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git\odey\code\Odey.Excel\Odey.Excel.CrispinsSpreadsheet\"/>
    </mc:Choice>
  </mc:AlternateContent>
  <bookViews>
    <workbookView xWindow="0" yWindow="0" windowWidth="29190" windowHeight="10500"/>
  </bookViews>
  <sheets>
    <sheet name="OEI" sheetId="1" r:id="rId1"/>
    <sheet name="SWAN" sheetId="2" r:id="rId2"/>
    <sheet name="ALEG" sheetId="3" r:id="rId3"/>
    <sheet name="OPUS" sheetId="4" r:id="rId4"/>
    <sheet name="OPE" sheetId="5" r:id="rId5"/>
    <sheet name="BEST" sheetId="6" r:id="rId6"/>
    <sheet name="OBID" sheetId="7" r:id="rId7"/>
    <sheet name="FDXC" sheetId="8" r:id="rId8"/>
  </sheets>
  <definedNames>
    <definedName name="FundCurrency">OEI!$C$8</definedName>
    <definedName name="NAV">OEI!$D$8</definedName>
    <definedName name="PreviousNAV">OEI!$D$6</definedName>
    <definedName name="Z_AD46497A_B353_49B5_8E30_BDB4EF8F6988_.wvu.Cols" localSheetId="2" hidden="1">ALEG!$A:$D,ALEG!$K:$L,ALEG!$R:$W,ALEG!$Y:$Z,ALEG!$AB:$AB</definedName>
    <definedName name="Z_AD46497A_B353_49B5_8E30_BDB4EF8F6988_.wvu.Cols" localSheetId="5" hidden="1">BEST!$A:$D,BEST!$K:$L,BEST!$R:$W,BEST!$Y:$Z,BEST!$AB:$AB</definedName>
    <definedName name="Z_AD46497A_B353_49B5_8E30_BDB4EF8F6988_.wvu.Cols" localSheetId="7" hidden="1">FDXC!$A:$D,FDXC!$K:$L,FDXC!$R:$W,FDXC!$Y:$Z,FDXC!$AB:$AB</definedName>
    <definedName name="Z_AD46497A_B353_49B5_8E30_BDB4EF8F6988_.wvu.Cols" localSheetId="6" hidden="1">OBID!$A:$D,OBID!$K:$L,OBID!$R:$W,OBID!$Y:$Z,OBID!$AB:$AB</definedName>
    <definedName name="Z_AD46497A_B353_49B5_8E30_BDB4EF8F6988_.wvu.Cols" localSheetId="0" hidden="1">OEI!$A:$D,OEI!$K:$L,OEI!$V:$AC,OEI!$AE:$AF,OEI!$AI:$AI</definedName>
    <definedName name="Z_AD46497A_B353_49B5_8E30_BDB4EF8F6988_.wvu.Cols" localSheetId="4" hidden="1">OPE!$A:$D,OPE!$K:$L,OPE!$R:$W,OPE!$Y:$Z,OPE!$AB:$AB</definedName>
    <definedName name="Z_AD46497A_B353_49B5_8E30_BDB4EF8F6988_.wvu.Cols" localSheetId="3" hidden="1">OPUS!$A:$D,OPUS!$K:$L,OPUS!$R:$W,OPUS!$Y:$Z,OPUS!$AB:$AB</definedName>
    <definedName name="Z_AD46497A_B353_49B5_8E30_BDB4EF8F6988_.wvu.Cols" localSheetId="1" hidden="1">SWAN!$A:$D,SWAN!$K:$L,SWAN!$T:$AA,SWAN!$AC:$AD,SWAN!$AF:$AF</definedName>
    <definedName name="Z_AD46497A_B353_49B5_8E30_BDB4EF8F6988_.wvu.Rows" localSheetId="2" hidden="1">ALEG!$3:$3</definedName>
    <definedName name="Z_AD46497A_B353_49B5_8E30_BDB4EF8F6988_.wvu.Rows" localSheetId="5" hidden="1">BEST!$3:$3</definedName>
    <definedName name="Z_AD46497A_B353_49B5_8E30_BDB4EF8F6988_.wvu.Rows" localSheetId="7" hidden="1">FDXC!$3:$3</definedName>
    <definedName name="Z_AD46497A_B353_49B5_8E30_BDB4EF8F6988_.wvu.Rows" localSheetId="6" hidden="1">OBID!$3:$3</definedName>
    <definedName name="Z_AD46497A_B353_49B5_8E30_BDB4EF8F6988_.wvu.Rows" localSheetId="0" hidden="1">OEI!$11:$11,OEI!$774:$848</definedName>
    <definedName name="Z_AD46497A_B353_49B5_8E30_BDB4EF8F6988_.wvu.Rows" localSheetId="4" hidden="1">OPE!$3:$3</definedName>
    <definedName name="Z_AD46497A_B353_49B5_8E30_BDB4EF8F6988_.wvu.Rows" localSheetId="3" hidden="1">OPUS!$3:$3</definedName>
    <definedName name="Z_AD46497A_B353_49B5_8E30_BDB4EF8F6988_.wvu.Rows" localSheetId="1" hidden="1">SWAN!$3:$3</definedName>
  </definedNames>
  <calcPr calcId="162913"/>
  <customWorkbookViews>
    <customWorkbookView name="Geoff Poore - Personal View" guid="{AD46497A-B353-49B5-8E30-BDB4EF8F6988}" mergeInterval="0" personalView="1" maximized="1" xWindow="2552" yWindow="-8" windowWidth="2576" windowHeight="141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35" i="2" l="1"/>
  <c r="R235" i="2"/>
  <c r="AA234" i="2"/>
  <c r="T234" i="2"/>
  <c r="K234" i="2"/>
  <c r="AA173" i="2"/>
  <c r="T173" i="2"/>
  <c r="K173" i="2"/>
  <c r="I173" i="2"/>
  <c r="H173" i="2"/>
  <c r="AG864" i="1"/>
  <c r="U864" i="1"/>
  <c r="T864" i="1"/>
  <c r="R864" i="1"/>
  <c r="O864" i="1"/>
  <c r="AF863" i="1"/>
  <c r="AD863" i="1"/>
  <c r="AC863" i="1"/>
  <c r="V863" i="1"/>
  <c r="M863" i="1"/>
  <c r="Q863" i="1" s="1"/>
  <c r="S863" i="1" s="1"/>
  <c r="L863" i="1"/>
  <c r="K863" i="1"/>
  <c r="U771" i="1"/>
  <c r="T771" i="1"/>
  <c r="AC767" i="1"/>
  <c r="V767" i="1"/>
  <c r="K767" i="1"/>
  <c r="AC569" i="1"/>
  <c r="AD569" i="1" s="1"/>
  <c r="V569" i="1"/>
  <c r="K569" i="1"/>
  <c r="I569" i="1"/>
  <c r="H569" i="1"/>
  <c r="AD497" i="1"/>
  <c r="AC497" i="1"/>
  <c r="V497" i="1"/>
  <c r="K497" i="1"/>
  <c r="I497" i="1"/>
  <c r="H497" i="1"/>
  <c r="AD435" i="1"/>
  <c r="AC435" i="1"/>
  <c r="V435" i="1"/>
  <c r="K435" i="1"/>
  <c r="H435" i="1"/>
  <c r="F7" i="6"/>
  <c r="V60" i="4"/>
  <c r="D60" i="3"/>
  <c r="F228" i="2"/>
  <c r="Z191" i="2"/>
  <c r="F183" i="2"/>
  <c r="G172" i="2"/>
  <c r="D170" i="2"/>
  <c r="F104" i="2"/>
  <c r="G81" i="2"/>
  <c r="V53" i="8"/>
  <c r="D7" i="6"/>
  <c r="G60" i="4"/>
  <c r="D228" i="2"/>
  <c r="G191" i="2"/>
  <c r="D183" i="2"/>
  <c r="L173" i="2"/>
  <c r="M173" i="2" s="1"/>
  <c r="F172" i="2"/>
  <c r="G53" i="8"/>
  <c r="V44" i="5"/>
  <c r="F60" i="4"/>
  <c r="V51" i="3"/>
  <c r="Z194" i="2"/>
  <c r="F191" i="2"/>
  <c r="D172" i="2"/>
  <c r="F53" i="8"/>
  <c r="G44" i="5"/>
  <c r="D60" i="4"/>
  <c r="V62" i="3"/>
  <c r="V56" i="3"/>
  <c r="G51" i="3"/>
  <c r="G194" i="2"/>
  <c r="D191" i="2"/>
  <c r="D53" i="8"/>
  <c r="V11" i="6"/>
  <c r="F44" i="5"/>
  <c r="V32" i="4"/>
  <c r="G62" i="3"/>
  <c r="G56" i="3"/>
  <c r="F51" i="3"/>
  <c r="Z195" i="2"/>
  <c r="F194" i="2"/>
  <c r="G131" i="2"/>
  <c r="D89" i="2"/>
  <c r="V26" i="8"/>
  <c r="G11" i="6"/>
  <c r="D44" i="5"/>
  <c r="V42" i="4"/>
  <c r="G32" i="4"/>
  <c r="F62" i="3"/>
  <c r="F56" i="3"/>
  <c r="D51" i="3"/>
  <c r="G195" i="2"/>
  <c r="D194" i="2"/>
  <c r="V36" i="8"/>
  <c r="G26" i="8"/>
  <c r="F11" i="6"/>
  <c r="V61" i="4"/>
  <c r="G42" i="4"/>
  <c r="F32" i="4"/>
  <c r="D62" i="3"/>
  <c r="D56" i="3"/>
  <c r="Z198" i="2"/>
  <c r="F195" i="2"/>
  <c r="G137" i="2"/>
  <c r="D131" i="2"/>
  <c r="Z76" i="2"/>
  <c r="V54" i="8"/>
  <c r="G36" i="8"/>
  <c r="F26" i="8"/>
  <c r="D11" i="6"/>
  <c r="G61" i="4"/>
  <c r="F42" i="4"/>
  <c r="D32" i="4"/>
  <c r="G198" i="2"/>
  <c r="D195" i="2"/>
  <c r="Z139" i="2"/>
  <c r="F137" i="2"/>
  <c r="G76" i="2"/>
  <c r="G54" i="8"/>
  <c r="F36" i="8"/>
  <c r="D26" i="8"/>
  <c r="F61" i="4"/>
  <c r="D42" i="4"/>
  <c r="Z207" i="2"/>
  <c r="F198" i="2"/>
  <c r="F54" i="8"/>
  <c r="D36" i="8"/>
  <c r="D61" i="4"/>
  <c r="V57" i="3"/>
  <c r="G207" i="2"/>
  <c r="D198" i="2"/>
  <c r="Z145" i="2"/>
  <c r="F139" i="2"/>
  <c r="D54" i="8"/>
  <c r="V47" i="4"/>
  <c r="V41" i="8"/>
  <c r="V63" i="4"/>
  <c r="G47" i="4"/>
  <c r="V56" i="8"/>
  <c r="G41" i="8"/>
  <c r="G63" i="4"/>
  <c r="G56" i="8"/>
  <c r="F41" i="8"/>
  <c r="F63" i="4"/>
  <c r="D47" i="4"/>
  <c r="F56" i="8"/>
  <c r="D41" i="8"/>
  <c r="D63" i="4"/>
  <c r="D56" i="8"/>
  <c r="V54" i="4"/>
  <c r="V47" i="8"/>
  <c r="V65" i="4"/>
  <c r="V59" i="4"/>
  <c r="G54" i="4"/>
  <c r="V58" i="8"/>
  <c r="V52" i="8"/>
  <c r="G47" i="8"/>
  <c r="V24" i="5"/>
  <c r="G65" i="4"/>
  <c r="G59" i="4"/>
  <c r="G58" i="8"/>
  <c r="G52" i="8"/>
  <c r="F47" i="8"/>
  <c r="V33" i="5"/>
  <c r="G24" i="5"/>
  <c r="F65" i="4"/>
  <c r="F59" i="4"/>
  <c r="D54" i="4"/>
  <c r="F58" i="8"/>
  <c r="F52" i="8"/>
  <c r="D47" i="8"/>
  <c r="G33" i="5"/>
  <c r="F24" i="5"/>
  <c r="D65" i="4"/>
  <c r="D59" i="4"/>
  <c r="V60" i="3"/>
  <c r="G44" i="3"/>
  <c r="G227" i="2"/>
  <c r="D226" i="2"/>
  <c r="Z170" i="2"/>
  <c r="F158" i="2"/>
  <c r="G102" i="2"/>
  <c r="D101" i="2"/>
  <c r="D52" i="2"/>
  <c r="F35" i="2"/>
  <c r="G7" i="6"/>
  <c r="D33" i="5"/>
  <c r="F60" i="3"/>
  <c r="D44" i="3"/>
  <c r="G228" i="2"/>
  <c r="D227" i="2"/>
  <c r="G183" i="2"/>
  <c r="Z172" i="2"/>
  <c r="F170" i="2"/>
  <c r="G104" i="2"/>
  <c r="D102" i="2"/>
  <c r="Z81" i="2"/>
  <c r="D58" i="8"/>
  <c r="G29" i="3"/>
  <c r="G208" i="2"/>
  <c r="G158" i="2"/>
  <c r="D153" i="2"/>
  <c r="D148" i="2"/>
  <c r="F119" i="2"/>
  <c r="G111" i="2"/>
  <c r="D104" i="2"/>
  <c r="F81" i="2"/>
  <c r="D76" i="2"/>
  <c r="G67" i="2"/>
  <c r="F33" i="2"/>
  <c r="G842" i="1"/>
  <c r="F841" i="1"/>
  <c r="D839" i="1"/>
  <c r="D804" i="1"/>
  <c r="F803" i="1"/>
  <c r="G801" i="1"/>
  <c r="AB800" i="1"/>
  <c r="G767" i="1"/>
  <c r="F29" i="3"/>
  <c r="F208" i="2"/>
  <c r="AD173" i="2"/>
  <c r="D158" i="2"/>
  <c r="G139" i="2"/>
  <c r="D119" i="2"/>
  <c r="F111" i="2"/>
  <c r="D81" i="2"/>
  <c r="F67" i="2"/>
  <c r="Z46" i="2"/>
  <c r="D33" i="2"/>
  <c r="F842" i="1"/>
  <c r="D841" i="1"/>
  <c r="D803" i="1"/>
  <c r="F801" i="1"/>
  <c r="G800" i="1"/>
  <c r="AB798" i="1"/>
  <c r="AB703" i="1"/>
  <c r="D29" i="3"/>
  <c r="D208" i="2"/>
  <c r="D139" i="2"/>
  <c r="D111" i="2"/>
  <c r="D67" i="2"/>
  <c r="D52" i="8"/>
  <c r="F46" i="2"/>
  <c r="D46" i="2"/>
  <c r="Z35" i="2"/>
  <c r="D798" i="1"/>
  <c r="F796" i="1"/>
  <c r="G795" i="1"/>
  <c r="AB793" i="1"/>
  <c r="D703" i="1"/>
  <c r="F670" i="1"/>
  <c r="G655" i="1"/>
  <c r="AB654" i="1"/>
  <c r="V44" i="3"/>
  <c r="Z121" i="2"/>
  <c r="Z89" i="2"/>
  <c r="D35" i="2"/>
  <c r="D795" i="1"/>
  <c r="F793" i="1"/>
  <c r="G791" i="1"/>
  <c r="AB790" i="1"/>
  <c r="D655" i="1"/>
  <c r="F654" i="1"/>
  <c r="G644" i="1"/>
  <c r="AB617" i="1"/>
  <c r="D393" i="1"/>
  <c r="F388" i="1"/>
  <c r="G60" i="3"/>
  <c r="F44" i="3"/>
  <c r="Z226" i="2"/>
  <c r="G121" i="2"/>
  <c r="G89" i="2"/>
  <c r="Z47" i="2"/>
  <c r="D793" i="1"/>
  <c r="F791" i="1"/>
  <c r="G790" i="1"/>
  <c r="AB788" i="1"/>
  <c r="D654" i="1"/>
  <c r="F644" i="1"/>
  <c r="G617" i="1"/>
  <c r="V7" i="6"/>
  <c r="G226" i="2"/>
  <c r="F121" i="2"/>
  <c r="Z101" i="2"/>
  <c r="F89" i="2"/>
  <c r="F226" i="2"/>
  <c r="Z156" i="2"/>
  <c r="Z152" i="2"/>
  <c r="Z131" i="2"/>
  <c r="D121" i="2"/>
  <c r="G101" i="2"/>
  <c r="F33" i="5"/>
  <c r="Z228" i="2"/>
  <c r="D24" i="5"/>
  <c r="F207" i="2"/>
  <c r="V39" i="3"/>
  <c r="V58" i="3"/>
  <c r="G39" i="3"/>
  <c r="G58" i="3"/>
  <c r="F39" i="3"/>
  <c r="F58" i="3"/>
  <c r="D39" i="3"/>
  <c r="L234" i="2"/>
  <c r="D58" i="3"/>
  <c r="F54" i="4"/>
  <c r="F47" i="4"/>
  <c r="G234" i="2"/>
  <c r="G57" i="3"/>
  <c r="F57" i="3"/>
  <c r="Z227" i="2"/>
  <c r="Z153" i="2"/>
  <c r="Z148" i="2"/>
  <c r="F52" i="2"/>
  <c r="AB839" i="1"/>
  <c r="G837" i="1"/>
  <c r="F833" i="1"/>
  <c r="F832" i="1"/>
  <c r="F831" i="1"/>
  <c r="D47" i="2"/>
  <c r="D23" i="2"/>
  <c r="G831" i="1"/>
  <c r="D820" i="1"/>
  <c r="F804" i="1"/>
  <c r="AB796" i="1"/>
  <c r="D787" i="1"/>
  <c r="G755" i="1"/>
  <c r="AB463" i="1"/>
  <c r="D39" i="1"/>
  <c r="F36" i="1"/>
  <c r="AB290" i="1"/>
  <c r="F101" i="2"/>
  <c r="G839" i="1"/>
  <c r="D831" i="1"/>
  <c r="G796" i="1"/>
  <c r="AB776" i="1"/>
  <c r="F755" i="1"/>
  <c r="AB670" i="1"/>
  <c r="AB493" i="1"/>
  <c r="G463" i="1"/>
  <c r="D36" i="1"/>
  <c r="G788" i="1"/>
  <c r="G670" i="1"/>
  <c r="L497" i="1"/>
  <c r="M497" i="1" s="1"/>
  <c r="G493" i="1"/>
  <c r="F463" i="1"/>
  <c r="Z183" i="2"/>
  <c r="Z137" i="2"/>
  <c r="F839" i="1"/>
  <c r="AB824" i="1"/>
  <c r="AB806" i="1"/>
  <c r="D796" i="1"/>
  <c r="G776" i="1"/>
  <c r="D755" i="1"/>
  <c r="Z158" i="2"/>
  <c r="D137" i="2"/>
  <c r="Z52" i="2"/>
  <c r="G824" i="1"/>
  <c r="G806" i="1"/>
  <c r="F788" i="1"/>
  <c r="F776" i="1"/>
  <c r="L767" i="1"/>
  <c r="AB756" i="1"/>
  <c r="D670" i="1"/>
  <c r="D57" i="3"/>
  <c r="G156" i="2"/>
  <c r="G148" i="2"/>
  <c r="Z67" i="2"/>
  <c r="G52" i="2"/>
  <c r="F824" i="1"/>
  <c r="F806" i="1"/>
  <c r="D788" i="1"/>
  <c r="D776" i="1"/>
  <c r="G756" i="1"/>
  <c r="D493" i="1"/>
  <c r="AB388" i="1"/>
  <c r="F290" i="1"/>
  <c r="G265" i="1"/>
  <c r="Z208" i="2"/>
  <c r="F156" i="2"/>
  <c r="F148" i="2"/>
  <c r="AB832" i="1"/>
  <c r="D824" i="1"/>
  <c r="D806" i="1"/>
  <c r="G798" i="1"/>
  <c r="AB778" i="1"/>
  <c r="F756" i="1"/>
  <c r="D207" i="2"/>
  <c r="D156" i="2"/>
  <c r="G145" i="2"/>
  <c r="G832" i="1"/>
  <c r="AB812" i="1"/>
  <c r="F798" i="1"/>
  <c r="G778" i="1"/>
  <c r="D756" i="1"/>
  <c r="G703" i="1"/>
  <c r="G393" i="1"/>
  <c r="D388" i="1"/>
  <c r="D265" i="1"/>
  <c r="G211" i="1"/>
  <c r="AB200" i="1"/>
  <c r="D211" i="1"/>
  <c r="F145" i="2"/>
  <c r="G35" i="2"/>
  <c r="AB841" i="1"/>
  <c r="D832" i="1"/>
  <c r="AB826" i="1"/>
  <c r="G812" i="1"/>
  <c r="F790" i="1"/>
  <c r="F778" i="1"/>
  <c r="AB757" i="1"/>
  <c r="F703" i="1"/>
  <c r="AB506" i="1"/>
  <c r="F393" i="1"/>
  <c r="F211" i="1"/>
  <c r="G200" i="1"/>
  <c r="D790" i="1"/>
  <c r="F200" i="1"/>
  <c r="AB51" i="1"/>
  <c r="D145" i="2"/>
  <c r="F131" i="2"/>
  <c r="Z119" i="2"/>
  <c r="G841" i="1"/>
  <c r="G826" i="1"/>
  <c r="F812" i="1"/>
  <c r="D778" i="1"/>
  <c r="G757" i="1"/>
  <c r="G506" i="1"/>
  <c r="V29" i="3"/>
  <c r="G119" i="2"/>
  <c r="Z15" i="2"/>
  <c r="D826" i="1"/>
  <c r="Z104" i="2"/>
  <c r="Z64" i="2"/>
  <c r="Z49" i="2"/>
  <c r="G15" i="2"/>
  <c r="AB833" i="1"/>
  <c r="G64" i="2"/>
  <c r="G49" i="2"/>
  <c r="F15" i="2"/>
  <c r="G833" i="1"/>
  <c r="F64" i="2"/>
  <c r="F49" i="2"/>
  <c r="G46" i="2"/>
  <c r="D15" i="2"/>
  <c r="D833" i="1"/>
  <c r="D64" i="2"/>
  <c r="D49" i="2"/>
  <c r="AB842" i="1"/>
  <c r="F827" i="1"/>
  <c r="G153" i="2"/>
  <c r="F76" i="2"/>
  <c r="G863" i="1"/>
  <c r="D842" i="1"/>
  <c r="D827" i="1"/>
  <c r="F153" i="2"/>
  <c r="G152" i="2"/>
  <c r="AB828" i="1"/>
  <c r="G170" i="2"/>
  <c r="F152" i="2"/>
  <c r="Z102" i="2"/>
  <c r="AB837" i="1"/>
  <c r="D152" i="2"/>
  <c r="F102" i="2"/>
  <c r="F837" i="1"/>
  <c r="Z16" i="2"/>
  <c r="D837" i="1"/>
  <c r="D828" i="1"/>
  <c r="F227" i="2"/>
  <c r="Z33" i="2"/>
  <c r="Z23" i="2"/>
  <c r="G16" i="2"/>
  <c r="F795" i="1"/>
  <c r="G783" i="1"/>
  <c r="D781" i="1"/>
  <c r="D463" i="1"/>
  <c r="G322" i="1"/>
  <c r="AB36" i="1"/>
  <c r="F322" i="1"/>
  <c r="G36" i="1"/>
  <c r="D644" i="1"/>
  <c r="AB655" i="1"/>
  <c r="AB795" i="1"/>
  <c r="G828" i="1"/>
  <c r="F783" i="1"/>
  <c r="D512" i="1"/>
  <c r="D423" i="1"/>
  <c r="F321" i="1"/>
  <c r="F828" i="1"/>
  <c r="D783" i="1"/>
  <c r="AF497" i="1"/>
  <c r="D322" i="1"/>
  <c r="AB39" i="1"/>
  <c r="F506" i="1"/>
  <c r="D506" i="1"/>
  <c r="G39" i="1"/>
  <c r="F39" i="1"/>
  <c r="AB265" i="1"/>
  <c r="D200" i="1"/>
  <c r="AB322" i="1"/>
  <c r="AB816" i="1"/>
  <c r="G781" i="1"/>
  <c r="AB827" i="1"/>
  <c r="G816" i="1"/>
  <c r="AB512" i="1"/>
  <c r="AB393" i="1"/>
  <c r="F493" i="1"/>
  <c r="AB423" i="1"/>
  <c r="AB644" i="1"/>
  <c r="F423" i="1"/>
  <c r="F265" i="1"/>
  <c r="L435" i="1"/>
  <c r="AF435" i="1" s="1"/>
  <c r="AB211" i="1"/>
  <c r="G827" i="1"/>
  <c r="F816" i="1"/>
  <c r="F800" i="1"/>
  <c r="G512" i="1"/>
  <c r="F512" i="1"/>
  <c r="G423" i="1"/>
  <c r="AB239" i="1"/>
  <c r="AB321" i="1"/>
  <c r="D239" i="1"/>
  <c r="AB75" i="1"/>
  <c r="AB831" i="1"/>
  <c r="G47" i="2"/>
  <c r="D816" i="1"/>
  <c r="D800" i="1"/>
  <c r="G239" i="1"/>
  <c r="F47" i="2"/>
  <c r="AB820" i="1"/>
  <c r="AB803" i="1"/>
  <c r="G820" i="1"/>
  <c r="G803" i="1"/>
  <c r="G793" i="1"/>
  <c r="AB782" i="1"/>
  <c r="F757" i="1"/>
  <c r="AB783" i="1"/>
  <c r="F820" i="1"/>
  <c r="G782" i="1"/>
  <c r="D757" i="1"/>
  <c r="F655" i="1"/>
  <c r="G33" i="2"/>
  <c r="F826" i="1"/>
  <c r="AB787" i="1"/>
  <c r="F782" i="1"/>
  <c r="G787" i="1"/>
  <c r="D782" i="1"/>
  <c r="G23" i="2"/>
  <c r="F787" i="1"/>
  <c r="M435" i="1"/>
  <c r="F781" i="1"/>
  <c r="G388" i="1"/>
  <c r="F23" i="2"/>
  <c r="AB755" i="1"/>
  <c r="F16" i="2"/>
  <c r="L569" i="1"/>
  <c r="F239" i="1"/>
  <c r="D51" i="1"/>
  <c r="D16" i="2"/>
  <c r="G321" i="1"/>
  <c r="G804" i="1"/>
  <c r="D812" i="1"/>
  <c r="AB817" i="1"/>
  <c r="D321" i="1"/>
  <c r="G290" i="1"/>
  <c r="G75" i="1"/>
  <c r="D290" i="1"/>
  <c r="F75" i="1"/>
  <c r="G51" i="1"/>
  <c r="G817" i="1"/>
  <c r="AB801" i="1"/>
  <c r="AB791" i="1"/>
  <c r="F617" i="1"/>
  <c r="F817" i="1"/>
  <c r="D801" i="1"/>
  <c r="D791" i="1"/>
  <c r="AB781" i="1"/>
  <c r="G654" i="1"/>
  <c r="D617" i="1"/>
  <c r="D75" i="1"/>
  <c r="F51" i="1"/>
  <c r="Z111" i="2"/>
  <c r="D817" i="1"/>
  <c r="AB804" i="1"/>
  <c r="M234" i="2"/>
  <c r="AD234" i="2"/>
  <c r="M767" i="1"/>
  <c r="AF767" i="1"/>
  <c r="M569" i="1"/>
  <c r="AF569" i="1"/>
  <c r="Q767" i="1" l="1"/>
  <c r="P234" i="2"/>
  <c r="Q234" i="2" s="1"/>
  <c r="V817" i="1"/>
  <c r="K817" i="1"/>
  <c r="AC51" i="1"/>
  <c r="K75" i="1"/>
  <c r="V75" i="1"/>
  <c r="K617" i="1"/>
  <c r="V617" i="1"/>
  <c r="H654" i="1"/>
  <c r="I654" i="1" s="1"/>
  <c r="V791" i="1"/>
  <c r="K791" i="1"/>
  <c r="V801" i="1"/>
  <c r="K801" i="1"/>
  <c r="AC817" i="1"/>
  <c r="AD817" i="1" s="1"/>
  <c r="AC617" i="1"/>
  <c r="H817" i="1"/>
  <c r="H51" i="1"/>
  <c r="AC75" i="1"/>
  <c r="V290" i="1"/>
  <c r="K290" i="1"/>
  <c r="H75" i="1"/>
  <c r="I75" i="1" s="1"/>
  <c r="H290" i="1"/>
  <c r="I290" i="1" s="1"/>
  <c r="V321" i="1"/>
  <c r="K321" i="1"/>
  <c r="K812" i="1"/>
  <c r="V812" i="1"/>
  <c r="H804" i="1"/>
  <c r="H321" i="1"/>
  <c r="T16" i="2"/>
  <c r="K16" i="2"/>
  <c r="V51" i="1"/>
  <c r="K51" i="1"/>
  <c r="AC239" i="1"/>
  <c r="AA16" i="2"/>
  <c r="AB16" i="2" s="1"/>
  <c r="AA23" i="2"/>
  <c r="H388" i="1"/>
  <c r="AC781" i="1"/>
  <c r="AD781" i="1" s="1"/>
  <c r="Q435" i="1"/>
  <c r="AC787" i="1"/>
  <c r="H23" i="2"/>
  <c r="K782" i="1"/>
  <c r="V782" i="1"/>
  <c r="H787" i="1"/>
  <c r="I787" i="1" s="1"/>
  <c r="AC782" i="1"/>
  <c r="AD782" i="1" s="1"/>
  <c r="AC826" i="1"/>
  <c r="AD826" i="1" s="1"/>
  <c r="H33" i="2"/>
  <c r="I33" i="2" s="1"/>
  <c r="AC655" i="1"/>
  <c r="K757" i="1"/>
  <c r="V757" i="1"/>
  <c r="H782" i="1"/>
  <c r="AC820" i="1"/>
  <c r="AC757" i="1"/>
  <c r="H793" i="1"/>
  <c r="I793" i="1" s="1"/>
  <c r="H803" i="1"/>
  <c r="H820" i="1"/>
  <c r="AA47" i="2"/>
  <c r="H239" i="1"/>
  <c r="K800" i="1"/>
  <c r="V800" i="1"/>
  <c r="K816" i="1"/>
  <c r="V816" i="1"/>
  <c r="H47" i="2"/>
  <c r="I47" i="2" s="1"/>
  <c r="V239" i="1"/>
  <c r="K239" i="1"/>
  <c r="AD239" i="1"/>
  <c r="H423" i="1"/>
  <c r="AC512" i="1"/>
  <c r="AD512" i="1" s="1"/>
  <c r="H512" i="1"/>
  <c r="AC800" i="1"/>
  <c r="AC816" i="1"/>
  <c r="AD816" i="1" s="1"/>
  <c r="H827" i="1"/>
  <c r="I827" i="1" s="1"/>
  <c r="AG435" i="1"/>
  <c r="AC265" i="1"/>
  <c r="AC423" i="1"/>
  <c r="AD423" i="1" s="1"/>
  <c r="AC493" i="1"/>
  <c r="H816" i="1"/>
  <c r="I816" i="1" s="1"/>
  <c r="H781" i="1"/>
  <c r="V200" i="1"/>
  <c r="K200" i="1"/>
  <c r="AD265" i="1"/>
  <c r="AC39" i="1"/>
  <c r="H39" i="1"/>
  <c r="I39" i="1" s="1"/>
  <c r="K506" i="1"/>
  <c r="V506" i="1"/>
  <c r="AC506" i="1"/>
  <c r="AD506" i="1" s="1"/>
  <c r="AD39" i="1"/>
  <c r="V322" i="1"/>
  <c r="K322" i="1"/>
  <c r="K783" i="1"/>
  <c r="V783" i="1"/>
  <c r="AC828" i="1"/>
  <c r="AD828" i="1" s="1"/>
  <c r="AC321" i="1"/>
  <c r="AD321" i="1" s="1"/>
  <c r="V423" i="1"/>
  <c r="K423" i="1"/>
  <c r="K512" i="1"/>
  <c r="V512" i="1"/>
  <c r="AC783" i="1"/>
  <c r="H828" i="1"/>
  <c r="AD655" i="1"/>
  <c r="V644" i="1"/>
  <c r="K644" i="1"/>
  <c r="H36" i="1"/>
  <c r="I36" i="1" s="1"/>
  <c r="AC322" i="1"/>
  <c r="AD322" i="1" s="1"/>
  <c r="H322" i="1"/>
  <c r="V463" i="1"/>
  <c r="K463" i="1"/>
  <c r="V781" i="1"/>
  <c r="K781" i="1"/>
  <c r="H783" i="1"/>
  <c r="AC795" i="1"/>
  <c r="AD795" i="1" s="1"/>
  <c r="H16" i="2"/>
  <c r="I16" i="2" s="1"/>
  <c r="AA227" i="2"/>
  <c r="AB227" i="2" s="1"/>
  <c r="V828" i="1"/>
  <c r="K828" i="1"/>
  <c r="V837" i="1"/>
  <c r="K837" i="1"/>
  <c r="AC837" i="1"/>
  <c r="AA102" i="2"/>
  <c r="T152" i="2"/>
  <c r="K152" i="2"/>
  <c r="AA152" i="2"/>
  <c r="H170" i="2"/>
  <c r="H152" i="2"/>
  <c r="I152" i="2" s="1"/>
  <c r="AA153" i="2"/>
  <c r="V827" i="1"/>
  <c r="K827" i="1"/>
  <c r="K842" i="1"/>
  <c r="V842" i="1"/>
  <c r="H863" i="1"/>
  <c r="AA76" i="2"/>
  <c r="H153" i="2"/>
  <c r="I153" i="2" s="1"/>
  <c r="AC827" i="1"/>
  <c r="AD827" i="1" s="1"/>
  <c r="T49" i="2"/>
  <c r="AD49" i="2"/>
  <c r="M49" i="2"/>
  <c r="P49" i="2" s="1"/>
  <c r="Q49" i="2" s="1"/>
  <c r="L49" i="2"/>
  <c r="K49" i="2"/>
  <c r="T64" i="2"/>
  <c r="K64" i="2"/>
  <c r="V833" i="1"/>
  <c r="Q833" i="1" s="1"/>
  <c r="M833" i="1"/>
  <c r="L833" i="1"/>
  <c r="K833" i="1"/>
  <c r="AF833" i="1"/>
  <c r="T15" i="2"/>
  <c r="K15" i="2"/>
  <c r="H46" i="2"/>
  <c r="I46" i="2" s="1"/>
  <c r="AA49" i="2"/>
  <c r="AE49" i="2" s="1"/>
  <c r="AA64" i="2"/>
  <c r="H833" i="1"/>
  <c r="I833" i="1" s="1"/>
  <c r="AA15" i="2"/>
  <c r="H49" i="2"/>
  <c r="H64" i="2"/>
  <c r="H15" i="2"/>
  <c r="AB64" i="2"/>
  <c r="V826" i="1"/>
  <c r="K826" i="1"/>
  <c r="H119" i="2"/>
  <c r="H506" i="1"/>
  <c r="I506" i="1" s="1"/>
  <c r="H757" i="1"/>
  <c r="K778" i="1"/>
  <c r="V778" i="1"/>
  <c r="AC812" i="1"/>
  <c r="H826" i="1"/>
  <c r="H841" i="1"/>
  <c r="I841" i="1" s="1"/>
  <c r="AA131" i="2"/>
  <c r="K145" i="2"/>
  <c r="T145" i="2"/>
  <c r="AD51" i="1"/>
  <c r="AC200" i="1"/>
  <c r="AD200" i="1" s="1"/>
  <c r="K790" i="1"/>
  <c r="V790" i="1"/>
  <c r="H200" i="1"/>
  <c r="AC211" i="1"/>
  <c r="AC393" i="1"/>
  <c r="AC703" i="1"/>
  <c r="AD703" i="1" s="1"/>
  <c r="AD757" i="1"/>
  <c r="AC778" i="1"/>
  <c r="AC790" i="1"/>
  <c r="H812" i="1"/>
  <c r="I812" i="1" s="1"/>
  <c r="V832" i="1"/>
  <c r="K832" i="1"/>
  <c r="H35" i="2"/>
  <c r="I35" i="2" s="1"/>
  <c r="AA145" i="2"/>
  <c r="K211" i="1"/>
  <c r="V211" i="1"/>
  <c r="H211" i="1"/>
  <c r="K265" i="1"/>
  <c r="V265" i="1"/>
  <c r="K388" i="1"/>
  <c r="V388" i="1"/>
  <c r="H393" i="1"/>
  <c r="I393" i="1" s="1"/>
  <c r="H703" i="1"/>
  <c r="I703" i="1" s="1"/>
  <c r="K756" i="1"/>
  <c r="V756" i="1"/>
  <c r="H778" i="1"/>
  <c r="AC798" i="1"/>
  <c r="AD798" i="1" s="1"/>
  <c r="H832" i="1"/>
  <c r="I832" i="1" s="1"/>
  <c r="H145" i="2"/>
  <c r="I145" i="2" s="1"/>
  <c r="T156" i="2"/>
  <c r="K156" i="2"/>
  <c r="K207" i="2"/>
  <c r="T207" i="2"/>
  <c r="AC756" i="1"/>
  <c r="AD778" i="1"/>
  <c r="H798" i="1"/>
  <c r="I798" i="1" s="1"/>
  <c r="V806" i="1"/>
  <c r="K806" i="1"/>
  <c r="V824" i="1"/>
  <c r="K824" i="1"/>
  <c r="AA148" i="2"/>
  <c r="AB148" i="2" s="1"/>
  <c r="AA156" i="2"/>
  <c r="AB156" i="2" s="1"/>
  <c r="H265" i="1"/>
  <c r="AC290" i="1"/>
  <c r="K493" i="1"/>
  <c r="V493" i="1"/>
  <c r="H756" i="1"/>
  <c r="I756" i="1" s="1"/>
  <c r="K776" i="1"/>
  <c r="V776" i="1"/>
  <c r="K788" i="1"/>
  <c r="V788" i="1"/>
  <c r="AC806" i="1"/>
  <c r="AC824" i="1"/>
  <c r="H52" i="2"/>
  <c r="H148" i="2"/>
  <c r="H156" i="2"/>
  <c r="K57" i="3"/>
  <c r="R57" i="3"/>
  <c r="K670" i="1"/>
  <c r="V670" i="1"/>
  <c r="AC776" i="1"/>
  <c r="AD776" i="1" s="1"/>
  <c r="AC788" i="1"/>
  <c r="AD788" i="1" s="1"/>
  <c r="H806" i="1"/>
  <c r="H824" i="1"/>
  <c r="T137" i="2"/>
  <c r="K137" i="2"/>
  <c r="V755" i="1"/>
  <c r="K755" i="1"/>
  <c r="H776" i="1"/>
  <c r="I776" i="1" s="1"/>
  <c r="AF796" i="1"/>
  <c r="V796" i="1"/>
  <c r="Q796" i="1" s="1"/>
  <c r="M796" i="1"/>
  <c r="L796" i="1"/>
  <c r="K796" i="1"/>
  <c r="AD806" i="1"/>
  <c r="AC839" i="1"/>
  <c r="AC463" i="1"/>
  <c r="H493" i="1"/>
  <c r="Q497" i="1"/>
  <c r="H670" i="1"/>
  <c r="I670" i="1" s="1"/>
  <c r="H788" i="1"/>
  <c r="I788" i="1" s="1"/>
  <c r="V36" i="1"/>
  <c r="K36" i="1"/>
  <c r="H463" i="1"/>
  <c r="I463" i="1" s="1"/>
  <c r="AC755" i="1"/>
  <c r="AD755" i="1" s="1"/>
  <c r="H796" i="1"/>
  <c r="I796" i="1" s="1"/>
  <c r="V831" i="1"/>
  <c r="K831" i="1"/>
  <c r="H839" i="1"/>
  <c r="AA101" i="2"/>
  <c r="AB101" i="2" s="1"/>
  <c r="AC36" i="1"/>
  <c r="AD36" i="1" s="1"/>
  <c r="V39" i="1"/>
  <c r="K39" i="1"/>
  <c r="H755" i="1"/>
  <c r="I755" i="1" s="1"/>
  <c r="V787" i="1"/>
  <c r="K787" i="1"/>
  <c r="AC804" i="1"/>
  <c r="I804" i="1"/>
  <c r="V820" i="1"/>
  <c r="K820" i="1"/>
  <c r="H831" i="1"/>
  <c r="K23" i="2"/>
  <c r="T23" i="2"/>
  <c r="K47" i="2"/>
  <c r="T47" i="2"/>
  <c r="AC831" i="1"/>
  <c r="I831" i="1"/>
  <c r="AC832" i="1"/>
  <c r="AC833" i="1"/>
  <c r="H837" i="1"/>
  <c r="AD839" i="1"/>
  <c r="AA52" i="2"/>
  <c r="I52" i="2"/>
  <c r="W57" i="3"/>
  <c r="H57" i="3"/>
  <c r="H234" i="2"/>
  <c r="W47" i="4"/>
  <c r="W54" i="4"/>
  <c r="X54" i="4" s="1"/>
  <c r="R58" i="3"/>
  <c r="K58" i="3"/>
  <c r="R39" i="3"/>
  <c r="K39" i="3"/>
  <c r="W58" i="3"/>
  <c r="W39" i="3"/>
  <c r="X39" i="3" s="1"/>
  <c r="H58" i="3"/>
  <c r="I58" i="3" s="1"/>
  <c r="H39" i="3"/>
  <c r="I39" i="3" s="1"/>
  <c r="AA207" i="2"/>
  <c r="AB207" i="2" s="1"/>
  <c r="R24" i="5"/>
  <c r="K24" i="5"/>
  <c r="W33" i="5"/>
  <c r="H101" i="2"/>
  <c r="I101" i="2" s="1"/>
  <c r="K121" i="2"/>
  <c r="T121" i="2"/>
  <c r="AB131" i="2"/>
  <c r="AB152" i="2"/>
  <c r="AA226" i="2"/>
  <c r="AB226" i="2" s="1"/>
  <c r="AA89" i="2"/>
  <c r="AA121" i="2"/>
  <c r="H226" i="2"/>
  <c r="H617" i="1"/>
  <c r="AC644" i="1"/>
  <c r="K654" i="1"/>
  <c r="V654" i="1"/>
  <c r="H790" i="1"/>
  <c r="I790" i="1" s="1"/>
  <c r="AC791" i="1"/>
  <c r="AD791" i="1" s="1"/>
  <c r="K793" i="1"/>
  <c r="V793" i="1"/>
  <c r="H89" i="2"/>
  <c r="H121" i="2"/>
  <c r="W44" i="3"/>
  <c r="H60" i="3"/>
  <c r="I388" i="1"/>
  <c r="AC388" i="1"/>
  <c r="K393" i="1"/>
  <c r="V393" i="1"/>
  <c r="AD617" i="1"/>
  <c r="H644" i="1"/>
  <c r="I644" i="1" s="1"/>
  <c r="AC654" i="1"/>
  <c r="AD654" i="1" s="1"/>
  <c r="K655" i="1"/>
  <c r="V655" i="1"/>
  <c r="AD790" i="1"/>
  <c r="H791" i="1"/>
  <c r="AC793" i="1"/>
  <c r="K795" i="1"/>
  <c r="V795" i="1"/>
  <c r="L35" i="2"/>
  <c r="K35" i="2"/>
  <c r="M35" i="2"/>
  <c r="AD35" i="2"/>
  <c r="T35" i="2"/>
  <c r="P35" i="2" s="1"/>
  <c r="Q35" i="2" s="1"/>
  <c r="AB121" i="2"/>
  <c r="H655" i="1"/>
  <c r="I655" i="1" s="1"/>
  <c r="AC670" i="1"/>
  <c r="AD670" i="1" s="1"/>
  <c r="K703" i="1"/>
  <c r="V703" i="1"/>
  <c r="AD793" i="1"/>
  <c r="H795" i="1"/>
  <c r="I795" i="1" s="1"/>
  <c r="AC796" i="1"/>
  <c r="K798" i="1"/>
  <c r="V798" i="1"/>
  <c r="L46" i="2"/>
  <c r="AD46" i="2"/>
  <c r="T46" i="2"/>
  <c r="M46" i="2"/>
  <c r="K46" i="2"/>
  <c r="AA46" i="2"/>
  <c r="Z52" i="8"/>
  <c r="R52" i="8"/>
  <c r="P52" i="8" s="1"/>
  <c r="M52" i="8"/>
  <c r="L52" i="8"/>
  <c r="K52" i="8"/>
  <c r="K67" i="2"/>
  <c r="T67" i="2"/>
  <c r="AD111" i="2"/>
  <c r="T111" i="2"/>
  <c r="P111" i="2" s="1"/>
  <c r="M111" i="2"/>
  <c r="L111" i="2"/>
  <c r="K111" i="2"/>
  <c r="K139" i="2"/>
  <c r="T139" i="2"/>
  <c r="K208" i="2"/>
  <c r="T208" i="2"/>
  <c r="R29" i="3"/>
  <c r="K29" i="3"/>
  <c r="H800" i="1"/>
  <c r="I800" i="1" s="1"/>
  <c r="AC801" i="1"/>
  <c r="V803" i="1"/>
  <c r="K803" i="1"/>
  <c r="K841" i="1"/>
  <c r="V841" i="1"/>
  <c r="AC842" i="1"/>
  <c r="AD33" i="2"/>
  <c r="T33" i="2"/>
  <c r="M33" i="2"/>
  <c r="L33" i="2"/>
  <c r="K33" i="2"/>
  <c r="AB46" i="2"/>
  <c r="AA67" i="2"/>
  <c r="K81" i="2"/>
  <c r="T81" i="2"/>
  <c r="AA111" i="2"/>
  <c r="K119" i="2"/>
  <c r="T119" i="2"/>
  <c r="H139" i="2"/>
  <c r="I139" i="2" s="1"/>
  <c r="T158" i="2"/>
  <c r="K158" i="2"/>
  <c r="AA208" i="2"/>
  <c r="W29" i="3"/>
  <c r="I29" i="3"/>
  <c r="H767" i="1"/>
  <c r="AD800" i="1"/>
  <c r="H801" i="1"/>
  <c r="I801" i="1" s="1"/>
  <c r="AC803" i="1"/>
  <c r="I803" i="1"/>
  <c r="V804" i="1"/>
  <c r="K804" i="1"/>
  <c r="V839" i="1"/>
  <c r="K839" i="1"/>
  <c r="AC841" i="1"/>
  <c r="AD841" i="1" s="1"/>
  <c r="H842" i="1"/>
  <c r="AA33" i="2"/>
  <c r="H67" i="2"/>
  <c r="I67" i="2" s="1"/>
  <c r="K76" i="2"/>
  <c r="T76" i="2"/>
  <c r="I81" i="2"/>
  <c r="AA81" i="2"/>
  <c r="K104" i="2"/>
  <c r="T104" i="2"/>
  <c r="H111" i="2"/>
  <c r="I119" i="2"/>
  <c r="AA119" i="2"/>
  <c r="AB119" i="2" s="1"/>
  <c r="T148" i="2"/>
  <c r="K148" i="2"/>
  <c r="T153" i="2"/>
  <c r="K153" i="2"/>
  <c r="H158" i="2"/>
  <c r="H208" i="2"/>
  <c r="I208" i="2" s="1"/>
  <c r="H29" i="3"/>
  <c r="R58" i="8"/>
  <c r="K58" i="8"/>
  <c r="T102" i="2"/>
  <c r="K102" i="2"/>
  <c r="H104" i="2"/>
  <c r="I104" i="2" s="1"/>
  <c r="AA170" i="2"/>
  <c r="I170" i="2"/>
  <c r="H183" i="2"/>
  <c r="T227" i="2"/>
  <c r="K227" i="2"/>
  <c r="H228" i="2"/>
  <c r="I228" i="2" s="1"/>
  <c r="K44" i="3"/>
  <c r="R44" i="3"/>
  <c r="W60" i="3"/>
  <c r="X60" i="3" s="1"/>
  <c r="R33" i="5"/>
  <c r="K33" i="5"/>
  <c r="H7" i="6"/>
  <c r="I7" i="6" s="1"/>
  <c r="AA35" i="2"/>
  <c r="T52" i="2"/>
  <c r="P52" i="2" s="1"/>
  <c r="Q52" i="2" s="1"/>
  <c r="AD52" i="2"/>
  <c r="K52" i="2"/>
  <c r="M52" i="2"/>
  <c r="L52" i="2"/>
  <c r="T101" i="2"/>
  <c r="K101" i="2"/>
  <c r="H102" i="2"/>
  <c r="I102" i="2" s="1"/>
  <c r="AA158" i="2"/>
  <c r="AB158" i="2" s="1"/>
  <c r="T226" i="2"/>
  <c r="K226" i="2"/>
  <c r="H227" i="2"/>
  <c r="H44" i="3"/>
  <c r="R59" i="4"/>
  <c r="K59" i="4"/>
  <c r="R65" i="4"/>
  <c r="K65" i="4"/>
  <c r="W24" i="5"/>
  <c r="X24" i="5" s="1"/>
  <c r="H33" i="5"/>
  <c r="I33" i="5" s="1"/>
  <c r="R47" i="8"/>
  <c r="K47" i="8"/>
  <c r="W52" i="8"/>
  <c r="AA52" i="8" s="1"/>
  <c r="W58" i="8"/>
  <c r="R54" i="4"/>
  <c r="K54" i="4"/>
  <c r="W59" i="4"/>
  <c r="W65" i="4"/>
  <c r="H24" i="5"/>
  <c r="I24" i="5" s="1"/>
  <c r="W47" i="8"/>
  <c r="H52" i="8"/>
  <c r="I52" i="8" s="1"/>
  <c r="H58" i="8"/>
  <c r="I58" i="8" s="1"/>
  <c r="H59" i="4"/>
  <c r="H65" i="4"/>
  <c r="H47" i="8"/>
  <c r="X58" i="8"/>
  <c r="H54" i="4"/>
  <c r="X59" i="4"/>
  <c r="X47" i="8"/>
  <c r="R56" i="8"/>
  <c r="K56" i="8"/>
  <c r="R63" i="4"/>
  <c r="K63" i="4"/>
  <c r="R41" i="8"/>
  <c r="K41" i="8"/>
  <c r="W56" i="8"/>
  <c r="R47" i="4"/>
  <c r="K47" i="4"/>
  <c r="W63" i="4"/>
  <c r="W41" i="8"/>
  <c r="H56" i="8"/>
  <c r="I56" i="8" s="1"/>
  <c r="H63" i="4"/>
  <c r="H41" i="8"/>
  <c r="H47" i="4"/>
  <c r="I47" i="4" s="1"/>
  <c r="X63" i="4"/>
  <c r="X41" i="8"/>
  <c r="X47" i="4"/>
  <c r="K54" i="8"/>
  <c r="R54" i="8"/>
  <c r="AA139" i="2"/>
  <c r="AB145" i="2"/>
  <c r="K198" i="2"/>
  <c r="T198" i="2"/>
  <c r="H207" i="2"/>
  <c r="I207" i="2" s="1"/>
  <c r="X57" i="3"/>
  <c r="K61" i="4"/>
  <c r="R61" i="4"/>
  <c r="K36" i="8"/>
  <c r="R36" i="8"/>
  <c r="W54" i="8"/>
  <c r="AA198" i="2"/>
  <c r="M42" i="4"/>
  <c r="L42" i="4"/>
  <c r="K42" i="4"/>
  <c r="Z42" i="4"/>
  <c r="R42" i="4"/>
  <c r="P42" i="4" s="1"/>
  <c r="Q42" i="4" s="1"/>
  <c r="W61" i="4"/>
  <c r="K26" i="8"/>
  <c r="R26" i="8"/>
  <c r="W36" i="8"/>
  <c r="X36" i="8" s="1"/>
  <c r="H54" i="8"/>
  <c r="I54" i="8" s="1"/>
  <c r="H76" i="2"/>
  <c r="I76" i="2" s="1"/>
  <c r="AA137" i="2"/>
  <c r="AB137" i="2" s="1"/>
  <c r="AB139" i="2"/>
  <c r="K195" i="2"/>
  <c r="T195" i="2"/>
  <c r="H198" i="2"/>
  <c r="I198" i="2" s="1"/>
  <c r="K32" i="4"/>
  <c r="R32" i="4"/>
  <c r="W42" i="4"/>
  <c r="H61" i="4"/>
  <c r="K11" i="6"/>
  <c r="R11" i="6"/>
  <c r="W26" i="8"/>
  <c r="H36" i="8"/>
  <c r="X54" i="8"/>
  <c r="AB76" i="2"/>
  <c r="K131" i="2"/>
  <c r="T131" i="2"/>
  <c r="H137" i="2"/>
  <c r="I137" i="2" s="1"/>
  <c r="AA195" i="2"/>
  <c r="K56" i="3"/>
  <c r="R56" i="3"/>
  <c r="K62" i="3"/>
  <c r="R62" i="3"/>
  <c r="W32" i="4"/>
  <c r="H42" i="4"/>
  <c r="X61" i="4"/>
  <c r="W11" i="6"/>
  <c r="X11" i="6" s="1"/>
  <c r="H26" i="8"/>
  <c r="I26" i="8" s="1"/>
  <c r="K194" i="2"/>
  <c r="T194" i="2"/>
  <c r="H195" i="2"/>
  <c r="I195" i="2" s="1"/>
  <c r="K51" i="3"/>
  <c r="R51" i="3"/>
  <c r="W56" i="3"/>
  <c r="X56" i="3" s="1"/>
  <c r="W62" i="3"/>
  <c r="X62" i="3" s="1"/>
  <c r="H32" i="4"/>
  <c r="X42" i="4"/>
  <c r="R44" i="5"/>
  <c r="K44" i="5"/>
  <c r="H11" i="6"/>
  <c r="I11" i="6" s="1"/>
  <c r="K89" i="2"/>
  <c r="T89" i="2"/>
  <c r="H131" i="2"/>
  <c r="I131" i="2" s="1"/>
  <c r="AA194" i="2"/>
  <c r="AB195" i="2"/>
  <c r="W51" i="3"/>
  <c r="X51" i="3" s="1"/>
  <c r="H56" i="3"/>
  <c r="H62" i="3"/>
  <c r="I62" i="3" s="1"/>
  <c r="W44" i="5"/>
  <c r="X44" i="5" s="1"/>
  <c r="R53" i="8"/>
  <c r="K53" i="8"/>
  <c r="K191" i="2"/>
  <c r="T191" i="2"/>
  <c r="H194" i="2"/>
  <c r="I194" i="2" s="1"/>
  <c r="H51" i="3"/>
  <c r="I51" i="3" s="1"/>
  <c r="R60" i="4"/>
  <c r="K60" i="4"/>
  <c r="H44" i="5"/>
  <c r="W53" i="8"/>
  <c r="K172" i="2"/>
  <c r="T172" i="2"/>
  <c r="AA191" i="2"/>
  <c r="W60" i="4"/>
  <c r="H53" i="8"/>
  <c r="AA172" i="2"/>
  <c r="AB172" i="2" s="1"/>
  <c r="T183" i="2"/>
  <c r="K183" i="2"/>
  <c r="H191" i="2"/>
  <c r="I191" i="2" s="1"/>
  <c r="K228" i="2"/>
  <c r="T228" i="2"/>
  <c r="H60" i="4"/>
  <c r="I60" i="4" s="1"/>
  <c r="R7" i="6"/>
  <c r="K7" i="6"/>
  <c r="X53" i="8"/>
  <c r="H81" i="2"/>
  <c r="AA104" i="2"/>
  <c r="AB104" i="2" s="1"/>
  <c r="T170" i="2"/>
  <c r="K170" i="2"/>
  <c r="H172" i="2"/>
  <c r="I172" i="2" s="1"/>
  <c r="AA183" i="2"/>
  <c r="AB183" i="2" s="1"/>
  <c r="AA228" i="2"/>
  <c r="AB228" i="2" s="1"/>
  <c r="K60" i="3"/>
  <c r="R60" i="3"/>
  <c r="W7" i="6"/>
  <c r="N435" i="1"/>
  <c r="AH497" i="1"/>
  <c r="N569" i="1"/>
  <c r="I435" i="1"/>
  <c r="N497" i="1"/>
  <c r="Q569" i="1"/>
  <c r="AG767" i="1"/>
  <c r="AD767" i="1"/>
  <c r="AH767" i="1"/>
  <c r="AH435" i="1"/>
  <c r="Y863" i="1"/>
  <c r="Z863" i="1"/>
  <c r="AG497" i="1"/>
  <c r="AE173" i="2"/>
  <c r="AG569" i="1"/>
  <c r="AH569" i="1"/>
  <c r="AE234" i="2"/>
  <c r="P173" i="2"/>
  <c r="Q173" i="2" s="1"/>
  <c r="N173" i="2"/>
  <c r="O173" i="2" s="1"/>
  <c r="AH863" i="1"/>
  <c r="AB173" i="2"/>
  <c r="AB234" i="2"/>
  <c r="U876" i="1"/>
  <c r="T876" i="1"/>
  <c r="R876" i="1"/>
  <c r="AF875" i="1"/>
  <c r="AC875" i="1"/>
  <c r="V875" i="1"/>
  <c r="M875" i="1"/>
  <c r="Q875" i="1" s="1"/>
  <c r="S875" i="1" s="1"/>
  <c r="L875" i="1"/>
  <c r="K875" i="1"/>
  <c r="L827" i="1"/>
  <c r="L56" i="8"/>
  <c r="L47" i="2"/>
  <c r="L54" i="4"/>
  <c r="AF827" i="1"/>
  <c r="M827" i="1"/>
  <c r="L782" i="1"/>
  <c r="L816" i="1"/>
  <c r="L200" i="1"/>
  <c r="L783" i="1"/>
  <c r="L776" i="1"/>
  <c r="L60" i="4"/>
  <c r="L183" i="2"/>
  <c r="M183" i="2" s="1"/>
  <c r="L33" i="5"/>
  <c r="L791" i="1"/>
  <c r="M791" i="1" s="1"/>
  <c r="L16" i="2"/>
  <c r="M16" i="2" s="1"/>
  <c r="AF200" i="1"/>
  <c r="L826" i="1"/>
  <c r="M826" i="1" s="1"/>
  <c r="L803" i="1"/>
  <c r="M803" i="1" s="1"/>
  <c r="L119" i="2"/>
  <c r="L101" i="2"/>
  <c r="M101" i="2" s="1"/>
  <c r="L131" i="2"/>
  <c r="L170" i="2"/>
  <c r="M170" i="2" s="1"/>
  <c r="L226" i="2"/>
  <c r="L290" i="1"/>
  <c r="M290" i="1" s="1"/>
  <c r="L145" i="2"/>
  <c r="M145" i="2" s="1"/>
  <c r="AF776" i="1"/>
  <c r="L755" i="1"/>
  <c r="AF755" i="1" s="1"/>
  <c r="L804" i="1"/>
  <c r="L198" i="2"/>
  <c r="M198" i="2" s="1"/>
  <c r="L47" i="8"/>
  <c r="L795" i="1"/>
  <c r="AF816" i="1"/>
  <c r="AF791" i="1"/>
  <c r="L51" i="1"/>
  <c r="AF782" i="1"/>
  <c r="M776" i="1"/>
  <c r="L36" i="1"/>
  <c r="AD101" i="2"/>
  <c r="L65" i="4"/>
  <c r="M131" i="2"/>
  <c r="L824" i="1"/>
  <c r="AF36" i="1"/>
  <c r="L793" i="1"/>
  <c r="M119" i="2"/>
  <c r="L839" i="1"/>
  <c r="L104" i="2"/>
  <c r="L44" i="3"/>
  <c r="AD198" i="2"/>
  <c r="L32" i="4"/>
  <c r="L654" i="1"/>
  <c r="M782" i="1"/>
  <c r="L58" i="8"/>
  <c r="AD131" i="2"/>
  <c r="L60" i="3"/>
  <c r="AF795" i="1"/>
  <c r="L54" i="8"/>
  <c r="L393" i="1"/>
  <c r="AF393" i="1" s="1"/>
  <c r="AD183" i="2"/>
  <c r="M51" i="1"/>
  <c r="AD145" i="2"/>
  <c r="L265" i="1"/>
  <c r="M36" i="1"/>
  <c r="L23" i="2"/>
  <c r="M23" i="2" s="1"/>
  <c r="L139" i="2"/>
  <c r="L841" i="1"/>
  <c r="M841" i="1" s="1"/>
  <c r="AD119" i="2"/>
  <c r="AF839" i="1"/>
  <c r="L44" i="5"/>
  <c r="M32" i="4"/>
  <c r="M226" i="2"/>
  <c r="M60" i="3"/>
  <c r="L817" i="1"/>
  <c r="AF51" i="1"/>
  <c r="L388" i="1"/>
  <c r="L788" i="1"/>
  <c r="L670" i="1"/>
  <c r="AD23" i="2"/>
  <c r="AF841" i="1"/>
  <c r="Z32" i="4"/>
  <c r="L53" i="8"/>
  <c r="M33" i="5"/>
  <c r="L76" i="2"/>
  <c r="AF290" i="1"/>
  <c r="L828" i="1"/>
  <c r="AF828" i="1" s="1"/>
  <c r="M388" i="1"/>
  <c r="AF788" i="1"/>
  <c r="AF793" i="1"/>
  <c r="L208" i="2"/>
  <c r="M208" i="2" s="1"/>
  <c r="M839" i="1"/>
  <c r="L228" i="2"/>
  <c r="L47" i="4"/>
  <c r="Z47" i="4" s="1"/>
  <c r="L801" i="1"/>
  <c r="L423" i="1"/>
  <c r="L156" i="2"/>
  <c r="L39" i="1"/>
  <c r="M793" i="1"/>
  <c r="L26" i="8"/>
  <c r="M26" i="8" s="1"/>
  <c r="M47" i="8"/>
  <c r="L7" i="6"/>
  <c r="M7" i="6" s="1"/>
  <c r="M47" i="4"/>
  <c r="M828" i="1"/>
  <c r="M788" i="1"/>
  <c r="AD208" i="2"/>
  <c r="Z33" i="5"/>
  <c r="AD226" i="2"/>
  <c r="Z47" i="8"/>
  <c r="L89" i="2"/>
  <c r="AF388" i="1"/>
  <c r="L655" i="1"/>
  <c r="L158" i="2"/>
  <c r="L148" i="2"/>
  <c r="M148" i="2" s="1"/>
  <c r="L102" i="2"/>
  <c r="L63" i="4"/>
  <c r="L61" i="4"/>
  <c r="Z26" i="8"/>
  <c r="L194" i="2"/>
  <c r="M89" i="2"/>
  <c r="L172" i="2"/>
  <c r="Z60" i="3"/>
  <c r="L56" i="3"/>
  <c r="Z7" i="6"/>
  <c r="AD148" i="2"/>
  <c r="L11" i="6"/>
  <c r="M11" i="6" s="1"/>
  <c r="AD89" i="2"/>
  <c r="L239" i="1"/>
  <c r="AF239" i="1" s="1"/>
  <c r="L512" i="1"/>
  <c r="L790" i="1"/>
  <c r="M790" i="1" s="1"/>
  <c r="L832" i="1"/>
  <c r="L321" i="1"/>
  <c r="M239" i="1"/>
  <c r="L506" i="1"/>
  <c r="L207" i="2"/>
  <c r="M207" i="2" s="1"/>
  <c r="L191" i="2"/>
  <c r="L51" i="3"/>
  <c r="M51" i="3" s="1"/>
  <c r="L75" i="1"/>
  <c r="AF75" i="1" s="1"/>
  <c r="L463" i="1"/>
  <c r="L64" i="2"/>
  <c r="M64" i="2" s="1"/>
  <c r="L778" i="1"/>
  <c r="M778" i="1" s="1"/>
  <c r="AF790" i="1"/>
  <c r="L787" i="1"/>
  <c r="L137" i="2"/>
  <c r="AF783" i="1"/>
  <c r="AF512" i="1"/>
  <c r="L837" i="1"/>
  <c r="AD207" i="2"/>
  <c r="AF787" i="1"/>
  <c r="L24" i="5"/>
  <c r="L703" i="1"/>
  <c r="Z60" i="4"/>
  <c r="M512" i="1"/>
  <c r="AD64" i="2"/>
  <c r="AF778" i="1"/>
  <c r="L29" i="3"/>
  <c r="L15" i="2"/>
  <c r="M75" i="1"/>
  <c r="L812" i="1"/>
  <c r="L781" i="1"/>
  <c r="M781" i="1" s="1"/>
  <c r="M787" i="1"/>
  <c r="L58" i="3"/>
  <c r="L41" i="8"/>
  <c r="M41" i="8" s="1"/>
  <c r="L36" i="8"/>
  <c r="M36" i="8" s="1"/>
  <c r="Z11" i="6"/>
  <c r="Z51" i="3"/>
  <c r="L195" i="2"/>
  <c r="AD195" i="2" s="1"/>
  <c r="L644" i="1"/>
  <c r="AF644" i="1" s="1"/>
  <c r="L757" i="1"/>
  <c r="L756" i="1"/>
  <c r="M756" i="1" s="1"/>
  <c r="L67" i="2"/>
  <c r="L62" i="3"/>
  <c r="Z62" i="3" s="1"/>
  <c r="AD170" i="2"/>
  <c r="L617" i="1"/>
  <c r="M617" i="1" s="1"/>
  <c r="L842" i="1"/>
  <c r="M137" i="2"/>
  <c r="AD76" i="2"/>
  <c r="L153" i="2"/>
  <c r="Z41" i="8"/>
  <c r="M54" i="8"/>
  <c r="Z36" i="8"/>
  <c r="AF826" i="1"/>
  <c r="M757" i="1"/>
  <c r="L800" i="1"/>
  <c r="M800" i="1" s="1"/>
  <c r="L322" i="1"/>
  <c r="AF781" i="1"/>
  <c r="AF842" i="1"/>
  <c r="L211" i="1"/>
  <c r="M211" i="1" s="1"/>
  <c r="AF756" i="1"/>
  <c r="AD137" i="2"/>
  <c r="L227" i="2"/>
  <c r="L59" i="4"/>
  <c r="M59" i="4" s="1"/>
  <c r="AF617" i="1"/>
  <c r="AF757" i="1"/>
  <c r="AF211" i="1"/>
  <c r="L493" i="1"/>
  <c r="L81" i="2"/>
  <c r="AD81" i="2" s="1"/>
  <c r="AD227" i="2"/>
  <c r="Z59" i="4"/>
  <c r="M62" i="3"/>
  <c r="L57" i="3"/>
  <c r="M783" i="1"/>
  <c r="L831" i="1"/>
  <c r="L39" i="3"/>
  <c r="L121" i="2"/>
  <c r="M121" i="2" s="1"/>
  <c r="AF654" i="1"/>
  <c r="M795" i="1"/>
  <c r="M81" i="2"/>
  <c r="M76" i="2"/>
  <c r="Z54" i="8"/>
  <c r="AF800" i="1"/>
  <c r="M200" i="1"/>
  <c r="M644" i="1"/>
  <c r="L152" i="2"/>
  <c r="AD152" i="2" s="1"/>
  <c r="M842" i="1"/>
  <c r="AF803" i="1"/>
  <c r="AD16" i="2"/>
  <c r="M816" i="1"/>
  <c r="M152" i="2"/>
  <c r="L806" i="1"/>
  <c r="AF806" i="1" s="1"/>
  <c r="M755" i="1"/>
  <c r="L820" i="1"/>
  <c r="AD121" i="2"/>
  <c r="M393" i="1"/>
  <c r="L798" i="1"/>
  <c r="M227" i="2"/>
  <c r="M195" i="2"/>
  <c r="M60" i="4"/>
  <c r="M806" i="1"/>
  <c r="M654" i="1"/>
  <c r="G875" i="1"/>
  <c r="D545" i="1"/>
  <c r="G142" i="2"/>
  <c r="G545" i="1"/>
  <c r="D142" i="2"/>
  <c r="F142" i="2"/>
  <c r="F545" i="1"/>
  <c r="AB545" i="1"/>
  <c r="Z142" i="2"/>
  <c r="M804" i="1"/>
  <c r="AF804" i="1"/>
  <c r="M65" i="4"/>
  <c r="Z65" i="4"/>
  <c r="M824" i="1"/>
  <c r="AF824" i="1"/>
  <c r="M104" i="2"/>
  <c r="AD104" i="2"/>
  <c r="M44" i="3"/>
  <c r="Z44" i="3"/>
  <c r="M58" i="8"/>
  <c r="Z58" i="8"/>
  <c r="M265" i="1"/>
  <c r="AF265" i="1"/>
  <c r="M139" i="2"/>
  <c r="AD139" i="2"/>
  <c r="M44" i="5"/>
  <c r="Z44" i="5"/>
  <c r="M817" i="1"/>
  <c r="AF817" i="1"/>
  <c r="M670" i="1"/>
  <c r="AF670" i="1"/>
  <c r="M53" i="8"/>
  <c r="Z53" i="8"/>
  <c r="M228" i="2"/>
  <c r="AD228" i="2"/>
  <c r="M801" i="1"/>
  <c r="AF801" i="1"/>
  <c r="M423" i="1"/>
  <c r="AF423" i="1"/>
  <c r="M156" i="2"/>
  <c r="AD156" i="2"/>
  <c r="M39" i="1"/>
  <c r="AF39" i="1"/>
  <c r="M655" i="1"/>
  <c r="AF655" i="1"/>
  <c r="AD158" i="2"/>
  <c r="M158" i="2"/>
  <c r="M102" i="2"/>
  <c r="AD102" i="2"/>
  <c r="M63" i="4"/>
  <c r="Z63" i="4"/>
  <c r="M61" i="4"/>
  <c r="Z61" i="4"/>
  <c r="M194" i="2"/>
  <c r="AD194" i="2"/>
  <c r="M172" i="2"/>
  <c r="AD172" i="2"/>
  <c r="Z56" i="3"/>
  <c r="M56" i="3"/>
  <c r="M832" i="1"/>
  <c r="AF832" i="1"/>
  <c r="AF321" i="1"/>
  <c r="M321" i="1"/>
  <c r="AF506" i="1"/>
  <c r="M506" i="1"/>
  <c r="AD191" i="2"/>
  <c r="M191" i="2"/>
  <c r="M463" i="1"/>
  <c r="AF463" i="1"/>
  <c r="AF837" i="1"/>
  <c r="M837" i="1"/>
  <c r="M24" i="5"/>
  <c r="Z24" i="5"/>
  <c r="M703" i="1"/>
  <c r="AF703" i="1"/>
  <c r="M29" i="3"/>
  <c r="Z29" i="3"/>
  <c r="M15" i="2"/>
  <c r="AD15" i="2"/>
  <c r="M812" i="1"/>
  <c r="AF812" i="1"/>
  <c r="M58" i="3"/>
  <c r="Z58" i="3"/>
  <c r="M67" i="2"/>
  <c r="AD67" i="2"/>
  <c r="M153" i="2"/>
  <c r="AD153" i="2"/>
  <c r="M322" i="1"/>
  <c r="AF322" i="1"/>
  <c r="M493" i="1"/>
  <c r="AF493" i="1"/>
  <c r="M57" i="3"/>
  <c r="Z57" i="3"/>
  <c r="M831" i="1"/>
  <c r="AF831" i="1"/>
  <c r="M39" i="3"/>
  <c r="Z39" i="3"/>
  <c r="AF820" i="1"/>
  <c r="M820" i="1"/>
  <c r="M798" i="1"/>
  <c r="AF798" i="1"/>
  <c r="M56" i="8"/>
  <c r="Z56" i="8"/>
  <c r="AD47" i="2"/>
  <c r="M47" i="2"/>
  <c r="Z54" i="4"/>
  <c r="M54" i="4"/>
  <c r="P54" i="4" l="1"/>
  <c r="Q54" i="4" s="1"/>
  <c r="Q827" i="1"/>
  <c r="N54" i="4"/>
  <c r="O54" i="4" s="1"/>
  <c r="P46" i="2"/>
  <c r="AE33" i="2"/>
  <c r="AA42" i="4"/>
  <c r="AA56" i="8"/>
  <c r="AE52" i="2"/>
  <c r="N42" i="4"/>
  <c r="O42" i="4" s="1"/>
  <c r="P33" i="2"/>
  <c r="Q33" i="2" s="1"/>
  <c r="P56" i="8"/>
  <c r="Q56" i="8" s="1"/>
  <c r="N49" i="2"/>
  <c r="O49" i="2" s="1"/>
  <c r="X49" i="2" s="1"/>
  <c r="AE35" i="2"/>
  <c r="P47" i="2"/>
  <c r="Q47" i="2" s="1"/>
  <c r="R47" i="2" s="1"/>
  <c r="N796" i="1"/>
  <c r="O796" i="1" s="1"/>
  <c r="P57" i="3"/>
  <c r="Q57" i="3" s="1"/>
  <c r="P67" i="2"/>
  <c r="Q67" i="2" s="1"/>
  <c r="Q812" i="1"/>
  <c r="Q837" i="1"/>
  <c r="Q321" i="1"/>
  <c r="Q832" i="1"/>
  <c r="P56" i="3"/>
  <c r="P194" i="2"/>
  <c r="Q194" i="2" s="1"/>
  <c r="P102" i="2"/>
  <c r="Q102" i="2" s="1"/>
  <c r="P158" i="2"/>
  <c r="Q158" i="2" s="1"/>
  <c r="P156" i="2"/>
  <c r="Q156" i="2" s="1"/>
  <c r="Q423" i="1"/>
  <c r="Q801" i="1"/>
  <c r="P228" i="2"/>
  <c r="Q228" i="2" s="1"/>
  <c r="P53" i="8"/>
  <c r="Q53" i="8" s="1"/>
  <c r="Q670" i="1"/>
  <c r="Q817" i="1"/>
  <c r="P139" i="2"/>
  <c r="Q139" i="2" s="1"/>
  <c r="Q265" i="1"/>
  <c r="P58" i="8"/>
  <c r="Q58" i="8" s="1"/>
  <c r="P44" i="3"/>
  <c r="Q44" i="3" s="1"/>
  <c r="P104" i="2"/>
  <c r="Q104" i="2" s="1"/>
  <c r="Q824" i="1"/>
  <c r="P65" i="4"/>
  <c r="Q65" i="4" s="1"/>
  <c r="P195" i="2"/>
  <c r="Q195" i="2" s="1"/>
  <c r="Q755" i="1"/>
  <c r="Q816" i="1"/>
  <c r="Q842" i="1"/>
  <c r="P76" i="2"/>
  <c r="Q76" i="2" s="1"/>
  <c r="Q795" i="1"/>
  <c r="P121" i="2"/>
  <c r="Q121" i="2" s="1"/>
  <c r="Q800" i="1"/>
  <c r="P137" i="2"/>
  <c r="Q137" i="2" s="1"/>
  <c r="Q617" i="1"/>
  <c r="Q756" i="1"/>
  <c r="P36" i="8"/>
  <c r="Q36" i="8" s="1"/>
  <c r="Q778" i="1"/>
  <c r="P51" i="3"/>
  <c r="Q51" i="3" s="1"/>
  <c r="P207" i="2"/>
  <c r="Q207" i="2" s="1"/>
  <c r="Q239" i="1"/>
  <c r="Q788" i="1"/>
  <c r="Q828" i="1"/>
  <c r="P47" i="8"/>
  <c r="Q47" i="8" s="1"/>
  <c r="Q839" i="1"/>
  <c r="P208" i="2"/>
  <c r="Q208" i="2" s="1"/>
  <c r="Q388" i="1"/>
  <c r="P60" i="3"/>
  <c r="Q60" i="3" s="1"/>
  <c r="P226" i="2"/>
  <c r="Q226" i="2" s="1"/>
  <c r="P32" i="4"/>
  <c r="Q32" i="4" s="1"/>
  <c r="Q841" i="1"/>
  <c r="P23" i="2"/>
  <c r="Q782" i="1"/>
  <c r="P119" i="2"/>
  <c r="P131" i="2"/>
  <c r="Q131" i="2" s="1"/>
  <c r="Q776" i="1"/>
  <c r="P101" i="2"/>
  <c r="Q101" i="2" s="1"/>
  <c r="Q791" i="1"/>
  <c r="P183" i="2"/>
  <c r="P26" i="8"/>
  <c r="Q26" i="8" s="1"/>
  <c r="Q790" i="1"/>
  <c r="P172" i="2"/>
  <c r="Q172" i="2" s="1"/>
  <c r="Q46" i="2"/>
  <c r="Q781" i="1"/>
  <c r="Q506" i="1"/>
  <c r="Q655" i="1"/>
  <c r="R827" i="1"/>
  <c r="S827" i="1"/>
  <c r="Q463" i="1"/>
  <c r="Q290" i="1"/>
  <c r="P39" i="3"/>
  <c r="Q39" i="3" s="1"/>
  <c r="P170" i="2"/>
  <c r="Q170" i="2" s="1"/>
  <c r="P29" i="3"/>
  <c r="Q29" i="3" s="1"/>
  <c r="Q798" i="1"/>
  <c r="P58" i="3"/>
  <c r="Q58" i="3" s="1"/>
  <c r="Q36" i="1"/>
  <c r="P145" i="2"/>
  <c r="Q145" i="2" s="1"/>
  <c r="Q820" i="1"/>
  <c r="P227" i="2"/>
  <c r="Q227" i="2" s="1"/>
  <c r="Q200" i="1"/>
  <c r="P44" i="5"/>
  <c r="Q44" i="5" s="1"/>
  <c r="Q211" i="1"/>
  <c r="P152" i="2"/>
  <c r="Q152" i="2" s="1"/>
  <c r="Q51" i="1"/>
  <c r="P60" i="4"/>
  <c r="Q60" i="4" s="1"/>
  <c r="P59" i="4"/>
  <c r="P15" i="2"/>
  <c r="Q15" i="2" s="1"/>
  <c r="P81" i="2"/>
  <c r="Q81" i="2" s="1"/>
  <c r="P191" i="2"/>
  <c r="Q191" i="2" s="1"/>
  <c r="P41" i="8"/>
  <c r="Q41" i="8" s="1"/>
  <c r="P24" i="5"/>
  <c r="Q24" i="5" s="1"/>
  <c r="P16" i="2"/>
  <c r="Q16" i="2" s="1"/>
  <c r="Q393" i="1"/>
  <c r="P11" i="6"/>
  <c r="Q11" i="6" s="1"/>
  <c r="Q703" i="1"/>
  <c r="Q787" i="1"/>
  <c r="Q111" i="2"/>
  <c r="P112" i="2"/>
  <c r="P61" i="4"/>
  <c r="Q61" i="4" s="1"/>
  <c r="Q39" i="1"/>
  <c r="P63" i="4"/>
  <c r="Q63" i="4" s="1"/>
  <c r="Q793" i="1"/>
  <c r="Q826" i="1"/>
  <c r="Q75" i="1"/>
  <c r="Q804" i="1"/>
  <c r="Q783" i="1"/>
  <c r="Q757" i="1"/>
  <c r="S833" i="1"/>
  <c r="R833" i="1"/>
  <c r="Q806" i="1"/>
  <c r="Q493" i="1"/>
  <c r="Q512" i="1"/>
  <c r="Q831" i="1"/>
  <c r="Q322" i="1"/>
  <c r="P33" i="5"/>
  <c r="Q33" i="5" s="1"/>
  <c r="P7" i="6"/>
  <c r="Q7" i="6" s="1"/>
  <c r="P47" i="4"/>
  <c r="Q47" i="4" s="1"/>
  <c r="P64" i="2"/>
  <c r="P198" i="2"/>
  <c r="Q198" i="2" s="1"/>
  <c r="S52" i="2"/>
  <c r="R52" i="2"/>
  <c r="P89" i="2"/>
  <c r="Q89" i="2" s="1"/>
  <c r="Q803" i="1"/>
  <c r="Q654" i="1"/>
  <c r="Q644" i="1"/>
  <c r="Q52" i="8"/>
  <c r="P62" i="3"/>
  <c r="Q62" i="3" s="1"/>
  <c r="P153" i="2"/>
  <c r="Q153" i="2" s="1"/>
  <c r="P54" i="8"/>
  <c r="Q54" i="8" s="1"/>
  <c r="P148" i="2"/>
  <c r="Q148" i="2" s="1"/>
  <c r="AE198" i="2"/>
  <c r="AA60" i="4"/>
  <c r="S569" i="1"/>
  <c r="R569" i="1"/>
  <c r="N62" i="3"/>
  <c r="O62" i="3" s="1"/>
  <c r="AE139" i="2"/>
  <c r="AA59" i="4"/>
  <c r="AE81" i="2"/>
  <c r="AE111" i="2"/>
  <c r="AE112" i="2" s="1"/>
  <c r="AH798" i="1"/>
  <c r="AG798" i="1"/>
  <c r="N211" i="1"/>
  <c r="AG820" i="1"/>
  <c r="AH820" i="1"/>
  <c r="N23" i="2"/>
  <c r="AH787" i="1"/>
  <c r="AG787" i="1"/>
  <c r="N782" i="1"/>
  <c r="N36" i="8"/>
  <c r="O36" i="8" s="1"/>
  <c r="AA54" i="8"/>
  <c r="N801" i="1"/>
  <c r="AH801" i="1"/>
  <c r="AG801" i="1"/>
  <c r="AG796" i="1"/>
  <c r="AH796" i="1"/>
  <c r="AH388" i="1"/>
  <c r="AG388" i="1"/>
  <c r="N837" i="1"/>
  <c r="N493" i="1"/>
  <c r="N156" i="2"/>
  <c r="O156" i="2" s="1"/>
  <c r="N778" i="1"/>
  <c r="N841" i="1"/>
  <c r="N783" i="1"/>
  <c r="AG800" i="1"/>
  <c r="AH800" i="1"/>
  <c r="N321" i="1"/>
  <c r="AH75" i="1"/>
  <c r="AG75" i="1"/>
  <c r="P497" i="1"/>
  <c r="O497" i="1"/>
  <c r="N56" i="3"/>
  <c r="AA56" i="3"/>
  <c r="AA26" i="8"/>
  <c r="X52" i="8"/>
  <c r="N158" i="2"/>
  <c r="O158" i="2" s="1"/>
  <c r="N800" i="1"/>
  <c r="N101" i="2"/>
  <c r="O101" i="2" s="1"/>
  <c r="AB49" i="2"/>
  <c r="N512" i="1"/>
  <c r="S435" i="1"/>
  <c r="R435" i="1"/>
  <c r="N804" i="1"/>
  <c r="S497" i="1"/>
  <c r="R497" i="1"/>
  <c r="AH804" i="1"/>
  <c r="AG804" i="1"/>
  <c r="N148" i="2"/>
  <c r="O148" i="2" s="1"/>
  <c r="N798" i="1"/>
  <c r="AH393" i="1"/>
  <c r="AG393" i="1"/>
  <c r="N826" i="1"/>
  <c r="N15" i="2"/>
  <c r="O15" i="2" s="1"/>
  <c r="AE102" i="2"/>
  <c r="N828" i="1"/>
  <c r="N781" i="1"/>
  <c r="AH781" i="1"/>
  <c r="AG781" i="1"/>
  <c r="N51" i="1"/>
  <c r="N839" i="1"/>
  <c r="N76" i="2"/>
  <c r="O76" i="2" s="1"/>
  <c r="N183" i="2"/>
  <c r="N767" i="1"/>
  <c r="I767" i="1"/>
  <c r="AE67" i="2"/>
  <c r="N60" i="3"/>
  <c r="O60" i="3" s="1"/>
  <c r="AH833" i="1"/>
  <c r="AG833" i="1"/>
  <c r="AD796" i="1"/>
  <c r="AG463" i="1"/>
  <c r="AH463" i="1"/>
  <c r="I211" i="1"/>
  <c r="AG812" i="1"/>
  <c r="AH812" i="1"/>
  <c r="I837" i="1"/>
  <c r="AH512" i="1"/>
  <c r="AG512" i="1"/>
  <c r="I781" i="1"/>
  <c r="N817" i="1"/>
  <c r="AA58" i="3"/>
  <c r="AH803" i="1"/>
  <c r="AG803" i="1"/>
  <c r="N795" i="1"/>
  <c r="AA7" i="6"/>
  <c r="AA58" i="8"/>
  <c r="N44" i="3"/>
  <c r="O44" i="3" s="1"/>
  <c r="I44" i="3"/>
  <c r="AH644" i="1"/>
  <c r="AG644" i="1"/>
  <c r="AA33" i="5"/>
  <c r="AG832" i="1"/>
  <c r="AH832" i="1"/>
  <c r="AB52" i="2"/>
  <c r="AB67" i="2"/>
  <c r="AD388" i="1"/>
  <c r="AH756" i="1"/>
  <c r="AG756" i="1"/>
  <c r="AE145" i="2"/>
  <c r="AH211" i="1"/>
  <c r="AG211" i="1"/>
  <c r="AD833" i="1"/>
  <c r="AH837" i="1"/>
  <c r="AG837" i="1"/>
  <c r="AH783" i="1"/>
  <c r="AG783" i="1"/>
  <c r="I512" i="1"/>
  <c r="N239" i="1"/>
  <c r="N53" i="8"/>
  <c r="O53" i="8" s="1"/>
  <c r="N194" i="2"/>
  <c r="O194" i="2" s="1"/>
  <c r="N131" i="2"/>
  <c r="O131" i="2" s="1"/>
  <c r="N65" i="4"/>
  <c r="O65" i="4" s="1"/>
  <c r="N7" i="6"/>
  <c r="O7" i="6" s="1"/>
  <c r="N67" i="2"/>
  <c r="O67" i="2" s="1"/>
  <c r="AA29" i="3"/>
  <c r="AH793" i="1"/>
  <c r="AG793" i="1"/>
  <c r="AA44" i="3"/>
  <c r="N617" i="1"/>
  <c r="S796" i="1"/>
  <c r="R796" i="1"/>
  <c r="AG290" i="1"/>
  <c r="AH290" i="1"/>
  <c r="N64" i="2"/>
  <c r="I783" i="1"/>
  <c r="N816" i="1"/>
  <c r="AH655" i="1"/>
  <c r="AG655" i="1"/>
  <c r="N388" i="1"/>
  <c r="AD801" i="1"/>
  <c r="AA32" i="4"/>
  <c r="AA51" i="3"/>
  <c r="N54" i="8"/>
  <c r="O54" i="8" s="1"/>
  <c r="N227" i="2"/>
  <c r="O227" i="2" s="1"/>
  <c r="AE170" i="2"/>
  <c r="AE208" i="2"/>
  <c r="I839" i="1"/>
  <c r="N824" i="1"/>
  <c r="N52" i="2"/>
  <c r="O52" i="2" s="1"/>
  <c r="X52" i="2" s="1"/>
  <c r="N35" i="2"/>
  <c r="O35" i="2" s="1"/>
  <c r="W35" i="2" s="1"/>
  <c r="N200" i="1"/>
  <c r="N423" i="1"/>
  <c r="AE23" i="2"/>
  <c r="AH703" i="1"/>
  <c r="AG703" i="1"/>
  <c r="N47" i="8"/>
  <c r="O47" i="8" s="1"/>
  <c r="N791" i="1"/>
  <c r="N121" i="2"/>
  <c r="O121" i="2" s="1"/>
  <c r="X7" i="6"/>
  <c r="AG831" i="1"/>
  <c r="AH831" i="1"/>
  <c r="AH839" i="1"/>
  <c r="AG839" i="1"/>
  <c r="AG824" i="1"/>
  <c r="AH824" i="1"/>
  <c r="N703" i="1"/>
  <c r="R35" i="2"/>
  <c r="S35" i="2"/>
  <c r="AE47" i="2"/>
  <c r="I23" i="2"/>
  <c r="AH617" i="1"/>
  <c r="AG617" i="1"/>
  <c r="AD824" i="1"/>
  <c r="N806" i="1"/>
  <c r="I824" i="1"/>
  <c r="N265" i="1"/>
  <c r="R49" i="2"/>
  <c r="S49" i="2"/>
  <c r="AG506" i="1"/>
  <c r="AH506" i="1"/>
  <c r="AD393" i="1"/>
  <c r="AD820" i="1"/>
  <c r="N33" i="2"/>
  <c r="I617" i="1"/>
  <c r="N226" i="2"/>
  <c r="O226" i="2" s="1"/>
  <c r="I54" i="4"/>
  <c r="N755" i="1"/>
  <c r="AG755" i="1"/>
  <c r="AH755" i="1"/>
  <c r="AH788" i="1"/>
  <c r="AG788" i="1"/>
  <c r="AG806" i="1"/>
  <c r="AH806" i="1"/>
  <c r="AB208" i="2"/>
  <c r="N393" i="1"/>
  <c r="I15" i="2"/>
  <c r="AH493" i="1"/>
  <c r="AG493" i="1"/>
  <c r="AD803" i="1"/>
  <c r="AG826" i="1"/>
  <c r="AH826" i="1"/>
  <c r="I817" i="1"/>
  <c r="N89" i="2"/>
  <c r="O89" i="2" s="1"/>
  <c r="I156" i="2"/>
  <c r="AE15" i="2"/>
  <c r="AE153" i="2"/>
  <c r="I493" i="1"/>
  <c r="N820" i="1"/>
  <c r="I826" i="1"/>
  <c r="AE16" i="2"/>
  <c r="AG817" i="1"/>
  <c r="AH817" i="1"/>
  <c r="AH51" i="1"/>
  <c r="AG51" i="1"/>
  <c r="N863" i="1"/>
  <c r="P863" i="1" s="1"/>
  <c r="I863" i="1"/>
  <c r="N81" i="2"/>
  <c r="O81" i="2" s="1"/>
  <c r="AE194" i="2"/>
  <c r="I36" i="8"/>
  <c r="N842" i="1"/>
  <c r="N60" i="4"/>
  <c r="O60" i="4" s="1"/>
  <c r="X56" i="8"/>
  <c r="N41" i="8"/>
  <c r="O41" i="8" s="1"/>
  <c r="AG670" i="1"/>
  <c r="AH670" i="1"/>
  <c r="AE121" i="2"/>
  <c r="AA54" i="4"/>
  <c r="I806" i="1"/>
  <c r="N757" i="1"/>
  <c r="AB198" i="2"/>
  <c r="I42" i="4"/>
  <c r="N52" i="8"/>
  <c r="AG841" i="1"/>
  <c r="AH841" i="1"/>
  <c r="AH842" i="1"/>
  <c r="AG842" i="1"/>
  <c r="AB47" i="2"/>
  <c r="I121" i="2"/>
  <c r="AE207" i="2"/>
  <c r="AD463" i="1"/>
  <c r="AD493" i="1"/>
  <c r="AH776" i="1"/>
  <c r="AG776" i="1"/>
  <c r="AE156" i="2"/>
  <c r="N833" i="1"/>
  <c r="N152" i="2"/>
  <c r="O152" i="2" s="1"/>
  <c r="AD787" i="1"/>
  <c r="AH239" i="1"/>
  <c r="AG239" i="1"/>
  <c r="I51" i="1"/>
  <c r="N32" i="4"/>
  <c r="O32" i="4" s="1"/>
  <c r="AG816" i="1"/>
  <c r="AH816" i="1"/>
  <c r="N59" i="4"/>
  <c r="AE191" i="2"/>
  <c r="N63" i="4"/>
  <c r="O63" i="4" s="1"/>
  <c r="N33" i="5"/>
  <c r="O33" i="5" s="1"/>
  <c r="AB170" i="2"/>
  <c r="AA60" i="3"/>
  <c r="AE119" i="2"/>
  <c r="I842" i="1"/>
  <c r="AE46" i="2"/>
  <c r="N655" i="1"/>
  <c r="AA47" i="4"/>
  <c r="AE148" i="2"/>
  <c r="AH200" i="1"/>
  <c r="AG200" i="1"/>
  <c r="AD644" i="1"/>
  <c r="N803" i="1"/>
  <c r="I782" i="1"/>
  <c r="I239" i="1"/>
  <c r="AB111" i="2"/>
  <c r="AE172" i="2"/>
  <c r="I56" i="3"/>
  <c r="X173" i="2"/>
  <c r="W173" i="2"/>
  <c r="S173" i="2"/>
  <c r="R173" i="2"/>
  <c r="AE228" i="2"/>
  <c r="N207" i="2"/>
  <c r="O207" i="2" s="1"/>
  <c r="I47" i="8"/>
  <c r="I158" i="2"/>
  <c r="I60" i="3"/>
  <c r="AE89" i="2"/>
  <c r="N234" i="2"/>
  <c r="O234" i="2" s="1"/>
  <c r="X234" i="2" s="1"/>
  <c r="I234" i="2"/>
  <c r="N463" i="1"/>
  <c r="AD756" i="1"/>
  <c r="I148" i="2"/>
  <c r="I200" i="1"/>
  <c r="N506" i="1"/>
  <c r="I64" i="2"/>
  <c r="N322" i="1"/>
  <c r="I423" i="1"/>
  <c r="AH782" i="1"/>
  <c r="AG782" i="1"/>
  <c r="P569" i="1"/>
  <c r="O569" i="1"/>
  <c r="I32" i="4"/>
  <c r="N11" i="6"/>
  <c r="O11" i="6" s="1"/>
  <c r="N56" i="8"/>
  <c r="O56" i="8" s="1"/>
  <c r="AA47" i="8"/>
  <c r="AE158" i="2"/>
  <c r="AB81" i="2"/>
  <c r="N111" i="2"/>
  <c r="N139" i="2"/>
  <c r="O139" i="2" s="1"/>
  <c r="I89" i="2"/>
  <c r="X58" i="3"/>
  <c r="N57" i="3"/>
  <c r="O57" i="3" s="1"/>
  <c r="AD832" i="1"/>
  <c r="X29" i="3"/>
  <c r="AE64" i="2"/>
  <c r="N170" i="2"/>
  <c r="O170" i="2" s="1"/>
  <c r="AH423" i="1"/>
  <c r="AG423" i="1"/>
  <c r="AD75" i="1"/>
  <c r="N793" i="1"/>
  <c r="N208" i="2"/>
  <c r="O208" i="2" s="1"/>
  <c r="N670" i="1"/>
  <c r="AH795" i="1"/>
  <c r="AG795" i="1"/>
  <c r="X60" i="4"/>
  <c r="N47" i="4"/>
  <c r="O47" i="4" s="1"/>
  <c r="N104" i="2"/>
  <c r="O104" i="2" s="1"/>
  <c r="N61" i="4"/>
  <c r="O61" i="4" s="1"/>
  <c r="AE195" i="2"/>
  <c r="AB191" i="2"/>
  <c r="I183" i="2"/>
  <c r="AA61" i="4"/>
  <c r="AE183" i="2"/>
  <c r="I53" i="8"/>
  <c r="N137" i="2"/>
  <c r="O137" i="2" s="1"/>
  <c r="I61" i="4"/>
  <c r="X33" i="5"/>
  <c r="AA24" i="5"/>
  <c r="N102" i="2"/>
  <c r="O102" i="2" s="1"/>
  <c r="X44" i="3"/>
  <c r="AH654" i="1"/>
  <c r="AG654" i="1"/>
  <c r="I226" i="2"/>
  <c r="N39" i="3"/>
  <c r="O39" i="3" s="1"/>
  <c r="N776" i="1"/>
  <c r="N119" i="2"/>
  <c r="I49" i="2"/>
  <c r="AD842" i="1"/>
  <c r="I322" i="1"/>
  <c r="N39" i="1"/>
  <c r="AH265" i="1"/>
  <c r="AG265" i="1"/>
  <c r="AD831" i="1"/>
  <c r="N787" i="1"/>
  <c r="N290" i="1"/>
  <c r="AA36" i="8"/>
  <c r="AA53" i="8"/>
  <c r="N644" i="1"/>
  <c r="AA57" i="3"/>
  <c r="N145" i="2"/>
  <c r="O145" i="2" s="1"/>
  <c r="AG827" i="1"/>
  <c r="AH827" i="1"/>
  <c r="I227" i="2"/>
  <c r="AG322" i="1"/>
  <c r="AH322" i="1"/>
  <c r="AH321" i="1"/>
  <c r="AG321" i="1"/>
  <c r="I265" i="1"/>
  <c r="N47" i="2"/>
  <c r="O47" i="2" s="1"/>
  <c r="N75" i="1"/>
  <c r="N756" i="1"/>
  <c r="AA62" i="3"/>
  <c r="P435" i="1"/>
  <c r="O435" i="1"/>
  <c r="N195" i="2"/>
  <c r="O195" i="2" s="1"/>
  <c r="N58" i="8"/>
  <c r="O58" i="8" s="1"/>
  <c r="X26" i="8"/>
  <c r="I41" i="8"/>
  <c r="N24" i="5"/>
  <c r="O24" i="5" s="1"/>
  <c r="AE226" i="2"/>
  <c r="N812" i="1"/>
  <c r="N172" i="2"/>
  <c r="O172" i="2" s="1"/>
  <c r="N191" i="2"/>
  <c r="O191" i="2" s="1"/>
  <c r="AA44" i="5"/>
  <c r="N26" i="8"/>
  <c r="O26" i="8" s="1"/>
  <c r="AA41" i="8"/>
  <c r="AB89" i="2"/>
  <c r="I791" i="1"/>
  <c r="N58" i="3"/>
  <c r="O58" i="3" s="1"/>
  <c r="I57" i="3"/>
  <c r="AH790" i="1"/>
  <c r="AG790" i="1"/>
  <c r="AB15" i="2"/>
  <c r="N46" i="2"/>
  <c r="AE152" i="2"/>
  <c r="AE227" i="2"/>
  <c r="N36" i="1"/>
  <c r="I321" i="1"/>
  <c r="AH39" i="1"/>
  <c r="AG39" i="1"/>
  <c r="AH757" i="1"/>
  <c r="AG757" i="1"/>
  <c r="AE104" i="2"/>
  <c r="N51" i="3"/>
  <c r="O51" i="3" s="1"/>
  <c r="AB194" i="2"/>
  <c r="N44" i="5"/>
  <c r="O44" i="5" s="1"/>
  <c r="I44" i="5"/>
  <c r="AA11" i="6"/>
  <c r="N198" i="2"/>
  <c r="O198" i="2" s="1"/>
  <c r="I63" i="4"/>
  <c r="I65" i="4"/>
  <c r="AB35" i="2"/>
  <c r="AH791" i="1"/>
  <c r="AG791" i="1"/>
  <c r="N831" i="1"/>
  <c r="AH36" i="1"/>
  <c r="AG36" i="1"/>
  <c r="N153" i="2"/>
  <c r="O153" i="2" s="1"/>
  <c r="AB102" i="2"/>
  <c r="AB33" i="2"/>
  <c r="I828" i="1"/>
  <c r="AD211" i="1"/>
  <c r="I757" i="1"/>
  <c r="AD804" i="1"/>
  <c r="AE137" i="2"/>
  <c r="X32" i="4"/>
  <c r="AA63" i="4"/>
  <c r="AA65" i="4"/>
  <c r="N790" i="1"/>
  <c r="AB153" i="2"/>
  <c r="AD290" i="1"/>
  <c r="N832" i="1"/>
  <c r="AH778" i="1"/>
  <c r="AG778" i="1"/>
  <c r="AD837" i="1"/>
  <c r="AB23" i="2"/>
  <c r="AG828" i="1"/>
  <c r="AH828" i="1"/>
  <c r="N827" i="1"/>
  <c r="AD783" i="1"/>
  <c r="N654" i="1"/>
  <c r="X65" i="4"/>
  <c r="I59" i="4"/>
  <c r="N228" i="2"/>
  <c r="O228" i="2" s="1"/>
  <c r="N29" i="3"/>
  <c r="O29" i="3" s="1"/>
  <c r="I111" i="2"/>
  <c r="AA39" i="3"/>
  <c r="AE101" i="2"/>
  <c r="N788" i="1"/>
  <c r="AD812" i="1"/>
  <c r="I778" i="1"/>
  <c r="AE131" i="2"/>
  <c r="AE76" i="2"/>
  <c r="N16" i="2"/>
  <c r="O16" i="2" s="1"/>
  <c r="I820" i="1"/>
  <c r="S767" i="1"/>
  <c r="R767" i="1"/>
  <c r="AC545" i="1"/>
  <c r="AD545" i="1" s="1"/>
  <c r="H545" i="1"/>
  <c r="V545" i="1"/>
  <c r="K545" i="1"/>
  <c r="K142" i="2"/>
  <c r="T142" i="2"/>
  <c r="AA142" i="2"/>
  <c r="AB142" i="2" s="1"/>
  <c r="H142" i="2"/>
  <c r="I142" i="2" s="1"/>
  <c r="AH875" i="1"/>
  <c r="H875" i="1"/>
  <c r="H874" i="1" s="1"/>
  <c r="S876" i="1"/>
  <c r="Z875" i="1"/>
  <c r="Z876" i="1" s="1"/>
  <c r="Y875" i="1"/>
  <c r="Y876" i="1" s="1"/>
  <c r="AD875" i="1"/>
  <c r="AD874" i="1" s="1"/>
  <c r="Q876" i="1"/>
  <c r="AF874" i="1"/>
  <c r="AE874" i="1"/>
  <c r="AC874" i="1"/>
  <c r="AB874" i="1"/>
  <c r="V874" i="1"/>
  <c r="M874" i="1"/>
  <c r="L874" i="1"/>
  <c r="K874" i="1"/>
  <c r="J874" i="1"/>
  <c r="J876" i="1" s="1"/>
  <c r="G874" i="1"/>
  <c r="F874" i="1"/>
  <c r="U870" i="1"/>
  <c r="T870" i="1"/>
  <c r="R870" i="1"/>
  <c r="AF869" i="1"/>
  <c r="AC869" i="1"/>
  <c r="V869" i="1"/>
  <c r="M869" i="1"/>
  <c r="Q869" i="1" s="1"/>
  <c r="L869" i="1"/>
  <c r="K869" i="1"/>
  <c r="L142" i="2"/>
  <c r="G869" i="1"/>
  <c r="L545" i="1"/>
  <c r="M142" i="2"/>
  <c r="W49" i="2" l="1"/>
  <c r="X47" i="2"/>
  <c r="P796" i="1"/>
  <c r="X35" i="2"/>
  <c r="S47" i="2"/>
  <c r="W47" i="2"/>
  <c r="P824" i="1"/>
  <c r="O824" i="1"/>
  <c r="P804" i="1"/>
  <c r="O804" i="1"/>
  <c r="O837" i="1"/>
  <c r="P837" i="1"/>
  <c r="S393" i="1"/>
  <c r="R393" i="1"/>
  <c r="S824" i="1"/>
  <c r="R824" i="1"/>
  <c r="P463" i="1"/>
  <c r="O463" i="1"/>
  <c r="P655" i="1"/>
  <c r="O655" i="1"/>
  <c r="U569" i="1"/>
  <c r="T569" i="1"/>
  <c r="Z569" i="1"/>
  <c r="Y569" i="1"/>
  <c r="R16" i="2"/>
  <c r="S16" i="2"/>
  <c r="X16" i="2"/>
  <c r="W16" i="2"/>
  <c r="S290" i="1"/>
  <c r="R290" i="1"/>
  <c r="S388" i="1"/>
  <c r="R388" i="1"/>
  <c r="W104" i="2"/>
  <c r="S104" i="2"/>
  <c r="R104" i="2"/>
  <c r="X104" i="2"/>
  <c r="Z435" i="1"/>
  <c r="Y435" i="1"/>
  <c r="T435" i="1"/>
  <c r="U435" i="1"/>
  <c r="R463" i="1"/>
  <c r="S463" i="1"/>
  <c r="R208" i="2"/>
  <c r="W208" i="2"/>
  <c r="S208" i="2"/>
  <c r="X208" i="2"/>
  <c r="O832" i="1"/>
  <c r="P832" i="1"/>
  <c r="P512" i="1"/>
  <c r="O512" i="1"/>
  <c r="S322" i="1"/>
  <c r="R322" i="1"/>
  <c r="U827" i="1"/>
  <c r="T827" i="1"/>
  <c r="S839" i="1"/>
  <c r="R839" i="1"/>
  <c r="O183" i="2"/>
  <c r="R512" i="1"/>
  <c r="S512" i="1"/>
  <c r="S655" i="1"/>
  <c r="R655" i="1"/>
  <c r="S828" i="1"/>
  <c r="R828" i="1"/>
  <c r="R139" i="2"/>
  <c r="X139" i="2"/>
  <c r="W139" i="2"/>
  <c r="S139" i="2"/>
  <c r="P790" i="1"/>
  <c r="O790" i="1"/>
  <c r="P812" i="1"/>
  <c r="O812" i="1"/>
  <c r="O703" i="1"/>
  <c r="P703" i="1"/>
  <c r="P800" i="1"/>
  <c r="O800" i="1"/>
  <c r="R493" i="1"/>
  <c r="S493" i="1"/>
  <c r="W191" i="2"/>
  <c r="S191" i="2"/>
  <c r="R191" i="2"/>
  <c r="X191" i="2"/>
  <c r="S506" i="1"/>
  <c r="R506" i="1"/>
  <c r="S788" i="1"/>
  <c r="R788" i="1"/>
  <c r="S817" i="1"/>
  <c r="R817" i="1"/>
  <c r="T497" i="1"/>
  <c r="Z497" i="1"/>
  <c r="Y497" i="1"/>
  <c r="U497" i="1"/>
  <c r="N112" i="2"/>
  <c r="O111" i="2"/>
  <c r="O112" i="2" s="1"/>
  <c r="P839" i="1"/>
  <c r="O839" i="1"/>
  <c r="P801" i="1"/>
  <c r="O801" i="1"/>
  <c r="S806" i="1"/>
  <c r="R806" i="1"/>
  <c r="X81" i="2"/>
  <c r="W81" i="2"/>
  <c r="S81" i="2"/>
  <c r="R81" i="2"/>
  <c r="S781" i="1"/>
  <c r="R781" i="1"/>
  <c r="R239" i="1"/>
  <c r="S239" i="1"/>
  <c r="S670" i="1"/>
  <c r="R670" i="1"/>
  <c r="P820" i="1"/>
  <c r="O820" i="1"/>
  <c r="P239" i="1"/>
  <c r="O239" i="1"/>
  <c r="P795" i="1"/>
  <c r="O795" i="1"/>
  <c r="P51" i="1"/>
  <c r="O51" i="1"/>
  <c r="S148" i="2"/>
  <c r="R148" i="2"/>
  <c r="X148" i="2"/>
  <c r="W148" i="2"/>
  <c r="R15" i="2"/>
  <c r="S15" i="2"/>
  <c r="X15" i="2"/>
  <c r="W15" i="2"/>
  <c r="W46" i="2"/>
  <c r="S46" i="2"/>
  <c r="R46" i="2"/>
  <c r="S207" i="2"/>
  <c r="X207" i="2"/>
  <c r="W207" i="2"/>
  <c r="R207" i="2"/>
  <c r="O33" i="2"/>
  <c r="X33" i="2" s="1"/>
  <c r="Y833" i="1"/>
  <c r="U833" i="1"/>
  <c r="T833" i="1"/>
  <c r="Z833" i="1"/>
  <c r="Q59" i="4"/>
  <c r="X228" i="2"/>
  <c r="W228" i="2"/>
  <c r="S228" i="2"/>
  <c r="R228" i="2"/>
  <c r="X153" i="2"/>
  <c r="S153" i="2"/>
  <c r="R153" i="2"/>
  <c r="W153" i="2"/>
  <c r="R757" i="1"/>
  <c r="S757" i="1"/>
  <c r="X172" i="2"/>
  <c r="W172" i="2"/>
  <c r="R172" i="2"/>
  <c r="S172" i="2"/>
  <c r="S778" i="1"/>
  <c r="R778" i="1"/>
  <c r="S801" i="1"/>
  <c r="R801" i="1"/>
  <c r="O781" i="1"/>
  <c r="P781" i="1"/>
  <c r="S783" i="1"/>
  <c r="R783" i="1"/>
  <c r="S51" i="1"/>
  <c r="R51" i="1"/>
  <c r="R790" i="1"/>
  <c r="S790" i="1"/>
  <c r="R423" i="1"/>
  <c r="S423" i="1"/>
  <c r="X226" i="2"/>
  <c r="W226" i="2"/>
  <c r="S226" i="2"/>
  <c r="R226" i="2"/>
  <c r="O644" i="1"/>
  <c r="P644" i="1"/>
  <c r="P817" i="1"/>
  <c r="O817" i="1"/>
  <c r="P828" i="1"/>
  <c r="O828" i="1"/>
  <c r="S804" i="1"/>
  <c r="R804" i="1"/>
  <c r="W152" i="2"/>
  <c r="R152" i="2"/>
  <c r="X152" i="2"/>
  <c r="S152" i="2"/>
  <c r="S756" i="1"/>
  <c r="R756" i="1"/>
  <c r="X156" i="2"/>
  <c r="W156" i="2"/>
  <c r="S156" i="2"/>
  <c r="R156" i="2"/>
  <c r="O23" i="2"/>
  <c r="S75" i="1"/>
  <c r="R75" i="1"/>
  <c r="S211" i="1"/>
  <c r="R211" i="1"/>
  <c r="Q183" i="2"/>
  <c r="S617" i="1"/>
  <c r="R617" i="1"/>
  <c r="X158" i="2"/>
  <c r="W158" i="2"/>
  <c r="S158" i="2"/>
  <c r="R158" i="2"/>
  <c r="O767" i="1"/>
  <c r="Z767" i="1" s="1"/>
  <c r="P767" i="1"/>
  <c r="O788" i="1"/>
  <c r="P788" i="1"/>
  <c r="P36" i="1"/>
  <c r="O36" i="1"/>
  <c r="P816" i="1"/>
  <c r="O816" i="1"/>
  <c r="S644" i="1"/>
  <c r="R644" i="1"/>
  <c r="S826" i="1"/>
  <c r="R826" i="1"/>
  <c r="S791" i="1"/>
  <c r="R791" i="1"/>
  <c r="X137" i="2"/>
  <c r="W137" i="2"/>
  <c r="S137" i="2"/>
  <c r="R137" i="2"/>
  <c r="X102" i="2"/>
  <c r="W102" i="2"/>
  <c r="S102" i="2"/>
  <c r="R102" i="2"/>
  <c r="P290" i="1"/>
  <c r="O290" i="1"/>
  <c r="P39" i="1"/>
  <c r="O39" i="1"/>
  <c r="P791" i="1"/>
  <c r="O791" i="1"/>
  <c r="O826" i="1"/>
  <c r="P826" i="1"/>
  <c r="S654" i="1"/>
  <c r="R654" i="1"/>
  <c r="S793" i="1"/>
  <c r="R793" i="1"/>
  <c r="S200" i="1"/>
  <c r="R200" i="1"/>
  <c r="X101" i="2"/>
  <c r="S101" i="2"/>
  <c r="W101" i="2"/>
  <c r="R101" i="2"/>
  <c r="R800" i="1"/>
  <c r="S800" i="1"/>
  <c r="W194" i="2"/>
  <c r="R194" i="2"/>
  <c r="X194" i="2"/>
  <c r="S194" i="2"/>
  <c r="S33" i="2"/>
  <c r="R33" i="2"/>
  <c r="P654" i="1"/>
  <c r="O654" i="1"/>
  <c r="O756" i="1"/>
  <c r="P756" i="1"/>
  <c r="O64" i="2"/>
  <c r="P321" i="1"/>
  <c r="O321" i="1"/>
  <c r="P211" i="1"/>
  <c r="O211" i="1"/>
  <c r="S803" i="1"/>
  <c r="R803" i="1"/>
  <c r="X227" i="2"/>
  <c r="W227" i="2"/>
  <c r="S227" i="2"/>
  <c r="R227" i="2"/>
  <c r="S776" i="1"/>
  <c r="R776" i="1"/>
  <c r="R121" i="2"/>
  <c r="W121" i="2"/>
  <c r="S121" i="2"/>
  <c r="X121" i="2"/>
  <c r="Q56" i="3"/>
  <c r="P493" i="1"/>
  <c r="O493" i="1"/>
  <c r="S265" i="1"/>
  <c r="R265" i="1"/>
  <c r="P787" i="1"/>
  <c r="O787" i="1"/>
  <c r="O59" i="4"/>
  <c r="O56" i="3"/>
  <c r="W234" i="2"/>
  <c r="O46" i="2"/>
  <c r="O75" i="1"/>
  <c r="P75" i="1"/>
  <c r="O119" i="2"/>
  <c r="P670" i="1"/>
  <c r="O670" i="1"/>
  <c r="X89" i="2"/>
  <c r="W89" i="2"/>
  <c r="S89" i="2"/>
  <c r="R89" i="2"/>
  <c r="S39" i="1"/>
  <c r="R39" i="1"/>
  <c r="S820" i="1"/>
  <c r="R820" i="1"/>
  <c r="S131" i="2"/>
  <c r="R131" i="2"/>
  <c r="X131" i="2"/>
  <c r="W131" i="2"/>
  <c r="S795" i="1"/>
  <c r="R795" i="1"/>
  <c r="S832" i="1"/>
  <c r="R832" i="1"/>
  <c r="X170" i="2"/>
  <c r="W170" i="2"/>
  <c r="S170" i="2"/>
  <c r="R170" i="2"/>
  <c r="P755" i="1"/>
  <c r="O755" i="1"/>
  <c r="P757" i="1"/>
  <c r="O757" i="1"/>
  <c r="O776" i="1"/>
  <c r="P776" i="1"/>
  <c r="O265" i="1"/>
  <c r="P265" i="1"/>
  <c r="P798" i="1"/>
  <c r="O798" i="1"/>
  <c r="R145" i="2"/>
  <c r="X145" i="2"/>
  <c r="W145" i="2"/>
  <c r="S145" i="2"/>
  <c r="Q119" i="2"/>
  <c r="X76" i="2"/>
  <c r="W76" i="2"/>
  <c r="S76" i="2"/>
  <c r="R76" i="2"/>
  <c r="R321" i="1"/>
  <c r="S321" i="1"/>
  <c r="Q64" i="2"/>
  <c r="S831" i="1"/>
  <c r="R831" i="1"/>
  <c r="P793" i="1"/>
  <c r="O793" i="1"/>
  <c r="P783" i="1"/>
  <c r="O783" i="1"/>
  <c r="S36" i="1"/>
  <c r="R36" i="1"/>
  <c r="R782" i="1"/>
  <c r="S782" i="1"/>
  <c r="S842" i="1"/>
  <c r="R842" i="1"/>
  <c r="S837" i="1"/>
  <c r="R837" i="1"/>
  <c r="O52" i="8"/>
  <c r="P322" i="1"/>
  <c r="O322" i="1"/>
  <c r="P833" i="1"/>
  <c r="O833" i="1"/>
  <c r="P827" i="1"/>
  <c r="O827" i="1"/>
  <c r="Z827" i="1" s="1"/>
  <c r="P831" i="1"/>
  <c r="O831" i="1"/>
  <c r="P842" i="1"/>
  <c r="O842" i="1"/>
  <c r="P806" i="1"/>
  <c r="O806" i="1"/>
  <c r="P423" i="1"/>
  <c r="O423" i="1"/>
  <c r="U796" i="1"/>
  <c r="T796" i="1"/>
  <c r="Y796" i="1"/>
  <c r="Z796" i="1"/>
  <c r="P841" i="1"/>
  <c r="O841" i="1"/>
  <c r="W52" i="2"/>
  <c r="S111" i="2"/>
  <c r="S112" i="2" s="1"/>
  <c r="Q112" i="2"/>
  <c r="R111" i="2"/>
  <c r="R112" i="2" s="1"/>
  <c r="Q23" i="2"/>
  <c r="S816" i="1"/>
  <c r="R816" i="1"/>
  <c r="S812" i="1"/>
  <c r="R812" i="1"/>
  <c r="P388" i="1"/>
  <c r="O388" i="1"/>
  <c r="P393" i="1"/>
  <c r="O393" i="1"/>
  <c r="P617" i="1"/>
  <c r="O617" i="1"/>
  <c r="P778" i="1"/>
  <c r="O778" i="1"/>
  <c r="S787" i="1"/>
  <c r="R787" i="1"/>
  <c r="S798" i="1"/>
  <c r="R798" i="1"/>
  <c r="R841" i="1"/>
  <c r="S841" i="1"/>
  <c r="S755" i="1"/>
  <c r="R755" i="1"/>
  <c r="X67" i="2"/>
  <c r="W67" i="2"/>
  <c r="S67" i="2"/>
  <c r="R67" i="2"/>
  <c r="P782" i="1"/>
  <c r="O782" i="1"/>
  <c r="P803" i="1"/>
  <c r="O803" i="1"/>
  <c r="O506" i="1"/>
  <c r="P506" i="1"/>
  <c r="O200" i="1"/>
  <c r="P200" i="1"/>
  <c r="X198" i="2"/>
  <c r="S198" i="2"/>
  <c r="R198" i="2"/>
  <c r="W198" i="2"/>
  <c r="S703" i="1"/>
  <c r="R703" i="1"/>
  <c r="X195" i="2"/>
  <c r="W195" i="2"/>
  <c r="S195" i="2"/>
  <c r="R195" i="2"/>
  <c r="N874" i="1"/>
  <c r="P874" i="1" s="1"/>
  <c r="AH869" i="1"/>
  <c r="P142" i="2"/>
  <c r="Q142" i="2" s="1"/>
  <c r="N142" i="2"/>
  <c r="O142" i="2" s="1"/>
  <c r="I545" i="1"/>
  <c r="AH874" i="1"/>
  <c r="H869" i="1"/>
  <c r="H868" i="1" s="1"/>
  <c r="Q870" i="1"/>
  <c r="S869" i="1"/>
  <c r="AD869" i="1"/>
  <c r="AD868" i="1" s="1"/>
  <c r="I875" i="1"/>
  <c r="I874" i="1" s="1"/>
  <c r="N875" i="1"/>
  <c r="P875" i="1" s="1"/>
  <c r="AF868" i="1"/>
  <c r="AE868" i="1"/>
  <c r="AC868" i="1"/>
  <c r="AB868" i="1"/>
  <c r="V868" i="1"/>
  <c r="M868" i="1"/>
  <c r="L868" i="1"/>
  <c r="K868" i="1"/>
  <c r="J868" i="1"/>
  <c r="J870" i="1" s="1"/>
  <c r="G868" i="1"/>
  <c r="F868" i="1"/>
  <c r="AD142" i="2"/>
  <c r="AF545" i="1"/>
  <c r="M545" i="1"/>
  <c r="Z865" i="1"/>
  <c r="X46" i="2" l="1"/>
  <c r="S119" i="2"/>
  <c r="X119" i="2"/>
  <c r="W119" i="2"/>
  <c r="R119" i="2"/>
  <c r="Z793" i="1"/>
  <c r="Y793" i="1"/>
  <c r="U793" i="1"/>
  <c r="T793" i="1"/>
  <c r="Y644" i="1"/>
  <c r="U644" i="1"/>
  <c r="T644" i="1"/>
  <c r="Z644" i="1"/>
  <c r="Y322" i="1"/>
  <c r="T322" i="1"/>
  <c r="U322" i="1"/>
  <c r="Z322" i="1"/>
  <c r="T51" i="1"/>
  <c r="Y51" i="1"/>
  <c r="Z51" i="1"/>
  <c r="U51" i="1"/>
  <c r="U820" i="1"/>
  <c r="Z820" i="1"/>
  <c r="T820" i="1"/>
  <c r="Y820" i="1"/>
  <c r="Z756" i="1"/>
  <c r="Y756" i="1"/>
  <c r="U756" i="1"/>
  <c r="T756" i="1"/>
  <c r="Z783" i="1"/>
  <c r="Y783" i="1"/>
  <c r="U783" i="1"/>
  <c r="T783" i="1"/>
  <c r="T755" i="1"/>
  <c r="Z755" i="1"/>
  <c r="Y755" i="1"/>
  <c r="U755" i="1"/>
  <c r="Z801" i="1"/>
  <c r="U801" i="1"/>
  <c r="T801" i="1"/>
  <c r="Y801" i="1"/>
  <c r="T778" i="1"/>
  <c r="Z778" i="1"/>
  <c r="Y778" i="1"/>
  <c r="U778" i="1"/>
  <c r="Z817" i="1"/>
  <c r="U817" i="1"/>
  <c r="T817" i="1"/>
  <c r="Y817" i="1"/>
  <c r="Z828" i="1"/>
  <c r="U828" i="1"/>
  <c r="Y828" i="1"/>
  <c r="T828" i="1"/>
  <c r="Y767" i="1"/>
  <c r="Z787" i="1"/>
  <c r="Y787" i="1"/>
  <c r="U787" i="1"/>
  <c r="T787" i="1"/>
  <c r="Z36" i="1"/>
  <c r="Y36" i="1"/>
  <c r="U36" i="1"/>
  <c r="T36" i="1"/>
  <c r="Z239" i="1"/>
  <c r="Y239" i="1"/>
  <c r="T239" i="1"/>
  <c r="U239" i="1"/>
  <c r="Z512" i="1"/>
  <c r="Y512" i="1"/>
  <c r="T512" i="1"/>
  <c r="U512" i="1"/>
  <c r="Z788" i="1"/>
  <c r="Y788" i="1"/>
  <c r="U788" i="1"/>
  <c r="T788" i="1"/>
  <c r="Z506" i="1"/>
  <c r="U506" i="1"/>
  <c r="Y506" i="1"/>
  <c r="T506" i="1"/>
  <c r="Z654" i="1"/>
  <c r="Y654" i="1"/>
  <c r="U654" i="1"/>
  <c r="T654" i="1"/>
  <c r="Z798" i="1"/>
  <c r="Y798" i="1"/>
  <c r="U798" i="1"/>
  <c r="T798" i="1"/>
  <c r="Y804" i="1"/>
  <c r="Z804" i="1"/>
  <c r="U804" i="1"/>
  <c r="T804" i="1"/>
  <c r="T617" i="1"/>
  <c r="Z617" i="1"/>
  <c r="Y617" i="1"/>
  <c r="U617" i="1"/>
  <c r="X64" i="2"/>
  <c r="W64" i="2"/>
  <c r="S64" i="2"/>
  <c r="R64" i="2"/>
  <c r="Z800" i="1"/>
  <c r="Y800" i="1"/>
  <c r="U800" i="1"/>
  <c r="T800" i="1"/>
  <c r="X183" i="2"/>
  <c r="W183" i="2"/>
  <c r="S183" i="2"/>
  <c r="R183" i="2"/>
  <c r="T757" i="1"/>
  <c r="U757" i="1"/>
  <c r="Z757" i="1"/>
  <c r="Y757" i="1"/>
  <c r="T824" i="1"/>
  <c r="Z824" i="1"/>
  <c r="U824" i="1"/>
  <c r="Y824" i="1"/>
  <c r="Y265" i="1"/>
  <c r="U265" i="1"/>
  <c r="Z265" i="1"/>
  <c r="T265" i="1"/>
  <c r="Z782" i="1"/>
  <c r="Y782" i="1"/>
  <c r="U782" i="1"/>
  <c r="T782" i="1"/>
  <c r="Z812" i="1"/>
  <c r="Y812" i="1"/>
  <c r="U812" i="1"/>
  <c r="T812" i="1"/>
  <c r="U781" i="1"/>
  <c r="T781" i="1"/>
  <c r="Z781" i="1"/>
  <c r="Y781" i="1"/>
  <c r="T321" i="1"/>
  <c r="Y321" i="1"/>
  <c r="U321" i="1"/>
  <c r="Z321" i="1"/>
  <c r="U393" i="1"/>
  <c r="Z393" i="1"/>
  <c r="Y393" i="1"/>
  <c r="T393" i="1"/>
  <c r="Z831" i="1"/>
  <c r="U831" i="1"/>
  <c r="Y831" i="1"/>
  <c r="T831" i="1"/>
  <c r="Z211" i="1"/>
  <c r="Y211" i="1"/>
  <c r="U211" i="1"/>
  <c r="T211" i="1"/>
  <c r="Z839" i="1"/>
  <c r="Y839" i="1"/>
  <c r="U839" i="1"/>
  <c r="T839" i="1"/>
  <c r="Z841" i="1"/>
  <c r="Y841" i="1"/>
  <c r="U841" i="1"/>
  <c r="T841" i="1"/>
  <c r="Z463" i="1"/>
  <c r="Y463" i="1"/>
  <c r="U463" i="1"/>
  <c r="T463" i="1"/>
  <c r="Y655" i="1"/>
  <c r="Z655" i="1"/>
  <c r="T655" i="1"/>
  <c r="U655" i="1"/>
  <c r="U776" i="1"/>
  <c r="T776" i="1"/>
  <c r="Z776" i="1"/>
  <c r="Y776" i="1"/>
  <c r="S23" i="2"/>
  <c r="R23" i="2"/>
  <c r="X23" i="2"/>
  <c r="W23" i="2"/>
  <c r="Z803" i="1"/>
  <c r="Y803" i="1"/>
  <c r="U803" i="1"/>
  <c r="T803" i="1"/>
  <c r="Y493" i="1"/>
  <c r="Z493" i="1"/>
  <c r="U493" i="1"/>
  <c r="T493" i="1"/>
  <c r="Z837" i="1"/>
  <c r="Y837" i="1"/>
  <c r="U837" i="1"/>
  <c r="T837" i="1"/>
  <c r="Z842" i="1"/>
  <c r="Y842" i="1"/>
  <c r="U842" i="1"/>
  <c r="T842" i="1"/>
  <c r="Y39" i="1"/>
  <c r="Z39" i="1"/>
  <c r="T39" i="1"/>
  <c r="U39" i="1"/>
  <c r="Z832" i="1"/>
  <c r="U832" i="1"/>
  <c r="Y832" i="1"/>
  <c r="T832" i="1"/>
  <c r="T791" i="1"/>
  <c r="U791" i="1"/>
  <c r="Z791" i="1"/>
  <c r="Y791" i="1"/>
  <c r="Y75" i="1"/>
  <c r="U75" i="1"/>
  <c r="T75" i="1"/>
  <c r="Z75" i="1"/>
  <c r="Y827" i="1"/>
  <c r="Y423" i="1"/>
  <c r="U423" i="1"/>
  <c r="T423" i="1"/>
  <c r="Z423" i="1"/>
  <c r="T388" i="1"/>
  <c r="Y388" i="1"/>
  <c r="Z388" i="1"/>
  <c r="U388" i="1"/>
  <c r="W33" i="2"/>
  <c r="Z795" i="1"/>
  <c r="Y795" i="1"/>
  <c r="U795" i="1"/>
  <c r="T795" i="1"/>
  <c r="Z200" i="1"/>
  <c r="Y200" i="1"/>
  <c r="U200" i="1"/>
  <c r="T200" i="1"/>
  <c r="Z826" i="1"/>
  <c r="U826" i="1"/>
  <c r="T826" i="1"/>
  <c r="Y826" i="1"/>
  <c r="Z806" i="1"/>
  <c r="U806" i="1"/>
  <c r="T806" i="1"/>
  <c r="Y806" i="1"/>
  <c r="U703" i="1"/>
  <c r="T703" i="1"/>
  <c r="Y703" i="1"/>
  <c r="Z703" i="1"/>
  <c r="Z670" i="1"/>
  <c r="Y670" i="1"/>
  <c r="U670" i="1"/>
  <c r="T670" i="1"/>
  <c r="Y816" i="1"/>
  <c r="Z816" i="1"/>
  <c r="U816" i="1"/>
  <c r="T816" i="1"/>
  <c r="W111" i="2"/>
  <c r="W112" i="2" s="1"/>
  <c r="X111" i="2"/>
  <c r="X112" i="2" s="1"/>
  <c r="Z790" i="1"/>
  <c r="Y790" i="1"/>
  <c r="U790" i="1"/>
  <c r="T790" i="1"/>
  <c r="Z290" i="1"/>
  <c r="Y290" i="1"/>
  <c r="T290" i="1"/>
  <c r="U290" i="1"/>
  <c r="AE142" i="2"/>
  <c r="N868" i="1"/>
  <c r="P868" i="1" s="1"/>
  <c r="Q545" i="1"/>
  <c r="S545" i="1" s="1"/>
  <c r="N545" i="1"/>
  <c r="O545" i="1" s="1"/>
  <c r="AG545" i="1"/>
  <c r="AH545" i="1"/>
  <c r="R142" i="2"/>
  <c r="W142" i="2"/>
  <c r="X142" i="2"/>
  <c r="S142" i="2"/>
  <c r="AH868" i="1"/>
  <c r="AA865" i="1"/>
  <c r="S870" i="1"/>
  <c r="Z869" i="1"/>
  <c r="Z870" i="1" s="1"/>
  <c r="Y869" i="1"/>
  <c r="Y870" i="1" s="1"/>
  <c r="N876" i="1"/>
  <c r="N869" i="1"/>
  <c r="P869" i="1" s="1"/>
  <c r="I869" i="1"/>
  <c r="I868" i="1" s="1"/>
  <c r="AF862" i="1"/>
  <c r="AC862" i="1"/>
  <c r="AD862" i="1" s="1"/>
  <c r="V862" i="1"/>
  <c r="Q862" i="1"/>
  <c r="S862" i="1" s="1"/>
  <c r="M862" i="1"/>
  <c r="L862" i="1"/>
  <c r="K862" i="1"/>
  <c r="G862" i="1"/>
  <c r="R545" i="1" l="1"/>
  <c r="U545" i="1" s="1"/>
  <c r="P545" i="1"/>
  <c r="T545" i="1"/>
  <c r="Z545" i="1"/>
  <c r="Y545" i="1"/>
  <c r="AH862" i="1"/>
  <c r="H862" i="1"/>
  <c r="Z862" i="1"/>
  <c r="Y862" i="1"/>
  <c r="O873" i="1"/>
  <c r="O876" i="1" s="1"/>
  <c r="O867" i="1"/>
  <c r="O870" i="1" s="1"/>
  <c r="AG873" i="1"/>
  <c r="AG876" i="1" s="1"/>
  <c r="AG867" i="1"/>
  <c r="AG870" i="1" s="1"/>
  <c r="N870" i="1"/>
  <c r="AF861" i="1"/>
  <c r="AC861" i="1"/>
  <c r="V861" i="1"/>
  <c r="Q861" i="1"/>
  <c r="S861" i="1" s="1"/>
  <c r="M861" i="1"/>
  <c r="L861" i="1"/>
  <c r="K861" i="1"/>
  <c r="G861" i="1"/>
  <c r="AH861" i="1" l="1"/>
  <c r="H861" i="1"/>
  <c r="Z861" i="1"/>
  <c r="Y861" i="1"/>
  <c r="AD861" i="1"/>
  <c r="I862" i="1"/>
  <c r="N862" i="1"/>
  <c r="P862" i="1" s="1"/>
  <c r="N861" i="1" l="1"/>
  <c r="P861" i="1" s="1"/>
  <c r="I861" i="1"/>
  <c r="AC860" i="1"/>
  <c r="V860" i="1"/>
  <c r="Q860" i="1"/>
  <c r="S860" i="1" s="1"/>
  <c r="Y860" i="1" l="1"/>
  <c r="Z860" i="1"/>
  <c r="AD860" i="1"/>
  <c r="K860" i="1"/>
  <c r="G860" i="1"/>
  <c r="L860" i="1"/>
  <c r="AF860" i="1" s="1"/>
  <c r="M860" i="1"/>
  <c r="H860" i="1" l="1"/>
  <c r="AH860" i="1"/>
  <c r="AF859" i="1"/>
  <c r="AC859" i="1"/>
  <c r="V859" i="1"/>
  <c r="M859" i="1"/>
  <c r="Q859" i="1" s="1"/>
  <c r="S859" i="1" s="1"/>
  <c r="L859" i="1"/>
  <c r="K859" i="1"/>
  <c r="G859" i="1"/>
  <c r="AH859" i="1" l="1"/>
  <c r="H859" i="1"/>
  <c r="Z859" i="1"/>
  <c r="Y859" i="1"/>
  <c r="AD859" i="1"/>
  <c r="N860" i="1"/>
  <c r="P860" i="1" s="1"/>
  <c r="I860" i="1"/>
  <c r="AF858" i="1"/>
  <c r="AC858" i="1"/>
  <c r="V858" i="1"/>
  <c r="M858" i="1"/>
  <c r="Q858" i="1" s="1"/>
  <c r="S858" i="1" s="1"/>
  <c r="L858" i="1"/>
  <c r="K858" i="1"/>
  <c r="G858" i="1"/>
  <c r="AH858" i="1" l="1"/>
  <c r="H858" i="1"/>
  <c r="Z858" i="1"/>
  <c r="Y858" i="1"/>
  <c r="AD858" i="1"/>
  <c r="I859" i="1"/>
  <c r="N859" i="1"/>
  <c r="P859" i="1" s="1"/>
  <c r="AF857" i="1"/>
  <c r="AC857" i="1"/>
  <c r="AD857" i="1" s="1"/>
  <c r="V857" i="1"/>
  <c r="Q857" i="1"/>
  <c r="S857" i="1" s="1"/>
  <c r="M857" i="1"/>
  <c r="L857" i="1"/>
  <c r="K857" i="1"/>
  <c r="G857" i="1"/>
  <c r="H857" i="1" l="1"/>
  <c r="Y857" i="1"/>
  <c r="Z857" i="1"/>
  <c r="AH857" i="1"/>
  <c r="I858" i="1"/>
  <c r="N858" i="1"/>
  <c r="P858" i="1" s="1"/>
  <c r="AF856" i="1"/>
  <c r="AC856" i="1"/>
  <c r="V856" i="1"/>
  <c r="Q856" i="1"/>
  <c r="S856" i="1" s="1"/>
  <c r="M856" i="1"/>
  <c r="L856" i="1"/>
  <c r="K856" i="1"/>
  <c r="G856" i="1"/>
  <c r="AH856" i="1" l="1"/>
  <c r="H856" i="1"/>
  <c r="Z856" i="1"/>
  <c r="Y856" i="1"/>
  <c r="AD856" i="1"/>
  <c r="N857" i="1"/>
  <c r="P857" i="1" s="1"/>
  <c r="I857" i="1"/>
  <c r="I856" i="1" l="1"/>
  <c r="N856" i="1"/>
  <c r="P856" i="1" s="1"/>
  <c r="AC855" i="1"/>
  <c r="V855" i="1"/>
  <c r="AD855" i="1" l="1"/>
  <c r="K855" i="1"/>
  <c r="G855" i="1"/>
  <c r="L855" i="1"/>
  <c r="H855" i="1" l="1"/>
  <c r="AF854" i="1"/>
  <c r="AC854" i="1"/>
  <c r="AD854" i="1" s="1"/>
  <c r="V854" i="1"/>
  <c r="Q854" i="1"/>
  <c r="M854" i="1"/>
  <c r="L854" i="1"/>
  <c r="K854" i="1"/>
  <c r="M855" i="1"/>
  <c r="AF855" i="1"/>
  <c r="G854" i="1"/>
  <c r="AH855" i="1" l="1"/>
  <c r="Q855" i="1"/>
  <c r="S855" i="1" s="1"/>
  <c r="Y855" i="1" s="1"/>
  <c r="H854" i="1"/>
  <c r="S854" i="1"/>
  <c r="AH854" i="1"/>
  <c r="N855" i="1"/>
  <c r="P855" i="1" s="1"/>
  <c r="I855" i="1"/>
  <c r="S864" i="1" l="1"/>
  <c r="Q864" i="1"/>
  <c r="Z855" i="1"/>
  <c r="Z854" i="1"/>
  <c r="Y854" i="1"/>
  <c r="Y864" i="1" s="1"/>
  <c r="N854" i="1"/>
  <c r="N864" i="1" s="1"/>
  <c r="I854" i="1"/>
  <c r="AB848" i="1"/>
  <c r="Z864" i="1" l="1"/>
  <c r="P854" i="1"/>
  <c r="F848" i="1"/>
  <c r="G848" i="1"/>
  <c r="D848" i="1"/>
  <c r="V848" i="1" l="1"/>
  <c r="K848" i="1"/>
  <c r="AC848" i="1"/>
  <c r="H848" i="1"/>
  <c r="L848" i="1"/>
  <c r="M848" i="1" s="1"/>
  <c r="Q848" i="1" l="1"/>
  <c r="N848" i="1"/>
  <c r="I848" i="1"/>
  <c r="AD848" i="1"/>
  <c r="AF848" i="1"/>
  <c r="AH848" i="1" l="1"/>
  <c r="AG848" i="1"/>
  <c r="P848" i="1"/>
  <c r="O848" i="1"/>
  <c r="S848" i="1"/>
  <c r="R848" i="1"/>
  <c r="U848" i="1" l="1"/>
  <c r="T848" i="1"/>
  <c r="Z848" i="1"/>
  <c r="Y848" i="1"/>
  <c r="AB847" i="1"/>
  <c r="G847" i="1"/>
  <c r="D847" i="1"/>
  <c r="F847" i="1"/>
  <c r="V847" i="1" l="1"/>
  <c r="K847" i="1"/>
  <c r="AC847" i="1"/>
  <c r="H847" i="1"/>
  <c r="I847" i="1" s="1"/>
  <c r="L847" i="1"/>
  <c r="AF847" i="1" s="1"/>
  <c r="AG847" i="1" l="1"/>
  <c r="AH847" i="1"/>
  <c r="AD847" i="1"/>
  <c r="AB846" i="1"/>
  <c r="M847" i="1"/>
  <c r="Q847" i="1" l="1"/>
  <c r="S847" i="1" s="1"/>
  <c r="N847" i="1"/>
  <c r="P847" i="1" s="1"/>
  <c r="R847" i="1" l="1"/>
  <c r="T847" i="1" s="1"/>
  <c r="O847" i="1"/>
  <c r="Z847" i="1" s="1"/>
  <c r="U847" i="1"/>
  <c r="D846" i="1"/>
  <c r="G846" i="1"/>
  <c r="F846" i="1"/>
  <c r="Y847" i="1" l="1"/>
  <c r="V846" i="1"/>
  <c r="K846" i="1"/>
  <c r="AC846" i="1"/>
  <c r="H846" i="1"/>
  <c r="L846" i="1"/>
  <c r="M846" i="1"/>
  <c r="Q846" i="1" l="1"/>
  <c r="N846" i="1"/>
  <c r="I846" i="1"/>
  <c r="AD846" i="1"/>
  <c r="AF846" i="1"/>
  <c r="AB845" i="1"/>
  <c r="AH846" i="1" l="1"/>
  <c r="AG846" i="1"/>
  <c r="P846" i="1"/>
  <c r="O846" i="1"/>
  <c r="S846" i="1"/>
  <c r="R846" i="1"/>
  <c r="Z846" i="1" l="1"/>
  <c r="Y846" i="1"/>
  <c r="U846" i="1"/>
  <c r="T846" i="1"/>
  <c r="F845" i="1"/>
  <c r="D845" i="1"/>
  <c r="G845" i="1"/>
  <c r="V845" i="1" l="1"/>
  <c r="K845" i="1"/>
  <c r="AC845" i="1"/>
  <c r="H845" i="1"/>
  <c r="I845" i="1" s="1"/>
  <c r="L845" i="1"/>
  <c r="AD845" i="1" l="1"/>
  <c r="AF845" i="1"/>
  <c r="AB844" i="1"/>
  <c r="M845" i="1"/>
  <c r="AH845" i="1" l="1"/>
  <c r="AG845" i="1"/>
  <c r="N845" i="1"/>
  <c r="P845" i="1" s="1"/>
  <c r="Q845" i="1"/>
  <c r="R845" i="1" s="1"/>
  <c r="O845" i="1" l="1"/>
  <c r="S845" i="1"/>
  <c r="G844" i="1"/>
  <c r="F844" i="1"/>
  <c r="D844" i="1"/>
  <c r="Z845" i="1" l="1"/>
  <c r="T845" i="1"/>
  <c r="U845" i="1"/>
  <c r="Y845" i="1"/>
  <c r="V844" i="1"/>
  <c r="K844" i="1"/>
  <c r="AC844" i="1"/>
  <c r="H844" i="1"/>
  <c r="L844" i="1"/>
  <c r="I844" i="1" l="1"/>
  <c r="AD844" i="1"/>
  <c r="AF844" i="1"/>
  <c r="M844" i="1"/>
  <c r="Q844" i="1" l="1"/>
  <c r="R844" i="1" s="1"/>
  <c r="N844" i="1"/>
  <c r="P844" i="1" s="1"/>
  <c r="AG844" i="1"/>
  <c r="AH844" i="1"/>
  <c r="S844" i="1" l="1"/>
  <c r="O844" i="1"/>
  <c r="Z844" i="1" l="1"/>
  <c r="T844" i="1"/>
  <c r="U844" i="1"/>
  <c r="Y844" i="1"/>
  <c r="AB843" i="1"/>
  <c r="D843" i="1"/>
  <c r="F843" i="1"/>
  <c r="G843" i="1"/>
  <c r="V843" i="1" l="1"/>
  <c r="K843" i="1"/>
  <c r="AC843" i="1"/>
  <c r="H843" i="1"/>
  <c r="I843" i="1" s="1"/>
  <c r="L843" i="1"/>
  <c r="M843" i="1" s="1"/>
  <c r="Q843" i="1" l="1"/>
  <c r="AD843" i="1"/>
  <c r="N843" i="1"/>
  <c r="AF843" i="1"/>
  <c r="AG843" i="1" l="1"/>
  <c r="AH843" i="1"/>
  <c r="P843" i="1"/>
  <c r="O843" i="1"/>
  <c r="S843" i="1"/>
  <c r="R843" i="1"/>
  <c r="Z843" i="1" l="1"/>
  <c r="Y843" i="1"/>
  <c r="U843" i="1"/>
  <c r="T843" i="1"/>
  <c r="AB840" i="1"/>
  <c r="D840" i="1"/>
  <c r="G840" i="1"/>
  <c r="F840" i="1"/>
  <c r="V840" i="1" l="1"/>
  <c r="K840" i="1"/>
  <c r="AC840" i="1"/>
  <c r="H840" i="1"/>
  <c r="I840" i="1" s="1"/>
  <c r="L840" i="1"/>
  <c r="AD840" i="1" l="1"/>
  <c r="M840" i="1"/>
  <c r="AF840" i="1"/>
  <c r="AH840" i="1" l="1"/>
  <c r="AG840" i="1"/>
  <c r="Q840" i="1"/>
  <c r="S840" i="1" s="1"/>
  <c r="T840" i="1" s="1"/>
  <c r="N840" i="1"/>
  <c r="P840" i="1" s="1"/>
  <c r="O840" i="1" l="1"/>
  <c r="Z840" i="1" s="1"/>
  <c r="R840" i="1"/>
  <c r="U840" i="1" s="1"/>
  <c r="Y840" i="1" l="1"/>
  <c r="AB838" i="1"/>
  <c r="F838" i="1"/>
  <c r="G838" i="1"/>
  <c r="D838" i="1"/>
  <c r="V838" i="1" l="1"/>
  <c r="K838" i="1"/>
  <c r="AC838" i="1"/>
  <c r="H838" i="1"/>
  <c r="L838" i="1"/>
  <c r="I838" i="1" l="1"/>
  <c r="AD838" i="1"/>
  <c r="M838" i="1"/>
  <c r="AF838" i="1"/>
  <c r="AH838" i="1" l="1"/>
  <c r="AG838" i="1"/>
  <c r="Q838" i="1"/>
  <c r="S838" i="1" s="1"/>
  <c r="N838" i="1"/>
  <c r="O838" i="1" s="1"/>
  <c r="P838" i="1" l="1"/>
  <c r="R838" i="1"/>
  <c r="T838" i="1" s="1"/>
  <c r="Z838" i="1"/>
  <c r="Y838" i="1"/>
  <c r="U838" i="1"/>
  <c r="AB836" i="1"/>
  <c r="D836" i="1"/>
  <c r="F836" i="1"/>
  <c r="G836" i="1"/>
  <c r="V836" i="1" l="1"/>
  <c r="K836" i="1"/>
  <c r="AC836" i="1"/>
  <c r="H836" i="1"/>
  <c r="I836" i="1" s="1"/>
  <c r="L836" i="1"/>
  <c r="AF836" i="1"/>
  <c r="AH836" i="1" l="1"/>
  <c r="AG836" i="1"/>
  <c r="AD836" i="1"/>
  <c r="M836" i="1"/>
  <c r="Q836" i="1" l="1"/>
  <c r="R836" i="1" s="1"/>
  <c r="N836" i="1"/>
  <c r="O836" i="1" s="1"/>
  <c r="P836" i="1" l="1"/>
  <c r="S836" i="1"/>
  <c r="Z836" i="1" s="1"/>
  <c r="T836" i="1" l="1"/>
  <c r="U836" i="1"/>
  <c r="Y836" i="1"/>
  <c r="AB835" i="1"/>
  <c r="F835" i="1"/>
  <c r="D835" i="1"/>
  <c r="G835" i="1"/>
  <c r="V835" i="1" l="1"/>
  <c r="K835" i="1"/>
  <c r="AC835" i="1"/>
  <c r="H835" i="1"/>
  <c r="L835" i="1"/>
  <c r="I835" i="1" l="1"/>
  <c r="AD835" i="1"/>
  <c r="AB834" i="1"/>
  <c r="AF835" i="1"/>
  <c r="M835" i="1"/>
  <c r="AG835" i="1" l="1"/>
  <c r="AH835" i="1"/>
  <c r="Q835" i="1"/>
  <c r="S835" i="1" s="1"/>
  <c r="N835" i="1"/>
  <c r="O835" i="1" s="1"/>
  <c r="P835" i="1" l="1"/>
  <c r="R835" i="1"/>
  <c r="U835" i="1" s="1"/>
  <c r="Z835" i="1"/>
  <c r="Y835" i="1"/>
  <c r="T835" i="1"/>
  <c r="G834" i="1"/>
  <c r="F834" i="1"/>
  <c r="D834" i="1"/>
  <c r="V834" i="1" l="1"/>
  <c r="K834" i="1"/>
  <c r="AC834" i="1"/>
  <c r="H834" i="1"/>
  <c r="L834" i="1"/>
  <c r="M834" i="1"/>
  <c r="Q834" i="1" l="1"/>
  <c r="N834" i="1"/>
  <c r="I834" i="1"/>
  <c r="AD834" i="1"/>
  <c r="AF834" i="1"/>
  <c r="AG834" i="1" l="1"/>
  <c r="AH834" i="1"/>
  <c r="P834" i="1"/>
  <c r="O834" i="1"/>
  <c r="R834" i="1"/>
  <c r="S834" i="1"/>
  <c r="Z834" i="1" l="1"/>
  <c r="Y834" i="1"/>
  <c r="U834" i="1"/>
  <c r="T834" i="1"/>
  <c r="AB830" i="1"/>
  <c r="D830" i="1"/>
  <c r="G830" i="1"/>
  <c r="F830" i="1"/>
  <c r="V830" i="1" l="1"/>
  <c r="K830" i="1"/>
  <c r="AC830" i="1"/>
  <c r="H830" i="1"/>
  <c r="I830" i="1" s="1"/>
  <c r="L830" i="1"/>
  <c r="AD830" i="1" l="1"/>
  <c r="AF830" i="1"/>
  <c r="AB829" i="1"/>
  <c r="M830" i="1"/>
  <c r="Q830" i="1" l="1"/>
  <c r="S830" i="1" s="1"/>
  <c r="N830" i="1"/>
  <c r="O830" i="1" s="1"/>
  <c r="AG830" i="1"/>
  <c r="AH830" i="1"/>
  <c r="P830" i="1" l="1"/>
  <c r="R830" i="1"/>
  <c r="Z830" i="1"/>
  <c r="Y830" i="1"/>
  <c r="U830" i="1"/>
  <c r="T830" i="1"/>
  <c r="D829" i="1"/>
  <c r="F829" i="1"/>
  <c r="G829" i="1"/>
  <c r="V829" i="1" l="1"/>
  <c r="K829" i="1"/>
  <c r="AC829" i="1"/>
  <c r="H829" i="1"/>
  <c r="I829" i="1" s="1"/>
  <c r="L829" i="1"/>
  <c r="AD829" i="1" l="1"/>
  <c r="M829" i="1"/>
  <c r="AF829" i="1"/>
  <c r="AB825" i="1"/>
  <c r="AG829" i="1" l="1"/>
  <c r="AH829" i="1"/>
  <c r="Q829" i="1"/>
  <c r="R829" i="1" s="1"/>
  <c r="N829" i="1"/>
  <c r="P829" i="1" s="1"/>
  <c r="O829" i="1" l="1"/>
  <c r="S829" i="1"/>
  <c r="U829" i="1" s="1"/>
  <c r="G825" i="1"/>
  <c r="F825" i="1"/>
  <c r="D825" i="1"/>
  <c r="T829" i="1" l="1"/>
  <c r="Z829" i="1"/>
  <c r="Y829" i="1"/>
  <c r="V825" i="1"/>
  <c r="K825" i="1"/>
  <c r="AC825" i="1"/>
  <c r="H825" i="1"/>
  <c r="L825" i="1"/>
  <c r="I825" i="1" l="1"/>
  <c r="AD825" i="1"/>
  <c r="M825" i="1"/>
  <c r="AF825" i="1"/>
  <c r="AH825" i="1" l="1"/>
  <c r="AG825" i="1"/>
  <c r="N825" i="1"/>
  <c r="O825" i="1" s="1"/>
  <c r="Q825" i="1"/>
  <c r="S825" i="1" s="1"/>
  <c r="P825" i="1" l="1"/>
  <c r="R825" i="1"/>
  <c r="U825" i="1" s="1"/>
  <c r="Z825" i="1"/>
  <c r="Y825" i="1"/>
  <c r="T825" i="1"/>
  <c r="AB823" i="1"/>
  <c r="G823" i="1"/>
  <c r="F823" i="1"/>
  <c r="D823" i="1"/>
  <c r="V823" i="1" l="1"/>
  <c r="K823" i="1"/>
  <c r="AC823" i="1"/>
  <c r="H823" i="1"/>
  <c r="I823" i="1" s="1"/>
  <c r="L823" i="1"/>
  <c r="AD823" i="1" l="1"/>
  <c r="M823" i="1"/>
  <c r="AF823" i="1"/>
  <c r="AB822" i="1"/>
  <c r="AH823" i="1" l="1"/>
  <c r="AG823" i="1"/>
  <c r="Q823" i="1"/>
  <c r="R823" i="1" s="1"/>
  <c r="N823" i="1"/>
  <c r="O823" i="1" s="1"/>
  <c r="S823" i="1" l="1"/>
  <c r="Y823" i="1" s="1"/>
  <c r="P823" i="1"/>
  <c r="G822" i="1"/>
  <c r="F822" i="1"/>
  <c r="D822" i="1"/>
  <c r="T823" i="1" l="1"/>
  <c r="Z823" i="1"/>
  <c r="U823" i="1"/>
  <c r="V822" i="1"/>
  <c r="K822" i="1"/>
  <c r="AC822" i="1"/>
  <c r="H822" i="1"/>
  <c r="I822" i="1" s="1"/>
  <c r="L822" i="1"/>
  <c r="M822" i="1" s="1"/>
  <c r="Q822" i="1" l="1"/>
  <c r="N822" i="1"/>
  <c r="AD822" i="1"/>
  <c r="AB821" i="1"/>
  <c r="AF822" i="1"/>
  <c r="AG822" i="1" l="1"/>
  <c r="AH822" i="1"/>
  <c r="O822" i="1"/>
  <c r="P822" i="1"/>
  <c r="S822" i="1"/>
  <c r="R822" i="1"/>
  <c r="Z822" i="1" l="1"/>
  <c r="Y822" i="1"/>
  <c r="U822" i="1"/>
  <c r="T822" i="1"/>
  <c r="F821" i="1"/>
  <c r="G821" i="1"/>
  <c r="D821" i="1"/>
  <c r="V821" i="1" l="1"/>
  <c r="K821" i="1"/>
  <c r="AC821" i="1"/>
  <c r="H821" i="1"/>
  <c r="I821" i="1" s="1"/>
  <c r="L821" i="1"/>
  <c r="AF821" i="1" s="1"/>
  <c r="AH821" i="1" l="1"/>
  <c r="AG821" i="1"/>
  <c r="AD821" i="1"/>
  <c r="M821" i="1"/>
  <c r="Q821" i="1" l="1"/>
  <c r="R821" i="1" s="1"/>
  <c r="N821" i="1"/>
  <c r="P821" i="1" s="1"/>
  <c r="S821" i="1" l="1"/>
  <c r="O821" i="1"/>
  <c r="Z821" i="1" l="1"/>
  <c r="T821" i="1"/>
  <c r="U821" i="1"/>
  <c r="Y821" i="1"/>
  <c r="AB819" i="1"/>
  <c r="D819" i="1"/>
  <c r="F819" i="1"/>
  <c r="G819" i="1"/>
  <c r="V819" i="1" l="1"/>
  <c r="K819" i="1"/>
  <c r="AC819" i="1"/>
  <c r="H819" i="1"/>
  <c r="I819" i="1" s="1"/>
  <c r="L819" i="1"/>
  <c r="AD819" i="1" l="1"/>
  <c r="M819" i="1"/>
  <c r="AF819" i="1"/>
  <c r="AB818" i="1"/>
  <c r="Q819" i="1" l="1"/>
  <c r="S819" i="1" s="1"/>
  <c r="N819" i="1"/>
  <c r="P819" i="1" s="1"/>
  <c r="AG819" i="1"/>
  <c r="AH819" i="1"/>
  <c r="O819" i="1" l="1"/>
  <c r="Y819" i="1" s="1"/>
  <c r="R819" i="1"/>
  <c r="T819" i="1" s="1"/>
  <c r="U819" i="1"/>
  <c r="D818" i="1"/>
  <c r="F818" i="1"/>
  <c r="G818" i="1"/>
  <c r="Z819" i="1" l="1"/>
  <c r="V818" i="1"/>
  <c r="K818" i="1"/>
  <c r="AC818" i="1"/>
  <c r="H818" i="1"/>
  <c r="I818" i="1" s="1"/>
  <c r="L818" i="1"/>
  <c r="AF818" i="1"/>
  <c r="AG818" i="1" l="1"/>
  <c r="AH818" i="1"/>
  <c r="AD818" i="1"/>
  <c r="AB815" i="1"/>
  <c r="M818" i="1"/>
  <c r="Q818" i="1" l="1"/>
  <c r="R818" i="1" s="1"/>
  <c r="N818" i="1"/>
  <c r="P818" i="1" s="1"/>
  <c r="O818" i="1" l="1"/>
  <c r="S818" i="1"/>
  <c r="G815" i="1"/>
  <c r="D815" i="1"/>
  <c r="F815" i="1"/>
  <c r="Z818" i="1" l="1"/>
  <c r="T818" i="1"/>
  <c r="U818" i="1"/>
  <c r="Y818" i="1"/>
  <c r="V815" i="1"/>
  <c r="K815" i="1"/>
  <c r="AC815" i="1"/>
  <c r="H815" i="1"/>
  <c r="I815" i="1" s="1"/>
  <c r="L815" i="1"/>
  <c r="AD815" i="1" l="1"/>
  <c r="M815" i="1"/>
  <c r="AB814" i="1"/>
  <c r="AF815" i="1"/>
  <c r="AG815" i="1" l="1"/>
  <c r="AH815" i="1"/>
  <c r="Q815" i="1"/>
  <c r="R815" i="1" s="1"/>
  <c r="N815" i="1"/>
  <c r="P815" i="1" s="1"/>
  <c r="O815" i="1" l="1"/>
  <c r="S815" i="1"/>
  <c r="G814" i="1"/>
  <c r="D814" i="1"/>
  <c r="F814" i="1"/>
  <c r="Z815" i="1" l="1"/>
  <c r="T815" i="1"/>
  <c r="U815" i="1"/>
  <c r="Y815" i="1"/>
  <c r="V814" i="1"/>
  <c r="K814" i="1"/>
  <c r="AC814" i="1"/>
  <c r="H814" i="1"/>
  <c r="I814" i="1" s="1"/>
  <c r="L814" i="1"/>
  <c r="AD814" i="1" l="1"/>
  <c r="M814" i="1"/>
  <c r="AF814" i="1"/>
  <c r="AH814" i="1" l="1"/>
  <c r="AG814" i="1"/>
  <c r="Q814" i="1"/>
  <c r="R814" i="1" s="1"/>
  <c r="N814" i="1"/>
  <c r="P814" i="1" s="1"/>
  <c r="O814" i="1" l="1"/>
  <c r="S814" i="1"/>
  <c r="Z814" i="1" l="1"/>
  <c r="U814" i="1"/>
  <c r="T814" i="1"/>
  <c r="Y814" i="1"/>
  <c r="AB813" i="1"/>
  <c r="F813" i="1"/>
  <c r="D813" i="1"/>
  <c r="G813" i="1"/>
  <c r="V813" i="1" l="1"/>
  <c r="K813" i="1"/>
  <c r="AC813" i="1"/>
  <c r="H813" i="1"/>
  <c r="I813" i="1" s="1"/>
  <c r="L813" i="1"/>
  <c r="AD813" i="1" l="1"/>
  <c r="AF813" i="1"/>
  <c r="AB811" i="1"/>
  <c r="M813" i="1"/>
  <c r="AH813" i="1" l="1"/>
  <c r="AG813" i="1"/>
  <c r="Q813" i="1"/>
  <c r="S813" i="1" s="1"/>
  <c r="N813" i="1"/>
  <c r="O813" i="1" s="1"/>
  <c r="P813" i="1" l="1"/>
  <c r="R813" i="1"/>
  <c r="T813" i="1" s="1"/>
  <c r="Z813" i="1"/>
  <c r="Y813" i="1"/>
  <c r="U813" i="1"/>
  <c r="F811" i="1"/>
  <c r="D811" i="1"/>
  <c r="G811" i="1"/>
  <c r="V811" i="1" l="1"/>
  <c r="K811" i="1"/>
  <c r="AC811" i="1"/>
  <c r="H811" i="1"/>
  <c r="I811" i="1" s="1"/>
  <c r="L811" i="1"/>
  <c r="M811" i="1" s="1"/>
  <c r="Q811" i="1" l="1"/>
  <c r="N811" i="1"/>
  <c r="AD811" i="1"/>
  <c r="AF811" i="1"/>
  <c r="AG811" i="1" l="1"/>
  <c r="AH811" i="1"/>
  <c r="O811" i="1"/>
  <c r="P811" i="1"/>
  <c r="S811" i="1"/>
  <c r="R811" i="1"/>
  <c r="Z811" i="1" l="1"/>
  <c r="Y811" i="1"/>
  <c r="U811" i="1"/>
  <c r="T811" i="1"/>
  <c r="AB810" i="1"/>
  <c r="G810" i="1"/>
  <c r="F810" i="1"/>
  <c r="D810" i="1"/>
  <c r="V810" i="1" l="1"/>
  <c r="K810" i="1"/>
  <c r="AC810" i="1"/>
  <c r="H810" i="1"/>
  <c r="L810" i="1"/>
  <c r="I810" i="1" l="1"/>
  <c r="AD810" i="1"/>
  <c r="AF810" i="1"/>
  <c r="M810" i="1"/>
  <c r="AB809" i="1"/>
  <c r="AG810" i="1" l="1"/>
  <c r="AH810" i="1"/>
  <c r="Q810" i="1"/>
  <c r="S810" i="1" s="1"/>
  <c r="N810" i="1"/>
  <c r="P810" i="1" s="1"/>
  <c r="G809" i="1"/>
  <c r="D809" i="1"/>
  <c r="F809" i="1"/>
  <c r="O810" i="1" l="1"/>
  <c r="Z810" i="1" s="1"/>
  <c r="R810" i="1"/>
  <c r="T810" i="1" s="1"/>
  <c r="V809" i="1"/>
  <c r="K809" i="1"/>
  <c r="AC809" i="1"/>
  <c r="H809" i="1"/>
  <c r="L809" i="1"/>
  <c r="U810" i="1" l="1"/>
  <c r="Y810" i="1"/>
  <c r="I809" i="1"/>
  <c r="AD809" i="1"/>
  <c r="AF809" i="1"/>
  <c r="AB808" i="1"/>
  <c r="M809" i="1"/>
  <c r="AG809" i="1" l="1"/>
  <c r="AH809" i="1"/>
  <c r="Q809" i="1"/>
  <c r="R809" i="1" s="1"/>
  <c r="N809" i="1"/>
  <c r="O809" i="1" s="1"/>
  <c r="S809" i="1" l="1"/>
  <c r="Z809" i="1" s="1"/>
  <c r="P809" i="1"/>
  <c r="G808" i="1"/>
  <c r="D808" i="1"/>
  <c r="F808" i="1"/>
  <c r="T809" i="1" l="1"/>
  <c r="U809" i="1"/>
  <c r="Y809" i="1"/>
  <c r="V808" i="1"/>
  <c r="K808" i="1"/>
  <c r="AC808" i="1"/>
  <c r="H808" i="1"/>
  <c r="L808" i="1"/>
  <c r="M808" i="1" s="1"/>
  <c r="Q808" i="1" l="1"/>
  <c r="N808" i="1"/>
  <c r="I808" i="1"/>
  <c r="AD808" i="1"/>
  <c r="AF808" i="1"/>
  <c r="AB807" i="1"/>
  <c r="AH808" i="1" l="1"/>
  <c r="AG808" i="1"/>
  <c r="S808" i="1"/>
  <c r="R808" i="1"/>
  <c r="P808" i="1"/>
  <c r="O808" i="1"/>
  <c r="Z808" i="1" l="1"/>
  <c r="Y808" i="1"/>
  <c r="U808" i="1"/>
  <c r="T808" i="1"/>
  <c r="F807" i="1"/>
  <c r="G807" i="1"/>
  <c r="D807" i="1"/>
  <c r="V807" i="1" l="1"/>
  <c r="K807" i="1"/>
  <c r="AC807" i="1"/>
  <c r="H807" i="1"/>
  <c r="I807" i="1" s="1"/>
  <c r="L807" i="1"/>
  <c r="AF807" i="1" s="1"/>
  <c r="AH807" i="1" l="1"/>
  <c r="AG807" i="1"/>
  <c r="AD807" i="1"/>
  <c r="M807" i="1"/>
  <c r="AB805" i="1"/>
  <c r="Q807" i="1" l="1"/>
  <c r="R807" i="1" s="1"/>
  <c r="N807" i="1"/>
  <c r="P807" i="1" s="1"/>
  <c r="S807" i="1" l="1"/>
  <c r="T807" i="1" s="1"/>
  <c r="O807" i="1"/>
  <c r="D805" i="1"/>
  <c r="G805" i="1"/>
  <c r="F805" i="1"/>
  <c r="Z807" i="1" l="1"/>
  <c r="U807" i="1"/>
  <c r="Y807" i="1"/>
  <c r="V805" i="1"/>
  <c r="K805" i="1"/>
  <c r="AC805" i="1"/>
  <c r="H805" i="1"/>
  <c r="L805" i="1"/>
  <c r="M805" i="1"/>
  <c r="AF805" i="1"/>
  <c r="Q805" i="1" l="1"/>
  <c r="S805" i="1" s="1"/>
  <c r="N805" i="1"/>
  <c r="P805" i="1" s="1"/>
  <c r="I805" i="1"/>
  <c r="AH805" i="1"/>
  <c r="AG805" i="1"/>
  <c r="AD805" i="1"/>
  <c r="AB802" i="1"/>
  <c r="R805" i="1" l="1"/>
  <c r="O805" i="1"/>
  <c r="Z805" i="1" s="1"/>
  <c r="U805" i="1"/>
  <c r="T805" i="1"/>
  <c r="F802" i="1"/>
  <c r="G802" i="1"/>
  <c r="D802" i="1"/>
  <c r="Y805" i="1" l="1"/>
  <c r="V802" i="1"/>
  <c r="K802" i="1"/>
  <c r="AC802" i="1"/>
  <c r="H802" i="1"/>
  <c r="I802" i="1" s="1"/>
  <c r="L802" i="1"/>
  <c r="M802" i="1"/>
  <c r="Q802" i="1" l="1"/>
  <c r="N802" i="1"/>
  <c r="AD802" i="1"/>
  <c r="AF802" i="1"/>
  <c r="AH802" i="1" l="1"/>
  <c r="AG802" i="1"/>
  <c r="P802" i="1"/>
  <c r="O802" i="1"/>
  <c r="S802" i="1"/>
  <c r="R802" i="1"/>
  <c r="Z802" i="1" l="1"/>
  <c r="Y802" i="1"/>
  <c r="U802" i="1"/>
  <c r="T802" i="1"/>
  <c r="AB799" i="1"/>
  <c r="G799" i="1"/>
  <c r="D799" i="1"/>
  <c r="F799" i="1"/>
  <c r="V799" i="1" l="1"/>
  <c r="K799" i="1"/>
  <c r="AC799" i="1"/>
  <c r="H799" i="1"/>
  <c r="I799" i="1" s="1"/>
  <c r="L799" i="1"/>
  <c r="AF799" i="1"/>
  <c r="M799" i="1"/>
  <c r="Q799" i="1" l="1"/>
  <c r="N799" i="1"/>
  <c r="AH799" i="1"/>
  <c r="AG799" i="1"/>
  <c r="AD799" i="1"/>
  <c r="AB797" i="1"/>
  <c r="P799" i="1" l="1"/>
  <c r="O799" i="1"/>
  <c r="S799" i="1"/>
  <c r="R799" i="1"/>
  <c r="Z799" i="1" l="1"/>
  <c r="Y799" i="1"/>
  <c r="U799" i="1"/>
  <c r="T799" i="1"/>
  <c r="G797" i="1"/>
  <c r="D797" i="1"/>
  <c r="F797" i="1"/>
  <c r="V797" i="1" l="1"/>
  <c r="K797" i="1"/>
  <c r="AC797" i="1"/>
  <c r="H797" i="1"/>
  <c r="L797" i="1"/>
  <c r="I797" i="1" l="1"/>
  <c r="AD797" i="1"/>
  <c r="AF797" i="1"/>
  <c r="M797" i="1"/>
  <c r="AB794" i="1"/>
  <c r="Q797" i="1" l="1"/>
  <c r="S797" i="1" s="1"/>
  <c r="U797" i="1" s="1"/>
  <c r="N797" i="1"/>
  <c r="O797" i="1" s="1"/>
  <c r="AG797" i="1"/>
  <c r="AH797" i="1"/>
  <c r="D794" i="1"/>
  <c r="G794" i="1"/>
  <c r="F794" i="1"/>
  <c r="R797" i="1" l="1"/>
  <c r="T797" i="1" s="1"/>
  <c r="Z797" i="1"/>
  <c r="P797" i="1"/>
  <c r="Y797" i="1"/>
  <c r="V794" i="1"/>
  <c r="K794" i="1"/>
  <c r="AC794" i="1"/>
  <c r="H794" i="1"/>
  <c r="L794" i="1"/>
  <c r="I794" i="1" l="1"/>
  <c r="AD794" i="1"/>
  <c r="AF794" i="1"/>
  <c r="M794" i="1"/>
  <c r="AB792" i="1"/>
  <c r="AG794" i="1" l="1"/>
  <c r="AH794" i="1"/>
  <c r="Q794" i="1"/>
  <c r="S794" i="1" s="1"/>
  <c r="U794" i="1" s="1"/>
  <c r="N794" i="1"/>
  <c r="P794" i="1" s="1"/>
  <c r="G792" i="1"/>
  <c r="D792" i="1"/>
  <c r="F792" i="1"/>
  <c r="R794" i="1" l="1"/>
  <c r="T794" i="1" s="1"/>
  <c r="O794" i="1"/>
  <c r="Y794" i="1" s="1"/>
  <c r="V792" i="1"/>
  <c r="K792" i="1"/>
  <c r="AC792" i="1"/>
  <c r="H792" i="1"/>
  <c r="I792" i="1" s="1"/>
  <c r="L792" i="1"/>
  <c r="M792" i="1" s="1"/>
  <c r="Z794" i="1" l="1"/>
  <c r="Q792" i="1"/>
  <c r="S792" i="1" s="1"/>
  <c r="N792" i="1"/>
  <c r="P792" i="1" s="1"/>
  <c r="AD792" i="1"/>
  <c r="AB789" i="1"/>
  <c r="AF792" i="1"/>
  <c r="AH792" i="1" l="1"/>
  <c r="AG792" i="1"/>
  <c r="R792" i="1"/>
  <c r="U792" i="1" s="1"/>
  <c r="O792" i="1"/>
  <c r="Z792" i="1" s="1"/>
  <c r="T792" i="1"/>
  <c r="F789" i="1"/>
  <c r="D789" i="1"/>
  <c r="G789" i="1"/>
  <c r="Y792" i="1" l="1"/>
  <c r="V789" i="1"/>
  <c r="K789" i="1"/>
  <c r="AC789" i="1"/>
  <c r="H789" i="1"/>
  <c r="I789" i="1" s="1"/>
  <c r="L789" i="1"/>
  <c r="AD789" i="1" l="1"/>
  <c r="M789" i="1"/>
  <c r="AF789" i="1"/>
  <c r="Q789" i="1" l="1"/>
  <c r="R789" i="1" s="1"/>
  <c r="N789" i="1"/>
  <c r="P789" i="1" s="1"/>
  <c r="AG789" i="1"/>
  <c r="AH789" i="1"/>
  <c r="S789" i="1" l="1"/>
  <c r="T789" i="1" s="1"/>
  <c r="O789" i="1"/>
  <c r="AB786" i="1"/>
  <c r="D786" i="1"/>
  <c r="F786" i="1"/>
  <c r="G786" i="1"/>
  <c r="U789" i="1" l="1"/>
  <c r="Z789" i="1"/>
  <c r="Y789" i="1"/>
  <c r="V786" i="1"/>
  <c r="K786" i="1"/>
  <c r="AC786" i="1"/>
  <c r="H786" i="1"/>
  <c r="L786" i="1"/>
  <c r="AF786" i="1" s="1"/>
  <c r="I786" i="1" l="1"/>
  <c r="AG786" i="1"/>
  <c r="AH786" i="1"/>
  <c r="AD786" i="1"/>
  <c r="M786" i="1"/>
  <c r="Q786" i="1" l="1"/>
  <c r="S786" i="1" s="1"/>
  <c r="U786" i="1" s="1"/>
  <c r="N786" i="1"/>
  <c r="P786" i="1" s="1"/>
  <c r="R786" i="1" l="1"/>
  <c r="T786" i="1" s="1"/>
  <c r="O786" i="1"/>
  <c r="Y786" i="1" s="1"/>
  <c r="Z786" i="1" l="1"/>
  <c r="AB785" i="1"/>
  <c r="G785" i="1"/>
  <c r="D785" i="1"/>
  <c r="F785" i="1"/>
  <c r="V785" i="1" l="1"/>
  <c r="K785" i="1"/>
  <c r="AC785" i="1"/>
  <c r="H785" i="1"/>
  <c r="I785" i="1" s="1"/>
  <c r="L785" i="1"/>
  <c r="AD785" i="1" l="1"/>
  <c r="AF785" i="1"/>
  <c r="M785" i="1"/>
  <c r="AB784" i="1"/>
  <c r="AH785" i="1" l="1"/>
  <c r="AG785" i="1"/>
  <c r="Q785" i="1"/>
  <c r="R785" i="1" s="1"/>
  <c r="N785" i="1"/>
  <c r="P785" i="1" s="1"/>
  <c r="S785" i="1" l="1"/>
  <c r="U785" i="1" s="1"/>
  <c r="O785" i="1"/>
  <c r="D784" i="1"/>
  <c r="G784" i="1"/>
  <c r="F784" i="1"/>
  <c r="T785" i="1" l="1"/>
  <c r="Z785" i="1"/>
  <c r="Y785" i="1"/>
  <c r="V784" i="1"/>
  <c r="K784" i="1"/>
  <c r="AC784" i="1"/>
  <c r="H784" i="1"/>
  <c r="I784" i="1" s="1"/>
  <c r="L784" i="1"/>
  <c r="AD784" i="1" l="1"/>
  <c r="AF784" i="1"/>
  <c r="M784" i="1"/>
  <c r="AH784" i="1" l="1"/>
  <c r="AG784" i="1"/>
  <c r="Q784" i="1"/>
  <c r="S784" i="1" s="1"/>
  <c r="N784" i="1"/>
  <c r="P784" i="1" s="1"/>
  <c r="R784" i="1" l="1"/>
  <c r="T784" i="1" s="1"/>
  <c r="O784" i="1"/>
  <c r="Z784" i="1" s="1"/>
  <c r="U784" i="1"/>
  <c r="Y784" i="1" l="1"/>
  <c r="AB780" i="1"/>
  <c r="D780" i="1"/>
  <c r="F780" i="1"/>
  <c r="G780" i="1"/>
  <c r="V780" i="1" l="1"/>
  <c r="K780" i="1"/>
  <c r="AC780" i="1"/>
  <c r="H780" i="1"/>
  <c r="I780" i="1" s="1"/>
  <c r="L780" i="1"/>
  <c r="M780" i="1"/>
  <c r="Q780" i="1" l="1"/>
  <c r="AD780" i="1"/>
  <c r="N780" i="1"/>
  <c r="AB779" i="1"/>
  <c r="AF780" i="1"/>
  <c r="AH780" i="1" l="1"/>
  <c r="AG780" i="1"/>
  <c r="P780" i="1"/>
  <c r="O780" i="1"/>
  <c r="S780" i="1"/>
  <c r="R780" i="1"/>
  <c r="Z780" i="1" l="1"/>
  <c r="Y780" i="1"/>
  <c r="U780" i="1"/>
  <c r="T780" i="1"/>
  <c r="D779" i="1"/>
  <c r="G779" i="1"/>
  <c r="F779" i="1"/>
  <c r="V779" i="1" l="1"/>
  <c r="K779" i="1"/>
  <c r="AC779" i="1"/>
  <c r="H779" i="1"/>
  <c r="L779" i="1"/>
  <c r="M779" i="1" s="1"/>
  <c r="AF779" i="1"/>
  <c r="Q779" i="1" l="1"/>
  <c r="N779" i="1"/>
  <c r="I779" i="1"/>
  <c r="AG779" i="1"/>
  <c r="AH779" i="1"/>
  <c r="AD779" i="1"/>
  <c r="AB777" i="1"/>
  <c r="O779" i="1" l="1"/>
  <c r="P779" i="1"/>
  <c r="S779" i="1"/>
  <c r="R779" i="1"/>
  <c r="Z779" i="1" l="1"/>
  <c r="Y779" i="1"/>
  <c r="U779" i="1"/>
  <c r="T779" i="1"/>
  <c r="G777" i="1"/>
  <c r="F777" i="1"/>
  <c r="D777" i="1"/>
  <c r="V777" i="1" l="1"/>
  <c r="K777" i="1"/>
  <c r="AC777" i="1"/>
  <c r="H777" i="1"/>
  <c r="L777" i="1"/>
  <c r="M777" i="1"/>
  <c r="Q777" i="1" l="1"/>
  <c r="S777" i="1" s="1"/>
  <c r="N777" i="1"/>
  <c r="P777" i="1" s="1"/>
  <c r="I777" i="1"/>
  <c r="AD777" i="1"/>
  <c r="AF777" i="1"/>
  <c r="AG777" i="1" l="1"/>
  <c r="AH777" i="1"/>
  <c r="O777" i="1"/>
  <c r="Z777" i="1" s="1"/>
  <c r="R777" i="1"/>
  <c r="T777" i="1" s="1"/>
  <c r="U777" i="1"/>
  <c r="Y777" i="1" l="1"/>
  <c r="AB775" i="1"/>
  <c r="F775" i="1"/>
  <c r="G775" i="1"/>
  <c r="D775" i="1"/>
  <c r="V775" i="1" l="1"/>
  <c r="K775" i="1"/>
  <c r="AC775" i="1"/>
  <c r="H775" i="1"/>
  <c r="I775" i="1" s="1"/>
  <c r="L775" i="1"/>
  <c r="AF775" i="1"/>
  <c r="AG775" i="1" l="1"/>
  <c r="AG849" i="1" s="1"/>
  <c r="AH775" i="1"/>
  <c r="AH849" i="1" s="1"/>
  <c r="AD775" i="1"/>
  <c r="AC770" i="1"/>
  <c r="AD770" i="1" s="1"/>
  <c r="V770" i="1"/>
  <c r="Q770" i="1"/>
  <c r="S770" i="1" s="1"/>
  <c r="M775" i="1"/>
  <c r="Q775" i="1" l="1"/>
  <c r="Q849" i="1" s="1"/>
  <c r="N775" i="1"/>
  <c r="N849" i="1" s="1"/>
  <c r="R770" i="1"/>
  <c r="K770" i="1"/>
  <c r="G770" i="1"/>
  <c r="L770" i="1"/>
  <c r="AF770" i="1" s="1"/>
  <c r="M770" i="1"/>
  <c r="O775" i="1" l="1"/>
  <c r="O849" i="1" s="1"/>
  <c r="P775" i="1"/>
  <c r="P849" i="1" s="1"/>
  <c r="R775" i="1"/>
  <c r="R849" i="1" s="1"/>
  <c r="S775" i="1"/>
  <c r="S849" i="1" s="1"/>
  <c r="H770" i="1"/>
  <c r="AH770" i="1"/>
  <c r="AG770" i="1"/>
  <c r="T775" i="1" l="1"/>
  <c r="T849" i="1" s="1"/>
  <c r="U775" i="1"/>
  <c r="U849" i="1" s="1"/>
  <c r="Y775" i="1"/>
  <c r="Y849" i="1" s="1"/>
  <c r="Z775" i="1"/>
  <c r="Z849" i="1" s="1"/>
  <c r="N770" i="1"/>
  <c r="I770" i="1"/>
  <c r="AC769" i="1"/>
  <c r="V769" i="1"/>
  <c r="AD769" i="1" l="1"/>
  <c r="O770" i="1"/>
  <c r="P770" i="1"/>
  <c r="K769" i="1"/>
  <c r="L769" i="1"/>
  <c r="G769" i="1"/>
  <c r="M769" i="1"/>
  <c r="H769" i="1" l="1"/>
  <c r="Q769" i="1"/>
  <c r="Y770" i="1"/>
  <c r="Z770" i="1"/>
  <c r="AF769" i="1"/>
  <c r="AH769" i="1" l="1"/>
  <c r="AG769" i="1"/>
  <c r="R769" i="1"/>
  <c r="S769" i="1"/>
  <c r="N769" i="1"/>
  <c r="I769" i="1"/>
  <c r="AC768" i="1"/>
  <c r="V768" i="1"/>
  <c r="AD768" i="1" l="1"/>
  <c r="P769" i="1"/>
  <c r="O769" i="1"/>
  <c r="Z769" i="1" s="1"/>
  <c r="K768" i="1"/>
  <c r="L768" i="1"/>
  <c r="G768" i="1"/>
  <c r="AF768" i="1"/>
  <c r="M768" i="1"/>
  <c r="Y769" i="1" l="1"/>
  <c r="H768" i="1"/>
  <c r="AH768" i="1"/>
  <c r="AG768" i="1"/>
  <c r="Q768" i="1"/>
  <c r="S768" i="1" l="1"/>
  <c r="R768" i="1"/>
  <c r="N768" i="1"/>
  <c r="I768" i="1"/>
  <c r="AC766" i="1"/>
  <c r="V766" i="1"/>
  <c r="Q766" i="1"/>
  <c r="S766" i="1" s="1"/>
  <c r="R766" i="1" l="1"/>
  <c r="AD766" i="1"/>
  <c r="P768" i="1"/>
  <c r="O768" i="1"/>
  <c r="Z768" i="1" s="1"/>
  <c r="K766" i="1"/>
  <c r="L766" i="1"/>
  <c r="G766" i="1"/>
  <c r="M766" i="1"/>
  <c r="Y768" i="1" l="1"/>
  <c r="H766" i="1"/>
  <c r="AF766" i="1"/>
  <c r="AH766" i="1" l="1"/>
  <c r="AG766" i="1"/>
  <c r="N766" i="1"/>
  <c r="I766" i="1"/>
  <c r="AC765" i="1"/>
  <c r="V765" i="1"/>
  <c r="Q765" i="1"/>
  <c r="R765" i="1" s="1"/>
  <c r="S765" i="1" l="1"/>
  <c r="AD765" i="1"/>
  <c r="P766" i="1"/>
  <c r="O766" i="1"/>
  <c r="K765" i="1"/>
  <c r="G765" i="1"/>
  <c r="L765" i="1"/>
  <c r="M765" i="1"/>
  <c r="H765" i="1" l="1"/>
  <c r="Z766" i="1"/>
  <c r="Y766" i="1"/>
  <c r="AF765" i="1"/>
  <c r="AH765" i="1" l="1"/>
  <c r="AG765" i="1"/>
  <c r="N765" i="1"/>
  <c r="I765" i="1"/>
  <c r="AC764" i="1"/>
  <c r="V764" i="1"/>
  <c r="Q764" i="1"/>
  <c r="R764" i="1" s="1"/>
  <c r="S764" i="1" l="1"/>
  <c r="AD764" i="1"/>
  <c r="O765" i="1"/>
  <c r="P765" i="1"/>
  <c r="K764" i="1"/>
  <c r="G764" i="1"/>
  <c r="L764" i="1"/>
  <c r="M764" i="1" s="1"/>
  <c r="AF764" i="1"/>
  <c r="H764" i="1" l="1"/>
  <c r="AG764" i="1"/>
  <c r="AH764" i="1"/>
  <c r="Z765" i="1"/>
  <c r="Y765" i="1"/>
  <c r="N764" i="1" l="1"/>
  <c r="I764" i="1"/>
  <c r="AC763" i="1"/>
  <c r="V763" i="1"/>
  <c r="Q763" i="1"/>
  <c r="R763" i="1" s="1"/>
  <c r="S763" i="1" l="1"/>
  <c r="AD763" i="1"/>
  <c r="P764" i="1"/>
  <c r="O764" i="1"/>
  <c r="K763" i="1"/>
  <c r="G763" i="1"/>
  <c r="L763" i="1"/>
  <c r="AF763" i="1" s="1"/>
  <c r="H763" i="1" l="1"/>
  <c r="AG763" i="1"/>
  <c r="AH763" i="1"/>
  <c r="Y764" i="1"/>
  <c r="Z764" i="1"/>
  <c r="M763" i="1"/>
  <c r="N763" i="1" l="1"/>
  <c r="I763" i="1"/>
  <c r="AC762" i="1"/>
  <c r="V762" i="1"/>
  <c r="AD762" i="1" l="1"/>
  <c r="O763" i="1"/>
  <c r="P763" i="1"/>
  <c r="K762" i="1"/>
  <c r="L762" i="1"/>
  <c r="AF762" i="1"/>
  <c r="M762" i="1"/>
  <c r="G762" i="1"/>
  <c r="H762" i="1" l="1"/>
  <c r="AH762" i="1"/>
  <c r="AG762" i="1"/>
  <c r="Q762" i="1"/>
  <c r="Z763" i="1"/>
  <c r="Y763" i="1"/>
  <c r="R762" i="1" l="1"/>
  <c r="S762" i="1"/>
  <c r="N762" i="1"/>
  <c r="I762" i="1"/>
  <c r="AC761" i="1"/>
  <c r="V761" i="1"/>
  <c r="Q761" i="1"/>
  <c r="S761" i="1" s="1"/>
  <c r="R761" i="1" l="1"/>
  <c r="AD761" i="1"/>
  <c r="P762" i="1"/>
  <c r="O762" i="1"/>
  <c r="Y762" i="1" s="1"/>
  <c r="K761" i="1"/>
  <c r="G761" i="1"/>
  <c r="L761" i="1"/>
  <c r="Z762" i="1" l="1"/>
  <c r="H761" i="1"/>
  <c r="AF761" i="1"/>
  <c r="M761" i="1"/>
  <c r="AG761" i="1" l="1"/>
  <c r="AH761" i="1"/>
  <c r="N761" i="1"/>
  <c r="I761" i="1"/>
  <c r="AC760" i="1"/>
  <c r="V760" i="1"/>
  <c r="Q760" i="1"/>
  <c r="Q771" i="1" s="1"/>
  <c r="S760" i="1" l="1"/>
  <c r="S771" i="1" s="1"/>
  <c r="R760" i="1"/>
  <c r="R771" i="1" s="1"/>
  <c r="AD760" i="1"/>
  <c r="O761" i="1"/>
  <c r="P761" i="1"/>
  <c r="K760" i="1"/>
  <c r="L760" i="1"/>
  <c r="G760" i="1"/>
  <c r="H760" i="1" l="1"/>
  <c r="Z761" i="1"/>
  <c r="Y761" i="1"/>
  <c r="AF760" i="1"/>
  <c r="M760" i="1"/>
  <c r="AH760" i="1" l="1"/>
  <c r="AH771" i="1" s="1"/>
  <c r="AG760" i="1"/>
  <c r="AG771" i="1" s="1"/>
  <c r="N760" i="1"/>
  <c r="N771" i="1" s="1"/>
  <c r="I760" i="1"/>
  <c r="O760" i="1" l="1"/>
  <c r="O771" i="1" s="1"/>
  <c r="P760" i="1"/>
  <c r="P771" i="1" s="1"/>
  <c r="Z760" i="1" l="1"/>
  <c r="Z771" i="1" s="1"/>
  <c r="Y760" i="1"/>
  <c r="Y771" i="1" s="1"/>
  <c r="AB754" i="1"/>
  <c r="Q754" i="1" l="1"/>
  <c r="S754" i="1" s="1"/>
  <c r="U754" i="1" l="1"/>
  <c r="T754" i="1"/>
  <c r="R754" i="1"/>
  <c r="D754" i="1"/>
  <c r="F754" i="1"/>
  <c r="G754" i="1"/>
  <c r="E754" i="1"/>
  <c r="V754" i="1" l="1"/>
  <c r="K754" i="1"/>
  <c r="AC754" i="1"/>
  <c r="H754" i="1"/>
  <c r="I754" i="1" s="1"/>
  <c r="L754" i="1"/>
  <c r="M754" i="1" s="1"/>
  <c r="N754" i="1" l="1"/>
  <c r="AD754" i="1"/>
  <c r="AF754" i="1"/>
  <c r="AB753" i="1"/>
  <c r="AH754" i="1" l="1"/>
  <c r="AG754" i="1"/>
  <c r="P754" i="1"/>
  <c r="O754" i="1"/>
  <c r="Q753" i="1"/>
  <c r="S753" i="1" s="1"/>
  <c r="U753" i="1" l="1"/>
  <c r="T753" i="1"/>
  <c r="R753" i="1"/>
  <c r="Z754" i="1"/>
  <c r="Y754" i="1"/>
  <c r="G753" i="1"/>
  <c r="E753" i="1"/>
  <c r="F753" i="1"/>
  <c r="D753" i="1"/>
  <c r="V753" i="1" l="1"/>
  <c r="K753" i="1"/>
  <c r="AC753" i="1"/>
  <c r="H753" i="1"/>
  <c r="I753" i="1" s="1"/>
  <c r="L753" i="1"/>
  <c r="AD753" i="1" l="1"/>
  <c r="AF753" i="1"/>
  <c r="M753" i="1"/>
  <c r="AB752" i="1"/>
  <c r="AH753" i="1" l="1"/>
  <c r="AG753" i="1"/>
  <c r="N753" i="1"/>
  <c r="P753" i="1" s="1"/>
  <c r="Q752" i="1"/>
  <c r="S752" i="1" s="1"/>
  <c r="O753" i="1" l="1"/>
  <c r="Z753" i="1" s="1"/>
  <c r="U752" i="1"/>
  <c r="T752" i="1"/>
  <c r="R752" i="1"/>
  <c r="F752" i="1"/>
  <c r="E752" i="1"/>
  <c r="G752" i="1"/>
  <c r="D752" i="1"/>
  <c r="Y753" i="1" l="1"/>
  <c r="V752" i="1"/>
  <c r="K752" i="1"/>
  <c r="AC752" i="1"/>
  <c r="H752" i="1"/>
  <c r="L752" i="1"/>
  <c r="AF752" i="1" s="1"/>
  <c r="I752" i="1" l="1"/>
  <c r="AG752" i="1"/>
  <c r="AH752" i="1"/>
  <c r="AD752" i="1"/>
  <c r="AB751" i="1"/>
  <c r="M752" i="1"/>
  <c r="N752" i="1" l="1"/>
  <c r="P752" i="1" s="1"/>
  <c r="Q751" i="1"/>
  <c r="S751" i="1" s="1"/>
  <c r="O752" i="1" l="1"/>
  <c r="Z752" i="1" s="1"/>
  <c r="U751" i="1"/>
  <c r="T751" i="1"/>
  <c r="R751" i="1"/>
  <c r="E751" i="1"/>
  <c r="D751" i="1"/>
  <c r="G751" i="1"/>
  <c r="F751" i="1"/>
  <c r="Y752" i="1" l="1"/>
  <c r="V751" i="1"/>
  <c r="K751" i="1"/>
  <c r="AC751" i="1"/>
  <c r="H751" i="1"/>
  <c r="I751" i="1" s="1"/>
  <c r="L751" i="1"/>
  <c r="AD751" i="1" l="1"/>
  <c r="AF751" i="1"/>
  <c r="M751" i="1"/>
  <c r="AB750" i="1"/>
  <c r="N751" i="1" l="1"/>
  <c r="P751" i="1" s="1"/>
  <c r="AG751" i="1"/>
  <c r="AH751" i="1"/>
  <c r="Q750" i="1"/>
  <c r="S750" i="1" s="1"/>
  <c r="O751" i="1" l="1"/>
  <c r="U750" i="1"/>
  <c r="T750" i="1"/>
  <c r="R750" i="1"/>
  <c r="Z751" i="1"/>
  <c r="Y751" i="1"/>
  <c r="G750" i="1"/>
  <c r="E750" i="1"/>
  <c r="D750" i="1"/>
  <c r="F750" i="1"/>
  <c r="V750" i="1" l="1"/>
  <c r="K750" i="1"/>
  <c r="AC750" i="1"/>
  <c r="H750" i="1"/>
  <c r="L750" i="1"/>
  <c r="I750" i="1" l="1"/>
  <c r="AD750" i="1"/>
  <c r="AB749" i="1"/>
  <c r="AF750" i="1"/>
  <c r="M750" i="1"/>
  <c r="N750" i="1" l="1"/>
  <c r="P750" i="1" s="1"/>
  <c r="AH750" i="1"/>
  <c r="AG750" i="1"/>
  <c r="Q749" i="1"/>
  <c r="S749" i="1" s="1"/>
  <c r="O750" i="1" l="1"/>
  <c r="Y750" i="1" s="1"/>
  <c r="U749" i="1"/>
  <c r="T749" i="1"/>
  <c r="R749" i="1"/>
  <c r="F749" i="1"/>
  <c r="E749" i="1"/>
  <c r="G749" i="1"/>
  <c r="D749" i="1"/>
  <c r="Z750" i="1" l="1"/>
  <c r="V749" i="1"/>
  <c r="K749" i="1"/>
  <c r="AC749" i="1"/>
  <c r="H749" i="1"/>
  <c r="L749" i="1"/>
  <c r="M749" i="1" s="1"/>
  <c r="N749" i="1" l="1"/>
  <c r="I749" i="1"/>
  <c r="AD749" i="1"/>
  <c r="AF749" i="1"/>
  <c r="AB748" i="1"/>
  <c r="AH749" i="1" l="1"/>
  <c r="AG749" i="1"/>
  <c r="P749" i="1"/>
  <c r="O749" i="1"/>
  <c r="Q748" i="1"/>
  <c r="S748" i="1" s="1"/>
  <c r="U748" i="1" l="1"/>
  <c r="T748" i="1"/>
  <c r="Y749" i="1"/>
  <c r="Z749" i="1"/>
  <c r="R748" i="1"/>
  <c r="D748" i="1"/>
  <c r="F748" i="1"/>
  <c r="G748" i="1"/>
  <c r="E748" i="1"/>
  <c r="V748" i="1" l="1"/>
  <c r="K748" i="1"/>
  <c r="AC748" i="1"/>
  <c r="H748" i="1"/>
  <c r="L748" i="1"/>
  <c r="M748" i="1" s="1"/>
  <c r="N748" i="1" l="1"/>
  <c r="I748" i="1"/>
  <c r="AD748" i="1"/>
  <c r="AB747" i="1"/>
  <c r="AF748" i="1"/>
  <c r="AH748" i="1" l="1"/>
  <c r="AG748" i="1"/>
  <c r="P748" i="1"/>
  <c r="O748" i="1"/>
  <c r="Q747" i="1"/>
  <c r="S747" i="1" s="1"/>
  <c r="U747" i="1" l="1"/>
  <c r="T747" i="1"/>
  <c r="Y748" i="1"/>
  <c r="Z748" i="1"/>
  <c r="R747" i="1"/>
  <c r="D747" i="1"/>
  <c r="F747" i="1"/>
  <c r="E747" i="1"/>
  <c r="G747" i="1"/>
  <c r="V747" i="1" l="1"/>
  <c r="K747" i="1"/>
  <c r="AC747" i="1"/>
  <c r="H747" i="1"/>
  <c r="I747" i="1" s="1"/>
  <c r="L747" i="1"/>
  <c r="M747" i="1" s="1"/>
  <c r="AF747" i="1"/>
  <c r="AH747" i="1" l="1"/>
  <c r="AG747" i="1"/>
  <c r="AD747" i="1"/>
  <c r="N747" i="1"/>
  <c r="AB746" i="1"/>
  <c r="P747" i="1" l="1"/>
  <c r="O747" i="1"/>
  <c r="Q746" i="1"/>
  <c r="S746" i="1" s="1"/>
  <c r="T746" i="1" l="1"/>
  <c r="U746" i="1"/>
  <c r="R746" i="1"/>
  <c r="Y747" i="1"/>
  <c r="Z747" i="1"/>
  <c r="F746" i="1"/>
  <c r="E746" i="1"/>
  <c r="G746" i="1"/>
  <c r="D746" i="1"/>
  <c r="V746" i="1" l="1"/>
  <c r="K746" i="1"/>
  <c r="AC746" i="1"/>
  <c r="H746" i="1"/>
  <c r="L746" i="1"/>
  <c r="I746" i="1" l="1"/>
  <c r="AD746" i="1"/>
  <c r="M746" i="1"/>
  <c r="AB745" i="1"/>
  <c r="AF746" i="1"/>
  <c r="N746" i="1" l="1"/>
  <c r="AH746" i="1"/>
  <c r="AG746" i="1"/>
  <c r="O746" i="1"/>
  <c r="P746" i="1"/>
  <c r="Q745" i="1"/>
  <c r="S745" i="1" s="1"/>
  <c r="U745" i="1" l="1"/>
  <c r="T745" i="1"/>
  <c r="R745" i="1"/>
  <c r="Z746" i="1"/>
  <c r="Y746" i="1"/>
  <c r="E745" i="1"/>
  <c r="D745" i="1"/>
  <c r="G745" i="1"/>
  <c r="F745" i="1"/>
  <c r="V745" i="1" l="1"/>
  <c r="K745" i="1"/>
  <c r="AC745" i="1"/>
  <c r="H745" i="1"/>
  <c r="I745" i="1" s="1"/>
  <c r="L745" i="1"/>
  <c r="AF745" i="1" s="1"/>
  <c r="AG745" i="1" l="1"/>
  <c r="AH745" i="1"/>
  <c r="AD745" i="1"/>
  <c r="AB744" i="1"/>
  <c r="M745" i="1"/>
  <c r="N745" i="1" l="1"/>
  <c r="O745" i="1" s="1"/>
  <c r="Q744" i="1"/>
  <c r="S744" i="1" s="1"/>
  <c r="P745" i="1" l="1"/>
  <c r="U744" i="1"/>
  <c r="T744" i="1"/>
  <c r="Y745" i="1"/>
  <c r="Z745" i="1"/>
  <c r="R744" i="1"/>
  <c r="D744" i="1"/>
  <c r="F744" i="1"/>
  <c r="G744" i="1"/>
  <c r="E744" i="1"/>
  <c r="V744" i="1" l="1"/>
  <c r="K744" i="1"/>
  <c r="AC744" i="1"/>
  <c r="H744" i="1"/>
  <c r="L744" i="1"/>
  <c r="I744" i="1" l="1"/>
  <c r="AD744" i="1"/>
  <c r="M744" i="1"/>
  <c r="AB743" i="1"/>
  <c r="AF744" i="1"/>
  <c r="N744" i="1" l="1"/>
  <c r="O744" i="1" s="1"/>
  <c r="AH744" i="1"/>
  <c r="AG744" i="1"/>
  <c r="Q743" i="1"/>
  <c r="S743" i="1" s="1"/>
  <c r="P744" i="1" l="1"/>
  <c r="U743" i="1"/>
  <c r="T743" i="1"/>
  <c r="R743" i="1"/>
  <c r="Y744" i="1"/>
  <c r="Z744" i="1"/>
  <c r="E743" i="1"/>
  <c r="F743" i="1"/>
  <c r="G743" i="1"/>
  <c r="D743" i="1"/>
  <c r="V743" i="1" l="1"/>
  <c r="K743" i="1"/>
  <c r="AC743" i="1"/>
  <c r="H743" i="1"/>
  <c r="L743" i="1"/>
  <c r="M743" i="1" s="1"/>
  <c r="N743" i="1" l="1"/>
  <c r="P743" i="1" s="1"/>
  <c r="I743" i="1"/>
  <c r="AD743" i="1"/>
  <c r="AB742" i="1"/>
  <c r="AF743" i="1"/>
  <c r="AH743" i="1" l="1"/>
  <c r="AG743" i="1"/>
  <c r="O743" i="1"/>
  <c r="Z743" i="1" s="1"/>
  <c r="Q742" i="1"/>
  <c r="S742" i="1" s="1"/>
  <c r="Y743" i="1" l="1"/>
  <c r="U742" i="1"/>
  <c r="T742" i="1"/>
  <c r="R742" i="1"/>
  <c r="F742" i="1"/>
  <c r="G742" i="1"/>
  <c r="E742" i="1"/>
  <c r="D742" i="1"/>
  <c r="V742" i="1" l="1"/>
  <c r="K742" i="1"/>
  <c r="AC742" i="1"/>
  <c r="H742" i="1"/>
  <c r="L742" i="1"/>
  <c r="I742" i="1" l="1"/>
  <c r="AD742" i="1"/>
  <c r="AF742" i="1"/>
  <c r="M742" i="1"/>
  <c r="AB741" i="1"/>
  <c r="N742" i="1" l="1"/>
  <c r="P742" i="1" s="1"/>
  <c r="AH742" i="1"/>
  <c r="AG742" i="1"/>
  <c r="Q741" i="1"/>
  <c r="S741" i="1" s="1"/>
  <c r="O742" i="1" l="1"/>
  <c r="Z742" i="1" s="1"/>
  <c r="U741" i="1"/>
  <c r="T741" i="1"/>
  <c r="R741" i="1"/>
  <c r="E741" i="1"/>
  <c r="G741" i="1"/>
  <c r="F741" i="1"/>
  <c r="D741" i="1"/>
  <c r="Y742" i="1" l="1"/>
  <c r="V741" i="1"/>
  <c r="K741" i="1"/>
  <c r="AC741" i="1"/>
  <c r="H741" i="1"/>
  <c r="I741" i="1" s="1"/>
  <c r="L741" i="1"/>
  <c r="AD741" i="1" l="1"/>
  <c r="M741" i="1"/>
  <c r="AB740" i="1"/>
  <c r="AF741" i="1"/>
  <c r="N741" i="1" l="1"/>
  <c r="P741" i="1" s="1"/>
  <c r="AH741" i="1"/>
  <c r="AG741" i="1"/>
  <c r="Q740" i="1"/>
  <c r="Q758" i="1" s="1"/>
  <c r="O741" i="1" l="1"/>
  <c r="Z741" i="1" s="1"/>
  <c r="R740" i="1"/>
  <c r="R758" i="1" s="1"/>
  <c r="S740" i="1"/>
  <c r="S758" i="1" s="1"/>
  <c r="E740" i="1"/>
  <c r="G740" i="1"/>
  <c r="F740" i="1"/>
  <c r="D740" i="1"/>
  <c r="Y741" i="1" l="1"/>
  <c r="V740" i="1"/>
  <c r="K740" i="1"/>
  <c r="AC740" i="1"/>
  <c r="H740" i="1"/>
  <c r="I740" i="1" s="1"/>
  <c r="U740" i="1"/>
  <c r="U758" i="1" s="1"/>
  <c r="T740" i="1"/>
  <c r="T758" i="1" s="1"/>
  <c r="L740" i="1"/>
  <c r="AF740" i="1"/>
  <c r="AH740" i="1" l="1"/>
  <c r="AH758" i="1" s="1"/>
  <c r="AG740" i="1"/>
  <c r="AG758" i="1" s="1"/>
  <c r="AD740" i="1"/>
  <c r="AB735" i="1"/>
  <c r="M740" i="1"/>
  <c r="N740" i="1" l="1"/>
  <c r="Q735" i="1"/>
  <c r="S735" i="1" s="1"/>
  <c r="O740" i="1" l="1"/>
  <c r="O758" i="1" s="1"/>
  <c r="N758" i="1"/>
  <c r="P740" i="1"/>
  <c r="P758" i="1" s="1"/>
  <c r="U735" i="1"/>
  <c r="T735" i="1"/>
  <c r="R735" i="1"/>
  <c r="F735" i="1"/>
  <c r="D735" i="1"/>
  <c r="G735" i="1"/>
  <c r="Y740" i="1" l="1"/>
  <c r="Y758" i="1" s="1"/>
  <c r="Z740" i="1"/>
  <c r="Z758" i="1" s="1"/>
  <c r="V735" i="1"/>
  <c r="K735" i="1"/>
  <c r="AC735" i="1"/>
  <c r="H735" i="1"/>
  <c r="L735" i="1"/>
  <c r="AF735" i="1"/>
  <c r="I735" i="1" l="1"/>
  <c r="AH735" i="1"/>
  <c r="AG735" i="1"/>
  <c r="AD735" i="1"/>
  <c r="AB734" i="1"/>
  <c r="M735" i="1"/>
  <c r="N735" i="1" l="1"/>
  <c r="O735" i="1" s="1"/>
  <c r="Q734" i="1"/>
  <c r="S734" i="1" s="1"/>
  <c r="P735" i="1" l="1"/>
  <c r="U734" i="1"/>
  <c r="T734" i="1"/>
  <c r="Y735" i="1"/>
  <c r="Z735" i="1"/>
  <c r="R734" i="1"/>
  <c r="G734" i="1"/>
  <c r="F734" i="1"/>
  <c r="D734" i="1"/>
  <c r="V734" i="1" l="1"/>
  <c r="K734" i="1"/>
  <c r="AC734" i="1"/>
  <c r="H734" i="1"/>
  <c r="L734" i="1"/>
  <c r="M734" i="1" s="1"/>
  <c r="N734" i="1" l="1"/>
  <c r="I734" i="1"/>
  <c r="AD734" i="1"/>
  <c r="AF734" i="1"/>
  <c r="AB733" i="1"/>
  <c r="AH734" i="1" l="1"/>
  <c r="AG734" i="1"/>
  <c r="P734" i="1"/>
  <c r="O734" i="1"/>
  <c r="Q733" i="1"/>
  <c r="S733" i="1" s="1"/>
  <c r="U733" i="1" l="1"/>
  <c r="T733" i="1"/>
  <c r="R733" i="1"/>
  <c r="Z734" i="1"/>
  <c r="Y734" i="1"/>
  <c r="G733" i="1"/>
  <c r="F733" i="1"/>
  <c r="D733" i="1"/>
  <c r="V733" i="1" l="1"/>
  <c r="K733" i="1"/>
  <c r="AC733" i="1"/>
  <c r="H733" i="1"/>
  <c r="L733" i="1"/>
  <c r="M733" i="1"/>
  <c r="N733" i="1" l="1"/>
  <c r="I733" i="1"/>
  <c r="AD733" i="1"/>
  <c r="AF733" i="1"/>
  <c r="AB732" i="1"/>
  <c r="AH733" i="1" l="1"/>
  <c r="AG733" i="1"/>
  <c r="P733" i="1"/>
  <c r="O733" i="1"/>
  <c r="Z733" i="1" l="1"/>
  <c r="Y733" i="1"/>
  <c r="F732" i="1"/>
  <c r="G732" i="1"/>
  <c r="D732" i="1"/>
  <c r="V732" i="1" l="1"/>
  <c r="K732" i="1"/>
  <c r="AC732" i="1"/>
  <c r="H732" i="1"/>
  <c r="I732" i="1" s="1"/>
  <c r="L732" i="1"/>
  <c r="AD732" i="1" l="1"/>
  <c r="M732" i="1"/>
  <c r="AF732" i="1"/>
  <c r="AB731" i="1"/>
  <c r="Q732" i="1" l="1"/>
  <c r="N732" i="1"/>
  <c r="P732" i="1" s="1"/>
  <c r="AG732" i="1"/>
  <c r="AH732" i="1"/>
  <c r="S732" i="1"/>
  <c r="R732" i="1"/>
  <c r="O732" i="1" l="1"/>
  <c r="Y732" i="1" s="1"/>
  <c r="U732" i="1"/>
  <c r="T732" i="1"/>
  <c r="Z732" i="1"/>
  <c r="F731" i="1"/>
  <c r="D731" i="1"/>
  <c r="G731" i="1"/>
  <c r="V731" i="1" l="1"/>
  <c r="K731" i="1"/>
  <c r="AC731" i="1"/>
  <c r="H731" i="1"/>
  <c r="I731" i="1" s="1"/>
  <c r="L731" i="1"/>
  <c r="M731" i="1"/>
  <c r="Q731" i="1" l="1"/>
  <c r="N731" i="1"/>
  <c r="AD731" i="1"/>
  <c r="AF731" i="1"/>
  <c r="AB730" i="1"/>
  <c r="AG731" i="1" l="1"/>
  <c r="AH731" i="1"/>
  <c r="P731" i="1"/>
  <c r="O731" i="1"/>
  <c r="S731" i="1"/>
  <c r="R731" i="1"/>
  <c r="Q730" i="1"/>
  <c r="S730" i="1" s="1"/>
  <c r="U730" i="1" l="1"/>
  <c r="T730" i="1"/>
  <c r="Z731" i="1"/>
  <c r="Y731" i="1"/>
  <c r="U731" i="1"/>
  <c r="T731" i="1"/>
  <c r="R730" i="1"/>
  <c r="G730" i="1"/>
  <c r="F730" i="1"/>
  <c r="D730" i="1"/>
  <c r="V730" i="1" l="1"/>
  <c r="K730" i="1"/>
  <c r="AC730" i="1"/>
  <c r="H730" i="1"/>
  <c r="L730" i="1"/>
  <c r="I730" i="1" l="1"/>
  <c r="AD730" i="1"/>
  <c r="M730" i="1"/>
  <c r="AF730" i="1"/>
  <c r="AB729" i="1"/>
  <c r="N730" i="1" l="1"/>
  <c r="P730" i="1" s="1"/>
  <c r="AG730" i="1"/>
  <c r="AH730" i="1"/>
  <c r="Q729" i="1"/>
  <c r="S729" i="1" s="1"/>
  <c r="O730" i="1" l="1"/>
  <c r="U729" i="1"/>
  <c r="T729" i="1"/>
  <c r="Z730" i="1"/>
  <c r="Y730" i="1"/>
  <c r="R729" i="1"/>
  <c r="G729" i="1"/>
  <c r="F729" i="1"/>
  <c r="D729" i="1"/>
  <c r="V729" i="1" l="1"/>
  <c r="K729" i="1"/>
  <c r="AC729" i="1"/>
  <c r="H729" i="1"/>
  <c r="L729" i="1"/>
  <c r="M729" i="1"/>
  <c r="N729" i="1" l="1"/>
  <c r="I729" i="1"/>
  <c r="AD729" i="1"/>
  <c r="AF729" i="1"/>
  <c r="AB728" i="1"/>
  <c r="AH729" i="1" l="1"/>
  <c r="AG729" i="1"/>
  <c r="P729" i="1"/>
  <c r="O729" i="1"/>
  <c r="Y729" i="1" l="1"/>
  <c r="Z729" i="1"/>
  <c r="G728" i="1"/>
  <c r="D728" i="1"/>
  <c r="F728" i="1"/>
  <c r="V728" i="1" l="1"/>
  <c r="K728" i="1"/>
  <c r="AC728" i="1"/>
  <c r="H728" i="1"/>
  <c r="I728" i="1" s="1"/>
  <c r="L728" i="1"/>
  <c r="AD728" i="1" l="1"/>
  <c r="AB727" i="1"/>
  <c r="M728" i="1"/>
  <c r="AF728" i="1"/>
  <c r="Q728" i="1" l="1"/>
  <c r="R728" i="1" s="1"/>
  <c r="N728" i="1"/>
  <c r="P728" i="1" s="1"/>
  <c r="AH728" i="1"/>
  <c r="AG728" i="1"/>
  <c r="O728" i="1" l="1"/>
  <c r="S728" i="1"/>
  <c r="Y728" i="1" s="1"/>
  <c r="F727" i="1"/>
  <c r="D727" i="1"/>
  <c r="G727" i="1"/>
  <c r="Z728" i="1" l="1"/>
  <c r="T728" i="1"/>
  <c r="U728" i="1"/>
  <c r="V727" i="1"/>
  <c r="K727" i="1"/>
  <c r="AC727" i="1"/>
  <c r="H727" i="1"/>
  <c r="I727" i="1" s="1"/>
  <c r="L727" i="1"/>
  <c r="M727" i="1"/>
  <c r="Q727" i="1" l="1"/>
  <c r="N727" i="1"/>
  <c r="AD727" i="1"/>
  <c r="AF727" i="1"/>
  <c r="AB726" i="1"/>
  <c r="AH727" i="1" l="1"/>
  <c r="AG727" i="1"/>
  <c r="P727" i="1"/>
  <c r="O727" i="1"/>
  <c r="S727" i="1"/>
  <c r="R727" i="1"/>
  <c r="Q726" i="1"/>
  <c r="S726" i="1" s="1"/>
  <c r="U726" i="1" l="1"/>
  <c r="T726" i="1"/>
  <c r="Z727" i="1"/>
  <c r="Y727" i="1"/>
  <c r="U727" i="1"/>
  <c r="T727" i="1"/>
  <c r="R726" i="1"/>
  <c r="D726" i="1"/>
  <c r="G726" i="1"/>
  <c r="F726" i="1"/>
  <c r="V726" i="1" l="1"/>
  <c r="K726" i="1"/>
  <c r="AC726" i="1"/>
  <c r="H726" i="1"/>
  <c r="L726" i="1"/>
  <c r="AF726" i="1"/>
  <c r="I726" i="1" l="1"/>
  <c r="AH726" i="1"/>
  <c r="AG726" i="1"/>
  <c r="AD726" i="1"/>
  <c r="M726" i="1"/>
  <c r="AB725" i="1"/>
  <c r="N726" i="1" l="1"/>
  <c r="P726" i="1" s="1"/>
  <c r="O726" i="1" l="1"/>
  <c r="Y726" i="1" s="1"/>
  <c r="G725" i="1"/>
  <c r="D725" i="1"/>
  <c r="F725" i="1"/>
  <c r="Z726" i="1" l="1"/>
  <c r="V725" i="1"/>
  <c r="K725" i="1"/>
  <c r="AC725" i="1"/>
  <c r="H725" i="1"/>
  <c r="I725" i="1" s="1"/>
  <c r="L725" i="1"/>
  <c r="M725" i="1"/>
  <c r="Q725" i="1" l="1"/>
  <c r="N725" i="1"/>
  <c r="AD725" i="1"/>
  <c r="AC724" i="1"/>
  <c r="AD724" i="1" s="1"/>
  <c r="V724" i="1"/>
  <c r="AF725" i="1"/>
  <c r="AH725" i="1" l="1"/>
  <c r="AG725" i="1"/>
  <c r="P725" i="1"/>
  <c r="O725" i="1"/>
  <c r="S725" i="1"/>
  <c r="R725" i="1"/>
  <c r="K724" i="1"/>
  <c r="H724" i="1"/>
  <c r="I724" i="1" s="1"/>
  <c r="L724" i="1"/>
  <c r="U725" i="1" l="1"/>
  <c r="T725" i="1"/>
  <c r="Z725" i="1"/>
  <c r="Y725" i="1"/>
  <c r="AF724" i="1"/>
  <c r="AB723" i="1"/>
  <c r="M724" i="1"/>
  <c r="AG724" i="1" l="1"/>
  <c r="AH724" i="1"/>
  <c r="Q724" i="1"/>
  <c r="R724" i="1" s="1"/>
  <c r="N724" i="1"/>
  <c r="P724" i="1" s="1"/>
  <c r="O724" i="1" l="1"/>
  <c r="S724" i="1"/>
  <c r="T724" i="1" s="1"/>
  <c r="D723" i="1"/>
  <c r="F723" i="1"/>
  <c r="G723" i="1"/>
  <c r="U724" i="1" l="1"/>
  <c r="Z724" i="1"/>
  <c r="Y724" i="1"/>
  <c r="V723" i="1"/>
  <c r="K723" i="1"/>
  <c r="AC723" i="1"/>
  <c r="H723" i="1"/>
  <c r="I723" i="1" s="1"/>
  <c r="L723" i="1"/>
  <c r="AD723" i="1" l="1"/>
  <c r="M723" i="1"/>
  <c r="AB722" i="1"/>
  <c r="AF723" i="1"/>
  <c r="Q723" i="1" l="1"/>
  <c r="S723" i="1" s="1"/>
  <c r="N723" i="1"/>
  <c r="P723" i="1" s="1"/>
  <c r="AH723" i="1"/>
  <c r="AG723" i="1"/>
  <c r="Q722" i="1"/>
  <c r="S722" i="1" s="1"/>
  <c r="O723" i="1" l="1"/>
  <c r="Y723" i="1" s="1"/>
  <c r="R723" i="1"/>
  <c r="U722" i="1"/>
  <c r="T722" i="1"/>
  <c r="R722" i="1"/>
  <c r="U723" i="1"/>
  <c r="T723" i="1"/>
  <c r="G722" i="1"/>
  <c r="D722" i="1"/>
  <c r="F722" i="1"/>
  <c r="Z723" i="1" l="1"/>
  <c r="V722" i="1"/>
  <c r="K722" i="1"/>
  <c r="AC722" i="1"/>
  <c r="H722" i="1"/>
  <c r="I722" i="1" s="1"/>
  <c r="L722" i="1"/>
  <c r="AF722" i="1"/>
  <c r="AH722" i="1" l="1"/>
  <c r="AG722" i="1"/>
  <c r="AD722" i="1"/>
  <c r="M722" i="1"/>
  <c r="AB721" i="1"/>
  <c r="N722" i="1" l="1"/>
  <c r="P722" i="1" s="1"/>
  <c r="Q721" i="1"/>
  <c r="S721" i="1" s="1"/>
  <c r="O722" i="1" l="1"/>
  <c r="Z722" i="1" s="1"/>
  <c r="U721" i="1"/>
  <c r="T721" i="1"/>
  <c r="R721" i="1"/>
  <c r="G721" i="1"/>
  <c r="F721" i="1"/>
  <c r="D721" i="1"/>
  <c r="Y722" i="1" l="1"/>
  <c r="V721" i="1"/>
  <c r="K721" i="1"/>
  <c r="AC721" i="1"/>
  <c r="H721" i="1"/>
  <c r="I721" i="1" s="1"/>
  <c r="L721" i="1"/>
  <c r="AD721" i="1" l="1"/>
  <c r="M721" i="1"/>
  <c r="AB720" i="1"/>
  <c r="AF721" i="1"/>
  <c r="N721" i="1" l="1"/>
  <c r="P721" i="1" s="1"/>
  <c r="AH721" i="1"/>
  <c r="AG721" i="1"/>
  <c r="O721" i="1"/>
  <c r="Z721" i="1" l="1"/>
  <c r="Y721" i="1"/>
  <c r="F720" i="1"/>
  <c r="G720" i="1"/>
  <c r="D720" i="1"/>
  <c r="V720" i="1" l="1"/>
  <c r="K720" i="1"/>
  <c r="AC720" i="1"/>
  <c r="H720" i="1"/>
  <c r="I720" i="1" s="1"/>
  <c r="L720" i="1"/>
  <c r="AD720" i="1" l="1"/>
  <c r="AB719" i="1"/>
  <c r="M720" i="1"/>
  <c r="AF720" i="1"/>
  <c r="Q720" i="1" l="1"/>
  <c r="S720" i="1" s="1"/>
  <c r="N720" i="1"/>
  <c r="P720" i="1" s="1"/>
  <c r="AG720" i="1"/>
  <c r="AH720" i="1"/>
  <c r="Q719" i="1"/>
  <c r="S719" i="1" s="1"/>
  <c r="O720" i="1" l="1"/>
  <c r="R720" i="1"/>
  <c r="U719" i="1"/>
  <c r="T719" i="1"/>
  <c r="U720" i="1"/>
  <c r="T720" i="1"/>
  <c r="Z720" i="1"/>
  <c r="Y720" i="1"/>
  <c r="R719" i="1"/>
  <c r="F719" i="1"/>
  <c r="G719" i="1"/>
  <c r="D719" i="1"/>
  <c r="V719" i="1" l="1"/>
  <c r="K719" i="1"/>
  <c r="AC719" i="1"/>
  <c r="H719" i="1"/>
  <c r="L719" i="1"/>
  <c r="I719" i="1" l="1"/>
  <c r="AD719" i="1"/>
  <c r="AF719" i="1"/>
  <c r="M719" i="1"/>
  <c r="AB718" i="1"/>
  <c r="N719" i="1" l="1"/>
  <c r="P719" i="1" s="1"/>
  <c r="AH719" i="1"/>
  <c r="AG719" i="1"/>
  <c r="Q718" i="1"/>
  <c r="S718" i="1" s="1"/>
  <c r="O719" i="1" l="1"/>
  <c r="Z719" i="1" s="1"/>
  <c r="U718" i="1"/>
  <c r="T718" i="1"/>
  <c r="R718" i="1"/>
  <c r="G718" i="1"/>
  <c r="D718" i="1"/>
  <c r="F718" i="1"/>
  <c r="Y719" i="1" l="1"/>
  <c r="V718" i="1"/>
  <c r="K718" i="1"/>
  <c r="AC718" i="1"/>
  <c r="H718" i="1"/>
  <c r="L718" i="1"/>
  <c r="I718" i="1" l="1"/>
  <c r="AD718" i="1"/>
  <c r="M718" i="1"/>
  <c r="AB717" i="1"/>
  <c r="AF718" i="1"/>
  <c r="N718" i="1" l="1"/>
  <c r="P718" i="1" s="1"/>
  <c r="AH718" i="1"/>
  <c r="AG718" i="1"/>
  <c r="O718" i="1" l="1"/>
  <c r="Y718" i="1" s="1"/>
  <c r="D717" i="1"/>
  <c r="F717" i="1"/>
  <c r="G717" i="1"/>
  <c r="Z718" i="1" l="1"/>
  <c r="V717" i="1"/>
  <c r="K717" i="1"/>
  <c r="AC717" i="1"/>
  <c r="H717" i="1"/>
  <c r="I717" i="1" s="1"/>
  <c r="L717" i="1"/>
  <c r="AD717" i="1" l="1"/>
  <c r="AB716" i="1"/>
  <c r="AF717" i="1"/>
  <c r="M717" i="1"/>
  <c r="Q717" i="1" l="1"/>
  <c r="S717" i="1" s="1"/>
  <c r="N717" i="1"/>
  <c r="P717" i="1" s="1"/>
  <c r="AH717" i="1"/>
  <c r="AG717" i="1"/>
  <c r="O717" i="1" l="1"/>
  <c r="R717" i="1"/>
  <c r="T717" i="1" s="1"/>
  <c r="Y717" i="1"/>
  <c r="U717" i="1"/>
  <c r="Z717" i="1"/>
  <c r="F716" i="1"/>
  <c r="D716" i="1"/>
  <c r="G716" i="1"/>
  <c r="V716" i="1" l="1"/>
  <c r="K716" i="1"/>
  <c r="AC716" i="1"/>
  <c r="H716" i="1"/>
  <c r="I716" i="1" s="1"/>
  <c r="L716" i="1"/>
  <c r="AD716" i="1" l="1"/>
  <c r="AF716" i="1"/>
  <c r="M716" i="1"/>
  <c r="AB715" i="1"/>
  <c r="AH716" i="1" l="1"/>
  <c r="AG716" i="1"/>
  <c r="Q716" i="1"/>
  <c r="S716" i="1" s="1"/>
  <c r="N716" i="1"/>
  <c r="P716" i="1" s="1"/>
  <c r="Q715" i="1"/>
  <c r="S715" i="1" s="1"/>
  <c r="R716" i="1" l="1"/>
  <c r="T716" i="1" s="1"/>
  <c r="O716" i="1"/>
  <c r="Z716" i="1" s="1"/>
  <c r="U715" i="1"/>
  <c r="T715" i="1"/>
  <c r="U716" i="1"/>
  <c r="R715" i="1"/>
  <c r="F715" i="1"/>
  <c r="D715" i="1"/>
  <c r="G715" i="1"/>
  <c r="Y716" i="1" l="1"/>
  <c r="V715" i="1"/>
  <c r="K715" i="1"/>
  <c r="AC715" i="1"/>
  <c r="H715" i="1"/>
  <c r="L715" i="1"/>
  <c r="AF715" i="1" s="1"/>
  <c r="I715" i="1" l="1"/>
  <c r="AH715" i="1"/>
  <c r="AG715" i="1"/>
  <c r="AD715" i="1"/>
  <c r="AB714" i="1"/>
  <c r="M715" i="1"/>
  <c r="N715" i="1" l="1"/>
  <c r="P715" i="1" s="1"/>
  <c r="Q714" i="1"/>
  <c r="S714" i="1" s="1"/>
  <c r="O715" i="1" l="1"/>
  <c r="Z715" i="1" s="1"/>
  <c r="U714" i="1"/>
  <c r="T714" i="1"/>
  <c r="R714" i="1"/>
  <c r="G714" i="1"/>
  <c r="F714" i="1"/>
  <c r="D714" i="1"/>
  <c r="Y715" i="1" l="1"/>
  <c r="V714" i="1"/>
  <c r="K714" i="1"/>
  <c r="AC714" i="1"/>
  <c r="H714" i="1"/>
  <c r="L714" i="1"/>
  <c r="I714" i="1" l="1"/>
  <c r="AD714" i="1"/>
  <c r="M714" i="1"/>
  <c r="AF714" i="1"/>
  <c r="AB713" i="1"/>
  <c r="N714" i="1" l="1"/>
  <c r="P714" i="1" s="1"/>
  <c r="AG714" i="1"/>
  <c r="AH714" i="1"/>
  <c r="O714" i="1"/>
  <c r="Y714" i="1" l="1"/>
  <c r="Z714" i="1"/>
  <c r="G713" i="1"/>
  <c r="F713" i="1"/>
  <c r="D713" i="1"/>
  <c r="V713" i="1" l="1"/>
  <c r="K713" i="1"/>
  <c r="AC713" i="1"/>
  <c r="H713" i="1"/>
  <c r="I713" i="1" s="1"/>
  <c r="L713" i="1"/>
  <c r="AF713" i="1"/>
  <c r="M713" i="1"/>
  <c r="Q713" i="1" l="1"/>
  <c r="N713" i="1"/>
  <c r="AH713" i="1"/>
  <c r="AG713" i="1"/>
  <c r="AD713" i="1"/>
  <c r="AB712" i="1"/>
  <c r="P713" i="1" l="1"/>
  <c r="O713" i="1"/>
  <c r="S713" i="1"/>
  <c r="R713" i="1"/>
  <c r="U713" i="1" l="1"/>
  <c r="T713" i="1"/>
  <c r="Z713" i="1"/>
  <c r="Y713" i="1"/>
  <c r="G712" i="1"/>
  <c r="D712" i="1"/>
  <c r="F712" i="1"/>
  <c r="V712" i="1" l="1"/>
  <c r="K712" i="1"/>
  <c r="AC712" i="1"/>
  <c r="H712" i="1"/>
  <c r="I712" i="1" s="1"/>
  <c r="L712" i="1"/>
  <c r="AD712" i="1" l="1"/>
  <c r="M712" i="1"/>
  <c r="AF712" i="1"/>
  <c r="AB711" i="1"/>
  <c r="AH712" i="1" l="1"/>
  <c r="AG712" i="1"/>
  <c r="Q712" i="1"/>
  <c r="R712" i="1" s="1"/>
  <c r="N712" i="1"/>
  <c r="P712" i="1" s="1"/>
  <c r="Q711" i="1"/>
  <c r="S711" i="1" s="1"/>
  <c r="O712" i="1" l="1"/>
  <c r="S712" i="1"/>
  <c r="U711" i="1"/>
  <c r="T711" i="1"/>
  <c r="R711" i="1"/>
  <c r="F711" i="1"/>
  <c r="D711" i="1"/>
  <c r="G711" i="1"/>
  <c r="Z712" i="1" l="1"/>
  <c r="T712" i="1"/>
  <c r="U712" i="1"/>
  <c r="Y712" i="1"/>
  <c r="V711" i="1"/>
  <c r="K711" i="1"/>
  <c r="AC711" i="1"/>
  <c r="H711" i="1"/>
  <c r="I711" i="1" s="1"/>
  <c r="L711" i="1"/>
  <c r="AD711" i="1" l="1"/>
  <c r="AB710" i="1"/>
  <c r="AF711" i="1"/>
  <c r="M711" i="1"/>
  <c r="AH711" i="1" l="1"/>
  <c r="AG711" i="1"/>
  <c r="N711" i="1"/>
  <c r="P711" i="1" s="1"/>
  <c r="Q710" i="1"/>
  <c r="S710" i="1" s="1"/>
  <c r="O711" i="1" l="1"/>
  <c r="Z711" i="1" s="1"/>
  <c r="U710" i="1"/>
  <c r="T710" i="1"/>
  <c r="R710" i="1"/>
  <c r="D710" i="1"/>
  <c r="F710" i="1"/>
  <c r="G710" i="1"/>
  <c r="Y711" i="1" l="1"/>
  <c r="V710" i="1"/>
  <c r="K710" i="1"/>
  <c r="AC710" i="1"/>
  <c r="H710" i="1"/>
  <c r="L710" i="1"/>
  <c r="I710" i="1" l="1"/>
  <c r="AD710" i="1"/>
  <c r="AF710" i="1"/>
  <c r="AB709" i="1"/>
  <c r="M710" i="1"/>
  <c r="AH710" i="1" l="1"/>
  <c r="AG710" i="1"/>
  <c r="N710" i="1"/>
  <c r="O710" i="1" s="1"/>
  <c r="Q709" i="1"/>
  <c r="S709" i="1" s="1"/>
  <c r="P710" i="1" l="1"/>
  <c r="U709" i="1"/>
  <c r="T709" i="1"/>
  <c r="Y710" i="1"/>
  <c r="Z710" i="1"/>
  <c r="R709" i="1"/>
  <c r="D709" i="1"/>
  <c r="G709" i="1"/>
  <c r="F709" i="1"/>
  <c r="V709" i="1" l="1"/>
  <c r="K709" i="1"/>
  <c r="AC709" i="1"/>
  <c r="H709" i="1"/>
  <c r="L709" i="1"/>
  <c r="M709" i="1"/>
  <c r="AF709" i="1"/>
  <c r="N709" i="1" l="1"/>
  <c r="I709" i="1"/>
  <c r="AH709" i="1"/>
  <c r="AG709" i="1"/>
  <c r="AD709" i="1"/>
  <c r="AB708" i="1"/>
  <c r="P709" i="1" l="1"/>
  <c r="O709" i="1"/>
  <c r="Q708" i="1"/>
  <c r="S708" i="1" s="1"/>
  <c r="U708" i="1" l="1"/>
  <c r="T708" i="1"/>
  <c r="Y709" i="1"/>
  <c r="Z709" i="1"/>
  <c r="R708" i="1"/>
  <c r="F708" i="1"/>
  <c r="D708" i="1"/>
  <c r="G708" i="1"/>
  <c r="V708" i="1" l="1"/>
  <c r="K708" i="1"/>
  <c r="AC708" i="1"/>
  <c r="H708" i="1"/>
  <c r="L708" i="1"/>
  <c r="AF708" i="1" s="1"/>
  <c r="I708" i="1" l="1"/>
  <c r="AH708" i="1"/>
  <c r="AG708" i="1"/>
  <c r="AD708" i="1"/>
  <c r="AB707" i="1"/>
  <c r="M708" i="1"/>
  <c r="N708" i="1" l="1"/>
  <c r="P708" i="1" s="1"/>
  <c r="Q707" i="1"/>
  <c r="R707" i="1" s="1"/>
  <c r="O708" i="1" l="1"/>
  <c r="Z708" i="1" s="1"/>
  <c r="S707" i="1"/>
  <c r="T707" i="1" s="1"/>
  <c r="D707" i="1"/>
  <c r="G707" i="1"/>
  <c r="F707" i="1"/>
  <c r="Y708" i="1" l="1"/>
  <c r="U707" i="1"/>
  <c r="V707" i="1"/>
  <c r="K707" i="1"/>
  <c r="AC707" i="1"/>
  <c r="H707" i="1"/>
  <c r="I707" i="1" s="1"/>
  <c r="L707" i="1"/>
  <c r="M707" i="1" s="1"/>
  <c r="N707" i="1" l="1"/>
  <c r="AD707" i="1"/>
  <c r="AB706" i="1"/>
  <c r="AF707" i="1"/>
  <c r="AH707" i="1" l="1"/>
  <c r="AG707" i="1"/>
  <c r="P707" i="1"/>
  <c r="O707" i="1"/>
  <c r="Q706" i="1"/>
  <c r="S706" i="1" s="1"/>
  <c r="U706" i="1" l="1"/>
  <c r="T706" i="1"/>
  <c r="Z707" i="1"/>
  <c r="Y707" i="1"/>
  <c r="R706" i="1"/>
  <c r="F706" i="1"/>
  <c r="G706" i="1"/>
  <c r="D706" i="1"/>
  <c r="V706" i="1" l="1"/>
  <c r="K706" i="1"/>
  <c r="AC706" i="1"/>
  <c r="H706" i="1"/>
  <c r="L706" i="1"/>
  <c r="I706" i="1" l="1"/>
  <c r="AD706" i="1"/>
  <c r="AD705" i="1"/>
  <c r="AC705" i="1"/>
  <c r="V705" i="1"/>
  <c r="M706" i="1"/>
  <c r="AF706" i="1"/>
  <c r="N706" i="1" l="1"/>
  <c r="AG706" i="1"/>
  <c r="AH706" i="1"/>
  <c r="P706" i="1"/>
  <c r="O706" i="1"/>
  <c r="K705" i="1"/>
  <c r="I705" i="1"/>
  <c r="H705" i="1"/>
  <c r="L705" i="1"/>
  <c r="M705" i="1"/>
  <c r="Q705" i="1" l="1"/>
  <c r="Y706" i="1"/>
  <c r="Z706" i="1"/>
  <c r="N705" i="1"/>
  <c r="AF705" i="1"/>
  <c r="AB704" i="1"/>
  <c r="AH705" i="1" l="1"/>
  <c r="AG705" i="1"/>
  <c r="P705" i="1"/>
  <c r="O705" i="1"/>
  <c r="S705" i="1"/>
  <c r="R705" i="1"/>
  <c r="Q704" i="1"/>
  <c r="S704" i="1" s="1"/>
  <c r="U704" i="1" l="1"/>
  <c r="T704" i="1"/>
  <c r="R704" i="1"/>
  <c r="U705" i="1"/>
  <c r="Z705" i="1"/>
  <c r="Y705" i="1"/>
  <c r="T705" i="1"/>
  <c r="F704" i="1"/>
  <c r="D704" i="1"/>
  <c r="G704" i="1"/>
  <c r="V704" i="1" l="1"/>
  <c r="K704" i="1"/>
  <c r="AC704" i="1"/>
  <c r="H704" i="1"/>
  <c r="L704" i="1"/>
  <c r="M704" i="1"/>
  <c r="N704" i="1" l="1"/>
  <c r="I704" i="1"/>
  <c r="AD704" i="1"/>
  <c r="AF704" i="1"/>
  <c r="AB702" i="1"/>
  <c r="AH704" i="1" l="1"/>
  <c r="AG704" i="1"/>
  <c r="P704" i="1"/>
  <c r="O704" i="1"/>
  <c r="Q702" i="1"/>
  <c r="S702" i="1" s="1"/>
  <c r="U702" i="1" l="1"/>
  <c r="T702" i="1"/>
  <c r="Z704" i="1"/>
  <c r="Y704" i="1"/>
  <c r="R702" i="1"/>
  <c r="D702" i="1"/>
  <c r="F702" i="1"/>
  <c r="G702" i="1"/>
  <c r="V702" i="1" l="1"/>
  <c r="K702" i="1"/>
  <c r="AC702" i="1"/>
  <c r="H702" i="1"/>
  <c r="I702" i="1" s="1"/>
  <c r="L702" i="1"/>
  <c r="AF702" i="1"/>
  <c r="AH702" i="1" l="1"/>
  <c r="AG702" i="1"/>
  <c r="AD702" i="1"/>
  <c r="M702" i="1"/>
  <c r="AB701" i="1"/>
  <c r="N702" i="1" l="1"/>
  <c r="P702" i="1" s="1"/>
  <c r="O702" i="1" l="1"/>
  <c r="Y702" i="1" s="1"/>
  <c r="F701" i="1"/>
  <c r="D701" i="1"/>
  <c r="G701" i="1"/>
  <c r="Z702" i="1" l="1"/>
  <c r="V701" i="1"/>
  <c r="K701" i="1"/>
  <c r="AC701" i="1"/>
  <c r="H701" i="1"/>
  <c r="L701" i="1"/>
  <c r="I701" i="1" l="1"/>
  <c r="AD701" i="1"/>
  <c r="M701" i="1"/>
  <c r="AB700" i="1"/>
  <c r="AF701" i="1"/>
  <c r="Q701" i="1" l="1"/>
  <c r="N701" i="1"/>
  <c r="P701" i="1" s="1"/>
  <c r="AH701" i="1"/>
  <c r="AG701" i="1"/>
  <c r="O701" i="1"/>
  <c r="Q700" i="1"/>
  <c r="S700" i="1" s="1"/>
  <c r="S701" i="1" l="1"/>
  <c r="Y701" i="1" s="1"/>
  <c r="R701" i="1"/>
  <c r="U700" i="1"/>
  <c r="T700" i="1"/>
  <c r="R700" i="1"/>
  <c r="F700" i="1"/>
  <c r="G700" i="1"/>
  <c r="D700" i="1"/>
  <c r="Z701" i="1" l="1"/>
  <c r="T701" i="1"/>
  <c r="U701" i="1"/>
  <c r="V700" i="1"/>
  <c r="K700" i="1"/>
  <c r="AC700" i="1"/>
  <c r="H700" i="1"/>
  <c r="L700" i="1"/>
  <c r="I700" i="1" l="1"/>
  <c r="AD700" i="1"/>
  <c r="AF700" i="1"/>
  <c r="AB699" i="1"/>
  <c r="M700" i="1"/>
  <c r="N700" i="1" l="1"/>
  <c r="P700" i="1" s="1"/>
  <c r="AH700" i="1"/>
  <c r="AG700" i="1"/>
  <c r="O700" i="1" l="1"/>
  <c r="Z700" i="1" s="1"/>
  <c r="G699" i="1"/>
  <c r="F699" i="1"/>
  <c r="D699" i="1"/>
  <c r="Y700" i="1" l="1"/>
  <c r="V699" i="1"/>
  <c r="K699" i="1"/>
  <c r="AC699" i="1"/>
  <c r="H699" i="1"/>
  <c r="I699" i="1" s="1"/>
  <c r="L699" i="1"/>
  <c r="AD699" i="1" l="1"/>
  <c r="AB698" i="1"/>
  <c r="M699" i="1"/>
  <c r="AF699" i="1"/>
  <c r="AH699" i="1" l="1"/>
  <c r="AG699" i="1"/>
  <c r="Q699" i="1"/>
  <c r="R699" i="1" s="1"/>
  <c r="N699" i="1"/>
  <c r="O699" i="1" s="1"/>
  <c r="P699" i="1" l="1"/>
  <c r="S699" i="1"/>
  <c r="U699" i="1" s="1"/>
  <c r="F698" i="1"/>
  <c r="D698" i="1"/>
  <c r="G698" i="1"/>
  <c r="Y699" i="1" l="1"/>
  <c r="Z699" i="1"/>
  <c r="T699" i="1"/>
  <c r="V698" i="1"/>
  <c r="K698" i="1"/>
  <c r="AC698" i="1"/>
  <c r="H698" i="1"/>
  <c r="I698" i="1" s="1"/>
  <c r="L698" i="1"/>
  <c r="AD698" i="1" l="1"/>
  <c r="AF698" i="1"/>
  <c r="AB697" i="1"/>
  <c r="M698" i="1"/>
  <c r="AH698" i="1" l="1"/>
  <c r="AG698" i="1"/>
  <c r="Q698" i="1"/>
  <c r="S698" i="1" s="1"/>
  <c r="N698" i="1"/>
  <c r="O698" i="1" s="1"/>
  <c r="Q697" i="1"/>
  <c r="S697" i="1" s="1"/>
  <c r="P698" i="1" l="1"/>
  <c r="R698" i="1"/>
  <c r="T698" i="1" s="1"/>
  <c r="U697" i="1"/>
  <c r="T697" i="1"/>
  <c r="R697" i="1"/>
  <c r="Z698" i="1"/>
  <c r="Y698" i="1"/>
  <c r="U698" i="1"/>
  <c r="F697" i="1"/>
  <c r="G697" i="1"/>
  <c r="D697" i="1"/>
  <c r="V697" i="1" l="1"/>
  <c r="K697" i="1"/>
  <c r="AC697" i="1"/>
  <c r="H697" i="1"/>
  <c r="L697" i="1"/>
  <c r="I697" i="1" l="1"/>
  <c r="AD697" i="1"/>
  <c r="AB696" i="1"/>
  <c r="AF697" i="1"/>
  <c r="M697" i="1"/>
  <c r="N697" i="1" l="1"/>
  <c r="P697" i="1" s="1"/>
  <c r="AG697" i="1"/>
  <c r="AH697" i="1"/>
  <c r="O697" i="1" l="1"/>
  <c r="Z697" i="1"/>
  <c r="Y697" i="1"/>
  <c r="F696" i="1"/>
  <c r="G696" i="1"/>
  <c r="D696" i="1"/>
  <c r="V696" i="1" l="1"/>
  <c r="K696" i="1"/>
  <c r="AC696" i="1"/>
  <c r="H696" i="1"/>
  <c r="I696" i="1" s="1"/>
  <c r="L696" i="1"/>
  <c r="AF696" i="1"/>
  <c r="AH696" i="1" l="1"/>
  <c r="AG696" i="1"/>
  <c r="AD696" i="1"/>
  <c r="M696" i="1"/>
  <c r="AB695" i="1"/>
  <c r="N696" i="1" l="1"/>
  <c r="P696" i="1" s="1"/>
  <c r="Q696" i="1"/>
  <c r="R696" i="1" s="1"/>
  <c r="O696" i="1" l="1"/>
  <c r="S696" i="1"/>
  <c r="U696" i="1" s="1"/>
  <c r="D695" i="1"/>
  <c r="G695" i="1"/>
  <c r="F695" i="1"/>
  <c r="Y696" i="1" l="1"/>
  <c r="Z696" i="1"/>
  <c r="T696" i="1"/>
  <c r="V695" i="1"/>
  <c r="K695" i="1"/>
  <c r="AC695" i="1"/>
  <c r="H695" i="1"/>
  <c r="I695" i="1" s="1"/>
  <c r="L695" i="1"/>
  <c r="AF695" i="1" s="1"/>
  <c r="AG695" i="1" l="1"/>
  <c r="AH695" i="1"/>
  <c r="AD695" i="1"/>
  <c r="M695" i="1"/>
  <c r="AB694" i="1"/>
  <c r="Q695" i="1" l="1"/>
  <c r="R695" i="1" s="1"/>
  <c r="N695" i="1"/>
  <c r="P695" i="1" s="1"/>
  <c r="Q694" i="1"/>
  <c r="S694" i="1" s="1"/>
  <c r="S695" i="1" l="1"/>
  <c r="U695" i="1" s="1"/>
  <c r="O695" i="1"/>
  <c r="U694" i="1"/>
  <c r="T694" i="1"/>
  <c r="R694" i="1"/>
  <c r="F694" i="1"/>
  <c r="D694" i="1"/>
  <c r="G694" i="1"/>
  <c r="T695" i="1" l="1"/>
  <c r="Z695" i="1"/>
  <c r="Y695" i="1"/>
  <c r="V694" i="1"/>
  <c r="K694" i="1"/>
  <c r="AC694" i="1"/>
  <c r="H694" i="1"/>
  <c r="L694" i="1"/>
  <c r="I694" i="1" l="1"/>
  <c r="AD694" i="1"/>
  <c r="M694" i="1"/>
  <c r="AF694" i="1"/>
  <c r="N694" i="1" l="1"/>
  <c r="P694" i="1" s="1"/>
  <c r="AG694" i="1"/>
  <c r="AH694" i="1"/>
  <c r="O694" i="1" l="1"/>
  <c r="Z694" i="1" s="1"/>
  <c r="Y694" i="1" l="1"/>
  <c r="V693" i="1"/>
  <c r="K693" i="1"/>
  <c r="AC693" i="1"/>
  <c r="H693" i="1"/>
  <c r="I693" i="1" s="1"/>
  <c r="L693" i="1"/>
  <c r="M693" i="1"/>
  <c r="Q693" i="1" l="1"/>
  <c r="N693" i="1"/>
  <c r="AD693" i="1"/>
  <c r="AB692" i="1"/>
  <c r="AF693" i="1"/>
  <c r="AH693" i="1" l="1"/>
  <c r="AG693" i="1"/>
  <c r="P693" i="1"/>
  <c r="O693" i="1"/>
  <c r="S693" i="1"/>
  <c r="R693" i="1"/>
  <c r="Q692" i="1"/>
  <c r="S692" i="1" s="1"/>
  <c r="U692" i="1" l="1"/>
  <c r="T692" i="1"/>
  <c r="Y693" i="1"/>
  <c r="U693" i="1"/>
  <c r="T693" i="1"/>
  <c r="Z693" i="1"/>
  <c r="R692" i="1"/>
  <c r="D692" i="1"/>
  <c r="G692" i="1"/>
  <c r="F692" i="1"/>
  <c r="V692" i="1" l="1"/>
  <c r="K692" i="1"/>
  <c r="AC692" i="1"/>
  <c r="H692" i="1"/>
  <c r="L692" i="1"/>
  <c r="M692" i="1"/>
  <c r="N692" i="1" l="1"/>
  <c r="I692" i="1"/>
  <c r="AD692" i="1"/>
  <c r="AF692" i="1"/>
  <c r="AB691" i="1"/>
  <c r="AG692" i="1" l="1"/>
  <c r="AH692" i="1"/>
  <c r="P692" i="1"/>
  <c r="O692" i="1"/>
  <c r="Q691" i="1"/>
  <c r="S691" i="1" s="1"/>
  <c r="U691" i="1" l="1"/>
  <c r="T691" i="1"/>
  <c r="Z692" i="1"/>
  <c r="Y692" i="1"/>
  <c r="R691" i="1"/>
  <c r="F691" i="1"/>
  <c r="G691" i="1"/>
  <c r="D691" i="1"/>
  <c r="V691" i="1" l="1"/>
  <c r="K691" i="1"/>
  <c r="AC691" i="1"/>
  <c r="H691" i="1"/>
  <c r="I691" i="1" s="1"/>
  <c r="L691" i="1"/>
  <c r="M691" i="1"/>
  <c r="N691" i="1" l="1"/>
  <c r="AD691" i="1"/>
  <c r="AF691" i="1"/>
  <c r="AB690" i="1"/>
  <c r="AH691" i="1" l="1"/>
  <c r="AG691" i="1"/>
  <c r="P691" i="1"/>
  <c r="O691" i="1"/>
  <c r="Q690" i="1"/>
  <c r="S690" i="1" s="1"/>
  <c r="U690" i="1" l="1"/>
  <c r="T690" i="1"/>
  <c r="Y691" i="1"/>
  <c r="Z691" i="1"/>
  <c r="R690" i="1"/>
  <c r="D690" i="1"/>
  <c r="G690" i="1"/>
  <c r="F690" i="1"/>
  <c r="V690" i="1" l="1"/>
  <c r="K690" i="1"/>
  <c r="AC690" i="1"/>
  <c r="H690" i="1"/>
  <c r="L690" i="1"/>
  <c r="AF690" i="1"/>
  <c r="I690" i="1" l="1"/>
  <c r="AH690" i="1"/>
  <c r="AG690" i="1"/>
  <c r="AD690" i="1"/>
  <c r="M690" i="1"/>
  <c r="AB689" i="1"/>
  <c r="N690" i="1" l="1"/>
  <c r="P690" i="1" s="1"/>
  <c r="Q689" i="1"/>
  <c r="S689" i="1" s="1"/>
  <c r="O690" i="1" l="1"/>
  <c r="Y690" i="1" s="1"/>
  <c r="U689" i="1"/>
  <c r="T689" i="1"/>
  <c r="Z690" i="1"/>
  <c r="R689" i="1"/>
  <c r="G689" i="1"/>
  <c r="F689" i="1"/>
  <c r="D689" i="1"/>
  <c r="V689" i="1" l="1"/>
  <c r="K689" i="1"/>
  <c r="AC689" i="1"/>
  <c r="H689" i="1"/>
  <c r="L689" i="1"/>
  <c r="AF689" i="1"/>
  <c r="I689" i="1" l="1"/>
  <c r="AH689" i="1"/>
  <c r="AG689" i="1"/>
  <c r="AD689" i="1"/>
  <c r="AB688" i="1"/>
  <c r="M689" i="1"/>
  <c r="N689" i="1" l="1"/>
  <c r="P689" i="1" s="1"/>
  <c r="Q688" i="1"/>
  <c r="S688" i="1" s="1"/>
  <c r="O689" i="1" l="1"/>
  <c r="Y689" i="1" s="1"/>
  <c r="U688" i="1"/>
  <c r="T688" i="1"/>
  <c r="R688" i="1"/>
  <c r="G688" i="1"/>
  <c r="F688" i="1"/>
  <c r="D688" i="1"/>
  <c r="Z689" i="1" l="1"/>
  <c r="V688" i="1"/>
  <c r="K688" i="1"/>
  <c r="AC688" i="1"/>
  <c r="H688" i="1"/>
  <c r="L688" i="1"/>
  <c r="M688" i="1"/>
  <c r="N688" i="1" l="1"/>
  <c r="I688" i="1"/>
  <c r="AD688" i="1"/>
  <c r="AF688" i="1"/>
  <c r="AB687" i="1"/>
  <c r="AG688" i="1" l="1"/>
  <c r="AH688" i="1"/>
  <c r="P688" i="1"/>
  <c r="O688" i="1"/>
  <c r="Q687" i="1"/>
  <c r="S687" i="1" s="1"/>
  <c r="U687" i="1" l="1"/>
  <c r="T687" i="1"/>
  <c r="Y688" i="1"/>
  <c r="Z688" i="1"/>
  <c r="R687" i="1"/>
  <c r="G687" i="1"/>
  <c r="D687" i="1"/>
  <c r="F687" i="1"/>
  <c r="V687" i="1" l="1"/>
  <c r="K687" i="1"/>
  <c r="AC687" i="1"/>
  <c r="H687" i="1"/>
  <c r="I687" i="1" s="1"/>
  <c r="L687" i="1"/>
  <c r="AD687" i="1" l="1"/>
  <c r="M687" i="1"/>
  <c r="AF687" i="1"/>
  <c r="AB686" i="1"/>
  <c r="N687" i="1" l="1"/>
  <c r="P687" i="1" s="1"/>
  <c r="AH687" i="1"/>
  <c r="AG687" i="1"/>
  <c r="Q686" i="1"/>
  <c r="S686" i="1" s="1"/>
  <c r="O687" i="1" l="1"/>
  <c r="U686" i="1"/>
  <c r="T686" i="1"/>
  <c r="Y687" i="1"/>
  <c r="Z687" i="1"/>
  <c r="R686" i="1"/>
  <c r="G686" i="1"/>
  <c r="D686" i="1"/>
  <c r="F686" i="1"/>
  <c r="V686" i="1" l="1"/>
  <c r="K686" i="1"/>
  <c r="AC686" i="1"/>
  <c r="H686" i="1"/>
  <c r="L686" i="1"/>
  <c r="M686" i="1"/>
  <c r="N686" i="1" l="1"/>
  <c r="I686" i="1"/>
  <c r="AD686" i="1"/>
  <c r="AF686" i="1"/>
  <c r="AB685" i="1"/>
  <c r="AH686" i="1" l="1"/>
  <c r="AG686" i="1"/>
  <c r="P686" i="1"/>
  <c r="O686" i="1"/>
  <c r="Q685" i="1"/>
  <c r="S685" i="1" s="1"/>
  <c r="U685" i="1" l="1"/>
  <c r="T685" i="1"/>
  <c r="Y686" i="1"/>
  <c r="Z686" i="1"/>
  <c r="R685" i="1"/>
  <c r="G685" i="1"/>
  <c r="F685" i="1"/>
  <c r="D685" i="1"/>
  <c r="V685" i="1" l="1"/>
  <c r="K685" i="1"/>
  <c r="AC685" i="1"/>
  <c r="H685" i="1"/>
  <c r="L685" i="1"/>
  <c r="I685" i="1" l="1"/>
  <c r="AD685" i="1"/>
  <c r="AB684" i="1"/>
  <c r="M685" i="1"/>
  <c r="AF685" i="1"/>
  <c r="AH685" i="1" l="1"/>
  <c r="AG685" i="1"/>
  <c r="N685" i="1"/>
  <c r="P685" i="1" s="1"/>
  <c r="Q684" i="1"/>
  <c r="S684" i="1" s="1"/>
  <c r="O685" i="1" l="1"/>
  <c r="Z685" i="1" s="1"/>
  <c r="U684" i="1"/>
  <c r="T684" i="1"/>
  <c r="R684" i="1"/>
  <c r="G684" i="1"/>
  <c r="D684" i="1"/>
  <c r="F684" i="1"/>
  <c r="Y685" i="1" l="1"/>
  <c r="V684" i="1"/>
  <c r="K684" i="1"/>
  <c r="AC684" i="1"/>
  <c r="H684" i="1"/>
  <c r="I684" i="1" s="1"/>
  <c r="L684" i="1"/>
  <c r="M684" i="1" s="1"/>
  <c r="N684" i="1" l="1"/>
  <c r="AD684" i="1"/>
  <c r="AF684" i="1"/>
  <c r="AB683" i="1"/>
  <c r="AH684" i="1" l="1"/>
  <c r="AG684" i="1"/>
  <c r="P684" i="1"/>
  <c r="O684" i="1"/>
  <c r="Z684" i="1" l="1"/>
  <c r="Y684" i="1"/>
  <c r="D683" i="1"/>
  <c r="F683" i="1"/>
  <c r="G683" i="1"/>
  <c r="V683" i="1" l="1"/>
  <c r="K683" i="1"/>
  <c r="AC683" i="1"/>
  <c r="H683" i="1"/>
  <c r="I683" i="1" s="1"/>
  <c r="L683" i="1"/>
  <c r="AF683" i="1" s="1"/>
  <c r="AH683" i="1" l="1"/>
  <c r="AG683" i="1"/>
  <c r="AD683" i="1"/>
  <c r="AB682" i="1"/>
  <c r="M683" i="1"/>
  <c r="Q683" i="1" l="1"/>
  <c r="R683" i="1" s="1"/>
  <c r="N683" i="1"/>
  <c r="P683" i="1" s="1"/>
  <c r="S683" i="1" l="1"/>
  <c r="U683" i="1" s="1"/>
  <c r="O683" i="1"/>
  <c r="F682" i="1"/>
  <c r="D682" i="1"/>
  <c r="G682" i="1"/>
  <c r="Y683" i="1" l="1"/>
  <c r="Z683" i="1"/>
  <c r="T683" i="1"/>
  <c r="V682" i="1"/>
  <c r="K682" i="1"/>
  <c r="AC682" i="1"/>
  <c r="H682" i="1"/>
  <c r="I682" i="1" s="1"/>
  <c r="L682" i="1"/>
  <c r="AF682" i="1"/>
  <c r="AG682" i="1" l="1"/>
  <c r="AH682" i="1"/>
  <c r="AD682" i="1"/>
  <c r="AB681" i="1"/>
  <c r="M682" i="1"/>
  <c r="Q682" i="1" l="1"/>
  <c r="S682" i="1" s="1"/>
  <c r="N682" i="1"/>
  <c r="P682" i="1" s="1"/>
  <c r="R682" i="1" l="1"/>
  <c r="T682" i="1" s="1"/>
  <c r="O682" i="1"/>
  <c r="Z682" i="1" s="1"/>
  <c r="U682" i="1"/>
  <c r="D681" i="1"/>
  <c r="F681" i="1"/>
  <c r="G681" i="1"/>
  <c r="Y682" i="1" l="1"/>
  <c r="V681" i="1"/>
  <c r="K681" i="1"/>
  <c r="AC681" i="1"/>
  <c r="H681" i="1"/>
  <c r="L681" i="1"/>
  <c r="AF681" i="1" s="1"/>
  <c r="M681" i="1"/>
  <c r="Q681" i="1" l="1"/>
  <c r="N681" i="1"/>
  <c r="I681" i="1"/>
  <c r="AG681" i="1"/>
  <c r="AH681" i="1"/>
  <c r="AD681" i="1"/>
  <c r="AB680" i="1"/>
  <c r="P681" i="1" l="1"/>
  <c r="O681" i="1"/>
  <c r="S681" i="1"/>
  <c r="R681" i="1"/>
  <c r="Q680" i="1"/>
  <c r="S680" i="1" s="1"/>
  <c r="U680" i="1" l="1"/>
  <c r="T680" i="1"/>
  <c r="Z681" i="1"/>
  <c r="Y681" i="1"/>
  <c r="U681" i="1"/>
  <c r="T681" i="1"/>
  <c r="R680" i="1"/>
  <c r="F680" i="1"/>
  <c r="G680" i="1"/>
  <c r="D680" i="1"/>
  <c r="V680" i="1" l="1"/>
  <c r="K680" i="1"/>
  <c r="AC680" i="1"/>
  <c r="H680" i="1"/>
  <c r="L680" i="1"/>
  <c r="AF680" i="1"/>
  <c r="I680" i="1" l="1"/>
  <c r="AH680" i="1"/>
  <c r="AG680" i="1"/>
  <c r="AD680" i="1"/>
  <c r="M680" i="1"/>
  <c r="AB679" i="1"/>
  <c r="N680" i="1" l="1"/>
  <c r="O680" i="1" s="1"/>
  <c r="P680" i="1" l="1"/>
  <c r="Z680" i="1"/>
  <c r="Y680" i="1"/>
  <c r="G679" i="1"/>
  <c r="F679" i="1"/>
  <c r="D679" i="1"/>
  <c r="V679" i="1" l="1"/>
  <c r="K679" i="1"/>
  <c r="AC679" i="1"/>
  <c r="H679" i="1"/>
  <c r="I679" i="1" s="1"/>
  <c r="L679" i="1"/>
  <c r="M679" i="1"/>
  <c r="Q679" i="1" l="1"/>
  <c r="N679" i="1"/>
  <c r="AD679" i="1"/>
  <c r="AB678" i="1"/>
  <c r="AF679" i="1"/>
  <c r="AH679" i="1" l="1"/>
  <c r="AG679" i="1"/>
  <c r="P679" i="1"/>
  <c r="O679" i="1"/>
  <c r="S679" i="1"/>
  <c r="R679" i="1"/>
  <c r="U679" i="1" l="1"/>
  <c r="T679" i="1"/>
  <c r="Z679" i="1"/>
  <c r="Y679" i="1"/>
  <c r="F678" i="1"/>
  <c r="G678" i="1"/>
  <c r="D678" i="1"/>
  <c r="V678" i="1" l="1"/>
  <c r="K678" i="1"/>
  <c r="AC678" i="1"/>
  <c r="H678" i="1"/>
  <c r="L678" i="1"/>
  <c r="I678" i="1" l="1"/>
  <c r="AD678" i="1"/>
  <c r="M678" i="1"/>
  <c r="AB677" i="1"/>
  <c r="AF678" i="1"/>
  <c r="Q678" i="1" l="1"/>
  <c r="R678" i="1" s="1"/>
  <c r="N678" i="1"/>
  <c r="P678" i="1" s="1"/>
  <c r="AH678" i="1"/>
  <c r="AG678" i="1"/>
  <c r="Q677" i="1"/>
  <c r="S677" i="1" s="1"/>
  <c r="O678" i="1" l="1"/>
  <c r="S678" i="1"/>
  <c r="U677" i="1"/>
  <c r="T677" i="1"/>
  <c r="R677" i="1"/>
  <c r="D677" i="1"/>
  <c r="F677" i="1"/>
  <c r="G677" i="1"/>
  <c r="Z678" i="1" l="1"/>
  <c r="T678" i="1"/>
  <c r="U678" i="1"/>
  <c r="Y678" i="1"/>
  <c r="V677" i="1"/>
  <c r="K677" i="1"/>
  <c r="AC677" i="1"/>
  <c r="H677" i="1"/>
  <c r="L677" i="1"/>
  <c r="AF677" i="1"/>
  <c r="M677" i="1"/>
  <c r="N677" i="1" l="1"/>
  <c r="I677" i="1"/>
  <c r="AH677" i="1"/>
  <c r="AG677" i="1"/>
  <c r="AD677" i="1"/>
  <c r="AB676" i="1"/>
  <c r="P677" i="1" l="1"/>
  <c r="O677" i="1"/>
  <c r="Q676" i="1"/>
  <c r="S676" i="1" s="1"/>
  <c r="U676" i="1" l="1"/>
  <c r="T676" i="1"/>
  <c r="Z677" i="1"/>
  <c r="Y677" i="1"/>
  <c r="R676" i="1"/>
  <c r="D676" i="1"/>
  <c r="F676" i="1"/>
  <c r="G676" i="1"/>
  <c r="V676" i="1" l="1"/>
  <c r="K676" i="1"/>
  <c r="AC676" i="1"/>
  <c r="H676" i="1"/>
  <c r="L676" i="1"/>
  <c r="AF676" i="1" s="1"/>
  <c r="I676" i="1" l="1"/>
  <c r="AH676" i="1"/>
  <c r="AG676" i="1"/>
  <c r="AD676" i="1"/>
  <c r="M676" i="1"/>
  <c r="AB675" i="1"/>
  <c r="N676" i="1" l="1"/>
  <c r="P676" i="1" s="1"/>
  <c r="O676" i="1" l="1"/>
  <c r="Y676" i="1" s="1"/>
  <c r="F675" i="1"/>
  <c r="D675" i="1"/>
  <c r="G675" i="1"/>
  <c r="Z676" i="1" l="1"/>
  <c r="V675" i="1"/>
  <c r="K675" i="1"/>
  <c r="AC675" i="1"/>
  <c r="H675" i="1"/>
  <c r="I675" i="1" s="1"/>
  <c r="L675" i="1"/>
  <c r="AD675" i="1" l="1"/>
  <c r="AF675" i="1"/>
  <c r="AB674" i="1"/>
  <c r="M675" i="1"/>
  <c r="AH675" i="1" l="1"/>
  <c r="AG675" i="1"/>
  <c r="N675" i="1"/>
  <c r="P675" i="1" s="1"/>
  <c r="Q675" i="1"/>
  <c r="S675" i="1" s="1"/>
  <c r="Q674" i="1"/>
  <c r="S674" i="1" s="1"/>
  <c r="O675" i="1" l="1"/>
  <c r="Z675" i="1" s="1"/>
  <c r="R675" i="1"/>
  <c r="U674" i="1"/>
  <c r="T674" i="1"/>
  <c r="U675" i="1"/>
  <c r="T675" i="1"/>
  <c r="R674" i="1"/>
  <c r="G674" i="1"/>
  <c r="F674" i="1"/>
  <c r="D674" i="1"/>
  <c r="Y675" i="1" l="1"/>
  <c r="V674" i="1"/>
  <c r="K674" i="1"/>
  <c r="AC674" i="1"/>
  <c r="H674" i="1"/>
  <c r="L674" i="1"/>
  <c r="I674" i="1" l="1"/>
  <c r="AD674" i="1"/>
  <c r="AB673" i="1"/>
  <c r="M674" i="1"/>
  <c r="AF674" i="1"/>
  <c r="AG674" i="1" l="1"/>
  <c r="AH674" i="1"/>
  <c r="N674" i="1"/>
  <c r="P674" i="1" s="1"/>
  <c r="Q673" i="1"/>
  <c r="S673" i="1" s="1"/>
  <c r="O674" i="1" l="1"/>
  <c r="Z674" i="1" s="1"/>
  <c r="U673" i="1"/>
  <c r="T673" i="1"/>
  <c r="R673" i="1"/>
  <c r="G673" i="1"/>
  <c r="F673" i="1"/>
  <c r="D673" i="1"/>
  <c r="Y674" i="1" l="1"/>
  <c r="V673" i="1"/>
  <c r="K673" i="1"/>
  <c r="AC673" i="1"/>
  <c r="H673" i="1"/>
  <c r="L673" i="1"/>
  <c r="I673" i="1" l="1"/>
  <c r="AD673" i="1"/>
  <c r="AF673" i="1"/>
  <c r="AB672" i="1"/>
  <c r="M673" i="1"/>
  <c r="AG673" i="1" l="1"/>
  <c r="AH673" i="1"/>
  <c r="N673" i="1"/>
  <c r="P673" i="1" s="1"/>
  <c r="O673" i="1" l="1"/>
  <c r="Y673" i="1" s="1"/>
  <c r="G672" i="1"/>
  <c r="F672" i="1"/>
  <c r="D672" i="1"/>
  <c r="Z673" i="1" l="1"/>
  <c r="V672" i="1"/>
  <c r="K672" i="1"/>
  <c r="AC672" i="1"/>
  <c r="H672" i="1"/>
  <c r="I672" i="1" s="1"/>
  <c r="L672" i="1"/>
  <c r="AF672" i="1" s="1"/>
  <c r="AH672" i="1" l="1"/>
  <c r="AG672" i="1"/>
  <c r="AD672" i="1"/>
  <c r="AB671" i="1"/>
  <c r="M672" i="1"/>
  <c r="Q672" i="1" l="1"/>
  <c r="S672" i="1" s="1"/>
  <c r="N672" i="1"/>
  <c r="P672" i="1" s="1"/>
  <c r="Q671" i="1"/>
  <c r="S671" i="1" s="1"/>
  <c r="R672" i="1" l="1"/>
  <c r="T672" i="1" s="1"/>
  <c r="O672" i="1"/>
  <c r="Y672" i="1" s="1"/>
  <c r="U671" i="1"/>
  <c r="T671" i="1"/>
  <c r="U672" i="1"/>
  <c r="R671" i="1"/>
  <c r="G671" i="1"/>
  <c r="F671" i="1"/>
  <c r="D671" i="1"/>
  <c r="Z672" i="1" l="1"/>
  <c r="V671" i="1"/>
  <c r="K671" i="1"/>
  <c r="AC671" i="1"/>
  <c r="H671" i="1"/>
  <c r="L671" i="1"/>
  <c r="AF671" i="1"/>
  <c r="M671" i="1"/>
  <c r="N671" i="1" l="1"/>
  <c r="I671" i="1"/>
  <c r="AG671" i="1"/>
  <c r="AH671" i="1"/>
  <c r="AD671" i="1"/>
  <c r="AB669" i="1"/>
  <c r="P671" i="1" l="1"/>
  <c r="O671" i="1"/>
  <c r="Z671" i="1" l="1"/>
  <c r="Y671" i="1"/>
  <c r="G669" i="1"/>
  <c r="F669" i="1"/>
  <c r="D669" i="1"/>
  <c r="V669" i="1" l="1"/>
  <c r="K669" i="1"/>
  <c r="AC669" i="1"/>
  <c r="H669" i="1"/>
  <c r="I669" i="1" s="1"/>
  <c r="L669" i="1"/>
  <c r="AF669" i="1" s="1"/>
  <c r="AH669" i="1" l="1"/>
  <c r="AG669" i="1"/>
  <c r="AD669" i="1"/>
  <c r="M669" i="1"/>
  <c r="AB668" i="1"/>
  <c r="Q669" i="1" l="1"/>
  <c r="S669" i="1" s="1"/>
  <c r="N669" i="1"/>
  <c r="P669" i="1" s="1"/>
  <c r="Q668" i="1"/>
  <c r="S668" i="1" s="1"/>
  <c r="R669" i="1" l="1"/>
  <c r="O669" i="1"/>
  <c r="Y669" i="1" s="1"/>
  <c r="U668" i="1"/>
  <c r="T668" i="1"/>
  <c r="U669" i="1"/>
  <c r="T669" i="1"/>
  <c r="R668" i="1"/>
  <c r="F668" i="1"/>
  <c r="G668" i="1"/>
  <c r="D668" i="1"/>
  <c r="Z669" i="1" l="1"/>
  <c r="V668" i="1"/>
  <c r="K668" i="1"/>
  <c r="AC668" i="1"/>
  <c r="H668" i="1"/>
  <c r="L668" i="1"/>
  <c r="AF668" i="1"/>
  <c r="I668" i="1" l="1"/>
  <c r="AH668" i="1"/>
  <c r="AG668" i="1"/>
  <c r="AD668" i="1"/>
  <c r="AB667" i="1"/>
  <c r="M668" i="1"/>
  <c r="N668" i="1" l="1"/>
  <c r="P668" i="1" s="1"/>
  <c r="O668" i="1" l="1"/>
  <c r="Z668" i="1" s="1"/>
  <c r="G667" i="1"/>
  <c r="D667" i="1"/>
  <c r="F667" i="1"/>
  <c r="Y668" i="1" l="1"/>
  <c r="V667" i="1"/>
  <c r="K667" i="1"/>
  <c r="AC667" i="1"/>
  <c r="H667" i="1"/>
  <c r="I667" i="1" s="1"/>
  <c r="L667" i="1"/>
  <c r="AD667" i="1" l="1"/>
  <c r="AF667" i="1"/>
  <c r="AB666" i="1"/>
  <c r="M667" i="1"/>
  <c r="AH667" i="1" l="1"/>
  <c r="AG667" i="1"/>
  <c r="Q667" i="1"/>
  <c r="S667" i="1" s="1"/>
  <c r="N667" i="1"/>
  <c r="P667" i="1" s="1"/>
  <c r="R667" i="1" l="1"/>
  <c r="T667" i="1" s="1"/>
  <c r="O667" i="1"/>
  <c r="Z667" i="1" s="1"/>
  <c r="U667" i="1"/>
  <c r="G666" i="1"/>
  <c r="D666" i="1"/>
  <c r="F666" i="1"/>
  <c r="Y667" i="1" l="1"/>
  <c r="V666" i="1"/>
  <c r="K666" i="1"/>
  <c r="AC666" i="1"/>
  <c r="H666" i="1"/>
  <c r="I666" i="1" s="1"/>
  <c r="L666" i="1"/>
  <c r="AF666" i="1"/>
  <c r="AG666" i="1" l="1"/>
  <c r="AH666" i="1"/>
  <c r="AD666" i="1"/>
  <c r="AB665" i="1"/>
  <c r="M666" i="1"/>
  <c r="Q666" i="1" l="1"/>
  <c r="S666" i="1" s="1"/>
  <c r="N666" i="1"/>
  <c r="P666" i="1" s="1"/>
  <c r="Q665" i="1"/>
  <c r="S665" i="1" s="1"/>
  <c r="O666" i="1" l="1"/>
  <c r="Z666" i="1" s="1"/>
  <c r="R666" i="1"/>
  <c r="U665" i="1"/>
  <c r="T665" i="1"/>
  <c r="U666" i="1"/>
  <c r="T666" i="1"/>
  <c r="R665" i="1"/>
  <c r="D665" i="1"/>
  <c r="G665" i="1"/>
  <c r="F665" i="1"/>
  <c r="Y666" i="1" l="1"/>
  <c r="V665" i="1"/>
  <c r="K665" i="1"/>
  <c r="AC665" i="1"/>
  <c r="H665" i="1"/>
  <c r="L665" i="1"/>
  <c r="M665" i="1" s="1"/>
  <c r="N665" i="1" l="1"/>
  <c r="I665" i="1"/>
  <c r="AD665" i="1"/>
  <c r="AB664" i="1"/>
  <c r="AF665" i="1"/>
  <c r="AG665" i="1" l="1"/>
  <c r="AH665" i="1"/>
  <c r="P665" i="1"/>
  <c r="O665" i="1"/>
  <c r="Q664" i="1"/>
  <c r="S664" i="1" s="1"/>
  <c r="U664" i="1" l="1"/>
  <c r="T664" i="1"/>
  <c r="R664" i="1"/>
  <c r="Z665" i="1"/>
  <c r="Y665" i="1"/>
  <c r="G664" i="1"/>
  <c r="D664" i="1"/>
  <c r="F664" i="1"/>
  <c r="V664" i="1" l="1"/>
  <c r="K664" i="1"/>
  <c r="AC664" i="1"/>
  <c r="H664" i="1"/>
  <c r="L664" i="1"/>
  <c r="AF664" i="1"/>
  <c r="I664" i="1" l="1"/>
  <c r="AH664" i="1"/>
  <c r="AG664" i="1"/>
  <c r="AD664" i="1"/>
  <c r="M664" i="1"/>
  <c r="AB663" i="1"/>
  <c r="N664" i="1" l="1"/>
  <c r="P664" i="1" s="1"/>
  <c r="Q663" i="1"/>
  <c r="S663" i="1" s="1"/>
  <c r="O664" i="1" l="1"/>
  <c r="Y664" i="1" s="1"/>
  <c r="U663" i="1"/>
  <c r="T663" i="1"/>
  <c r="R663" i="1"/>
  <c r="F663" i="1"/>
  <c r="G663" i="1"/>
  <c r="D663" i="1"/>
  <c r="Z664" i="1" l="1"/>
  <c r="V663" i="1"/>
  <c r="K663" i="1"/>
  <c r="AC663" i="1"/>
  <c r="H663" i="1"/>
  <c r="I663" i="1" s="1"/>
  <c r="L663" i="1"/>
  <c r="AF663" i="1" s="1"/>
  <c r="M663" i="1"/>
  <c r="N663" i="1" l="1"/>
  <c r="AH663" i="1"/>
  <c r="AG663" i="1"/>
  <c r="AD663" i="1"/>
  <c r="AB662" i="1"/>
  <c r="P663" i="1" l="1"/>
  <c r="O663" i="1"/>
  <c r="Q662" i="1"/>
  <c r="S662" i="1" s="1"/>
  <c r="U662" i="1" l="1"/>
  <c r="T662" i="1"/>
  <c r="Z663" i="1"/>
  <c r="Y663" i="1"/>
  <c r="R662" i="1"/>
  <c r="G662" i="1"/>
  <c r="F662" i="1"/>
  <c r="D662" i="1"/>
  <c r="V662" i="1" l="1"/>
  <c r="K662" i="1"/>
  <c r="AC662" i="1"/>
  <c r="H662" i="1"/>
  <c r="L662" i="1"/>
  <c r="I662" i="1" l="1"/>
  <c r="AD662" i="1"/>
  <c r="M662" i="1"/>
  <c r="AB661" i="1"/>
  <c r="AF662" i="1"/>
  <c r="N662" i="1" l="1"/>
  <c r="AH662" i="1"/>
  <c r="AG662" i="1"/>
  <c r="P662" i="1"/>
  <c r="O662" i="1"/>
  <c r="Q661" i="1"/>
  <c r="S661" i="1" s="1"/>
  <c r="U661" i="1" l="1"/>
  <c r="T661" i="1"/>
  <c r="R661" i="1"/>
  <c r="Y662" i="1"/>
  <c r="Z662" i="1"/>
  <c r="F661" i="1"/>
  <c r="G661" i="1"/>
  <c r="D661" i="1"/>
  <c r="V661" i="1" l="1"/>
  <c r="K661" i="1"/>
  <c r="AC661" i="1"/>
  <c r="H661" i="1"/>
  <c r="L661" i="1"/>
  <c r="I661" i="1" l="1"/>
  <c r="AD661" i="1"/>
  <c r="AF661" i="1"/>
  <c r="AB660" i="1"/>
  <c r="M661" i="1"/>
  <c r="AG661" i="1" l="1"/>
  <c r="AH661" i="1"/>
  <c r="N661" i="1"/>
  <c r="P661" i="1" s="1"/>
  <c r="Q660" i="1"/>
  <c r="S660" i="1" s="1"/>
  <c r="O661" i="1" l="1"/>
  <c r="Z661" i="1" s="1"/>
  <c r="U660" i="1"/>
  <c r="T660" i="1"/>
  <c r="Y661" i="1"/>
  <c r="R660" i="1"/>
  <c r="G660" i="1"/>
  <c r="F660" i="1"/>
  <c r="D660" i="1"/>
  <c r="V660" i="1" l="1"/>
  <c r="K660" i="1"/>
  <c r="AC660" i="1"/>
  <c r="H660" i="1"/>
  <c r="I660" i="1" s="1"/>
  <c r="L660" i="1"/>
  <c r="AD660" i="1" l="1"/>
  <c r="M660" i="1"/>
  <c r="AB659" i="1"/>
  <c r="AF660" i="1"/>
  <c r="N660" i="1" l="1"/>
  <c r="AH660" i="1"/>
  <c r="AG660" i="1"/>
  <c r="P660" i="1"/>
  <c r="O660" i="1"/>
  <c r="Q659" i="1"/>
  <c r="S659" i="1" s="1"/>
  <c r="U659" i="1" l="1"/>
  <c r="T659" i="1"/>
  <c r="Z660" i="1"/>
  <c r="Y660" i="1"/>
  <c r="R659" i="1"/>
  <c r="G659" i="1"/>
  <c r="F659" i="1"/>
  <c r="D659" i="1"/>
  <c r="V659" i="1" l="1"/>
  <c r="K659" i="1"/>
  <c r="AC659" i="1"/>
  <c r="H659" i="1"/>
  <c r="L659" i="1"/>
  <c r="M659" i="1" s="1"/>
  <c r="N659" i="1" l="1"/>
  <c r="I659" i="1"/>
  <c r="AD659" i="1"/>
  <c r="AC658" i="1"/>
  <c r="AD658" i="1" s="1"/>
  <c r="V658" i="1"/>
  <c r="AF659" i="1"/>
  <c r="AH659" i="1" l="1"/>
  <c r="AG659" i="1"/>
  <c r="P659" i="1"/>
  <c r="O659" i="1"/>
  <c r="K658" i="1"/>
  <c r="H658" i="1"/>
  <c r="I658" i="1" s="1"/>
  <c r="L658" i="1"/>
  <c r="Y659" i="1" l="1"/>
  <c r="Z659" i="1"/>
  <c r="AF658" i="1"/>
  <c r="M658" i="1"/>
  <c r="AB657" i="1"/>
  <c r="AH658" i="1" l="1"/>
  <c r="AG658" i="1"/>
  <c r="Q658" i="1"/>
  <c r="S658" i="1" s="1"/>
  <c r="N658" i="1"/>
  <c r="O658" i="1" s="1"/>
  <c r="Q657" i="1"/>
  <c r="S657" i="1" s="1"/>
  <c r="P658" i="1" l="1"/>
  <c r="R658" i="1"/>
  <c r="U657" i="1"/>
  <c r="T657" i="1"/>
  <c r="R657" i="1"/>
  <c r="T658" i="1"/>
  <c r="Z658" i="1"/>
  <c r="U658" i="1"/>
  <c r="Y658" i="1"/>
  <c r="D657" i="1"/>
  <c r="G657" i="1"/>
  <c r="F657" i="1"/>
  <c r="V657" i="1" l="1"/>
  <c r="K657" i="1"/>
  <c r="AC657" i="1"/>
  <c r="H657" i="1"/>
  <c r="L657" i="1"/>
  <c r="M657" i="1"/>
  <c r="AF657" i="1"/>
  <c r="N657" i="1" l="1"/>
  <c r="I657" i="1"/>
  <c r="AG657" i="1"/>
  <c r="AH657" i="1"/>
  <c r="AD657" i="1"/>
  <c r="AB656" i="1"/>
  <c r="P657" i="1" l="1"/>
  <c r="O657" i="1"/>
  <c r="Q656" i="1"/>
  <c r="S656" i="1" s="1"/>
  <c r="U656" i="1" l="1"/>
  <c r="T656" i="1"/>
  <c r="Z657" i="1"/>
  <c r="Y657" i="1"/>
  <c r="R656" i="1"/>
  <c r="G656" i="1"/>
  <c r="F656" i="1"/>
  <c r="D656" i="1"/>
  <c r="V656" i="1" l="1"/>
  <c r="K656" i="1"/>
  <c r="AC656" i="1"/>
  <c r="H656" i="1"/>
  <c r="L656" i="1"/>
  <c r="AF656" i="1"/>
  <c r="M656" i="1"/>
  <c r="N656" i="1" l="1"/>
  <c r="I656" i="1"/>
  <c r="AH656" i="1"/>
  <c r="AG656" i="1"/>
  <c r="AD656" i="1"/>
  <c r="AB653" i="1"/>
  <c r="P656" i="1" l="1"/>
  <c r="O656" i="1"/>
  <c r="Q653" i="1"/>
  <c r="S653" i="1" s="1"/>
  <c r="U653" i="1" l="1"/>
  <c r="T653" i="1"/>
  <c r="Y656" i="1"/>
  <c r="Z656" i="1"/>
  <c r="R653" i="1"/>
  <c r="G653" i="1"/>
  <c r="D653" i="1"/>
  <c r="F653" i="1"/>
  <c r="V653" i="1" l="1"/>
  <c r="K653" i="1"/>
  <c r="AC653" i="1"/>
  <c r="H653" i="1"/>
  <c r="L653" i="1"/>
  <c r="M653" i="1"/>
  <c r="AF653" i="1"/>
  <c r="N653" i="1" l="1"/>
  <c r="I653" i="1"/>
  <c r="AH653" i="1"/>
  <c r="AG653" i="1"/>
  <c r="AD653" i="1"/>
  <c r="AB652" i="1"/>
  <c r="P653" i="1" l="1"/>
  <c r="O653" i="1"/>
  <c r="Q652" i="1"/>
  <c r="S652" i="1" s="1"/>
  <c r="T652" i="1" l="1"/>
  <c r="U652" i="1"/>
  <c r="Y653" i="1"/>
  <c r="Z653" i="1"/>
  <c r="R652" i="1"/>
  <c r="F652" i="1"/>
  <c r="G652" i="1"/>
  <c r="D652" i="1"/>
  <c r="V652" i="1" l="1"/>
  <c r="K652" i="1"/>
  <c r="AC652" i="1"/>
  <c r="H652" i="1"/>
  <c r="L652" i="1"/>
  <c r="AF652" i="1"/>
  <c r="AH652" i="1" l="1"/>
  <c r="AG652" i="1"/>
  <c r="AD652" i="1"/>
  <c r="I652" i="1"/>
  <c r="AC651" i="1"/>
  <c r="V651" i="1"/>
  <c r="M652" i="1"/>
  <c r="N652" i="1" l="1"/>
  <c r="P652" i="1" s="1"/>
  <c r="AD651" i="1"/>
  <c r="K651" i="1"/>
  <c r="H651" i="1"/>
  <c r="L651" i="1"/>
  <c r="M651" i="1"/>
  <c r="O652" i="1" l="1"/>
  <c r="Z652" i="1" s="1"/>
  <c r="Q651" i="1"/>
  <c r="N651" i="1"/>
  <c r="I651" i="1"/>
  <c r="AF651" i="1"/>
  <c r="AB650" i="1"/>
  <c r="AH651" i="1" l="1"/>
  <c r="AG651" i="1"/>
  <c r="Y652" i="1"/>
  <c r="P651" i="1"/>
  <c r="O651" i="1"/>
  <c r="S651" i="1"/>
  <c r="R651" i="1"/>
  <c r="Q650" i="1"/>
  <c r="S650" i="1" s="1"/>
  <c r="U650" i="1" l="1"/>
  <c r="T650" i="1"/>
  <c r="Z651" i="1"/>
  <c r="Y651" i="1"/>
  <c r="U651" i="1"/>
  <c r="T651" i="1"/>
  <c r="R650" i="1"/>
  <c r="F650" i="1"/>
  <c r="G650" i="1"/>
  <c r="D650" i="1"/>
  <c r="V650" i="1" l="1"/>
  <c r="K650" i="1"/>
  <c r="AC650" i="1"/>
  <c r="H650" i="1"/>
  <c r="L650" i="1"/>
  <c r="AF650" i="1"/>
  <c r="I650" i="1" l="1"/>
  <c r="AH650" i="1"/>
  <c r="AG650" i="1"/>
  <c r="AD650" i="1"/>
  <c r="M650" i="1"/>
  <c r="AB649" i="1"/>
  <c r="N650" i="1" l="1"/>
  <c r="P650" i="1" s="1"/>
  <c r="Q649" i="1"/>
  <c r="S649" i="1" s="1"/>
  <c r="O650" i="1" l="1"/>
  <c r="U649" i="1"/>
  <c r="T649" i="1"/>
  <c r="Z650" i="1"/>
  <c r="Y650" i="1"/>
  <c r="R649" i="1"/>
  <c r="D649" i="1"/>
  <c r="G649" i="1"/>
  <c r="F649" i="1"/>
  <c r="V649" i="1" l="1"/>
  <c r="K649" i="1"/>
  <c r="AC649" i="1"/>
  <c r="H649" i="1"/>
  <c r="L649" i="1"/>
  <c r="M649" i="1" s="1"/>
  <c r="N649" i="1" l="1"/>
  <c r="I649" i="1"/>
  <c r="AD649" i="1"/>
  <c r="AF649" i="1"/>
  <c r="AB648" i="1"/>
  <c r="AH649" i="1" l="1"/>
  <c r="AG649" i="1"/>
  <c r="P649" i="1"/>
  <c r="O649" i="1"/>
  <c r="Y649" i="1" l="1"/>
  <c r="Z649" i="1"/>
  <c r="G648" i="1"/>
  <c r="F648" i="1"/>
  <c r="D648" i="1"/>
  <c r="V648" i="1" l="1"/>
  <c r="K648" i="1"/>
  <c r="AC648" i="1"/>
  <c r="H648" i="1"/>
  <c r="I648" i="1" s="1"/>
  <c r="L648" i="1"/>
  <c r="AF648" i="1"/>
  <c r="AH648" i="1" l="1"/>
  <c r="AG648" i="1"/>
  <c r="AD648" i="1"/>
  <c r="AB647" i="1"/>
  <c r="M648" i="1"/>
  <c r="Q648" i="1" l="1"/>
  <c r="S648" i="1" s="1"/>
  <c r="N648" i="1"/>
  <c r="P648" i="1" s="1"/>
  <c r="Q647" i="1"/>
  <c r="S647" i="1" s="1"/>
  <c r="O648" i="1" l="1"/>
  <c r="R648" i="1"/>
  <c r="U647" i="1"/>
  <c r="T647" i="1"/>
  <c r="R647" i="1"/>
  <c r="Z648" i="1"/>
  <c r="Y648" i="1"/>
  <c r="U648" i="1"/>
  <c r="T648" i="1"/>
  <c r="G647" i="1"/>
  <c r="F647" i="1"/>
  <c r="D647" i="1"/>
  <c r="V647" i="1" l="1"/>
  <c r="K647" i="1"/>
  <c r="AC647" i="1"/>
  <c r="H647" i="1"/>
  <c r="L647" i="1"/>
  <c r="AF647" i="1"/>
  <c r="I647" i="1" l="1"/>
  <c r="AH647" i="1"/>
  <c r="AG647" i="1"/>
  <c r="AD647" i="1"/>
  <c r="M647" i="1"/>
  <c r="AB646" i="1"/>
  <c r="N647" i="1" l="1"/>
  <c r="P647" i="1" s="1"/>
  <c r="O647" i="1" l="1"/>
  <c r="Z647" i="1" s="1"/>
  <c r="D646" i="1"/>
  <c r="F646" i="1"/>
  <c r="G646" i="1"/>
  <c r="Y647" i="1" l="1"/>
  <c r="V646" i="1"/>
  <c r="K646" i="1"/>
  <c r="AC646" i="1"/>
  <c r="H646" i="1"/>
  <c r="I646" i="1" s="1"/>
  <c r="L646" i="1"/>
  <c r="AF646" i="1"/>
  <c r="AH646" i="1" l="1"/>
  <c r="AG646" i="1"/>
  <c r="AD646" i="1"/>
  <c r="AB645" i="1"/>
  <c r="M646" i="1"/>
  <c r="Q646" i="1" l="1"/>
  <c r="S646" i="1" s="1"/>
  <c r="N646" i="1"/>
  <c r="O646" i="1" s="1"/>
  <c r="R646" i="1" l="1"/>
  <c r="T646" i="1" s="1"/>
  <c r="P646" i="1"/>
  <c r="Z646" i="1"/>
  <c r="Y646" i="1"/>
  <c r="U646" i="1"/>
  <c r="F645" i="1"/>
  <c r="G645" i="1"/>
  <c r="D645" i="1"/>
  <c r="V645" i="1" l="1"/>
  <c r="K645" i="1"/>
  <c r="AC645" i="1"/>
  <c r="H645" i="1"/>
  <c r="I645" i="1" s="1"/>
  <c r="L645" i="1"/>
  <c r="M645" i="1"/>
  <c r="Q645" i="1" l="1"/>
  <c r="N645" i="1"/>
  <c r="AD645" i="1"/>
  <c r="AF645" i="1"/>
  <c r="AB643" i="1"/>
  <c r="AH645" i="1" l="1"/>
  <c r="AG645" i="1"/>
  <c r="P645" i="1"/>
  <c r="O645" i="1"/>
  <c r="S645" i="1"/>
  <c r="R645" i="1"/>
  <c r="Q643" i="1"/>
  <c r="S643" i="1" s="1"/>
  <c r="U643" i="1" l="1"/>
  <c r="T643" i="1"/>
  <c r="R643" i="1"/>
  <c r="Z645" i="1"/>
  <c r="Y645" i="1"/>
  <c r="U645" i="1"/>
  <c r="T645" i="1"/>
  <c r="D643" i="1"/>
  <c r="G643" i="1"/>
  <c r="F643" i="1"/>
  <c r="V643" i="1" l="1"/>
  <c r="K643" i="1"/>
  <c r="AC643" i="1"/>
  <c r="H643" i="1"/>
  <c r="I643" i="1" s="1"/>
  <c r="L643" i="1"/>
  <c r="AF643" i="1"/>
  <c r="AH643" i="1" l="1"/>
  <c r="AG643" i="1"/>
  <c r="AD643" i="1"/>
  <c r="AB642" i="1"/>
  <c r="M643" i="1"/>
  <c r="N643" i="1" l="1"/>
  <c r="P643" i="1" s="1"/>
  <c r="Q642" i="1"/>
  <c r="S642" i="1" s="1"/>
  <c r="O643" i="1" l="1"/>
  <c r="Z643" i="1" s="1"/>
  <c r="U642" i="1"/>
  <c r="T642" i="1"/>
  <c r="R642" i="1"/>
  <c r="G642" i="1"/>
  <c r="F642" i="1"/>
  <c r="D642" i="1"/>
  <c r="Y643" i="1" l="1"/>
  <c r="V642" i="1"/>
  <c r="K642" i="1"/>
  <c r="AC642" i="1"/>
  <c r="H642" i="1"/>
  <c r="L642" i="1"/>
  <c r="M642" i="1" s="1"/>
  <c r="N642" i="1" l="1"/>
  <c r="I642" i="1"/>
  <c r="AD642" i="1"/>
  <c r="AF642" i="1"/>
  <c r="AB641" i="1"/>
  <c r="AH642" i="1" l="1"/>
  <c r="AG642" i="1"/>
  <c r="P642" i="1"/>
  <c r="O642" i="1"/>
  <c r="Q641" i="1"/>
  <c r="S641" i="1" s="1"/>
  <c r="U641" i="1" l="1"/>
  <c r="T641" i="1"/>
  <c r="Y642" i="1"/>
  <c r="Z642" i="1"/>
  <c r="R641" i="1"/>
  <c r="D641" i="1"/>
  <c r="G641" i="1"/>
  <c r="F641" i="1"/>
  <c r="V641" i="1" l="1"/>
  <c r="K641" i="1"/>
  <c r="AC641" i="1"/>
  <c r="H641" i="1"/>
  <c r="I641" i="1" s="1"/>
  <c r="L641" i="1"/>
  <c r="AF641" i="1"/>
  <c r="M641" i="1"/>
  <c r="AH641" i="1" l="1"/>
  <c r="AG641" i="1"/>
  <c r="AD641" i="1"/>
  <c r="N641" i="1"/>
  <c r="AB640" i="1"/>
  <c r="P641" i="1" l="1"/>
  <c r="O641" i="1"/>
  <c r="Z641" i="1" l="1"/>
  <c r="Y641" i="1"/>
  <c r="D640" i="1"/>
  <c r="F640" i="1"/>
  <c r="G640" i="1"/>
  <c r="V640" i="1" l="1"/>
  <c r="K640" i="1"/>
  <c r="AC640" i="1"/>
  <c r="H640" i="1"/>
  <c r="I640" i="1" s="1"/>
  <c r="L640" i="1"/>
  <c r="AF640" i="1" s="1"/>
  <c r="AG640" i="1" l="1"/>
  <c r="AH640" i="1"/>
  <c r="AD640" i="1"/>
  <c r="M640" i="1"/>
  <c r="AB639" i="1"/>
  <c r="Q640" i="1" l="1"/>
  <c r="R640" i="1" s="1"/>
  <c r="N640" i="1"/>
  <c r="O640" i="1" s="1"/>
  <c r="Q639" i="1"/>
  <c r="S639" i="1" s="1"/>
  <c r="S640" i="1" l="1"/>
  <c r="Y640" i="1" s="1"/>
  <c r="P640" i="1"/>
  <c r="U639" i="1"/>
  <c r="T639" i="1"/>
  <c r="R639" i="1"/>
  <c r="F639" i="1"/>
  <c r="D639" i="1"/>
  <c r="G639" i="1"/>
  <c r="Z640" i="1" l="1"/>
  <c r="T640" i="1"/>
  <c r="U640" i="1"/>
  <c r="V639" i="1"/>
  <c r="K639" i="1"/>
  <c r="AC639" i="1"/>
  <c r="H639" i="1"/>
  <c r="L639" i="1"/>
  <c r="AF639" i="1" s="1"/>
  <c r="I639" i="1" l="1"/>
  <c r="AH639" i="1"/>
  <c r="AG639" i="1"/>
  <c r="AD639" i="1"/>
  <c r="M639" i="1"/>
  <c r="AB638" i="1"/>
  <c r="N639" i="1" l="1"/>
  <c r="P639" i="1" s="1"/>
  <c r="Q638" i="1"/>
  <c r="S638" i="1" s="1"/>
  <c r="O639" i="1" l="1"/>
  <c r="Y639" i="1" s="1"/>
  <c r="U638" i="1"/>
  <c r="T638" i="1"/>
  <c r="R638" i="1"/>
  <c r="D638" i="1"/>
  <c r="G638" i="1"/>
  <c r="F638" i="1"/>
  <c r="Z639" i="1" l="1"/>
  <c r="V638" i="1"/>
  <c r="K638" i="1"/>
  <c r="AC638" i="1"/>
  <c r="H638" i="1"/>
  <c r="I638" i="1" s="1"/>
  <c r="L638" i="1"/>
  <c r="M638" i="1"/>
  <c r="N638" i="1" l="1"/>
  <c r="AD638" i="1"/>
  <c r="AB637" i="1"/>
  <c r="AF638" i="1"/>
  <c r="AG638" i="1" l="1"/>
  <c r="AH638" i="1"/>
  <c r="P638" i="1"/>
  <c r="O638" i="1"/>
  <c r="Q637" i="1"/>
  <c r="S637" i="1" s="1"/>
  <c r="U637" i="1" l="1"/>
  <c r="T637" i="1"/>
  <c r="Y638" i="1"/>
  <c r="Z638" i="1"/>
  <c r="R637" i="1"/>
  <c r="G637" i="1"/>
  <c r="F637" i="1"/>
  <c r="D637" i="1"/>
  <c r="V637" i="1" l="1"/>
  <c r="K637" i="1"/>
  <c r="AC637" i="1"/>
  <c r="H637" i="1"/>
  <c r="L637" i="1"/>
  <c r="AF637" i="1" s="1"/>
  <c r="I637" i="1" l="1"/>
  <c r="AH637" i="1"/>
  <c r="AG637" i="1"/>
  <c r="AD637" i="1"/>
  <c r="M637" i="1"/>
  <c r="AB636" i="1"/>
  <c r="N637" i="1" l="1"/>
  <c r="P637" i="1" s="1"/>
  <c r="Q636" i="1"/>
  <c r="S636" i="1" s="1"/>
  <c r="O637" i="1" l="1"/>
  <c r="Y637" i="1" s="1"/>
  <c r="U636" i="1"/>
  <c r="T636" i="1"/>
  <c r="R636" i="1"/>
  <c r="G636" i="1"/>
  <c r="F636" i="1"/>
  <c r="D636" i="1"/>
  <c r="Z637" i="1" l="1"/>
  <c r="V636" i="1"/>
  <c r="K636" i="1"/>
  <c r="AC636" i="1"/>
  <c r="H636" i="1"/>
  <c r="L636" i="1"/>
  <c r="I636" i="1" l="1"/>
  <c r="AD636" i="1"/>
  <c r="AB635" i="1"/>
  <c r="M636" i="1"/>
  <c r="AF636" i="1"/>
  <c r="N636" i="1" l="1"/>
  <c r="AH636" i="1"/>
  <c r="AG636" i="1"/>
  <c r="P636" i="1"/>
  <c r="O636" i="1"/>
  <c r="Q635" i="1"/>
  <c r="S635" i="1" s="1"/>
  <c r="U635" i="1" l="1"/>
  <c r="T635" i="1"/>
  <c r="R635" i="1"/>
  <c r="Y636" i="1"/>
  <c r="Z636" i="1"/>
  <c r="F635" i="1"/>
  <c r="D635" i="1"/>
  <c r="G635" i="1"/>
  <c r="V635" i="1" l="1"/>
  <c r="K635" i="1"/>
  <c r="AC635" i="1"/>
  <c r="H635" i="1"/>
  <c r="L635" i="1"/>
  <c r="I635" i="1" l="1"/>
  <c r="AD635" i="1"/>
  <c r="AF635" i="1"/>
  <c r="AB634" i="1"/>
  <c r="M635" i="1"/>
  <c r="N635" i="1" l="1"/>
  <c r="P635" i="1" s="1"/>
  <c r="AH635" i="1"/>
  <c r="AG635" i="1"/>
  <c r="O635" i="1" l="1"/>
  <c r="Z635" i="1" s="1"/>
  <c r="Y635" i="1"/>
  <c r="G634" i="1"/>
  <c r="D634" i="1"/>
  <c r="F634" i="1"/>
  <c r="V634" i="1" l="1"/>
  <c r="K634" i="1"/>
  <c r="AC634" i="1"/>
  <c r="H634" i="1"/>
  <c r="I634" i="1" s="1"/>
  <c r="L634" i="1"/>
  <c r="M634" i="1"/>
  <c r="Q634" i="1" l="1"/>
  <c r="N634" i="1"/>
  <c r="AD634" i="1"/>
  <c r="AC633" i="1"/>
  <c r="AD633" i="1" s="1"/>
  <c r="V633" i="1"/>
  <c r="AF634" i="1"/>
  <c r="AH634" i="1" l="1"/>
  <c r="AG634" i="1"/>
  <c r="P634" i="1"/>
  <c r="O634" i="1"/>
  <c r="S634" i="1"/>
  <c r="R634" i="1"/>
  <c r="K633" i="1"/>
  <c r="H633" i="1"/>
  <c r="L633" i="1"/>
  <c r="M633" i="1"/>
  <c r="Q633" i="1" l="1"/>
  <c r="U634" i="1"/>
  <c r="T634" i="1"/>
  <c r="Z634" i="1"/>
  <c r="Y634" i="1"/>
  <c r="N633" i="1"/>
  <c r="I633" i="1"/>
  <c r="AB632" i="1"/>
  <c r="AF633" i="1"/>
  <c r="AG633" i="1" l="1"/>
  <c r="AH633" i="1"/>
  <c r="S633" i="1"/>
  <c r="R633" i="1"/>
  <c r="O633" i="1"/>
  <c r="P633" i="1"/>
  <c r="Y633" i="1" l="1"/>
  <c r="U633" i="1"/>
  <c r="T633" i="1"/>
  <c r="Z633" i="1"/>
  <c r="F632" i="1"/>
  <c r="G632" i="1"/>
  <c r="D632" i="1"/>
  <c r="V632" i="1" l="1"/>
  <c r="K632" i="1"/>
  <c r="AC632" i="1"/>
  <c r="H632" i="1"/>
  <c r="L632" i="1"/>
  <c r="AF632" i="1" s="1"/>
  <c r="I632" i="1" l="1"/>
  <c r="AH632" i="1"/>
  <c r="AG632" i="1"/>
  <c r="AD632" i="1"/>
  <c r="AB631" i="1"/>
  <c r="M632" i="1"/>
  <c r="Q632" i="1" l="1"/>
  <c r="S632" i="1" s="1"/>
  <c r="N632" i="1"/>
  <c r="P632" i="1" s="1"/>
  <c r="Q631" i="1"/>
  <c r="S631" i="1" s="1"/>
  <c r="R632" i="1" l="1"/>
  <c r="U632" i="1" s="1"/>
  <c r="O632" i="1"/>
  <c r="Z632" i="1" s="1"/>
  <c r="U631" i="1"/>
  <c r="T631" i="1"/>
  <c r="T632" i="1"/>
  <c r="R631" i="1"/>
  <c r="G631" i="1"/>
  <c r="D631" i="1"/>
  <c r="F631" i="1"/>
  <c r="Y632" i="1" l="1"/>
  <c r="V631" i="1"/>
  <c r="K631" i="1"/>
  <c r="AC631" i="1"/>
  <c r="H631" i="1"/>
  <c r="L631" i="1"/>
  <c r="AF631" i="1"/>
  <c r="I631" i="1" l="1"/>
  <c r="AH631" i="1"/>
  <c r="AG631" i="1"/>
  <c r="AD631" i="1"/>
  <c r="M631" i="1"/>
  <c r="AB630" i="1"/>
  <c r="N631" i="1" l="1"/>
  <c r="P631" i="1" s="1"/>
  <c r="O631" i="1" l="1"/>
  <c r="Y631" i="1" s="1"/>
  <c r="F630" i="1"/>
  <c r="D630" i="1"/>
  <c r="G630" i="1"/>
  <c r="Z631" i="1" l="1"/>
  <c r="V630" i="1"/>
  <c r="K630" i="1"/>
  <c r="AC630" i="1"/>
  <c r="H630" i="1"/>
  <c r="I630" i="1" s="1"/>
  <c r="L630" i="1"/>
  <c r="M630" i="1" s="1"/>
  <c r="Q630" i="1" l="1"/>
  <c r="N630" i="1"/>
  <c r="AD630" i="1"/>
  <c r="AF630" i="1"/>
  <c r="AB629" i="1"/>
  <c r="AH630" i="1" l="1"/>
  <c r="AG630" i="1"/>
  <c r="P630" i="1"/>
  <c r="O630" i="1"/>
  <c r="S630" i="1"/>
  <c r="R630" i="1"/>
  <c r="Q629" i="1"/>
  <c r="S629" i="1" s="1"/>
  <c r="U629" i="1" l="1"/>
  <c r="T629" i="1"/>
  <c r="U630" i="1"/>
  <c r="T630" i="1"/>
  <c r="Z630" i="1"/>
  <c r="Y630" i="1"/>
  <c r="R629" i="1"/>
  <c r="G629" i="1"/>
  <c r="F629" i="1"/>
  <c r="D629" i="1"/>
  <c r="V629" i="1" l="1"/>
  <c r="K629" i="1"/>
  <c r="AC629" i="1"/>
  <c r="H629" i="1"/>
  <c r="L629" i="1"/>
  <c r="M629" i="1"/>
  <c r="N629" i="1" l="1"/>
  <c r="AD629" i="1"/>
  <c r="I629" i="1"/>
  <c r="AF629" i="1"/>
  <c r="AB628" i="1"/>
  <c r="AH629" i="1" l="1"/>
  <c r="AG629" i="1"/>
  <c r="P629" i="1"/>
  <c r="O629" i="1"/>
  <c r="Z629" i="1" l="1"/>
  <c r="Y629" i="1"/>
  <c r="F628" i="1"/>
  <c r="G628" i="1"/>
  <c r="D628" i="1"/>
  <c r="V628" i="1" l="1"/>
  <c r="K628" i="1"/>
  <c r="AC628" i="1"/>
  <c r="H628" i="1"/>
  <c r="I628" i="1" s="1"/>
  <c r="L628" i="1"/>
  <c r="AD628" i="1" l="1"/>
  <c r="AB627" i="1"/>
  <c r="AF628" i="1"/>
  <c r="M628" i="1"/>
  <c r="AG628" i="1" l="1"/>
  <c r="AH628" i="1"/>
  <c r="N628" i="1"/>
  <c r="O628" i="1" s="1"/>
  <c r="Q628" i="1"/>
  <c r="R628" i="1" s="1"/>
  <c r="P628" i="1" l="1"/>
  <c r="S628" i="1"/>
  <c r="Z628" i="1" s="1"/>
  <c r="D627" i="1"/>
  <c r="G627" i="1"/>
  <c r="F627" i="1"/>
  <c r="T628" i="1" l="1"/>
  <c r="U628" i="1"/>
  <c r="Y628" i="1"/>
  <c r="V627" i="1"/>
  <c r="K627" i="1"/>
  <c r="AC627" i="1"/>
  <c r="H627" i="1"/>
  <c r="I627" i="1" s="1"/>
  <c r="L627" i="1"/>
  <c r="AD627" i="1" l="1"/>
  <c r="M627" i="1"/>
  <c r="AB626" i="1"/>
  <c r="AF627" i="1"/>
  <c r="N627" i="1" l="1"/>
  <c r="Q627" i="1"/>
  <c r="S627" i="1" s="1"/>
  <c r="AG627" i="1"/>
  <c r="AH627" i="1"/>
  <c r="P627" i="1"/>
  <c r="O627" i="1"/>
  <c r="R627" i="1" l="1"/>
  <c r="Z627" i="1"/>
  <c r="Y627" i="1"/>
  <c r="U627" i="1"/>
  <c r="T627" i="1"/>
  <c r="G626" i="1"/>
  <c r="D626" i="1"/>
  <c r="F626" i="1"/>
  <c r="V626" i="1" l="1"/>
  <c r="K626" i="1"/>
  <c r="AC626" i="1"/>
  <c r="H626" i="1"/>
  <c r="I626" i="1" s="1"/>
  <c r="L626" i="1"/>
  <c r="AD626" i="1" l="1"/>
  <c r="M626" i="1"/>
  <c r="AB625" i="1"/>
  <c r="AF626" i="1"/>
  <c r="Q626" i="1" l="1"/>
  <c r="N626" i="1"/>
  <c r="P626" i="1" s="1"/>
  <c r="AH626" i="1"/>
  <c r="AG626" i="1"/>
  <c r="S626" i="1"/>
  <c r="R626" i="1"/>
  <c r="Q625" i="1"/>
  <c r="S625" i="1" s="1"/>
  <c r="O626" i="1" l="1"/>
  <c r="U625" i="1"/>
  <c r="T625" i="1"/>
  <c r="Z626" i="1"/>
  <c r="Y626" i="1"/>
  <c r="U626" i="1"/>
  <c r="T626" i="1"/>
  <c r="R625" i="1"/>
  <c r="F625" i="1"/>
  <c r="D625" i="1"/>
  <c r="G625" i="1"/>
  <c r="V625" i="1" l="1"/>
  <c r="K625" i="1"/>
  <c r="AC625" i="1"/>
  <c r="H625" i="1"/>
  <c r="I625" i="1" s="1"/>
  <c r="L625" i="1"/>
  <c r="AD625" i="1" l="1"/>
  <c r="AF625" i="1"/>
  <c r="M625" i="1"/>
  <c r="AB624" i="1"/>
  <c r="AH625" i="1" l="1"/>
  <c r="AG625" i="1"/>
  <c r="N625" i="1"/>
  <c r="P625" i="1" s="1"/>
  <c r="Q624" i="1"/>
  <c r="S624" i="1" s="1"/>
  <c r="O625" i="1" l="1"/>
  <c r="Y625" i="1" s="1"/>
  <c r="U624" i="1"/>
  <c r="T624" i="1"/>
  <c r="R624" i="1"/>
  <c r="G624" i="1"/>
  <c r="F624" i="1"/>
  <c r="D624" i="1"/>
  <c r="Z625" i="1" l="1"/>
  <c r="V624" i="1"/>
  <c r="K624" i="1"/>
  <c r="AC624" i="1"/>
  <c r="H624" i="1"/>
  <c r="L624" i="1"/>
  <c r="AF624" i="1"/>
  <c r="I624" i="1" l="1"/>
  <c r="AH624" i="1"/>
  <c r="AG624" i="1"/>
  <c r="AD624" i="1"/>
  <c r="M624" i="1"/>
  <c r="AB623" i="1"/>
  <c r="N624" i="1" l="1"/>
  <c r="O624" i="1" s="1"/>
  <c r="P624" i="1" l="1"/>
  <c r="Y624" i="1"/>
  <c r="Z624" i="1"/>
  <c r="D623" i="1"/>
  <c r="F623" i="1"/>
  <c r="G623" i="1"/>
  <c r="V623" i="1" l="1"/>
  <c r="K623" i="1"/>
  <c r="AC623" i="1"/>
  <c r="H623" i="1"/>
  <c r="I623" i="1" s="1"/>
  <c r="L623" i="1"/>
  <c r="AF623" i="1" s="1"/>
  <c r="AH623" i="1" l="1"/>
  <c r="AG623" i="1"/>
  <c r="AD623" i="1"/>
  <c r="AB622" i="1"/>
  <c r="M623" i="1"/>
  <c r="Q623" i="1" l="1"/>
  <c r="S623" i="1" s="1"/>
  <c r="N623" i="1"/>
  <c r="P623" i="1" s="1"/>
  <c r="Q622" i="1"/>
  <c r="S622" i="1" s="1"/>
  <c r="O623" i="1" l="1"/>
  <c r="Z623" i="1" s="1"/>
  <c r="R623" i="1"/>
  <c r="T623" i="1" s="1"/>
  <c r="U622" i="1"/>
  <c r="T622" i="1"/>
  <c r="R622" i="1"/>
  <c r="U623" i="1"/>
  <c r="F622" i="1"/>
  <c r="D622" i="1"/>
  <c r="G622" i="1"/>
  <c r="Y623" i="1" l="1"/>
  <c r="V622" i="1"/>
  <c r="K622" i="1"/>
  <c r="AC622" i="1"/>
  <c r="H622" i="1"/>
  <c r="L622" i="1"/>
  <c r="AF622" i="1" s="1"/>
  <c r="I622" i="1" l="1"/>
  <c r="AH622" i="1"/>
  <c r="AG622" i="1"/>
  <c r="AD622" i="1"/>
  <c r="AC621" i="1"/>
  <c r="V621" i="1"/>
  <c r="M622" i="1"/>
  <c r="N622" i="1" l="1"/>
  <c r="P622" i="1" s="1"/>
  <c r="AD621" i="1"/>
  <c r="K621" i="1"/>
  <c r="H621" i="1"/>
  <c r="I621" i="1" s="1"/>
  <c r="L621" i="1"/>
  <c r="O622" i="1" l="1"/>
  <c r="Z622" i="1" s="1"/>
  <c r="AF621" i="1"/>
  <c r="AB620" i="1"/>
  <c r="M621" i="1"/>
  <c r="AH621" i="1" l="1"/>
  <c r="AG621" i="1"/>
  <c r="Y622" i="1"/>
  <c r="Q621" i="1"/>
  <c r="S621" i="1" s="1"/>
  <c r="N621" i="1"/>
  <c r="P621" i="1" s="1"/>
  <c r="Q620" i="1"/>
  <c r="S620" i="1" s="1"/>
  <c r="R621" i="1" l="1"/>
  <c r="O621" i="1"/>
  <c r="U620" i="1"/>
  <c r="T620" i="1"/>
  <c r="R620" i="1"/>
  <c r="U621" i="1"/>
  <c r="T621" i="1"/>
  <c r="Z621" i="1"/>
  <c r="Y621" i="1"/>
  <c r="G620" i="1"/>
  <c r="D620" i="1"/>
  <c r="F620" i="1"/>
  <c r="V620" i="1" l="1"/>
  <c r="K620" i="1"/>
  <c r="AC620" i="1"/>
  <c r="H620" i="1"/>
  <c r="L620" i="1"/>
  <c r="AF620" i="1" s="1"/>
  <c r="I620" i="1" l="1"/>
  <c r="AH620" i="1"/>
  <c r="AG620" i="1"/>
  <c r="AD620" i="1"/>
  <c r="AB619" i="1"/>
  <c r="M620" i="1"/>
  <c r="N620" i="1" l="1"/>
  <c r="P620" i="1" s="1"/>
  <c r="Q619" i="1"/>
  <c r="R619" i="1" s="1"/>
  <c r="O620" i="1" l="1"/>
  <c r="Z620" i="1" s="1"/>
  <c r="S619" i="1"/>
  <c r="T619" i="1" s="1"/>
  <c r="D619" i="1"/>
  <c r="G619" i="1"/>
  <c r="F619" i="1"/>
  <c r="Y620" i="1" l="1"/>
  <c r="U619" i="1"/>
  <c r="V619" i="1"/>
  <c r="K619" i="1"/>
  <c r="AC619" i="1"/>
  <c r="H619" i="1"/>
  <c r="I619" i="1" s="1"/>
  <c r="L619" i="1"/>
  <c r="AF619" i="1" s="1"/>
  <c r="AH619" i="1" l="1"/>
  <c r="AG619" i="1"/>
  <c r="AD619" i="1"/>
  <c r="AB618" i="1"/>
  <c r="M619" i="1"/>
  <c r="N619" i="1" l="1"/>
  <c r="P619" i="1" s="1"/>
  <c r="Q618" i="1"/>
  <c r="S618" i="1" s="1"/>
  <c r="O619" i="1" l="1"/>
  <c r="Z619" i="1" s="1"/>
  <c r="U618" i="1"/>
  <c r="T618" i="1"/>
  <c r="R618" i="1"/>
  <c r="D618" i="1"/>
  <c r="F618" i="1"/>
  <c r="G618" i="1"/>
  <c r="Y619" i="1" l="1"/>
  <c r="V618" i="1"/>
  <c r="K618" i="1"/>
  <c r="AC618" i="1"/>
  <c r="H618" i="1"/>
  <c r="I618" i="1" s="1"/>
  <c r="L618" i="1"/>
  <c r="AD618" i="1" l="1"/>
  <c r="AF618" i="1"/>
  <c r="AB616" i="1"/>
  <c r="M618" i="1"/>
  <c r="AG618" i="1" l="1"/>
  <c r="AH618" i="1"/>
  <c r="N618" i="1"/>
  <c r="P618" i="1" s="1"/>
  <c r="Q616" i="1"/>
  <c r="R616" i="1" s="1"/>
  <c r="O618" i="1" l="1"/>
  <c r="S616" i="1"/>
  <c r="T616" i="1" s="1"/>
  <c r="Z618" i="1"/>
  <c r="Y618" i="1"/>
  <c r="G616" i="1"/>
  <c r="D616" i="1"/>
  <c r="F616" i="1"/>
  <c r="U616" i="1" l="1"/>
  <c r="V616" i="1"/>
  <c r="K616" i="1"/>
  <c r="AC616" i="1"/>
  <c r="H616" i="1"/>
  <c r="I616" i="1" s="1"/>
  <c r="L616" i="1"/>
  <c r="AF616" i="1" s="1"/>
  <c r="AH616" i="1" l="1"/>
  <c r="AG616" i="1"/>
  <c r="AD616" i="1"/>
  <c r="AD615" i="1"/>
  <c r="AC615" i="1"/>
  <c r="V615" i="1"/>
  <c r="M616" i="1"/>
  <c r="N616" i="1" l="1"/>
  <c r="P616" i="1" s="1"/>
  <c r="K615" i="1"/>
  <c r="I615" i="1"/>
  <c r="H615" i="1"/>
  <c r="L615" i="1"/>
  <c r="O616" i="1" l="1"/>
  <c r="Z616" i="1" s="1"/>
  <c r="AF615" i="1"/>
  <c r="M615" i="1"/>
  <c r="AB614" i="1"/>
  <c r="AH615" i="1" l="1"/>
  <c r="AG615" i="1"/>
  <c r="Y616" i="1"/>
  <c r="Q615" i="1"/>
  <c r="S615" i="1" s="1"/>
  <c r="N615" i="1"/>
  <c r="O615" i="1" s="1"/>
  <c r="Q614" i="1"/>
  <c r="S614" i="1" s="1"/>
  <c r="P615" i="1" l="1"/>
  <c r="R615" i="1"/>
  <c r="U614" i="1"/>
  <c r="T614" i="1"/>
  <c r="U615" i="1"/>
  <c r="Z615" i="1"/>
  <c r="T615" i="1"/>
  <c r="Y615" i="1"/>
  <c r="R614" i="1"/>
  <c r="D614" i="1"/>
  <c r="G614" i="1"/>
  <c r="F614" i="1"/>
  <c r="V614" i="1" l="1"/>
  <c r="K614" i="1"/>
  <c r="AC614" i="1"/>
  <c r="H614" i="1"/>
  <c r="L614" i="1"/>
  <c r="I614" i="1" l="1"/>
  <c r="AD614" i="1"/>
  <c r="AB613" i="1"/>
  <c r="M614" i="1"/>
  <c r="AF614" i="1"/>
  <c r="N614" i="1" l="1"/>
  <c r="P614" i="1" s="1"/>
  <c r="AH614" i="1"/>
  <c r="AG614" i="1"/>
  <c r="Q613" i="1"/>
  <c r="S613" i="1" s="1"/>
  <c r="O614" i="1" l="1"/>
  <c r="Z614" i="1" s="1"/>
  <c r="U613" i="1"/>
  <c r="T613" i="1"/>
  <c r="R613" i="1"/>
  <c r="G613" i="1"/>
  <c r="E613" i="1"/>
  <c r="D613" i="1"/>
  <c r="F613" i="1"/>
  <c r="Y614" i="1" l="1"/>
  <c r="V613" i="1"/>
  <c r="K613" i="1"/>
  <c r="AC613" i="1"/>
  <c r="H613" i="1"/>
  <c r="I613" i="1" s="1"/>
  <c r="L613" i="1"/>
  <c r="M613" i="1"/>
  <c r="AF613" i="1"/>
  <c r="AH613" i="1" l="1"/>
  <c r="AG613" i="1"/>
  <c r="AD613" i="1"/>
  <c r="N613" i="1"/>
  <c r="AB612" i="1"/>
  <c r="P613" i="1" l="1"/>
  <c r="O613" i="1"/>
  <c r="Q612" i="1"/>
  <c r="Q736" i="1" s="1"/>
  <c r="R612" i="1" l="1"/>
  <c r="R736" i="1" s="1"/>
  <c r="S612" i="1"/>
  <c r="S736" i="1" s="1"/>
  <c r="Y613" i="1"/>
  <c r="Z613" i="1"/>
  <c r="E612" i="1"/>
  <c r="F612" i="1"/>
  <c r="G612" i="1"/>
  <c r="D612" i="1"/>
  <c r="V612" i="1" l="1"/>
  <c r="K612" i="1"/>
  <c r="AC612" i="1"/>
  <c r="H612" i="1"/>
  <c r="U612" i="1"/>
  <c r="U736" i="1" s="1"/>
  <c r="T612" i="1"/>
  <c r="T736" i="1" s="1"/>
  <c r="L612" i="1"/>
  <c r="AF612" i="1" s="1"/>
  <c r="I612" i="1" l="1"/>
  <c r="AG612" i="1"/>
  <c r="AG736" i="1" s="1"/>
  <c r="AH612" i="1"/>
  <c r="AH736" i="1" s="1"/>
  <c r="AD612" i="1"/>
  <c r="M612" i="1"/>
  <c r="AB609" i="1"/>
  <c r="N612" i="1" l="1"/>
  <c r="N736" i="1" s="1"/>
  <c r="O612" i="1" l="1"/>
  <c r="P612" i="1"/>
  <c r="P736" i="1" s="1"/>
  <c r="D609" i="1"/>
  <c r="F609" i="1"/>
  <c r="G609" i="1"/>
  <c r="Z612" i="1" l="1"/>
  <c r="Z736" i="1" s="1"/>
  <c r="O736" i="1"/>
  <c r="Y612" i="1"/>
  <c r="Y736" i="1" s="1"/>
  <c r="V609" i="1"/>
  <c r="K609" i="1"/>
  <c r="AC609" i="1"/>
  <c r="H609" i="1"/>
  <c r="L609" i="1"/>
  <c r="I609" i="1" l="1"/>
  <c r="AD609" i="1"/>
  <c r="AF609" i="1"/>
  <c r="M609" i="1"/>
  <c r="AB608" i="1"/>
  <c r="Q609" i="1" l="1"/>
  <c r="R609" i="1" s="1"/>
  <c r="N609" i="1"/>
  <c r="P609" i="1" s="1"/>
  <c r="AH609" i="1"/>
  <c r="AG609" i="1"/>
  <c r="Q608" i="1"/>
  <c r="S608" i="1" s="1"/>
  <c r="O609" i="1" l="1"/>
  <c r="S609" i="1"/>
  <c r="U608" i="1"/>
  <c r="T608" i="1"/>
  <c r="R608" i="1"/>
  <c r="D608" i="1"/>
  <c r="F608" i="1"/>
  <c r="G608" i="1"/>
  <c r="Z609" i="1" l="1"/>
  <c r="T609" i="1"/>
  <c r="U609" i="1"/>
  <c r="Y609" i="1"/>
  <c r="V608" i="1"/>
  <c r="K608" i="1"/>
  <c r="AC608" i="1"/>
  <c r="H608" i="1"/>
  <c r="I608" i="1" s="1"/>
  <c r="L608" i="1"/>
  <c r="AF608" i="1" s="1"/>
  <c r="AH608" i="1" l="1"/>
  <c r="AG608" i="1"/>
  <c r="AD608" i="1"/>
  <c r="AB607" i="1"/>
  <c r="M608" i="1"/>
  <c r="N608" i="1" l="1"/>
  <c r="P608" i="1" s="1"/>
  <c r="Q607" i="1"/>
  <c r="S607" i="1" s="1"/>
  <c r="O608" i="1" l="1"/>
  <c r="Z608" i="1" s="1"/>
  <c r="U607" i="1"/>
  <c r="T607" i="1"/>
  <c r="R607" i="1"/>
  <c r="G607" i="1"/>
  <c r="D607" i="1"/>
  <c r="F607" i="1"/>
  <c r="Y608" i="1" l="1"/>
  <c r="V607" i="1"/>
  <c r="K607" i="1"/>
  <c r="AC607" i="1"/>
  <c r="H607" i="1"/>
  <c r="L607" i="1"/>
  <c r="I607" i="1" l="1"/>
  <c r="AD607" i="1"/>
  <c r="M607" i="1"/>
  <c r="AF607" i="1"/>
  <c r="AB606" i="1"/>
  <c r="N607" i="1" l="1"/>
  <c r="O607" i="1" s="1"/>
  <c r="AH607" i="1"/>
  <c r="AG607" i="1"/>
  <c r="Q606" i="1"/>
  <c r="S606" i="1" s="1"/>
  <c r="P607" i="1" l="1"/>
  <c r="U606" i="1"/>
  <c r="T606" i="1"/>
  <c r="Z607" i="1"/>
  <c r="Y607" i="1"/>
  <c r="R606" i="1"/>
  <c r="F606" i="1"/>
  <c r="G606" i="1"/>
  <c r="D606" i="1"/>
  <c r="V606" i="1" l="1"/>
  <c r="K606" i="1"/>
  <c r="AC606" i="1"/>
  <c r="H606" i="1"/>
  <c r="L606" i="1"/>
  <c r="M606" i="1" s="1"/>
  <c r="N606" i="1" l="1"/>
  <c r="I606" i="1"/>
  <c r="AD606" i="1"/>
  <c r="AB605" i="1"/>
  <c r="AF606" i="1"/>
  <c r="AH606" i="1" l="1"/>
  <c r="AG606" i="1"/>
  <c r="P606" i="1"/>
  <c r="O606" i="1"/>
  <c r="Y606" i="1" l="1"/>
  <c r="Z606" i="1"/>
  <c r="D605" i="1"/>
  <c r="F605" i="1"/>
  <c r="G605" i="1"/>
  <c r="V605" i="1" l="1"/>
  <c r="K605" i="1"/>
  <c r="AC605" i="1"/>
  <c r="H605" i="1"/>
  <c r="I605" i="1" s="1"/>
  <c r="L605" i="1"/>
  <c r="AF605" i="1"/>
  <c r="AH605" i="1" l="1"/>
  <c r="AG605" i="1"/>
  <c r="AD605" i="1"/>
  <c r="M605" i="1"/>
  <c r="AB604" i="1"/>
  <c r="Q605" i="1" l="1"/>
  <c r="S605" i="1" s="1"/>
  <c r="N605" i="1"/>
  <c r="P605" i="1" s="1"/>
  <c r="Q604" i="1"/>
  <c r="S604" i="1" s="1"/>
  <c r="R605" i="1" l="1"/>
  <c r="U605" i="1" s="1"/>
  <c r="O605" i="1"/>
  <c r="Y605" i="1" s="1"/>
  <c r="U604" i="1"/>
  <c r="T604" i="1"/>
  <c r="T605" i="1"/>
  <c r="R604" i="1"/>
  <c r="G604" i="1"/>
  <c r="F604" i="1"/>
  <c r="D604" i="1"/>
  <c r="Z605" i="1" l="1"/>
  <c r="V604" i="1"/>
  <c r="K604" i="1"/>
  <c r="AC604" i="1"/>
  <c r="H604" i="1"/>
  <c r="L604" i="1"/>
  <c r="I604" i="1" l="1"/>
  <c r="AD604" i="1"/>
  <c r="M604" i="1"/>
  <c r="AB603" i="1"/>
  <c r="AF604" i="1"/>
  <c r="AH604" i="1" l="1"/>
  <c r="AG604" i="1"/>
  <c r="N604" i="1"/>
  <c r="P604" i="1" s="1"/>
  <c r="Q603" i="1"/>
  <c r="S603" i="1" s="1"/>
  <c r="O604" i="1" l="1"/>
  <c r="Z604" i="1" s="1"/>
  <c r="U603" i="1"/>
  <c r="T603" i="1"/>
  <c r="R603" i="1"/>
  <c r="F603" i="1"/>
  <c r="G603" i="1"/>
  <c r="D603" i="1"/>
  <c r="Y604" i="1" l="1"/>
  <c r="V603" i="1"/>
  <c r="K603" i="1"/>
  <c r="AC603" i="1"/>
  <c r="H603" i="1"/>
  <c r="L603" i="1"/>
  <c r="I603" i="1" l="1"/>
  <c r="AD603" i="1"/>
  <c r="AF603" i="1"/>
  <c r="M603" i="1"/>
  <c r="AB602" i="1"/>
  <c r="AG603" i="1" l="1"/>
  <c r="AH603" i="1"/>
  <c r="N603" i="1"/>
  <c r="P603" i="1" s="1"/>
  <c r="Q602" i="1"/>
  <c r="S602" i="1" s="1"/>
  <c r="O603" i="1" l="1"/>
  <c r="Z603" i="1" s="1"/>
  <c r="U602" i="1"/>
  <c r="T602" i="1"/>
  <c r="R602" i="1"/>
  <c r="F602" i="1"/>
  <c r="G602" i="1"/>
  <c r="D602" i="1"/>
  <c r="Y603" i="1" l="1"/>
  <c r="V602" i="1"/>
  <c r="K602" i="1"/>
  <c r="AC602" i="1"/>
  <c r="H602" i="1"/>
  <c r="L602" i="1"/>
  <c r="AF602" i="1" s="1"/>
  <c r="M602" i="1"/>
  <c r="N602" i="1" l="1"/>
  <c r="I602" i="1"/>
  <c r="AH602" i="1"/>
  <c r="AG602" i="1"/>
  <c r="AD602" i="1"/>
  <c r="AB601" i="1"/>
  <c r="P602" i="1" l="1"/>
  <c r="O602" i="1"/>
  <c r="Q601" i="1"/>
  <c r="S601" i="1" s="1"/>
  <c r="U601" i="1" l="1"/>
  <c r="T601" i="1"/>
  <c r="R601" i="1"/>
  <c r="Y602" i="1"/>
  <c r="Z602" i="1"/>
  <c r="D601" i="1"/>
  <c r="G601" i="1"/>
  <c r="F601" i="1"/>
  <c r="V601" i="1" l="1"/>
  <c r="K601" i="1"/>
  <c r="AC601" i="1"/>
  <c r="H601" i="1"/>
  <c r="L601" i="1"/>
  <c r="I601" i="1" l="1"/>
  <c r="AD601" i="1"/>
  <c r="AF601" i="1"/>
  <c r="M601" i="1"/>
  <c r="AB600" i="1"/>
  <c r="AH601" i="1" l="1"/>
  <c r="AG601" i="1"/>
  <c r="N601" i="1"/>
  <c r="P601" i="1" s="1"/>
  <c r="Q600" i="1"/>
  <c r="S600" i="1" s="1"/>
  <c r="O601" i="1" l="1"/>
  <c r="Y601" i="1" s="1"/>
  <c r="U600" i="1"/>
  <c r="T600" i="1"/>
  <c r="R600" i="1"/>
  <c r="D600" i="1"/>
  <c r="F600" i="1"/>
  <c r="G600" i="1"/>
  <c r="Z601" i="1" l="1"/>
  <c r="V600" i="1"/>
  <c r="K600" i="1"/>
  <c r="AC600" i="1"/>
  <c r="H600" i="1"/>
  <c r="L600" i="1"/>
  <c r="AF600" i="1"/>
  <c r="M600" i="1"/>
  <c r="N600" i="1" l="1"/>
  <c r="I600" i="1"/>
  <c r="AH600" i="1"/>
  <c r="AG600" i="1"/>
  <c r="AD600" i="1"/>
  <c r="AB599" i="1"/>
  <c r="P600" i="1" l="1"/>
  <c r="O600" i="1"/>
  <c r="Y600" i="1" l="1"/>
  <c r="Z600" i="1"/>
  <c r="D599" i="1"/>
  <c r="F599" i="1"/>
  <c r="G599" i="1"/>
  <c r="V599" i="1" l="1"/>
  <c r="K599" i="1"/>
  <c r="AC599" i="1"/>
  <c r="H599" i="1"/>
  <c r="I599" i="1" s="1"/>
  <c r="L599" i="1"/>
  <c r="AD599" i="1" l="1"/>
  <c r="M599" i="1"/>
  <c r="AB598" i="1"/>
  <c r="AF599" i="1"/>
  <c r="Q599" i="1" l="1"/>
  <c r="S599" i="1" s="1"/>
  <c r="N599" i="1"/>
  <c r="P599" i="1" s="1"/>
  <c r="AH599" i="1"/>
  <c r="AG599" i="1"/>
  <c r="O599" i="1" l="1"/>
  <c r="Z599" i="1" s="1"/>
  <c r="R599" i="1"/>
  <c r="U599" i="1" s="1"/>
  <c r="T599" i="1"/>
  <c r="G598" i="1"/>
  <c r="D598" i="1"/>
  <c r="F598" i="1"/>
  <c r="Y599" i="1" l="1"/>
  <c r="V598" i="1"/>
  <c r="K598" i="1"/>
  <c r="AC598" i="1"/>
  <c r="H598" i="1"/>
  <c r="I598" i="1" s="1"/>
  <c r="L598" i="1"/>
  <c r="M598" i="1" s="1"/>
  <c r="Q598" i="1" l="1"/>
  <c r="N598" i="1"/>
  <c r="AD598" i="1"/>
  <c r="AF598" i="1"/>
  <c r="AB597" i="1"/>
  <c r="AG598" i="1" l="1"/>
  <c r="AH598" i="1"/>
  <c r="P598" i="1"/>
  <c r="O598" i="1"/>
  <c r="S598" i="1"/>
  <c r="R598" i="1"/>
  <c r="Z598" i="1" l="1"/>
  <c r="Y598" i="1"/>
  <c r="U598" i="1"/>
  <c r="T598" i="1"/>
  <c r="F597" i="1"/>
  <c r="D597" i="1"/>
  <c r="G597" i="1"/>
  <c r="V597" i="1" l="1"/>
  <c r="K597" i="1"/>
  <c r="AC597" i="1"/>
  <c r="H597" i="1"/>
  <c r="I597" i="1" s="1"/>
  <c r="L597" i="1"/>
  <c r="AF597" i="1"/>
  <c r="AH597" i="1" l="1"/>
  <c r="AG597" i="1"/>
  <c r="AD597" i="1"/>
  <c r="AB596" i="1"/>
  <c r="M597" i="1"/>
  <c r="Q597" i="1" l="1"/>
  <c r="S597" i="1" s="1"/>
  <c r="N597" i="1"/>
  <c r="P597" i="1" s="1"/>
  <c r="Q596" i="1"/>
  <c r="S596" i="1" s="1"/>
  <c r="O597" i="1" l="1"/>
  <c r="Z597" i="1" s="1"/>
  <c r="R597" i="1"/>
  <c r="U597" i="1" s="1"/>
  <c r="U596" i="1"/>
  <c r="T596" i="1"/>
  <c r="R596" i="1"/>
  <c r="T597" i="1"/>
  <c r="G596" i="1"/>
  <c r="F596" i="1"/>
  <c r="D596" i="1"/>
  <c r="Y597" i="1" l="1"/>
  <c r="V596" i="1"/>
  <c r="K596" i="1"/>
  <c r="AC596" i="1"/>
  <c r="H596" i="1"/>
  <c r="I596" i="1" s="1"/>
  <c r="L596" i="1"/>
  <c r="AF596" i="1"/>
  <c r="AH596" i="1" l="1"/>
  <c r="AG596" i="1"/>
  <c r="AD596" i="1"/>
  <c r="M596" i="1"/>
  <c r="AB595" i="1"/>
  <c r="N596" i="1" l="1"/>
  <c r="P596" i="1" s="1"/>
  <c r="O596" i="1" l="1"/>
  <c r="Y596" i="1" s="1"/>
  <c r="G595" i="1"/>
  <c r="D595" i="1"/>
  <c r="F595" i="1"/>
  <c r="Z596" i="1" l="1"/>
  <c r="V595" i="1"/>
  <c r="K595" i="1"/>
  <c r="AC595" i="1"/>
  <c r="H595" i="1"/>
  <c r="I595" i="1" s="1"/>
  <c r="L595" i="1"/>
  <c r="AF595" i="1"/>
  <c r="M595" i="1"/>
  <c r="Q595" i="1" l="1"/>
  <c r="N595" i="1"/>
  <c r="AH595" i="1"/>
  <c r="AG595" i="1"/>
  <c r="AD595" i="1"/>
  <c r="AB594" i="1"/>
  <c r="P595" i="1" l="1"/>
  <c r="O595" i="1"/>
  <c r="S595" i="1"/>
  <c r="R595" i="1"/>
  <c r="Q594" i="1"/>
  <c r="S594" i="1" s="1"/>
  <c r="U594" i="1" l="1"/>
  <c r="T594" i="1"/>
  <c r="Z595" i="1"/>
  <c r="Y595" i="1"/>
  <c r="U595" i="1"/>
  <c r="T595" i="1"/>
  <c r="R594" i="1"/>
  <c r="D594" i="1"/>
  <c r="F594" i="1"/>
  <c r="G594" i="1"/>
  <c r="V594" i="1" l="1"/>
  <c r="K594" i="1"/>
  <c r="AC594" i="1"/>
  <c r="H594" i="1"/>
  <c r="I594" i="1" s="1"/>
  <c r="L594" i="1"/>
  <c r="AF594" i="1" s="1"/>
  <c r="AH594" i="1" l="1"/>
  <c r="AG594" i="1"/>
  <c r="AD594" i="1"/>
  <c r="M594" i="1"/>
  <c r="AB593" i="1"/>
  <c r="N594" i="1" l="1"/>
  <c r="P594" i="1" s="1"/>
  <c r="Q593" i="1"/>
  <c r="S593" i="1" s="1"/>
  <c r="O594" i="1" l="1"/>
  <c r="Z594" i="1" s="1"/>
  <c r="R593" i="1"/>
  <c r="T593" i="1"/>
  <c r="U593" i="1"/>
  <c r="D593" i="1"/>
  <c r="F593" i="1"/>
  <c r="G593" i="1"/>
  <c r="Y594" i="1" l="1"/>
  <c r="V593" i="1"/>
  <c r="K593" i="1"/>
  <c r="AC593" i="1"/>
  <c r="H593" i="1"/>
  <c r="L593" i="1"/>
  <c r="AF593" i="1" s="1"/>
  <c r="M593" i="1"/>
  <c r="N593" i="1" l="1"/>
  <c r="I593" i="1"/>
  <c r="AH593" i="1"/>
  <c r="AG593" i="1"/>
  <c r="AD593" i="1"/>
  <c r="AB592" i="1"/>
  <c r="P593" i="1" l="1"/>
  <c r="O593" i="1"/>
  <c r="Q592" i="1"/>
  <c r="S592" i="1" s="1"/>
  <c r="U592" i="1" l="1"/>
  <c r="T592" i="1"/>
  <c r="Z593" i="1"/>
  <c r="Y593" i="1"/>
  <c r="R592" i="1"/>
  <c r="D592" i="1"/>
  <c r="G592" i="1"/>
  <c r="F592" i="1"/>
  <c r="V592" i="1" l="1"/>
  <c r="K592" i="1"/>
  <c r="AC592" i="1"/>
  <c r="H592" i="1"/>
  <c r="L592" i="1"/>
  <c r="AF592" i="1"/>
  <c r="I592" i="1" l="1"/>
  <c r="AH592" i="1"/>
  <c r="AG592" i="1"/>
  <c r="AD592" i="1"/>
  <c r="M592" i="1"/>
  <c r="AB591" i="1"/>
  <c r="N592" i="1" l="1"/>
  <c r="P592" i="1" s="1"/>
  <c r="Q591" i="1"/>
  <c r="S591" i="1" s="1"/>
  <c r="O592" i="1" l="1"/>
  <c r="Z592" i="1" s="1"/>
  <c r="U591" i="1"/>
  <c r="T591" i="1"/>
  <c r="R591" i="1"/>
  <c r="D591" i="1"/>
  <c r="G591" i="1"/>
  <c r="F591" i="1"/>
  <c r="Y592" i="1" l="1"/>
  <c r="V591" i="1"/>
  <c r="K591" i="1"/>
  <c r="AC591" i="1"/>
  <c r="H591" i="1"/>
  <c r="L591" i="1"/>
  <c r="M591" i="1"/>
  <c r="N591" i="1" l="1"/>
  <c r="I591" i="1"/>
  <c r="AD591" i="1"/>
  <c r="AF591" i="1"/>
  <c r="AB590" i="1"/>
  <c r="AH591" i="1" l="1"/>
  <c r="AG591" i="1"/>
  <c r="P591" i="1"/>
  <c r="O591" i="1"/>
  <c r="Z591" i="1" l="1"/>
  <c r="Y591" i="1"/>
  <c r="G590" i="1"/>
  <c r="D590" i="1"/>
  <c r="F590" i="1"/>
  <c r="V590" i="1" l="1"/>
  <c r="K590" i="1"/>
  <c r="AC590" i="1"/>
  <c r="H590" i="1"/>
  <c r="I590" i="1" s="1"/>
  <c r="L590" i="1"/>
  <c r="AD590" i="1" l="1"/>
  <c r="AB589" i="1"/>
  <c r="AF590" i="1"/>
  <c r="M590" i="1"/>
  <c r="Q590" i="1" l="1"/>
  <c r="S590" i="1" s="1"/>
  <c r="N590" i="1"/>
  <c r="P590" i="1" s="1"/>
  <c r="AH590" i="1"/>
  <c r="AG590" i="1"/>
  <c r="R590" i="1" l="1"/>
  <c r="T590" i="1" s="1"/>
  <c r="O590" i="1"/>
  <c r="Z590" i="1" s="1"/>
  <c r="U590" i="1"/>
  <c r="G589" i="1"/>
  <c r="F589" i="1"/>
  <c r="D589" i="1"/>
  <c r="Y590" i="1" l="1"/>
  <c r="V589" i="1"/>
  <c r="K589" i="1"/>
  <c r="AC589" i="1"/>
  <c r="H589" i="1"/>
  <c r="I589" i="1" s="1"/>
  <c r="L589" i="1"/>
  <c r="M589" i="1"/>
  <c r="AF589" i="1"/>
  <c r="Q589" i="1" l="1"/>
  <c r="N589" i="1"/>
  <c r="AH589" i="1"/>
  <c r="AG589" i="1"/>
  <c r="AD589" i="1"/>
  <c r="AB588" i="1"/>
  <c r="P589" i="1" l="1"/>
  <c r="O589" i="1"/>
  <c r="S589" i="1"/>
  <c r="R589" i="1"/>
  <c r="Q588" i="1"/>
  <c r="S588" i="1" s="1"/>
  <c r="U588" i="1" l="1"/>
  <c r="T588" i="1"/>
  <c r="Z589" i="1"/>
  <c r="Y589" i="1"/>
  <c r="U589" i="1"/>
  <c r="T589" i="1"/>
  <c r="R588" i="1"/>
  <c r="G588" i="1"/>
  <c r="D588" i="1"/>
  <c r="F588" i="1"/>
  <c r="V588" i="1" l="1"/>
  <c r="K588" i="1"/>
  <c r="AC588" i="1"/>
  <c r="H588" i="1"/>
  <c r="I588" i="1" s="1"/>
  <c r="L588" i="1"/>
  <c r="AF588" i="1"/>
  <c r="AH588" i="1" l="1"/>
  <c r="AG588" i="1"/>
  <c r="AD588" i="1"/>
  <c r="AB587" i="1"/>
  <c r="M588" i="1"/>
  <c r="N588" i="1" l="1"/>
  <c r="P588" i="1" s="1"/>
  <c r="Q587" i="1"/>
  <c r="S587" i="1" s="1"/>
  <c r="O588" i="1" l="1"/>
  <c r="Z588" i="1" s="1"/>
  <c r="U587" i="1"/>
  <c r="T587" i="1"/>
  <c r="R587" i="1"/>
  <c r="F587" i="1"/>
  <c r="G587" i="1"/>
  <c r="D587" i="1"/>
  <c r="Y588" i="1" l="1"/>
  <c r="V587" i="1"/>
  <c r="K587" i="1"/>
  <c r="AC587" i="1"/>
  <c r="H587" i="1"/>
  <c r="I587" i="1" s="1"/>
  <c r="L587" i="1"/>
  <c r="AF587" i="1"/>
  <c r="M587" i="1"/>
  <c r="N587" i="1" l="1"/>
  <c r="AH587" i="1"/>
  <c r="AG587" i="1"/>
  <c r="AD587" i="1"/>
  <c r="AB586" i="1"/>
  <c r="P587" i="1" l="1"/>
  <c r="O587" i="1"/>
  <c r="Q586" i="1"/>
  <c r="S586" i="1" s="1"/>
  <c r="U586" i="1" l="1"/>
  <c r="T586" i="1"/>
  <c r="R586" i="1"/>
  <c r="Y587" i="1"/>
  <c r="Z587" i="1"/>
  <c r="G586" i="1"/>
  <c r="D586" i="1"/>
  <c r="F586" i="1"/>
  <c r="V586" i="1" l="1"/>
  <c r="K586" i="1"/>
  <c r="AC586" i="1"/>
  <c r="H586" i="1"/>
  <c r="I586" i="1" s="1"/>
  <c r="L586" i="1"/>
  <c r="AF586" i="1"/>
  <c r="AH586" i="1" l="1"/>
  <c r="AG586" i="1"/>
  <c r="AD586" i="1"/>
  <c r="M586" i="1"/>
  <c r="AB585" i="1"/>
  <c r="N586" i="1" l="1"/>
  <c r="O586" i="1" s="1"/>
  <c r="Q585" i="1"/>
  <c r="S585" i="1" s="1"/>
  <c r="P586" i="1" l="1"/>
  <c r="U585" i="1"/>
  <c r="T585" i="1"/>
  <c r="R585" i="1"/>
  <c r="Z586" i="1"/>
  <c r="Y586" i="1"/>
  <c r="G585" i="1"/>
  <c r="D585" i="1"/>
  <c r="F585" i="1"/>
  <c r="V585" i="1" l="1"/>
  <c r="K585" i="1"/>
  <c r="AC585" i="1"/>
  <c r="H585" i="1"/>
  <c r="L585" i="1"/>
  <c r="AF585" i="1" s="1"/>
  <c r="I585" i="1" l="1"/>
  <c r="AH585" i="1"/>
  <c r="AG585" i="1"/>
  <c r="AD585" i="1"/>
  <c r="AB584" i="1"/>
  <c r="M585" i="1"/>
  <c r="N585" i="1" l="1"/>
  <c r="P585" i="1" s="1"/>
  <c r="Q584" i="1"/>
  <c r="R584" i="1" s="1"/>
  <c r="O585" i="1" l="1"/>
  <c r="Z585" i="1" s="1"/>
  <c r="S584" i="1"/>
  <c r="F584" i="1"/>
  <c r="G584" i="1"/>
  <c r="D584" i="1"/>
  <c r="Y585" i="1" l="1"/>
  <c r="V584" i="1"/>
  <c r="K584" i="1"/>
  <c r="AC584" i="1"/>
  <c r="H584" i="1"/>
  <c r="U584" i="1"/>
  <c r="T584" i="1"/>
  <c r="L584" i="1"/>
  <c r="I584" i="1" l="1"/>
  <c r="AD584" i="1"/>
  <c r="M584" i="1"/>
  <c r="AF584" i="1"/>
  <c r="AB583" i="1"/>
  <c r="N584" i="1" l="1"/>
  <c r="P584" i="1" s="1"/>
  <c r="AG584" i="1"/>
  <c r="AH584" i="1"/>
  <c r="Q583" i="1"/>
  <c r="S583" i="1" s="1"/>
  <c r="O584" i="1" l="1"/>
  <c r="Z584" i="1" s="1"/>
  <c r="U583" i="1"/>
  <c r="T583" i="1"/>
  <c r="Y584" i="1"/>
  <c r="R583" i="1"/>
  <c r="D583" i="1"/>
  <c r="G583" i="1"/>
  <c r="F583" i="1"/>
  <c r="V583" i="1" l="1"/>
  <c r="K583" i="1"/>
  <c r="AC583" i="1"/>
  <c r="H583" i="1"/>
  <c r="I583" i="1" s="1"/>
  <c r="L583" i="1"/>
  <c r="AF583" i="1"/>
  <c r="AH583" i="1" l="1"/>
  <c r="AG583" i="1"/>
  <c r="AD583" i="1"/>
  <c r="M583" i="1"/>
  <c r="AB582" i="1"/>
  <c r="N583" i="1" l="1"/>
  <c r="P583" i="1" s="1"/>
  <c r="Q582" i="1"/>
  <c r="S582" i="1" s="1"/>
  <c r="O583" i="1" l="1"/>
  <c r="U582" i="1"/>
  <c r="T582" i="1"/>
  <c r="Z583" i="1"/>
  <c r="Y583" i="1"/>
  <c r="R582" i="1"/>
  <c r="G582" i="1"/>
  <c r="F582" i="1"/>
  <c r="D582" i="1"/>
  <c r="V582" i="1" l="1"/>
  <c r="K582" i="1"/>
  <c r="AC582" i="1"/>
  <c r="H582" i="1"/>
  <c r="L582" i="1"/>
  <c r="AF582" i="1" s="1"/>
  <c r="I582" i="1" l="1"/>
  <c r="AG582" i="1"/>
  <c r="AH582" i="1"/>
  <c r="AD582" i="1"/>
  <c r="AB581" i="1"/>
  <c r="M582" i="1"/>
  <c r="N582" i="1" l="1"/>
  <c r="O582" i="1" s="1"/>
  <c r="Q581" i="1"/>
  <c r="S581" i="1" s="1"/>
  <c r="P582" i="1" l="1"/>
  <c r="U581" i="1"/>
  <c r="T581" i="1"/>
  <c r="Z582" i="1"/>
  <c r="Y582" i="1"/>
  <c r="R581" i="1"/>
  <c r="D581" i="1"/>
  <c r="F581" i="1"/>
  <c r="G581" i="1"/>
  <c r="V581" i="1" l="1"/>
  <c r="K581" i="1"/>
  <c r="AC581" i="1"/>
  <c r="H581" i="1"/>
  <c r="L581" i="1"/>
  <c r="AF581" i="1"/>
  <c r="I581" i="1" l="1"/>
  <c r="AH581" i="1"/>
  <c r="AG581" i="1"/>
  <c r="AD581" i="1"/>
  <c r="AB580" i="1"/>
  <c r="M581" i="1"/>
  <c r="N581" i="1" l="1"/>
  <c r="P581" i="1" s="1"/>
  <c r="Q580" i="1"/>
  <c r="S580" i="1" s="1"/>
  <c r="O581" i="1" l="1"/>
  <c r="Z581" i="1" s="1"/>
  <c r="U580" i="1"/>
  <c r="T580" i="1"/>
  <c r="R580" i="1"/>
  <c r="D580" i="1"/>
  <c r="F580" i="1"/>
  <c r="G580" i="1"/>
  <c r="Y581" i="1" l="1"/>
  <c r="V580" i="1"/>
  <c r="K580" i="1"/>
  <c r="AC580" i="1"/>
  <c r="H580" i="1"/>
  <c r="L580" i="1"/>
  <c r="AF580" i="1"/>
  <c r="I580" i="1" l="1"/>
  <c r="AH580" i="1"/>
  <c r="AG580" i="1"/>
  <c r="AD580" i="1"/>
  <c r="M580" i="1"/>
  <c r="AB579" i="1"/>
  <c r="N580" i="1" l="1"/>
  <c r="P580" i="1" s="1"/>
  <c r="Q579" i="1"/>
  <c r="S579" i="1" s="1"/>
  <c r="O580" i="1" l="1"/>
  <c r="Y580" i="1" s="1"/>
  <c r="U579" i="1"/>
  <c r="T579" i="1"/>
  <c r="R579" i="1"/>
  <c r="G579" i="1"/>
  <c r="D579" i="1"/>
  <c r="F579" i="1"/>
  <c r="Z580" i="1" l="1"/>
  <c r="V579" i="1"/>
  <c r="K579" i="1"/>
  <c r="AC579" i="1"/>
  <c r="H579" i="1"/>
  <c r="L579" i="1"/>
  <c r="AD579" i="1" l="1"/>
  <c r="I579" i="1"/>
  <c r="M579" i="1"/>
  <c r="AF579" i="1"/>
  <c r="AB578" i="1"/>
  <c r="N579" i="1" l="1"/>
  <c r="O579" i="1" s="1"/>
  <c r="AH579" i="1"/>
  <c r="AG579" i="1"/>
  <c r="P579" i="1" l="1"/>
  <c r="Z579" i="1"/>
  <c r="Y579" i="1"/>
  <c r="F578" i="1"/>
  <c r="G578" i="1"/>
  <c r="D578" i="1"/>
  <c r="V578" i="1" l="1"/>
  <c r="K578" i="1"/>
  <c r="AC578" i="1"/>
  <c r="H578" i="1"/>
  <c r="L578" i="1"/>
  <c r="I578" i="1" l="1"/>
  <c r="AD578" i="1"/>
  <c r="AF578" i="1"/>
  <c r="AB577" i="1"/>
  <c r="M578" i="1"/>
  <c r="AG578" i="1" l="1"/>
  <c r="AH578" i="1"/>
  <c r="Q578" i="1"/>
  <c r="R578" i="1" s="1"/>
  <c r="N578" i="1"/>
  <c r="O578" i="1" s="1"/>
  <c r="Q577" i="1"/>
  <c r="S577" i="1" s="1"/>
  <c r="P578" i="1" l="1"/>
  <c r="S578" i="1"/>
  <c r="Y578" i="1" s="1"/>
  <c r="U577" i="1"/>
  <c r="T577" i="1"/>
  <c r="R577" i="1"/>
  <c r="F577" i="1"/>
  <c r="G577" i="1"/>
  <c r="D577" i="1"/>
  <c r="U578" i="1" l="1"/>
  <c r="Z578" i="1"/>
  <c r="T578" i="1"/>
  <c r="V577" i="1"/>
  <c r="K577" i="1"/>
  <c r="AC577" i="1"/>
  <c r="H577" i="1"/>
  <c r="L577" i="1"/>
  <c r="M577" i="1" s="1"/>
  <c r="N577" i="1" l="1"/>
  <c r="I577" i="1"/>
  <c r="AD577" i="1"/>
  <c r="AB576" i="1"/>
  <c r="AF577" i="1"/>
  <c r="AH577" i="1" l="1"/>
  <c r="AG577" i="1"/>
  <c r="P577" i="1"/>
  <c r="O577" i="1"/>
  <c r="Q576" i="1"/>
  <c r="S576" i="1" s="1"/>
  <c r="U576" i="1" l="1"/>
  <c r="T576" i="1"/>
  <c r="R576" i="1"/>
  <c r="Z577" i="1"/>
  <c r="Y577" i="1"/>
  <c r="G576" i="1"/>
  <c r="F576" i="1"/>
  <c r="D576" i="1"/>
  <c r="V576" i="1" l="1"/>
  <c r="K576" i="1"/>
  <c r="AC576" i="1"/>
  <c r="H576" i="1"/>
  <c r="L576" i="1"/>
  <c r="M576" i="1"/>
  <c r="AF576" i="1"/>
  <c r="N576" i="1" l="1"/>
  <c r="I576" i="1"/>
  <c r="AG576" i="1"/>
  <c r="AH576" i="1"/>
  <c r="AD576" i="1"/>
  <c r="AC575" i="1"/>
  <c r="AD575" i="1" s="1"/>
  <c r="V575" i="1"/>
  <c r="P576" i="1" l="1"/>
  <c r="O576" i="1"/>
  <c r="K575" i="1"/>
  <c r="H575" i="1"/>
  <c r="L575" i="1"/>
  <c r="Z576" i="1" l="1"/>
  <c r="Y576" i="1"/>
  <c r="I575" i="1"/>
  <c r="AC574" i="1"/>
  <c r="AD574" i="1" s="1"/>
  <c r="V574" i="1"/>
  <c r="M575" i="1"/>
  <c r="AF575" i="1"/>
  <c r="Q575" i="1" l="1"/>
  <c r="S575" i="1" s="1"/>
  <c r="N575" i="1"/>
  <c r="P575" i="1" s="1"/>
  <c r="AH575" i="1"/>
  <c r="AG575" i="1"/>
  <c r="K574" i="1"/>
  <c r="H574" i="1"/>
  <c r="I574" i="1" s="1"/>
  <c r="L574" i="1"/>
  <c r="R575" i="1" l="1"/>
  <c r="O575" i="1"/>
  <c r="Z575" i="1" s="1"/>
  <c r="T575" i="1"/>
  <c r="U575" i="1"/>
  <c r="AC573" i="1"/>
  <c r="V573" i="1"/>
  <c r="M574" i="1"/>
  <c r="AF574" i="1"/>
  <c r="Q574" i="1" l="1"/>
  <c r="S574" i="1" s="1"/>
  <c r="N574" i="1"/>
  <c r="P574" i="1" s="1"/>
  <c r="Y575" i="1"/>
  <c r="AG574" i="1"/>
  <c r="AH574" i="1"/>
  <c r="AD573" i="1"/>
  <c r="R574" i="1"/>
  <c r="K573" i="1"/>
  <c r="H573" i="1"/>
  <c r="I573" i="1" s="1"/>
  <c r="L573" i="1"/>
  <c r="M573" i="1" s="1"/>
  <c r="AF573" i="1"/>
  <c r="O574" i="1" l="1"/>
  <c r="AH573" i="1"/>
  <c r="AG573" i="1"/>
  <c r="Q573" i="1"/>
  <c r="Y574" i="1"/>
  <c r="T574" i="1"/>
  <c r="Z574" i="1"/>
  <c r="U574" i="1"/>
  <c r="N573" i="1"/>
  <c r="AB572" i="1"/>
  <c r="S573" i="1" l="1"/>
  <c r="R573" i="1"/>
  <c r="O573" i="1"/>
  <c r="P573" i="1"/>
  <c r="Q572" i="1"/>
  <c r="S572" i="1" s="1"/>
  <c r="U572" i="1" l="1"/>
  <c r="T572" i="1"/>
  <c r="R572" i="1"/>
  <c r="Y573" i="1"/>
  <c r="U573" i="1"/>
  <c r="Z573" i="1"/>
  <c r="T573" i="1"/>
  <c r="D572" i="1"/>
  <c r="G572" i="1"/>
  <c r="F572" i="1"/>
  <c r="V572" i="1" l="1"/>
  <c r="K572" i="1"/>
  <c r="AC572" i="1"/>
  <c r="H572" i="1"/>
  <c r="L572" i="1"/>
  <c r="I572" i="1" l="1"/>
  <c r="AD572" i="1"/>
  <c r="M572" i="1"/>
  <c r="AF572" i="1"/>
  <c r="AB571" i="1"/>
  <c r="N572" i="1" l="1"/>
  <c r="P572" i="1" s="1"/>
  <c r="AH572" i="1"/>
  <c r="AG572" i="1"/>
  <c r="Q571" i="1"/>
  <c r="S571" i="1" s="1"/>
  <c r="O572" i="1" l="1"/>
  <c r="Z572" i="1" s="1"/>
  <c r="U571" i="1"/>
  <c r="T571" i="1"/>
  <c r="Y572" i="1"/>
  <c r="R571" i="1"/>
  <c r="F571" i="1"/>
  <c r="D571" i="1"/>
  <c r="G571" i="1"/>
  <c r="V571" i="1" l="1"/>
  <c r="K571" i="1"/>
  <c r="AC571" i="1"/>
  <c r="H571" i="1"/>
  <c r="I571" i="1" s="1"/>
  <c r="L571" i="1"/>
  <c r="AD571" i="1" l="1"/>
  <c r="M571" i="1"/>
  <c r="AB570" i="1"/>
  <c r="AF571" i="1"/>
  <c r="N571" i="1" l="1"/>
  <c r="P571" i="1" s="1"/>
  <c r="AH571" i="1"/>
  <c r="AG571" i="1"/>
  <c r="Q570" i="1"/>
  <c r="S570" i="1" s="1"/>
  <c r="O571" i="1" l="1"/>
  <c r="Z571" i="1" s="1"/>
  <c r="U570" i="1"/>
  <c r="T570" i="1"/>
  <c r="R570" i="1"/>
  <c r="G570" i="1"/>
  <c r="D570" i="1"/>
  <c r="F570" i="1"/>
  <c r="Y571" i="1" l="1"/>
  <c r="V570" i="1"/>
  <c r="K570" i="1"/>
  <c r="AC570" i="1"/>
  <c r="H570" i="1"/>
  <c r="I570" i="1" s="1"/>
  <c r="L570" i="1"/>
  <c r="M570" i="1" s="1"/>
  <c r="N570" i="1" l="1"/>
  <c r="AD570" i="1"/>
  <c r="AF570" i="1"/>
  <c r="AB568" i="1"/>
  <c r="AG570" i="1" l="1"/>
  <c r="AH570" i="1"/>
  <c r="P570" i="1"/>
  <c r="O570" i="1"/>
  <c r="Q568" i="1"/>
  <c r="R568" i="1" s="1"/>
  <c r="Z570" i="1" l="1"/>
  <c r="Y570" i="1"/>
  <c r="S568" i="1"/>
  <c r="F568" i="1"/>
  <c r="G568" i="1"/>
  <c r="D568" i="1"/>
  <c r="V568" i="1" l="1"/>
  <c r="K568" i="1"/>
  <c r="AC568" i="1"/>
  <c r="H568" i="1"/>
  <c r="U568" i="1"/>
  <c r="T568" i="1"/>
  <c r="L568" i="1"/>
  <c r="I568" i="1" l="1"/>
  <c r="AD568" i="1"/>
  <c r="AF568" i="1"/>
  <c r="M568" i="1"/>
  <c r="AH568" i="1" l="1"/>
  <c r="AG568" i="1"/>
  <c r="N568" i="1"/>
  <c r="P568" i="1" s="1"/>
  <c r="O568" i="1" l="1"/>
  <c r="AB567" i="1"/>
  <c r="Z568" i="1" l="1"/>
  <c r="Y568" i="1"/>
  <c r="Q567" i="1"/>
  <c r="S567" i="1" s="1"/>
  <c r="U567" i="1" l="1"/>
  <c r="T567" i="1"/>
  <c r="R567" i="1"/>
  <c r="G567" i="1"/>
  <c r="F567" i="1"/>
  <c r="D567" i="1"/>
  <c r="V567" i="1" l="1"/>
  <c r="K567" i="1"/>
  <c r="AC567" i="1"/>
  <c r="H567" i="1"/>
  <c r="L567" i="1"/>
  <c r="M567" i="1"/>
  <c r="N567" i="1" l="1"/>
  <c r="I567" i="1"/>
  <c r="AD567" i="1"/>
  <c r="AF567" i="1"/>
  <c r="AB566" i="1"/>
  <c r="AG567" i="1" l="1"/>
  <c r="AH567" i="1"/>
  <c r="P567" i="1"/>
  <c r="O567" i="1"/>
  <c r="Q566" i="1"/>
  <c r="S566" i="1" s="1"/>
  <c r="U566" i="1" l="1"/>
  <c r="T566" i="1"/>
  <c r="Z567" i="1"/>
  <c r="Y567" i="1"/>
  <c r="R566" i="1"/>
  <c r="D566" i="1"/>
  <c r="F566" i="1"/>
  <c r="G566" i="1"/>
  <c r="V566" i="1" l="1"/>
  <c r="K566" i="1"/>
  <c r="AC566" i="1"/>
  <c r="H566" i="1"/>
  <c r="L566" i="1"/>
  <c r="AF566" i="1" s="1"/>
  <c r="M566" i="1"/>
  <c r="N566" i="1" l="1"/>
  <c r="I566" i="1"/>
  <c r="AH566" i="1"/>
  <c r="AG566" i="1"/>
  <c r="AD566" i="1"/>
  <c r="AB565" i="1"/>
  <c r="P566" i="1" l="1"/>
  <c r="O566" i="1"/>
  <c r="Q565" i="1"/>
  <c r="S565" i="1" s="1"/>
  <c r="U565" i="1" l="1"/>
  <c r="T565" i="1"/>
  <c r="Z566" i="1"/>
  <c r="Y566" i="1"/>
  <c r="R565" i="1"/>
  <c r="F565" i="1"/>
  <c r="G565" i="1"/>
  <c r="D565" i="1"/>
  <c r="V565" i="1" l="1"/>
  <c r="K565" i="1"/>
  <c r="AC565" i="1"/>
  <c r="H565" i="1"/>
  <c r="L565" i="1"/>
  <c r="M565" i="1" s="1"/>
  <c r="AF565" i="1"/>
  <c r="N565" i="1" l="1"/>
  <c r="I565" i="1"/>
  <c r="AH565" i="1"/>
  <c r="AG565" i="1"/>
  <c r="AD565" i="1"/>
  <c r="AB564" i="1"/>
  <c r="P565" i="1" l="1"/>
  <c r="O565" i="1"/>
  <c r="Q564" i="1"/>
  <c r="S564" i="1" s="1"/>
  <c r="U564" i="1" l="1"/>
  <c r="T564" i="1"/>
  <c r="Y565" i="1"/>
  <c r="Z565" i="1"/>
  <c r="R564" i="1"/>
  <c r="F564" i="1"/>
  <c r="G564" i="1"/>
  <c r="D564" i="1"/>
  <c r="V564" i="1" l="1"/>
  <c r="K564" i="1"/>
  <c r="AC564" i="1"/>
  <c r="H564" i="1"/>
  <c r="L564" i="1"/>
  <c r="I564" i="1" l="1"/>
  <c r="AD564" i="1"/>
  <c r="M564" i="1"/>
  <c r="AB563" i="1"/>
  <c r="AF564" i="1"/>
  <c r="N564" i="1" l="1"/>
  <c r="P564" i="1" s="1"/>
  <c r="AH564" i="1"/>
  <c r="AG564" i="1"/>
  <c r="Q563" i="1"/>
  <c r="S563" i="1" s="1"/>
  <c r="O564" i="1" l="1"/>
  <c r="Y564" i="1" s="1"/>
  <c r="U563" i="1"/>
  <c r="T563" i="1"/>
  <c r="R563" i="1"/>
  <c r="D563" i="1"/>
  <c r="F563" i="1"/>
  <c r="G563" i="1"/>
  <c r="Z564" i="1" l="1"/>
  <c r="V563" i="1"/>
  <c r="K563" i="1"/>
  <c r="AC563" i="1"/>
  <c r="H563" i="1"/>
  <c r="I563" i="1" s="1"/>
  <c r="L563" i="1"/>
  <c r="AD563" i="1" l="1"/>
  <c r="AB562" i="1"/>
  <c r="M563" i="1"/>
  <c r="AF563" i="1"/>
  <c r="N563" i="1" l="1"/>
  <c r="O563" i="1" s="1"/>
  <c r="AH563" i="1"/>
  <c r="AG563" i="1"/>
  <c r="Q562" i="1"/>
  <c r="S562" i="1" s="1"/>
  <c r="P563" i="1" l="1"/>
  <c r="U562" i="1"/>
  <c r="T562" i="1"/>
  <c r="Y563" i="1"/>
  <c r="Z563" i="1"/>
  <c r="R562" i="1"/>
  <c r="D562" i="1"/>
  <c r="F562" i="1"/>
  <c r="G562" i="1"/>
  <c r="V562" i="1" l="1"/>
  <c r="K562" i="1"/>
  <c r="AC562" i="1"/>
  <c r="H562" i="1"/>
  <c r="L562" i="1"/>
  <c r="M562" i="1"/>
  <c r="AF562" i="1"/>
  <c r="N562" i="1" l="1"/>
  <c r="I562" i="1"/>
  <c r="AH562" i="1"/>
  <c r="AG562" i="1"/>
  <c r="AD562" i="1"/>
  <c r="AB561" i="1"/>
  <c r="P562" i="1" l="1"/>
  <c r="O562" i="1"/>
  <c r="Q561" i="1"/>
  <c r="S561" i="1" s="1"/>
  <c r="U561" i="1" l="1"/>
  <c r="T561" i="1"/>
  <c r="Y562" i="1"/>
  <c r="Z562" i="1"/>
  <c r="R561" i="1"/>
  <c r="F561" i="1"/>
  <c r="D561" i="1"/>
  <c r="G561" i="1"/>
  <c r="V561" i="1" l="1"/>
  <c r="K561" i="1"/>
  <c r="AC561" i="1"/>
  <c r="H561" i="1"/>
  <c r="L561" i="1"/>
  <c r="M561" i="1"/>
  <c r="N561" i="1" l="1"/>
  <c r="I561" i="1"/>
  <c r="AD561" i="1"/>
  <c r="AF561" i="1"/>
  <c r="AB560" i="1"/>
  <c r="AH561" i="1" l="1"/>
  <c r="AG561" i="1"/>
  <c r="P561" i="1"/>
  <c r="O561" i="1"/>
  <c r="Z561" i="1" l="1"/>
  <c r="Y561" i="1"/>
  <c r="G560" i="1"/>
  <c r="F560" i="1"/>
  <c r="D560" i="1"/>
  <c r="V560" i="1" l="1"/>
  <c r="K560" i="1"/>
  <c r="AC560" i="1"/>
  <c r="H560" i="1"/>
  <c r="L560" i="1"/>
  <c r="M560" i="1"/>
  <c r="Q560" i="1" l="1"/>
  <c r="N560" i="1"/>
  <c r="I560" i="1"/>
  <c r="AD560" i="1"/>
  <c r="AB559" i="1"/>
  <c r="AF560" i="1"/>
  <c r="S560" i="1" l="1"/>
  <c r="R560" i="1"/>
  <c r="AH560" i="1"/>
  <c r="AG560" i="1"/>
  <c r="P560" i="1"/>
  <c r="O560" i="1"/>
  <c r="Q559" i="1"/>
  <c r="S559" i="1" s="1"/>
  <c r="U560" i="1" l="1"/>
  <c r="T560" i="1"/>
  <c r="U559" i="1"/>
  <c r="T559" i="1"/>
  <c r="R559" i="1"/>
  <c r="Z560" i="1"/>
  <c r="Y560" i="1"/>
  <c r="F559" i="1"/>
  <c r="G559" i="1"/>
  <c r="D559" i="1"/>
  <c r="V559" i="1" l="1"/>
  <c r="K559" i="1"/>
  <c r="AC559" i="1"/>
  <c r="H559" i="1"/>
  <c r="L559" i="1"/>
  <c r="I559" i="1" l="1"/>
  <c r="AD559" i="1"/>
  <c r="M559" i="1"/>
  <c r="AB558" i="1"/>
  <c r="AF559" i="1"/>
  <c r="N559" i="1" l="1"/>
  <c r="O559" i="1" s="1"/>
  <c r="AH559" i="1"/>
  <c r="AG559" i="1"/>
  <c r="P559" i="1" l="1"/>
  <c r="Z559" i="1"/>
  <c r="Y559" i="1"/>
  <c r="G558" i="1"/>
  <c r="F558" i="1"/>
  <c r="D558" i="1"/>
  <c r="V558" i="1" l="1"/>
  <c r="K558" i="1"/>
  <c r="AC558" i="1"/>
  <c r="H558" i="1"/>
  <c r="I558" i="1" s="1"/>
  <c r="L558" i="1"/>
  <c r="AF558" i="1"/>
  <c r="AH558" i="1" l="1"/>
  <c r="AG558" i="1"/>
  <c r="AD558" i="1"/>
  <c r="M558" i="1"/>
  <c r="AB557" i="1"/>
  <c r="N558" i="1" l="1"/>
  <c r="P558" i="1" s="1"/>
  <c r="Q558" i="1"/>
  <c r="S558" i="1" s="1"/>
  <c r="Q557" i="1"/>
  <c r="S557" i="1" s="1"/>
  <c r="O558" i="1" l="1"/>
  <c r="Z558" i="1" s="1"/>
  <c r="R558" i="1"/>
  <c r="U557" i="1"/>
  <c r="T557" i="1"/>
  <c r="R557" i="1"/>
  <c r="Y558" i="1"/>
  <c r="U558" i="1"/>
  <c r="T558" i="1"/>
  <c r="G557" i="1"/>
  <c r="D557" i="1"/>
  <c r="F557" i="1"/>
  <c r="V557" i="1" l="1"/>
  <c r="K557" i="1"/>
  <c r="AC557" i="1"/>
  <c r="H557" i="1"/>
  <c r="L557" i="1"/>
  <c r="M557" i="1"/>
  <c r="N557" i="1" l="1"/>
  <c r="I557" i="1"/>
  <c r="AD557" i="1"/>
  <c r="AF557" i="1"/>
  <c r="AB556" i="1"/>
  <c r="AG557" i="1" l="1"/>
  <c r="AH557" i="1"/>
  <c r="P557" i="1"/>
  <c r="O557" i="1"/>
  <c r="Q556" i="1"/>
  <c r="S556" i="1" s="1"/>
  <c r="U556" i="1" l="1"/>
  <c r="T556" i="1"/>
  <c r="Z557" i="1"/>
  <c r="Y557" i="1"/>
  <c r="R556" i="1"/>
  <c r="G556" i="1"/>
  <c r="F556" i="1"/>
  <c r="D556" i="1"/>
  <c r="V556" i="1" l="1"/>
  <c r="K556" i="1"/>
  <c r="AC556" i="1"/>
  <c r="H556" i="1"/>
  <c r="L556" i="1"/>
  <c r="I556" i="1" l="1"/>
  <c r="AD556" i="1"/>
  <c r="M556" i="1"/>
  <c r="AF556" i="1"/>
  <c r="AB555" i="1"/>
  <c r="N556" i="1" l="1"/>
  <c r="P556" i="1" s="1"/>
  <c r="AH556" i="1"/>
  <c r="AG556" i="1"/>
  <c r="Q555" i="1"/>
  <c r="S555" i="1" s="1"/>
  <c r="O556" i="1" l="1"/>
  <c r="Y556" i="1" s="1"/>
  <c r="U555" i="1"/>
  <c r="T555" i="1"/>
  <c r="R555" i="1"/>
  <c r="Z556" i="1"/>
  <c r="D555" i="1"/>
  <c r="F555" i="1"/>
  <c r="G555" i="1"/>
  <c r="V555" i="1" l="1"/>
  <c r="K555" i="1"/>
  <c r="AC555" i="1"/>
  <c r="H555" i="1"/>
  <c r="L555" i="1"/>
  <c r="AF555" i="1"/>
  <c r="I555" i="1" l="1"/>
  <c r="AH555" i="1"/>
  <c r="AG555" i="1"/>
  <c r="AD555" i="1"/>
  <c r="AC554" i="1"/>
  <c r="AD554" i="1" s="1"/>
  <c r="V554" i="1"/>
  <c r="M555" i="1"/>
  <c r="N555" i="1" l="1"/>
  <c r="O555" i="1" s="1"/>
  <c r="K554" i="1"/>
  <c r="H554" i="1"/>
  <c r="I554" i="1" s="1"/>
  <c r="L554" i="1"/>
  <c r="AF554" i="1"/>
  <c r="P555" i="1" l="1"/>
  <c r="AH554" i="1"/>
  <c r="AG554" i="1"/>
  <c r="Y555" i="1"/>
  <c r="Z555" i="1"/>
  <c r="AB553" i="1"/>
  <c r="M554" i="1"/>
  <c r="N554" i="1" l="1"/>
  <c r="O554" i="1" s="1"/>
  <c r="Q554" i="1"/>
  <c r="R554" i="1" s="1"/>
  <c r="S554" i="1" l="1"/>
  <c r="T554" i="1" s="1"/>
  <c r="P554" i="1"/>
  <c r="D553" i="1"/>
  <c r="F553" i="1"/>
  <c r="G553" i="1"/>
  <c r="Y554" i="1" l="1"/>
  <c r="U554" i="1"/>
  <c r="Z554" i="1"/>
  <c r="V553" i="1"/>
  <c r="K553" i="1"/>
  <c r="AC553" i="1"/>
  <c r="H553" i="1"/>
  <c r="I553" i="1" s="1"/>
  <c r="L553" i="1"/>
  <c r="M553" i="1"/>
  <c r="Q553" i="1" l="1"/>
  <c r="N553" i="1"/>
  <c r="AD553" i="1"/>
  <c r="AC552" i="1"/>
  <c r="AD552" i="1" s="1"/>
  <c r="V552" i="1"/>
  <c r="AF553" i="1"/>
  <c r="S553" i="1" l="1"/>
  <c r="R553" i="1"/>
  <c r="AG553" i="1"/>
  <c r="AH553" i="1"/>
  <c r="P553" i="1"/>
  <c r="O553" i="1"/>
  <c r="K552" i="1"/>
  <c r="H552" i="1"/>
  <c r="I552" i="1" s="1"/>
  <c r="L552" i="1"/>
  <c r="U553" i="1" l="1"/>
  <c r="T553" i="1"/>
  <c r="Z553" i="1"/>
  <c r="Y553" i="1"/>
  <c r="AF552" i="1"/>
  <c r="AB551" i="1"/>
  <c r="M552" i="1"/>
  <c r="Q552" i="1" l="1"/>
  <c r="S552" i="1" s="1"/>
  <c r="N552" i="1"/>
  <c r="O552" i="1" s="1"/>
  <c r="AH552" i="1"/>
  <c r="AG552" i="1"/>
  <c r="R552" i="1" l="1"/>
  <c r="U552" i="1" s="1"/>
  <c r="P552" i="1"/>
  <c r="T552" i="1"/>
  <c r="Y552" i="1"/>
  <c r="Z552" i="1"/>
  <c r="D551" i="1"/>
  <c r="F551" i="1"/>
  <c r="G551" i="1"/>
  <c r="V551" i="1" l="1"/>
  <c r="K551" i="1"/>
  <c r="AC551" i="1"/>
  <c r="H551" i="1"/>
  <c r="L551" i="1"/>
  <c r="M551" i="1"/>
  <c r="Q551" i="1" l="1"/>
  <c r="N551" i="1"/>
  <c r="I551" i="1"/>
  <c r="AD551" i="1"/>
  <c r="AF551" i="1"/>
  <c r="AB550" i="1"/>
  <c r="AG551" i="1" l="1"/>
  <c r="AH551" i="1"/>
  <c r="P551" i="1"/>
  <c r="O551" i="1"/>
  <c r="S551" i="1"/>
  <c r="R551" i="1"/>
  <c r="Q550" i="1"/>
  <c r="S550" i="1" s="1"/>
  <c r="U550" i="1" l="1"/>
  <c r="T550" i="1"/>
  <c r="R550" i="1"/>
  <c r="Z551" i="1"/>
  <c r="Y551" i="1"/>
  <c r="U551" i="1"/>
  <c r="T551" i="1"/>
  <c r="D550" i="1"/>
  <c r="F550" i="1"/>
  <c r="G550" i="1"/>
  <c r="V550" i="1" l="1"/>
  <c r="K550" i="1"/>
  <c r="AC550" i="1"/>
  <c r="H550" i="1"/>
  <c r="L550" i="1"/>
  <c r="M550" i="1" s="1"/>
  <c r="N550" i="1" l="1"/>
  <c r="I550" i="1"/>
  <c r="AD550" i="1"/>
  <c r="AB549" i="1"/>
  <c r="AF550" i="1"/>
  <c r="AG550" i="1" l="1"/>
  <c r="AH550" i="1"/>
  <c r="P550" i="1"/>
  <c r="O550" i="1"/>
  <c r="Q549" i="1"/>
  <c r="S549" i="1" s="1"/>
  <c r="U549" i="1" l="1"/>
  <c r="T549" i="1"/>
  <c r="Z550" i="1"/>
  <c r="Y550" i="1"/>
  <c r="R549" i="1"/>
  <c r="G549" i="1"/>
  <c r="F549" i="1"/>
  <c r="D549" i="1"/>
  <c r="V549" i="1" l="1"/>
  <c r="K549" i="1"/>
  <c r="AC549" i="1"/>
  <c r="H549" i="1"/>
  <c r="I549" i="1" s="1"/>
  <c r="L549" i="1"/>
  <c r="M549" i="1" s="1"/>
  <c r="AD549" i="1" l="1"/>
  <c r="N549" i="1"/>
  <c r="AB548" i="1"/>
  <c r="AF549" i="1"/>
  <c r="AH549" i="1" l="1"/>
  <c r="AG549" i="1"/>
  <c r="P549" i="1"/>
  <c r="O549" i="1"/>
  <c r="Q548" i="1"/>
  <c r="S548" i="1" s="1"/>
  <c r="U548" i="1" l="1"/>
  <c r="T548" i="1"/>
  <c r="Z549" i="1"/>
  <c r="Y549" i="1"/>
  <c r="R548" i="1"/>
  <c r="D548" i="1"/>
  <c r="F548" i="1"/>
  <c r="G548" i="1"/>
  <c r="V548" i="1" l="1"/>
  <c r="K548" i="1"/>
  <c r="AC548" i="1"/>
  <c r="H548" i="1"/>
  <c r="L548" i="1"/>
  <c r="AF548" i="1"/>
  <c r="I548" i="1" l="1"/>
  <c r="AG548" i="1"/>
  <c r="AH548" i="1"/>
  <c r="AD548" i="1"/>
  <c r="M548" i="1"/>
  <c r="AB547" i="1"/>
  <c r="N548" i="1" l="1"/>
  <c r="O548" i="1" s="1"/>
  <c r="Q547" i="1"/>
  <c r="S547" i="1" s="1"/>
  <c r="P548" i="1" l="1"/>
  <c r="U547" i="1"/>
  <c r="T547" i="1"/>
  <c r="R547" i="1"/>
  <c r="Y548" i="1"/>
  <c r="Z548" i="1"/>
  <c r="F547" i="1"/>
  <c r="D547" i="1"/>
  <c r="G547" i="1"/>
  <c r="V547" i="1" l="1"/>
  <c r="K547" i="1"/>
  <c r="AC547" i="1"/>
  <c r="H547" i="1"/>
  <c r="I547" i="1" s="1"/>
  <c r="L547" i="1"/>
  <c r="AF547" i="1"/>
  <c r="AH547" i="1" l="1"/>
  <c r="AG547" i="1"/>
  <c r="AD547" i="1"/>
  <c r="AC546" i="1"/>
  <c r="AD546" i="1" s="1"/>
  <c r="V546" i="1"/>
  <c r="M547" i="1"/>
  <c r="N547" i="1" l="1"/>
  <c r="P547" i="1" s="1"/>
  <c r="K546" i="1"/>
  <c r="H546" i="1"/>
  <c r="L546" i="1"/>
  <c r="M546" i="1"/>
  <c r="O547" i="1" l="1"/>
  <c r="Y547" i="1" s="1"/>
  <c r="Q546" i="1"/>
  <c r="N546" i="1"/>
  <c r="I546" i="1"/>
  <c r="Z547" i="1"/>
  <c r="AF546" i="1"/>
  <c r="AB544" i="1"/>
  <c r="AH546" i="1" l="1"/>
  <c r="AG546" i="1"/>
  <c r="S546" i="1"/>
  <c r="R546" i="1"/>
  <c r="P546" i="1"/>
  <c r="O546" i="1"/>
  <c r="Q544" i="1"/>
  <c r="S544" i="1" s="1"/>
  <c r="U544" i="1" l="1"/>
  <c r="T544" i="1"/>
  <c r="Z546" i="1"/>
  <c r="U546" i="1"/>
  <c r="T546" i="1"/>
  <c r="Y546" i="1"/>
  <c r="R544" i="1"/>
  <c r="F544" i="1"/>
  <c r="G544" i="1"/>
  <c r="D544" i="1"/>
  <c r="V544" i="1" l="1"/>
  <c r="K544" i="1"/>
  <c r="AC544" i="1"/>
  <c r="H544" i="1"/>
  <c r="L544" i="1"/>
  <c r="M544" i="1" s="1"/>
  <c r="N544" i="1" l="1"/>
  <c r="I544" i="1"/>
  <c r="AD544" i="1"/>
  <c r="AB543" i="1"/>
  <c r="AF544" i="1"/>
  <c r="AH544" i="1" l="1"/>
  <c r="AG544" i="1"/>
  <c r="P544" i="1"/>
  <c r="O544" i="1"/>
  <c r="Q543" i="1"/>
  <c r="S543" i="1" s="1"/>
  <c r="U543" i="1" l="1"/>
  <c r="T543" i="1"/>
  <c r="R543" i="1"/>
  <c r="Z544" i="1"/>
  <c r="Y544" i="1"/>
  <c r="D543" i="1"/>
  <c r="F543" i="1"/>
  <c r="G543" i="1"/>
  <c r="V543" i="1" l="1"/>
  <c r="K543" i="1"/>
  <c r="AC543" i="1"/>
  <c r="H543" i="1"/>
  <c r="L543" i="1"/>
  <c r="AF543" i="1"/>
  <c r="I543" i="1" l="1"/>
  <c r="AH543" i="1"/>
  <c r="AG543" i="1"/>
  <c r="AD543" i="1"/>
  <c r="AB542" i="1"/>
  <c r="M543" i="1"/>
  <c r="N543" i="1" l="1"/>
  <c r="P543" i="1" s="1"/>
  <c r="Q542" i="1"/>
  <c r="S542" i="1" s="1"/>
  <c r="O543" i="1" l="1"/>
  <c r="Y543" i="1" s="1"/>
  <c r="U542" i="1"/>
  <c r="T542" i="1"/>
  <c r="R542" i="1"/>
  <c r="D542" i="1"/>
  <c r="G542" i="1"/>
  <c r="F542" i="1"/>
  <c r="Z543" i="1" l="1"/>
  <c r="V542" i="1"/>
  <c r="K542" i="1"/>
  <c r="AC542" i="1"/>
  <c r="H542" i="1"/>
  <c r="I542" i="1" s="1"/>
  <c r="L542" i="1"/>
  <c r="AF542" i="1" s="1"/>
  <c r="M542" i="1"/>
  <c r="N542" i="1" l="1"/>
  <c r="AH542" i="1"/>
  <c r="AG542" i="1"/>
  <c r="AD542" i="1"/>
  <c r="AB541" i="1"/>
  <c r="P542" i="1" l="1"/>
  <c r="O542" i="1"/>
  <c r="Z542" i="1" l="1"/>
  <c r="Y542" i="1"/>
  <c r="G541" i="1"/>
  <c r="F541" i="1"/>
  <c r="D541" i="1"/>
  <c r="V541" i="1" l="1"/>
  <c r="K541" i="1"/>
  <c r="AC541" i="1"/>
  <c r="H541" i="1"/>
  <c r="L541" i="1"/>
  <c r="AF541" i="1"/>
  <c r="I541" i="1" l="1"/>
  <c r="AG541" i="1"/>
  <c r="AH541" i="1"/>
  <c r="AD541" i="1"/>
  <c r="AB540" i="1"/>
  <c r="M541" i="1"/>
  <c r="Q541" i="1" l="1"/>
  <c r="R541" i="1" s="1"/>
  <c r="N541" i="1"/>
  <c r="P541" i="1" s="1"/>
  <c r="O541" i="1" l="1"/>
  <c r="S541" i="1"/>
  <c r="U541" i="1" s="1"/>
  <c r="D540" i="1"/>
  <c r="F540" i="1"/>
  <c r="G540" i="1"/>
  <c r="T541" i="1" l="1"/>
  <c r="Y541" i="1"/>
  <c r="Z541" i="1"/>
  <c r="V540" i="1"/>
  <c r="K540" i="1"/>
  <c r="AC540" i="1"/>
  <c r="H540" i="1"/>
  <c r="I540" i="1" s="1"/>
  <c r="L540" i="1"/>
  <c r="AF540" i="1"/>
  <c r="M540" i="1"/>
  <c r="Q540" i="1" l="1"/>
  <c r="N540" i="1"/>
  <c r="AG540" i="1"/>
  <c r="AH540" i="1"/>
  <c r="AD540" i="1"/>
  <c r="AB539" i="1"/>
  <c r="P540" i="1" l="1"/>
  <c r="O540" i="1"/>
  <c r="S540" i="1"/>
  <c r="R540" i="1"/>
  <c r="Q539" i="1"/>
  <c r="S539" i="1" s="1"/>
  <c r="U539" i="1" l="1"/>
  <c r="T539" i="1"/>
  <c r="R539" i="1"/>
  <c r="Z540" i="1"/>
  <c r="Y540" i="1"/>
  <c r="U540" i="1"/>
  <c r="T540" i="1"/>
  <c r="G539" i="1"/>
  <c r="D539" i="1"/>
  <c r="F539" i="1"/>
  <c r="V539" i="1" l="1"/>
  <c r="K539" i="1"/>
  <c r="AC539" i="1"/>
  <c r="H539" i="1"/>
  <c r="I539" i="1" s="1"/>
  <c r="L539" i="1"/>
  <c r="AD539" i="1" l="1"/>
  <c r="M539" i="1"/>
  <c r="AF539" i="1"/>
  <c r="AH539" i="1" l="1"/>
  <c r="AG539" i="1"/>
  <c r="N539" i="1"/>
  <c r="P539" i="1" s="1"/>
  <c r="O539" i="1" l="1"/>
  <c r="Z539" i="1" s="1"/>
  <c r="AD538" i="1"/>
  <c r="AC538" i="1"/>
  <c r="V538" i="1"/>
  <c r="Y539" i="1" l="1"/>
  <c r="K538" i="1"/>
  <c r="I538" i="1"/>
  <c r="H538" i="1"/>
  <c r="L538" i="1"/>
  <c r="AC537" i="1" l="1"/>
  <c r="AD537" i="1" s="1"/>
  <c r="V537" i="1"/>
  <c r="M538" i="1"/>
  <c r="AF538" i="1"/>
  <c r="Q538" i="1" l="1"/>
  <c r="R538" i="1" s="1"/>
  <c r="N538" i="1"/>
  <c r="P538" i="1" s="1"/>
  <c r="AG538" i="1"/>
  <c r="AH538" i="1"/>
  <c r="K537" i="1"/>
  <c r="H537" i="1"/>
  <c r="I537" i="1" s="1"/>
  <c r="L537" i="1"/>
  <c r="M537" i="1"/>
  <c r="AF537" i="1"/>
  <c r="O538" i="1" l="1"/>
  <c r="S538" i="1"/>
  <c r="AH537" i="1"/>
  <c r="AG537" i="1"/>
  <c r="Q537" i="1"/>
  <c r="N537" i="1"/>
  <c r="AB536" i="1"/>
  <c r="Z538" i="1" l="1"/>
  <c r="T538" i="1"/>
  <c r="U538" i="1"/>
  <c r="Y538" i="1"/>
  <c r="P537" i="1"/>
  <c r="O537" i="1"/>
  <c r="S537" i="1"/>
  <c r="R537" i="1"/>
  <c r="Z537" i="1" l="1"/>
  <c r="Y537" i="1"/>
  <c r="U537" i="1"/>
  <c r="T537" i="1"/>
  <c r="G536" i="1"/>
  <c r="F536" i="1"/>
  <c r="D536" i="1"/>
  <c r="V536" i="1" l="1"/>
  <c r="K536" i="1"/>
  <c r="AC536" i="1"/>
  <c r="H536" i="1"/>
  <c r="I536" i="1" s="1"/>
  <c r="L536" i="1"/>
  <c r="AF536" i="1" s="1"/>
  <c r="M536" i="1"/>
  <c r="Q536" i="1" l="1"/>
  <c r="N536" i="1"/>
  <c r="AH536" i="1"/>
  <c r="AG536" i="1"/>
  <c r="AD536" i="1"/>
  <c r="AB535" i="1"/>
  <c r="P536" i="1" l="1"/>
  <c r="O536" i="1"/>
  <c r="S536" i="1"/>
  <c r="R536" i="1"/>
  <c r="Q535" i="1"/>
  <c r="S535" i="1" s="1"/>
  <c r="U535" i="1" l="1"/>
  <c r="T535" i="1"/>
  <c r="Z536" i="1"/>
  <c r="Y536" i="1"/>
  <c r="U536" i="1"/>
  <c r="T536" i="1"/>
  <c r="R535" i="1"/>
  <c r="D535" i="1"/>
  <c r="G535" i="1"/>
  <c r="F535" i="1"/>
  <c r="V535" i="1" l="1"/>
  <c r="K535" i="1"/>
  <c r="AC535" i="1"/>
  <c r="H535" i="1"/>
  <c r="L535" i="1"/>
  <c r="AF535" i="1"/>
  <c r="I535" i="1" l="1"/>
  <c r="AH535" i="1"/>
  <c r="AG535" i="1"/>
  <c r="AD535" i="1"/>
  <c r="M535" i="1"/>
  <c r="AB534" i="1"/>
  <c r="N535" i="1" l="1"/>
  <c r="P535" i="1" s="1"/>
  <c r="Q534" i="1"/>
  <c r="S534" i="1" s="1"/>
  <c r="O535" i="1" l="1"/>
  <c r="Z535" i="1" s="1"/>
  <c r="U534" i="1"/>
  <c r="T534" i="1"/>
  <c r="Y535" i="1"/>
  <c r="R534" i="1"/>
  <c r="D534" i="1"/>
  <c r="G534" i="1"/>
  <c r="F534" i="1"/>
  <c r="V534" i="1" l="1"/>
  <c r="K534" i="1"/>
  <c r="AC534" i="1"/>
  <c r="H534" i="1"/>
  <c r="L534" i="1"/>
  <c r="M534" i="1"/>
  <c r="N534" i="1" l="1"/>
  <c r="I534" i="1"/>
  <c r="AD534" i="1"/>
  <c r="AF534" i="1"/>
  <c r="AB533" i="1"/>
  <c r="AG534" i="1" l="1"/>
  <c r="AH534" i="1"/>
  <c r="P534" i="1"/>
  <c r="O534" i="1"/>
  <c r="Q533" i="1"/>
  <c r="S533" i="1" s="1"/>
  <c r="U533" i="1" l="1"/>
  <c r="T533" i="1"/>
  <c r="R533" i="1"/>
  <c r="Y534" i="1"/>
  <c r="Z534" i="1"/>
  <c r="G533" i="1"/>
  <c r="D533" i="1"/>
  <c r="F533" i="1"/>
  <c r="V533" i="1" l="1"/>
  <c r="K533" i="1"/>
  <c r="AC533" i="1"/>
  <c r="H533" i="1"/>
  <c r="L533" i="1"/>
  <c r="M533" i="1"/>
  <c r="N533" i="1" l="1"/>
  <c r="I533" i="1"/>
  <c r="AD533" i="1"/>
  <c r="AB532" i="1"/>
  <c r="AF533" i="1"/>
  <c r="AH533" i="1" l="1"/>
  <c r="AG533" i="1"/>
  <c r="P533" i="1"/>
  <c r="O533" i="1"/>
  <c r="Q532" i="1"/>
  <c r="S532" i="1" s="1"/>
  <c r="U532" i="1" l="1"/>
  <c r="T532" i="1"/>
  <c r="Z533" i="1"/>
  <c r="Y533" i="1"/>
  <c r="R532" i="1"/>
  <c r="D532" i="1"/>
  <c r="F532" i="1"/>
  <c r="G532" i="1"/>
  <c r="V532" i="1" l="1"/>
  <c r="K532" i="1"/>
  <c r="AC532" i="1"/>
  <c r="H532" i="1"/>
  <c r="L532" i="1"/>
  <c r="AF532" i="1"/>
  <c r="M532" i="1"/>
  <c r="N532" i="1" l="1"/>
  <c r="I532" i="1"/>
  <c r="AH532" i="1"/>
  <c r="AG532" i="1"/>
  <c r="AD532" i="1"/>
  <c r="AB531" i="1"/>
  <c r="P532" i="1" l="1"/>
  <c r="O532" i="1"/>
  <c r="Q531" i="1"/>
  <c r="S531" i="1" s="1"/>
  <c r="U531" i="1" l="1"/>
  <c r="T531" i="1"/>
  <c r="R531" i="1"/>
  <c r="Y532" i="1"/>
  <c r="Z532" i="1"/>
  <c r="G531" i="1"/>
  <c r="D531" i="1"/>
  <c r="F531" i="1"/>
  <c r="V531" i="1" l="1"/>
  <c r="K531" i="1"/>
  <c r="AC531" i="1"/>
  <c r="H531" i="1"/>
  <c r="I531" i="1" s="1"/>
  <c r="L531" i="1"/>
  <c r="M531" i="1"/>
  <c r="N531" i="1" l="1"/>
  <c r="AD531" i="1"/>
  <c r="AF531" i="1"/>
  <c r="AB530" i="1"/>
  <c r="AH531" i="1" l="1"/>
  <c r="AG531" i="1"/>
  <c r="P531" i="1"/>
  <c r="O531" i="1"/>
  <c r="Q530" i="1"/>
  <c r="S530" i="1" s="1"/>
  <c r="U530" i="1" l="1"/>
  <c r="T530" i="1"/>
  <c r="R530" i="1"/>
  <c r="Z531" i="1"/>
  <c r="Y531" i="1"/>
  <c r="F530" i="1"/>
  <c r="G530" i="1"/>
  <c r="D530" i="1"/>
  <c r="V530" i="1" l="1"/>
  <c r="K530" i="1"/>
  <c r="AC530" i="1"/>
  <c r="H530" i="1"/>
  <c r="L530" i="1"/>
  <c r="AF530" i="1"/>
  <c r="I530" i="1" l="1"/>
  <c r="AH530" i="1"/>
  <c r="AG530" i="1"/>
  <c r="AD530" i="1"/>
  <c r="M530" i="1"/>
  <c r="AB529" i="1"/>
  <c r="N530" i="1" l="1"/>
  <c r="P530" i="1" s="1"/>
  <c r="O530" i="1" l="1"/>
  <c r="Z530" i="1" s="1"/>
  <c r="D529" i="1"/>
  <c r="F529" i="1"/>
  <c r="G529" i="1"/>
  <c r="Y530" i="1" l="1"/>
  <c r="V529" i="1"/>
  <c r="K529" i="1"/>
  <c r="AC529" i="1"/>
  <c r="H529" i="1"/>
  <c r="I529" i="1" s="1"/>
  <c r="L529" i="1"/>
  <c r="M529" i="1"/>
  <c r="AF529" i="1"/>
  <c r="Q529" i="1" l="1"/>
  <c r="N529" i="1"/>
  <c r="AH529" i="1"/>
  <c r="AG529" i="1"/>
  <c r="AD529" i="1"/>
  <c r="AB528" i="1"/>
  <c r="P529" i="1" l="1"/>
  <c r="O529" i="1"/>
  <c r="S529" i="1"/>
  <c r="R529" i="1"/>
  <c r="Z529" i="1" l="1"/>
  <c r="Y529" i="1"/>
  <c r="U529" i="1"/>
  <c r="T529" i="1"/>
  <c r="D528" i="1"/>
  <c r="F528" i="1"/>
  <c r="G528" i="1"/>
  <c r="V528" i="1" l="1"/>
  <c r="K528" i="1"/>
  <c r="AC528" i="1"/>
  <c r="H528" i="1"/>
  <c r="I528" i="1" s="1"/>
  <c r="L528" i="1"/>
  <c r="AD528" i="1" l="1"/>
  <c r="M528" i="1"/>
  <c r="AB527" i="1"/>
  <c r="AF528" i="1"/>
  <c r="Q528" i="1" l="1"/>
  <c r="S528" i="1" s="1"/>
  <c r="N528" i="1"/>
  <c r="O528" i="1" s="1"/>
  <c r="AH528" i="1"/>
  <c r="AG528" i="1"/>
  <c r="Q527" i="1"/>
  <c r="S527" i="1" s="1"/>
  <c r="P528" i="1" l="1"/>
  <c r="R528" i="1"/>
  <c r="U527" i="1"/>
  <c r="T527" i="1"/>
  <c r="R527" i="1"/>
  <c r="Z528" i="1"/>
  <c r="Y528" i="1"/>
  <c r="U528" i="1"/>
  <c r="T528" i="1"/>
  <c r="F527" i="1"/>
  <c r="G527" i="1"/>
  <c r="D527" i="1"/>
  <c r="V527" i="1" l="1"/>
  <c r="K527" i="1"/>
  <c r="AC527" i="1"/>
  <c r="H527" i="1"/>
  <c r="L527" i="1"/>
  <c r="M527" i="1" s="1"/>
  <c r="N527" i="1" l="1"/>
  <c r="I527" i="1"/>
  <c r="AD527" i="1"/>
  <c r="AF527" i="1"/>
  <c r="AB526" i="1"/>
  <c r="AG527" i="1" l="1"/>
  <c r="AH527" i="1"/>
  <c r="P527" i="1"/>
  <c r="O527" i="1"/>
  <c r="Q526" i="1"/>
  <c r="S526" i="1" s="1"/>
  <c r="U526" i="1" l="1"/>
  <c r="T526" i="1"/>
  <c r="R526" i="1"/>
  <c r="Z527" i="1"/>
  <c r="Y527" i="1"/>
  <c r="D526" i="1"/>
  <c r="F526" i="1"/>
  <c r="G526" i="1"/>
  <c r="V526" i="1" l="1"/>
  <c r="K526" i="1"/>
  <c r="AC526" i="1"/>
  <c r="H526" i="1"/>
  <c r="L526" i="1"/>
  <c r="I526" i="1" l="1"/>
  <c r="AD526" i="1"/>
  <c r="AF526" i="1"/>
  <c r="M526" i="1"/>
  <c r="AB525" i="1"/>
  <c r="N526" i="1" l="1"/>
  <c r="P526" i="1" s="1"/>
  <c r="AH526" i="1"/>
  <c r="AG526" i="1"/>
  <c r="O526" i="1" l="1"/>
  <c r="Z526" i="1" s="1"/>
  <c r="D525" i="1"/>
  <c r="F525" i="1"/>
  <c r="G525" i="1"/>
  <c r="Y526" i="1" l="1"/>
  <c r="V525" i="1"/>
  <c r="K525" i="1"/>
  <c r="AC525" i="1"/>
  <c r="H525" i="1"/>
  <c r="I525" i="1" s="1"/>
  <c r="L525" i="1"/>
  <c r="M525" i="1" s="1"/>
  <c r="Q525" i="1" l="1"/>
  <c r="N525" i="1"/>
  <c r="AD525" i="1"/>
  <c r="AB524" i="1"/>
  <c r="AF525" i="1"/>
  <c r="AH525" i="1" l="1"/>
  <c r="AG525" i="1"/>
  <c r="P525" i="1"/>
  <c r="O525" i="1"/>
  <c r="S525" i="1"/>
  <c r="R525" i="1"/>
  <c r="U525" i="1" l="1"/>
  <c r="T525" i="1"/>
  <c r="Z525" i="1"/>
  <c r="Y525" i="1"/>
  <c r="G524" i="1"/>
  <c r="F524" i="1"/>
  <c r="D524" i="1"/>
  <c r="V524" i="1" l="1"/>
  <c r="K524" i="1"/>
  <c r="AC524" i="1"/>
  <c r="H524" i="1"/>
  <c r="I524" i="1" s="1"/>
  <c r="L524" i="1"/>
  <c r="AD524" i="1" l="1"/>
  <c r="AF524" i="1"/>
  <c r="M524" i="1"/>
  <c r="AB523" i="1"/>
  <c r="AH524" i="1" l="1"/>
  <c r="AG524" i="1"/>
  <c r="Q524" i="1"/>
  <c r="R524" i="1" s="1"/>
  <c r="N524" i="1"/>
  <c r="P524" i="1" s="1"/>
  <c r="Q523" i="1"/>
  <c r="S523" i="1" s="1"/>
  <c r="O524" i="1" l="1"/>
  <c r="S524" i="1"/>
  <c r="U523" i="1"/>
  <c r="T523" i="1"/>
  <c r="R523" i="1"/>
  <c r="G523" i="1"/>
  <c r="F523" i="1"/>
  <c r="D523" i="1"/>
  <c r="Z524" i="1" l="1"/>
  <c r="T524" i="1"/>
  <c r="U524" i="1"/>
  <c r="Y524" i="1"/>
  <c r="V523" i="1"/>
  <c r="K523" i="1"/>
  <c r="AC523" i="1"/>
  <c r="H523" i="1"/>
  <c r="I523" i="1" s="1"/>
  <c r="L523" i="1"/>
  <c r="AD523" i="1" l="1"/>
  <c r="M523" i="1"/>
  <c r="AB522" i="1"/>
  <c r="AF523" i="1"/>
  <c r="N523" i="1" l="1"/>
  <c r="P523" i="1" s="1"/>
  <c r="AG523" i="1"/>
  <c r="AH523" i="1"/>
  <c r="Q522" i="1"/>
  <c r="S522" i="1" s="1"/>
  <c r="O523" i="1" l="1"/>
  <c r="U522" i="1"/>
  <c r="T522" i="1"/>
  <c r="R522" i="1"/>
  <c r="Y523" i="1"/>
  <c r="Z523" i="1"/>
  <c r="G522" i="1"/>
  <c r="F522" i="1"/>
  <c r="D522" i="1"/>
  <c r="V522" i="1" l="1"/>
  <c r="K522" i="1"/>
  <c r="AC522" i="1"/>
  <c r="H522" i="1"/>
  <c r="L522" i="1"/>
  <c r="M522" i="1" s="1"/>
  <c r="AF522" i="1"/>
  <c r="N522" i="1" l="1"/>
  <c r="I522" i="1"/>
  <c r="AH522" i="1"/>
  <c r="AG522" i="1"/>
  <c r="AD522" i="1"/>
  <c r="AB521" i="1"/>
  <c r="P522" i="1" l="1"/>
  <c r="O522" i="1"/>
  <c r="Q521" i="1"/>
  <c r="S521" i="1" s="1"/>
  <c r="U521" i="1" l="1"/>
  <c r="T521" i="1"/>
  <c r="Z522" i="1"/>
  <c r="Y522" i="1"/>
  <c r="R521" i="1"/>
  <c r="D521" i="1"/>
  <c r="F521" i="1"/>
  <c r="G521" i="1"/>
  <c r="V521" i="1" l="1"/>
  <c r="K521" i="1"/>
  <c r="AC521" i="1"/>
  <c r="H521" i="1"/>
  <c r="L521" i="1"/>
  <c r="M521" i="1"/>
  <c r="AF521" i="1"/>
  <c r="N521" i="1" l="1"/>
  <c r="I521" i="1"/>
  <c r="AH521" i="1"/>
  <c r="AG521" i="1"/>
  <c r="AD521" i="1"/>
  <c r="AB520" i="1"/>
  <c r="P521" i="1" l="1"/>
  <c r="O521" i="1"/>
  <c r="Q520" i="1"/>
  <c r="S520" i="1" s="1"/>
  <c r="U520" i="1" l="1"/>
  <c r="T520" i="1"/>
  <c r="Y521" i="1"/>
  <c r="Z521" i="1"/>
  <c r="R520" i="1"/>
  <c r="G520" i="1"/>
  <c r="D520" i="1"/>
  <c r="F520" i="1"/>
  <c r="V520" i="1" l="1"/>
  <c r="K520" i="1"/>
  <c r="AC520" i="1"/>
  <c r="H520" i="1"/>
  <c r="L520" i="1"/>
  <c r="M520" i="1"/>
  <c r="N520" i="1" l="1"/>
  <c r="I520" i="1"/>
  <c r="AD520" i="1"/>
  <c r="AB519" i="1"/>
  <c r="AF520" i="1"/>
  <c r="AH520" i="1" l="1"/>
  <c r="AG520" i="1"/>
  <c r="P520" i="1"/>
  <c r="O520" i="1"/>
  <c r="Z520" i="1" l="1"/>
  <c r="Y520" i="1"/>
  <c r="G519" i="1"/>
  <c r="F519" i="1"/>
  <c r="D519" i="1"/>
  <c r="V519" i="1" l="1"/>
  <c r="K519" i="1"/>
  <c r="AC519" i="1"/>
  <c r="H519" i="1"/>
  <c r="L519" i="1"/>
  <c r="M519" i="1" s="1"/>
  <c r="Q519" i="1" l="1"/>
  <c r="N519" i="1"/>
  <c r="I519" i="1"/>
  <c r="AD519" i="1"/>
  <c r="AB518" i="1"/>
  <c r="AF519" i="1"/>
  <c r="AG519" i="1" l="1"/>
  <c r="AH519" i="1"/>
  <c r="P519" i="1"/>
  <c r="O519" i="1"/>
  <c r="S519" i="1"/>
  <c r="R519" i="1"/>
  <c r="Q518" i="1"/>
  <c r="S518" i="1" s="1"/>
  <c r="U518" i="1" l="1"/>
  <c r="T518" i="1"/>
  <c r="R518" i="1"/>
  <c r="U519" i="1"/>
  <c r="T519" i="1"/>
  <c r="Z519" i="1"/>
  <c r="Y519" i="1"/>
  <c r="F518" i="1"/>
  <c r="G518" i="1"/>
  <c r="D518" i="1"/>
  <c r="V518" i="1" l="1"/>
  <c r="K518" i="1"/>
  <c r="AC518" i="1"/>
  <c r="H518" i="1"/>
  <c r="L518" i="1"/>
  <c r="M518" i="1"/>
  <c r="N518" i="1" l="1"/>
  <c r="I518" i="1"/>
  <c r="AD518" i="1"/>
  <c r="AF518" i="1"/>
  <c r="AB517" i="1"/>
  <c r="AH518" i="1" l="1"/>
  <c r="AG518" i="1"/>
  <c r="P518" i="1"/>
  <c r="O518" i="1"/>
  <c r="Z518" i="1" l="1"/>
  <c r="Y518" i="1"/>
  <c r="D517" i="1"/>
  <c r="G517" i="1"/>
  <c r="F517" i="1"/>
  <c r="V517" i="1" l="1"/>
  <c r="K517" i="1"/>
  <c r="AC517" i="1"/>
  <c r="H517" i="1"/>
  <c r="I517" i="1" s="1"/>
  <c r="L517" i="1"/>
  <c r="AF517" i="1"/>
  <c r="AH517" i="1" l="1"/>
  <c r="AG517" i="1"/>
  <c r="AD517" i="1"/>
  <c r="M517" i="1"/>
  <c r="AB516" i="1"/>
  <c r="Q517" i="1" l="1"/>
  <c r="S517" i="1" s="1"/>
  <c r="N517" i="1"/>
  <c r="P517" i="1" s="1"/>
  <c r="R517" i="1" l="1"/>
  <c r="T517" i="1" s="1"/>
  <c r="O517" i="1"/>
  <c r="Y517" i="1" s="1"/>
  <c r="U517" i="1"/>
  <c r="G516" i="1"/>
  <c r="F516" i="1"/>
  <c r="D516" i="1"/>
  <c r="Z517" i="1" l="1"/>
  <c r="V516" i="1"/>
  <c r="K516" i="1"/>
  <c r="AC516" i="1"/>
  <c r="H516" i="1"/>
  <c r="L516" i="1"/>
  <c r="I516" i="1" l="1"/>
  <c r="AD516" i="1"/>
  <c r="M516" i="1"/>
  <c r="AB515" i="1"/>
  <c r="AF516" i="1"/>
  <c r="AG516" i="1" l="1"/>
  <c r="AH516" i="1"/>
  <c r="Q516" i="1"/>
  <c r="R516" i="1" s="1"/>
  <c r="N516" i="1"/>
  <c r="P516" i="1" s="1"/>
  <c r="Q515" i="1"/>
  <c r="S515" i="1" s="1"/>
  <c r="S516" i="1" l="1"/>
  <c r="U516" i="1" s="1"/>
  <c r="O516" i="1"/>
  <c r="U515" i="1"/>
  <c r="T515" i="1"/>
  <c r="R515" i="1"/>
  <c r="D515" i="1"/>
  <c r="F515" i="1"/>
  <c r="G515" i="1"/>
  <c r="T516" i="1" l="1"/>
  <c r="Z516" i="1"/>
  <c r="Y516" i="1"/>
  <c r="V515" i="1"/>
  <c r="K515" i="1"/>
  <c r="AC515" i="1"/>
  <c r="H515" i="1"/>
  <c r="L515" i="1"/>
  <c r="I515" i="1" l="1"/>
  <c r="AD515" i="1"/>
  <c r="M515" i="1"/>
  <c r="AB514" i="1"/>
  <c r="AF515" i="1"/>
  <c r="N515" i="1" l="1"/>
  <c r="P515" i="1" s="1"/>
  <c r="AH515" i="1"/>
  <c r="AG515" i="1"/>
  <c r="Q514" i="1"/>
  <c r="S514" i="1" s="1"/>
  <c r="O515" i="1" l="1"/>
  <c r="Z515" i="1" s="1"/>
  <c r="U514" i="1"/>
  <c r="T514" i="1"/>
  <c r="R514" i="1"/>
  <c r="G514" i="1"/>
  <c r="D514" i="1"/>
  <c r="F514" i="1"/>
  <c r="Y515" i="1" l="1"/>
  <c r="V514" i="1"/>
  <c r="K514" i="1"/>
  <c r="AC514" i="1"/>
  <c r="H514" i="1"/>
  <c r="L514" i="1"/>
  <c r="I514" i="1" l="1"/>
  <c r="AD514" i="1"/>
  <c r="AB513" i="1"/>
  <c r="M514" i="1"/>
  <c r="AF514" i="1"/>
  <c r="AH514" i="1" l="1"/>
  <c r="AG514" i="1"/>
  <c r="N514" i="1"/>
  <c r="P514" i="1" s="1"/>
  <c r="Q513" i="1"/>
  <c r="S513" i="1" s="1"/>
  <c r="O514" i="1" l="1"/>
  <c r="Z514" i="1" s="1"/>
  <c r="U513" i="1"/>
  <c r="T513" i="1"/>
  <c r="R513" i="1"/>
  <c r="G513" i="1"/>
  <c r="D513" i="1"/>
  <c r="F513" i="1"/>
  <c r="Y514" i="1" l="1"/>
  <c r="V513" i="1"/>
  <c r="K513" i="1"/>
  <c r="AC513" i="1"/>
  <c r="H513" i="1"/>
  <c r="L513" i="1"/>
  <c r="I513" i="1" l="1"/>
  <c r="AD513" i="1"/>
  <c r="AF513" i="1"/>
  <c r="M513" i="1"/>
  <c r="AB511" i="1"/>
  <c r="AH513" i="1" l="1"/>
  <c r="AG513" i="1"/>
  <c r="N513" i="1"/>
  <c r="P513" i="1" s="1"/>
  <c r="Q511" i="1"/>
  <c r="S511" i="1" s="1"/>
  <c r="O513" i="1" l="1"/>
  <c r="Z513" i="1" s="1"/>
  <c r="U511" i="1"/>
  <c r="T511" i="1"/>
  <c r="R511" i="1"/>
  <c r="G511" i="1"/>
  <c r="D511" i="1"/>
  <c r="F511" i="1"/>
  <c r="Y513" i="1" l="1"/>
  <c r="V511" i="1"/>
  <c r="K511" i="1"/>
  <c r="AC511" i="1"/>
  <c r="H511" i="1"/>
  <c r="I511" i="1" s="1"/>
  <c r="L511" i="1"/>
  <c r="AD511" i="1" l="1"/>
  <c r="AC510" i="1"/>
  <c r="V510" i="1"/>
  <c r="AF511" i="1"/>
  <c r="M511" i="1"/>
  <c r="AH511" i="1" l="1"/>
  <c r="AG511" i="1"/>
  <c r="N511" i="1"/>
  <c r="O511" i="1" s="1"/>
  <c r="AD510" i="1"/>
  <c r="K510" i="1"/>
  <c r="H510" i="1"/>
  <c r="L510" i="1"/>
  <c r="AF510" i="1" s="1"/>
  <c r="P511" i="1" l="1"/>
  <c r="AG510" i="1"/>
  <c r="AH510" i="1"/>
  <c r="I510" i="1"/>
  <c r="Z511" i="1"/>
  <c r="Y511" i="1"/>
  <c r="AC509" i="1"/>
  <c r="AD509" i="1" s="1"/>
  <c r="V509" i="1"/>
  <c r="M510" i="1"/>
  <c r="N510" i="1" l="1"/>
  <c r="O510" i="1" s="1"/>
  <c r="Q510" i="1"/>
  <c r="S510" i="1" s="1"/>
  <c r="K509" i="1"/>
  <c r="H509" i="1"/>
  <c r="I509" i="1" s="1"/>
  <c r="L509" i="1"/>
  <c r="M509" i="1"/>
  <c r="AF509" i="1"/>
  <c r="P510" i="1" l="1"/>
  <c r="R510" i="1"/>
  <c r="U510" i="1" s="1"/>
  <c r="AH509" i="1"/>
  <c r="AG509" i="1"/>
  <c r="Q509" i="1"/>
  <c r="N509" i="1"/>
  <c r="Z510" i="1"/>
  <c r="T510" i="1"/>
  <c r="Y510" i="1"/>
  <c r="AB508" i="1"/>
  <c r="P509" i="1" l="1"/>
  <c r="O509" i="1"/>
  <c r="S509" i="1"/>
  <c r="R509" i="1"/>
  <c r="T509" i="1" l="1"/>
  <c r="Z509" i="1"/>
  <c r="U509" i="1"/>
  <c r="Y509" i="1"/>
  <c r="F508" i="1"/>
  <c r="D508" i="1"/>
  <c r="G508" i="1"/>
  <c r="V508" i="1" l="1"/>
  <c r="K508" i="1"/>
  <c r="AC508" i="1"/>
  <c r="H508" i="1"/>
  <c r="I508" i="1" s="1"/>
  <c r="L508" i="1"/>
  <c r="M508" i="1" s="1"/>
  <c r="Q508" i="1" l="1"/>
  <c r="N508" i="1"/>
  <c r="AD508" i="1"/>
  <c r="AF508" i="1"/>
  <c r="AB507" i="1"/>
  <c r="AH508" i="1" l="1"/>
  <c r="AG508" i="1"/>
  <c r="P508" i="1"/>
  <c r="O508" i="1"/>
  <c r="S508" i="1"/>
  <c r="R508" i="1"/>
  <c r="Q507" i="1"/>
  <c r="S507" i="1" s="1"/>
  <c r="U507" i="1" l="1"/>
  <c r="T507" i="1"/>
  <c r="R507" i="1"/>
  <c r="Z508" i="1"/>
  <c r="Y508" i="1"/>
  <c r="U508" i="1"/>
  <c r="T508" i="1"/>
  <c r="G507" i="1"/>
  <c r="D507" i="1"/>
  <c r="F507" i="1"/>
  <c r="V507" i="1" l="1"/>
  <c r="K507" i="1"/>
  <c r="AC507" i="1"/>
  <c r="H507" i="1"/>
  <c r="L507" i="1"/>
  <c r="M507" i="1" s="1"/>
  <c r="N507" i="1" l="1"/>
  <c r="I507" i="1"/>
  <c r="AD507" i="1"/>
  <c r="AF507" i="1"/>
  <c r="AB505" i="1"/>
  <c r="AH507" i="1" l="1"/>
  <c r="AG507" i="1"/>
  <c r="P507" i="1"/>
  <c r="O507" i="1"/>
  <c r="Q505" i="1"/>
  <c r="S505" i="1" s="1"/>
  <c r="U505" i="1" l="1"/>
  <c r="T505" i="1"/>
  <c r="R505" i="1"/>
  <c r="Z507" i="1"/>
  <c r="Y507" i="1"/>
  <c r="F505" i="1"/>
  <c r="G505" i="1"/>
  <c r="D505" i="1"/>
  <c r="V505" i="1" l="1"/>
  <c r="K505" i="1"/>
  <c r="AC505" i="1"/>
  <c r="H505" i="1"/>
  <c r="L505" i="1"/>
  <c r="M505" i="1"/>
  <c r="N505" i="1" l="1"/>
  <c r="I505" i="1"/>
  <c r="AD505" i="1"/>
  <c r="AB504" i="1"/>
  <c r="AF505" i="1"/>
  <c r="AH505" i="1" l="1"/>
  <c r="AG505" i="1"/>
  <c r="P505" i="1"/>
  <c r="O505" i="1"/>
  <c r="Z505" i="1" l="1"/>
  <c r="Y505" i="1"/>
  <c r="F504" i="1"/>
  <c r="G504" i="1"/>
  <c r="D504" i="1"/>
  <c r="V504" i="1" l="1"/>
  <c r="K504" i="1"/>
  <c r="AC504" i="1"/>
  <c r="H504" i="1"/>
  <c r="L504" i="1"/>
  <c r="I504" i="1" l="1"/>
  <c r="AD504" i="1"/>
  <c r="M504" i="1"/>
  <c r="AB503" i="1"/>
  <c r="AF504" i="1"/>
  <c r="Q504" i="1" l="1"/>
  <c r="S504" i="1" s="1"/>
  <c r="N504" i="1"/>
  <c r="P504" i="1" s="1"/>
  <c r="AH504" i="1"/>
  <c r="AG504" i="1"/>
  <c r="Q503" i="1"/>
  <c r="S503" i="1" s="1"/>
  <c r="O504" i="1" l="1"/>
  <c r="Y504" i="1" s="1"/>
  <c r="R504" i="1"/>
  <c r="U503" i="1"/>
  <c r="T503" i="1"/>
  <c r="R503" i="1"/>
  <c r="U504" i="1"/>
  <c r="T504" i="1"/>
  <c r="Z504" i="1"/>
  <c r="F503" i="1"/>
  <c r="D503" i="1"/>
  <c r="G503" i="1"/>
  <c r="V503" i="1" l="1"/>
  <c r="K503" i="1"/>
  <c r="AC503" i="1"/>
  <c r="H503" i="1"/>
  <c r="I503" i="1" s="1"/>
  <c r="L503" i="1"/>
  <c r="AD503" i="1" l="1"/>
  <c r="M503" i="1"/>
  <c r="AF503" i="1"/>
  <c r="AB502" i="1"/>
  <c r="AG503" i="1" l="1"/>
  <c r="AH503" i="1"/>
  <c r="N503" i="1"/>
  <c r="P503" i="1" s="1"/>
  <c r="Q502" i="1"/>
  <c r="S502" i="1" s="1"/>
  <c r="O503" i="1" l="1"/>
  <c r="Z503" i="1" s="1"/>
  <c r="U502" i="1"/>
  <c r="T502" i="1"/>
  <c r="R502" i="1"/>
  <c r="F502" i="1"/>
  <c r="D502" i="1"/>
  <c r="G502" i="1"/>
  <c r="Y503" i="1" l="1"/>
  <c r="V502" i="1"/>
  <c r="K502" i="1"/>
  <c r="AC502" i="1"/>
  <c r="H502" i="1"/>
  <c r="L502" i="1"/>
  <c r="I502" i="1" l="1"/>
  <c r="AD502" i="1"/>
  <c r="AB501" i="1"/>
  <c r="M502" i="1"/>
  <c r="AF502" i="1"/>
  <c r="AH502" i="1" l="1"/>
  <c r="AG502" i="1"/>
  <c r="N502" i="1"/>
  <c r="P502" i="1" s="1"/>
  <c r="Q501" i="1"/>
  <c r="S501" i="1" s="1"/>
  <c r="O502" i="1" l="1"/>
  <c r="Y502" i="1" s="1"/>
  <c r="U501" i="1"/>
  <c r="T501" i="1"/>
  <c r="R501" i="1"/>
  <c r="F501" i="1"/>
  <c r="G501" i="1"/>
  <c r="D501" i="1"/>
  <c r="Z502" i="1" l="1"/>
  <c r="V501" i="1"/>
  <c r="K501" i="1"/>
  <c r="AC501" i="1"/>
  <c r="H501" i="1"/>
  <c r="L501" i="1"/>
  <c r="I501" i="1" l="1"/>
  <c r="AD501" i="1"/>
  <c r="M501" i="1"/>
  <c r="AB500" i="1"/>
  <c r="AF501" i="1"/>
  <c r="AH501" i="1" l="1"/>
  <c r="AG501" i="1"/>
  <c r="N501" i="1"/>
  <c r="P501" i="1" s="1"/>
  <c r="Q500" i="1"/>
  <c r="R500" i="1" s="1"/>
  <c r="O501" i="1" l="1"/>
  <c r="Z501" i="1" s="1"/>
  <c r="S500" i="1"/>
  <c r="D500" i="1"/>
  <c r="G500" i="1"/>
  <c r="F500" i="1"/>
  <c r="Y501" i="1" l="1"/>
  <c r="V500" i="1"/>
  <c r="K500" i="1"/>
  <c r="AC500" i="1"/>
  <c r="H500" i="1"/>
  <c r="T500" i="1"/>
  <c r="U500" i="1"/>
  <c r="L500" i="1"/>
  <c r="I500" i="1" l="1"/>
  <c r="AD500" i="1"/>
  <c r="M500" i="1"/>
  <c r="AB499" i="1"/>
  <c r="AF500" i="1"/>
  <c r="N500" i="1" l="1"/>
  <c r="P500" i="1" s="1"/>
  <c r="AH500" i="1"/>
  <c r="AG500" i="1"/>
  <c r="O500" i="1" l="1"/>
  <c r="Y500" i="1" s="1"/>
  <c r="D499" i="1"/>
  <c r="F499" i="1"/>
  <c r="G499" i="1"/>
  <c r="Z500" i="1" l="1"/>
  <c r="V499" i="1"/>
  <c r="K499" i="1"/>
  <c r="AC499" i="1"/>
  <c r="H499" i="1"/>
  <c r="I499" i="1" s="1"/>
  <c r="L499" i="1"/>
  <c r="AF499" i="1" s="1"/>
  <c r="M499" i="1"/>
  <c r="Q499" i="1" l="1"/>
  <c r="N499" i="1"/>
  <c r="AG499" i="1"/>
  <c r="AH499" i="1"/>
  <c r="AD499" i="1"/>
  <c r="AB498" i="1"/>
  <c r="P499" i="1" l="1"/>
  <c r="O499" i="1"/>
  <c r="S499" i="1"/>
  <c r="R499" i="1"/>
  <c r="Q498" i="1"/>
  <c r="S498" i="1" s="1"/>
  <c r="U498" i="1" l="1"/>
  <c r="T498" i="1"/>
  <c r="U499" i="1"/>
  <c r="T499" i="1"/>
  <c r="Z499" i="1"/>
  <c r="Y499" i="1"/>
  <c r="R498" i="1"/>
  <c r="D498" i="1"/>
  <c r="G498" i="1"/>
  <c r="F498" i="1"/>
  <c r="V498" i="1" l="1"/>
  <c r="K498" i="1"/>
  <c r="AC498" i="1"/>
  <c r="H498" i="1"/>
  <c r="L498" i="1"/>
  <c r="M498" i="1" s="1"/>
  <c r="N498" i="1" l="1"/>
  <c r="I498" i="1"/>
  <c r="AD498" i="1"/>
  <c r="AF498" i="1"/>
  <c r="AH498" i="1" l="1"/>
  <c r="AG498" i="1"/>
  <c r="P498" i="1"/>
  <c r="O498" i="1"/>
  <c r="Z498" i="1" l="1"/>
  <c r="Y498" i="1"/>
  <c r="AB496" i="1"/>
  <c r="F496" i="1"/>
  <c r="D496" i="1"/>
  <c r="G496" i="1"/>
  <c r="V496" i="1" l="1"/>
  <c r="K496" i="1"/>
  <c r="AC496" i="1"/>
  <c r="H496" i="1"/>
  <c r="L496" i="1"/>
  <c r="M496" i="1" s="1"/>
  <c r="Q496" i="1" l="1"/>
  <c r="N496" i="1"/>
  <c r="I496" i="1"/>
  <c r="AD496" i="1"/>
  <c r="AC495" i="1"/>
  <c r="AD495" i="1" s="1"/>
  <c r="V495" i="1"/>
  <c r="AF496" i="1"/>
  <c r="S496" i="1" l="1"/>
  <c r="R496" i="1"/>
  <c r="AH496" i="1"/>
  <c r="AG496" i="1"/>
  <c r="P496" i="1"/>
  <c r="O496" i="1"/>
  <c r="K495" i="1"/>
  <c r="H495" i="1"/>
  <c r="I495" i="1" s="1"/>
  <c r="L495" i="1"/>
  <c r="AF495" i="1"/>
  <c r="U496" i="1" l="1"/>
  <c r="T496" i="1"/>
  <c r="AG495" i="1"/>
  <c r="AH495" i="1"/>
  <c r="Z496" i="1"/>
  <c r="Y496" i="1"/>
  <c r="M495" i="1"/>
  <c r="AB494" i="1"/>
  <c r="Q495" i="1" l="1"/>
  <c r="R495" i="1" s="1"/>
  <c r="N495" i="1"/>
  <c r="O495" i="1" s="1"/>
  <c r="Q494" i="1"/>
  <c r="S494" i="1" s="1"/>
  <c r="S495" i="1" l="1"/>
  <c r="P495" i="1"/>
  <c r="U494" i="1"/>
  <c r="T494" i="1"/>
  <c r="R494" i="1"/>
  <c r="Z495" i="1"/>
  <c r="Y495" i="1"/>
  <c r="U495" i="1"/>
  <c r="T495" i="1"/>
  <c r="G494" i="1"/>
  <c r="D494" i="1"/>
  <c r="F494" i="1"/>
  <c r="V494" i="1" l="1"/>
  <c r="K494" i="1"/>
  <c r="AC494" i="1"/>
  <c r="H494" i="1"/>
  <c r="I494" i="1" s="1"/>
  <c r="L494" i="1"/>
  <c r="M494" i="1"/>
  <c r="AF494" i="1"/>
  <c r="N494" i="1" l="1"/>
  <c r="AH494" i="1"/>
  <c r="AG494" i="1"/>
  <c r="AD494" i="1"/>
  <c r="AB492" i="1"/>
  <c r="P494" i="1" l="1"/>
  <c r="O494" i="1"/>
  <c r="Q492" i="1"/>
  <c r="S492" i="1" s="1"/>
  <c r="U492" i="1" l="1"/>
  <c r="T492" i="1"/>
  <c r="R492" i="1"/>
  <c r="Z494" i="1"/>
  <c r="Y494" i="1"/>
  <c r="F492" i="1"/>
  <c r="G492" i="1"/>
  <c r="D492" i="1"/>
  <c r="V492" i="1" l="1"/>
  <c r="K492" i="1"/>
  <c r="AC492" i="1"/>
  <c r="H492" i="1"/>
  <c r="I492" i="1" s="1"/>
  <c r="L492" i="1"/>
  <c r="AD492" i="1" l="1"/>
  <c r="AF492" i="1"/>
  <c r="M492" i="1"/>
  <c r="AB491" i="1"/>
  <c r="AH492" i="1" l="1"/>
  <c r="AG492" i="1"/>
  <c r="N492" i="1"/>
  <c r="P492" i="1" s="1"/>
  <c r="Q491" i="1"/>
  <c r="S491" i="1" s="1"/>
  <c r="O492" i="1" l="1"/>
  <c r="U491" i="1"/>
  <c r="T491" i="1"/>
  <c r="R491" i="1"/>
  <c r="Z492" i="1"/>
  <c r="Y492" i="1"/>
  <c r="G491" i="1"/>
  <c r="F491" i="1"/>
  <c r="D491" i="1"/>
  <c r="V491" i="1" l="1"/>
  <c r="K491" i="1"/>
  <c r="AC491" i="1"/>
  <c r="H491" i="1"/>
  <c r="L491" i="1"/>
  <c r="I491" i="1" l="1"/>
  <c r="AD491" i="1"/>
  <c r="M491" i="1"/>
  <c r="AB490" i="1"/>
  <c r="AF491" i="1"/>
  <c r="N491" i="1" l="1"/>
  <c r="O491" i="1" s="1"/>
  <c r="AH491" i="1"/>
  <c r="AG491" i="1"/>
  <c r="P491" i="1" l="1"/>
  <c r="Y491" i="1"/>
  <c r="Z491" i="1"/>
  <c r="G490" i="1"/>
  <c r="D490" i="1"/>
  <c r="F490" i="1"/>
  <c r="V490" i="1" l="1"/>
  <c r="K490" i="1"/>
  <c r="AC490" i="1"/>
  <c r="AD490" i="1" s="1"/>
  <c r="H490" i="1"/>
  <c r="I490" i="1" s="1"/>
  <c r="L490" i="1"/>
  <c r="Q488" i="1" l="1"/>
  <c r="S488" i="1" s="1"/>
  <c r="G489" i="1"/>
  <c r="M490" i="1"/>
  <c r="AF490" i="1"/>
  <c r="F489" i="1"/>
  <c r="D489" i="1"/>
  <c r="AB489" i="1"/>
  <c r="AB488" i="1"/>
  <c r="V489" i="1" l="1"/>
  <c r="K489" i="1"/>
  <c r="AC489" i="1"/>
  <c r="AD489" i="1" s="1"/>
  <c r="H489" i="1"/>
  <c r="I489" i="1" s="1"/>
  <c r="Q490" i="1"/>
  <c r="N490" i="1"/>
  <c r="AH490" i="1"/>
  <c r="AG490" i="1"/>
  <c r="U488" i="1"/>
  <c r="T488" i="1"/>
  <c r="R488" i="1"/>
  <c r="F488" i="1"/>
  <c r="G488" i="1"/>
  <c r="D488" i="1"/>
  <c r="L489" i="1"/>
  <c r="AF489" i="1"/>
  <c r="M489" i="1"/>
  <c r="Q489" i="1" l="1"/>
  <c r="R490" i="1"/>
  <c r="S490" i="1"/>
  <c r="P490" i="1"/>
  <c r="O490" i="1"/>
  <c r="AH489" i="1"/>
  <c r="AG489" i="1"/>
  <c r="N489" i="1"/>
  <c r="V488" i="1"/>
  <c r="K488" i="1"/>
  <c r="AC488" i="1"/>
  <c r="H488" i="1"/>
  <c r="L488" i="1"/>
  <c r="M488" i="1" s="1"/>
  <c r="P489" i="1" l="1"/>
  <c r="O489" i="1"/>
  <c r="Z490" i="1"/>
  <c r="T490" i="1"/>
  <c r="Y490" i="1"/>
  <c r="U490" i="1"/>
  <c r="S489" i="1"/>
  <c r="R489" i="1"/>
  <c r="N488" i="1"/>
  <c r="I488" i="1"/>
  <c r="AD488" i="1"/>
  <c r="AB487" i="1"/>
  <c r="AF488" i="1"/>
  <c r="AH488" i="1" l="1"/>
  <c r="AG488" i="1"/>
  <c r="Y489" i="1"/>
  <c r="T489" i="1"/>
  <c r="Z489" i="1"/>
  <c r="U489" i="1"/>
  <c r="O488" i="1"/>
  <c r="P488" i="1"/>
  <c r="Z488" i="1" l="1"/>
  <c r="Y488" i="1"/>
  <c r="F487" i="1"/>
  <c r="D487" i="1"/>
  <c r="G487" i="1"/>
  <c r="V487" i="1" l="1"/>
  <c r="K487" i="1"/>
  <c r="AC487" i="1"/>
  <c r="H487" i="1"/>
  <c r="I487" i="1" s="1"/>
  <c r="L487" i="1"/>
  <c r="M487" i="1"/>
  <c r="AF487" i="1"/>
  <c r="Q487" i="1" l="1"/>
  <c r="N487" i="1"/>
  <c r="AH487" i="1"/>
  <c r="AG487" i="1"/>
  <c r="AD487" i="1"/>
  <c r="AB486" i="1"/>
  <c r="P487" i="1" l="1"/>
  <c r="O487" i="1"/>
  <c r="S487" i="1"/>
  <c r="R487" i="1"/>
  <c r="Q486" i="1"/>
  <c r="S486" i="1" s="1"/>
  <c r="U486" i="1" l="1"/>
  <c r="T486" i="1"/>
  <c r="U487" i="1"/>
  <c r="T487" i="1"/>
  <c r="Z487" i="1"/>
  <c r="Y487" i="1"/>
  <c r="R486" i="1"/>
  <c r="G486" i="1"/>
  <c r="F486" i="1"/>
  <c r="D486" i="1"/>
  <c r="V486" i="1" l="1"/>
  <c r="K486" i="1"/>
  <c r="AC486" i="1"/>
  <c r="H486" i="1"/>
  <c r="L486" i="1"/>
  <c r="I486" i="1" l="1"/>
  <c r="AD486" i="1"/>
  <c r="AC485" i="1"/>
  <c r="AD485" i="1" s="1"/>
  <c r="V485" i="1"/>
  <c r="M486" i="1"/>
  <c r="AF486" i="1"/>
  <c r="AH486" i="1" l="1"/>
  <c r="AG486" i="1"/>
  <c r="N486" i="1"/>
  <c r="P486" i="1" s="1"/>
  <c r="K485" i="1"/>
  <c r="H485" i="1"/>
  <c r="L485" i="1"/>
  <c r="M485" i="1"/>
  <c r="AF485" i="1"/>
  <c r="O486" i="1" l="1"/>
  <c r="Z486" i="1" s="1"/>
  <c r="AH485" i="1"/>
  <c r="AG485" i="1"/>
  <c r="Q485" i="1"/>
  <c r="N485" i="1"/>
  <c r="I485" i="1"/>
  <c r="AB484" i="1"/>
  <c r="Y486" i="1" l="1"/>
  <c r="O485" i="1"/>
  <c r="P485" i="1"/>
  <c r="R485" i="1"/>
  <c r="S485" i="1"/>
  <c r="Q484" i="1"/>
  <c r="R484" i="1" s="1"/>
  <c r="U485" i="1" l="1"/>
  <c r="Y485" i="1"/>
  <c r="Z485" i="1"/>
  <c r="T485" i="1"/>
  <c r="S484" i="1"/>
  <c r="G484" i="1"/>
  <c r="D484" i="1"/>
  <c r="F484" i="1"/>
  <c r="V484" i="1" l="1"/>
  <c r="K484" i="1"/>
  <c r="AC484" i="1"/>
  <c r="H484" i="1"/>
  <c r="U484" i="1"/>
  <c r="T484" i="1"/>
  <c r="L484" i="1"/>
  <c r="I484" i="1" l="1"/>
  <c r="AD484" i="1"/>
  <c r="AB483" i="1"/>
  <c r="AF484" i="1"/>
  <c r="M484" i="1"/>
  <c r="AG484" i="1" l="1"/>
  <c r="AH484" i="1"/>
  <c r="N484" i="1"/>
  <c r="P484" i="1" s="1"/>
  <c r="Q483" i="1"/>
  <c r="S483" i="1" s="1"/>
  <c r="O484" i="1" l="1"/>
  <c r="Y484" i="1" s="1"/>
  <c r="U483" i="1"/>
  <c r="T483" i="1"/>
  <c r="R483" i="1"/>
  <c r="D483" i="1"/>
  <c r="G483" i="1"/>
  <c r="F483" i="1"/>
  <c r="Z484" i="1" l="1"/>
  <c r="V483" i="1"/>
  <c r="K483" i="1"/>
  <c r="AC483" i="1"/>
  <c r="H483" i="1"/>
  <c r="I483" i="1" s="1"/>
  <c r="L483" i="1"/>
  <c r="AD483" i="1" l="1"/>
  <c r="AF483" i="1"/>
  <c r="M483" i="1"/>
  <c r="AB482" i="1"/>
  <c r="AH483" i="1" l="1"/>
  <c r="AG483" i="1"/>
  <c r="N483" i="1"/>
  <c r="O483" i="1" s="1"/>
  <c r="P483" i="1" l="1"/>
  <c r="Z483" i="1"/>
  <c r="Y483" i="1"/>
  <c r="G482" i="1"/>
  <c r="F482" i="1"/>
  <c r="D482" i="1"/>
  <c r="V482" i="1" l="1"/>
  <c r="K482" i="1"/>
  <c r="AC482" i="1"/>
  <c r="H482" i="1"/>
  <c r="I482" i="1" s="1"/>
  <c r="L482" i="1"/>
  <c r="AD482" i="1" l="1"/>
  <c r="M482" i="1"/>
  <c r="AB481" i="1"/>
  <c r="AF482" i="1"/>
  <c r="Q482" i="1" l="1"/>
  <c r="S482" i="1" s="1"/>
  <c r="N482" i="1"/>
  <c r="P482" i="1" s="1"/>
  <c r="AH482" i="1"/>
  <c r="AG482" i="1"/>
  <c r="Q481" i="1"/>
  <c r="S481" i="1" s="1"/>
  <c r="R482" i="1" l="1"/>
  <c r="T482" i="1" s="1"/>
  <c r="O482" i="1"/>
  <c r="Z482" i="1" s="1"/>
  <c r="U481" i="1"/>
  <c r="T481" i="1"/>
  <c r="U482" i="1"/>
  <c r="R481" i="1"/>
  <c r="G481" i="1"/>
  <c r="D481" i="1"/>
  <c r="F481" i="1"/>
  <c r="Y482" i="1" l="1"/>
  <c r="V481" i="1"/>
  <c r="K481" i="1"/>
  <c r="AC481" i="1"/>
  <c r="H481" i="1"/>
  <c r="L481" i="1"/>
  <c r="M481" i="1" s="1"/>
  <c r="AF481" i="1"/>
  <c r="N481" i="1" l="1"/>
  <c r="I481" i="1"/>
  <c r="AG481" i="1"/>
  <c r="AH481" i="1"/>
  <c r="AD481" i="1"/>
  <c r="AB480" i="1"/>
  <c r="P481" i="1" l="1"/>
  <c r="O481" i="1"/>
  <c r="Z481" i="1" l="1"/>
  <c r="Y481" i="1"/>
  <c r="F480" i="1"/>
  <c r="D480" i="1"/>
  <c r="G480" i="1"/>
  <c r="V480" i="1" l="1"/>
  <c r="K480" i="1"/>
  <c r="AC480" i="1"/>
  <c r="H480" i="1"/>
  <c r="I480" i="1" s="1"/>
  <c r="L480" i="1"/>
  <c r="AF480" i="1"/>
  <c r="AH480" i="1" l="1"/>
  <c r="AG480" i="1"/>
  <c r="AD480" i="1"/>
  <c r="AB479" i="1"/>
  <c r="M480" i="1"/>
  <c r="Q480" i="1" l="1"/>
  <c r="N480" i="1"/>
  <c r="O480" i="1" s="1"/>
  <c r="Q479" i="1"/>
  <c r="S479" i="1" s="1"/>
  <c r="R480" i="1" l="1"/>
  <c r="S480" i="1"/>
  <c r="Z480" i="1" s="1"/>
  <c r="P480" i="1"/>
  <c r="U479" i="1"/>
  <c r="T479" i="1"/>
  <c r="R479" i="1"/>
  <c r="F479" i="1"/>
  <c r="D479" i="1"/>
  <c r="G479" i="1"/>
  <c r="Y480" i="1" l="1"/>
  <c r="U480" i="1"/>
  <c r="T480" i="1"/>
  <c r="V479" i="1"/>
  <c r="K479" i="1"/>
  <c r="AC479" i="1"/>
  <c r="H479" i="1"/>
  <c r="L479" i="1"/>
  <c r="I479" i="1" l="1"/>
  <c r="AD479" i="1"/>
  <c r="M479" i="1"/>
  <c r="AF479" i="1"/>
  <c r="AB478" i="1"/>
  <c r="N479" i="1" l="1"/>
  <c r="P479" i="1" s="1"/>
  <c r="AH479" i="1"/>
  <c r="AG479" i="1"/>
  <c r="Q478" i="1"/>
  <c r="S478" i="1" s="1"/>
  <c r="O479" i="1" l="1"/>
  <c r="T478" i="1"/>
  <c r="U478" i="1"/>
  <c r="R478" i="1"/>
  <c r="Y479" i="1"/>
  <c r="Z479" i="1"/>
  <c r="D478" i="1"/>
  <c r="G478" i="1"/>
  <c r="F478" i="1"/>
  <c r="V478" i="1" l="1"/>
  <c r="K478" i="1"/>
  <c r="AC478" i="1"/>
  <c r="H478" i="1"/>
  <c r="L478" i="1"/>
  <c r="AF478" i="1"/>
  <c r="I478" i="1" l="1"/>
  <c r="AH478" i="1"/>
  <c r="AG478" i="1"/>
  <c r="AD478" i="1"/>
  <c r="AB477" i="1"/>
  <c r="M478" i="1"/>
  <c r="N478" i="1" l="1"/>
  <c r="O478" i="1" s="1"/>
  <c r="Q477" i="1"/>
  <c r="S477" i="1" s="1"/>
  <c r="P478" i="1" l="1"/>
  <c r="U477" i="1"/>
  <c r="T477" i="1"/>
  <c r="Y478" i="1"/>
  <c r="Z478" i="1"/>
  <c r="R477" i="1"/>
  <c r="F477" i="1"/>
  <c r="D477" i="1"/>
  <c r="G477" i="1"/>
  <c r="V477" i="1" l="1"/>
  <c r="K477" i="1"/>
  <c r="AC477" i="1"/>
  <c r="H477" i="1"/>
  <c r="L477" i="1"/>
  <c r="M477" i="1"/>
  <c r="N477" i="1" l="1"/>
  <c r="I477" i="1"/>
  <c r="AD477" i="1"/>
  <c r="AF477" i="1"/>
  <c r="AG477" i="1" l="1"/>
  <c r="AH477" i="1"/>
  <c r="P477" i="1"/>
  <c r="O477" i="1"/>
  <c r="Y477" i="1" l="1"/>
  <c r="Z477" i="1"/>
  <c r="AB476" i="1"/>
  <c r="Q476" i="1" l="1"/>
  <c r="S476" i="1" s="1"/>
  <c r="U476" i="1" l="1"/>
  <c r="T476" i="1"/>
  <c r="R476" i="1"/>
  <c r="D476" i="1"/>
  <c r="F476" i="1"/>
  <c r="G476" i="1"/>
  <c r="V476" i="1" l="1"/>
  <c r="K476" i="1"/>
  <c r="AC476" i="1"/>
  <c r="H476" i="1"/>
  <c r="I476" i="1" s="1"/>
  <c r="L476" i="1"/>
  <c r="M476" i="1"/>
  <c r="AF476" i="1"/>
  <c r="N476" i="1" l="1"/>
  <c r="AH476" i="1"/>
  <c r="AG476" i="1"/>
  <c r="AD476" i="1"/>
  <c r="AB475" i="1"/>
  <c r="P476" i="1" l="1"/>
  <c r="O476" i="1"/>
  <c r="Z476" i="1" l="1"/>
  <c r="Y476" i="1"/>
  <c r="G475" i="1"/>
  <c r="D475" i="1"/>
  <c r="F475" i="1"/>
  <c r="V475" i="1" l="1"/>
  <c r="K475" i="1"/>
  <c r="AC475" i="1"/>
  <c r="H475" i="1"/>
  <c r="I475" i="1" s="1"/>
  <c r="L475" i="1"/>
  <c r="AD475" i="1" l="1"/>
  <c r="M475" i="1"/>
  <c r="AF475" i="1"/>
  <c r="AB474" i="1"/>
  <c r="AH475" i="1" l="1"/>
  <c r="AG475" i="1"/>
  <c r="Q475" i="1"/>
  <c r="R475" i="1" s="1"/>
  <c r="N475" i="1"/>
  <c r="P475" i="1" s="1"/>
  <c r="Q474" i="1"/>
  <c r="S474" i="1" s="1"/>
  <c r="S475" i="1" l="1"/>
  <c r="T475" i="1" s="1"/>
  <c r="O475" i="1"/>
  <c r="U474" i="1"/>
  <c r="T474" i="1"/>
  <c r="R474" i="1"/>
  <c r="F474" i="1"/>
  <c r="D474" i="1"/>
  <c r="G474" i="1"/>
  <c r="U475" i="1" l="1"/>
  <c r="Y475" i="1"/>
  <c r="Z475" i="1"/>
  <c r="V474" i="1"/>
  <c r="K474" i="1"/>
  <c r="AC474" i="1"/>
  <c r="H474" i="1"/>
  <c r="L474" i="1"/>
  <c r="AF474" i="1"/>
  <c r="M474" i="1"/>
  <c r="N474" i="1" l="1"/>
  <c r="I474" i="1"/>
  <c r="AG474" i="1"/>
  <c r="AH474" i="1"/>
  <c r="AD474" i="1"/>
  <c r="AB473" i="1"/>
  <c r="P474" i="1" l="1"/>
  <c r="O474" i="1"/>
  <c r="Q473" i="1"/>
  <c r="S473" i="1" s="1"/>
  <c r="U473" i="1" l="1"/>
  <c r="T473" i="1"/>
  <c r="Z474" i="1"/>
  <c r="Y474" i="1"/>
  <c r="R473" i="1"/>
  <c r="F473" i="1"/>
  <c r="G473" i="1"/>
  <c r="D473" i="1"/>
  <c r="V473" i="1" l="1"/>
  <c r="K473" i="1"/>
  <c r="AC473" i="1"/>
  <c r="H473" i="1"/>
  <c r="L473" i="1"/>
  <c r="AF473" i="1"/>
  <c r="I473" i="1" l="1"/>
  <c r="AH473" i="1"/>
  <c r="AG473" i="1"/>
  <c r="AD473" i="1"/>
  <c r="AB472" i="1"/>
  <c r="M473" i="1"/>
  <c r="N473" i="1" l="1"/>
  <c r="P473" i="1" s="1"/>
  <c r="Q472" i="1"/>
  <c r="S472" i="1" s="1"/>
  <c r="O473" i="1" l="1"/>
  <c r="Z473" i="1" s="1"/>
  <c r="U472" i="1"/>
  <c r="T472" i="1"/>
  <c r="R472" i="1"/>
  <c r="G472" i="1"/>
  <c r="F472" i="1"/>
  <c r="D472" i="1"/>
  <c r="Y473" i="1" l="1"/>
  <c r="V472" i="1"/>
  <c r="K472" i="1"/>
  <c r="AC472" i="1"/>
  <c r="H472" i="1"/>
  <c r="L472" i="1"/>
  <c r="AF472" i="1"/>
  <c r="I472" i="1" l="1"/>
  <c r="AH472" i="1"/>
  <c r="AG472" i="1"/>
  <c r="AD472" i="1"/>
  <c r="M472" i="1"/>
  <c r="AB471" i="1"/>
  <c r="N472" i="1" l="1"/>
  <c r="P472" i="1" s="1"/>
  <c r="Q471" i="1"/>
  <c r="S471" i="1" s="1"/>
  <c r="O472" i="1" l="1"/>
  <c r="Y472" i="1" s="1"/>
  <c r="U471" i="1"/>
  <c r="T471" i="1"/>
  <c r="R471" i="1"/>
  <c r="D471" i="1"/>
  <c r="F471" i="1"/>
  <c r="G471" i="1"/>
  <c r="Z472" i="1" l="1"/>
  <c r="V471" i="1"/>
  <c r="K471" i="1"/>
  <c r="AC471" i="1"/>
  <c r="H471" i="1"/>
  <c r="I471" i="1" s="1"/>
  <c r="L471" i="1"/>
  <c r="AD471" i="1" l="1"/>
  <c r="AB470" i="1"/>
  <c r="AF471" i="1"/>
  <c r="M471" i="1"/>
  <c r="N471" i="1" l="1"/>
  <c r="P471" i="1" s="1"/>
  <c r="AH471" i="1"/>
  <c r="AG471" i="1"/>
  <c r="Q470" i="1"/>
  <c r="S470" i="1" s="1"/>
  <c r="O471" i="1" l="1"/>
  <c r="Z471" i="1" s="1"/>
  <c r="U470" i="1"/>
  <c r="T470" i="1"/>
  <c r="R470" i="1"/>
  <c r="F470" i="1"/>
  <c r="D470" i="1"/>
  <c r="G470" i="1"/>
  <c r="Y471" i="1" l="1"/>
  <c r="V470" i="1"/>
  <c r="K470" i="1"/>
  <c r="AC470" i="1"/>
  <c r="H470" i="1"/>
  <c r="I470" i="1" s="1"/>
  <c r="L470" i="1"/>
  <c r="AF470" i="1"/>
  <c r="AG470" i="1" l="1"/>
  <c r="AH470" i="1"/>
  <c r="AD470" i="1"/>
  <c r="M470" i="1"/>
  <c r="AB469" i="1"/>
  <c r="N470" i="1" l="1"/>
  <c r="P470" i="1" s="1"/>
  <c r="Q469" i="1"/>
  <c r="S469" i="1" s="1"/>
  <c r="O470" i="1" l="1"/>
  <c r="Y470" i="1" s="1"/>
  <c r="U469" i="1"/>
  <c r="T469" i="1"/>
  <c r="R469" i="1"/>
  <c r="F469" i="1"/>
  <c r="G469" i="1"/>
  <c r="D469" i="1"/>
  <c r="Z470" i="1" l="1"/>
  <c r="V469" i="1"/>
  <c r="K469" i="1"/>
  <c r="AC469" i="1"/>
  <c r="H469" i="1"/>
  <c r="I469" i="1" s="1"/>
  <c r="L469" i="1"/>
  <c r="AD469" i="1" l="1"/>
  <c r="AF469" i="1"/>
  <c r="M469" i="1"/>
  <c r="AB468" i="1"/>
  <c r="AH469" i="1" l="1"/>
  <c r="AG469" i="1"/>
  <c r="N469" i="1"/>
  <c r="O469" i="1" s="1"/>
  <c r="Q468" i="1"/>
  <c r="S468" i="1" s="1"/>
  <c r="P469" i="1" l="1"/>
  <c r="U468" i="1"/>
  <c r="T468" i="1"/>
  <c r="Y469" i="1"/>
  <c r="Z469" i="1"/>
  <c r="R468" i="1"/>
  <c r="F468" i="1"/>
  <c r="D468" i="1"/>
  <c r="G468" i="1"/>
  <c r="V468" i="1" l="1"/>
  <c r="K468" i="1"/>
  <c r="AC468" i="1"/>
  <c r="H468" i="1"/>
  <c r="I468" i="1" s="1"/>
  <c r="L468" i="1"/>
  <c r="AF468" i="1" s="1"/>
  <c r="AH468" i="1" l="1"/>
  <c r="AG468" i="1"/>
  <c r="AD468" i="1"/>
  <c r="AB467" i="1"/>
  <c r="M468" i="1"/>
  <c r="N468" i="1" l="1"/>
  <c r="P468" i="1" s="1"/>
  <c r="Q467" i="1"/>
  <c r="S467" i="1" s="1"/>
  <c r="O468" i="1" l="1"/>
  <c r="Y468" i="1" s="1"/>
  <c r="U467" i="1"/>
  <c r="T467" i="1"/>
  <c r="R467" i="1"/>
  <c r="F467" i="1"/>
  <c r="G467" i="1"/>
  <c r="D467" i="1"/>
  <c r="Z468" i="1" l="1"/>
  <c r="V467" i="1"/>
  <c r="K467" i="1"/>
  <c r="AC467" i="1"/>
  <c r="H467" i="1"/>
  <c r="I467" i="1" s="1"/>
  <c r="L467" i="1"/>
  <c r="AF467" i="1"/>
  <c r="AH467" i="1" l="1"/>
  <c r="AG467" i="1"/>
  <c r="AD467" i="1"/>
  <c r="M467" i="1"/>
  <c r="AB466" i="1"/>
  <c r="N467" i="1" l="1"/>
  <c r="O467" i="1" s="1"/>
  <c r="Q466" i="1"/>
  <c r="S466" i="1" s="1"/>
  <c r="P467" i="1" l="1"/>
  <c r="U466" i="1"/>
  <c r="T466" i="1"/>
  <c r="Z467" i="1"/>
  <c r="Y467" i="1"/>
  <c r="R466" i="1"/>
  <c r="G466" i="1"/>
  <c r="F466" i="1"/>
  <c r="D466" i="1"/>
  <c r="V466" i="1" l="1"/>
  <c r="K466" i="1"/>
  <c r="AC466" i="1"/>
  <c r="H466" i="1"/>
  <c r="L466" i="1"/>
  <c r="M466" i="1"/>
  <c r="AF466" i="1"/>
  <c r="N466" i="1" l="1"/>
  <c r="I466" i="1"/>
  <c r="AH466" i="1"/>
  <c r="AG466" i="1"/>
  <c r="AD466" i="1"/>
  <c r="AB465" i="1"/>
  <c r="P466" i="1" l="1"/>
  <c r="O466" i="1"/>
  <c r="Y466" i="1" l="1"/>
  <c r="Z466" i="1"/>
  <c r="D465" i="1"/>
  <c r="G465" i="1"/>
  <c r="F465" i="1"/>
  <c r="V465" i="1" l="1"/>
  <c r="K465" i="1"/>
  <c r="AC465" i="1"/>
  <c r="H465" i="1"/>
  <c r="I465" i="1" s="1"/>
  <c r="L465" i="1"/>
  <c r="AD465" i="1" l="1"/>
  <c r="AB464" i="1"/>
  <c r="AF465" i="1"/>
  <c r="M465" i="1"/>
  <c r="AH465" i="1" l="1"/>
  <c r="AG465" i="1"/>
  <c r="Q465" i="1"/>
  <c r="R465" i="1" s="1"/>
  <c r="N465" i="1"/>
  <c r="P465" i="1" s="1"/>
  <c r="Q464" i="1"/>
  <c r="S464" i="1" s="1"/>
  <c r="O465" i="1" l="1"/>
  <c r="S465" i="1"/>
  <c r="T465" i="1" s="1"/>
  <c r="U464" i="1"/>
  <c r="T464" i="1"/>
  <c r="R464" i="1"/>
  <c r="F464" i="1"/>
  <c r="D464" i="1"/>
  <c r="G464" i="1"/>
  <c r="Y465" i="1" l="1"/>
  <c r="Z465" i="1"/>
  <c r="U465" i="1"/>
  <c r="V464" i="1"/>
  <c r="K464" i="1"/>
  <c r="AC464" i="1"/>
  <c r="H464" i="1"/>
  <c r="L464" i="1"/>
  <c r="I464" i="1" l="1"/>
  <c r="AD464" i="1"/>
  <c r="AB462" i="1"/>
  <c r="AF464" i="1"/>
  <c r="M464" i="1"/>
  <c r="N464" i="1" l="1"/>
  <c r="P464" i="1" s="1"/>
  <c r="AH464" i="1"/>
  <c r="AG464" i="1"/>
  <c r="Q462" i="1"/>
  <c r="S462" i="1" s="1"/>
  <c r="O464" i="1" l="1"/>
  <c r="Z464" i="1" s="1"/>
  <c r="U462" i="1"/>
  <c r="T462" i="1"/>
  <c r="R462" i="1"/>
  <c r="G462" i="1"/>
  <c r="D462" i="1"/>
  <c r="F462" i="1"/>
  <c r="Y464" i="1" l="1"/>
  <c r="V462" i="1"/>
  <c r="K462" i="1"/>
  <c r="AC462" i="1"/>
  <c r="H462" i="1"/>
  <c r="I462" i="1" s="1"/>
  <c r="L462" i="1"/>
  <c r="M462" i="1"/>
  <c r="AF462" i="1"/>
  <c r="N462" i="1" l="1"/>
  <c r="AH462" i="1"/>
  <c r="AG462" i="1"/>
  <c r="AD462" i="1"/>
  <c r="AB461" i="1"/>
  <c r="P462" i="1" l="1"/>
  <c r="O462" i="1"/>
  <c r="Y462" i="1" l="1"/>
  <c r="Z462" i="1"/>
  <c r="F461" i="1"/>
  <c r="D461" i="1"/>
  <c r="G461" i="1"/>
  <c r="V461" i="1" l="1"/>
  <c r="K461" i="1"/>
  <c r="AC461" i="1"/>
  <c r="H461" i="1"/>
  <c r="I461" i="1" s="1"/>
  <c r="L461" i="1"/>
  <c r="AF461" i="1" s="1"/>
  <c r="AH461" i="1" l="1"/>
  <c r="AG461" i="1"/>
  <c r="AD461" i="1"/>
  <c r="M461" i="1"/>
  <c r="AB460" i="1"/>
  <c r="Q461" i="1" l="1"/>
  <c r="R461" i="1" s="1"/>
  <c r="N461" i="1"/>
  <c r="P461" i="1" s="1"/>
  <c r="Q460" i="1"/>
  <c r="S460" i="1" s="1"/>
  <c r="S461" i="1" l="1"/>
  <c r="U461" i="1" s="1"/>
  <c r="O461" i="1"/>
  <c r="U460" i="1"/>
  <c r="T460" i="1"/>
  <c r="R460" i="1"/>
  <c r="G460" i="1"/>
  <c r="D460" i="1"/>
  <c r="F460" i="1"/>
  <c r="Y461" i="1" l="1"/>
  <c r="Z461" i="1"/>
  <c r="T461" i="1"/>
  <c r="V460" i="1"/>
  <c r="K460" i="1"/>
  <c r="AC460" i="1"/>
  <c r="H460" i="1"/>
  <c r="L460" i="1"/>
  <c r="M460" i="1" s="1"/>
  <c r="N460" i="1" l="1"/>
  <c r="I460" i="1"/>
  <c r="AD460" i="1"/>
  <c r="AB459" i="1"/>
  <c r="AF460" i="1"/>
  <c r="AH460" i="1" l="1"/>
  <c r="AG460" i="1"/>
  <c r="P460" i="1"/>
  <c r="O460" i="1"/>
  <c r="Q459" i="1"/>
  <c r="S459" i="1" s="1"/>
  <c r="U459" i="1" l="1"/>
  <c r="T459" i="1"/>
  <c r="Z460" i="1"/>
  <c r="Y460" i="1"/>
  <c r="R459" i="1"/>
  <c r="F459" i="1"/>
  <c r="D459" i="1"/>
  <c r="G459" i="1"/>
  <c r="V459" i="1" l="1"/>
  <c r="K459" i="1"/>
  <c r="AC459" i="1"/>
  <c r="H459" i="1"/>
  <c r="L459" i="1"/>
  <c r="M459" i="1"/>
  <c r="N459" i="1" l="1"/>
  <c r="I459" i="1"/>
  <c r="AD459" i="1"/>
  <c r="AF459" i="1"/>
  <c r="AB458" i="1"/>
  <c r="AH459" i="1" l="1"/>
  <c r="AG459" i="1"/>
  <c r="P459" i="1"/>
  <c r="O459" i="1"/>
  <c r="Y459" i="1" l="1"/>
  <c r="Z459" i="1"/>
  <c r="D458" i="1"/>
  <c r="F458" i="1"/>
  <c r="G458" i="1"/>
  <c r="V458" i="1" l="1"/>
  <c r="K458" i="1"/>
  <c r="AC458" i="1"/>
  <c r="H458" i="1"/>
  <c r="I458" i="1" s="1"/>
  <c r="L458" i="1"/>
  <c r="AD458" i="1" l="1"/>
  <c r="M458" i="1"/>
  <c r="AB457" i="1"/>
  <c r="AF458" i="1"/>
  <c r="Q458" i="1" l="1"/>
  <c r="S458" i="1" s="1"/>
  <c r="N458" i="1"/>
  <c r="P458" i="1" s="1"/>
  <c r="AH458" i="1"/>
  <c r="AG458" i="1"/>
  <c r="Q457" i="1"/>
  <c r="S457" i="1" s="1"/>
  <c r="O458" i="1" l="1"/>
  <c r="Y458" i="1" s="1"/>
  <c r="R458" i="1"/>
  <c r="U458" i="1" s="1"/>
  <c r="U457" i="1"/>
  <c r="T457" i="1"/>
  <c r="T458" i="1"/>
  <c r="R457" i="1"/>
  <c r="F457" i="1"/>
  <c r="D457" i="1"/>
  <c r="G457" i="1"/>
  <c r="Z458" i="1" l="1"/>
  <c r="V457" i="1"/>
  <c r="K457" i="1"/>
  <c r="AC457" i="1"/>
  <c r="H457" i="1"/>
  <c r="I457" i="1" s="1"/>
  <c r="L457" i="1"/>
  <c r="M457" i="1" s="1"/>
  <c r="N457" i="1" l="1"/>
  <c r="AD457" i="1"/>
  <c r="AF457" i="1"/>
  <c r="AB456" i="1"/>
  <c r="AG457" i="1" l="1"/>
  <c r="AH457" i="1"/>
  <c r="P457" i="1"/>
  <c r="O457" i="1"/>
  <c r="Z457" i="1" l="1"/>
  <c r="Y457" i="1"/>
  <c r="G456" i="1"/>
  <c r="D456" i="1"/>
  <c r="F456" i="1"/>
  <c r="V456" i="1" l="1"/>
  <c r="K456" i="1"/>
  <c r="AC456" i="1"/>
  <c r="H456" i="1"/>
  <c r="I456" i="1" s="1"/>
  <c r="L456" i="1"/>
  <c r="M456" i="1" s="1"/>
  <c r="Q456" i="1" l="1"/>
  <c r="N456" i="1"/>
  <c r="AD456" i="1"/>
  <c r="AB455" i="1"/>
  <c r="AF456" i="1"/>
  <c r="AH456" i="1" l="1"/>
  <c r="AG456" i="1"/>
  <c r="S456" i="1"/>
  <c r="R456" i="1"/>
  <c r="P456" i="1"/>
  <c r="O456" i="1"/>
  <c r="U456" i="1" l="1"/>
  <c r="T456" i="1"/>
  <c r="Z456" i="1"/>
  <c r="Y456" i="1"/>
  <c r="G455" i="1"/>
  <c r="F455" i="1"/>
  <c r="D455" i="1"/>
  <c r="V455" i="1" l="1"/>
  <c r="K455" i="1"/>
  <c r="AC455" i="1"/>
  <c r="H455" i="1"/>
  <c r="I455" i="1" s="1"/>
  <c r="L455" i="1"/>
  <c r="AD455" i="1" l="1"/>
  <c r="M455" i="1"/>
  <c r="AB454" i="1"/>
  <c r="AF455" i="1"/>
  <c r="AH455" i="1" l="1"/>
  <c r="AG455" i="1"/>
  <c r="Q455" i="1"/>
  <c r="S455" i="1" s="1"/>
  <c r="N455" i="1"/>
  <c r="P455" i="1" s="1"/>
  <c r="Q454" i="1"/>
  <c r="S454" i="1" s="1"/>
  <c r="R455" i="1" l="1"/>
  <c r="T455" i="1" s="1"/>
  <c r="O455" i="1"/>
  <c r="Z455" i="1" s="1"/>
  <c r="U454" i="1"/>
  <c r="T454" i="1"/>
  <c r="U455" i="1"/>
  <c r="R454" i="1"/>
  <c r="F454" i="1"/>
  <c r="D454" i="1"/>
  <c r="G454" i="1"/>
  <c r="Y455" i="1" l="1"/>
  <c r="V454" i="1"/>
  <c r="K454" i="1"/>
  <c r="AC454" i="1"/>
  <c r="H454" i="1"/>
  <c r="L454" i="1"/>
  <c r="AD454" i="1" l="1"/>
  <c r="I454" i="1"/>
  <c r="AF454" i="1"/>
  <c r="AB453" i="1"/>
  <c r="M454" i="1"/>
  <c r="AH454" i="1" l="1"/>
  <c r="AG454" i="1"/>
  <c r="N454" i="1"/>
  <c r="P454" i="1" s="1"/>
  <c r="Q453" i="1"/>
  <c r="S453" i="1" s="1"/>
  <c r="O454" i="1" l="1"/>
  <c r="Z454" i="1" s="1"/>
  <c r="U453" i="1"/>
  <c r="T453" i="1"/>
  <c r="R453" i="1"/>
  <c r="D453" i="1"/>
  <c r="F453" i="1"/>
  <c r="G453" i="1"/>
  <c r="Y454" i="1" l="1"/>
  <c r="V453" i="1"/>
  <c r="K453" i="1"/>
  <c r="AC453" i="1"/>
  <c r="H453" i="1"/>
  <c r="I453" i="1" s="1"/>
  <c r="L453" i="1"/>
  <c r="AD453" i="1" l="1"/>
  <c r="AB452" i="1"/>
  <c r="AF453" i="1"/>
  <c r="M453" i="1"/>
  <c r="N453" i="1" l="1"/>
  <c r="P453" i="1" s="1"/>
  <c r="AH453" i="1"/>
  <c r="AG453" i="1"/>
  <c r="Q452" i="1"/>
  <c r="S452" i="1" s="1"/>
  <c r="O453" i="1" l="1"/>
  <c r="Y453" i="1" s="1"/>
  <c r="U452" i="1"/>
  <c r="T452" i="1"/>
  <c r="R452" i="1"/>
  <c r="G452" i="1"/>
  <c r="D452" i="1"/>
  <c r="F452" i="1"/>
  <c r="Z453" i="1" l="1"/>
  <c r="V452" i="1"/>
  <c r="K452" i="1"/>
  <c r="AC452" i="1"/>
  <c r="H452" i="1"/>
  <c r="I452" i="1" s="1"/>
  <c r="L452" i="1"/>
  <c r="AF452" i="1" s="1"/>
  <c r="AH452" i="1" l="1"/>
  <c r="AG452" i="1"/>
  <c r="AD452" i="1"/>
  <c r="AC451" i="1"/>
  <c r="AD451" i="1" s="1"/>
  <c r="V451" i="1"/>
  <c r="M452" i="1"/>
  <c r="N452" i="1" l="1"/>
  <c r="P452" i="1" s="1"/>
  <c r="K451" i="1"/>
  <c r="H451" i="1"/>
  <c r="I451" i="1" s="1"/>
  <c r="L451" i="1"/>
  <c r="O452" i="1" l="1"/>
  <c r="Z452" i="1" s="1"/>
  <c r="AB450" i="1"/>
  <c r="M451" i="1"/>
  <c r="AF451" i="1"/>
  <c r="Y452" i="1" l="1"/>
  <c r="AH451" i="1"/>
  <c r="AG451" i="1"/>
  <c r="Q451" i="1"/>
  <c r="S451" i="1" s="1"/>
  <c r="N451" i="1"/>
  <c r="P451" i="1" s="1"/>
  <c r="Q450" i="1"/>
  <c r="S450" i="1" s="1"/>
  <c r="O451" i="1" l="1"/>
  <c r="Y451" i="1" s="1"/>
  <c r="R451" i="1"/>
  <c r="U451" i="1" s="1"/>
  <c r="U450" i="1"/>
  <c r="T450" i="1"/>
  <c r="R450" i="1"/>
  <c r="T451" i="1"/>
  <c r="F450" i="1"/>
  <c r="G450" i="1"/>
  <c r="D450" i="1"/>
  <c r="Z451" i="1" l="1"/>
  <c r="V450" i="1"/>
  <c r="K450" i="1"/>
  <c r="AC450" i="1"/>
  <c r="H450" i="1"/>
  <c r="I450" i="1" s="1"/>
  <c r="L450" i="1"/>
  <c r="AF450" i="1"/>
  <c r="AG450" i="1" l="1"/>
  <c r="AH450" i="1"/>
  <c r="AD450" i="1"/>
  <c r="AB449" i="1"/>
  <c r="M450" i="1"/>
  <c r="N450" i="1" l="1"/>
  <c r="O450" i="1" s="1"/>
  <c r="P450" i="1" l="1"/>
  <c r="Z450" i="1"/>
  <c r="Y450" i="1"/>
  <c r="G449" i="1"/>
  <c r="F449" i="1"/>
  <c r="D449" i="1"/>
  <c r="V449" i="1" l="1"/>
  <c r="K449" i="1"/>
  <c r="AC449" i="1"/>
  <c r="H449" i="1"/>
  <c r="L449" i="1"/>
  <c r="I449" i="1" l="1"/>
  <c r="AD449" i="1"/>
  <c r="AB448" i="1"/>
  <c r="M449" i="1"/>
  <c r="AF449" i="1"/>
  <c r="Q449" i="1" l="1"/>
  <c r="N449" i="1"/>
  <c r="P449" i="1" s="1"/>
  <c r="AH449" i="1"/>
  <c r="AG449" i="1"/>
  <c r="Q448" i="1"/>
  <c r="S448" i="1" s="1"/>
  <c r="S449" i="1" l="1"/>
  <c r="R449" i="1"/>
  <c r="O449" i="1"/>
  <c r="U448" i="1"/>
  <c r="T448" i="1"/>
  <c r="R448" i="1"/>
  <c r="G448" i="1"/>
  <c r="F448" i="1"/>
  <c r="D448" i="1"/>
  <c r="Y449" i="1" l="1"/>
  <c r="U449" i="1"/>
  <c r="T449" i="1"/>
  <c r="Z449" i="1"/>
  <c r="V448" i="1"/>
  <c r="K448" i="1"/>
  <c r="AC448" i="1"/>
  <c r="H448" i="1"/>
  <c r="L448" i="1"/>
  <c r="AF448" i="1" s="1"/>
  <c r="I448" i="1" l="1"/>
  <c r="AH448" i="1"/>
  <c r="AG448" i="1"/>
  <c r="AD448" i="1"/>
  <c r="M448" i="1"/>
  <c r="AB447" i="1"/>
  <c r="N448" i="1" l="1"/>
  <c r="P448" i="1" s="1"/>
  <c r="Q447" i="1"/>
  <c r="S447" i="1" s="1"/>
  <c r="O448" i="1" l="1"/>
  <c r="Z448" i="1" s="1"/>
  <c r="U447" i="1"/>
  <c r="T447" i="1"/>
  <c r="R447" i="1"/>
  <c r="G447" i="1"/>
  <c r="D447" i="1"/>
  <c r="F447" i="1"/>
  <c r="Y448" i="1" l="1"/>
  <c r="V447" i="1"/>
  <c r="K447" i="1"/>
  <c r="AC447" i="1"/>
  <c r="H447" i="1"/>
  <c r="I447" i="1" s="1"/>
  <c r="L447" i="1"/>
  <c r="AD447" i="1" l="1"/>
  <c r="M447" i="1"/>
  <c r="AF447" i="1"/>
  <c r="AB446" i="1"/>
  <c r="N447" i="1" l="1"/>
  <c r="P447" i="1" s="1"/>
  <c r="AH447" i="1"/>
  <c r="AG447" i="1"/>
  <c r="O447" i="1" l="1"/>
  <c r="Z447" i="1" s="1"/>
  <c r="F446" i="1"/>
  <c r="D446" i="1"/>
  <c r="G446" i="1"/>
  <c r="Y447" i="1" l="1"/>
  <c r="V446" i="1"/>
  <c r="K446" i="1"/>
  <c r="AC446" i="1"/>
  <c r="H446" i="1"/>
  <c r="I446" i="1" s="1"/>
  <c r="L446" i="1"/>
  <c r="M446" i="1"/>
  <c r="Q446" i="1" l="1"/>
  <c r="S446" i="1" s="1"/>
  <c r="N446" i="1"/>
  <c r="AD446" i="1"/>
  <c r="AF446" i="1"/>
  <c r="AB445" i="1"/>
  <c r="AG446" i="1" l="1"/>
  <c r="AH446" i="1"/>
  <c r="R446" i="1"/>
  <c r="T446" i="1" s="1"/>
  <c r="P446" i="1"/>
  <c r="O446" i="1"/>
  <c r="Y446" i="1" s="1"/>
  <c r="U446" i="1"/>
  <c r="Q445" i="1"/>
  <c r="S445" i="1" s="1"/>
  <c r="Z446" i="1" l="1"/>
  <c r="U445" i="1"/>
  <c r="T445" i="1"/>
  <c r="R445" i="1"/>
  <c r="G445" i="1"/>
  <c r="D445" i="1"/>
  <c r="F445" i="1"/>
  <c r="V445" i="1" l="1"/>
  <c r="K445" i="1"/>
  <c r="AC445" i="1"/>
  <c r="H445" i="1"/>
  <c r="L445" i="1"/>
  <c r="AF445" i="1" s="1"/>
  <c r="I445" i="1" l="1"/>
  <c r="AH445" i="1"/>
  <c r="AG445" i="1"/>
  <c r="AD445" i="1"/>
  <c r="AB444" i="1"/>
  <c r="M445" i="1"/>
  <c r="N445" i="1" l="1"/>
  <c r="O445" i="1" s="1"/>
  <c r="Q444" i="1"/>
  <c r="S444" i="1" s="1"/>
  <c r="P445" i="1" l="1"/>
  <c r="U444" i="1"/>
  <c r="T444" i="1"/>
  <c r="Y445" i="1"/>
  <c r="Z445" i="1"/>
  <c r="R444" i="1"/>
  <c r="G444" i="1"/>
  <c r="F444" i="1"/>
  <c r="D444" i="1"/>
  <c r="V444" i="1" l="1"/>
  <c r="K444" i="1"/>
  <c r="AC444" i="1"/>
  <c r="H444" i="1"/>
  <c r="L444" i="1"/>
  <c r="M444" i="1" s="1"/>
  <c r="N444" i="1" l="1"/>
  <c r="P444" i="1" s="1"/>
  <c r="I444" i="1"/>
  <c r="AD444" i="1"/>
  <c r="AF444" i="1"/>
  <c r="AB443" i="1"/>
  <c r="AG444" i="1" l="1"/>
  <c r="AH444" i="1"/>
  <c r="O444" i="1"/>
  <c r="Y444" i="1" s="1"/>
  <c r="Q443" i="1"/>
  <c r="S443" i="1" s="1"/>
  <c r="Z444" i="1" l="1"/>
  <c r="U443" i="1"/>
  <c r="T443" i="1"/>
  <c r="R443" i="1"/>
  <c r="G443" i="1"/>
  <c r="F443" i="1"/>
  <c r="D443" i="1"/>
  <c r="V443" i="1" l="1"/>
  <c r="K443" i="1"/>
  <c r="AC443" i="1"/>
  <c r="H443" i="1"/>
  <c r="L443" i="1"/>
  <c r="I443" i="1" l="1"/>
  <c r="AD443" i="1"/>
  <c r="AF443" i="1"/>
  <c r="M443" i="1"/>
  <c r="AG443" i="1" l="1"/>
  <c r="AH443" i="1"/>
  <c r="N443" i="1"/>
  <c r="O443" i="1" s="1"/>
  <c r="P443" i="1" l="1"/>
  <c r="Y443" i="1"/>
  <c r="Z443" i="1"/>
  <c r="AB442" i="1"/>
  <c r="G442" i="1"/>
  <c r="D442" i="1"/>
  <c r="F442" i="1"/>
  <c r="V442" i="1" l="1"/>
  <c r="K442" i="1"/>
  <c r="AC442" i="1"/>
  <c r="H442" i="1"/>
  <c r="L442" i="1"/>
  <c r="M442" i="1" s="1"/>
  <c r="Q442" i="1" l="1"/>
  <c r="N442" i="1"/>
  <c r="I442" i="1"/>
  <c r="AD442" i="1"/>
  <c r="AB441" i="1"/>
  <c r="AF442" i="1"/>
  <c r="S442" i="1" l="1"/>
  <c r="R442" i="1"/>
  <c r="AG442" i="1"/>
  <c r="AH442" i="1"/>
  <c r="P442" i="1"/>
  <c r="O442" i="1"/>
  <c r="Q441" i="1"/>
  <c r="S441" i="1" s="1"/>
  <c r="U442" i="1" l="1"/>
  <c r="T442" i="1"/>
  <c r="U441" i="1"/>
  <c r="T441" i="1"/>
  <c r="Z442" i="1"/>
  <c r="Y442" i="1"/>
  <c r="R441" i="1"/>
  <c r="D441" i="1"/>
  <c r="G441" i="1"/>
  <c r="F441" i="1"/>
  <c r="V441" i="1" l="1"/>
  <c r="K441" i="1"/>
  <c r="AC441" i="1"/>
  <c r="H441" i="1"/>
  <c r="I441" i="1" s="1"/>
  <c r="L441" i="1"/>
  <c r="AD441" i="1" l="1"/>
  <c r="AF441" i="1"/>
  <c r="M441" i="1"/>
  <c r="AB440" i="1"/>
  <c r="N441" i="1" l="1"/>
  <c r="O441" i="1" s="1"/>
  <c r="AH441" i="1"/>
  <c r="AG441" i="1"/>
  <c r="Q440" i="1"/>
  <c r="S440" i="1" s="1"/>
  <c r="P441" i="1" l="1"/>
  <c r="U440" i="1"/>
  <c r="T440" i="1"/>
  <c r="R440" i="1"/>
  <c r="Z441" i="1"/>
  <c r="Y441" i="1"/>
  <c r="G440" i="1"/>
  <c r="F440" i="1"/>
  <c r="D440" i="1"/>
  <c r="V440" i="1" l="1"/>
  <c r="K440" i="1"/>
  <c r="AC440" i="1"/>
  <c r="H440" i="1"/>
  <c r="L440" i="1"/>
  <c r="M440" i="1" s="1"/>
  <c r="N440" i="1" l="1"/>
  <c r="I440" i="1"/>
  <c r="AD440" i="1"/>
  <c r="AF440" i="1"/>
  <c r="AB439" i="1"/>
  <c r="AG440" i="1" l="1"/>
  <c r="AH440" i="1"/>
  <c r="P440" i="1"/>
  <c r="O440" i="1"/>
  <c r="Q439" i="1"/>
  <c r="S439" i="1" s="1"/>
  <c r="U439" i="1" l="1"/>
  <c r="T439" i="1"/>
  <c r="R439" i="1"/>
  <c r="Z440" i="1"/>
  <c r="Y440" i="1"/>
  <c r="G439" i="1"/>
  <c r="F439" i="1"/>
  <c r="D439" i="1"/>
  <c r="V439" i="1" l="1"/>
  <c r="K439" i="1"/>
  <c r="AC439" i="1"/>
  <c r="H439" i="1"/>
  <c r="L439" i="1"/>
  <c r="I439" i="1" l="1"/>
  <c r="AD439" i="1"/>
  <c r="M439" i="1"/>
  <c r="AB438" i="1"/>
  <c r="AF439" i="1"/>
  <c r="N439" i="1" l="1"/>
  <c r="P439" i="1" s="1"/>
  <c r="AH439" i="1"/>
  <c r="AG439" i="1"/>
  <c r="Q438" i="1"/>
  <c r="S438" i="1" s="1"/>
  <c r="O439" i="1" l="1"/>
  <c r="Y439" i="1" s="1"/>
  <c r="U438" i="1"/>
  <c r="T438" i="1"/>
  <c r="R438" i="1"/>
  <c r="D438" i="1"/>
  <c r="G438" i="1"/>
  <c r="F438" i="1"/>
  <c r="Z439" i="1" l="1"/>
  <c r="V438" i="1"/>
  <c r="K438" i="1"/>
  <c r="AC438" i="1"/>
  <c r="H438" i="1"/>
  <c r="L438" i="1"/>
  <c r="M438" i="1"/>
  <c r="N438" i="1" l="1"/>
  <c r="I438" i="1"/>
  <c r="AD438" i="1"/>
  <c r="AB437" i="1"/>
  <c r="AF438" i="1"/>
  <c r="AG438" i="1" l="1"/>
  <c r="AH438" i="1"/>
  <c r="P438" i="1"/>
  <c r="O438" i="1"/>
  <c r="Q437" i="1"/>
  <c r="S437" i="1" s="1"/>
  <c r="U437" i="1" l="1"/>
  <c r="T437" i="1"/>
  <c r="Z438" i="1"/>
  <c r="Y438" i="1"/>
  <c r="R437" i="1"/>
  <c r="G437" i="1"/>
  <c r="F437" i="1"/>
  <c r="D437" i="1"/>
  <c r="V437" i="1" l="1"/>
  <c r="K437" i="1"/>
  <c r="AC437" i="1"/>
  <c r="H437" i="1"/>
  <c r="L437" i="1"/>
  <c r="I437" i="1" l="1"/>
  <c r="AD437" i="1"/>
  <c r="AB436" i="1"/>
  <c r="AF437" i="1"/>
  <c r="M437" i="1"/>
  <c r="N437" i="1" l="1"/>
  <c r="P437" i="1" s="1"/>
  <c r="AH437" i="1"/>
  <c r="AG437" i="1"/>
  <c r="Q436" i="1"/>
  <c r="S436" i="1" s="1"/>
  <c r="O437" i="1" l="1"/>
  <c r="Y437" i="1" s="1"/>
  <c r="U436" i="1"/>
  <c r="T436" i="1"/>
  <c r="R436" i="1"/>
  <c r="D436" i="1"/>
  <c r="F436" i="1"/>
  <c r="G436" i="1"/>
  <c r="Z437" i="1" l="1"/>
  <c r="V436" i="1"/>
  <c r="K436" i="1"/>
  <c r="AC436" i="1"/>
  <c r="H436" i="1"/>
  <c r="L436" i="1"/>
  <c r="I436" i="1" l="1"/>
  <c r="AD436" i="1"/>
  <c r="M436" i="1"/>
  <c r="AB434" i="1"/>
  <c r="AF436" i="1"/>
  <c r="N436" i="1" l="1"/>
  <c r="P436" i="1" s="1"/>
  <c r="AG436" i="1"/>
  <c r="AH436" i="1"/>
  <c r="Q434" i="1"/>
  <c r="S434" i="1" s="1"/>
  <c r="O436" i="1" l="1"/>
  <c r="Z436" i="1" s="1"/>
  <c r="T434" i="1"/>
  <c r="U434" i="1"/>
  <c r="R434" i="1"/>
  <c r="G434" i="1"/>
  <c r="D434" i="1"/>
  <c r="F434" i="1"/>
  <c r="Y436" i="1" l="1"/>
  <c r="V434" i="1"/>
  <c r="K434" i="1"/>
  <c r="AC434" i="1"/>
  <c r="H434" i="1"/>
  <c r="L434" i="1"/>
  <c r="AF434" i="1"/>
  <c r="I434" i="1" l="1"/>
  <c r="AH434" i="1"/>
  <c r="AG434" i="1"/>
  <c r="AD434" i="1"/>
  <c r="AB433" i="1"/>
  <c r="M434" i="1"/>
  <c r="N434" i="1" l="1"/>
  <c r="O434" i="1" s="1"/>
  <c r="P434" i="1" l="1"/>
  <c r="Z434" i="1"/>
  <c r="Y434" i="1"/>
  <c r="F433" i="1"/>
  <c r="G433" i="1"/>
  <c r="D433" i="1"/>
  <c r="V433" i="1" l="1"/>
  <c r="K433" i="1"/>
  <c r="AC433" i="1"/>
  <c r="H433" i="1"/>
  <c r="I433" i="1" s="1"/>
  <c r="L433" i="1"/>
  <c r="AD433" i="1" l="1"/>
  <c r="AF433" i="1"/>
  <c r="AB432" i="1"/>
  <c r="M433" i="1"/>
  <c r="AH433" i="1" l="1"/>
  <c r="AG433" i="1"/>
  <c r="Q433" i="1"/>
  <c r="R433" i="1" s="1"/>
  <c r="N433" i="1"/>
  <c r="P433" i="1" s="1"/>
  <c r="S433" i="1" l="1"/>
  <c r="U433" i="1" s="1"/>
  <c r="O433" i="1"/>
  <c r="D432" i="1"/>
  <c r="G432" i="1"/>
  <c r="F432" i="1"/>
  <c r="T433" i="1" l="1"/>
  <c r="Z433" i="1"/>
  <c r="Y433" i="1"/>
  <c r="V432" i="1"/>
  <c r="K432" i="1"/>
  <c r="AC432" i="1"/>
  <c r="H432" i="1"/>
  <c r="I432" i="1" s="1"/>
  <c r="L432" i="1"/>
  <c r="AF432" i="1"/>
  <c r="M432" i="1"/>
  <c r="Q432" i="1" l="1"/>
  <c r="N432" i="1"/>
  <c r="AH432" i="1"/>
  <c r="AG432" i="1"/>
  <c r="AD432" i="1"/>
  <c r="AB431" i="1"/>
  <c r="P432" i="1" l="1"/>
  <c r="O432" i="1"/>
  <c r="S432" i="1"/>
  <c r="R432" i="1"/>
  <c r="Q431" i="1"/>
  <c r="R431" i="1" s="1"/>
  <c r="S431" i="1" l="1"/>
  <c r="Z432" i="1"/>
  <c r="Y432" i="1"/>
  <c r="U432" i="1"/>
  <c r="T432" i="1"/>
  <c r="F431" i="1"/>
  <c r="D431" i="1"/>
  <c r="G431" i="1"/>
  <c r="V431" i="1" l="1"/>
  <c r="K431" i="1"/>
  <c r="AC431" i="1"/>
  <c r="H431" i="1"/>
  <c r="U431" i="1"/>
  <c r="T431" i="1"/>
  <c r="L431" i="1"/>
  <c r="M431" i="1"/>
  <c r="AF431" i="1"/>
  <c r="AH431" i="1" l="1"/>
  <c r="AG431" i="1"/>
  <c r="AD431" i="1"/>
  <c r="N431" i="1"/>
  <c r="I431" i="1"/>
  <c r="AB430" i="1"/>
  <c r="P431" i="1" l="1"/>
  <c r="O431" i="1"/>
  <c r="Z431" i="1" l="1"/>
  <c r="Y431" i="1"/>
  <c r="D430" i="1"/>
  <c r="G430" i="1"/>
  <c r="F430" i="1"/>
  <c r="V430" i="1" l="1"/>
  <c r="K430" i="1"/>
  <c r="AC430" i="1"/>
  <c r="H430" i="1"/>
  <c r="I430" i="1" s="1"/>
  <c r="L430" i="1"/>
  <c r="M430" i="1" s="1"/>
  <c r="AF430" i="1"/>
  <c r="Q430" i="1" l="1"/>
  <c r="N430" i="1"/>
  <c r="AH430" i="1"/>
  <c r="AG430" i="1"/>
  <c r="AD430" i="1"/>
  <c r="AB429" i="1"/>
  <c r="P430" i="1" l="1"/>
  <c r="O430" i="1"/>
  <c r="S430" i="1"/>
  <c r="R430" i="1"/>
  <c r="Q429" i="1"/>
  <c r="S429" i="1" s="1"/>
  <c r="U429" i="1" l="1"/>
  <c r="T429" i="1"/>
  <c r="Z430" i="1"/>
  <c r="Y430" i="1"/>
  <c r="U430" i="1"/>
  <c r="T430" i="1"/>
  <c r="R429" i="1"/>
  <c r="F429" i="1"/>
  <c r="G429" i="1"/>
  <c r="D429" i="1"/>
  <c r="V429" i="1" l="1"/>
  <c r="K429" i="1"/>
  <c r="AC429" i="1"/>
  <c r="H429" i="1"/>
  <c r="L429" i="1"/>
  <c r="AF429" i="1"/>
  <c r="I429" i="1" l="1"/>
  <c r="AH429" i="1"/>
  <c r="AG429" i="1"/>
  <c r="AD429" i="1"/>
  <c r="AB428" i="1"/>
  <c r="M429" i="1"/>
  <c r="N429" i="1" l="1"/>
  <c r="O429" i="1" s="1"/>
  <c r="P429" i="1" l="1"/>
  <c r="Z429" i="1"/>
  <c r="Y429" i="1"/>
  <c r="G428" i="1"/>
  <c r="D428" i="1"/>
  <c r="F428" i="1"/>
  <c r="V428" i="1" l="1"/>
  <c r="K428" i="1"/>
  <c r="AC428" i="1"/>
  <c r="H428" i="1"/>
  <c r="I428" i="1" s="1"/>
  <c r="L428" i="1"/>
  <c r="AF428" i="1"/>
  <c r="AH428" i="1" l="1"/>
  <c r="AG428" i="1"/>
  <c r="AD428" i="1"/>
  <c r="M428" i="1"/>
  <c r="AB427" i="1"/>
  <c r="Q428" i="1" l="1"/>
  <c r="S428" i="1" s="1"/>
  <c r="N428" i="1"/>
  <c r="P428" i="1" s="1"/>
  <c r="Q427" i="1"/>
  <c r="S427" i="1" s="1"/>
  <c r="O428" i="1" l="1"/>
  <c r="R428" i="1"/>
  <c r="U427" i="1"/>
  <c r="T427" i="1"/>
  <c r="R427" i="1"/>
  <c r="U428" i="1"/>
  <c r="T428" i="1"/>
  <c r="Z428" i="1"/>
  <c r="Y428" i="1"/>
  <c r="D427" i="1"/>
  <c r="G427" i="1"/>
  <c r="F427" i="1"/>
  <c r="V427" i="1" l="1"/>
  <c r="K427" i="1"/>
  <c r="AC427" i="1"/>
  <c r="H427" i="1"/>
  <c r="I427" i="1" s="1"/>
  <c r="L427" i="1"/>
  <c r="M427" i="1"/>
  <c r="N427" i="1" l="1"/>
  <c r="AD427" i="1"/>
  <c r="AB426" i="1"/>
  <c r="AF427" i="1"/>
  <c r="AH427" i="1" l="1"/>
  <c r="AG427" i="1"/>
  <c r="O427" i="1"/>
  <c r="P427" i="1"/>
  <c r="Q426" i="1"/>
  <c r="S426" i="1" s="1"/>
  <c r="U426" i="1" l="1"/>
  <c r="T426" i="1"/>
  <c r="Z427" i="1"/>
  <c r="Y427" i="1"/>
  <c r="R426" i="1"/>
  <c r="F426" i="1"/>
  <c r="D426" i="1"/>
  <c r="G426" i="1"/>
  <c r="V426" i="1" l="1"/>
  <c r="K426" i="1"/>
  <c r="AC426" i="1"/>
  <c r="H426" i="1"/>
  <c r="L426" i="1"/>
  <c r="AF426" i="1"/>
  <c r="I426" i="1" l="1"/>
  <c r="AG426" i="1"/>
  <c r="AH426" i="1"/>
  <c r="AD426" i="1"/>
  <c r="M426" i="1"/>
  <c r="AB425" i="1"/>
  <c r="N426" i="1" l="1"/>
  <c r="P426" i="1" s="1"/>
  <c r="Q425" i="1"/>
  <c r="S425" i="1" s="1"/>
  <c r="O426" i="1" l="1"/>
  <c r="Z426" i="1" s="1"/>
  <c r="U425" i="1"/>
  <c r="T425" i="1"/>
  <c r="R425" i="1"/>
  <c r="G425" i="1"/>
  <c r="D425" i="1"/>
  <c r="F425" i="1"/>
  <c r="Y426" i="1" l="1"/>
  <c r="V425" i="1"/>
  <c r="K425" i="1"/>
  <c r="AC425" i="1"/>
  <c r="H425" i="1"/>
  <c r="L425" i="1"/>
  <c r="M425" i="1"/>
  <c r="N425" i="1" l="1"/>
  <c r="I425" i="1"/>
  <c r="AD425" i="1"/>
  <c r="AF425" i="1"/>
  <c r="AB424" i="1"/>
  <c r="AH425" i="1" l="1"/>
  <c r="AG425" i="1"/>
  <c r="P425" i="1"/>
  <c r="O425" i="1"/>
  <c r="Y425" i="1" l="1"/>
  <c r="Z425" i="1"/>
  <c r="F424" i="1"/>
  <c r="D424" i="1"/>
  <c r="G424" i="1"/>
  <c r="V424" i="1" l="1"/>
  <c r="K424" i="1"/>
  <c r="AC424" i="1"/>
  <c r="H424" i="1"/>
  <c r="L424" i="1"/>
  <c r="AF424" i="1"/>
  <c r="I424" i="1" l="1"/>
  <c r="AH424" i="1"/>
  <c r="AG424" i="1"/>
  <c r="AD424" i="1"/>
  <c r="AB422" i="1"/>
  <c r="M424" i="1"/>
  <c r="Q424" i="1" l="1"/>
  <c r="S424" i="1" s="1"/>
  <c r="N424" i="1"/>
  <c r="P424" i="1" s="1"/>
  <c r="R424" i="1" l="1"/>
  <c r="T424" i="1" s="1"/>
  <c r="O424" i="1"/>
  <c r="Z424" i="1" s="1"/>
  <c r="U424" i="1"/>
  <c r="D422" i="1"/>
  <c r="F422" i="1"/>
  <c r="G422" i="1"/>
  <c r="Y424" i="1" l="1"/>
  <c r="V422" i="1"/>
  <c r="K422" i="1"/>
  <c r="AC422" i="1"/>
  <c r="H422" i="1"/>
  <c r="I422" i="1" s="1"/>
  <c r="L422" i="1"/>
  <c r="M422" i="1"/>
  <c r="Q422" i="1" l="1"/>
  <c r="N422" i="1"/>
  <c r="AD422" i="1"/>
  <c r="AB421" i="1"/>
  <c r="AF422" i="1"/>
  <c r="AG422" i="1" l="1"/>
  <c r="AH422" i="1"/>
  <c r="P422" i="1"/>
  <c r="O422" i="1"/>
  <c r="S422" i="1"/>
  <c r="R422" i="1"/>
  <c r="Z422" i="1" l="1"/>
  <c r="Y422" i="1"/>
  <c r="U422" i="1"/>
  <c r="T422" i="1"/>
  <c r="F421" i="1"/>
  <c r="D421" i="1"/>
  <c r="G421" i="1"/>
  <c r="V421" i="1" l="1"/>
  <c r="K421" i="1"/>
  <c r="AC421" i="1"/>
  <c r="H421" i="1"/>
  <c r="I421" i="1" s="1"/>
  <c r="L421" i="1"/>
  <c r="M421" i="1" s="1"/>
  <c r="AF421" i="1"/>
  <c r="Q421" i="1" l="1"/>
  <c r="N421" i="1"/>
  <c r="AG421" i="1"/>
  <c r="AH421" i="1"/>
  <c r="AD421" i="1"/>
  <c r="AB420" i="1"/>
  <c r="P421" i="1" l="1"/>
  <c r="O421" i="1"/>
  <c r="S421" i="1"/>
  <c r="R421" i="1"/>
  <c r="Z421" i="1" l="1"/>
  <c r="Y421" i="1"/>
  <c r="U421" i="1"/>
  <c r="T421" i="1"/>
  <c r="F420" i="1"/>
  <c r="G420" i="1"/>
  <c r="D420" i="1"/>
  <c r="V420" i="1" l="1"/>
  <c r="K420" i="1"/>
  <c r="AC420" i="1"/>
  <c r="H420" i="1"/>
  <c r="I420" i="1" s="1"/>
  <c r="L420" i="1"/>
  <c r="AD420" i="1" l="1"/>
  <c r="AF420" i="1"/>
  <c r="AB419" i="1"/>
  <c r="M420" i="1"/>
  <c r="Q420" i="1" l="1"/>
  <c r="R420" i="1" s="1"/>
  <c r="N420" i="1"/>
  <c r="P420" i="1" s="1"/>
  <c r="AG420" i="1"/>
  <c r="AH420" i="1"/>
  <c r="Q419" i="1"/>
  <c r="S419" i="1" s="1"/>
  <c r="S420" i="1" l="1"/>
  <c r="O420" i="1"/>
  <c r="U419" i="1"/>
  <c r="T419" i="1"/>
  <c r="R419" i="1"/>
  <c r="F419" i="1"/>
  <c r="D419" i="1"/>
  <c r="G419" i="1"/>
  <c r="Z420" i="1" l="1"/>
  <c r="T420" i="1"/>
  <c r="U420" i="1"/>
  <c r="Y420" i="1"/>
  <c r="V419" i="1"/>
  <c r="K419" i="1"/>
  <c r="AC419" i="1"/>
  <c r="H419" i="1"/>
  <c r="L419" i="1"/>
  <c r="AF419" i="1"/>
  <c r="I419" i="1" l="1"/>
  <c r="AH419" i="1"/>
  <c r="AG419" i="1"/>
  <c r="AD419" i="1"/>
  <c r="AB418" i="1"/>
  <c r="M419" i="1"/>
  <c r="N419" i="1" l="1"/>
  <c r="P419" i="1" s="1"/>
  <c r="Q418" i="1"/>
  <c r="S418" i="1" s="1"/>
  <c r="O419" i="1" l="1"/>
  <c r="Z419" i="1" s="1"/>
  <c r="U418" i="1"/>
  <c r="T418" i="1"/>
  <c r="R418" i="1"/>
  <c r="F418" i="1"/>
  <c r="D418" i="1"/>
  <c r="G418" i="1"/>
  <c r="Y419" i="1" l="1"/>
  <c r="V418" i="1"/>
  <c r="K418" i="1"/>
  <c r="AC418" i="1"/>
  <c r="H418" i="1"/>
  <c r="L418" i="1"/>
  <c r="M418" i="1"/>
  <c r="N418" i="1" l="1"/>
  <c r="I418" i="1"/>
  <c r="AD418" i="1"/>
  <c r="AB417" i="1"/>
  <c r="AF418" i="1"/>
  <c r="AG418" i="1" l="1"/>
  <c r="AH418" i="1"/>
  <c r="P418" i="1"/>
  <c r="O418" i="1"/>
  <c r="Y418" i="1" l="1"/>
  <c r="Z418" i="1"/>
  <c r="G417" i="1"/>
  <c r="D417" i="1"/>
  <c r="F417" i="1"/>
  <c r="V417" i="1" l="1"/>
  <c r="K417" i="1"/>
  <c r="AC417" i="1"/>
  <c r="H417" i="1"/>
  <c r="I417" i="1" s="1"/>
  <c r="L417" i="1"/>
  <c r="AD417" i="1" l="1"/>
  <c r="AB416" i="1"/>
  <c r="AF417" i="1"/>
  <c r="M417" i="1"/>
  <c r="Q417" i="1" l="1"/>
  <c r="R417" i="1" s="1"/>
  <c r="N417" i="1"/>
  <c r="P417" i="1" s="1"/>
  <c r="AH417" i="1"/>
  <c r="AG417" i="1"/>
  <c r="S417" i="1" l="1"/>
  <c r="T417" i="1" s="1"/>
  <c r="O417" i="1"/>
  <c r="D416" i="1"/>
  <c r="F416" i="1"/>
  <c r="G416" i="1"/>
  <c r="U417" i="1" l="1"/>
  <c r="Y417" i="1"/>
  <c r="Z417" i="1"/>
  <c r="V416" i="1"/>
  <c r="K416" i="1"/>
  <c r="AC416" i="1"/>
  <c r="H416" i="1"/>
  <c r="L416" i="1"/>
  <c r="I416" i="1" l="1"/>
  <c r="AD416" i="1"/>
  <c r="AB415" i="1"/>
  <c r="M416" i="1"/>
  <c r="AF416" i="1"/>
  <c r="AG416" i="1" l="1"/>
  <c r="AH416" i="1"/>
  <c r="Q416" i="1"/>
  <c r="R416" i="1" s="1"/>
  <c r="N416" i="1"/>
  <c r="O416" i="1" s="1"/>
  <c r="Q415" i="1"/>
  <c r="S415" i="1" s="1"/>
  <c r="S416" i="1" l="1"/>
  <c r="Y416" i="1" s="1"/>
  <c r="P416" i="1"/>
  <c r="U415" i="1"/>
  <c r="T415" i="1"/>
  <c r="R415" i="1"/>
  <c r="G415" i="1"/>
  <c r="D415" i="1"/>
  <c r="F415" i="1"/>
  <c r="T416" i="1" l="1"/>
  <c r="U416" i="1"/>
  <c r="Z416" i="1"/>
  <c r="V415" i="1"/>
  <c r="K415" i="1"/>
  <c r="AC415" i="1"/>
  <c r="H415" i="1"/>
  <c r="L415" i="1"/>
  <c r="I415" i="1" l="1"/>
  <c r="AD415" i="1"/>
  <c r="M415" i="1"/>
  <c r="AF415" i="1"/>
  <c r="AB414" i="1"/>
  <c r="N415" i="1" l="1"/>
  <c r="P415" i="1" s="1"/>
  <c r="AG415" i="1"/>
  <c r="AH415" i="1"/>
  <c r="Q414" i="1"/>
  <c r="S414" i="1" s="1"/>
  <c r="O415" i="1" l="1"/>
  <c r="Z415" i="1" s="1"/>
  <c r="U414" i="1"/>
  <c r="T414" i="1"/>
  <c r="R414" i="1"/>
  <c r="D414" i="1"/>
  <c r="G414" i="1"/>
  <c r="E414" i="1"/>
  <c r="F414" i="1"/>
  <c r="Y415" i="1" l="1"/>
  <c r="V414" i="1"/>
  <c r="K414" i="1"/>
  <c r="AC414" i="1"/>
  <c r="H414" i="1"/>
  <c r="L414" i="1"/>
  <c r="M414" i="1"/>
  <c r="AF414" i="1"/>
  <c r="N414" i="1" l="1"/>
  <c r="I414" i="1"/>
  <c r="AH414" i="1"/>
  <c r="AG414" i="1"/>
  <c r="AD414" i="1"/>
  <c r="AB413" i="1"/>
  <c r="P414" i="1" l="1"/>
  <c r="O414" i="1"/>
  <c r="Q413" i="1"/>
  <c r="Q610" i="1" s="1"/>
  <c r="R413" i="1" l="1"/>
  <c r="R610" i="1" s="1"/>
  <c r="S413" i="1"/>
  <c r="S610" i="1" s="1"/>
  <c r="Y414" i="1"/>
  <c r="Z414" i="1"/>
  <c r="D413" i="1"/>
  <c r="E413" i="1"/>
  <c r="F413" i="1"/>
  <c r="G413" i="1"/>
  <c r="V413" i="1" l="1"/>
  <c r="K413" i="1"/>
  <c r="AC413" i="1"/>
  <c r="H413" i="1"/>
  <c r="U413" i="1"/>
  <c r="U610" i="1" s="1"/>
  <c r="T413" i="1"/>
  <c r="T610" i="1" s="1"/>
  <c r="L413" i="1"/>
  <c r="I413" i="1" l="1"/>
  <c r="AD413" i="1"/>
  <c r="M413" i="1"/>
  <c r="AB410" i="1"/>
  <c r="AF413" i="1"/>
  <c r="N413" i="1" l="1"/>
  <c r="N610" i="1" s="1"/>
  <c r="AG413" i="1"/>
  <c r="AG610" i="1" s="1"/>
  <c r="AH413" i="1"/>
  <c r="AH610" i="1" s="1"/>
  <c r="Q410" i="1"/>
  <c r="Q411" i="1" s="1"/>
  <c r="O413" i="1" l="1"/>
  <c r="O610" i="1" s="1"/>
  <c r="P413" i="1"/>
  <c r="P610" i="1" s="1"/>
  <c r="R410" i="1"/>
  <c r="R411" i="1" s="1"/>
  <c r="S410" i="1"/>
  <c r="F410" i="1"/>
  <c r="D410" i="1"/>
  <c r="G410" i="1"/>
  <c r="Y413" i="1" l="1"/>
  <c r="Y610" i="1" s="1"/>
  <c r="Z413" i="1"/>
  <c r="Z610" i="1" s="1"/>
  <c r="V410" i="1"/>
  <c r="K410" i="1"/>
  <c r="AC410" i="1"/>
  <c r="H410" i="1"/>
  <c r="I410" i="1" s="1"/>
  <c r="S411" i="1"/>
  <c r="U410" i="1"/>
  <c r="U411" i="1" s="1"/>
  <c r="T410" i="1"/>
  <c r="T411" i="1" s="1"/>
  <c r="L410" i="1"/>
  <c r="AF410" i="1" s="1"/>
  <c r="AG410" i="1" l="1"/>
  <c r="AG411" i="1" s="1"/>
  <c r="AH410" i="1"/>
  <c r="AH411" i="1" s="1"/>
  <c r="AD410" i="1"/>
  <c r="AB407" i="1"/>
  <c r="M410" i="1"/>
  <c r="N410" i="1" l="1"/>
  <c r="N411" i="1" s="1"/>
  <c r="Q407" i="1"/>
  <c r="R407" i="1" s="1"/>
  <c r="O410" i="1" l="1"/>
  <c r="O411" i="1" s="1"/>
  <c r="P410" i="1"/>
  <c r="P411" i="1" s="1"/>
  <c r="S407" i="1"/>
  <c r="Y410" i="1"/>
  <c r="Y411" i="1" s="1"/>
  <c r="Z410" i="1"/>
  <c r="Z411" i="1" s="1"/>
  <c r="G407" i="1"/>
  <c r="D407" i="1"/>
  <c r="F407" i="1"/>
  <c r="V407" i="1" l="1"/>
  <c r="K407" i="1"/>
  <c r="AC407" i="1"/>
  <c r="H407" i="1"/>
  <c r="U407" i="1"/>
  <c r="T407" i="1"/>
  <c r="L407" i="1"/>
  <c r="M407" i="1" s="1"/>
  <c r="AF407" i="1"/>
  <c r="N407" i="1" l="1"/>
  <c r="I407" i="1"/>
  <c r="AH407" i="1"/>
  <c r="AG407" i="1"/>
  <c r="AD407" i="1"/>
  <c r="AB406" i="1"/>
  <c r="O407" i="1" l="1"/>
  <c r="P407" i="1"/>
  <c r="Q406" i="1"/>
  <c r="S406" i="1" s="1"/>
  <c r="U406" i="1" l="1"/>
  <c r="T406" i="1"/>
  <c r="R406" i="1"/>
  <c r="Z407" i="1"/>
  <c r="Y407" i="1"/>
  <c r="G406" i="1"/>
  <c r="D406" i="1"/>
  <c r="F406" i="1"/>
  <c r="V406" i="1" l="1"/>
  <c r="K406" i="1"/>
  <c r="AC406" i="1"/>
  <c r="H406" i="1"/>
  <c r="I406" i="1" s="1"/>
  <c r="L406" i="1"/>
  <c r="M406" i="1"/>
  <c r="AF406" i="1"/>
  <c r="N406" i="1" l="1"/>
  <c r="AH406" i="1"/>
  <c r="AG406" i="1"/>
  <c r="AD406" i="1"/>
  <c r="AB405" i="1"/>
  <c r="P406" i="1" l="1"/>
  <c r="O406" i="1"/>
  <c r="Z406" i="1" l="1"/>
  <c r="Y406" i="1"/>
  <c r="G405" i="1"/>
  <c r="D405" i="1"/>
  <c r="F405" i="1"/>
  <c r="V405" i="1" l="1"/>
  <c r="K405" i="1"/>
  <c r="AC405" i="1"/>
  <c r="H405" i="1"/>
  <c r="I405" i="1" s="1"/>
  <c r="L405" i="1"/>
  <c r="AD405" i="1" l="1"/>
  <c r="AB404" i="1"/>
  <c r="M405" i="1"/>
  <c r="AF405" i="1"/>
  <c r="AG405" i="1" l="1"/>
  <c r="AH405" i="1"/>
  <c r="Q405" i="1"/>
  <c r="R405" i="1" s="1"/>
  <c r="N405" i="1"/>
  <c r="P405" i="1" s="1"/>
  <c r="Q404" i="1"/>
  <c r="S404" i="1" s="1"/>
  <c r="S405" i="1" l="1"/>
  <c r="U405" i="1" s="1"/>
  <c r="O405" i="1"/>
  <c r="U404" i="1"/>
  <c r="T404" i="1"/>
  <c r="R404" i="1"/>
  <c r="F404" i="1"/>
  <c r="G404" i="1"/>
  <c r="D404" i="1"/>
  <c r="Y405" i="1" l="1"/>
  <c r="Z405" i="1"/>
  <c r="T405" i="1"/>
  <c r="V404" i="1"/>
  <c r="K404" i="1"/>
  <c r="AC404" i="1"/>
  <c r="H404" i="1"/>
  <c r="L404" i="1"/>
  <c r="I404" i="1" l="1"/>
  <c r="AD404" i="1"/>
  <c r="AF404" i="1"/>
  <c r="AB403" i="1"/>
  <c r="M404" i="1"/>
  <c r="AG404" i="1" l="1"/>
  <c r="AH404" i="1"/>
  <c r="N404" i="1"/>
  <c r="P404" i="1" s="1"/>
  <c r="Q403" i="1"/>
  <c r="S403" i="1" s="1"/>
  <c r="O404" i="1" l="1"/>
  <c r="Z404" i="1" s="1"/>
  <c r="U403" i="1"/>
  <c r="T403" i="1"/>
  <c r="R403" i="1"/>
  <c r="G403" i="1"/>
  <c r="F403" i="1"/>
  <c r="D403" i="1"/>
  <c r="Y404" i="1" l="1"/>
  <c r="V403" i="1"/>
  <c r="K403" i="1"/>
  <c r="AC403" i="1"/>
  <c r="H403" i="1"/>
  <c r="L403" i="1"/>
  <c r="I403" i="1" l="1"/>
  <c r="AD403" i="1"/>
  <c r="AF403" i="1"/>
  <c r="M403" i="1"/>
  <c r="AB402" i="1"/>
  <c r="AG403" i="1" l="1"/>
  <c r="AH403" i="1"/>
  <c r="N403" i="1"/>
  <c r="P403" i="1" s="1"/>
  <c r="Q402" i="1"/>
  <c r="S402" i="1" s="1"/>
  <c r="O403" i="1" l="1"/>
  <c r="Z403" i="1" s="1"/>
  <c r="T402" i="1"/>
  <c r="U402" i="1"/>
  <c r="R402" i="1"/>
  <c r="D402" i="1"/>
  <c r="F402" i="1"/>
  <c r="G402" i="1"/>
  <c r="Y403" i="1" l="1"/>
  <c r="V402" i="1"/>
  <c r="K402" i="1"/>
  <c r="AC402" i="1"/>
  <c r="H402" i="1"/>
  <c r="L402" i="1"/>
  <c r="I402" i="1" l="1"/>
  <c r="AD402" i="1"/>
  <c r="M402" i="1"/>
  <c r="AB401" i="1"/>
  <c r="AF402" i="1"/>
  <c r="N402" i="1" l="1"/>
  <c r="P402" i="1" s="1"/>
  <c r="AH402" i="1"/>
  <c r="AG402" i="1"/>
  <c r="Q401" i="1"/>
  <c r="S401" i="1" s="1"/>
  <c r="O402" i="1" l="1"/>
  <c r="Y402" i="1" s="1"/>
  <c r="U401" i="1"/>
  <c r="T401" i="1"/>
  <c r="R401" i="1"/>
  <c r="G401" i="1"/>
  <c r="F401" i="1"/>
  <c r="D401" i="1"/>
  <c r="Z402" i="1" l="1"/>
  <c r="V401" i="1"/>
  <c r="K401" i="1"/>
  <c r="AC401" i="1"/>
  <c r="H401" i="1"/>
  <c r="L401" i="1"/>
  <c r="M401" i="1"/>
  <c r="N401" i="1" l="1"/>
  <c r="I401" i="1"/>
  <c r="AD401" i="1"/>
  <c r="AF401" i="1"/>
  <c r="AB400" i="1"/>
  <c r="AG401" i="1" l="1"/>
  <c r="AH401" i="1"/>
  <c r="O401" i="1"/>
  <c r="P401" i="1"/>
  <c r="Q400" i="1"/>
  <c r="S400" i="1" s="1"/>
  <c r="U400" i="1" l="1"/>
  <c r="T400" i="1"/>
  <c r="Z401" i="1"/>
  <c r="Y401" i="1"/>
  <c r="R400" i="1"/>
  <c r="G400" i="1"/>
  <c r="F400" i="1"/>
  <c r="D400" i="1"/>
  <c r="V400" i="1" l="1"/>
  <c r="K400" i="1"/>
  <c r="AC400" i="1"/>
  <c r="H400" i="1"/>
  <c r="L400" i="1"/>
  <c r="I400" i="1" l="1"/>
  <c r="AD400" i="1"/>
  <c r="M400" i="1"/>
  <c r="AF400" i="1"/>
  <c r="AB399" i="1"/>
  <c r="AH400" i="1" l="1"/>
  <c r="AG400" i="1"/>
  <c r="N400" i="1"/>
  <c r="P400" i="1" s="1"/>
  <c r="Q399" i="1"/>
  <c r="S399" i="1" s="1"/>
  <c r="O400" i="1" l="1"/>
  <c r="Y400" i="1" s="1"/>
  <c r="U399" i="1"/>
  <c r="T399" i="1"/>
  <c r="R399" i="1"/>
  <c r="F399" i="1"/>
  <c r="D399" i="1"/>
  <c r="G399" i="1"/>
  <c r="Z400" i="1" l="1"/>
  <c r="V399" i="1"/>
  <c r="K399" i="1"/>
  <c r="AC399" i="1"/>
  <c r="H399" i="1"/>
  <c r="L399" i="1"/>
  <c r="I399" i="1" l="1"/>
  <c r="AD399" i="1"/>
  <c r="AF399" i="1"/>
  <c r="M399" i="1"/>
  <c r="AB398" i="1"/>
  <c r="AH399" i="1" l="1"/>
  <c r="AG399" i="1"/>
  <c r="N399" i="1"/>
  <c r="O399" i="1" s="1"/>
  <c r="Q398" i="1"/>
  <c r="S398" i="1" s="1"/>
  <c r="P399" i="1" l="1"/>
  <c r="U398" i="1"/>
  <c r="T398" i="1"/>
  <c r="Y399" i="1"/>
  <c r="Z399" i="1"/>
  <c r="R398" i="1"/>
  <c r="D398" i="1"/>
  <c r="G398" i="1"/>
  <c r="F398" i="1"/>
  <c r="V398" i="1" l="1"/>
  <c r="K398" i="1"/>
  <c r="AC398" i="1"/>
  <c r="H398" i="1"/>
  <c r="L398" i="1"/>
  <c r="I398" i="1" l="1"/>
  <c r="AD398" i="1"/>
  <c r="M398" i="1"/>
  <c r="AF398" i="1"/>
  <c r="AB397" i="1"/>
  <c r="AH398" i="1" l="1"/>
  <c r="AG398" i="1"/>
  <c r="N398" i="1"/>
  <c r="P398" i="1" s="1"/>
  <c r="O398" i="1" l="1"/>
  <c r="Z398" i="1" s="1"/>
  <c r="D397" i="1"/>
  <c r="G397" i="1"/>
  <c r="F397" i="1"/>
  <c r="Y398" i="1" l="1"/>
  <c r="V397" i="1"/>
  <c r="K397" i="1"/>
  <c r="AC397" i="1"/>
  <c r="H397" i="1"/>
  <c r="L397" i="1"/>
  <c r="M397" i="1"/>
  <c r="Q397" i="1" l="1"/>
  <c r="N397" i="1"/>
  <c r="I397" i="1"/>
  <c r="AD397" i="1"/>
  <c r="AF397" i="1"/>
  <c r="AB396" i="1"/>
  <c r="AH397" i="1" l="1"/>
  <c r="AG397" i="1"/>
  <c r="P397" i="1"/>
  <c r="O397" i="1"/>
  <c r="S397" i="1"/>
  <c r="R397" i="1"/>
  <c r="Q396" i="1"/>
  <c r="S396" i="1" s="1"/>
  <c r="U396" i="1" l="1"/>
  <c r="T396" i="1"/>
  <c r="R396" i="1"/>
  <c r="Z397" i="1"/>
  <c r="Y397" i="1"/>
  <c r="U397" i="1"/>
  <c r="T397" i="1"/>
  <c r="G396" i="1"/>
  <c r="F396" i="1"/>
  <c r="D396" i="1"/>
  <c r="V396" i="1" l="1"/>
  <c r="K396" i="1"/>
  <c r="AC396" i="1"/>
  <c r="H396" i="1"/>
  <c r="I396" i="1" s="1"/>
  <c r="L396" i="1"/>
  <c r="AF396" i="1"/>
  <c r="AH396" i="1" l="1"/>
  <c r="AG396" i="1"/>
  <c r="AD396" i="1"/>
  <c r="M396" i="1"/>
  <c r="AB395" i="1"/>
  <c r="N396" i="1" l="1"/>
  <c r="P396" i="1" s="1"/>
  <c r="Q395" i="1"/>
  <c r="S395" i="1" s="1"/>
  <c r="O396" i="1" l="1"/>
  <c r="Z396" i="1" s="1"/>
  <c r="U395" i="1"/>
  <c r="T395" i="1"/>
  <c r="R395" i="1"/>
  <c r="G395" i="1"/>
  <c r="D395" i="1"/>
  <c r="F395" i="1"/>
  <c r="Y396" i="1" l="1"/>
  <c r="V395" i="1"/>
  <c r="K395" i="1"/>
  <c r="AC395" i="1"/>
  <c r="H395" i="1"/>
  <c r="L395" i="1"/>
  <c r="M395" i="1"/>
  <c r="N395" i="1" l="1"/>
  <c r="I395" i="1"/>
  <c r="AD395" i="1"/>
  <c r="AF395" i="1"/>
  <c r="AB394" i="1"/>
  <c r="AH395" i="1" l="1"/>
  <c r="AG395" i="1"/>
  <c r="P395" i="1"/>
  <c r="O395" i="1"/>
  <c r="Q394" i="1"/>
  <c r="S394" i="1" s="1"/>
  <c r="U394" i="1" l="1"/>
  <c r="T394" i="1"/>
  <c r="Y395" i="1"/>
  <c r="Z395" i="1"/>
  <c r="R394" i="1"/>
  <c r="F394" i="1"/>
  <c r="G394" i="1"/>
  <c r="D394" i="1"/>
  <c r="V394" i="1" l="1"/>
  <c r="K394" i="1"/>
  <c r="AC394" i="1"/>
  <c r="H394" i="1"/>
  <c r="L394" i="1"/>
  <c r="AF394" i="1"/>
  <c r="I394" i="1" l="1"/>
  <c r="AH394" i="1"/>
  <c r="AG394" i="1"/>
  <c r="AD394" i="1"/>
  <c r="M394" i="1"/>
  <c r="AB392" i="1"/>
  <c r="N394" i="1" l="1"/>
  <c r="P394" i="1" s="1"/>
  <c r="Q392" i="1"/>
  <c r="S392" i="1" s="1"/>
  <c r="O394" i="1" l="1"/>
  <c r="U392" i="1"/>
  <c r="T392" i="1"/>
  <c r="R392" i="1"/>
  <c r="Z394" i="1"/>
  <c r="Y394" i="1"/>
  <c r="G392" i="1"/>
  <c r="F392" i="1"/>
  <c r="D392" i="1"/>
  <c r="V392" i="1" l="1"/>
  <c r="K392" i="1"/>
  <c r="AC392" i="1"/>
  <c r="H392" i="1"/>
  <c r="L392" i="1"/>
  <c r="AF392" i="1"/>
  <c r="I392" i="1" l="1"/>
  <c r="AH392" i="1"/>
  <c r="AG392" i="1"/>
  <c r="AD392" i="1"/>
  <c r="AB391" i="1"/>
  <c r="M392" i="1"/>
  <c r="N392" i="1" l="1"/>
  <c r="O392" i="1" s="1"/>
  <c r="Q391" i="1"/>
  <c r="S391" i="1" s="1"/>
  <c r="P392" i="1" l="1"/>
  <c r="U391" i="1"/>
  <c r="T391" i="1"/>
  <c r="R391" i="1"/>
  <c r="Z392" i="1"/>
  <c r="Y392" i="1"/>
  <c r="F391" i="1"/>
  <c r="D391" i="1"/>
  <c r="G391" i="1"/>
  <c r="V391" i="1" l="1"/>
  <c r="K391" i="1"/>
  <c r="AC391" i="1"/>
  <c r="H391" i="1"/>
  <c r="I391" i="1" s="1"/>
  <c r="L391" i="1"/>
  <c r="M391" i="1"/>
  <c r="N391" i="1" l="1"/>
  <c r="AD391" i="1"/>
  <c r="AF391" i="1"/>
  <c r="AB390" i="1"/>
  <c r="AG391" i="1" l="1"/>
  <c r="AH391" i="1"/>
  <c r="P391" i="1"/>
  <c r="O391" i="1"/>
  <c r="Q390" i="1"/>
  <c r="S390" i="1" s="1"/>
  <c r="U390" i="1" l="1"/>
  <c r="T390" i="1"/>
  <c r="Z391" i="1"/>
  <c r="Y391" i="1"/>
  <c r="R390" i="1"/>
  <c r="D390" i="1"/>
  <c r="G390" i="1"/>
  <c r="F390" i="1"/>
  <c r="V390" i="1" l="1"/>
  <c r="K390" i="1"/>
  <c r="AC390" i="1"/>
  <c r="H390" i="1"/>
  <c r="L390" i="1"/>
  <c r="M390" i="1" s="1"/>
  <c r="N390" i="1" l="1"/>
  <c r="I390" i="1"/>
  <c r="AD390" i="1"/>
  <c r="AF390" i="1"/>
  <c r="AB389" i="1"/>
  <c r="AG390" i="1" l="1"/>
  <c r="AH390" i="1"/>
  <c r="P390" i="1"/>
  <c r="O390" i="1"/>
  <c r="Y390" i="1" l="1"/>
  <c r="Z390" i="1"/>
  <c r="G389" i="1"/>
  <c r="D389" i="1"/>
  <c r="F389" i="1"/>
  <c r="V389" i="1" l="1"/>
  <c r="K389" i="1"/>
  <c r="AC389" i="1"/>
  <c r="H389" i="1"/>
  <c r="I389" i="1" s="1"/>
  <c r="L389" i="1"/>
  <c r="AF389" i="1"/>
  <c r="AH389" i="1" l="1"/>
  <c r="AG389" i="1"/>
  <c r="AD389" i="1"/>
  <c r="AB387" i="1"/>
  <c r="M389" i="1"/>
  <c r="Q389" i="1" l="1"/>
  <c r="S389" i="1" s="1"/>
  <c r="N389" i="1"/>
  <c r="O389" i="1" s="1"/>
  <c r="Q387" i="1"/>
  <c r="S387" i="1" s="1"/>
  <c r="R389" i="1" l="1"/>
  <c r="P389" i="1"/>
  <c r="U387" i="1"/>
  <c r="T387" i="1"/>
  <c r="Z389" i="1"/>
  <c r="Y389" i="1"/>
  <c r="U389" i="1"/>
  <c r="T389" i="1"/>
  <c r="R387" i="1"/>
  <c r="D387" i="1"/>
  <c r="G387" i="1"/>
  <c r="F387" i="1"/>
  <c r="V387" i="1" l="1"/>
  <c r="K387" i="1"/>
  <c r="AC387" i="1"/>
  <c r="H387" i="1"/>
  <c r="I387" i="1" s="1"/>
  <c r="L387" i="1"/>
  <c r="M387" i="1"/>
  <c r="N387" i="1" l="1"/>
  <c r="AD387" i="1"/>
  <c r="AF387" i="1"/>
  <c r="AB386" i="1"/>
  <c r="AH387" i="1" l="1"/>
  <c r="AG387" i="1"/>
  <c r="P387" i="1"/>
  <c r="O387" i="1"/>
  <c r="Q386" i="1"/>
  <c r="S386" i="1" s="1"/>
  <c r="U386" i="1" l="1"/>
  <c r="T386" i="1"/>
  <c r="Z387" i="1"/>
  <c r="Y387" i="1"/>
  <c r="R386" i="1"/>
  <c r="F386" i="1"/>
  <c r="D386" i="1"/>
  <c r="G386" i="1"/>
  <c r="V386" i="1" l="1"/>
  <c r="K386" i="1"/>
  <c r="AC386" i="1"/>
  <c r="H386" i="1"/>
  <c r="I386" i="1" s="1"/>
  <c r="L386" i="1"/>
  <c r="AF386" i="1"/>
  <c r="AH386" i="1" l="1"/>
  <c r="AG386" i="1"/>
  <c r="AD386" i="1"/>
  <c r="M386" i="1"/>
  <c r="AB385" i="1"/>
  <c r="N386" i="1" l="1"/>
  <c r="P386" i="1" s="1"/>
  <c r="Q385" i="1"/>
  <c r="Q408" i="1" s="1"/>
  <c r="O386" i="1" l="1"/>
  <c r="Z386" i="1" s="1"/>
  <c r="R385" i="1"/>
  <c r="R408" i="1" s="1"/>
  <c r="S385" i="1"/>
  <c r="S408" i="1" s="1"/>
  <c r="G385" i="1"/>
  <c r="E385" i="1"/>
  <c r="D385" i="1"/>
  <c r="F385" i="1"/>
  <c r="Y386" i="1" l="1"/>
  <c r="V385" i="1"/>
  <c r="K385" i="1"/>
  <c r="AC385" i="1"/>
  <c r="H385" i="1"/>
  <c r="I385" i="1" s="1"/>
  <c r="U385" i="1"/>
  <c r="U408" i="1" s="1"/>
  <c r="T385" i="1"/>
  <c r="T408" i="1" s="1"/>
  <c r="L385" i="1"/>
  <c r="AF385" i="1" s="1"/>
  <c r="M385" i="1"/>
  <c r="N385" i="1" l="1"/>
  <c r="N408" i="1" s="1"/>
  <c r="AH385" i="1"/>
  <c r="AH408" i="1" s="1"/>
  <c r="AG385" i="1"/>
  <c r="AG408" i="1" s="1"/>
  <c r="AD385" i="1"/>
  <c r="AB382" i="1"/>
  <c r="P385" i="1" l="1"/>
  <c r="P408" i="1" s="1"/>
  <c r="O385" i="1"/>
  <c r="O408" i="1" s="1"/>
  <c r="Q382" i="1"/>
  <c r="S382" i="1" s="1"/>
  <c r="U382" i="1" l="1"/>
  <c r="T382" i="1"/>
  <c r="R382" i="1"/>
  <c r="Z385" i="1"/>
  <c r="Z408" i="1" s="1"/>
  <c r="Y385" i="1"/>
  <c r="Y408" i="1" s="1"/>
  <c r="D382" i="1"/>
  <c r="G382" i="1"/>
  <c r="F382" i="1"/>
  <c r="V382" i="1" l="1"/>
  <c r="K382" i="1"/>
  <c r="AC382" i="1"/>
  <c r="H382" i="1"/>
  <c r="L382" i="1"/>
  <c r="AF382" i="1"/>
  <c r="I382" i="1" l="1"/>
  <c r="AH382" i="1"/>
  <c r="AG382" i="1"/>
  <c r="AD382" i="1"/>
  <c r="M382" i="1"/>
  <c r="AB381" i="1"/>
  <c r="N382" i="1" l="1"/>
  <c r="P382" i="1" s="1"/>
  <c r="O382" i="1" l="1"/>
  <c r="Z382" i="1" s="1"/>
  <c r="F381" i="1"/>
  <c r="G381" i="1"/>
  <c r="D381" i="1"/>
  <c r="Y382" i="1" l="1"/>
  <c r="V381" i="1"/>
  <c r="K381" i="1"/>
  <c r="AC381" i="1"/>
  <c r="H381" i="1"/>
  <c r="I381" i="1" s="1"/>
  <c r="L381" i="1"/>
  <c r="AD381" i="1" l="1"/>
  <c r="M381" i="1"/>
  <c r="AF381" i="1"/>
  <c r="AB380" i="1"/>
  <c r="Q381" i="1" l="1"/>
  <c r="S381" i="1" s="1"/>
  <c r="N381" i="1"/>
  <c r="P381" i="1" s="1"/>
  <c r="AH381" i="1"/>
  <c r="AG381" i="1"/>
  <c r="R381" i="1"/>
  <c r="Q380" i="1"/>
  <c r="S380" i="1" s="1"/>
  <c r="O381" i="1" l="1"/>
  <c r="U380" i="1"/>
  <c r="T380" i="1"/>
  <c r="U381" i="1"/>
  <c r="T381" i="1"/>
  <c r="Z381" i="1"/>
  <c r="Y381" i="1"/>
  <c r="R380" i="1"/>
  <c r="D380" i="1"/>
  <c r="G380" i="1"/>
  <c r="F380" i="1"/>
  <c r="V380" i="1" l="1"/>
  <c r="K380" i="1"/>
  <c r="AC380" i="1"/>
  <c r="H380" i="1"/>
  <c r="L380" i="1"/>
  <c r="AF380" i="1"/>
  <c r="I380" i="1" l="1"/>
  <c r="AG380" i="1"/>
  <c r="AH380" i="1"/>
  <c r="AD380" i="1"/>
  <c r="M380" i="1"/>
  <c r="AB379" i="1"/>
  <c r="N380" i="1" l="1"/>
  <c r="O380" i="1" s="1"/>
  <c r="Q379" i="1"/>
  <c r="S379" i="1" s="1"/>
  <c r="P380" i="1" l="1"/>
  <c r="U379" i="1"/>
  <c r="T379" i="1"/>
  <c r="Z380" i="1"/>
  <c r="Y380" i="1"/>
  <c r="R379" i="1"/>
  <c r="G379" i="1"/>
  <c r="F379" i="1"/>
  <c r="D379" i="1"/>
  <c r="V379" i="1" l="1"/>
  <c r="K379" i="1"/>
  <c r="AC379" i="1"/>
  <c r="H379" i="1"/>
  <c r="L379" i="1"/>
  <c r="I379" i="1" l="1"/>
  <c r="AD379" i="1"/>
  <c r="M379" i="1"/>
  <c r="AF379" i="1"/>
  <c r="AB378" i="1"/>
  <c r="AG379" i="1" l="1"/>
  <c r="AH379" i="1"/>
  <c r="N379" i="1"/>
  <c r="P379" i="1" s="1"/>
  <c r="Q378" i="1"/>
  <c r="S378" i="1" s="1"/>
  <c r="O379" i="1" l="1"/>
  <c r="Y379" i="1" s="1"/>
  <c r="T378" i="1"/>
  <c r="U378" i="1"/>
  <c r="R378" i="1"/>
  <c r="F378" i="1"/>
  <c r="G378" i="1"/>
  <c r="D378" i="1"/>
  <c r="Z379" i="1" l="1"/>
  <c r="V378" i="1"/>
  <c r="K378" i="1"/>
  <c r="AC378" i="1"/>
  <c r="H378" i="1"/>
  <c r="I378" i="1" s="1"/>
  <c r="L378" i="1"/>
  <c r="AD378" i="1" l="1"/>
  <c r="AF378" i="1"/>
  <c r="M378" i="1"/>
  <c r="AB377" i="1"/>
  <c r="AH378" i="1" l="1"/>
  <c r="AG378" i="1"/>
  <c r="N378" i="1"/>
  <c r="O378" i="1" s="1"/>
  <c r="Q377" i="1"/>
  <c r="S377" i="1" s="1"/>
  <c r="P378" i="1" l="1"/>
  <c r="T377" i="1"/>
  <c r="U377" i="1"/>
  <c r="Z378" i="1"/>
  <c r="Y378" i="1"/>
  <c r="R377" i="1"/>
  <c r="D377" i="1"/>
  <c r="F377" i="1"/>
  <c r="G377" i="1"/>
  <c r="V377" i="1" l="1"/>
  <c r="K377" i="1"/>
  <c r="AC377" i="1"/>
  <c r="H377" i="1"/>
  <c r="I377" i="1" s="1"/>
  <c r="L377" i="1"/>
  <c r="AD377" i="1" l="1"/>
  <c r="AF377" i="1"/>
  <c r="AB376" i="1"/>
  <c r="M377" i="1"/>
  <c r="AH377" i="1" l="1"/>
  <c r="AG377" i="1"/>
  <c r="N377" i="1"/>
  <c r="P377" i="1" s="1"/>
  <c r="Q376" i="1"/>
  <c r="S376" i="1" s="1"/>
  <c r="O377" i="1" l="1"/>
  <c r="Z377" i="1" s="1"/>
  <c r="U376" i="1"/>
  <c r="T376" i="1"/>
  <c r="R376" i="1"/>
  <c r="D376" i="1"/>
  <c r="F376" i="1"/>
  <c r="G376" i="1"/>
  <c r="Y377" i="1" l="1"/>
  <c r="V376" i="1"/>
  <c r="K376" i="1"/>
  <c r="AC376" i="1"/>
  <c r="H376" i="1"/>
  <c r="L376" i="1"/>
  <c r="M376" i="1"/>
  <c r="N376" i="1" l="1"/>
  <c r="I376" i="1"/>
  <c r="AD376" i="1"/>
  <c r="AB375" i="1"/>
  <c r="AF376" i="1"/>
  <c r="AG376" i="1" l="1"/>
  <c r="AH376" i="1"/>
  <c r="P376" i="1"/>
  <c r="O376" i="1"/>
  <c r="Q375" i="1"/>
  <c r="S375" i="1" s="1"/>
  <c r="U375" i="1" l="1"/>
  <c r="T375" i="1"/>
  <c r="R375" i="1"/>
  <c r="Y376" i="1"/>
  <c r="Z376" i="1"/>
  <c r="G375" i="1"/>
  <c r="F375" i="1"/>
  <c r="D375" i="1"/>
  <c r="V375" i="1" l="1"/>
  <c r="K375" i="1"/>
  <c r="AC375" i="1"/>
  <c r="H375" i="1"/>
  <c r="L375" i="1"/>
  <c r="I375" i="1" l="1"/>
  <c r="AD375" i="1"/>
  <c r="AB374" i="1"/>
  <c r="AF375" i="1"/>
  <c r="M375" i="1"/>
  <c r="AH375" i="1" l="1"/>
  <c r="AG375" i="1"/>
  <c r="N375" i="1"/>
  <c r="O375" i="1" s="1"/>
  <c r="Q374" i="1"/>
  <c r="S374" i="1" s="1"/>
  <c r="P375" i="1" l="1"/>
  <c r="U374" i="1"/>
  <c r="T374" i="1"/>
  <c r="Z375" i="1"/>
  <c r="Y375" i="1"/>
  <c r="R374" i="1"/>
  <c r="D374" i="1"/>
  <c r="G374" i="1"/>
  <c r="F374" i="1"/>
  <c r="V374" i="1" l="1"/>
  <c r="K374" i="1"/>
  <c r="AC374" i="1"/>
  <c r="H374" i="1"/>
  <c r="L374" i="1"/>
  <c r="AF374" i="1" s="1"/>
  <c r="I374" i="1" l="1"/>
  <c r="AH374" i="1"/>
  <c r="AG374" i="1"/>
  <c r="AD374" i="1"/>
  <c r="AB373" i="1"/>
  <c r="M374" i="1"/>
  <c r="N374" i="1" l="1"/>
  <c r="P374" i="1" s="1"/>
  <c r="Q373" i="1"/>
  <c r="S373" i="1" s="1"/>
  <c r="O374" i="1" l="1"/>
  <c r="Y374" i="1" s="1"/>
  <c r="U373" i="1"/>
  <c r="T373" i="1"/>
  <c r="R373" i="1"/>
  <c r="D373" i="1"/>
  <c r="G373" i="1"/>
  <c r="F373" i="1"/>
  <c r="Z374" i="1" l="1"/>
  <c r="V373" i="1"/>
  <c r="K373" i="1"/>
  <c r="AC373" i="1"/>
  <c r="H373" i="1"/>
  <c r="L373" i="1"/>
  <c r="I373" i="1" l="1"/>
  <c r="AD373" i="1"/>
  <c r="AF373" i="1"/>
  <c r="AB372" i="1"/>
  <c r="M373" i="1"/>
  <c r="N373" i="1" l="1"/>
  <c r="P373" i="1" s="1"/>
  <c r="AH373" i="1"/>
  <c r="AG373" i="1"/>
  <c r="Q372" i="1"/>
  <c r="S372" i="1" s="1"/>
  <c r="O373" i="1" l="1"/>
  <c r="Y373" i="1" s="1"/>
  <c r="U372" i="1"/>
  <c r="T372" i="1"/>
  <c r="R372" i="1"/>
  <c r="F372" i="1"/>
  <c r="G372" i="1"/>
  <c r="D372" i="1"/>
  <c r="Z373" i="1" l="1"/>
  <c r="V372" i="1"/>
  <c r="K372" i="1"/>
  <c r="AC372" i="1"/>
  <c r="H372" i="1"/>
  <c r="I372" i="1" s="1"/>
  <c r="L372" i="1"/>
  <c r="M372" i="1"/>
  <c r="AD372" i="1" l="1"/>
  <c r="N372" i="1"/>
  <c r="AF372" i="1"/>
  <c r="AB371" i="1"/>
  <c r="AH372" i="1" l="1"/>
  <c r="AG372" i="1"/>
  <c r="P372" i="1"/>
  <c r="O372" i="1"/>
  <c r="Q371" i="1"/>
  <c r="S371" i="1" s="1"/>
  <c r="U371" i="1" l="1"/>
  <c r="T371" i="1"/>
  <c r="Z372" i="1"/>
  <c r="Y372" i="1"/>
  <c r="R371" i="1"/>
  <c r="F371" i="1"/>
  <c r="D371" i="1"/>
  <c r="G371" i="1"/>
  <c r="V371" i="1" l="1"/>
  <c r="K371" i="1"/>
  <c r="AC371" i="1"/>
  <c r="H371" i="1"/>
  <c r="L371" i="1"/>
  <c r="I371" i="1" l="1"/>
  <c r="AD371" i="1"/>
  <c r="AF371" i="1"/>
  <c r="M371" i="1"/>
  <c r="AB370" i="1"/>
  <c r="AH371" i="1" l="1"/>
  <c r="AG371" i="1"/>
  <c r="N371" i="1"/>
  <c r="P371" i="1" s="1"/>
  <c r="O371" i="1" l="1"/>
  <c r="Y371" i="1" s="1"/>
  <c r="G370" i="1"/>
  <c r="F370" i="1"/>
  <c r="D370" i="1"/>
  <c r="Z371" i="1" l="1"/>
  <c r="V370" i="1"/>
  <c r="K370" i="1"/>
  <c r="AC370" i="1"/>
  <c r="H370" i="1"/>
  <c r="I370" i="1" s="1"/>
  <c r="L370" i="1"/>
  <c r="AD370" i="1" l="1"/>
  <c r="M370" i="1"/>
  <c r="AB369" i="1"/>
  <c r="AF370" i="1"/>
  <c r="Q370" i="1" l="1"/>
  <c r="S370" i="1" s="1"/>
  <c r="N370" i="1"/>
  <c r="P370" i="1" s="1"/>
  <c r="AH370" i="1"/>
  <c r="AG370" i="1"/>
  <c r="Q369" i="1"/>
  <c r="S369" i="1" s="1"/>
  <c r="O370" i="1" l="1"/>
  <c r="R370" i="1"/>
  <c r="U369" i="1"/>
  <c r="T369" i="1"/>
  <c r="Z370" i="1"/>
  <c r="Y370" i="1"/>
  <c r="U370" i="1"/>
  <c r="T370" i="1"/>
  <c r="R369" i="1"/>
  <c r="D369" i="1"/>
  <c r="F369" i="1"/>
  <c r="G369" i="1"/>
  <c r="V369" i="1" l="1"/>
  <c r="K369" i="1"/>
  <c r="AC369" i="1"/>
  <c r="H369" i="1"/>
  <c r="I369" i="1" s="1"/>
  <c r="L369" i="1"/>
  <c r="M369" i="1"/>
  <c r="N369" i="1" l="1"/>
  <c r="AD369" i="1"/>
  <c r="AF369" i="1"/>
  <c r="AB368" i="1"/>
  <c r="AH369" i="1" l="1"/>
  <c r="AG369" i="1"/>
  <c r="P369" i="1"/>
  <c r="O369" i="1"/>
  <c r="Q368" i="1"/>
  <c r="S368" i="1" s="1"/>
  <c r="U368" i="1" l="1"/>
  <c r="T368" i="1"/>
  <c r="Z369" i="1"/>
  <c r="Y369" i="1"/>
  <c r="R368" i="1"/>
  <c r="D368" i="1"/>
  <c r="G368" i="1"/>
  <c r="F368" i="1"/>
  <c r="V368" i="1" l="1"/>
  <c r="K368" i="1"/>
  <c r="AC368" i="1"/>
  <c r="H368" i="1"/>
  <c r="I368" i="1" s="1"/>
  <c r="L368" i="1"/>
  <c r="AD368" i="1" l="1"/>
  <c r="M368" i="1"/>
  <c r="AF368" i="1"/>
  <c r="AB367" i="1"/>
  <c r="N368" i="1" l="1"/>
  <c r="P368" i="1" s="1"/>
  <c r="AH368" i="1"/>
  <c r="AG368" i="1"/>
  <c r="Q367" i="1"/>
  <c r="S367" i="1" s="1"/>
  <c r="O368" i="1" l="1"/>
  <c r="Y368" i="1" s="1"/>
  <c r="U367" i="1"/>
  <c r="T367" i="1"/>
  <c r="R367" i="1"/>
  <c r="D367" i="1"/>
  <c r="G367" i="1"/>
  <c r="F367" i="1"/>
  <c r="Z368" i="1" l="1"/>
  <c r="V367" i="1"/>
  <c r="K367" i="1"/>
  <c r="AC367" i="1"/>
  <c r="H367" i="1"/>
  <c r="I367" i="1" s="1"/>
  <c r="L367" i="1"/>
  <c r="M367" i="1" s="1"/>
  <c r="AD367" i="1" l="1"/>
  <c r="N367" i="1"/>
  <c r="AB366" i="1"/>
  <c r="AF367" i="1"/>
  <c r="AH367" i="1" l="1"/>
  <c r="AG367" i="1"/>
  <c r="P367" i="1"/>
  <c r="O367" i="1"/>
  <c r="Y367" i="1" l="1"/>
  <c r="Z367" i="1"/>
  <c r="G366" i="1"/>
  <c r="F366" i="1"/>
  <c r="D366" i="1"/>
  <c r="V366" i="1" l="1"/>
  <c r="K366" i="1"/>
  <c r="AC366" i="1"/>
  <c r="H366" i="1"/>
  <c r="I366" i="1" s="1"/>
  <c r="L366" i="1"/>
  <c r="AD366" i="1" l="1"/>
  <c r="AF366" i="1"/>
  <c r="AB365" i="1"/>
  <c r="M366" i="1"/>
  <c r="AG366" i="1" l="1"/>
  <c r="AH366" i="1"/>
  <c r="Q366" i="1"/>
  <c r="S366" i="1" s="1"/>
  <c r="N366" i="1"/>
  <c r="P366" i="1" s="1"/>
  <c r="Q365" i="1"/>
  <c r="S365" i="1" s="1"/>
  <c r="O366" i="1" l="1"/>
  <c r="Z366" i="1" s="1"/>
  <c r="R366" i="1"/>
  <c r="U366" i="1" s="1"/>
  <c r="U365" i="1"/>
  <c r="T365" i="1"/>
  <c r="R365" i="1"/>
  <c r="T366" i="1"/>
  <c r="Y366" i="1"/>
  <c r="G365" i="1"/>
  <c r="D365" i="1"/>
  <c r="F365" i="1"/>
  <c r="V365" i="1" l="1"/>
  <c r="K365" i="1"/>
  <c r="AC365" i="1"/>
  <c r="H365" i="1"/>
  <c r="L365" i="1"/>
  <c r="I365" i="1" l="1"/>
  <c r="AD365" i="1"/>
  <c r="AB364" i="1"/>
  <c r="M365" i="1"/>
  <c r="AF365" i="1"/>
  <c r="AG365" i="1" l="1"/>
  <c r="AH365" i="1"/>
  <c r="N365" i="1"/>
  <c r="P365" i="1" s="1"/>
  <c r="Q364" i="1"/>
  <c r="Q383" i="1" s="1"/>
  <c r="O365" i="1" l="1"/>
  <c r="Y365" i="1" s="1"/>
  <c r="R364" i="1"/>
  <c r="R383" i="1" s="1"/>
  <c r="S364" i="1"/>
  <c r="F364" i="1"/>
  <c r="D364" i="1"/>
  <c r="G364" i="1"/>
  <c r="Z365" i="1" l="1"/>
  <c r="V364" i="1"/>
  <c r="K364" i="1"/>
  <c r="AC364" i="1"/>
  <c r="H364" i="1"/>
  <c r="S383" i="1"/>
  <c r="U364" i="1"/>
  <c r="U383" i="1" s="1"/>
  <c r="T364" i="1"/>
  <c r="T383" i="1" s="1"/>
  <c r="L364" i="1"/>
  <c r="M364" i="1" s="1"/>
  <c r="N364" i="1" l="1"/>
  <c r="I364" i="1"/>
  <c r="AD364" i="1"/>
  <c r="AF364" i="1"/>
  <c r="AB361" i="1"/>
  <c r="AH364" i="1" l="1"/>
  <c r="AH383" i="1" s="1"/>
  <c r="AG364" i="1"/>
  <c r="AG383" i="1" s="1"/>
  <c r="N383" i="1"/>
  <c r="P364" i="1"/>
  <c r="P383" i="1" s="1"/>
  <c r="O364" i="1"/>
  <c r="Q361" i="1"/>
  <c r="S361" i="1" s="1"/>
  <c r="U361" i="1" l="1"/>
  <c r="T361" i="1"/>
  <c r="R361" i="1"/>
  <c r="O383" i="1"/>
  <c r="Z364" i="1"/>
  <c r="Z383" i="1" s="1"/>
  <c r="Y364" i="1"/>
  <c r="Y383" i="1" s="1"/>
  <c r="D361" i="1"/>
  <c r="G361" i="1"/>
  <c r="F361" i="1"/>
  <c r="V361" i="1" l="1"/>
  <c r="K361" i="1"/>
  <c r="AC361" i="1"/>
  <c r="H361" i="1"/>
  <c r="L361" i="1"/>
  <c r="M361" i="1"/>
  <c r="N361" i="1" l="1"/>
  <c r="P361" i="1" s="1"/>
  <c r="I361" i="1"/>
  <c r="AD361" i="1"/>
  <c r="AB360" i="1"/>
  <c r="AF361" i="1"/>
  <c r="AH361" i="1" l="1"/>
  <c r="AG361" i="1"/>
  <c r="O361" i="1"/>
  <c r="Z361" i="1" s="1"/>
  <c r="Q360" i="1"/>
  <c r="S360" i="1" s="1"/>
  <c r="Y361" i="1" l="1"/>
  <c r="U360" i="1"/>
  <c r="T360" i="1"/>
  <c r="R360" i="1"/>
  <c r="D360" i="1"/>
  <c r="G360" i="1"/>
  <c r="F360" i="1"/>
  <c r="V360" i="1" l="1"/>
  <c r="K360" i="1"/>
  <c r="AC360" i="1"/>
  <c r="H360" i="1"/>
  <c r="L360" i="1"/>
  <c r="AF360" i="1" s="1"/>
  <c r="M360" i="1"/>
  <c r="N360" i="1" l="1"/>
  <c r="I360" i="1"/>
  <c r="AG360" i="1"/>
  <c r="AH360" i="1"/>
  <c r="AD360" i="1"/>
  <c r="AB359" i="1"/>
  <c r="O360" i="1" l="1"/>
  <c r="P360" i="1"/>
  <c r="Q359" i="1"/>
  <c r="S359" i="1" s="1"/>
  <c r="R359" i="1" l="1"/>
  <c r="U359" i="1"/>
  <c r="T359" i="1"/>
  <c r="Y360" i="1"/>
  <c r="Z360" i="1"/>
  <c r="D359" i="1"/>
  <c r="G359" i="1"/>
  <c r="F359" i="1"/>
  <c r="V359" i="1" l="1"/>
  <c r="K359" i="1"/>
  <c r="AC359" i="1"/>
  <c r="H359" i="1"/>
  <c r="L359" i="1"/>
  <c r="AF359" i="1" s="1"/>
  <c r="I359" i="1" l="1"/>
  <c r="AH359" i="1"/>
  <c r="AG359" i="1"/>
  <c r="AD359" i="1"/>
  <c r="M359" i="1"/>
  <c r="AB358" i="1"/>
  <c r="N359" i="1" l="1"/>
  <c r="P359" i="1" s="1"/>
  <c r="Q358" i="1"/>
  <c r="S358" i="1" s="1"/>
  <c r="O359" i="1" l="1"/>
  <c r="Z359" i="1" s="1"/>
  <c r="U358" i="1"/>
  <c r="T358" i="1"/>
  <c r="R358" i="1"/>
  <c r="D358" i="1"/>
  <c r="G358" i="1"/>
  <c r="F358" i="1"/>
  <c r="Y359" i="1" l="1"/>
  <c r="V358" i="1"/>
  <c r="K358" i="1"/>
  <c r="AC358" i="1"/>
  <c r="H358" i="1"/>
  <c r="L358" i="1"/>
  <c r="M358" i="1" s="1"/>
  <c r="AF358" i="1"/>
  <c r="N358" i="1" l="1"/>
  <c r="I358" i="1"/>
  <c r="AH358" i="1"/>
  <c r="AG358" i="1"/>
  <c r="AD358" i="1"/>
  <c r="AB357" i="1"/>
  <c r="P358" i="1" l="1"/>
  <c r="O358" i="1"/>
  <c r="Q357" i="1"/>
  <c r="S357" i="1" s="1"/>
  <c r="U357" i="1" l="1"/>
  <c r="T357" i="1"/>
  <c r="Z358" i="1"/>
  <c r="Y358" i="1"/>
  <c r="R357" i="1"/>
  <c r="F357" i="1"/>
  <c r="D357" i="1"/>
  <c r="G357" i="1"/>
  <c r="V357" i="1" l="1"/>
  <c r="K357" i="1"/>
  <c r="AC357" i="1"/>
  <c r="H357" i="1"/>
  <c r="L357" i="1"/>
  <c r="I357" i="1" l="1"/>
  <c r="AD357" i="1"/>
  <c r="AB356" i="1"/>
  <c r="M357" i="1"/>
  <c r="AF357" i="1"/>
  <c r="AH357" i="1" l="1"/>
  <c r="AG357" i="1"/>
  <c r="N357" i="1"/>
  <c r="Q356" i="1"/>
  <c r="S356" i="1" s="1"/>
  <c r="P357" i="1" l="1"/>
  <c r="O357" i="1"/>
  <c r="U356" i="1"/>
  <c r="T356" i="1"/>
  <c r="R356" i="1"/>
  <c r="F356" i="1"/>
  <c r="D356" i="1"/>
  <c r="G356" i="1"/>
  <c r="Y357" i="1" l="1"/>
  <c r="Z357" i="1"/>
  <c r="V356" i="1"/>
  <c r="K356" i="1"/>
  <c r="AC356" i="1"/>
  <c r="H356" i="1"/>
  <c r="I356" i="1" s="1"/>
  <c r="L356" i="1"/>
  <c r="AF356" i="1"/>
  <c r="AH356" i="1" l="1"/>
  <c r="AG356" i="1"/>
  <c r="AD356" i="1"/>
  <c r="M356" i="1"/>
  <c r="AB355" i="1"/>
  <c r="N356" i="1" l="1"/>
  <c r="P356" i="1" s="1"/>
  <c r="Q355" i="1"/>
  <c r="S355" i="1" s="1"/>
  <c r="O356" i="1" l="1"/>
  <c r="Z356" i="1" s="1"/>
  <c r="U355" i="1"/>
  <c r="T355" i="1"/>
  <c r="R355" i="1"/>
  <c r="F355" i="1"/>
  <c r="D355" i="1"/>
  <c r="G355" i="1"/>
  <c r="Y356" i="1" l="1"/>
  <c r="V355" i="1"/>
  <c r="K355" i="1"/>
  <c r="AC355" i="1"/>
  <c r="H355" i="1"/>
  <c r="I355" i="1" s="1"/>
  <c r="L355" i="1"/>
  <c r="AF355" i="1"/>
  <c r="AH355" i="1" l="1"/>
  <c r="AG355" i="1"/>
  <c r="AD355" i="1"/>
  <c r="AB354" i="1"/>
  <c r="M355" i="1"/>
  <c r="N355" i="1" l="1"/>
  <c r="O355" i="1" s="1"/>
  <c r="Q354" i="1"/>
  <c r="R354" i="1" s="1"/>
  <c r="P355" i="1" l="1"/>
  <c r="Y355" i="1"/>
  <c r="Z355" i="1"/>
  <c r="S354" i="1"/>
  <c r="F354" i="1"/>
  <c r="G354" i="1"/>
  <c r="D354" i="1"/>
  <c r="V354" i="1" l="1"/>
  <c r="K354" i="1"/>
  <c r="AC354" i="1"/>
  <c r="H354" i="1"/>
  <c r="I354" i="1" s="1"/>
  <c r="U354" i="1"/>
  <c r="T354" i="1"/>
  <c r="L354" i="1"/>
  <c r="M354" i="1"/>
  <c r="AF354" i="1"/>
  <c r="N354" i="1" l="1"/>
  <c r="AH354" i="1"/>
  <c r="AG354" i="1"/>
  <c r="AD354" i="1"/>
  <c r="AB353" i="1"/>
  <c r="P354" i="1" l="1"/>
  <c r="O354" i="1"/>
  <c r="Z354" i="1" l="1"/>
  <c r="Y354" i="1"/>
  <c r="D353" i="1"/>
  <c r="F353" i="1"/>
  <c r="G353" i="1"/>
  <c r="V353" i="1" l="1"/>
  <c r="K353" i="1"/>
  <c r="AC353" i="1"/>
  <c r="H353" i="1"/>
  <c r="I353" i="1" s="1"/>
  <c r="L353" i="1"/>
  <c r="M353" i="1"/>
  <c r="Q353" i="1" l="1"/>
  <c r="N353" i="1"/>
  <c r="AD353" i="1"/>
  <c r="AF353" i="1"/>
  <c r="AB352" i="1"/>
  <c r="R353" i="1" l="1"/>
  <c r="S353" i="1"/>
  <c r="AH353" i="1"/>
  <c r="AG353" i="1"/>
  <c r="P353" i="1"/>
  <c r="O353" i="1"/>
  <c r="Q352" i="1"/>
  <c r="S352" i="1" s="1"/>
  <c r="U353" i="1" l="1"/>
  <c r="T353" i="1"/>
  <c r="U352" i="1"/>
  <c r="T352" i="1"/>
  <c r="Z353" i="1"/>
  <c r="Y353" i="1"/>
  <c r="R352" i="1"/>
  <c r="G352" i="1"/>
  <c r="D352" i="1"/>
  <c r="F352" i="1"/>
  <c r="V352" i="1" l="1"/>
  <c r="K352" i="1"/>
  <c r="AC352" i="1"/>
  <c r="H352" i="1"/>
  <c r="L352" i="1"/>
  <c r="I352" i="1" l="1"/>
  <c r="AD352" i="1"/>
  <c r="AF352" i="1"/>
  <c r="M352" i="1"/>
  <c r="AB351" i="1"/>
  <c r="AH352" i="1" l="1"/>
  <c r="AG352" i="1"/>
  <c r="N352" i="1"/>
  <c r="O352" i="1" s="1"/>
  <c r="Y352" i="1" s="1"/>
  <c r="Q351" i="1"/>
  <c r="S351" i="1" s="1"/>
  <c r="Z352" i="1" l="1"/>
  <c r="P352" i="1"/>
  <c r="U351" i="1"/>
  <c r="T351" i="1"/>
  <c r="R351" i="1"/>
  <c r="G351" i="1"/>
  <c r="F351" i="1"/>
  <c r="D351" i="1"/>
  <c r="V351" i="1" l="1"/>
  <c r="K351" i="1"/>
  <c r="AC351" i="1"/>
  <c r="H351" i="1"/>
  <c r="L351" i="1"/>
  <c r="M351" i="1" s="1"/>
  <c r="AF351" i="1"/>
  <c r="N351" i="1" l="1"/>
  <c r="P351" i="1" s="1"/>
  <c r="I351" i="1"/>
  <c r="AH351" i="1"/>
  <c r="AG351" i="1"/>
  <c r="AD351" i="1"/>
  <c r="AB350" i="1"/>
  <c r="O351" i="1" l="1"/>
  <c r="Z351" i="1" s="1"/>
  <c r="Q350" i="1"/>
  <c r="S350" i="1" s="1"/>
  <c r="Y351" i="1" l="1"/>
  <c r="U350" i="1"/>
  <c r="T350" i="1"/>
  <c r="R350" i="1"/>
  <c r="G350" i="1"/>
  <c r="F350" i="1"/>
  <c r="D350" i="1"/>
  <c r="V350" i="1" l="1"/>
  <c r="K350" i="1"/>
  <c r="AC350" i="1"/>
  <c r="H350" i="1"/>
  <c r="L350" i="1"/>
  <c r="AF350" i="1"/>
  <c r="I350" i="1" l="1"/>
  <c r="AH350" i="1"/>
  <c r="AG350" i="1"/>
  <c r="AD350" i="1"/>
  <c r="AB349" i="1"/>
  <c r="M350" i="1"/>
  <c r="N350" i="1" l="1"/>
  <c r="P350" i="1" s="1"/>
  <c r="Q349" i="1"/>
  <c r="S349" i="1" s="1"/>
  <c r="O350" i="1" l="1"/>
  <c r="Z350" i="1" s="1"/>
  <c r="U349" i="1"/>
  <c r="T349" i="1"/>
  <c r="R349" i="1"/>
  <c r="G349" i="1"/>
  <c r="F349" i="1"/>
  <c r="D349" i="1"/>
  <c r="Y350" i="1" l="1"/>
  <c r="V349" i="1"/>
  <c r="K349" i="1"/>
  <c r="AC349" i="1"/>
  <c r="H349" i="1"/>
  <c r="L349" i="1"/>
  <c r="AF349" i="1"/>
  <c r="M349" i="1"/>
  <c r="N349" i="1" l="1"/>
  <c r="P349" i="1" s="1"/>
  <c r="AH349" i="1"/>
  <c r="AG349" i="1"/>
  <c r="AD349" i="1"/>
  <c r="I349" i="1"/>
  <c r="AB348" i="1"/>
  <c r="O349" i="1" l="1"/>
  <c r="Y349" i="1" s="1"/>
  <c r="Q348" i="1"/>
  <c r="Q362" i="1" s="1"/>
  <c r="Z349" i="1" l="1"/>
  <c r="R348" i="1"/>
  <c r="R362" i="1" s="1"/>
  <c r="S348" i="1"/>
  <c r="G348" i="1"/>
  <c r="E348" i="1"/>
  <c r="D348" i="1"/>
  <c r="F348" i="1"/>
  <c r="V348" i="1" l="1"/>
  <c r="K348" i="1"/>
  <c r="AC348" i="1"/>
  <c r="H348" i="1"/>
  <c r="S362" i="1"/>
  <c r="U348" i="1"/>
  <c r="U362" i="1" s="1"/>
  <c r="T348" i="1"/>
  <c r="T362" i="1" s="1"/>
  <c r="L348" i="1"/>
  <c r="AD348" i="1" l="1"/>
  <c r="I348" i="1"/>
  <c r="AF348" i="1"/>
  <c r="M348" i="1"/>
  <c r="AB345" i="1"/>
  <c r="AH348" i="1" l="1"/>
  <c r="AH362" i="1" s="1"/>
  <c r="AG348" i="1"/>
  <c r="AG362" i="1" s="1"/>
  <c r="N348" i="1"/>
  <c r="N362" i="1" s="1"/>
  <c r="Q345" i="1"/>
  <c r="S345" i="1" s="1"/>
  <c r="P348" i="1" l="1"/>
  <c r="P362" i="1" s="1"/>
  <c r="O348" i="1"/>
  <c r="O362" i="1" s="1"/>
  <c r="U345" i="1"/>
  <c r="T345" i="1"/>
  <c r="R345" i="1"/>
  <c r="G345" i="1"/>
  <c r="D345" i="1"/>
  <c r="F345" i="1"/>
  <c r="Y348" i="1" l="1"/>
  <c r="Y362" i="1" s="1"/>
  <c r="Z348" i="1"/>
  <c r="Z362" i="1" s="1"/>
  <c r="V345" i="1"/>
  <c r="K345" i="1"/>
  <c r="AC345" i="1"/>
  <c r="H345" i="1"/>
  <c r="L345" i="1"/>
  <c r="M345" i="1"/>
  <c r="N345" i="1" l="1"/>
  <c r="AD345" i="1"/>
  <c r="I345" i="1"/>
  <c r="AB344" i="1"/>
  <c r="AF345" i="1"/>
  <c r="AH345" i="1" l="1"/>
  <c r="AG345" i="1"/>
  <c r="P345" i="1"/>
  <c r="O345" i="1"/>
  <c r="Z345" i="1" l="1"/>
  <c r="Y345" i="1"/>
  <c r="D344" i="1"/>
  <c r="G344" i="1"/>
  <c r="F344" i="1"/>
  <c r="V344" i="1" l="1"/>
  <c r="K344" i="1"/>
  <c r="AC344" i="1"/>
  <c r="H344" i="1"/>
  <c r="I344" i="1" s="1"/>
  <c r="L344" i="1"/>
  <c r="AF344" i="1"/>
  <c r="AG344" i="1" l="1"/>
  <c r="AH344" i="1"/>
  <c r="AD344" i="1"/>
  <c r="AB343" i="1"/>
  <c r="M344" i="1"/>
  <c r="Q344" i="1" l="1"/>
  <c r="S344" i="1" s="1"/>
  <c r="N344" i="1"/>
  <c r="P344" i="1" s="1"/>
  <c r="R344" i="1" l="1"/>
  <c r="T344" i="1" s="1"/>
  <c r="O344" i="1"/>
  <c r="Y344" i="1" s="1"/>
  <c r="U344" i="1"/>
  <c r="D343" i="1"/>
  <c r="F343" i="1"/>
  <c r="G343" i="1"/>
  <c r="Z344" i="1" l="1"/>
  <c r="V343" i="1"/>
  <c r="K343" i="1"/>
  <c r="AC343" i="1"/>
  <c r="H343" i="1"/>
  <c r="I343" i="1" s="1"/>
  <c r="L343" i="1"/>
  <c r="AD343" i="1" l="1"/>
  <c r="M343" i="1"/>
  <c r="AB342" i="1"/>
  <c r="AF343" i="1"/>
  <c r="Q343" i="1" l="1"/>
  <c r="S343" i="1" s="1"/>
  <c r="N343" i="1"/>
  <c r="O343" i="1" s="1"/>
  <c r="AG343" i="1"/>
  <c r="AH343" i="1"/>
  <c r="R343" i="1" l="1"/>
  <c r="U343" i="1" s="1"/>
  <c r="P343" i="1"/>
  <c r="Z343" i="1"/>
  <c r="Y343" i="1"/>
  <c r="T343" i="1"/>
  <c r="D342" i="1"/>
  <c r="F342" i="1"/>
  <c r="G342" i="1"/>
  <c r="V342" i="1" l="1"/>
  <c r="K342" i="1"/>
  <c r="AC342" i="1"/>
  <c r="H342" i="1"/>
  <c r="I342" i="1" s="1"/>
  <c r="L342" i="1"/>
  <c r="M342" i="1"/>
  <c r="Q342" i="1" l="1"/>
  <c r="N342" i="1"/>
  <c r="AD342" i="1"/>
  <c r="AF342" i="1"/>
  <c r="AB339" i="1"/>
  <c r="AH342" i="1" l="1"/>
  <c r="AH346" i="1" s="1"/>
  <c r="AG342" i="1"/>
  <c r="AG346" i="1" s="1"/>
  <c r="N346" i="1"/>
  <c r="P342" i="1"/>
  <c r="P346" i="1" s="1"/>
  <c r="O342" i="1"/>
  <c r="O346" i="1" s="1"/>
  <c r="Q346" i="1"/>
  <c r="S342" i="1"/>
  <c r="R342" i="1"/>
  <c r="R346" i="1" s="1"/>
  <c r="Q339" i="1"/>
  <c r="S339" i="1" s="1"/>
  <c r="U339" i="1" l="1"/>
  <c r="T339" i="1"/>
  <c r="R339" i="1"/>
  <c r="S346" i="1"/>
  <c r="Z342" i="1"/>
  <c r="Z346" i="1" s="1"/>
  <c r="Y342" i="1"/>
  <c r="Y346" i="1" s="1"/>
  <c r="U342" i="1"/>
  <c r="U346" i="1" s="1"/>
  <c r="T342" i="1"/>
  <c r="T346" i="1" s="1"/>
  <c r="D339" i="1"/>
  <c r="G339" i="1"/>
  <c r="F339" i="1"/>
  <c r="V339" i="1" l="1"/>
  <c r="K339" i="1"/>
  <c r="AC339" i="1"/>
  <c r="H339" i="1"/>
  <c r="L339" i="1"/>
  <c r="M339" i="1" s="1"/>
  <c r="AF339" i="1"/>
  <c r="N339" i="1" l="1"/>
  <c r="I339" i="1"/>
  <c r="AH339" i="1"/>
  <c r="AG339" i="1"/>
  <c r="AD339" i="1"/>
  <c r="AB338" i="1"/>
  <c r="P339" i="1" l="1"/>
  <c r="O339" i="1"/>
  <c r="Q338" i="1"/>
  <c r="Q340" i="1" s="1"/>
  <c r="Z339" i="1" l="1"/>
  <c r="Y339" i="1"/>
  <c r="R338" i="1"/>
  <c r="R340" i="1" s="1"/>
  <c r="S338" i="1"/>
  <c r="D338" i="1"/>
  <c r="G338" i="1"/>
  <c r="F338" i="1"/>
  <c r="V338" i="1" l="1"/>
  <c r="K338" i="1"/>
  <c r="AC338" i="1"/>
  <c r="H338" i="1"/>
  <c r="S340" i="1"/>
  <c r="U338" i="1"/>
  <c r="U340" i="1" s="1"/>
  <c r="T338" i="1"/>
  <c r="T340" i="1" s="1"/>
  <c r="L338" i="1"/>
  <c r="AF338" i="1" s="1"/>
  <c r="AH338" i="1" l="1"/>
  <c r="AH340" i="1" s="1"/>
  <c r="AG338" i="1"/>
  <c r="AG340" i="1" s="1"/>
  <c r="AD338" i="1"/>
  <c r="I338" i="1"/>
  <c r="M338" i="1"/>
  <c r="AB335" i="1"/>
  <c r="N338" i="1" l="1"/>
  <c r="N340" i="1" s="1"/>
  <c r="Q335" i="1"/>
  <c r="S335" i="1" s="1"/>
  <c r="P338" i="1" l="1"/>
  <c r="P340" i="1" s="1"/>
  <c r="O338" i="1"/>
  <c r="O340" i="1" s="1"/>
  <c r="U335" i="1"/>
  <c r="T335" i="1"/>
  <c r="R335" i="1"/>
  <c r="G335" i="1"/>
  <c r="F335" i="1"/>
  <c r="D335" i="1"/>
  <c r="Z338" i="1" l="1"/>
  <c r="Z340" i="1" s="1"/>
  <c r="Y338" i="1"/>
  <c r="Y340" i="1" s="1"/>
  <c r="V335" i="1"/>
  <c r="K335" i="1"/>
  <c r="AC335" i="1"/>
  <c r="H335" i="1"/>
  <c r="L335" i="1"/>
  <c r="M335" i="1"/>
  <c r="N335" i="1" l="1"/>
  <c r="P335" i="1" s="1"/>
  <c r="I335" i="1"/>
  <c r="AD335" i="1"/>
  <c r="AB334" i="1"/>
  <c r="AF335" i="1"/>
  <c r="AH335" i="1" l="1"/>
  <c r="AG335" i="1"/>
  <c r="O335" i="1"/>
  <c r="Y335" i="1" s="1"/>
  <c r="Q334" i="1"/>
  <c r="Q336" i="1" s="1"/>
  <c r="Z335" i="1" l="1"/>
  <c r="R334" i="1"/>
  <c r="R336" i="1" s="1"/>
  <c r="S334" i="1"/>
  <c r="F334" i="1"/>
  <c r="D334" i="1"/>
  <c r="G334" i="1"/>
  <c r="V334" i="1" l="1"/>
  <c r="K334" i="1"/>
  <c r="AC334" i="1"/>
  <c r="H334" i="1"/>
  <c r="S336" i="1"/>
  <c r="U334" i="1"/>
  <c r="U336" i="1" s="1"/>
  <c r="T334" i="1"/>
  <c r="T336" i="1" s="1"/>
  <c r="L334" i="1"/>
  <c r="M334" i="1" s="1"/>
  <c r="N334" i="1" l="1"/>
  <c r="N336" i="1" s="1"/>
  <c r="AD334" i="1"/>
  <c r="I334" i="1"/>
  <c r="AB331" i="1"/>
  <c r="AF334" i="1"/>
  <c r="AG334" i="1" l="1"/>
  <c r="AG336" i="1" s="1"/>
  <c r="AH334" i="1"/>
  <c r="AH336" i="1" s="1"/>
  <c r="O334" i="1"/>
  <c r="Z334" i="1" s="1"/>
  <c r="Z336" i="1" s="1"/>
  <c r="P334" i="1"/>
  <c r="P336" i="1" s="1"/>
  <c r="Q331" i="1"/>
  <c r="S331" i="1" s="1"/>
  <c r="Y334" i="1" l="1"/>
  <c r="Y336" i="1" s="1"/>
  <c r="O336" i="1"/>
  <c r="U331" i="1"/>
  <c r="T331" i="1"/>
  <c r="R331" i="1"/>
  <c r="D331" i="1"/>
  <c r="G331" i="1"/>
  <c r="F331" i="1"/>
  <c r="V331" i="1" l="1"/>
  <c r="K331" i="1"/>
  <c r="AC331" i="1"/>
  <c r="H331" i="1"/>
  <c r="L331" i="1"/>
  <c r="M331" i="1"/>
  <c r="N331" i="1" l="1"/>
  <c r="AD331" i="1"/>
  <c r="I331" i="1"/>
  <c r="AF331" i="1"/>
  <c r="AB330" i="1"/>
  <c r="AH331" i="1" l="1"/>
  <c r="AG331" i="1"/>
  <c r="P331" i="1"/>
  <c r="O331" i="1"/>
  <c r="Q330" i="1"/>
  <c r="S330" i="1" s="1"/>
  <c r="U330" i="1" l="1"/>
  <c r="T330" i="1"/>
  <c r="Z331" i="1"/>
  <c r="Y331" i="1"/>
  <c r="R330" i="1"/>
  <c r="D330" i="1"/>
  <c r="F330" i="1"/>
  <c r="G330" i="1"/>
  <c r="V330" i="1" l="1"/>
  <c r="K330" i="1"/>
  <c r="AC330" i="1"/>
  <c r="H330" i="1"/>
  <c r="L330" i="1"/>
  <c r="I330" i="1" l="1"/>
  <c r="AD330" i="1"/>
  <c r="AF330" i="1"/>
  <c r="M330" i="1"/>
  <c r="AB329" i="1"/>
  <c r="N330" i="1" l="1"/>
  <c r="P330" i="1" s="1"/>
  <c r="AG330" i="1"/>
  <c r="AH330" i="1"/>
  <c r="O330" i="1" l="1"/>
  <c r="Y330" i="1" s="1"/>
  <c r="D329" i="1"/>
  <c r="F329" i="1"/>
  <c r="G329" i="1"/>
  <c r="Z330" i="1" l="1"/>
  <c r="V329" i="1"/>
  <c r="K329" i="1"/>
  <c r="AC329" i="1"/>
  <c r="H329" i="1"/>
  <c r="L329" i="1"/>
  <c r="AF329" i="1"/>
  <c r="I329" i="1" l="1"/>
  <c r="AH329" i="1"/>
  <c r="AG329" i="1"/>
  <c r="AD329" i="1"/>
  <c r="M329" i="1"/>
  <c r="AB328" i="1"/>
  <c r="Q329" i="1" l="1"/>
  <c r="N329" i="1"/>
  <c r="P329" i="1" s="1"/>
  <c r="Q328" i="1"/>
  <c r="S328" i="1" s="1"/>
  <c r="R329" i="1" l="1"/>
  <c r="S329" i="1"/>
  <c r="O329" i="1"/>
  <c r="U328" i="1"/>
  <c r="T328" i="1"/>
  <c r="Y329" i="1"/>
  <c r="R328" i="1"/>
  <c r="F328" i="1"/>
  <c r="D328" i="1"/>
  <c r="G328" i="1"/>
  <c r="Z329" i="1" l="1"/>
  <c r="U329" i="1"/>
  <c r="T329" i="1"/>
  <c r="V328" i="1"/>
  <c r="K328" i="1"/>
  <c r="AC328" i="1"/>
  <c r="H328" i="1"/>
  <c r="I328" i="1" s="1"/>
  <c r="L328" i="1"/>
  <c r="AF328" i="1"/>
  <c r="AH328" i="1" l="1"/>
  <c r="AG328" i="1"/>
  <c r="AD328" i="1"/>
  <c r="M328" i="1"/>
  <c r="AB327" i="1"/>
  <c r="N328" i="1" l="1"/>
  <c r="P328" i="1" s="1"/>
  <c r="Q327" i="1"/>
  <c r="S327" i="1" s="1"/>
  <c r="O328" i="1" l="1"/>
  <c r="U327" i="1"/>
  <c r="T327" i="1"/>
  <c r="R327" i="1"/>
  <c r="Z328" i="1"/>
  <c r="Y328" i="1"/>
  <c r="G327" i="1"/>
  <c r="F327" i="1"/>
  <c r="D327" i="1"/>
  <c r="V327" i="1" l="1"/>
  <c r="K327" i="1"/>
  <c r="AC327" i="1"/>
  <c r="H327" i="1"/>
  <c r="I327" i="1" s="1"/>
  <c r="L327" i="1"/>
  <c r="AD327" i="1" l="1"/>
  <c r="M327" i="1"/>
  <c r="AF327" i="1"/>
  <c r="AB326" i="1"/>
  <c r="N327" i="1" l="1"/>
  <c r="P327" i="1" s="1"/>
  <c r="AH327" i="1"/>
  <c r="AG327" i="1"/>
  <c r="O327" i="1" l="1"/>
  <c r="Y327" i="1"/>
  <c r="Z327" i="1"/>
  <c r="G326" i="1"/>
  <c r="D326" i="1"/>
  <c r="F326" i="1"/>
  <c r="V326" i="1" l="1"/>
  <c r="K326" i="1"/>
  <c r="AC326" i="1"/>
  <c r="H326" i="1"/>
  <c r="L326" i="1"/>
  <c r="AF326" i="1"/>
  <c r="AH326" i="1" l="1"/>
  <c r="AG326" i="1"/>
  <c r="AD326" i="1"/>
  <c r="I326" i="1"/>
  <c r="M326" i="1"/>
  <c r="AB325" i="1"/>
  <c r="Q326" i="1" l="1"/>
  <c r="R326" i="1" s="1"/>
  <c r="N326" i="1"/>
  <c r="P326" i="1" s="1"/>
  <c r="S326" i="1" l="1"/>
  <c r="U326" i="1" s="1"/>
  <c r="O326" i="1"/>
  <c r="Y326" i="1" s="1"/>
  <c r="T326" i="1"/>
  <c r="F325" i="1"/>
  <c r="D325" i="1"/>
  <c r="G325" i="1"/>
  <c r="Z326" i="1" l="1"/>
  <c r="V325" i="1"/>
  <c r="K325" i="1"/>
  <c r="AC325" i="1"/>
  <c r="H325" i="1"/>
  <c r="I325" i="1" s="1"/>
  <c r="L325" i="1"/>
  <c r="AF325" i="1" s="1"/>
  <c r="AH325" i="1" l="1"/>
  <c r="AG325" i="1"/>
  <c r="AD325" i="1"/>
  <c r="AB324" i="1"/>
  <c r="M325" i="1"/>
  <c r="Q325" i="1" l="1"/>
  <c r="R325" i="1" s="1"/>
  <c r="N325" i="1"/>
  <c r="P325" i="1" s="1"/>
  <c r="O325" i="1" l="1"/>
  <c r="S325" i="1"/>
  <c r="F324" i="1"/>
  <c r="G324" i="1"/>
  <c r="D324" i="1"/>
  <c r="Z325" i="1" l="1"/>
  <c r="T325" i="1"/>
  <c r="U325" i="1"/>
  <c r="Y325" i="1"/>
  <c r="V324" i="1"/>
  <c r="K324" i="1"/>
  <c r="AC324" i="1"/>
  <c r="H324" i="1"/>
  <c r="L324" i="1"/>
  <c r="M324" i="1" s="1"/>
  <c r="Q324" i="1" l="1"/>
  <c r="N324" i="1"/>
  <c r="AD324" i="1"/>
  <c r="I324" i="1"/>
  <c r="AB323" i="1"/>
  <c r="AF324" i="1"/>
  <c r="AH324" i="1" l="1"/>
  <c r="AG324" i="1"/>
  <c r="P324" i="1"/>
  <c r="O324" i="1"/>
  <c r="S324" i="1"/>
  <c r="R324" i="1"/>
  <c r="Q323" i="1"/>
  <c r="S323" i="1" s="1"/>
  <c r="U323" i="1" l="1"/>
  <c r="T323" i="1"/>
  <c r="Z324" i="1"/>
  <c r="Y324" i="1"/>
  <c r="U324" i="1"/>
  <c r="T324" i="1"/>
  <c r="R323" i="1"/>
  <c r="D323" i="1"/>
  <c r="F323" i="1"/>
  <c r="G323" i="1"/>
  <c r="V323" i="1" l="1"/>
  <c r="K323" i="1"/>
  <c r="AC323" i="1"/>
  <c r="H323" i="1"/>
  <c r="L323" i="1"/>
  <c r="I323" i="1" l="1"/>
  <c r="AD323" i="1"/>
  <c r="AF323" i="1"/>
  <c r="M323" i="1"/>
  <c r="AB320" i="1"/>
  <c r="AH323" i="1" l="1"/>
  <c r="AG323" i="1"/>
  <c r="N323" i="1"/>
  <c r="P323" i="1" s="1"/>
  <c r="Q320" i="1"/>
  <c r="S320" i="1" s="1"/>
  <c r="O323" i="1" l="1"/>
  <c r="Z323" i="1" s="1"/>
  <c r="U320" i="1"/>
  <c r="T320" i="1"/>
  <c r="R320" i="1"/>
  <c r="F320" i="1"/>
  <c r="G320" i="1"/>
  <c r="D320" i="1"/>
  <c r="Y323" i="1" l="1"/>
  <c r="V320" i="1"/>
  <c r="K320" i="1"/>
  <c r="AC320" i="1"/>
  <c r="H320" i="1"/>
  <c r="I320" i="1" s="1"/>
  <c r="L320" i="1"/>
  <c r="M320" i="1"/>
  <c r="AD320" i="1" l="1"/>
  <c r="N320" i="1"/>
  <c r="AF320" i="1"/>
  <c r="AB319" i="1"/>
  <c r="AH320" i="1" l="1"/>
  <c r="AG320" i="1"/>
  <c r="P320" i="1"/>
  <c r="O320" i="1"/>
  <c r="Q319" i="1"/>
  <c r="S319" i="1" s="1"/>
  <c r="T319" i="1" l="1"/>
  <c r="U319" i="1"/>
  <c r="R319" i="1"/>
  <c r="Y320" i="1"/>
  <c r="Z320" i="1"/>
  <c r="G319" i="1"/>
  <c r="F319" i="1"/>
  <c r="D319" i="1"/>
  <c r="V319" i="1" l="1"/>
  <c r="K319" i="1"/>
  <c r="AC319" i="1"/>
  <c r="H319" i="1"/>
  <c r="L319" i="1"/>
  <c r="AF319" i="1" s="1"/>
  <c r="I319" i="1" l="1"/>
  <c r="AG319" i="1"/>
  <c r="AH319" i="1"/>
  <c r="AD319" i="1"/>
  <c r="M319" i="1"/>
  <c r="AB318" i="1"/>
  <c r="N319" i="1" l="1"/>
  <c r="O319" i="1" s="1"/>
  <c r="P319" i="1" l="1"/>
  <c r="Z319" i="1"/>
  <c r="Y319" i="1"/>
  <c r="F318" i="1"/>
  <c r="G318" i="1"/>
  <c r="D318" i="1"/>
  <c r="V318" i="1" l="1"/>
  <c r="K318" i="1"/>
  <c r="AC318" i="1"/>
  <c r="H318" i="1"/>
  <c r="L318" i="1"/>
  <c r="M318" i="1"/>
  <c r="Q318" i="1" l="1"/>
  <c r="N318" i="1"/>
  <c r="AD318" i="1"/>
  <c r="I318" i="1"/>
  <c r="AF318" i="1"/>
  <c r="AB317" i="1"/>
  <c r="AG318" i="1" l="1"/>
  <c r="AH318" i="1"/>
  <c r="P318" i="1"/>
  <c r="O318" i="1"/>
  <c r="S318" i="1"/>
  <c r="R318" i="1"/>
  <c r="U318" i="1" l="1"/>
  <c r="T318" i="1"/>
  <c r="Z318" i="1"/>
  <c r="Y318" i="1"/>
  <c r="G317" i="1"/>
  <c r="F317" i="1"/>
  <c r="D317" i="1"/>
  <c r="V317" i="1" l="1"/>
  <c r="K317" i="1"/>
  <c r="AC317" i="1"/>
  <c r="H317" i="1"/>
  <c r="L317" i="1"/>
  <c r="I317" i="1" l="1"/>
  <c r="AD317" i="1"/>
  <c r="M317" i="1"/>
  <c r="AB314" i="1"/>
  <c r="AF317" i="1"/>
  <c r="Q317" i="1" l="1"/>
  <c r="N317" i="1"/>
  <c r="N332" i="1" s="1"/>
  <c r="AG317" i="1"/>
  <c r="AG332" i="1" s="1"/>
  <c r="AH317" i="1"/>
  <c r="AH332" i="1" s="1"/>
  <c r="Q314" i="1"/>
  <c r="R314" i="1" s="1"/>
  <c r="O317" i="1" l="1"/>
  <c r="O332" i="1" s="1"/>
  <c r="P317" i="1"/>
  <c r="P332" i="1" s="1"/>
  <c r="S317" i="1"/>
  <c r="S332" i="1" s="1"/>
  <c r="Q332" i="1"/>
  <c r="R317" i="1"/>
  <c r="R332" i="1" s="1"/>
  <c r="S314" i="1"/>
  <c r="T317" i="1"/>
  <c r="T332" i="1" s="1"/>
  <c r="Y317" i="1"/>
  <c r="Y332" i="1" s="1"/>
  <c r="F314" i="1"/>
  <c r="G314" i="1"/>
  <c r="D314" i="1"/>
  <c r="Z317" i="1" l="1"/>
  <c r="Z332" i="1" s="1"/>
  <c r="U317" i="1"/>
  <c r="U332" i="1" s="1"/>
  <c r="V314" i="1"/>
  <c r="K314" i="1"/>
  <c r="AC314" i="1"/>
  <c r="H314" i="1"/>
  <c r="U314" i="1"/>
  <c r="T314" i="1"/>
  <c r="L314" i="1"/>
  <c r="M314" i="1" s="1"/>
  <c r="AF314" i="1"/>
  <c r="N314" i="1" l="1"/>
  <c r="P314" i="1" s="1"/>
  <c r="I314" i="1"/>
  <c r="AH314" i="1"/>
  <c r="AG314" i="1"/>
  <c r="AD314" i="1"/>
  <c r="AB313" i="1"/>
  <c r="O314" i="1" l="1"/>
  <c r="Z314" i="1" s="1"/>
  <c r="Q313" i="1"/>
  <c r="S313" i="1" s="1"/>
  <c r="Y314" i="1" l="1"/>
  <c r="U313" i="1"/>
  <c r="T313" i="1"/>
  <c r="R313" i="1"/>
  <c r="G313" i="1"/>
  <c r="F313" i="1"/>
  <c r="D313" i="1"/>
  <c r="V313" i="1" l="1"/>
  <c r="K313" i="1"/>
  <c r="AC313" i="1"/>
  <c r="H313" i="1"/>
  <c r="L313" i="1"/>
  <c r="AF313" i="1"/>
  <c r="AG313" i="1" l="1"/>
  <c r="AH313" i="1"/>
  <c r="AD313" i="1"/>
  <c r="I313" i="1"/>
  <c r="AB312" i="1"/>
  <c r="M313" i="1"/>
  <c r="N313" i="1" l="1"/>
  <c r="P313" i="1" s="1"/>
  <c r="Q312" i="1"/>
  <c r="S312" i="1" s="1"/>
  <c r="O313" i="1" l="1"/>
  <c r="Z313" i="1" s="1"/>
  <c r="U312" i="1"/>
  <c r="T312" i="1"/>
  <c r="R312" i="1"/>
  <c r="D312" i="1"/>
  <c r="G312" i="1"/>
  <c r="F312" i="1"/>
  <c r="Y313" i="1" l="1"/>
  <c r="V312" i="1"/>
  <c r="K312" i="1"/>
  <c r="AC312" i="1"/>
  <c r="H312" i="1"/>
  <c r="L312" i="1"/>
  <c r="AF312" i="1" s="1"/>
  <c r="AH312" i="1" l="1"/>
  <c r="AG312" i="1"/>
  <c r="AD312" i="1"/>
  <c r="I312" i="1"/>
  <c r="AB311" i="1"/>
  <c r="M312" i="1"/>
  <c r="N312" i="1" l="1"/>
  <c r="P312" i="1" s="1"/>
  <c r="Q311" i="1"/>
  <c r="S311" i="1" s="1"/>
  <c r="O312" i="1" l="1"/>
  <c r="Y312" i="1" s="1"/>
  <c r="T311" i="1"/>
  <c r="U311" i="1"/>
  <c r="R311" i="1"/>
  <c r="F311" i="1"/>
  <c r="G311" i="1"/>
  <c r="D311" i="1"/>
  <c r="Z312" i="1" l="1"/>
  <c r="V311" i="1"/>
  <c r="K311" i="1"/>
  <c r="AC311" i="1"/>
  <c r="H311" i="1"/>
  <c r="L311" i="1"/>
  <c r="M311" i="1" s="1"/>
  <c r="N311" i="1" l="1"/>
  <c r="P311" i="1" s="1"/>
  <c r="AD311" i="1"/>
  <c r="I311" i="1"/>
  <c r="AB310" i="1"/>
  <c r="AF311" i="1"/>
  <c r="AH311" i="1" l="1"/>
  <c r="AG311" i="1"/>
  <c r="O311" i="1"/>
  <c r="Z311" i="1" s="1"/>
  <c r="Q310" i="1"/>
  <c r="S310" i="1" s="1"/>
  <c r="Y311" i="1" l="1"/>
  <c r="U310" i="1"/>
  <c r="T310" i="1"/>
  <c r="R310" i="1"/>
  <c r="G310" i="1"/>
  <c r="F310" i="1"/>
  <c r="D310" i="1"/>
  <c r="V310" i="1" l="1"/>
  <c r="K310" i="1"/>
  <c r="AC310" i="1"/>
  <c r="H310" i="1"/>
  <c r="L310" i="1"/>
  <c r="AD310" i="1" l="1"/>
  <c r="I310" i="1"/>
  <c r="AF310" i="1"/>
  <c r="AB309" i="1"/>
  <c r="M310" i="1"/>
  <c r="AG310" i="1" l="1"/>
  <c r="AH310" i="1"/>
  <c r="N310" i="1"/>
  <c r="P310" i="1" s="1"/>
  <c r="Q309" i="1"/>
  <c r="S309" i="1" s="1"/>
  <c r="O310" i="1" l="1"/>
  <c r="Z310" i="1" s="1"/>
  <c r="Y310" i="1"/>
  <c r="U309" i="1"/>
  <c r="T309" i="1"/>
  <c r="R309" i="1"/>
  <c r="G309" i="1"/>
  <c r="F309" i="1"/>
  <c r="D309" i="1"/>
  <c r="V309" i="1" l="1"/>
  <c r="K309" i="1"/>
  <c r="AC309" i="1"/>
  <c r="H309" i="1"/>
  <c r="L309" i="1"/>
  <c r="AF309" i="1"/>
  <c r="AH309" i="1" l="1"/>
  <c r="AG309" i="1"/>
  <c r="AD309" i="1"/>
  <c r="I309" i="1"/>
  <c r="M309" i="1"/>
  <c r="AB308" i="1"/>
  <c r="N309" i="1" l="1"/>
  <c r="P309" i="1" s="1"/>
  <c r="F308" i="1"/>
  <c r="G308" i="1"/>
  <c r="D308" i="1"/>
  <c r="O309" i="1" l="1"/>
  <c r="Z309" i="1" s="1"/>
  <c r="V308" i="1"/>
  <c r="K308" i="1"/>
  <c r="AC308" i="1"/>
  <c r="H308" i="1"/>
  <c r="L308" i="1"/>
  <c r="M308" i="1"/>
  <c r="AF308" i="1"/>
  <c r="Y309" i="1" l="1"/>
  <c r="N308" i="1"/>
  <c r="P308" i="1" s="1"/>
  <c r="Q308" i="1"/>
  <c r="R308" i="1" s="1"/>
  <c r="I308" i="1"/>
  <c r="AH308" i="1"/>
  <c r="AG308" i="1"/>
  <c r="AD308" i="1"/>
  <c r="AB307" i="1"/>
  <c r="S308" i="1" l="1"/>
  <c r="T308" i="1" s="1"/>
  <c r="O308" i="1"/>
  <c r="Q307" i="1"/>
  <c r="S307" i="1" s="1"/>
  <c r="Y308" i="1" l="1"/>
  <c r="U308" i="1"/>
  <c r="Z308" i="1"/>
  <c r="U307" i="1"/>
  <c r="T307" i="1"/>
  <c r="R307" i="1"/>
  <c r="F307" i="1"/>
  <c r="D307" i="1"/>
  <c r="G307" i="1"/>
  <c r="V307" i="1" l="1"/>
  <c r="K307" i="1"/>
  <c r="AC307" i="1"/>
  <c r="H307" i="1"/>
  <c r="L307" i="1"/>
  <c r="M307" i="1"/>
  <c r="N307" i="1" l="1"/>
  <c r="P307" i="1" s="1"/>
  <c r="AD307" i="1"/>
  <c r="I307" i="1"/>
  <c r="AF307" i="1"/>
  <c r="AB306" i="1"/>
  <c r="AH307" i="1" l="1"/>
  <c r="AG307" i="1"/>
  <c r="O307" i="1"/>
  <c r="Z307" i="1" s="1"/>
  <c r="Q306" i="1"/>
  <c r="S306" i="1" s="1"/>
  <c r="Y307" i="1" l="1"/>
  <c r="U306" i="1"/>
  <c r="T306" i="1"/>
  <c r="R306" i="1"/>
  <c r="D306" i="1"/>
  <c r="G306" i="1"/>
  <c r="F306" i="1"/>
  <c r="V306" i="1" l="1"/>
  <c r="K306" i="1"/>
  <c r="AC306" i="1"/>
  <c r="H306" i="1"/>
  <c r="L306" i="1"/>
  <c r="M306" i="1"/>
  <c r="N306" i="1" l="1"/>
  <c r="P306" i="1" s="1"/>
  <c r="I306" i="1"/>
  <c r="AD306" i="1"/>
  <c r="AB305" i="1"/>
  <c r="AF306" i="1"/>
  <c r="AH306" i="1" l="1"/>
  <c r="AG306" i="1"/>
  <c r="O306" i="1"/>
  <c r="Z306" i="1" s="1"/>
  <c r="Q305" i="1"/>
  <c r="S305" i="1" s="1"/>
  <c r="Y306" i="1" l="1"/>
  <c r="U305" i="1"/>
  <c r="T305" i="1"/>
  <c r="R305" i="1"/>
  <c r="F305" i="1"/>
  <c r="G305" i="1"/>
  <c r="D305" i="1"/>
  <c r="V305" i="1" l="1"/>
  <c r="K305" i="1"/>
  <c r="AC305" i="1"/>
  <c r="H305" i="1"/>
  <c r="L305" i="1"/>
  <c r="AD305" i="1" l="1"/>
  <c r="I305" i="1"/>
  <c r="AF305" i="1"/>
  <c r="M305" i="1"/>
  <c r="AB304" i="1"/>
  <c r="AH305" i="1" l="1"/>
  <c r="AG305" i="1"/>
  <c r="N305" i="1"/>
  <c r="P305" i="1" s="1"/>
  <c r="D304" i="1"/>
  <c r="G304" i="1"/>
  <c r="F304" i="1"/>
  <c r="O305" i="1" l="1"/>
  <c r="Z305" i="1" s="1"/>
  <c r="V304" i="1"/>
  <c r="K304" i="1"/>
  <c r="AC304" i="1"/>
  <c r="H304" i="1"/>
  <c r="L304" i="1"/>
  <c r="M304" i="1"/>
  <c r="Y305" i="1" l="1"/>
  <c r="N304" i="1"/>
  <c r="P304" i="1" s="1"/>
  <c r="Q304" i="1"/>
  <c r="S304" i="1" s="1"/>
  <c r="AD304" i="1"/>
  <c r="I304" i="1"/>
  <c r="AB303" i="1"/>
  <c r="AF304" i="1"/>
  <c r="AH304" i="1" l="1"/>
  <c r="AG304" i="1"/>
  <c r="O304" i="1"/>
  <c r="Y304" i="1" s="1"/>
  <c r="R304" i="1"/>
  <c r="T304" i="1" s="1"/>
  <c r="U304" i="1"/>
  <c r="Q303" i="1"/>
  <c r="S303" i="1" s="1"/>
  <c r="Z304" i="1" l="1"/>
  <c r="U303" i="1"/>
  <c r="T303" i="1"/>
  <c r="R303" i="1"/>
  <c r="F303" i="1"/>
  <c r="G303" i="1"/>
  <c r="D303" i="1"/>
  <c r="V303" i="1" l="1"/>
  <c r="K303" i="1"/>
  <c r="AC303" i="1"/>
  <c r="H303" i="1"/>
  <c r="L303" i="1"/>
  <c r="M303" i="1" s="1"/>
  <c r="AF303" i="1"/>
  <c r="N303" i="1" l="1"/>
  <c r="P303" i="1" s="1"/>
  <c r="I303" i="1"/>
  <c r="AH303" i="1"/>
  <c r="AG303" i="1"/>
  <c r="AD303" i="1"/>
  <c r="AB302" i="1"/>
  <c r="O303" i="1" l="1"/>
  <c r="Y303" i="1" s="1"/>
  <c r="D302" i="1"/>
  <c r="G302" i="1"/>
  <c r="F302" i="1"/>
  <c r="Z303" i="1" l="1"/>
  <c r="V302" i="1"/>
  <c r="K302" i="1"/>
  <c r="AC302" i="1"/>
  <c r="H302" i="1"/>
  <c r="L302" i="1"/>
  <c r="AD302" i="1" l="1"/>
  <c r="I302" i="1"/>
  <c r="M302" i="1"/>
  <c r="AF302" i="1"/>
  <c r="AB299" i="1"/>
  <c r="N302" i="1" l="1"/>
  <c r="P302" i="1" s="1"/>
  <c r="P315" i="1" s="1"/>
  <c r="Q302" i="1"/>
  <c r="Q315" i="1" s="1"/>
  <c r="AH302" i="1"/>
  <c r="AH315" i="1" s="1"/>
  <c r="AG302" i="1"/>
  <c r="AG315" i="1" s="1"/>
  <c r="O302" i="1"/>
  <c r="O315" i="1" s="1"/>
  <c r="N315" i="1"/>
  <c r="Q299" i="1"/>
  <c r="S299" i="1" s="1"/>
  <c r="S302" i="1" l="1"/>
  <c r="Z302" i="1" s="1"/>
  <c r="Z315" i="1" s="1"/>
  <c r="R302" i="1"/>
  <c r="R315" i="1" s="1"/>
  <c r="U299" i="1"/>
  <c r="T299" i="1"/>
  <c r="R299" i="1"/>
  <c r="D299" i="1"/>
  <c r="G299" i="1"/>
  <c r="F299" i="1"/>
  <c r="U302" i="1" l="1"/>
  <c r="U315" i="1" s="1"/>
  <c r="Y302" i="1"/>
  <c r="Y315" i="1" s="1"/>
  <c r="S315" i="1"/>
  <c r="T302" i="1"/>
  <c r="T315" i="1" s="1"/>
  <c r="V299" i="1"/>
  <c r="K299" i="1"/>
  <c r="AC299" i="1"/>
  <c r="H299" i="1"/>
  <c r="L299" i="1"/>
  <c r="I299" i="1" l="1"/>
  <c r="AD299" i="1"/>
  <c r="M299" i="1"/>
  <c r="AF299" i="1"/>
  <c r="AB298" i="1"/>
  <c r="N299" i="1" l="1"/>
  <c r="P299" i="1" s="1"/>
  <c r="AG299" i="1"/>
  <c r="AH299" i="1"/>
  <c r="Q298" i="1"/>
  <c r="S298" i="1" s="1"/>
  <c r="O299" i="1" l="1"/>
  <c r="Y299" i="1" s="1"/>
  <c r="U298" i="1"/>
  <c r="T298" i="1"/>
  <c r="Z299" i="1"/>
  <c r="R298" i="1"/>
  <c r="F298" i="1"/>
  <c r="D298" i="1"/>
  <c r="G298" i="1"/>
  <c r="V298" i="1" l="1"/>
  <c r="K298" i="1"/>
  <c r="AC298" i="1"/>
  <c r="H298" i="1"/>
  <c r="L298" i="1"/>
  <c r="I298" i="1" l="1"/>
  <c r="AD298" i="1"/>
  <c r="AF298" i="1"/>
  <c r="AB297" i="1"/>
  <c r="M298" i="1"/>
  <c r="AH298" i="1" l="1"/>
  <c r="AG298" i="1"/>
  <c r="N298" i="1"/>
  <c r="P298" i="1" s="1"/>
  <c r="Q297" i="1"/>
  <c r="S297" i="1" s="1"/>
  <c r="O298" i="1" l="1"/>
  <c r="Y298" i="1" s="1"/>
  <c r="U297" i="1"/>
  <c r="T297" i="1"/>
  <c r="R297" i="1"/>
  <c r="G297" i="1"/>
  <c r="F297" i="1"/>
  <c r="D297" i="1"/>
  <c r="Z298" i="1" l="1"/>
  <c r="V297" i="1"/>
  <c r="K297" i="1"/>
  <c r="AC297" i="1"/>
  <c r="H297" i="1"/>
  <c r="L297" i="1"/>
  <c r="AF297" i="1"/>
  <c r="I297" i="1" l="1"/>
  <c r="AH297" i="1"/>
  <c r="AG297" i="1"/>
  <c r="AD297" i="1"/>
  <c r="AB296" i="1"/>
  <c r="M297" i="1"/>
  <c r="N297" i="1" l="1"/>
  <c r="O297" i="1" s="1"/>
  <c r="Q296" i="1"/>
  <c r="R296" i="1" s="1"/>
  <c r="P297" i="1" l="1"/>
  <c r="S296" i="1"/>
  <c r="Y297" i="1"/>
  <c r="Z297" i="1"/>
  <c r="D296" i="1"/>
  <c r="G296" i="1"/>
  <c r="F296" i="1"/>
  <c r="V296" i="1" l="1"/>
  <c r="K296" i="1"/>
  <c r="AC296" i="1"/>
  <c r="H296" i="1"/>
  <c r="U296" i="1"/>
  <c r="T296" i="1"/>
  <c r="L296" i="1"/>
  <c r="I296" i="1" l="1"/>
  <c r="AD296" i="1"/>
  <c r="M296" i="1"/>
  <c r="AF296" i="1"/>
  <c r="AB295" i="1"/>
  <c r="N296" i="1" l="1"/>
  <c r="P296" i="1" s="1"/>
  <c r="AG296" i="1"/>
  <c r="AH296" i="1"/>
  <c r="O296" i="1"/>
  <c r="Q295" i="1"/>
  <c r="S295" i="1" s="1"/>
  <c r="U295" i="1" l="1"/>
  <c r="T295" i="1"/>
  <c r="Y296" i="1"/>
  <c r="Z296" i="1"/>
  <c r="R295" i="1"/>
  <c r="G295" i="1"/>
  <c r="D295" i="1"/>
  <c r="F295" i="1"/>
  <c r="V295" i="1" l="1"/>
  <c r="K295" i="1"/>
  <c r="AC295" i="1"/>
  <c r="H295" i="1"/>
  <c r="L295" i="1"/>
  <c r="M295" i="1"/>
  <c r="N295" i="1" l="1"/>
  <c r="I295" i="1"/>
  <c r="AD295" i="1"/>
  <c r="AF295" i="1"/>
  <c r="AB294" i="1"/>
  <c r="AG295" i="1" l="1"/>
  <c r="AH295" i="1"/>
  <c r="P295" i="1"/>
  <c r="O295" i="1"/>
  <c r="Q294" i="1"/>
  <c r="S294" i="1" s="1"/>
  <c r="U294" i="1" l="1"/>
  <c r="T294" i="1"/>
  <c r="R294" i="1"/>
  <c r="Y295" i="1"/>
  <c r="Z295" i="1"/>
  <c r="G294" i="1"/>
  <c r="F294" i="1"/>
  <c r="D294" i="1"/>
  <c r="V294" i="1" l="1"/>
  <c r="K294" i="1"/>
  <c r="AC294" i="1"/>
  <c r="H294" i="1"/>
  <c r="L294" i="1"/>
  <c r="M294" i="1"/>
  <c r="N294" i="1" l="1"/>
  <c r="I294" i="1"/>
  <c r="AD294" i="1"/>
  <c r="AF294" i="1"/>
  <c r="AB293" i="1"/>
  <c r="AH294" i="1" l="1"/>
  <c r="AG294" i="1"/>
  <c r="P294" i="1"/>
  <c r="O294" i="1"/>
  <c r="Z294" i="1" l="1"/>
  <c r="Y294" i="1"/>
  <c r="D293" i="1"/>
  <c r="G293" i="1"/>
  <c r="F293" i="1"/>
  <c r="V293" i="1" l="1"/>
  <c r="K293" i="1"/>
  <c r="AC293" i="1"/>
  <c r="H293" i="1"/>
  <c r="I293" i="1" s="1"/>
  <c r="L293" i="1"/>
  <c r="M293" i="1"/>
  <c r="Q293" i="1" l="1"/>
  <c r="N293" i="1"/>
  <c r="AD293" i="1"/>
  <c r="AF293" i="1"/>
  <c r="AB292" i="1"/>
  <c r="AG293" i="1" l="1"/>
  <c r="AH293" i="1"/>
  <c r="P293" i="1"/>
  <c r="O293" i="1"/>
  <c r="S293" i="1"/>
  <c r="R293" i="1"/>
  <c r="Q292" i="1"/>
  <c r="S292" i="1" s="1"/>
  <c r="U292" i="1" l="1"/>
  <c r="T292" i="1"/>
  <c r="Y293" i="1"/>
  <c r="Z293" i="1"/>
  <c r="U293" i="1"/>
  <c r="T293" i="1"/>
  <c r="R292" i="1"/>
  <c r="F292" i="1"/>
  <c r="G292" i="1"/>
  <c r="D292" i="1"/>
  <c r="V292" i="1" l="1"/>
  <c r="K292" i="1"/>
  <c r="AC292" i="1"/>
  <c r="H292" i="1"/>
  <c r="L292" i="1"/>
  <c r="M292" i="1" s="1"/>
  <c r="N292" i="1" l="1"/>
  <c r="I292" i="1"/>
  <c r="AD292" i="1"/>
  <c r="AF292" i="1"/>
  <c r="AB291" i="1"/>
  <c r="AG292" i="1" l="1"/>
  <c r="AH292" i="1"/>
  <c r="P292" i="1"/>
  <c r="O292" i="1"/>
  <c r="Z292" i="1" l="1"/>
  <c r="Y292" i="1"/>
  <c r="G291" i="1"/>
  <c r="F291" i="1"/>
  <c r="D291" i="1"/>
  <c r="V291" i="1" l="1"/>
  <c r="K291" i="1"/>
  <c r="AC291" i="1"/>
  <c r="H291" i="1"/>
  <c r="L291" i="1"/>
  <c r="I291" i="1" l="1"/>
  <c r="AD291" i="1"/>
  <c r="AF291" i="1"/>
  <c r="M291" i="1"/>
  <c r="AB289" i="1"/>
  <c r="AH291" i="1" l="1"/>
  <c r="AG291" i="1"/>
  <c r="Q291" i="1"/>
  <c r="R291" i="1" s="1"/>
  <c r="N291" i="1"/>
  <c r="P291" i="1" s="1"/>
  <c r="S291" i="1" l="1"/>
  <c r="U291" i="1" s="1"/>
  <c r="O291" i="1"/>
  <c r="F289" i="1"/>
  <c r="G289" i="1"/>
  <c r="D289" i="1"/>
  <c r="T291" i="1" l="1"/>
  <c r="Y291" i="1"/>
  <c r="Z291" i="1"/>
  <c r="V289" i="1"/>
  <c r="K289" i="1"/>
  <c r="AC289" i="1"/>
  <c r="H289" i="1"/>
  <c r="I289" i="1" s="1"/>
  <c r="L289" i="1"/>
  <c r="AF289" i="1"/>
  <c r="M289" i="1"/>
  <c r="Q289" i="1" l="1"/>
  <c r="N289" i="1"/>
  <c r="AG289" i="1"/>
  <c r="AH289" i="1"/>
  <c r="AD289" i="1"/>
  <c r="AB288" i="1"/>
  <c r="P289" i="1" l="1"/>
  <c r="O289" i="1"/>
  <c r="S289" i="1"/>
  <c r="R289" i="1"/>
  <c r="Q288" i="1"/>
  <c r="S288" i="1" s="1"/>
  <c r="U288" i="1" l="1"/>
  <c r="T288" i="1"/>
  <c r="Z289" i="1"/>
  <c r="Y289" i="1"/>
  <c r="U289" i="1"/>
  <c r="T289" i="1"/>
  <c r="R288" i="1"/>
  <c r="D288" i="1"/>
  <c r="G288" i="1"/>
  <c r="F288" i="1"/>
  <c r="V288" i="1" l="1"/>
  <c r="K288" i="1"/>
  <c r="AC288" i="1"/>
  <c r="H288" i="1"/>
  <c r="L288" i="1"/>
  <c r="M288" i="1"/>
  <c r="N288" i="1" l="1"/>
  <c r="I288" i="1"/>
  <c r="AD288" i="1"/>
  <c r="AB287" i="1"/>
  <c r="AF288" i="1"/>
  <c r="AG288" i="1" l="1"/>
  <c r="AH288" i="1"/>
  <c r="P288" i="1"/>
  <c r="O288" i="1"/>
  <c r="Q287" i="1"/>
  <c r="S287" i="1" s="1"/>
  <c r="U287" i="1" l="1"/>
  <c r="T287" i="1"/>
  <c r="Z288" i="1"/>
  <c r="Y288" i="1"/>
  <c r="R287" i="1"/>
  <c r="D287" i="1"/>
  <c r="F287" i="1"/>
  <c r="G287" i="1"/>
  <c r="V287" i="1" l="1"/>
  <c r="K287" i="1"/>
  <c r="AC287" i="1"/>
  <c r="H287" i="1"/>
  <c r="L287" i="1"/>
  <c r="AF287" i="1"/>
  <c r="M287" i="1"/>
  <c r="N287" i="1" l="1"/>
  <c r="I287" i="1"/>
  <c r="AH287" i="1"/>
  <c r="AG287" i="1"/>
  <c r="AD287" i="1"/>
  <c r="AB286" i="1"/>
  <c r="P287" i="1" l="1"/>
  <c r="O287" i="1"/>
  <c r="Z287" i="1" l="1"/>
  <c r="Y287" i="1"/>
  <c r="G286" i="1"/>
  <c r="D286" i="1"/>
  <c r="F286" i="1"/>
  <c r="V286" i="1" l="1"/>
  <c r="K286" i="1"/>
  <c r="AC286" i="1"/>
  <c r="H286" i="1"/>
  <c r="L286" i="1"/>
  <c r="AF286" i="1"/>
  <c r="I286" i="1" l="1"/>
  <c r="AH286" i="1"/>
  <c r="AG286" i="1"/>
  <c r="AD286" i="1"/>
  <c r="M286" i="1"/>
  <c r="AB285" i="1"/>
  <c r="Q286" i="1" l="1"/>
  <c r="S286" i="1" s="1"/>
  <c r="N286" i="1"/>
  <c r="P286" i="1" s="1"/>
  <c r="R286" i="1" l="1"/>
  <c r="U286" i="1" s="1"/>
  <c r="O286" i="1"/>
  <c r="Y286" i="1" s="1"/>
  <c r="T286" i="1"/>
  <c r="G285" i="1"/>
  <c r="F285" i="1"/>
  <c r="D285" i="1"/>
  <c r="Z286" i="1" l="1"/>
  <c r="V285" i="1"/>
  <c r="K285" i="1"/>
  <c r="AC285" i="1"/>
  <c r="H285" i="1"/>
  <c r="I285" i="1" s="1"/>
  <c r="L285" i="1"/>
  <c r="AD285" i="1" l="1"/>
  <c r="M285" i="1"/>
  <c r="AF285" i="1"/>
  <c r="AB284" i="1"/>
  <c r="Q285" i="1" l="1"/>
  <c r="N285" i="1"/>
  <c r="P285" i="1" s="1"/>
  <c r="AG285" i="1"/>
  <c r="AH285" i="1"/>
  <c r="S285" i="1"/>
  <c r="R285" i="1"/>
  <c r="O285" i="1" l="1"/>
  <c r="Z285" i="1"/>
  <c r="Y285" i="1"/>
  <c r="U285" i="1"/>
  <c r="T285" i="1"/>
  <c r="D284" i="1"/>
  <c r="G284" i="1"/>
  <c r="F284" i="1"/>
  <c r="V284" i="1" l="1"/>
  <c r="K284" i="1"/>
  <c r="AC284" i="1"/>
  <c r="H284" i="1"/>
  <c r="I284" i="1" s="1"/>
  <c r="L284" i="1"/>
  <c r="AD284" i="1" l="1"/>
  <c r="M284" i="1"/>
  <c r="AF284" i="1"/>
  <c r="AB283" i="1"/>
  <c r="AH284" i="1" l="1"/>
  <c r="AG284" i="1"/>
  <c r="N284" i="1"/>
  <c r="P284" i="1" s="1"/>
  <c r="Q284" i="1"/>
  <c r="R284" i="1" s="1"/>
  <c r="Q283" i="1"/>
  <c r="S283" i="1" s="1"/>
  <c r="S284" i="1" l="1"/>
  <c r="O284" i="1"/>
  <c r="U283" i="1"/>
  <c r="T283" i="1"/>
  <c r="R283" i="1"/>
  <c r="U284" i="1"/>
  <c r="T284" i="1"/>
  <c r="G283" i="1"/>
  <c r="F283" i="1"/>
  <c r="D283" i="1"/>
  <c r="Z284" i="1" l="1"/>
  <c r="Y284" i="1"/>
  <c r="V283" i="1"/>
  <c r="K283" i="1"/>
  <c r="AC283" i="1"/>
  <c r="H283" i="1"/>
  <c r="L283" i="1"/>
  <c r="I283" i="1" l="1"/>
  <c r="AD283" i="1"/>
  <c r="AF283" i="1"/>
  <c r="M283" i="1"/>
  <c r="AB282" i="1"/>
  <c r="AH283" i="1" l="1"/>
  <c r="AG283" i="1"/>
  <c r="N283" i="1"/>
  <c r="P283" i="1" s="1"/>
  <c r="Q282" i="1"/>
  <c r="S282" i="1" s="1"/>
  <c r="O283" i="1" l="1"/>
  <c r="Y283" i="1" s="1"/>
  <c r="U282" i="1"/>
  <c r="T282" i="1"/>
  <c r="R282" i="1"/>
  <c r="G282" i="1"/>
  <c r="F282" i="1"/>
  <c r="D282" i="1"/>
  <c r="Z283" i="1" l="1"/>
  <c r="V282" i="1"/>
  <c r="K282" i="1"/>
  <c r="AC282" i="1"/>
  <c r="H282" i="1"/>
  <c r="L282" i="1"/>
  <c r="AF282" i="1" s="1"/>
  <c r="M282" i="1"/>
  <c r="N282" i="1" l="1"/>
  <c r="I282" i="1"/>
  <c r="AH282" i="1"/>
  <c r="AG282" i="1"/>
  <c r="AD282" i="1"/>
  <c r="AB281" i="1"/>
  <c r="P282" i="1" l="1"/>
  <c r="O282" i="1"/>
  <c r="Q281" i="1"/>
  <c r="S281" i="1" s="1"/>
  <c r="U281" i="1" l="1"/>
  <c r="T281" i="1"/>
  <c r="Z282" i="1"/>
  <c r="Y282" i="1"/>
  <c r="R281" i="1"/>
  <c r="G281" i="1"/>
  <c r="F281" i="1"/>
  <c r="D281" i="1"/>
  <c r="V281" i="1" l="1"/>
  <c r="K281" i="1"/>
  <c r="AC281" i="1"/>
  <c r="H281" i="1"/>
  <c r="L281" i="1"/>
  <c r="M281" i="1"/>
  <c r="N281" i="1" l="1"/>
  <c r="I281" i="1"/>
  <c r="AD281" i="1"/>
  <c r="AF281" i="1"/>
  <c r="AB280" i="1"/>
  <c r="AH281" i="1" l="1"/>
  <c r="AG281" i="1"/>
  <c r="P281" i="1"/>
  <c r="O281" i="1"/>
  <c r="Y281" i="1" l="1"/>
  <c r="Z281" i="1"/>
  <c r="D280" i="1"/>
  <c r="G280" i="1"/>
  <c r="F280" i="1"/>
  <c r="V280" i="1" l="1"/>
  <c r="K280" i="1"/>
  <c r="AC280" i="1"/>
  <c r="H280" i="1"/>
  <c r="I280" i="1" s="1"/>
  <c r="L280" i="1"/>
  <c r="AD280" i="1" l="1"/>
  <c r="AF280" i="1"/>
  <c r="AB279" i="1"/>
  <c r="M280" i="1"/>
  <c r="AH280" i="1" l="1"/>
  <c r="AG280" i="1"/>
  <c r="N280" i="1"/>
  <c r="P280" i="1" s="1"/>
  <c r="Q280" i="1"/>
  <c r="R280" i="1" s="1"/>
  <c r="S280" i="1" l="1"/>
  <c r="T280" i="1" s="1"/>
  <c r="O280" i="1"/>
  <c r="F279" i="1"/>
  <c r="D279" i="1"/>
  <c r="G279" i="1"/>
  <c r="Y280" i="1" l="1"/>
  <c r="Z280" i="1"/>
  <c r="U280" i="1"/>
  <c r="V279" i="1"/>
  <c r="K279" i="1"/>
  <c r="AC279" i="1"/>
  <c r="H279" i="1"/>
  <c r="I279" i="1" s="1"/>
  <c r="L279" i="1"/>
  <c r="AF279" i="1"/>
  <c r="AH279" i="1" l="1"/>
  <c r="AG279" i="1"/>
  <c r="AD279" i="1"/>
  <c r="AB278" i="1"/>
  <c r="M279" i="1"/>
  <c r="Q279" i="1" l="1"/>
  <c r="R279" i="1" s="1"/>
  <c r="N279" i="1"/>
  <c r="P279" i="1" s="1"/>
  <c r="Q278" i="1"/>
  <c r="S278" i="1" s="1"/>
  <c r="O279" i="1" l="1"/>
  <c r="S279" i="1"/>
  <c r="Y279" i="1" s="1"/>
  <c r="U278" i="1"/>
  <c r="T278" i="1"/>
  <c r="R278" i="1"/>
  <c r="G278" i="1"/>
  <c r="D278" i="1"/>
  <c r="F278" i="1"/>
  <c r="T279" i="1" l="1"/>
  <c r="U279" i="1"/>
  <c r="Z279" i="1"/>
  <c r="V278" i="1"/>
  <c r="K278" i="1"/>
  <c r="AC278" i="1"/>
  <c r="H278" i="1"/>
  <c r="I278" i="1" s="1"/>
  <c r="L278" i="1"/>
  <c r="AF278" i="1"/>
  <c r="AG278" i="1" l="1"/>
  <c r="AH278" i="1"/>
  <c r="AD278" i="1"/>
  <c r="M278" i="1"/>
  <c r="AB277" i="1"/>
  <c r="N278" i="1" l="1"/>
  <c r="P278" i="1" s="1"/>
  <c r="Q277" i="1"/>
  <c r="S277" i="1" s="1"/>
  <c r="O278" i="1" l="1"/>
  <c r="Z278" i="1" s="1"/>
  <c r="U277" i="1"/>
  <c r="T277" i="1"/>
  <c r="R277" i="1"/>
  <c r="G277" i="1"/>
  <c r="D277" i="1"/>
  <c r="F277" i="1"/>
  <c r="Y278" i="1" l="1"/>
  <c r="V277" i="1"/>
  <c r="K277" i="1"/>
  <c r="AC277" i="1"/>
  <c r="H277" i="1"/>
  <c r="L277" i="1"/>
  <c r="M277" i="1" s="1"/>
  <c r="N277" i="1" l="1"/>
  <c r="I277" i="1"/>
  <c r="AD277" i="1"/>
  <c r="AF277" i="1"/>
  <c r="AB276" i="1"/>
  <c r="AH277" i="1" l="1"/>
  <c r="AG277" i="1"/>
  <c r="P277" i="1"/>
  <c r="O277" i="1"/>
  <c r="Q276" i="1"/>
  <c r="S276" i="1" s="1"/>
  <c r="U276" i="1" l="1"/>
  <c r="T276" i="1"/>
  <c r="Z277" i="1"/>
  <c r="Y277" i="1"/>
  <c r="R276" i="1"/>
  <c r="D276" i="1"/>
  <c r="G276" i="1"/>
  <c r="F276" i="1"/>
  <c r="V276" i="1" l="1"/>
  <c r="K276" i="1"/>
  <c r="AC276" i="1"/>
  <c r="H276" i="1"/>
  <c r="L276" i="1"/>
  <c r="I276" i="1" l="1"/>
  <c r="AD276" i="1"/>
  <c r="AB275" i="1"/>
  <c r="M276" i="1"/>
  <c r="AF276" i="1"/>
  <c r="N276" i="1" l="1"/>
  <c r="P276" i="1" s="1"/>
  <c r="AH276" i="1"/>
  <c r="AG276" i="1"/>
  <c r="O276" i="1"/>
  <c r="Q275" i="1"/>
  <c r="S275" i="1" s="1"/>
  <c r="U275" i="1" l="1"/>
  <c r="T275" i="1"/>
  <c r="R275" i="1"/>
  <c r="Z276" i="1"/>
  <c r="Y276" i="1"/>
  <c r="F275" i="1"/>
  <c r="G275" i="1"/>
  <c r="D275" i="1"/>
  <c r="V275" i="1" l="1"/>
  <c r="K275" i="1"/>
  <c r="AC275" i="1"/>
  <c r="H275" i="1"/>
  <c r="I275" i="1" s="1"/>
  <c r="L275" i="1"/>
  <c r="M275" i="1"/>
  <c r="N275" i="1" l="1"/>
  <c r="AD275" i="1"/>
  <c r="AF275" i="1"/>
  <c r="AB274" i="1"/>
  <c r="AH275" i="1" l="1"/>
  <c r="AG275" i="1"/>
  <c r="P275" i="1"/>
  <c r="O275" i="1"/>
  <c r="Q274" i="1"/>
  <c r="S274" i="1" s="1"/>
  <c r="U274" i="1" l="1"/>
  <c r="T274" i="1"/>
  <c r="Z275" i="1"/>
  <c r="Y275" i="1"/>
  <c r="R274" i="1"/>
  <c r="F274" i="1"/>
  <c r="D274" i="1"/>
  <c r="G274" i="1"/>
  <c r="V274" i="1" l="1"/>
  <c r="K274" i="1"/>
  <c r="AC274" i="1"/>
  <c r="H274" i="1"/>
  <c r="L274" i="1"/>
  <c r="AF274" i="1"/>
  <c r="I274" i="1" l="1"/>
  <c r="AH274" i="1"/>
  <c r="AG274" i="1"/>
  <c r="AD274" i="1"/>
  <c r="AB273" i="1"/>
  <c r="M274" i="1"/>
  <c r="N274" i="1" l="1"/>
  <c r="P274" i="1" s="1"/>
  <c r="Q273" i="1"/>
  <c r="S273" i="1" s="1"/>
  <c r="O274" i="1" l="1"/>
  <c r="Y274" i="1" s="1"/>
  <c r="U273" i="1"/>
  <c r="T273" i="1"/>
  <c r="R273" i="1"/>
  <c r="F273" i="1"/>
  <c r="D273" i="1"/>
  <c r="G273" i="1"/>
  <c r="Z274" i="1" l="1"/>
  <c r="V273" i="1"/>
  <c r="K273" i="1"/>
  <c r="AC273" i="1"/>
  <c r="H273" i="1"/>
  <c r="L273" i="1"/>
  <c r="M273" i="1" s="1"/>
  <c r="AF273" i="1"/>
  <c r="N273" i="1" l="1"/>
  <c r="I273" i="1"/>
  <c r="AH273" i="1"/>
  <c r="AG273" i="1"/>
  <c r="AD273" i="1"/>
  <c r="AB272" i="1"/>
  <c r="P273" i="1" l="1"/>
  <c r="O273" i="1"/>
  <c r="Q272" i="1"/>
  <c r="S272" i="1" s="1"/>
  <c r="U272" i="1" l="1"/>
  <c r="T272" i="1"/>
  <c r="Y273" i="1"/>
  <c r="Z273" i="1"/>
  <c r="R272" i="1"/>
  <c r="F272" i="1"/>
  <c r="G272" i="1"/>
  <c r="D272" i="1"/>
  <c r="V272" i="1" l="1"/>
  <c r="K272" i="1"/>
  <c r="AC272" i="1"/>
  <c r="H272" i="1"/>
  <c r="L272" i="1"/>
  <c r="AF272" i="1" s="1"/>
  <c r="I272" i="1" l="1"/>
  <c r="AH272" i="1"/>
  <c r="AG272" i="1"/>
  <c r="AD272" i="1"/>
  <c r="M272" i="1"/>
  <c r="AB271" i="1"/>
  <c r="N272" i="1" l="1"/>
  <c r="P272" i="1" s="1"/>
  <c r="O272" i="1" l="1"/>
  <c r="Y272" i="1" s="1"/>
  <c r="G271" i="1"/>
  <c r="D271" i="1"/>
  <c r="F271" i="1"/>
  <c r="Z272" i="1" l="1"/>
  <c r="V271" i="1"/>
  <c r="K271" i="1"/>
  <c r="AC271" i="1"/>
  <c r="H271" i="1"/>
  <c r="I271" i="1" s="1"/>
  <c r="L271" i="1"/>
  <c r="AD271" i="1" l="1"/>
  <c r="M271" i="1"/>
  <c r="AF271" i="1"/>
  <c r="AB270" i="1"/>
  <c r="AH271" i="1" l="1"/>
  <c r="AG271" i="1"/>
  <c r="N271" i="1"/>
  <c r="P271" i="1" s="1"/>
  <c r="Q271" i="1"/>
  <c r="R271" i="1" s="1"/>
  <c r="Q270" i="1"/>
  <c r="S270" i="1" s="1"/>
  <c r="O271" i="1" l="1"/>
  <c r="S271" i="1"/>
  <c r="U271" i="1" s="1"/>
  <c r="U270" i="1"/>
  <c r="T270" i="1"/>
  <c r="R270" i="1"/>
  <c r="D270" i="1"/>
  <c r="G270" i="1"/>
  <c r="F270" i="1"/>
  <c r="T271" i="1" l="1"/>
  <c r="Y271" i="1"/>
  <c r="Z271" i="1"/>
  <c r="V270" i="1"/>
  <c r="K270" i="1"/>
  <c r="AC270" i="1"/>
  <c r="H270" i="1"/>
  <c r="L270" i="1"/>
  <c r="AF270" i="1"/>
  <c r="I270" i="1" l="1"/>
  <c r="AH270" i="1"/>
  <c r="AG270" i="1"/>
  <c r="AD270" i="1"/>
  <c r="M270" i="1"/>
  <c r="AB269" i="1"/>
  <c r="N270" i="1" l="1"/>
  <c r="P270" i="1" s="1"/>
  <c r="Q269" i="1"/>
  <c r="S269" i="1" s="1"/>
  <c r="O270" i="1" l="1"/>
  <c r="Z270" i="1" s="1"/>
  <c r="U269" i="1"/>
  <c r="T269" i="1"/>
  <c r="Y270" i="1"/>
  <c r="R269" i="1"/>
  <c r="D269" i="1"/>
  <c r="G269" i="1"/>
  <c r="F269" i="1"/>
  <c r="V269" i="1" l="1"/>
  <c r="K269" i="1"/>
  <c r="AC269" i="1"/>
  <c r="H269" i="1"/>
  <c r="L269" i="1"/>
  <c r="I269" i="1" l="1"/>
  <c r="AD269" i="1"/>
  <c r="AB268" i="1"/>
  <c r="M269" i="1"/>
  <c r="AF269" i="1"/>
  <c r="N269" i="1" l="1"/>
  <c r="P269" i="1" s="1"/>
  <c r="AH269" i="1"/>
  <c r="AG269" i="1"/>
  <c r="O269" i="1" l="1"/>
  <c r="Y269" i="1" s="1"/>
  <c r="D268" i="1"/>
  <c r="F268" i="1"/>
  <c r="G268" i="1"/>
  <c r="Z269" i="1" l="1"/>
  <c r="V268" i="1"/>
  <c r="K268" i="1"/>
  <c r="AC268" i="1"/>
  <c r="H268" i="1"/>
  <c r="L268" i="1"/>
  <c r="I268" i="1" l="1"/>
  <c r="AD268" i="1"/>
  <c r="AB267" i="1"/>
  <c r="AF268" i="1"/>
  <c r="M268" i="1"/>
  <c r="Q268" i="1" l="1"/>
  <c r="S268" i="1" s="1"/>
  <c r="N268" i="1"/>
  <c r="P268" i="1" s="1"/>
  <c r="AG268" i="1"/>
  <c r="AH268" i="1"/>
  <c r="Q267" i="1"/>
  <c r="S267" i="1" s="1"/>
  <c r="R268" i="1" l="1"/>
  <c r="U268" i="1" s="1"/>
  <c r="O268" i="1"/>
  <c r="U267" i="1"/>
  <c r="T267" i="1"/>
  <c r="R267" i="1"/>
  <c r="Z268" i="1"/>
  <c r="Y268" i="1"/>
  <c r="T268" i="1"/>
  <c r="G267" i="1"/>
  <c r="D267" i="1"/>
  <c r="F267" i="1"/>
  <c r="V267" i="1" l="1"/>
  <c r="K267" i="1"/>
  <c r="AC267" i="1"/>
  <c r="H267" i="1"/>
  <c r="L267" i="1"/>
  <c r="I267" i="1" l="1"/>
  <c r="AD267" i="1"/>
  <c r="M267" i="1"/>
  <c r="AF267" i="1"/>
  <c r="AB266" i="1"/>
  <c r="AH267" i="1" l="1"/>
  <c r="AG267" i="1"/>
  <c r="N267" i="1"/>
  <c r="P267" i="1" s="1"/>
  <c r="Q266" i="1"/>
  <c r="S266" i="1" s="1"/>
  <c r="O267" i="1" l="1"/>
  <c r="Z267" i="1" s="1"/>
  <c r="U266" i="1"/>
  <c r="T266" i="1"/>
  <c r="R266" i="1"/>
  <c r="G266" i="1"/>
  <c r="F266" i="1"/>
  <c r="D266" i="1"/>
  <c r="Y267" i="1" l="1"/>
  <c r="V266" i="1"/>
  <c r="K266" i="1"/>
  <c r="AC266" i="1"/>
  <c r="H266" i="1"/>
  <c r="L266" i="1"/>
  <c r="I266" i="1" l="1"/>
  <c r="AD266" i="1"/>
  <c r="AB264" i="1"/>
  <c r="M266" i="1"/>
  <c r="AF266" i="1"/>
  <c r="AH266" i="1" l="1"/>
  <c r="AG266" i="1"/>
  <c r="N266" i="1"/>
  <c r="O266" i="1" s="1"/>
  <c r="P266" i="1" l="1"/>
  <c r="Z266" i="1"/>
  <c r="Y266" i="1"/>
  <c r="D264" i="1"/>
  <c r="G264" i="1"/>
  <c r="F264" i="1"/>
  <c r="V264" i="1" l="1"/>
  <c r="K264" i="1"/>
  <c r="AC264" i="1"/>
  <c r="H264" i="1"/>
  <c r="I264" i="1" s="1"/>
  <c r="L264" i="1"/>
  <c r="AF264" i="1" s="1"/>
  <c r="AH264" i="1" l="1"/>
  <c r="AG264" i="1"/>
  <c r="AD264" i="1"/>
  <c r="AB263" i="1"/>
  <c r="M264" i="1"/>
  <c r="Q264" i="1" l="1"/>
  <c r="S264" i="1" s="1"/>
  <c r="N264" i="1"/>
  <c r="P264" i="1" s="1"/>
  <c r="Q263" i="1"/>
  <c r="S263" i="1" s="1"/>
  <c r="R264" i="1" l="1"/>
  <c r="O264" i="1"/>
  <c r="Z264" i="1" s="1"/>
  <c r="U263" i="1"/>
  <c r="T263" i="1"/>
  <c r="U264" i="1"/>
  <c r="T264" i="1"/>
  <c r="Y264" i="1"/>
  <c r="R263" i="1"/>
  <c r="F263" i="1"/>
  <c r="D263" i="1"/>
  <c r="G263" i="1"/>
  <c r="V263" i="1" l="1"/>
  <c r="K263" i="1"/>
  <c r="AC263" i="1"/>
  <c r="H263" i="1"/>
  <c r="L263" i="1"/>
  <c r="AF263" i="1" s="1"/>
  <c r="I263" i="1" l="1"/>
  <c r="AG263" i="1"/>
  <c r="AH263" i="1"/>
  <c r="AD263" i="1"/>
  <c r="AB262" i="1"/>
  <c r="M263" i="1"/>
  <c r="N263" i="1" l="1"/>
  <c r="P263" i="1" s="1"/>
  <c r="Q262" i="1"/>
  <c r="S262" i="1" s="1"/>
  <c r="O263" i="1" l="1"/>
  <c r="U262" i="1"/>
  <c r="T262" i="1"/>
  <c r="R262" i="1"/>
  <c r="Z263" i="1"/>
  <c r="Y263" i="1"/>
  <c r="D262" i="1"/>
  <c r="G262" i="1"/>
  <c r="F262" i="1"/>
  <c r="V262" i="1" l="1"/>
  <c r="K262" i="1"/>
  <c r="AC262" i="1"/>
  <c r="H262" i="1"/>
  <c r="L262" i="1"/>
  <c r="M262" i="1"/>
  <c r="N262" i="1" l="1"/>
  <c r="I262" i="1"/>
  <c r="AD262" i="1"/>
  <c r="AF262" i="1"/>
  <c r="AB261" i="1"/>
  <c r="AH262" i="1" l="1"/>
  <c r="AG262" i="1"/>
  <c r="P262" i="1"/>
  <c r="O262" i="1"/>
  <c r="Z262" i="1" l="1"/>
  <c r="Y262" i="1"/>
  <c r="G261" i="1"/>
  <c r="D261" i="1"/>
  <c r="F261" i="1"/>
  <c r="V261" i="1" l="1"/>
  <c r="K261" i="1"/>
  <c r="AC261" i="1"/>
  <c r="H261" i="1"/>
  <c r="L261" i="1"/>
  <c r="AD261" i="1" l="1"/>
  <c r="I261" i="1"/>
  <c r="M261" i="1"/>
  <c r="AF261" i="1"/>
  <c r="AB260" i="1"/>
  <c r="Q261" i="1" l="1"/>
  <c r="N261" i="1"/>
  <c r="P261" i="1" s="1"/>
  <c r="AG261" i="1"/>
  <c r="AH261" i="1"/>
  <c r="O261" i="1"/>
  <c r="S261" i="1"/>
  <c r="R261" i="1"/>
  <c r="Q260" i="1"/>
  <c r="S260" i="1" s="1"/>
  <c r="U260" i="1" l="1"/>
  <c r="T260" i="1"/>
  <c r="U261" i="1"/>
  <c r="T261" i="1"/>
  <c r="Z261" i="1"/>
  <c r="Y261" i="1"/>
  <c r="R260" i="1"/>
  <c r="G260" i="1"/>
  <c r="D260" i="1"/>
  <c r="F260" i="1"/>
  <c r="V260" i="1" l="1"/>
  <c r="K260" i="1"/>
  <c r="AC260" i="1"/>
  <c r="H260" i="1"/>
  <c r="L260" i="1"/>
  <c r="I260" i="1" l="1"/>
  <c r="AD260" i="1"/>
  <c r="AF260" i="1"/>
  <c r="AB259" i="1"/>
  <c r="M260" i="1"/>
  <c r="N260" i="1" l="1"/>
  <c r="P260" i="1" s="1"/>
  <c r="AH260" i="1"/>
  <c r="AG260" i="1"/>
  <c r="Q259" i="1"/>
  <c r="S259" i="1" s="1"/>
  <c r="O260" i="1" l="1"/>
  <c r="Z260" i="1" s="1"/>
  <c r="U259" i="1"/>
  <c r="T259" i="1"/>
  <c r="R259" i="1"/>
  <c r="D259" i="1"/>
  <c r="G259" i="1"/>
  <c r="F259" i="1"/>
  <c r="Y260" i="1" l="1"/>
  <c r="V259" i="1"/>
  <c r="K259" i="1"/>
  <c r="AC259" i="1"/>
  <c r="H259" i="1"/>
  <c r="L259" i="1"/>
  <c r="AF259" i="1" s="1"/>
  <c r="I259" i="1" l="1"/>
  <c r="AH259" i="1"/>
  <c r="AG259" i="1"/>
  <c r="AD259" i="1"/>
  <c r="M259" i="1"/>
  <c r="AB258" i="1"/>
  <c r="N259" i="1" l="1"/>
  <c r="P259" i="1" s="1"/>
  <c r="Q258" i="1"/>
  <c r="S258" i="1" s="1"/>
  <c r="O259" i="1" l="1"/>
  <c r="Y259" i="1" s="1"/>
  <c r="U258" i="1"/>
  <c r="T258" i="1"/>
  <c r="R258" i="1"/>
  <c r="G258" i="1"/>
  <c r="F258" i="1"/>
  <c r="D258" i="1"/>
  <c r="Z259" i="1" l="1"/>
  <c r="V258" i="1"/>
  <c r="K258" i="1"/>
  <c r="AC258" i="1"/>
  <c r="H258" i="1"/>
  <c r="L258" i="1"/>
  <c r="I258" i="1" l="1"/>
  <c r="AD258" i="1"/>
  <c r="AF258" i="1"/>
  <c r="M258" i="1"/>
  <c r="AB257" i="1"/>
  <c r="AH258" i="1" l="1"/>
  <c r="AG258" i="1"/>
  <c r="N258" i="1"/>
  <c r="O258" i="1" s="1"/>
  <c r="Q257" i="1"/>
  <c r="S257" i="1" s="1"/>
  <c r="P258" i="1" l="1"/>
  <c r="U257" i="1"/>
  <c r="T257" i="1"/>
  <c r="R257" i="1"/>
  <c r="Y258" i="1"/>
  <c r="Z258" i="1"/>
  <c r="D257" i="1"/>
  <c r="F257" i="1"/>
  <c r="G257" i="1"/>
  <c r="V257" i="1" l="1"/>
  <c r="K257" i="1"/>
  <c r="AC257" i="1"/>
  <c r="H257" i="1"/>
  <c r="I257" i="1" s="1"/>
  <c r="L257" i="1"/>
  <c r="AF257" i="1"/>
  <c r="AG257" i="1" l="1"/>
  <c r="AH257" i="1"/>
  <c r="AD257" i="1"/>
  <c r="AB256" i="1"/>
  <c r="M257" i="1"/>
  <c r="N257" i="1" l="1"/>
  <c r="P257" i="1" s="1"/>
  <c r="Q256" i="1"/>
  <c r="S256" i="1" s="1"/>
  <c r="O257" i="1" l="1"/>
  <c r="Z257" i="1" s="1"/>
  <c r="U256" i="1"/>
  <c r="T256" i="1"/>
  <c r="R256" i="1"/>
  <c r="D256" i="1"/>
  <c r="G256" i="1"/>
  <c r="F256" i="1"/>
  <c r="Y257" i="1" l="1"/>
  <c r="V256" i="1"/>
  <c r="K256" i="1"/>
  <c r="AC256" i="1"/>
  <c r="H256" i="1"/>
  <c r="L256" i="1"/>
  <c r="M256" i="1" s="1"/>
  <c r="N256" i="1" l="1"/>
  <c r="I256" i="1"/>
  <c r="AD256" i="1"/>
  <c r="AB255" i="1"/>
  <c r="AF256" i="1"/>
  <c r="AG256" i="1" l="1"/>
  <c r="AH256" i="1"/>
  <c r="P256" i="1"/>
  <c r="O256" i="1"/>
  <c r="Q255" i="1"/>
  <c r="S255" i="1" s="1"/>
  <c r="U255" i="1" l="1"/>
  <c r="T255" i="1"/>
  <c r="Y256" i="1"/>
  <c r="Z256" i="1"/>
  <c r="R255" i="1"/>
  <c r="G255" i="1"/>
  <c r="F255" i="1"/>
  <c r="D255" i="1"/>
  <c r="V255" i="1" l="1"/>
  <c r="K255" i="1"/>
  <c r="AC255" i="1"/>
  <c r="H255" i="1"/>
  <c r="L255" i="1"/>
  <c r="M255" i="1"/>
  <c r="N255" i="1" l="1"/>
  <c r="I255" i="1"/>
  <c r="AD255" i="1"/>
  <c r="AB254" i="1"/>
  <c r="AF255" i="1"/>
  <c r="AG255" i="1" l="1"/>
  <c r="AH255" i="1"/>
  <c r="P255" i="1"/>
  <c r="O255" i="1"/>
  <c r="Q254" i="1"/>
  <c r="S254" i="1" s="1"/>
  <c r="U254" i="1" l="1"/>
  <c r="T254" i="1"/>
  <c r="Y255" i="1"/>
  <c r="Z255" i="1"/>
  <c r="R254" i="1"/>
  <c r="D254" i="1"/>
  <c r="G254" i="1"/>
  <c r="F254" i="1"/>
  <c r="V254" i="1" l="1"/>
  <c r="K254" i="1"/>
  <c r="AC254" i="1"/>
  <c r="H254" i="1"/>
  <c r="I254" i="1" s="1"/>
  <c r="L254" i="1"/>
  <c r="AF254" i="1"/>
  <c r="AH254" i="1" l="1"/>
  <c r="AG254" i="1"/>
  <c r="AD254" i="1"/>
  <c r="AB253" i="1"/>
  <c r="M254" i="1"/>
  <c r="N254" i="1" l="1"/>
  <c r="P254" i="1" s="1"/>
  <c r="Q253" i="1"/>
  <c r="S253" i="1" s="1"/>
  <c r="O254" i="1" l="1"/>
  <c r="Y254" i="1" s="1"/>
  <c r="U253" i="1"/>
  <c r="T253" i="1"/>
  <c r="R253" i="1"/>
  <c r="G253" i="1"/>
  <c r="D253" i="1"/>
  <c r="F253" i="1"/>
  <c r="Z254" i="1" l="1"/>
  <c r="V253" i="1"/>
  <c r="K253" i="1"/>
  <c r="AC253" i="1"/>
  <c r="H253" i="1"/>
  <c r="I253" i="1" s="1"/>
  <c r="L253" i="1"/>
  <c r="AF253" i="1"/>
  <c r="M253" i="1"/>
  <c r="N253" i="1" l="1"/>
  <c r="AH253" i="1"/>
  <c r="AG253" i="1"/>
  <c r="AD253" i="1"/>
  <c r="AB252" i="1"/>
  <c r="P253" i="1" l="1"/>
  <c r="O253" i="1"/>
  <c r="Q252" i="1"/>
  <c r="S252" i="1" s="1"/>
  <c r="U252" i="1" l="1"/>
  <c r="T252" i="1"/>
  <c r="Z253" i="1"/>
  <c r="Y253" i="1"/>
  <c r="R252" i="1"/>
  <c r="F252" i="1"/>
  <c r="G252" i="1"/>
  <c r="D252" i="1"/>
  <c r="V252" i="1" l="1"/>
  <c r="K252" i="1"/>
  <c r="AC252" i="1"/>
  <c r="H252" i="1"/>
  <c r="L252" i="1"/>
  <c r="I252" i="1" l="1"/>
  <c r="AD252" i="1"/>
  <c r="AF252" i="1"/>
  <c r="AB251" i="1"/>
  <c r="M252" i="1"/>
  <c r="AH252" i="1" l="1"/>
  <c r="AG252" i="1"/>
  <c r="N252" i="1"/>
  <c r="P252" i="1" s="1"/>
  <c r="O252" i="1" l="1"/>
  <c r="Y252" i="1" s="1"/>
  <c r="G251" i="1"/>
  <c r="F251" i="1"/>
  <c r="D251" i="1"/>
  <c r="Z252" i="1" l="1"/>
  <c r="V251" i="1"/>
  <c r="K251" i="1"/>
  <c r="AC251" i="1"/>
  <c r="H251" i="1"/>
  <c r="I251" i="1" s="1"/>
  <c r="L251" i="1"/>
  <c r="M251" i="1" s="1"/>
  <c r="AF251" i="1"/>
  <c r="Q251" i="1" l="1"/>
  <c r="N251" i="1"/>
  <c r="AH251" i="1"/>
  <c r="AG251" i="1"/>
  <c r="AD251" i="1"/>
  <c r="AB250" i="1"/>
  <c r="P251" i="1" l="1"/>
  <c r="O251" i="1"/>
  <c r="S251" i="1"/>
  <c r="R251" i="1"/>
  <c r="Q250" i="1"/>
  <c r="S250" i="1" s="1"/>
  <c r="U250" i="1" l="1"/>
  <c r="T250" i="1"/>
  <c r="R250" i="1"/>
  <c r="U251" i="1"/>
  <c r="T251" i="1"/>
  <c r="Z251" i="1"/>
  <c r="Y251" i="1"/>
  <c r="D250" i="1"/>
  <c r="G250" i="1"/>
  <c r="F250" i="1"/>
  <c r="V250" i="1" l="1"/>
  <c r="K250" i="1"/>
  <c r="AC250" i="1"/>
  <c r="H250" i="1"/>
  <c r="L250" i="1"/>
  <c r="I250" i="1" l="1"/>
  <c r="AD250" i="1"/>
  <c r="AF250" i="1"/>
  <c r="AB249" i="1"/>
  <c r="M250" i="1"/>
  <c r="AH250" i="1" l="1"/>
  <c r="AG250" i="1"/>
  <c r="N250" i="1"/>
  <c r="P250" i="1" s="1"/>
  <c r="Q249" i="1"/>
  <c r="S249" i="1" s="1"/>
  <c r="O250" i="1" l="1"/>
  <c r="Z250" i="1" s="1"/>
  <c r="U249" i="1"/>
  <c r="T249" i="1"/>
  <c r="R249" i="1"/>
  <c r="G249" i="1"/>
  <c r="F249" i="1"/>
  <c r="D249" i="1"/>
  <c r="Y250" i="1" l="1"/>
  <c r="V249" i="1"/>
  <c r="K249" i="1"/>
  <c r="AC249" i="1"/>
  <c r="H249" i="1"/>
  <c r="L249" i="1"/>
  <c r="I249" i="1" l="1"/>
  <c r="AD249" i="1"/>
  <c r="AF249" i="1"/>
  <c r="M249" i="1"/>
  <c r="AB248" i="1"/>
  <c r="AH249" i="1" l="1"/>
  <c r="AG249" i="1"/>
  <c r="N249" i="1"/>
  <c r="P249" i="1" s="1"/>
  <c r="Q248" i="1"/>
  <c r="S248" i="1" s="1"/>
  <c r="O249" i="1" l="1"/>
  <c r="U248" i="1"/>
  <c r="T248" i="1"/>
  <c r="R248" i="1"/>
  <c r="Y249" i="1"/>
  <c r="Z249" i="1"/>
  <c r="D248" i="1"/>
  <c r="F248" i="1"/>
  <c r="G248" i="1"/>
  <c r="V248" i="1" l="1"/>
  <c r="K248" i="1"/>
  <c r="AC248" i="1"/>
  <c r="H248" i="1"/>
  <c r="L248" i="1"/>
  <c r="AF248" i="1"/>
  <c r="I248" i="1" l="1"/>
  <c r="AH248" i="1"/>
  <c r="AG248" i="1"/>
  <c r="AD248" i="1"/>
  <c r="AB247" i="1"/>
  <c r="M248" i="1"/>
  <c r="N248" i="1" l="1"/>
  <c r="P248" i="1" s="1"/>
  <c r="Q247" i="1"/>
  <c r="Q300" i="1" s="1"/>
  <c r="O248" i="1" l="1"/>
  <c r="Z248" i="1" s="1"/>
  <c r="R247" i="1"/>
  <c r="R300" i="1" s="1"/>
  <c r="S247" i="1"/>
  <c r="S300" i="1" s="1"/>
  <c r="E247" i="1"/>
  <c r="D247" i="1"/>
  <c r="G247" i="1"/>
  <c r="F247" i="1"/>
  <c r="Y248" i="1" l="1"/>
  <c r="V247" i="1"/>
  <c r="K247" i="1"/>
  <c r="AC247" i="1"/>
  <c r="H247" i="1"/>
  <c r="U247" i="1"/>
  <c r="U300" i="1" s="1"/>
  <c r="T247" i="1"/>
  <c r="T300" i="1" s="1"/>
  <c r="L247" i="1"/>
  <c r="I247" i="1" l="1"/>
  <c r="AD247" i="1"/>
  <c r="AF247" i="1"/>
  <c r="M247" i="1"/>
  <c r="AB244" i="1"/>
  <c r="AG247" i="1" l="1"/>
  <c r="AG300" i="1" s="1"/>
  <c r="AH247" i="1"/>
  <c r="AH300" i="1" s="1"/>
  <c r="N247" i="1"/>
  <c r="N300" i="1" s="1"/>
  <c r="Q244" i="1"/>
  <c r="S244" i="1" s="1"/>
  <c r="O247" i="1" l="1"/>
  <c r="O300" i="1" s="1"/>
  <c r="P247" i="1"/>
  <c r="P300" i="1" s="1"/>
  <c r="U244" i="1"/>
  <c r="T244" i="1"/>
  <c r="R244" i="1"/>
  <c r="D244" i="1"/>
  <c r="G244" i="1"/>
  <c r="F244" i="1"/>
  <c r="Y247" i="1" l="1"/>
  <c r="Y300" i="1" s="1"/>
  <c r="Z247" i="1"/>
  <c r="Z300" i="1" s="1"/>
  <c r="V244" i="1"/>
  <c r="K244" i="1"/>
  <c r="AC244" i="1"/>
  <c r="H244" i="1"/>
  <c r="L244" i="1"/>
  <c r="I244" i="1" l="1"/>
  <c r="AD244" i="1"/>
  <c r="AB243" i="1"/>
  <c r="AF244" i="1"/>
  <c r="M244" i="1"/>
  <c r="AG244" i="1" l="1"/>
  <c r="AH244" i="1"/>
  <c r="N244" i="1"/>
  <c r="P244" i="1" s="1"/>
  <c r="Q243" i="1"/>
  <c r="S243" i="1" s="1"/>
  <c r="O244" i="1" l="1"/>
  <c r="Z244" i="1" s="1"/>
  <c r="U243" i="1"/>
  <c r="T243" i="1"/>
  <c r="R243" i="1"/>
  <c r="G243" i="1"/>
  <c r="F243" i="1"/>
  <c r="D243" i="1"/>
  <c r="Y244" i="1" l="1"/>
  <c r="V243" i="1"/>
  <c r="K243" i="1"/>
  <c r="AC243" i="1"/>
  <c r="H243" i="1"/>
  <c r="L243" i="1"/>
  <c r="I243" i="1" l="1"/>
  <c r="AD243" i="1"/>
  <c r="M243" i="1"/>
  <c r="AF243" i="1"/>
  <c r="AB242" i="1"/>
  <c r="N243" i="1" l="1"/>
  <c r="P243" i="1" s="1"/>
  <c r="AH243" i="1"/>
  <c r="AG243" i="1"/>
  <c r="Q242" i="1"/>
  <c r="S242" i="1" s="1"/>
  <c r="O243" i="1" l="1"/>
  <c r="Z243" i="1" s="1"/>
  <c r="U242" i="1"/>
  <c r="T242" i="1"/>
  <c r="R242" i="1"/>
  <c r="D242" i="1"/>
  <c r="G242" i="1"/>
  <c r="F242" i="1"/>
  <c r="Y243" i="1" l="1"/>
  <c r="V242" i="1"/>
  <c r="K242" i="1"/>
  <c r="AC242" i="1"/>
  <c r="H242" i="1"/>
  <c r="L242" i="1"/>
  <c r="I242" i="1" l="1"/>
  <c r="AD242" i="1"/>
  <c r="AF242" i="1"/>
  <c r="AB241" i="1"/>
  <c r="M242" i="1"/>
  <c r="N242" i="1" l="1"/>
  <c r="P242" i="1" s="1"/>
  <c r="AH242" i="1"/>
  <c r="AG242" i="1"/>
  <c r="O242" i="1"/>
  <c r="Z242" i="1" s="1"/>
  <c r="Q241" i="1"/>
  <c r="S241" i="1" s="1"/>
  <c r="Y242" i="1" l="1"/>
  <c r="U241" i="1"/>
  <c r="T241" i="1"/>
  <c r="R241" i="1"/>
  <c r="G241" i="1"/>
  <c r="F241" i="1"/>
  <c r="D241" i="1"/>
  <c r="V241" i="1" l="1"/>
  <c r="K241" i="1"/>
  <c r="AC241" i="1"/>
  <c r="H241" i="1"/>
  <c r="L241" i="1"/>
  <c r="I241" i="1" l="1"/>
  <c r="AD241" i="1"/>
  <c r="AB240" i="1"/>
  <c r="AF241" i="1"/>
  <c r="M241" i="1"/>
  <c r="AH241" i="1" l="1"/>
  <c r="AG241" i="1"/>
  <c r="N241" i="1"/>
  <c r="Q240" i="1"/>
  <c r="S240" i="1" s="1"/>
  <c r="P241" i="1" l="1"/>
  <c r="O241" i="1"/>
  <c r="U240" i="1"/>
  <c r="T240" i="1"/>
  <c r="R240" i="1"/>
  <c r="G240" i="1"/>
  <c r="D240" i="1"/>
  <c r="F240" i="1"/>
  <c r="Z241" i="1" l="1"/>
  <c r="Y241" i="1"/>
  <c r="V240" i="1"/>
  <c r="K240" i="1"/>
  <c r="AC240" i="1"/>
  <c r="H240" i="1"/>
  <c r="L240" i="1"/>
  <c r="M240" i="1"/>
  <c r="AF240" i="1"/>
  <c r="N240" i="1" l="1"/>
  <c r="O240" i="1" s="1"/>
  <c r="I240" i="1"/>
  <c r="AH240" i="1"/>
  <c r="AG240" i="1"/>
  <c r="AD240" i="1"/>
  <c r="AB238" i="1"/>
  <c r="P240" i="1" l="1"/>
  <c r="Z240" i="1"/>
  <c r="Y240" i="1"/>
  <c r="Q238" i="1"/>
  <c r="S238" i="1" s="1"/>
  <c r="U238" i="1" l="1"/>
  <c r="T238" i="1"/>
  <c r="R238" i="1"/>
  <c r="F238" i="1"/>
  <c r="D238" i="1"/>
  <c r="G238" i="1"/>
  <c r="V238" i="1" l="1"/>
  <c r="K238" i="1"/>
  <c r="AC238" i="1"/>
  <c r="H238" i="1"/>
  <c r="L238" i="1"/>
  <c r="AF238" i="1"/>
  <c r="I238" i="1" l="1"/>
  <c r="AH238" i="1"/>
  <c r="AG238" i="1"/>
  <c r="AD238" i="1"/>
  <c r="M238" i="1"/>
  <c r="AB237" i="1"/>
  <c r="N238" i="1" l="1"/>
  <c r="P238" i="1" s="1"/>
  <c r="Q237" i="1"/>
  <c r="S237" i="1" s="1"/>
  <c r="O238" i="1" l="1"/>
  <c r="U237" i="1"/>
  <c r="T237" i="1"/>
  <c r="R237" i="1"/>
  <c r="D237" i="1"/>
  <c r="G237" i="1"/>
  <c r="F237" i="1"/>
  <c r="Z238" i="1" l="1"/>
  <c r="Y238" i="1"/>
  <c r="V237" i="1"/>
  <c r="K237" i="1"/>
  <c r="AC237" i="1"/>
  <c r="H237" i="1"/>
  <c r="I237" i="1" s="1"/>
  <c r="L237" i="1"/>
  <c r="AD237" i="1" l="1"/>
  <c r="M237" i="1"/>
  <c r="AF237" i="1"/>
  <c r="AB236" i="1"/>
  <c r="N237" i="1" l="1"/>
  <c r="AH237" i="1"/>
  <c r="AG237" i="1"/>
  <c r="P237" i="1"/>
  <c r="O237" i="1"/>
  <c r="Q236" i="1"/>
  <c r="S236" i="1" s="1"/>
  <c r="U236" i="1" l="1"/>
  <c r="T236" i="1"/>
  <c r="Z237" i="1"/>
  <c r="Y237" i="1"/>
  <c r="R236" i="1"/>
  <c r="F236" i="1"/>
  <c r="D236" i="1"/>
  <c r="G236" i="1"/>
  <c r="V236" i="1" l="1"/>
  <c r="K236" i="1"/>
  <c r="AC236" i="1"/>
  <c r="H236" i="1"/>
  <c r="I236" i="1" s="1"/>
  <c r="L236" i="1"/>
  <c r="AF236" i="1" s="1"/>
  <c r="AH236" i="1" l="1"/>
  <c r="AG236" i="1"/>
  <c r="AD236" i="1"/>
  <c r="AB235" i="1"/>
  <c r="M236" i="1"/>
  <c r="N236" i="1" l="1"/>
  <c r="O236" i="1" s="1"/>
  <c r="P236" i="1" l="1"/>
  <c r="Z236" i="1"/>
  <c r="Y236" i="1"/>
  <c r="D235" i="1"/>
  <c r="G235" i="1"/>
  <c r="F235" i="1"/>
  <c r="V235" i="1" l="1"/>
  <c r="K235" i="1"/>
  <c r="AC235" i="1"/>
  <c r="H235" i="1"/>
  <c r="I235" i="1" s="1"/>
  <c r="L235" i="1"/>
  <c r="AF235" i="1" s="1"/>
  <c r="AH235" i="1" l="1"/>
  <c r="AG235" i="1"/>
  <c r="AD235" i="1"/>
  <c r="M235" i="1"/>
  <c r="AB234" i="1"/>
  <c r="Q235" i="1" l="1"/>
  <c r="S235" i="1" s="1"/>
  <c r="N235" i="1"/>
  <c r="O235" i="1" s="1"/>
  <c r="D234" i="1"/>
  <c r="G234" i="1"/>
  <c r="F234" i="1"/>
  <c r="P235" i="1" l="1"/>
  <c r="Z235" i="1"/>
  <c r="U235" i="1"/>
  <c r="Y235" i="1"/>
  <c r="R235" i="1"/>
  <c r="T235" i="1" s="1"/>
  <c r="V234" i="1"/>
  <c r="K234" i="1"/>
  <c r="AC234" i="1"/>
  <c r="H234" i="1"/>
  <c r="I234" i="1" s="1"/>
  <c r="L234" i="1"/>
  <c r="AD234" i="1" l="1"/>
  <c r="AF234" i="1"/>
  <c r="M234" i="1"/>
  <c r="AB233" i="1"/>
  <c r="AG234" i="1" l="1"/>
  <c r="AH234" i="1"/>
  <c r="Q234" i="1"/>
  <c r="S234" i="1" s="1"/>
  <c r="U234" i="1" s="1"/>
  <c r="N234" i="1"/>
  <c r="P234" i="1" s="1"/>
  <c r="Q233" i="1"/>
  <c r="S233" i="1" s="1"/>
  <c r="O234" i="1" l="1"/>
  <c r="Y234" i="1" s="1"/>
  <c r="R234" i="1"/>
  <c r="T234" i="1" s="1"/>
  <c r="Z234" i="1"/>
  <c r="U233" i="1"/>
  <c r="T233" i="1"/>
  <c r="R233" i="1"/>
  <c r="G233" i="1"/>
  <c r="F233" i="1"/>
  <c r="D233" i="1"/>
  <c r="V233" i="1" l="1"/>
  <c r="K233" i="1"/>
  <c r="AC233" i="1"/>
  <c r="H233" i="1"/>
  <c r="I233" i="1" s="1"/>
  <c r="L233" i="1"/>
  <c r="M233" i="1"/>
  <c r="N233" i="1" l="1"/>
  <c r="AD233" i="1"/>
  <c r="AB232" i="1"/>
  <c r="AF233" i="1"/>
  <c r="AG233" i="1" l="1"/>
  <c r="AH233" i="1"/>
  <c r="P233" i="1"/>
  <c r="O233" i="1"/>
  <c r="Q232" i="1"/>
  <c r="S232" i="1" s="1"/>
  <c r="U232" i="1" l="1"/>
  <c r="T232" i="1"/>
  <c r="Z233" i="1"/>
  <c r="Y233" i="1"/>
  <c r="R232" i="1"/>
  <c r="G232" i="1"/>
  <c r="D232" i="1"/>
  <c r="F232" i="1"/>
  <c r="V232" i="1" l="1"/>
  <c r="K232" i="1"/>
  <c r="AC232" i="1"/>
  <c r="H232" i="1"/>
  <c r="L232" i="1"/>
  <c r="I232" i="1" l="1"/>
  <c r="AD232" i="1"/>
  <c r="M232" i="1"/>
  <c r="AF232" i="1"/>
  <c r="AB231" i="1"/>
  <c r="AG232" i="1" l="1"/>
  <c r="AH232" i="1"/>
  <c r="N232" i="1"/>
  <c r="P232" i="1" s="1"/>
  <c r="Q231" i="1"/>
  <c r="S231" i="1" s="1"/>
  <c r="O232" i="1" l="1"/>
  <c r="Z232" i="1" s="1"/>
  <c r="T231" i="1"/>
  <c r="U231" i="1"/>
  <c r="R231" i="1"/>
  <c r="G231" i="1"/>
  <c r="F231" i="1"/>
  <c r="D231" i="1"/>
  <c r="Y232" i="1" l="1"/>
  <c r="V231" i="1"/>
  <c r="K231" i="1"/>
  <c r="AC231" i="1"/>
  <c r="H231" i="1"/>
  <c r="L231" i="1"/>
  <c r="AF231" i="1"/>
  <c r="I231" i="1" l="1"/>
  <c r="AH231" i="1"/>
  <c r="AG231" i="1"/>
  <c r="AD231" i="1"/>
  <c r="M231" i="1"/>
  <c r="AB230" i="1"/>
  <c r="N231" i="1" l="1"/>
  <c r="P231" i="1" s="1"/>
  <c r="Q230" i="1"/>
  <c r="S230" i="1" s="1"/>
  <c r="O231" i="1" l="1"/>
  <c r="Z231" i="1" s="1"/>
  <c r="U230" i="1"/>
  <c r="T230" i="1"/>
  <c r="R230" i="1"/>
  <c r="G230" i="1"/>
  <c r="F230" i="1"/>
  <c r="D230" i="1"/>
  <c r="Y231" i="1" l="1"/>
  <c r="V230" i="1"/>
  <c r="K230" i="1"/>
  <c r="AC230" i="1"/>
  <c r="H230" i="1"/>
  <c r="L230" i="1"/>
  <c r="AF230" i="1" s="1"/>
  <c r="I230" i="1" l="1"/>
  <c r="AH230" i="1"/>
  <c r="AG230" i="1"/>
  <c r="AD230" i="1"/>
  <c r="AB229" i="1"/>
  <c r="M230" i="1"/>
  <c r="N230" i="1" l="1"/>
  <c r="P230" i="1" s="1"/>
  <c r="O230" i="1"/>
  <c r="Y230" i="1" s="1"/>
  <c r="Q229" i="1"/>
  <c r="S229" i="1" s="1"/>
  <c r="Z230" i="1" l="1"/>
  <c r="U229" i="1"/>
  <c r="T229" i="1"/>
  <c r="R229" i="1"/>
  <c r="D229" i="1"/>
  <c r="F229" i="1"/>
  <c r="G229" i="1"/>
  <c r="V229" i="1" l="1"/>
  <c r="K229" i="1"/>
  <c r="AC229" i="1"/>
  <c r="H229" i="1"/>
  <c r="L229" i="1"/>
  <c r="I229" i="1" l="1"/>
  <c r="AD229" i="1"/>
  <c r="M229" i="1"/>
  <c r="AF229" i="1"/>
  <c r="AB228" i="1"/>
  <c r="N229" i="1" l="1"/>
  <c r="P229" i="1" s="1"/>
  <c r="AG229" i="1"/>
  <c r="AH229" i="1"/>
  <c r="Q228" i="1"/>
  <c r="S228" i="1" s="1"/>
  <c r="O229" i="1" l="1"/>
  <c r="Y229" i="1" s="1"/>
  <c r="Z229" i="1"/>
  <c r="U228" i="1"/>
  <c r="T228" i="1"/>
  <c r="R228" i="1"/>
  <c r="G228" i="1"/>
  <c r="D228" i="1"/>
  <c r="F228" i="1"/>
  <c r="V228" i="1" l="1"/>
  <c r="K228" i="1"/>
  <c r="AC228" i="1"/>
  <c r="H228" i="1"/>
  <c r="L228" i="1"/>
  <c r="M228" i="1"/>
  <c r="N228" i="1" l="1"/>
  <c r="P228" i="1" s="1"/>
  <c r="I228" i="1"/>
  <c r="AD228" i="1"/>
  <c r="AF228" i="1"/>
  <c r="AB227" i="1"/>
  <c r="AH228" i="1" l="1"/>
  <c r="AG228" i="1"/>
  <c r="O228" i="1"/>
  <c r="Z228" i="1" s="1"/>
  <c r="F227" i="1"/>
  <c r="G227" i="1"/>
  <c r="D227" i="1"/>
  <c r="Y228" i="1" l="1"/>
  <c r="V227" i="1"/>
  <c r="K227" i="1"/>
  <c r="AC227" i="1"/>
  <c r="H227" i="1"/>
  <c r="L227" i="1"/>
  <c r="I227" i="1" l="1"/>
  <c r="AD227" i="1"/>
  <c r="AF227" i="1"/>
  <c r="AB226" i="1"/>
  <c r="M227" i="1"/>
  <c r="AH227" i="1" l="1"/>
  <c r="AG227" i="1"/>
  <c r="N227" i="1"/>
  <c r="P227" i="1" s="1"/>
  <c r="Q227" i="1"/>
  <c r="S227" i="1" s="1"/>
  <c r="T227" i="1" s="1"/>
  <c r="Q226" i="1"/>
  <c r="S226" i="1" s="1"/>
  <c r="O227" i="1" l="1"/>
  <c r="R227" i="1"/>
  <c r="U227" i="1" s="1"/>
  <c r="Y227" i="1"/>
  <c r="Z227" i="1"/>
  <c r="U226" i="1"/>
  <c r="T226" i="1"/>
  <c r="R226" i="1"/>
  <c r="G226" i="1"/>
  <c r="D226" i="1"/>
  <c r="F226" i="1"/>
  <c r="V226" i="1" l="1"/>
  <c r="K226" i="1"/>
  <c r="AC226" i="1"/>
  <c r="H226" i="1"/>
  <c r="I226" i="1" s="1"/>
  <c r="L226" i="1"/>
  <c r="M226" i="1"/>
  <c r="N226" i="1" l="1"/>
  <c r="AD226" i="1"/>
  <c r="AF226" i="1"/>
  <c r="AB225" i="1"/>
  <c r="AG226" i="1" l="1"/>
  <c r="AH226" i="1"/>
  <c r="P226" i="1"/>
  <c r="O226" i="1"/>
  <c r="Q225" i="1"/>
  <c r="S225" i="1" s="1"/>
  <c r="U225" i="1" l="1"/>
  <c r="T225" i="1"/>
  <c r="Z226" i="1"/>
  <c r="Y226" i="1"/>
  <c r="R225" i="1"/>
  <c r="D225" i="1"/>
  <c r="F225" i="1"/>
  <c r="G225" i="1"/>
  <c r="V225" i="1" l="1"/>
  <c r="K225" i="1"/>
  <c r="AC225" i="1"/>
  <c r="H225" i="1"/>
  <c r="L225" i="1"/>
  <c r="I225" i="1" l="1"/>
  <c r="AD225" i="1"/>
  <c r="M225" i="1"/>
  <c r="AB224" i="1"/>
  <c r="AF225" i="1"/>
  <c r="AH225" i="1" l="1"/>
  <c r="AG225" i="1"/>
  <c r="N225" i="1"/>
  <c r="O225" i="1" s="1"/>
  <c r="Z225" i="1" s="1"/>
  <c r="Q224" i="1"/>
  <c r="Q245" i="1" s="1"/>
  <c r="Y225" i="1" l="1"/>
  <c r="P225" i="1"/>
  <c r="R224" i="1"/>
  <c r="R245" i="1" s="1"/>
  <c r="S224" i="1"/>
  <c r="S245" i="1" s="1"/>
  <c r="D224" i="1"/>
  <c r="E224" i="1"/>
  <c r="F224" i="1"/>
  <c r="G224" i="1"/>
  <c r="V224" i="1" l="1"/>
  <c r="K224" i="1"/>
  <c r="AC224" i="1"/>
  <c r="H224" i="1"/>
  <c r="U224" i="1"/>
  <c r="U245" i="1" s="1"/>
  <c r="T224" i="1"/>
  <c r="T245" i="1" s="1"/>
  <c r="L224" i="1"/>
  <c r="M224" i="1" s="1"/>
  <c r="N224" i="1" l="1"/>
  <c r="N245" i="1" s="1"/>
  <c r="I224" i="1"/>
  <c r="AD224" i="1"/>
  <c r="AC221" i="1"/>
  <c r="V221" i="1"/>
  <c r="AF224" i="1"/>
  <c r="AH224" i="1" l="1"/>
  <c r="AH245" i="1" s="1"/>
  <c r="AG224" i="1"/>
  <c r="AG245" i="1" s="1"/>
  <c r="P224" i="1"/>
  <c r="P245" i="1" s="1"/>
  <c r="O224" i="1"/>
  <c r="O245" i="1" s="1"/>
  <c r="AD221" i="1"/>
  <c r="K221" i="1"/>
  <c r="H221" i="1"/>
  <c r="L221" i="1"/>
  <c r="Y224" i="1" l="1"/>
  <c r="Y245" i="1" s="1"/>
  <c r="Z224" i="1"/>
  <c r="Z245" i="1" s="1"/>
  <c r="I221" i="1"/>
  <c r="M221" i="1"/>
  <c r="AB220" i="1"/>
  <c r="AF221" i="1"/>
  <c r="Q221" i="1" l="1"/>
  <c r="N221" i="1"/>
  <c r="P221" i="1" s="1"/>
  <c r="AH221" i="1"/>
  <c r="AG221" i="1"/>
  <c r="S221" i="1"/>
  <c r="R221" i="1"/>
  <c r="O221" i="1" l="1"/>
  <c r="Y221" i="1" s="1"/>
  <c r="T221" i="1"/>
  <c r="Z221" i="1"/>
  <c r="U221" i="1"/>
  <c r="F220" i="1"/>
  <c r="D220" i="1"/>
  <c r="G220" i="1"/>
  <c r="V220" i="1" l="1"/>
  <c r="K220" i="1"/>
  <c r="AC220" i="1"/>
  <c r="H220" i="1"/>
  <c r="AF219" i="1"/>
  <c r="AC219" i="1"/>
  <c r="AD219" i="1" s="1"/>
  <c r="V219" i="1"/>
  <c r="M219" i="1"/>
  <c r="L219" i="1"/>
  <c r="K219" i="1"/>
  <c r="H219" i="1"/>
  <c r="I219" i="1" s="1"/>
  <c r="L220" i="1"/>
  <c r="M220" i="1"/>
  <c r="N219" i="1" l="1"/>
  <c r="Q220" i="1"/>
  <c r="S220" i="1" s="1"/>
  <c r="N220" i="1"/>
  <c r="N222" i="1" s="1"/>
  <c r="I220" i="1"/>
  <c r="O219" i="1"/>
  <c r="P219" i="1"/>
  <c r="AG219" i="1"/>
  <c r="Q219" i="1"/>
  <c r="AH219" i="1"/>
  <c r="AD220" i="1"/>
  <c r="AF220" i="1"/>
  <c r="AB216" i="1"/>
  <c r="O220" i="1" l="1"/>
  <c r="O222" i="1" s="1"/>
  <c r="P220" i="1"/>
  <c r="P222" i="1" s="1"/>
  <c r="AG220" i="1"/>
  <c r="AG222" i="1" s="1"/>
  <c r="AH220" i="1"/>
  <c r="AH222" i="1" s="1"/>
  <c r="R220" i="1"/>
  <c r="U220" i="1" s="1"/>
  <c r="Q222" i="1"/>
  <c r="S219" i="1"/>
  <c r="R219" i="1"/>
  <c r="T220" i="1"/>
  <c r="Q216" i="1"/>
  <c r="S216" i="1" s="1"/>
  <c r="Y220" i="1" l="1"/>
  <c r="Z220" i="1"/>
  <c r="R222" i="1"/>
  <c r="U216" i="1"/>
  <c r="T216" i="1"/>
  <c r="R216" i="1"/>
  <c r="S222" i="1"/>
  <c r="U219" i="1"/>
  <c r="U222" i="1" s="1"/>
  <c r="T219" i="1"/>
  <c r="T222" i="1" s="1"/>
  <c r="Y219" i="1"/>
  <c r="Y222" i="1" s="1"/>
  <c r="Z219" i="1"/>
  <c r="Z222" i="1" s="1"/>
  <c r="D216" i="1"/>
  <c r="F216" i="1"/>
  <c r="G216" i="1"/>
  <c r="V216" i="1" l="1"/>
  <c r="K216" i="1"/>
  <c r="AC216" i="1"/>
  <c r="H216" i="1"/>
  <c r="L216" i="1"/>
  <c r="M216" i="1" s="1"/>
  <c r="N216" i="1" l="1"/>
  <c r="I216" i="1"/>
  <c r="AD216" i="1"/>
  <c r="AF216" i="1"/>
  <c r="AB215" i="1"/>
  <c r="AG216" i="1" l="1"/>
  <c r="AH216" i="1"/>
  <c r="O216" i="1"/>
  <c r="P216" i="1"/>
  <c r="Q215" i="1"/>
  <c r="Q217" i="1" s="1"/>
  <c r="Z216" i="1" l="1"/>
  <c r="Y216" i="1"/>
  <c r="R215" i="1"/>
  <c r="R217" i="1" s="1"/>
  <c r="S215" i="1"/>
  <c r="F215" i="1"/>
  <c r="G215" i="1"/>
  <c r="D215" i="1"/>
  <c r="V215" i="1" l="1"/>
  <c r="K215" i="1"/>
  <c r="AC215" i="1"/>
  <c r="H215" i="1"/>
  <c r="S217" i="1"/>
  <c r="U215" i="1"/>
  <c r="U217" i="1" s="1"/>
  <c r="T215" i="1"/>
  <c r="T217" i="1" s="1"/>
  <c r="L215" i="1"/>
  <c r="I215" i="1" l="1"/>
  <c r="AD215" i="1"/>
  <c r="AB212" i="1"/>
  <c r="M215" i="1"/>
  <c r="AF215" i="1"/>
  <c r="AH215" i="1" l="1"/>
  <c r="AH217" i="1" s="1"/>
  <c r="AG215" i="1"/>
  <c r="AG217" i="1" s="1"/>
  <c r="N215" i="1"/>
  <c r="N217" i="1" s="1"/>
  <c r="O215" i="1" l="1"/>
  <c r="O217" i="1" s="1"/>
  <c r="P215" i="1"/>
  <c r="P217" i="1" s="1"/>
  <c r="D212" i="1"/>
  <c r="F212" i="1"/>
  <c r="G212" i="1"/>
  <c r="Y215" i="1" l="1"/>
  <c r="Y217" i="1" s="1"/>
  <c r="Z215" i="1"/>
  <c r="Z217" i="1" s="1"/>
  <c r="V212" i="1"/>
  <c r="K212" i="1"/>
  <c r="AC212" i="1"/>
  <c r="H212" i="1"/>
  <c r="I212" i="1" s="1"/>
  <c r="L212" i="1"/>
  <c r="AD212" i="1" l="1"/>
  <c r="AB210" i="1"/>
  <c r="M212" i="1"/>
  <c r="AF212" i="1"/>
  <c r="Q212" i="1" l="1"/>
  <c r="S212" i="1" s="1"/>
  <c r="N212" i="1"/>
  <c r="O212" i="1" s="1"/>
  <c r="AG212" i="1"/>
  <c r="AH212" i="1"/>
  <c r="Q210" i="1"/>
  <c r="S210" i="1" s="1"/>
  <c r="R212" i="1" l="1"/>
  <c r="P212" i="1"/>
  <c r="T210" i="1"/>
  <c r="U210" i="1"/>
  <c r="R210" i="1"/>
  <c r="Z212" i="1"/>
  <c r="Y212" i="1"/>
  <c r="U212" i="1"/>
  <c r="T212" i="1"/>
  <c r="G210" i="1"/>
  <c r="F210" i="1"/>
  <c r="D210" i="1"/>
  <c r="V210" i="1" l="1"/>
  <c r="K210" i="1"/>
  <c r="AC210" i="1"/>
  <c r="H210" i="1"/>
  <c r="L210" i="1"/>
  <c r="M210" i="1" s="1"/>
  <c r="N210" i="1" l="1"/>
  <c r="I210" i="1"/>
  <c r="AD210" i="1"/>
  <c r="AF210" i="1"/>
  <c r="AB209" i="1"/>
  <c r="AG210" i="1" l="1"/>
  <c r="AH210" i="1"/>
  <c r="P210" i="1"/>
  <c r="O210" i="1"/>
  <c r="Y210" i="1" l="1"/>
  <c r="Z210" i="1"/>
  <c r="F209" i="1"/>
  <c r="D209" i="1"/>
  <c r="G209" i="1"/>
  <c r="V209" i="1" l="1"/>
  <c r="K209" i="1"/>
  <c r="AC209" i="1"/>
  <c r="H209" i="1"/>
  <c r="I209" i="1" s="1"/>
  <c r="L209" i="1"/>
  <c r="AF209" i="1"/>
  <c r="AH209" i="1" l="1"/>
  <c r="AG209" i="1"/>
  <c r="AD209" i="1"/>
  <c r="M209" i="1"/>
  <c r="AB208" i="1"/>
  <c r="Q209" i="1" l="1"/>
  <c r="S209" i="1" s="1"/>
  <c r="N209" i="1"/>
  <c r="P209" i="1" s="1"/>
  <c r="Q208" i="1"/>
  <c r="S208" i="1" s="1"/>
  <c r="O209" i="1" l="1"/>
  <c r="R209" i="1"/>
  <c r="U208" i="1"/>
  <c r="T208" i="1"/>
  <c r="Y209" i="1"/>
  <c r="U209" i="1"/>
  <c r="T209" i="1"/>
  <c r="Z209" i="1"/>
  <c r="R208" i="1"/>
  <c r="G208" i="1"/>
  <c r="D208" i="1"/>
  <c r="F208" i="1"/>
  <c r="V208" i="1" l="1"/>
  <c r="K208" i="1"/>
  <c r="AC208" i="1"/>
  <c r="H208" i="1"/>
  <c r="I208" i="1" s="1"/>
  <c r="L208" i="1"/>
  <c r="AD208" i="1" l="1"/>
  <c r="M208" i="1"/>
  <c r="AF208" i="1"/>
  <c r="AB207" i="1"/>
  <c r="AH208" i="1" l="1"/>
  <c r="AG208" i="1"/>
  <c r="N208" i="1"/>
  <c r="P208" i="1" s="1"/>
  <c r="Q207" i="1"/>
  <c r="S207" i="1" s="1"/>
  <c r="O208" i="1" l="1"/>
  <c r="Z208" i="1" s="1"/>
  <c r="U207" i="1"/>
  <c r="T207" i="1"/>
  <c r="R207" i="1"/>
  <c r="F207" i="1"/>
  <c r="G207" i="1"/>
  <c r="D207" i="1"/>
  <c r="Y208" i="1" l="1"/>
  <c r="V207" i="1"/>
  <c r="K207" i="1"/>
  <c r="AC207" i="1"/>
  <c r="H207" i="1"/>
  <c r="L207" i="1"/>
  <c r="AF207" i="1" s="1"/>
  <c r="M207" i="1"/>
  <c r="N207" i="1" l="1"/>
  <c r="I207" i="1"/>
  <c r="AG207" i="1"/>
  <c r="AH207" i="1"/>
  <c r="AD207" i="1"/>
  <c r="AB206" i="1"/>
  <c r="P207" i="1" l="1"/>
  <c r="O207" i="1"/>
  <c r="Q206" i="1"/>
  <c r="S206" i="1" s="1"/>
  <c r="U206" i="1" l="1"/>
  <c r="T206" i="1"/>
  <c r="Z207" i="1"/>
  <c r="Y207" i="1"/>
  <c r="R206" i="1"/>
  <c r="D206" i="1"/>
  <c r="F206" i="1"/>
  <c r="G206" i="1"/>
  <c r="V206" i="1" l="1"/>
  <c r="K206" i="1"/>
  <c r="AC206" i="1"/>
  <c r="H206" i="1"/>
  <c r="I206" i="1" s="1"/>
  <c r="L206" i="1"/>
  <c r="AD206" i="1" l="1"/>
  <c r="M206" i="1"/>
  <c r="AB205" i="1"/>
  <c r="AF206" i="1"/>
  <c r="N206" i="1" l="1"/>
  <c r="P206" i="1" s="1"/>
  <c r="AH206" i="1"/>
  <c r="AG206" i="1"/>
  <c r="Q205" i="1"/>
  <c r="S205" i="1" s="1"/>
  <c r="O206" i="1" l="1"/>
  <c r="U205" i="1"/>
  <c r="T205" i="1"/>
  <c r="Y206" i="1"/>
  <c r="Z206" i="1"/>
  <c r="R205" i="1"/>
  <c r="D205" i="1"/>
  <c r="G205" i="1"/>
  <c r="F205" i="1"/>
  <c r="V205" i="1" l="1"/>
  <c r="K205" i="1"/>
  <c r="AC205" i="1"/>
  <c r="H205" i="1"/>
  <c r="L205" i="1"/>
  <c r="I205" i="1" l="1"/>
  <c r="AD205" i="1"/>
  <c r="AF205" i="1"/>
  <c r="AB204" i="1"/>
  <c r="M205" i="1"/>
  <c r="AH205" i="1" l="1"/>
  <c r="AG205" i="1"/>
  <c r="N205" i="1"/>
  <c r="O205" i="1" s="1"/>
  <c r="Q204" i="1"/>
  <c r="S204" i="1" s="1"/>
  <c r="P205" i="1" l="1"/>
  <c r="U204" i="1"/>
  <c r="T204" i="1"/>
  <c r="R204" i="1"/>
  <c r="Z205" i="1"/>
  <c r="Y205" i="1"/>
  <c r="F204" i="1"/>
  <c r="G204" i="1"/>
  <c r="D204" i="1"/>
  <c r="V204" i="1" l="1"/>
  <c r="K204" i="1"/>
  <c r="AC204" i="1"/>
  <c r="H204" i="1"/>
  <c r="L204" i="1"/>
  <c r="I204" i="1" l="1"/>
  <c r="AD204" i="1"/>
  <c r="M204" i="1"/>
  <c r="AB203" i="1"/>
  <c r="AF204" i="1"/>
  <c r="N204" i="1" l="1"/>
  <c r="P204" i="1" s="1"/>
  <c r="AH204" i="1"/>
  <c r="AG204" i="1"/>
  <c r="O204" i="1" l="1"/>
  <c r="Y204" i="1" s="1"/>
  <c r="F203" i="1"/>
  <c r="D203" i="1"/>
  <c r="G203" i="1"/>
  <c r="Z204" i="1" l="1"/>
  <c r="V203" i="1"/>
  <c r="K203" i="1"/>
  <c r="AC203" i="1"/>
  <c r="H203" i="1"/>
  <c r="L203" i="1"/>
  <c r="M203" i="1" s="1"/>
  <c r="Q203" i="1" l="1"/>
  <c r="N203" i="1"/>
  <c r="I203" i="1"/>
  <c r="AD203" i="1"/>
  <c r="AB202" i="1"/>
  <c r="AF203" i="1"/>
  <c r="AH203" i="1" l="1"/>
  <c r="AG203" i="1"/>
  <c r="P203" i="1"/>
  <c r="O203" i="1"/>
  <c r="S203" i="1"/>
  <c r="R203" i="1"/>
  <c r="U203" i="1" l="1"/>
  <c r="Z203" i="1"/>
  <c r="T203" i="1"/>
  <c r="Y203" i="1"/>
  <c r="D202" i="1"/>
  <c r="F202" i="1"/>
  <c r="G202" i="1"/>
  <c r="V202" i="1" l="1"/>
  <c r="K202" i="1"/>
  <c r="AC202" i="1"/>
  <c r="H202" i="1"/>
  <c r="I202" i="1" s="1"/>
  <c r="L202" i="1"/>
  <c r="AD202" i="1" l="1"/>
  <c r="AF202" i="1"/>
  <c r="M202" i="1"/>
  <c r="AB201" i="1"/>
  <c r="Q202" i="1" l="1"/>
  <c r="R202" i="1" s="1"/>
  <c r="N202" i="1"/>
  <c r="P202" i="1" s="1"/>
  <c r="AH202" i="1"/>
  <c r="AG202" i="1"/>
  <c r="Q201" i="1"/>
  <c r="S201" i="1" s="1"/>
  <c r="S202" i="1" l="1"/>
  <c r="U202" i="1" s="1"/>
  <c r="O202" i="1"/>
  <c r="U201" i="1"/>
  <c r="T201" i="1"/>
  <c r="R201" i="1"/>
  <c r="F201" i="1"/>
  <c r="G201" i="1"/>
  <c r="D201" i="1"/>
  <c r="Z202" i="1" l="1"/>
  <c r="T202" i="1"/>
  <c r="Y202" i="1"/>
  <c r="V201" i="1"/>
  <c r="K201" i="1"/>
  <c r="AC201" i="1"/>
  <c r="H201" i="1"/>
  <c r="L201" i="1"/>
  <c r="M201" i="1" s="1"/>
  <c r="N201" i="1" l="1"/>
  <c r="I201" i="1"/>
  <c r="AD201" i="1"/>
  <c r="AF201" i="1"/>
  <c r="AB199" i="1"/>
  <c r="AH201" i="1" l="1"/>
  <c r="AG201" i="1"/>
  <c r="P201" i="1"/>
  <c r="O201" i="1"/>
  <c r="Q199" i="1"/>
  <c r="S199" i="1" s="1"/>
  <c r="U199" i="1" l="1"/>
  <c r="T199" i="1"/>
  <c r="Z201" i="1"/>
  <c r="Y201" i="1"/>
  <c r="R199" i="1"/>
  <c r="D199" i="1"/>
  <c r="G199" i="1"/>
  <c r="F199" i="1"/>
  <c r="V199" i="1" l="1"/>
  <c r="K199" i="1"/>
  <c r="AC199" i="1"/>
  <c r="H199" i="1"/>
  <c r="L199" i="1"/>
  <c r="I199" i="1" l="1"/>
  <c r="AD199" i="1"/>
  <c r="M199" i="1"/>
  <c r="AF199" i="1"/>
  <c r="AB198" i="1"/>
  <c r="N199" i="1" l="1"/>
  <c r="P199" i="1" s="1"/>
  <c r="AG199" i="1"/>
  <c r="AH199" i="1"/>
  <c r="Q198" i="1"/>
  <c r="S198" i="1" s="1"/>
  <c r="O199" i="1" l="1"/>
  <c r="Z199" i="1" s="1"/>
  <c r="U198" i="1"/>
  <c r="T198" i="1"/>
  <c r="Y199" i="1"/>
  <c r="R198" i="1"/>
  <c r="F198" i="1"/>
  <c r="G198" i="1"/>
  <c r="D198" i="1"/>
  <c r="V198" i="1" l="1"/>
  <c r="K198" i="1"/>
  <c r="AC198" i="1"/>
  <c r="H198" i="1"/>
  <c r="L198" i="1"/>
  <c r="AF198" i="1"/>
  <c r="M198" i="1"/>
  <c r="N198" i="1" l="1"/>
  <c r="I198" i="1"/>
  <c r="AH198" i="1"/>
  <c r="AG198" i="1"/>
  <c r="AD198" i="1"/>
  <c r="AB197" i="1"/>
  <c r="P198" i="1" l="1"/>
  <c r="O198" i="1"/>
  <c r="Q197" i="1"/>
  <c r="Q213" i="1" s="1"/>
  <c r="R197" i="1" l="1"/>
  <c r="R213" i="1" s="1"/>
  <c r="S197" i="1"/>
  <c r="S213" i="1" s="1"/>
  <c r="Y198" i="1"/>
  <c r="Z198" i="1"/>
  <c r="F197" i="1"/>
  <c r="D197" i="1"/>
  <c r="G197" i="1"/>
  <c r="V197" i="1" l="1"/>
  <c r="K197" i="1"/>
  <c r="AC197" i="1"/>
  <c r="H197" i="1"/>
  <c r="I197" i="1" s="1"/>
  <c r="U197" i="1"/>
  <c r="U213" i="1" s="1"/>
  <c r="T197" i="1"/>
  <c r="T213" i="1" s="1"/>
  <c r="L197" i="1"/>
  <c r="M197" i="1"/>
  <c r="N197" i="1" l="1"/>
  <c r="N213" i="1" s="1"/>
  <c r="AD197" i="1"/>
  <c r="AB194" i="1"/>
  <c r="AF197" i="1"/>
  <c r="AH197" i="1" l="1"/>
  <c r="AH213" i="1" s="1"/>
  <c r="AG197" i="1"/>
  <c r="AG213" i="1" s="1"/>
  <c r="P197" i="1"/>
  <c r="P213" i="1" s="1"/>
  <c r="O197" i="1"/>
  <c r="O213" i="1" s="1"/>
  <c r="Y197" i="1" l="1"/>
  <c r="Y213" i="1" s="1"/>
  <c r="Z197" i="1"/>
  <c r="Z213" i="1" s="1"/>
  <c r="G194" i="1"/>
  <c r="D194" i="1"/>
  <c r="F194" i="1"/>
  <c r="V194" i="1" l="1"/>
  <c r="K194" i="1"/>
  <c r="AC194" i="1"/>
  <c r="AD194" i="1" s="1"/>
  <c r="H194" i="1"/>
  <c r="I194" i="1" s="1"/>
  <c r="L194" i="1"/>
  <c r="AF194" i="1"/>
  <c r="AG194" i="1" l="1"/>
  <c r="AG195" i="1" s="1"/>
  <c r="AH194" i="1"/>
  <c r="AH195" i="1" s="1"/>
  <c r="AB191" i="1"/>
  <c r="M194" i="1"/>
  <c r="Q194" i="1" l="1"/>
  <c r="Q195" i="1" s="1"/>
  <c r="N194" i="1"/>
  <c r="O194" i="1" s="1"/>
  <c r="O195" i="1" s="1"/>
  <c r="N195" i="1" l="1"/>
  <c r="P194" i="1"/>
  <c r="P195" i="1" s="1"/>
  <c r="R194" i="1"/>
  <c r="R195" i="1" s="1"/>
  <c r="S194" i="1"/>
  <c r="S195" i="1" s="1"/>
  <c r="D191" i="1"/>
  <c r="G191" i="1"/>
  <c r="F191" i="1"/>
  <c r="T194" i="1" l="1"/>
  <c r="T195" i="1" s="1"/>
  <c r="U194" i="1"/>
  <c r="U195" i="1" s="1"/>
  <c r="Y194" i="1"/>
  <c r="Y195" i="1" s="1"/>
  <c r="Z194" i="1"/>
  <c r="Z195" i="1" s="1"/>
  <c r="V191" i="1"/>
  <c r="K191" i="1"/>
  <c r="AC191" i="1"/>
  <c r="H191" i="1"/>
  <c r="L191" i="1"/>
  <c r="AF191" i="1"/>
  <c r="I191" i="1" l="1"/>
  <c r="AG191" i="1"/>
  <c r="AG192" i="1" s="1"/>
  <c r="AH191" i="1"/>
  <c r="AH192" i="1" s="1"/>
  <c r="AD191" i="1"/>
  <c r="AB188" i="1"/>
  <c r="M191" i="1"/>
  <c r="N191" i="1" l="1"/>
  <c r="P191" i="1" s="1"/>
  <c r="P192" i="1" s="1"/>
  <c r="Q191" i="1"/>
  <c r="S191" i="1" s="1"/>
  <c r="S192" i="1" s="1"/>
  <c r="O191" i="1"/>
  <c r="O192" i="1" s="1"/>
  <c r="N192" i="1"/>
  <c r="G188" i="1"/>
  <c r="D188" i="1"/>
  <c r="F188" i="1"/>
  <c r="T191" i="1" l="1"/>
  <c r="T192" i="1" s="1"/>
  <c r="Q192" i="1"/>
  <c r="R191" i="1"/>
  <c r="R192" i="1" s="1"/>
  <c r="U191" i="1"/>
  <c r="U192" i="1" s="1"/>
  <c r="Y191" i="1"/>
  <c r="Y192" i="1" s="1"/>
  <c r="Z191" i="1"/>
  <c r="Z192" i="1" s="1"/>
  <c r="V188" i="1"/>
  <c r="K188" i="1"/>
  <c r="AC188" i="1"/>
  <c r="H188" i="1"/>
  <c r="I188" i="1" s="1"/>
  <c r="L188" i="1"/>
  <c r="M188" i="1" s="1"/>
  <c r="AF188" i="1"/>
  <c r="Q188" i="1" l="1"/>
  <c r="R188" i="1" s="1"/>
  <c r="N188" i="1"/>
  <c r="AH188" i="1"/>
  <c r="AG188" i="1"/>
  <c r="AD188" i="1"/>
  <c r="AB187" i="1"/>
  <c r="S188" i="1" l="1"/>
  <c r="U188" i="1" s="1"/>
  <c r="P188" i="1"/>
  <c r="O188" i="1"/>
  <c r="D187" i="1"/>
  <c r="F187" i="1"/>
  <c r="G187" i="1"/>
  <c r="Z188" i="1" l="1"/>
  <c r="T188" i="1"/>
  <c r="Y188" i="1"/>
  <c r="V187" i="1"/>
  <c r="K187" i="1"/>
  <c r="AC187" i="1"/>
  <c r="H187" i="1"/>
  <c r="I187" i="1" s="1"/>
  <c r="L187" i="1"/>
  <c r="AD187" i="1" l="1"/>
  <c r="M187" i="1"/>
  <c r="AF187" i="1"/>
  <c r="AB186" i="1"/>
  <c r="AG187" i="1" l="1"/>
  <c r="AH187" i="1"/>
  <c r="N187" i="1"/>
  <c r="P187" i="1" s="1"/>
  <c r="Q187" i="1"/>
  <c r="S187" i="1" s="1"/>
  <c r="U187" i="1" s="1"/>
  <c r="Q186" i="1"/>
  <c r="S186" i="1" s="1"/>
  <c r="O187" i="1" l="1"/>
  <c r="Y187" i="1" s="1"/>
  <c r="R187" i="1"/>
  <c r="T187" i="1" s="1"/>
  <c r="U186" i="1"/>
  <c r="T186" i="1"/>
  <c r="R186" i="1"/>
  <c r="G186" i="1"/>
  <c r="D186" i="1"/>
  <c r="F186" i="1"/>
  <c r="Z187" i="1" l="1"/>
  <c r="V186" i="1"/>
  <c r="K186" i="1"/>
  <c r="AC186" i="1"/>
  <c r="H186" i="1"/>
  <c r="I186" i="1" s="1"/>
  <c r="L186" i="1"/>
  <c r="AF186" i="1"/>
  <c r="AH186" i="1" l="1"/>
  <c r="AG186" i="1"/>
  <c r="AD186" i="1"/>
  <c r="M186" i="1"/>
  <c r="AB185" i="1"/>
  <c r="N186" i="1" l="1"/>
  <c r="P186" i="1" s="1"/>
  <c r="O186" i="1" l="1"/>
  <c r="Z186" i="1" s="1"/>
  <c r="F185" i="1"/>
  <c r="D185" i="1"/>
  <c r="G185" i="1"/>
  <c r="Y186" i="1" l="1"/>
  <c r="V185" i="1"/>
  <c r="K185" i="1"/>
  <c r="AC185" i="1"/>
  <c r="H185" i="1"/>
  <c r="L185" i="1"/>
  <c r="I185" i="1" l="1"/>
  <c r="AD185" i="1"/>
  <c r="M185" i="1"/>
  <c r="AF185" i="1"/>
  <c r="AB184" i="1"/>
  <c r="N185" i="1" l="1"/>
  <c r="P185" i="1" s="1"/>
  <c r="Q185" i="1"/>
  <c r="S185" i="1" s="1"/>
  <c r="T185" i="1" s="1"/>
  <c r="AH185" i="1"/>
  <c r="AG185" i="1"/>
  <c r="O185" i="1"/>
  <c r="Q184" i="1"/>
  <c r="R184" i="1" s="1"/>
  <c r="R185" i="1" l="1"/>
  <c r="U185" i="1" s="1"/>
  <c r="Z185" i="1"/>
  <c r="Y185" i="1"/>
  <c r="S184" i="1"/>
  <c r="G184" i="1"/>
  <c r="D184" i="1"/>
  <c r="F184" i="1"/>
  <c r="V184" i="1" l="1"/>
  <c r="K184" i="1"/>
  <c r="AC184" i="1"/>
  <c r="H184" i="1"/>
  <c r="I184" i="1" s="1"/>
  <c r="U184" i="1"/>
  <c r="T184" i="1"/>
  <c r="L184" i="1"/>
  <c r="M184" i="1"/>
  <c r="N184" i="1" l="1"/>
  <c r="AD184" i="1"/>
  <c r="AF184" i="1"/>
  <c r="AB183" i="1"/>
  <c r="AG184" i="1" l="1"/>
  <c r="AH184" i="1"/>
  <c r="P184" i="1"/>
  <c r="O184" i="1"/>
  <c r="Z184" i="1" l="1"/>
  <c r="Y184" i="1"/>
  <c r="F183" i="1"/>
  <c r="D183" i="1"/>
  <c r="G183" i="1"/>
  <c r="V183" i="1" l="1"/>
  <c r="K183" i="1"/>
  <c r="AC183" i="1"/>
  <c r="H183" i="1"/>
  <c r="I183" i="1" s="1"/>
  <c r="L183" i="1"/>
  <c r="AF183" i="1"/>
  <c r="AH183" i="1" l="1"/>
  <c r="AG183" i="1"/>
  <c r="AD183" i="1"/>
  <c r="AB182" i="1"/>
  <c r="M183" i="1"/>
  <c r="Q183" i="1" l="1"/>
  <c r="R183" i="1" s="1"/>
  <c r="N183" i="1"/>
  <c r="P183" i="1" s="1"/>
  <c r="G182" i="1"/>
  <c r="D182" i="1"/>
  <c r="F182" i="1"/>
  <c r="S183" i="1" l="1"/>
  <c r="U183" i="1" s="1"/>
  <c r="O183" i="1"/>
  <c r="V182" i="1"/>
  <c r="K182" i="1"/>
  <c r="AC182" i="1"/>
  <c r="H182" i="1"/>
  <c r="L182" i="1"/>
  <c r="AF182" i="1" s="1"/>
  <c r="T183" i="1" l="1"/>
  <c r="Y183" i="1"/>
  <c r="Z183" i="1"/>
  <c r="I182" i="1"/>
  <c r="AG182" i="1"/>
  <c r="AH182" i="1"/>
  <c r="AD182" i="1"/>
  <c r="M182" i="1"/>
  <c r="AB181" i="1"/>
  <c r="Q182" i="1" l="1"/>
  <c r="S182" i="1" s="1"/>
  <c r="U182" i="1" s="1"/>
  <c r="N182" i="1"/>
  <c r="P182" i="1" s="1"/>
  <c r="Q181" i="1"/>
  <c r="R181" i="1" s="1"/>
  <c r="O182" i="1" l="1"/>
  <c r="Y182" i="1" s="1"/>
  <c r="R182" i="1"/>
  <c r="T182" i="1" s="1"/>
  <c r="S181" i="1"/>
  <c r="Z182" i="1"/>
  <c r="G181" i="1"/>
  <c r="F181" i="1"/>
  <c r="D181" i="1"/>
  <c r="V181" i="1" l="1"/>
  <c r="K181" i="1"/>
  <c r="AC181" i="1"/>
  <c r="H181" i="1"/>
  <c r="I181" i="1" s="1"/>
  <c r="U181" i="1"/>
  <c r="T181" i="1"/>
  <c r="L181" i="1"/>
  <c r="M181" i="1"/>
  <c r="N181" i="1" l="1"/>
  <c r="AD181" i="1"/>
  <c r="AF181" i="1"/>
  <c r="AB180" i="1"/>
  <c r="AG181" i="1" l="1"/>
  <c r="AH181" i="1"/>
  <c r="P181" i="1"/>
  <c r="O181" i="1"/>
  <c r="Y181" i="1" l="1"/>
  <c r="Z181" i="1"/>
  <c r="F180" i="1"/>
  <c r="D180" i="1"/>
  <c r="G180" i="1"/>
  <c r="V180" i="1" l="1"/>
  <c r="K180" i="1"/>
  <c r="AC180" i="1"/>
  <c r="H180" i="1"/>
  <c r="I180" i="1" s="1"/>
  <c r="L180" i="1"/>
  <c r="AD180" i="1" l="1"/>
  <c r="M180" i="1"/>
  <c r="AF180" i="1"/>
  <c r="AB179" i="1"/>
  <c r="Q180" i="1" l="1"/>
  <c r="S180" i="1" s="1"/>
  <c r="N180" i="1"/>
  <c r="AH180" i="1"/>
  <c r="AG180" i="1"/>
  <c r="P180" i="1"/>
  <c r="O180" i="1"/>
  <c r="U180" i="1"/>
  <c r="Q179" i="1"/>
  <c r="S179" i="1" s="1"/>
  <c r="Z180" i="1" l="1"/>
  <c r="R180" i="1"/>
  <c r="T180" i="1" s="1"/>
  <c r="U179" i="1"/>
  <c r="T179" i="1"/>
  <c r="R179" i="1"/>
  <c r="Y180" i="1"/>
  <c r="D179" i="1"/>
  <c r="F179" i="1"/>
  <c r="G179" i="1"/>
  <c r="V179" i="1" l="1"/>
  <c r="K179" i="1"/>
  <c r="AC179" i="1"/>
  <c r="H179" i="1"/>
  <c r="L179" i="1"/>
  <c r="AF179" i="1"/>
  <c r="I179" i="1" l="1"/>
  <c r="AH179" i="1"/>
  <c r="AG179" i="1"/>
  <c r="AD179" i="1"/>
  <c r="M179" i="1"/>
  <c r="AB178" i="1"/>
  <c r="N179" i="1" l="1"/>
  <c r="P179" i="1" s="1"/>
  <c r="Q178" i="1"/>
  <c r="S178" i="1" s="1"/>
  <c r="O179" i="1" l="1"/>
  <c r="Z179" i="1" s="1"/>
  <c r="U178" i="1"/>
  <c r="T178" i="1"/>
  <c r="R178" i="1"/>
  <c r="F178" i="1"/>
  <c r="D178" i="1"/>
  <c r="G178" i="1"/>
  <c r="Y179" i="1" l="1"/>
  <c r="V178" i="1"/>
  <c r="K178" i="1"/>
  <c r="AC178" i="1"/>
  <c r="H178" i="1"/>
  <c r="L178" i="1"/>
  <c r="I178" i="1" l="1"/>
  <c r="AD178" i="1"/>
  <c r="AB177" i="1"/>
  <c r="AF178" i="1"/>
  <c r="M178" i="1"/>
  <c r="N178" i="1" l="1"/>
  <c r="P178" i="1" s="1"/>
  <c r="AH178" i="1"/>
  <c r="AG178" i="1"/>
  <c r="D177" i="1"/>
  <c r="F177" i="1"/>
  <c r="G177" i="1"/>
  <c r="O178" i="1" l="1"/>
  <c r="Y178" i="1" s="1"/>
  <c r="V177" i="1"/>
  <c r="K177" i="1"/>
  <c r="AC177" i="1"/>
  <c r="H177" i="1"/>
  <c r="I177" i="1" s="1"/>
  <c r="L177" i="1"/>
  <c r="AF177" i="1" s="1"/>
  <c r="M177" i="1"/>
  <c r="Z178" i="1" l="1"/>
  <c r="Q177" i="1"/>
  <c r="S177" i="1" s="1"/>
  <c r="N177" i="1"/>
  <c r="AH177" i="1"/>
  <c r="AG177" i="1"/>
  <c r="AD177" i="1"/>
  <c r="AB176" i="1"/>
  <c r="R177" i="1" l="1"/>
  <c r="U177" i="1" s="1"/>
  <c r="P177" i="1"/>
  <c r="O177" i="1"/>
  <c r="Z177" i="1" s="1"/>
  <c r="T177" i="1"/>
  <c r="Q176" i="1"/>
  <c r="S176" i="1" s="1"/>
  <c r="Y177" i="1" l="1"/>
  <c r="U176" i="1"/>
  <c r="T176" i="1"/>
  <c r="R176" i="1"/>
  <c r="D176" i="1"/>
  <c r="G176" i="1"/>
  <c r="F176" i="1"/>
  <c r="V176" i="1" l="1"/>
  <c r="K176" i="1"/>
  <c r="AC176" i="1"/>
  <c r="H176" i="1"/>
  <c r="L176" i="1"/>
  <c r="M176" i="1"/>
  <c r="N176" i="1" l="1"/>
  <c r="P176" i="1" s="1"/>
  <c r="I176" i="1"/>
  <c r="AD176" i="1"/>
  <c r="AF176" i="1"/>
  <c r="AB175" i="1"/>
  <c r="AG176" i="1" l="1"/>
  <c r="AH176" i="1"/>
  <c r="O176" i="1"/>
  <c r="Z176" i="1" s="1"/>
  <c r="Q175" i="1"/>
  <c r="S175" i="1" s="1"/>
  <c r="Y176" i="1" l="1"/>
  <c r="U175" i="1"/>
  <c r="T175" i="1"/>
  <c r="R175" i="1"/>
  <c r="F175" i="1"/>
  <c r="D175" i="1"/>
  <c r="G175" i="1"/>
  <c r="V175" i="1" l="1"/>
  <c r="K175" i="1"/>
  <c r="AC175" i="1"/>
  <c r="H175" i="1"/>
  <c r="L175" i="1"/>
  <c r="M175" i="1"/>
  <c r="N175" i="1" l="1"/>
  <c r="P175" i="1" s="1"/>
  <c r="AD175" i="1"/>
  <c r="I175" i="1"/>
  <c r="AB174" i="1"/>
  <c r="AF175" i="1"/>
  <c r="AH175" i="1" l="1"/>
  <c r="AG175" i="1"/>
  <c r="O175" i="1"/>
  <c r="Z175" i="1" s="1"/>
  <c r="Q174" i="1"/>
  <c r="S174" i="1" s="1"/>
  <c r="Y175" i="1" l="1"/>
  <c r="U174" i="1"/>
  <c r="T174" i="1"/>
  <c r="R174" i="1"/>
  <c r="F174" i="1"/>
  <c r="G174" i="1"/>
  <c r="D174" i="1"/>
  <c r="V174" i="1" l="1"/>
  <c r="K174" i="1"/>
  <c r="AC174" i="1"/>
  <c r="H174" i="1"/>
  <c r="I174" i="1" s="1"/>
  <c r="AF173" i="1"/>
  <c r="AD173" i="1"/>
  <c r="AC173" i="1"/>
  <c r="V173" i="1"/>
  <c r="M173" i="1"/>
  <c r="L173" i="1"/>
  <c r="K173" i="1"/>
  <c r="I173" i="1"/>
  <c r="H173" i="1"/>
  <c r="L174" i="1"/>
  <c r="N173" i="1" l="1"/>
  <c r="O173" i="1" s="1"/>
  <c r="AH173" i="1"/>
  <c r="AG173" i="1"/>
  <c r="AD174" i="1"/>
  <c r="Q173" i="1"/>
  <c r="M174" i="1"/>
  <c r="AF174" i="1"/>
  <c r="AB172" i="1"/>
  <c r="AH174" i="1" l="1"/>
  <c r="AG174" i="1"/>
  <c r="N174" i="1"/>
  <c r="O174" i="1" s="1"/>
  <c r="P173" i="1"/>
  <c r="S173" i="1"/>
  <c r="R173" i="1"/>
  <c r="P174" i="1" l="1"/>
  <c r="Y173" i="1"/>
  <c r="T173" i="1"/>
  <c r="Z173" i="1"/>
  <c r="U173" i="1"/>
  <c r="Y174" i="1"/>
  <c r="Z174" i="1"/>
  <c r="F172" i="1"/>
  <c r="D172" i="1"/>
  <c r="G172" i="1"/>
  <c r="V172" i="1" l="1"/>
  <c r="K172" i="1"/>
  <c r="AC172" i="1"/>
  <c r="H172" i="1"/>
  <c r="L172" i="1"/>
  <c r="AF172" i="1"/>
  <c r="AH172" i="1" l="1"/>
  <c r="AG172" i="1"/>
  <c r="AD172" i="1"/>
  <c r="I172" i="1"/>
  <c r="AB171" i="1"/>
  <c r="M172" i="1"/>
  <c r="Q172" i="1" l="1"/>
  <c r="N172" i="1"/>
  <c r="P172" i="1" s="1"/>
  <c r="Q171" i="1"/>
  <c r="S171" i="1" s="1"/>
  <c r="S172" i="1" l="1"/>
  <c r="R172" i="1"/>
  <c r="O172" i="1"/>
  <c r="Y172" i="1" s="1"/>
  <c r="U171" i="1"/>
  <c r="T171" i="1"/>
  <c r="R171" i="1"/>
  <c r="D171" i="1"/>
  <c r="F171" i="1"/>
  <c r="G171" i="1"/>
  <c r="U172" i="1" l="1"/>
  <c r="T172" i="1"/>
  <c r="Z172" i="1"/>
  <c r="V171" i="1"/>
  <c r="K171" i="1"/>
  <c r="AC171" i="1"/>
  <c r="H171" i="1"/>
  <c r="L171" i="1"/>
  <c r="AF171" i="1" s="1"/>
  <c r="I171" i="1" l="1"/>
  <c r="AG171" i="1"/>
  <c r="AH171" i="1"/>
  <c r="AD171" i="1"/>
  <c r="M171" i="1"/>
  <c r="AB170" i="1"/>
  <c r="N171" i="1" l="1"/>
  <c r="P171" i="1" s="1"/>
  <c r="Q170" i="1"/>
  <c r="S170" i="1" s="1"/>
  <c r="O171" i="1" l="1"/>
  <c r="Z171" i="1" s="1"/>
  <c r="U170" i="1"/>
  <c r="T170" i="1"/>
  <c r="R170" i="1"/>
  <c r="F170" i="1"/>
  <c r="D170" i="1"/>
  <c r="G170" i="1"/>
  <c r="Y171" i="1" l="1"/>
  <c r="V170" i="1"/>
  <c r="K170" i="1"/>
  <c r="AC170" i="1"/>
  <c r="H170" i="1"/>
  <c r="L170" i="1"/>
  <c r="AF170" i="1"/>
  <c r="M170" i="1"/>
  <c r="N170" i="1" l="1"/>
  <c r="O170" i="1" s="1"/>
  <c r="AG170" i="1"/>
  <c r="AH170" i="1"/>
  <c r="AD170" i="1"/>
  <c r="I170" i="1"/>
  <c r="AB169" i="1"/>
  <c r="P170" i="1" l="1"/>
  <c r="Z170" i="1"/>
  <c r="Y170" i="1"/>
  <c r="Q169" i="1"/>
  <c r="S169" i="1" s="1"/>
  <c r="U169" i="1" l="1"/>
  <c r="T169" i="1"/>
  <c r="R169" i="1"/>
  <c r="G169" i="1"/>
  <c r="D169" i="1"/>
  <c r="F169" i="1"/>
  <c r="V169" i="1" l="1"/>
  <c r="K169" i="1"/>
  <c r="AC169" i="1"/>
  <c r="H169" i="1"/>
  <c r="I169" i="1" s="1"/>
  <c r="L169" i="1"/>
  <c r="M169" i="1"/>
  <c r="AD169" i="1" l="1"/>
  <c r="N169" i="1"/>
  <c r="AF169" i="1"/>
  <c r="AB168" i="1"/>
  <c r="AH169" i="1" l="1"/>
  <c r="AG169" i="1"/>
  <c r="P169" i="1"/>
  <c r="O169" i="1"/>
  <c r="Z169" i="1" l="1"/>
  <c r="Y169" i="1"/>
  <c r="F168" i="1"/>
  <c r="G168" i="1"/>
  <c r="D168" i="1"/>
  <c r="V168" i="1" l="1"/>
  <c r="K168" i="1"/>
  <c r="AC168" i="1"/>
  <c r="H168" i="1"/>
  <c r="L168" i="1"/>
  <c r="AD168" i="1" l="1"/>
  <c r="I168" i="1"/>
  <c r="M168" i="1"/>
  <c r="AB167" i="1"/>
  <c r="AF168" i="1"/>
  <c r="Q168" i="1" l="1"/>
  <c r="S168" i="1" s="1"/>
  <c r="U168" i="1" s="1"/>
  <c r="N168" i="1"/>
  <c r="P168" i="1" s="1"/>
  <c r="AG168" i="1"/>
  <c r="AH168" i="1"/>
  <c r="O168" i="1"/>
  <c r="R168" i="1"/>
  <c r="T168" i="1" s="1"/>
  <c r="D167" i="1"/>
  <c r="F167" i="1"/>
  <c r="G167" i="1"/>
  <c r="Z168" i="1" l="1"/>
  <c r="Y168" i="1"/>
  <c r="V167" i="1"/>
  <c r="K167" i="1"/>
  <c r="AC167" i="1"/>
  <c r="H167" i="1"/>
  <c r="L167" i="1"/>
  <c r="M167" i="1" s="1"/>
  <c r="AF167" i="1"/>
  <c r="Q167" i="1" l="1"/>
  <c r="S167" i="1" s="1"/>
  <c r="N167" i="1"/>
  <c r="AG167" i="1"/>
  <c r="AH167" i="1"/>
  <c r="AD167" i="1"/>
  <c r="I167" i="1"/>
  <c r="AB166" i="1"/>
  <c r="R167" i="1" l="1"/>
  <c r="T167" i="1" s="1"/>
  <c r="P167" i="1"/>
  <c r="O167" i="1"/>
  <c r="Y167" i="1" s="1"/>
  <c r="U167" i="1"/>
  <c r="Q166" i="1"/>
  <c r="S166" i="1" s="1"/>
  <c r="Z167" i="1" l="1"/>
  <c r="U166" i="1"/>
  <c r="T166" i="1"/>
  <c r="R166" i="1"/>
  <c r="F166" i="1"/>
  <c r="G166" i="1"/>
  <c r="D166" i="1"/>
  <c r="V166" i="1" l="1"/>
  <c r="K166" i="1"/>
  <c r="AC166" i="1"/>
  <c r="H166" i="1"/>
  <c r="L166" i="1"/>
  <c r="AF166" i="1"/>
  <c r="AH166" i="1" l="1"/>
  <c r="AG166" i="1"/>
  <c r="AD166" i="1"/>
  <c r="I166" i="1"/>
  <c r="M166" i="1"/>
  <c r="AB165" i="1"/>
  <c r="N166" i="1" l="1"/>
  <c r="P166" i="1" s="1"/>
  <c r="Q165" i="1"/>
  <c r="S165" i="1" s="1"/>
  <c r="O166" i="1" l="1"/>
  <c r="U165" i="1"/>
  <c r="T165" i="1"/>
  <c r="Z166" i="1"/>
  <c r="Y166" i="1"/>
  <c r="R165" i="1"/>
  <c r="G165" i="1"/>
  <c r="F165" i="1"/>
  <c r="D165" i="1"/>
  <c r="V165" i="1" l="1"/>
  <c r="K165" i="1"/>
  <c r="AC165" i="1"/>
  <c r="H165" i="1"/>
  <c r="L165" i="1"/>
  <c r="AF165" i="1"/>
  <c r="I165" i="1" l="1"/>
  <c r="AH165" i="1"/>
  <c r="AG165" i="1"/>
  <c r="AD165" i="1"/>
  <c r="AB164" i="1"/>
  <c r="M165" i="1"/>
  <c r="N165" i="1" l="1"/>
  <c r="O165" i="1" s="1"/>
  <c r="Y165" i="1" s="1"/>
  <c r="Q164" i="1"/>
  <c r="S164" i="1" s="1"/>
  <c r="Z165" i="1" l="1"/>
  <c r="P165" i="1"/>
  <c r="U164" i="1"/>
  <c r="T164" i="1"/>
  <c r="R164" i="1"/>
  <c r="F164" i="1"/>
  <c r="D164" i="1"/>
  <c r="G164" i="1"/>
  <c r="V164" i="1" l="1"/>
  <c r="K164" i="1"/>
  <c r="AC164" i="1"/>
  <c r="H164" i="1"/>
  <c r="I164" i="1" s="1"/>
  <c r="L164" i="1"/>
  <c r="AD164" i="1" l="1"/>
  <c r="AF164" i="1"/>
  <c r="M164" i="1"/>
  <c r="AB163" i="1"/>
  <c r="AH164" i="1" l="1"/>
  <c r="AG164" i="1"/>
  <c r="N164" i="1"/>
  <c r="P164" i="1" s="1"/>
  <c r="Q163" i="1"/>
  <c r="S163" i="1" s="1"/>
  <c r="O164" i="1" l="1"/>
  <c r="U163" i="1"/>
  <c r="T163" i="1"/>
  <c r="R163" i="1"/>
  <c r="Y164" i="1"/>
  <c r="Z164" i="1"/>
  <c r="G163" i="1"/>
  <c r="F163" i="1"/>
  <c r="D163" i="1"/>
  <c r="V163" i="1" l="1"/>
  <c r="K163" i="1"/>
  <c r="AC163" i="1"/>
  <c r="H163" i="1"/>
  <c r="L163" i="1"/>
  <c r="I163" i="1" l="1"/>
  <c r="AD163" i="1"/>
  <c r="AB162" i="1"/>
  <c r="M163" i="1"/>
  <c r="AF163" i="1"/>
  <c r="N163" i="1" l="1"/>
  <c r="AH163" i="1"/>
  <c r="AG163" i="1"/>
  <c r="P163" i="1"/>
  <c r="O163" i="1"/>
  <c r="Q162" i="1"/>
  <c r="S162" i="1" s="1"/>
  <c r="T162" i="1" l="1"/>
  <c r="U162" i="1"/>
  <c r="R162" i="1"/>
  <c r="Z163" i="1"/>
  <c r="Y163" i="1"/>
  <c r="D162" i="1"/>
  <c r="G162" i="1"/>
  <c r="F162" i="1"/>
  <c r="V162" i="1" l="1"/>
  <c r="K162" i="1"/>
  <c r="AC162" i="1"/>
  <c r="H162" i="1"/>
  <c r="L162" i="1"/>
  <c r="AF162" i="1" s="1"/>
  <c r="I162" i="1" l="1"/>
  <c r="AG162" i="1"/>
  <c r="AH162" i="1"/>
  <c r="AD162" i="1"/>
  <c r="AB161" i="1"/>
  <c r="M162" i="1"/>
  <c r="N162" i="1" l="1"/>
  <c r="P162" i="1" s="1"/>
  <c r="Q161" i="1"/>
  <c r="S161" i="1" s="1"/>
  <c r="O162" i="1" l="1"/>
  <c r="Z162" i="1" s="1"/>
  <c r="U161" i="1"/>
  <c r="T161" i="1"/>
  <c r="R161" i="1"/>
  <c r="F161" i="1"/>
  <c r="G161" i="1"/>
  <c r="D161" i="1"/>
  <c r="Y162" i="1" l="1"/>
  <c r="V161" i="1"/>
  <c r="K161" i="1"/>
  <c r="AC161" i="1"/>
  <c r="H161" i="1"/>
  <c r="L161" i="1"/>
  <c r="M161" i="1"/>
  <c r="AF161" i="1"/>
  <c r="N161" i="1" l="1"/>
  <c r="I161" i="1"/>
  <c r="AH161" i="1"/>
  <c r="AG161" i="1"/>
  <c r="AD161" i="1"/>
  <c r="AB160" i="1"/>
  <c r="P161" i="1" l="1"/>
  <c r="O161" i="1"/>
  <c r="Z161" i="1" l="1"/>
  <c r="Y161" i="1"/>
  <c r="F160" i="1"/>
  <c r="G160" i="1"/>
  <c r="D160" i="1"/>
  <c r="V160" i="1" l="1"/>
  <c r="K160" i="1"/>
  <c r="AC160" i="1"/>
  <c r="H160" i="1"/>
  <c r="L160" i="1"/>
  <c r="M160" i="1"/>
  <c r="Q160" i="1" l="1"/>
  <c r="R160" i="1" s="1"/>
  <c r="N160" i="1"/>
  <c r="I160" i="1"/>
  <c r="AD160" i="1"/>
  <c r="AF160" i="1"/>
  <c r="AB159" i="1"/>
  <c r="AG160" i="1" l="1"/>
  <c r="AH160" i="1"/>
  <c r="S160" i="1"/>
  <c r="U160" i="1" s="1"/>
  <c r="P160" i="1"/>
  <c r="O160" i="1"/>
  <c r="Q159" i="1"/>
  <c r="S159" i="1" s="1"/>
  <c r="T160" i="1" l="1"/>
  <c r="Z160" i="1"/>
  <c r="U159" i="1"/>
  <c r="T159" i="1"/>
  <c r="R159" i="1"/>
  <c r="Y160" i="1"/>
  <c r="D159" i="1"/>
  <c r="F159" i="1"/>
  <c r="G159" i="1"/>
  <c r="V159" i="1" l="1"/>
  <c r="K159" i="1"/>
  <c r="AC159" i="1"/>
  <c r="H159" i="1"/>
  <c r="L159" i="1"/>
  <c r="M159" i="1" s="1"/>
  <c r="AF159" i="1"/>
  <c r="N159" i="1" l="1"/>
  <c r="O159" i="1" s="1"/>
  <c r="I159" i="1"/>
  <c r="AG159" i="1"/>
  <c r="AH159" i="1"/>
  <c r="AD159" i="1"/>
  <c r="AB158" i="1"/>
  <c r="P159" i="1" l="1"/>
  <c r="Z159" i="1"/>
  <c r="Y159" i="1"/>
  <c r="Q158" i="1"/>
  <c r="S158" i="1" s="1"/>
  <c r="U158" i="1" l="1"/>
  <c r="T158" i="1"/>
  <c r="R158" i="1"/>
  <c r="D158" i="1"/>
  <c r="F158" i="1"/>
  <c r="G158" i="1"/>
  <c r="V158" i="1" l="1"/>
  <c r="K158" i="1"/>
  <c r="AC158" i="1"/>
  <c r="H158" i="1"/>
  <c r="L158" i="1"/>
  <c r="I158" i="1" l="1"/>
  <c r="AD158" i="1"/>
  <c r="M158" i="1"/>
  <c r="AF158" i="1"/>
  <c r="AB157" i="1"/>
  <c r="N158" i="1" l="1"/>
  <c r="AG158" i="1"/>
  <c r="AH158" i="1"/>
  <c r="O158" i="1"/>
  <c r="P158" i="1"/>
  <c r="Z158" i="1" l="1"/>
  <c r="Y158" i="1"/>
  <c r="D157" i="1"/>
  <c r="F157" i="1"/>
  <c r="G157" i="1"/>
  <c r="V157" i="1" l="1"/>
  <c r="K157" i="1"/>
  <c r="AC157" i="1"/>
  <c r="H157" i="1"/>
  <c r="L157" i="1"/>
  <c r="M157" i="1"/>
  <c r="Q157" i="1" l="1"/>
  <c r="R157" i="1" s="1"/>
  <c r="N157" i="1"/>
  <c r="P157" i="1" s="1"/>
  <c r="I157" i="1"/>
  <c r="AD157" i="1"/>
  <c r="AB156" i="1"/>
  <c r="AF157" i="1"/>
  <c r="AH157" i="1" l="1"/>
  <c r="AG157" i="1"/>
  <c r="O157" i="1"/>
  <c r="S157" i="1"/>
  <c r="Z157" i="1" l="1"/>
  <c r="Y157" i="1"/>
  <c r="U157" i="1"/>
  <c r="T157" i="1"/>
  <c r="F156" i="1"/>
  <c r="G156" i="1"/>
  <c r="D156" i="1"/>
  <c r="V156" i="1" l="1"/>
  <c r="K156" i="1"/>
  <c r="AC156" i="1"/>
  <c r="H156" i="1"/>
  <c r="I156" i="1" s="1"/>
  <c r="L156" i="1"/>
  <c r="AD156" i="1" l="1"/>
  <c r="M156" i="1"/>
  <c r="AF156" i="1"/>
  <c r="AB155" i="1"/>
  <c r="Q156" i="1" l="1"/>
  <c r="N156" i="1"/>
  <c r="P156" i="1" s="1"/>
  <c r="AG156" i="1"/>
  <c r="AH156" i="1"/>
  <c r="Q155" i="1"/>
  <c r="S155" i="1" s="1"/>
  <c r="O156" i="1" l="1"/>
  <c r="R156" i="1"/>
  <c r="S156" i="1"/>
  <c r="Y156" i="1" s="1"/>
  <c r="U155" i="1"/>
  <c r="T155" i="1"/>
  <c r="R155" i="1"/>
  <c r="F155" i="1"/>
  <c r="G155" i="1"/>
  <c r="D155" i="1"/>
  <c r="Z156" i="1" l="1"/>
  <c r="U156" i="1"/>
  <c r="T156" i="1"/>
  <c r="V155" i="1"/>
  <c r="K155" i="1"/>
  <c r="AC155" i="1"/>
  <c r="H155" i="1"/>
  <c r="I155" i="1" s="1"/>
  <c r="L155" i="1"/>
  <c r="AD155" i="1" l="1"/>
  <c r="AB154" i="1"/>
  <c r="M155" i="1"/>
  <c r="AF155" i="1"/>
  <c r="AG155" i="1" l="1"/>
  <c r="AH155" i="1"/>
  <c r="N155" i="1"/>
  <c r="O155" i="1" s="1"/>
  <c r="P155" i="1" l="1"/>
  <c r="Z155" i="1"/>
  <c r="Y155" i="1"/>
  <c r="F154" i="1"/>
  <c r="D154" i="1"/>
  <c r="G154" i="1"/>
  <c r="V154" i="1" l="1"/>
  <c r="K154" i="1"/>
  <c r="AC154" i="1"/>
  <c r="H154" i="1"/>
  <c r="I154" i="1" s="1"/>
  <c r="L154" i="1"/>
  <c r="AF154" i="1" s="1"/>
  <c r="AH154" i="1" l="1"/>
  <c r="AG154" i="1"/>
  <c r="AD154" i="1"/>
  <c r="AB153" i="1"/>
  <c r="M154" i="1"/>
  <c r="Q154" i="1" l="1"/>
  <c r="S154" i="1" s="1"/>
  <c r="N154" i="1"/>
  <c r="O154" i="1" s="1"/>
  <c r="Q153" i="1"/>
  <c r="S153" i="1" s="1"/>
  <c r="Y154" i="1" l="1"/>
  <c r="U154" i="1"/>
  <c r="Z154" i="1"/>
  <c r="R154" i="1"/>
  <c r="T154" i="1" s="1"/>
  <c r="P154" i="1"/>
  <c r="U153" i="1"/>
  <c r="T153" i="1"/>
  <c r="R153" i="1"/>
  <c r="D153" i="1"/>
  <c r="F153" i="1"/>
  <c r="G153" i="1"/>
  <c r="V153" i="1" l="1"/>
  <c r="K153" i="1"/>
  <c r="AC153" i="1"/>
  <c r="H153" i="1"/>
  <c r="I153" i="1" s="1"/>
  <c r="L153" i="1"/>
  <c r="AF153" i="1"/>
  <c r="AG153" i="1" l="1"/>
  <c r="AH153" i="1"/>
  <c r="AD153" i="1"/>
  <c r="AB152" i="1"/>
  <c r="M153" i="1"/>
  <c r="N153" i="1" l="1"/>
  <c r="O153" i="1" s="1"/>
  <c r="Q152" i="1"/>
  <c r="S152" i="1" s="1"/>
  <c r="P153" i="1" l="1"/>
  <c r="U152" i="1"/>
  <c r="T152" i="1"/>
  <c r="Z153" i="1"/>
  <c r="Y153" i="1"/>
  <c r="R152" i="1"/>
  <c r="G152" i="1"/>
  <c r="F152" i="1"/>
  <c r="D152" i="1"/>
  <c r="V152" i="1" l="1"/>
  <c r="K152" i="1"/>
  <c r="AC152" i="1"/>
  <c r="H152" i="1"/>
  <c r="I152" i="1" s="1"/>
  <c r="L152" i="1"/>
  <c r="AD152" i="1" l="1"/>
  <c r="AF152" i="1"/>
  <c r="AB151" i="1"/>
  <c r="M152" i="1"/>
  <c r="AH152" i="1" l="1"/>
  <c r="AG152" i="1"/>
  <c r="N152" i="1"/>
  <c r="P152" i="1" s="1"/>
  <c r="Q151" i="1"/>
  <c r="S151" i="1" s="1"/>
  <c r="O152" i="1" l="1"/>
  <c r="Y152" i="1" s="1"/>
  <c r="U151" i="1"/>
  <c r="T151" i="1"/>
  <c r="R151" i="1"/>
  <c r="G151" i="1"/>
  <c r="F151" i="1"/>
  <c r="D151" i="1"/>
  <c r="Z152" i="1" l="1"/>
  <c r="V151" i="1"/>
  <c r="K151" i="1"/>
  <c r="AC151" i="1"/>
  <c r="H151" i="1"/>
  <c r="L151" i="1"/>
  <c r="AF151" i="1"/>
  <c r="AH151" i="1" l="1"/>
  <c r="AG151" i="1"/>
  <c r="AD151" i="1"/>
  <c r="I151" i="1"/>
  <c r="M151" i="1"/>
  <c r="AB150" i="1"/>
  <c r="N151" i="1" l="1"/>
  <c r="P151" i="1" s="1"/>
  <c r="Q150" i="1"/>
  <c r="S150" i="1" s="1"/>
  <c r="O151" i="1" l="1"/>
  <c r="Z151" i="1" s="1"/>
  <c r="U150" i="1"/>
  <c r="T150" i="1"/>
  <c r="R150" i="1"/>
  <c r="G150" i="1"/>
  <c r="F150" i="1"/>
  <c r="D150" i="1"/>
  <c r="Y151" i="1" l="1"/>
  <c r="V150" i="1"/>
  <c r="K150" i="1"/>
  <c r="AC150" i="1"/>
  <c r="H150" i="1"/>
  <c r="L150" i="1"/>
  <c r="AD150" i="1" l="1"/>
  <c r="I150" i="1"/>
  <c r="M150" i="1"/>
  <c r="AB149" i="1"/>
  <c r="AF150" i="1"/>
  <c r="N150" i="1" l="1"/>
  <c r="AH150" i="1"/>
  <c r="AG150" i="1"/>
  <c r="P150" i="1"/>
  <c r="O150" i="1"/>
  <c r="Q149" i="1"/>
  <c r="S149" i="1" s="1"/>
  <c r="U149" i="1" l="1"/>
  <c r="T149" i="1"/>
  <c r="Y150" i="1"/>
  <c r="Z150" i="1"/>
  <c r="R149" i="1"/>
  <c r="G149" i="1"/>
  <c r="D149" i="1"/>
  <c r="F149" i="1"/>
  <c r="V149" i="1" l="1"/>
  <c r="K149" i="1"/>
  <c r="AC149" i="1"/>
  <c r="H149" i="1"/>
  <c r="L149" i="1"/>
  <c r="I149" i="1" l="1"/>
  <c r="AD149" i="1"/>
  <c r="M149" i="1"/>
  <c r="AB148" i="1"/>
  <c r="AF149" i="1"/>
  <c r="N149" i="1" l="1"/>
  <c r="O149" i="1" s="1"/>
  <c r="AH149" i="1"/>
  <c r="AG149" i="1"/>
  <c r="Y149" i="1"/>
  <c r="Z149" i="1"/>
  <c r="F148" i="1"/>
  <c r="G148" i="1"/>
  <c r="D148" i="1"/>
  <c r="P149" i="1" l="1"/>
  <c r="V148" i="1"/>
  <c r="K148" i="1"/>
  <c r="AC148" i="1"/>
  <c r="H148" i="1"/>
  <c r="I148" i="1" s="1"/>
  <c r="L148" i="1"/>
  <c r="AF148" i="1"/>
  <c r="AH148" i="1" l="1"/>
  <c r="AG148" i="1"/>
  <c r="AD148" i="1"/>
  <c r="M148" i="1"/>
  <c r="AB147" i="1"/>
  <c r="Q148" i="1" l="1"/>
  <c r="R148" i="1" s="1"/>
  <c r="N148" i="1"/>
  <c r="P148" i="1" s="1"/>
  <c r="Q147" i="1"/>
  <c r="R147" i="1" s="1"/>
  <c r="O148" i="1" l="1"/>
  <c r="S148" i="1"/>
  <c r="Y148" i="1" s="1"/>
  <c r="Z148" i="1"/>
  <c r="T148" i="1"/>
  <c r="S147" i="1"/>
  <c r="G147" i="1"/>
  <c r="D147" i="1"/>
  <c r="F147" i="1"/>
  <c r="U148" i="1" l="1"/>
  <c r="V147" i="1"/>
  <c r="K147" i="1"/>
  <c r="AC147" i="1"/>
  <c r="H147" i="1"/>
  <c r="U147" i="1"/>
  <c r="T147" i="1"/>
  <c r="L147" i="1"/>
  <c r="AD147" i="1" l="1"/>
  <c r="I147" i="1"/>
  <c r="AB146" i="1"/>
  <c r="M147" i="1"/>
  <c r="AF147" i="1"/>
  <c r="N147" i="1" l="1"/>
  <c r="P147" i="1" s="1"/>
  <c r="AG147" i="1"/>
  <c r="AH147" i="1"/>
  <c r="O147" i="1" l="1"/>
  <c r="Y147" i="1" s="1"/>
  <c r="Z147" i="1"/>
  <c r="D146" i="1"/>
  <c r="G146" i="1"/>
  <c r="F146" i="1"/>
  <c r="V146" i="1" l="1"/>
  <c r="K146" i="1"/>
  <c r="AC146" i="1"/>
  <c r="H146" i="1"/>
  <c r="L146" i="1"/>
  <c r="AD146" i="1" l="1"/>
  <c r="I146" i="1"/>
  <c r="AF146" i="1"/>
  <c r="M146" i="1"/>
  <c r="AB145" i="1"/>
  <c r="Q146" i="1" l="1"/>
  <c r="AH146" i="1"/>
  <c r="AG146" i="1"/>
  <c r="N146" i="1"/>
  <c r="P146" i="1" s="1"/>
  <c r="Q145" i="1"/>
  <c r="S145" i="1" s="1"/>
  <c r="R146" i="1" l="1"/>
  <c r="S146" i="1"/>
  <c r="O146" i="1"/>
  <c r="U145" i="1"/>
  <c r="T145" i="1"/>
  <c r="R145" i="1"/>
  <c r="F145" i="1"/>
  <c r="D145" i="1"/>
  <c r="G145" i="1"/>
  <c r="Y146" i="1" l="1"/>
  <c r="U146" i="1"/>
  <c r="T146" i="1"/>
  <c r="Z146" i="1"/>
  <c r="V145" i="1"/>
  <c r="K145" i="1"/>
  <c r="AC145" i="1"/>
  <c r="H145" i="1"/>
  <c r="L145" i="1"/>
  <c r="AF145" i="1" s="1"/>
  <c r="AH145" i="1" l="1"/>
  <c r="AG145" i="1"/>
  <c r="AD145" i="1"/>
  <c r="I145" i="1"/>
  <c r="M145" i="1"/>
  <c r="AB144" i="1"/>
  <c r="N145" i="1" l="1"/>
  <c r="P145" i="1" s="1"/>
  <c r="O145" i="1" l="1"/>
  <c r="Y145" i="1" s="1"/>
  <c r="F144" i="1"/>
  <c r="D144" i="1"/>
  <c r="G144" i="1"/>
  <c r="Z145" i="1" l="1"/>
  <c r="V144" i="1"/>
  <c r="K144" i="1"/>
  <c r="AC144" i="1"/>
  <c r="H144" i="1"/>
  <c r="L144" i="1"/>
  <c r="AF144" i="1" s="1"/>
  <c r="I144" i="1" l="1"/>
  <c r="AG144" i="1"/>
  <c r="AH144" i="1"/>
  <c r="AD144" i="1"/>
  <c r="M144" i="1"/>
  <c r="AB143" i="1"/>
  <c r="Q144" i="1" l="1"/>
  <c r="N144" i="1"/>
  <c r="P144" i="1" s="1"/>
  <c r="Q143" i="1"/>
  <c r="Q189" i="1" s="1"/>
  <c r="S144" i="1" l="1"/>
  <c r="R144" i="1"/>
  <c r="O144" i="1"/>
  <c r="Y144" i="1" s="1"/>
  <c r="R143" i="1"/>
  <c r="R189" i="1" s="1"/>
  <c r="S143" i="1"/>
  <c r="F143" i="1"/>
  <c r="G143" i="1"/>
  <c r="D143" i="1"/>
  <c r="E143" i="1"/>
  <c r="U144" i="1" l="1"/>
  <c r="T144" i="1"/>
  <c r="Z144" i="1"/>
  <c r="V143" i="1"/>
  <c r="K143" i="1"/>
  <c r="AC143" i="1"/>
  <c r="H143" i="1"/>
  <c r="S189" i="1"/>
  <c r="U143" i="1"/>
  <c r="U189" i="1" s="1"/>
  <c r="T143" i="1"/>
  <c r="T189" i="1" s="1"/>
  <c r="L143" i="1"/>
  <c r="I143" i="1" l="1"/>
  <c r="AD143" i="1"/>
  <c r="AF143" i="1"/>
  <c r="AB140" i="1"/>
  <c r="M143" i="1"/>
  <c r="N143" i="1" l="1"/>
  <c r="N189" i="1" s="1"/>
  <c r="AH143" i="1"/>
  <c r="AH189" i="1" s="1"/>
  <c r="AG143" i="1"/>
  <c r="AG189" i="1" s="1"/>
  <c r="D140" i="1"/>
  <c r="G140" i="1"/>
  <c r="F140" i="1"/>
  <c r="O143" i="1" l="1"/>
  <c r="Y143" i="1" s="1"/>
  <c r="Y189" i="1" s="1"/>
  <c r="P143" i="1"/>
  <c r="P189" i="1" s="1"/>
  <c r="V140" i="1"/>
  <c r="K140" i="1"/>
  <c r="AC140" i="1"/>
  <c r="H140" i="1"/>
  <c r="L140" i="1"/>
  <c r="O189" i="1" l="1"/>
  <c r="Z143" i="1"/>
  <c r="Z189" i="1" s="1"/>
  <c r="I140" i="1"/>
  <c r="AD140" i="1"/>
  <c r="AF140" i="1"/>
  <c r="AB139" i="1"/>
  <c r="M140" i="1"/>
  <c r="AH140" i="1" l="1"/>
  <c r="AG140" i="1"/>
  <c r="N140" i="1"/>
  <c r="O140" i="1" s="1"/>
  <c r="Q140" i="1"/>
  <c r="S140" i="1" s="1"/>
  <c r="T140" i="1" s="1"/>
  <c r="G139" i="1"/>
  <c r="D139" i="1"/>
  <c r="F139" i="1"/>
  <c r="Z140" i="1" l="1"/>
  <c r="Y140" i="1"/>
  <c r="R140" i="1"/>
  <c r="U140" i="1" s="1"/>
  <c r="P140" i="1"/>
  <c r="V139" i="1"/>
  <c r="K139" i="1"/>
  <c r="AC139" i="1"/>
  <c r="H139" i="1"/>
  <c r="L139" i="1"/>
  <c r="M139" i="1" s="1"/>
  <c r="Q139" i="1" l="1"/>
  <c r="R139" i="1" s="1"/>
  <c r="N139" i="1"/>
  <c r="P139" i="1" s="1"/>
  <c r="AD139" i="1"/>
  <c r="I139" i="1"/>
  <c r="AF139" i="1"/>
  <c r="AB138" i="1"/>
  <c r="AG139" i="1" l="1"/>
  <c r="AH139" i="1"/>
  <c r="S139" i="1"/>
  <c r="U139" i="1" s="1"/>
  <c r="O139" i="1"/>
  <c r="Q138" i="1"/>
  <c r="S138" i="1" s="1"/>
  <c r="T139" i="1" l="1"/>
  <c r="Y139" i="1"/>
  <c r="Z139" i="1"/>
  <c r="U138" i="1"/>
  <c r="T138" i="1"/>
  <c r="R138" i="1"/>
  <c r="G138" i="1"/>
  <c r="D138" i="1"/>
  <c r="F138" i="1"/>
  <c r="V138" i="1" l="1"/>
  <c r="K138" i="1"/>
  <c r="AC138" i="1"/>
  <c r="H138" i="1"/>
  <c r="L138" i="1"/>
  <c r="AF138" i="1"/>
  <c r="I138" i="1" l="1"/>
  <c r="AH138" i="1"/>
  <c r="AG138" i="1"/>
  <c r="AD138" i="1"/>
  <c r="M138" i="1"/>
  <c r="AB137" i="1"/>
  <c r="N138" i="1" l="1"/>
  <c r="P138" i="1" s="1"/>
  <c r="G137" i="1"/>
  <c r="F137" i="1"/>
  <c r="D137" i="1"/>
  <c r="O138" i="1" l="1"/>
  <c r="Z138" i="1" s="1"/>
  <c r="V137" i="1"/>
  <c r="K137" i="1"/>
  <c r="AC137" i="1"/>
  <c r="H137" i="1"/>
  <c r="L137" i="1"/>
  <c r="AF137" i="1" s="1"/>
  <c r="Y138" i="1" l="1"/>
  <c r="I137" i="1"/>
  <c r="AH137" i="1"/>
  <c r="AG137" i="1"/>
  <c r="AD137" i="1"/>
  <c r="M137" i="1"/>
  <c r="AB136" i="1"/>
  <c r="Q137" i="1" l="1"/>
  <c r="R137" i="1" s="1"/>
  <c r="N137" i="1"/>
  <c r="P137" i="1" s="1"/>
  <c r="G136" i="1"/>
  <c r="F136" i="1"/>
  <c r="D136" i="1"/>
  <c r="O137" i="1" l="1"/>
  <c r="S137" i="1"/>
  <c r="V136" i="1"/>
  <c r="K136" i="1"/>
  <c r="AC136" i="1"/>
  <c r="H136" i="1"/>
  <c r="L136" i="1"/>
  <c r="Z137" i="1" l="1"/>
  <c r="Y137" i="1"/>
  <c r="T137" i="1"/>
  <c r="U137" i="1"/>
  <c r="AD136" i="1"/>
  <c r="I136" i="1"/>
  <c r="M136" i="1"/>
  <c r="AF136" i="1"/>
  <c r="AB135" i="1"/>
  <c r="Q136" i="1" l="1"/>
  <c r="S136" i="1" s="1"/>
  <c r="U136" i="1" s="1"/>
  <c r="N136" i="1"/>
  <c r="P136" i="1" s="1"/>
  <c r="AH136" i="1"/>
  <c r="AG136" i="1"/>
  <c r="Q135" i="1"/>
  <c r="S135" i="1" s="1"/>
  <c r="O136" i="1" l="1"/>
  <c r="R136" i="1"/>
  <c r="T136" i="1" s="1"/>
  <c r="Y136" i="1"/>
  <c r="Z136" i="1"/>
  <c r="U135" i="1"/>
  <c r="T135" i="1"/>
  <c r="R135" i="1"/>
  <c r="D135" i="1"/>
  <c r="G135" i="1"/>
  <c r="F135" i="1"/>
  <c r="V135" i="1" l="1"/>
  <c r="K135" i="1"/>
  <c r="AC135" i="1"/>
  <c r="H135" i="1"/>
  <c r="L135" i="1"/>
  <c r="I135" i="1" l="1"/>
  <c r="AD135" i="1"/>
  <c r="M135" i="1"/>
  <c r="AF135" i="1"/>
  <c r="AB134" i="1"/>
  <c r="N135" i="1" l="1"/>
  <c r="P135" i="1" s="1"/>
  <c r="AG135" i="1"/>
  <c r="AH135" i="1"/>
  <c r="O135" i="1"/>
  <c r="Y135" i="1" s="1"/>
  <c r="Q134" i="1"/>
  <c r="S134" i="1" s="1"/>
  <c r="Z135" i="1" l="1"/>
  <c r="U134" i="1"/>
  <c r="T134" i="1"/>
  <c r="R134" i="1"/>
  <c r="G134" i="1"/>
  <c r="F134" i="1"/>
  <c r="D134" i="1"/>
  <c r="V134" i="1" l="1"/>
  <c r="K134" i="1"/>
  <c r="AC134" i="1"/>
  <c r="H134" i="1"/>
  <c r="L134" i="1"/>
  <c r="M134" i="1" s="1"/>
  <c r="N134" i="1" l="1"/>
  <c r="O134" i="1" s="1"/>
  <c r="I134" i="1"/>
  <c r="AD134" i="1"/>
  <c r="AF134" i="1"/>
  <c r="AB133" i="1"/>
  <c r="AG134" i="1" l="1"/>
  <c r="AH134" i="1"/>
  <c r="P134" i="1"/>
  <c r="Z134" i="1"/>
  <c r="Y134" i="1"/>
  <c r="Q133" i="1"/>
  <c r="S133" i="1" s="1"/>
  <c r="U133" i="1" l="1"/>
  <c r="T133" i="1"/>
  <c r="R133" i="1"/>
  <c r="F133" i="1"/>
  <c r="D133" i="1"/>
  <c r="G133" i="1"/>
  <c r="V133" i="1" l="1"/>
  <c r="K133" i="1"/>
  <c r="AC133" i="1"/>
  <c r="H133" i="1"/>
  <c r="I133" i="1" s="1"/>
  <c r="L133" i="1"/>
  <c r="AD133" i="1" l="1"/>
  <c r="M133" i="1"/>
  <c r="AF133" i="1"/>
  <c r="AB132" i="1"/>
  <c r="N133" i="1" l="1"/>
  <c r="P133" i="1" s="1"/>
  <c r="AH133" i="1"/>
  <c r="AG133" i="1"/>
  <c r="O133" i="1"/>
  <c r="Y133" i="1" s="1"/>
  <c r="Q132" i="1"/>
  <c r="S132" i="1" s="1"/>
  <c r="Z133" i="1" l="1"/>
  <c r="T132" i="1"/>
  <c r="U132" i="1"/>
  <c r="R132" i="1"/>
  <c r="D132" i="1"/>
  <c r="F132" i="1"/>
  <c r="G132" i="1"/>
  <c r="V132" i="1" l="1"/>
  <c r="K132" i="1"/>
  <c r="AC132" i="1"/>
  <c r="H132" i="1"/>
  <c r="L132" i="1"/>
  <c r="AD132" i="1" l="1"/>
  <c r="I132" i="1"/>
  <c r="M132" i="1"/>
  <c r="AF132" i="1"/>
  <c r="AB131" i="1"/>
  <c r="AH132" i="1" l="1"/>
  <c r="AG132" i="1"/>
  <c r="N132" i="1"/>
  <c r="P132" i="1" s="1"/>
  <c r="Q131" i="1"/>
  <c r="R131" i="1" s="1"/>
  <c r="O132" i="1" l="1"/>
  <c r="Y132" i="1" s="1"/>
  <c r="S131" i="1"/>
  <c r="F131" i="1"/>
  <c r="G131" i="1"/>
  <c r="D131" i="1"/>
  <c r="Z132" i="1" l="1"/>
  <c r="V131" i="1"/>
  <c r="K131" i="1"/>
  <c r="AC131" i="1"/>
  <c r="H131" i="1"/>
  <c r="U131" i="1"/>
  <c r="T131" i="1"/>
  <c r="L131" i="1"/>
  <c r="I131" i="1" l="1"/>
  <c r="AD131" i="1"/>
  <c r="M131" i="1"/>
  <c r="AF131" i="1"/>
  <c r="AB130" i="1"/>
  <c r="N131" i="1" l="1"/>
  <c r="O131" i="1" s="1"/>
  <c r="AG131" i="1"/>
  <c r="AH131" i="1"/>
  <c r="Y131" i="1"/>
  <c r="Z131" i="1"/>
  <c r="Q130" i="1"/>
  <c r="S130" i="1" s="1"/>
  <c r="P131" i="1" l="1"/>
  <c r="T130" i="1"/>
  <c r="U130" i="1"/>
  <c r="R130" i="1"/>
  <c r="F130" i="1"/>
  <c r="G130" i="1"/>
  <c r="D130" i="1"/>
  <c r="V130" i="1" l="1"/>
  <c r="K130" i="1"/>
  <c r="AC130" i="1"/>
  <c r="H130" i="1"/>
  <c r="L130" i="1"/>
  <c r="AD130" i="1" l="1"/>
  <c r="I130" i="1"/>
  <c r="AB129" i="1"/>
  <c r="M130" i="1"/>
  <c r="AF130" i="1"/>
  <c r="AH130" i="1" l="1"/>
  <c r="AG130" i="1"/>
  <c r="N130" i="1"/>
  <c r="Q129" i="1"/>
  <c r="R129" i="1" s="1"/>
  <c r="P130" i="1" l="1"/>
  <c r="O130" i="1"/>
  <c r="S129" i="1"/>
  <c r="F129" i="1"/>
  <c r="D129" i="1"/>
  <c r="G129" i="1"/>
  <c r="Z130" i="1" l="1"/>
  <c r="Y130" i="1"/>
  <c r="V129" i="1"/>
  <c r="K129" i="1"/>
  <c r="AC129" i="1"/>
  <c r="H129" i="1"/>
  <c r="U129" i="1"/>
  <c r="T129" i="1"/>
  <c r="L129" i="1"/>
  <c r="AF129" i="1"/>
  <c r="M129" i="1"/>
  <c r="N129" i="1" l="1"/>
  <c r="P129" i="1" s="1"/>
  <c r="I129" i="1"/>
  <c r="AG129" i="1"/>
  <c r="AH129" i="1"/>
  <c r="AD129" i="1"/>
  <c r="AB128" i="1"/>
  <c r="O129" i="1" l="1"/>
  <c r="Z129" i="1" s="1"/>
  <c r="F128" i="1"/>
  <c r="D128" i="1"/>
  <c r="G128" i="1"/>
  <c r="Y129" i="1" l="1"/>
  <c r="V128" i="1"/>
  <c r="K128" i="1"/>
  <c r="AC128" i="1"/>
  <c r="H128" i="1"/>
  <c r="L128" i="1"/>
  <c r="M128" i="1"/>
  <c r="Q128" i="1" l="1"/>
  <c r="S128" i="1" s="1"/>
  <c r="N128" i="1"/>
  <c r="P128" i="1" s="1"/>
  <c r="I128" i="1"/>
  <c r="AD128" i="1"/>
  <c r="AB127" i="1"/>
  <c r="AF128" i="1"/>
  <c r="AH128" i="1" l="1"/>
  <c r="AG128" i="1"/>
  <c r="R128" i="1"/>
  <c r="O128" i="1"/>
  <c r="Z128" i="1" s="1"/>
  <c r="T128" i="1"/>
  <c r="U128" i="1"/>
  <c r="F127" i="1"/>
  <c r="G127" i="1"/>
  <c r="D127" i="1"/>
  <c r="Y128" i="1" l="1"/>
  <c r="V127" i="1"/>
  <c r="K127" i="1"/>
  <c r="AC127" i="1"/>
  <c r="H127" i="1"/>
  <c r="L127" i="1"/>
  <c r="M127" i="1"/>
  <c r="N127" i="1" l="1"/>
  <c r="P127" i="1" s="1"/>
  <c r="Q127" i="1"/>
  <c r="R127" i="1" s="1"/>
  <c r="I127" i="1"/>
  <c r="AD127" i="1"/>
  <c r="AF127" i="1"/>
  <c r="AB126" i="1"/>
  <c r="AG127" i="1" l="1"/>
  <c r="AH127" i="1"/>
  <c r="O127" i="1"/>
  <c r="S127" i="1"/>
  <c r="U127" i="1" s="1"/>
  <c r="Q126" i="1"/>
  <c r="S126" i="1" s="1"/>
  <c r="Y127" i="1" l="1"/>
  <c r="Z127" i="1"/>
  <c r="T127" i="1"/>
  <c r="T126" i="1"/>
  <c r="U126" i="1"/>
  <c r="R126" i="1"/>
  <c r="F126" i="1"/>
  <c r="G126" i="1"/>
  <c r="D126" i="1"/>
  <c r="V126" i="1" l="1"/>
  <c r="K126" i="1"/>
  <c r="AC126" i="1"/>
  <c r="H126" i="1"/>
  <c r="L126" i="1"/>
  <c r="AF126" i="1" s="1"/>
  <c r="I126" i="1" l="1"/>
  <c r="AG126" i="1"/>
  <c r="AH126" i="1"/>
  <c r="AD126" i="1"/>
  <c r="M126" i="1"/>
  <c r="AB125" i="1"/>
  <c r="N126" i="1" l="1"/>
  <c r="P126" i="1" s="1"/>
  <c r="Q125" i="1"/>
  <c r="S125" i="1" s="1"/>
  <c r="O126" i="1" l="1"/>
  <c r="Y126" i="1" s="1"/>
  <c r="T125" i="1"/>
  <c r="U125" i="1"/>
  <c r="R125" i="1"/>
  <c r="G125" i="1"/>
  <c r="D125" i="1"/>
  <c r="F125" i="1"/>
  <c r="Z126" i="1" l="1"/>
  <c r="V125" i="1"/>
  <c r="K125" i="1"/>
  <c r="AC125" i="1"/>
  <c r="H125" i="1"/>
  <c r="L125" i="1"/>
  <c r="AF125" i="1" s="1"/>
  <c r="I125" i="1" l="1"/>
  <c r="AH125" i="1"/>
  <c r="AG125" i="1"/>
  <c r="AD125" i="1"/>
  <c r="M125" i="1"/>
  <c r="AB124" i="1"/>
  <c r="N125" i="1" l="1"/>
  <c r="P125" i="1" s="1"/>
  <c r="Q124" i="1"/>
  <c r="S124" i="1" s="1"/>
  <c r="O125" i="1" l="1"/>
  <c r="U124" i="1"/>
  <c r="T124" i="1"/>
  <c r="Z125" i="1"/>
  <c r="Y125" i="1"/>
  <c r="R124" i="1"/>
  <c r="F124" i="1"/>
  <c r="G124" i="1"/>
  <c r="D124" i="1"/>
  <c r="V124" i="1" l="1"/>
  <c r="K124" i="1"/>
  <c r="AC124" i="1"/>
  <c r="H124" i="1"/>
  <c r="L124" i="1"/>
  <c r="AF124" i="1" s="1"/>
  <c r="I124" i="1" l="1"/>
  <c r="AH124" i="1"/>
  <c r="AG124" i="1"/>
  <c r="AD124" i="1"/>
  <c r="AB123" i="1"/>
  <c r="M124" i="1"/>
  <c r="N124" i="1" l="1"/>
  <c r="P124" i="1" s="1"/>
  <c r="G123" i="1"/>
  <c r="D123" i="1"/>
  <c r="F123" i="1"/>
  <c r="O124" i="1" l="1"/>
  <c r="Z124" i="1" s="1"/>
  <c r="V123" i="1"/>
  <c r="K123" i="1"/>
  <c r="AC123" i="1"/>
  <c r="H123" i="1"/>
  <c r="L123" i="1"/>
  <c r="M123" i="1"/>
  <c r="AF123" i="1"/>
  <c r="Y124" i="1" l="1"/>
  <c r="N123" i="1"/>
  <c r="O123" i="1" s="1"/>
  <c r="Q123" i="1"/>
  <c r="S123" i="1" s="1"/>
  <c r="AH123" i="1"/>
  <c r="AG123" i="1"/>
  <c r="AD123" i="1"/>
  <c r="I123" i="1"/>
  <c r="AB122" i="1"/>
  <c r="P123" i="1" l="1"/>
  <c r="R123" i="1"/>
  <c r="U123" i="1" s="1"/>
  <c r="Y123" i="1"/>
  <c r="T123" i="1"/>
  <c r="Z123" i="1"/>
  <c r="Q122" i="1"/>
  <c r="S122" i="1" s="1"/>
  <c r="U122" i="1" l="1"/>
  <c r="T122" i="1"/>
  <c r="R122" i="1"/>
  <c r="G122" i="1"/>
  <c r="D122" i="1"/>
  <c r="F122" i="1"/>
  <c r="V122" i="1" l="1"/>
  <c r="K122" i="1"/>
  <c r="AC122" i="1"/>
  <c r="H122" i="1"/>
  <c r="L122" i="1"/>
  <c r="M122" i="1"/>
  <c r="N122" i="1" l="1"/>
  <c r="P122" i="1" s="1"/>
  <c r="I122" i="1"/>
  <c r="AD122" i="1"/>
  <c r="AF122" i="1"/>
  <c r="AB121" i="1"/>
  <c r="AG122" i="1" l="1"/>
  <c r="AH122" i="1"/>
  <c r="O122" i="1"/>
  <c r="Z122" i="1" s="1"/>
  <c r="Q121" i="1"/>
  <c r="S121" i="1" s="1"/>
  <c r="Y122" i="1" l="1"/>
  <c r="U121" i="1"/>
  <c r="T121" i="1"/>
  <c r="R121" i="1"/>
  <c r="G121" i="1"/>
  <c r="D121" i="1"/>
  <c r="F121" i="1"/>
  <c r="V121" i="1" l="1"/>
  <c r="K121" i="1"/>
  <c r="AC121" i="1"/>
  <c r="H121" i="1"/>
  <c r="L121" i="1"/>
  <c r="AF121" i="1"/>
  <c r="I121" i="1" l="1"/>
  <c r="AH121" i="1"/>
  <c r="AG121" i="1"/>
  <c r="AD121" i="1"/>
  <c r="M121" i="1"/>
  <c r="AB120" i="1"/>
  <c r="N121" i="1" l="1"/>
  <c r="P121" i="1" s="1"/>
  <c r="Q120" i="1"/>
  <c r="S120" i="1" s="1"/>
  <c r="O121" i="1" l="1"/>
  <c r="Y121" i="1" s="1"/>
  <c r="U120" i="1"/>
  <c r="T120" i="1"/>
  <c r="R120" i="1"/>
  <c r="F120" i="1"/>
  <c r="G120" i="1"/>
  <c r="D120" i="1"/>
  <c r="Z121" i="1" l="1"/>
  <c r="V120" i="1"/>
  <c r="K120" i="1"/>
  <c r="AC120" i="1"/>
  <c r="H120" i="1"/>
  <c r="L120" i="1"/>
  <c r="AD120" i="1" l="1"/>
  <c r="I120" i="1"/>
  <c r="AB119" i="1"/>
  <c r="M120" i="1"/>
  <c r="AF120" i="1"/>
  <c r="AH120" i="1" l="1"/>
  <c r="AG120" i="1"/>
  <c r="N120" i="1"/>
  <c r="P120" i="1" s="1"/>
  <c r="F119" i="1"/>
  <c r="G119" i="1"/>
  <c r="D119" i="1"/>
  <c r="O120" i="1" l="1"/>
  <c r="Z120" i="1" s="1"/>
  <c r="V119" i="1"/>
  <c r="K119" i="1"/>
  <c r="AC119" i="1"/>
  <c r="H119" i="1"/>
  <c r="L119" i="1"/>
  <c r="M119" i="1"/>
  <c r="Y120" i="1" l="1"/>
  <c r="Q119" i="1"/>
  <c r="S119" i="1" s="1"/>
  <c r="N119" i="1"/>
  <c r="I119" i="1"/>
  <c r="AD119" i="1"/>
  <c r="AF119" i="1"/>
  <c r="AB118" i="1"/>
  <c r="AG119" i="1" l="1"/>
  <c r="AH119" i="1"/>
  <c r="R119" i="1"/>
  <c r="T119" i="1" s="1"/>
  <c r="O119" i="1"/>
  <c r="Z119" i="1" s="1"/>
  <c r="P119" i="1"/>
  <c r="U119" i="1"/>
  <c r="Y119" i="1" l="1"/>
  <c r="F118" i="1"/>
  <c r="D118" i="1"/>
  <c r="G118" i="1"/>
  <c r="V118" i="1" l="1"/>
  <c r="K118" i="1"/>
  <c r="AC118" i="1"/>
  <c r="H118" i="1"/>
  <c r="L118" i="1"/>
  <c r="AF118" i="1"/>
  <c r="I118" i="1" l="1"/>
  <c r="AH118" i="1"/>
  <c r="AG118" i="1"/>
  <c r="AD118" i="1"/>
  <c r="M118" i="1"/>
  <c r="AB117" i="1"/>
  <c r="Q118" i="1" l="1"/>
  <c r="S118" i="1" s="1"/>
  <c r="U118" i="1" s="1"/>
  <c r="N118" i="1"/>
  <c r="P118" i="1" s="1"/>
  <c r="Q117" i="1"/>
  <c r="S117" i="1" s="1"/>
  <c r="O118" i="1" l="1"/>
  <c r="Z118" i="1" s="1"/>
  <c r="R118" i="1"/>
  <c r="T118" i="1" s="1"/>
  <c r="U117" i="1"/>
  <c r="T117" i="1"/>
  <c r="R117" i="1"/>
  <c r="G117" i="1"/>
  <c r="F117" i="1"/>
  <c r="D117" i="1"/>
  <c r="Y118" i="1" l="1"/>
  <c r="V117" i="1"/>
  <c r="K117" i="1"/>
  <c r="AC117" i="1"/>
  <c r="H117" i="1"/>
  <c r="L117" i="1"/>
  <c r="M117" i="1"/>
  <c r="N117" i="1" l="1"/>
  <c r="I117" i="1"/>
  <c r="AD117" i="1"/>
  <c r="P117" i="1"/>
  <c r="O117" i="1"/>
  <c r="AF117" i="1"/>
  <c r="AB116" i="1"/>
  <c r="AH117" i="1" l="1"/>
  <c r="AG117" i="1"/>
  <c r="Z117" i="1"/>
  <c r="Y117" i="1"/>
  <c r="D116" i="1"/>
  <c r="F116" i="1"/>
  <c r="G116" i="1"/>
  <c r="V116" i="1" l="1"/>
  <c r="K116" i="1"/>
  <c r="AC116" i="1"/>
  <c r="H116" i="1"/>
  <c r="L116" i="1"/>
  <c r="AF116" i="1" s="1"/>
  <c r="I116" i="1" l="1"/>
  <c r="AH116" i="1"/>
  <c r="AG116" i="1"/>
  <c r="AD116" i="1"/>
  <c r="M116" i="1"/>
  <c r="AB115" i="1"/>
  <c r="Q116" i="1" l="1"/>
  <c r="S116" i="1" s="1"/>
  <c r="T116" i="1" s="1"/>
  <c r="N116" i="1"/>
  <c r="P116" i="1" s="1"/>
  <c r="Q115" i="1"/>
  <c r="S115" i="1" s="1"/>
  <c r="O116" i="1" l="1"/>
  <c r="Z116" i="1" s="1"/>
  <c r="R116" i="1"/>
  <c r="U116" i="1" s="1"/>
  <c r="U115" i="1"/>
  <c r="T115" i="1"/>
  <c r="R115" i="1"/>
  <c r="Y116" i="1"/>
  <c r="D115" i="1"/>
  <c r="F115" i="1"/>
  <c r="G115" i="1"/>
  <c r="V115" i="1" l="1"/>
  <c r="K115" i="1"/>
  <c r="AC115" i="1"/>
  <c r="H115" i="1"/>
  <c r="L115" i="1"/>
  <c r="M115" i="1"/>
  <c r="N115" i="1" l="1"/>
  <c r="P115" i="1" s="1"/>
  <c r="I115" i="1"/>
  <c r="AD115" i="1"/>
  <c r="AB114" i="1"/>
  <c r="AF115" i="1"/>
  <c r="AH115" i="1" l="1"/>
  <c r="AG115" i="1"/>
  <c r="O115" i="1"/>
  <c r="Z115" i="1" s="1"/>
  <c r="Q114" i="1"/>
  <c r="S114" i="1" s="1"/>
  <c r="Y115" i="1" l="1"/>
  <c r="U114" i="1"/>
  <c r="T114" i="1"/>
  <c r="R114" i="1"/>
  <c r="G114" i="1"/>
  <c r="F114" i="1"/>
  <c r="D114" i="1"/>
  <c r="V114" i="1" l="1"/>
  <c r="K114" i="1"/>
  <c r="AC114" i="1"/>
  <c r="H114" i="1"/>
  <c r="L114" i="1"/>
  <c r="I114" i="1" l="1"/>
  <c r="AD114" i="1"/>
  <c r="AF114" i="1"/>
  <c r="M114" i="1"/>
  <c r="AB113" i="1"/>
  <c r="AG114" i="1" l="1"/>
  <c r="AH114" i="1"/>
  <c r="N114" i="1"/>
  <c r="P114" i="1" s="1"/>
  <c r="Q113" i="1"/>
  <c r="S113" i="1" s="1"/>
  <c r="O114" i="1" l="1"/>
  <c r="U113" i="1"/>
  <c r="T113" i="1"/>
  <c r="R113" i="1"/>
  <c r="D113" i="1"/>
  <c r="G113" i="1"/>
  <c r="F113" i="1"/>
  <c r="Z114" i="1" l="1"/>
  <c r="Y114" i="1"/>
  <c r="V113" i="1"/>
  <c r="K113" i="1"/>
  <c r="AC113" i="1"/>
  <c r="H113" i="1"/>
  <c r="L113" i="1"/>
  <c r="AF113" i="1"/>
  <c r="I113" i="1" l="1"/>
  <c r="AH113" i="1"/>
  <c r="AG113" i="1"/>
  <c r="AD113" i="1"/>
  <c r="AB112" i="1"/>
  <c r="M113" i="1"/>
  <c r="N113" i="1" l="1"/>
  <c r="P113" i="1" s="1"/>
  <c r="Q112" i="1"/>
  <c r="S112" i="1" s="1"/>
  <c r="O113" i="1" l="1"/>
  <c r="Y113" i="1" s="1"/>
  <c r="U112" i="1"/>
  <c r="T112" i="1"/>
  <c r="R112" i="1"/>
  <c r="G112" i="1"/>
  <c r="D112" i="1"/>
  <c r="F112" i="1"/>
  <c r="Z113" i="1" l="1"/>
  <c r="V112" i="1"/>
  <c r="K112" i="1"/>
  <c r="AC112" i="1"/>
  <c r="H112" i="1"/>
  <c r="L112" i="1"/>
  <c r="I112" i="1" l="1"/>
  <c r="AD112" i="1"/>
  <c r="M112" i="1"/>
  <c r="AB111" i="1"/>
  <c r="AF112" i="1"/>
  <c r="N112" i="1" l="1"/>
  <c r="P112" i="1" s="1"/>
  <c r="AG112" i="1"/>
  <c r="AH112" i="1"/>
  <c r="Q111" i="1"/>
  <c r="S111" i="1" s="1"/>
  <c r="O112" i="1" l="1"/>
  <c r="U111" i="1"/>
  <c r="T111" i="1"/>
  <c r="R111" i="1"/>
  <c r="F111" i="1"/>
  <c r="G111" i="1"/>
  <c r="D111" i="1"/>
  <c r="Z112" i="1" l="1"/>
  <c r="Y112" i="1"/>
  <c r="V111" i="1"/>
  <c r="K111" i="1"/>
  <c r="AC111" i="1"/>
  <c r="H111" i="1"/>
  <c r="L111" i="1"/>
  <c r="AF111" i="1"/>
  <c r="I111" i="1" l="1"/>
  <c r="AH111" i="1"/>
  <c r="AG111" i="1"/>
  <c r="AD111" i="1"/>
  <c r="M111" i="1"/>
  <c r="AB110" i="1"/>
  <c r="N111" i="1" l="1"/>
  <c r="P111" i="1" s="1"/>
  <c r="Q110" i="1"/>
  <c r="S110" i="1" s="1"/>
  <c r="O111" i="1" l="1"/>
  <c r="Z111" i="1" s="1"/>
  <c r="U110" i="1"/>
  <c r="T110" i="1"/>
  <c r="R110" i="1"/>
  <c r="G110" i="1"/>
  <c r="D110" i="1"/>
  <c r="F110" i="1"/>
  <c r="Y111" i="1" l="1"/>
  <c r="V110" i="1"/>
  <c r="K110" i="1"/>
  <c r="AC110" i="1"/>
  <c r="H110" i="1"/>
  <c r="L110" i="1"/>
  <c r="I110" i="1" l="1"/>
  <c r="AD110" i="1"/>
  <c r="M110" i="1"/>
  <c r="AB109" i="1"/>
  <c r="AF110" i="1"/>
  <c r="N110" i="1" l="1"/>
  <c r="P110" i="1" s="1"/>
  <c r="AG110" i="1"/>
  <c r="AH110" i="1"/>
  <c r="O110" i="1"/>
  <c r="Z110" i="1" s="1"/>
  <c r="D109" i="1"/>
  <c r="F109" i="1"/>
  <c r="G109" i="1"/>
  <c r="Y110" i="1" l="1"/>
  <c r="V109" i="1"/>
  <c r="K109" i="1"/>
  <c r="AC109" i="1"/>
  <c r="H109" i="1"/>
  <c r="L109" i="1"/>
  <c r="I109" i="1" l="1"/>
  <c r="AD109" i="1"/>
  <c r="AF109" i="1"/>
  <c r="AB108" i="1"/>
  <c r="M109" i="1"/>
  <c r="AH109" i="1" l="1"/>
  <c r="AG109" i="1"/>
  <c r="Q109" i="1"/>
  <c r="S109" i="1" s="1"/>
  <c r="U109" i="1" s="1"/>
  <c r="N109" i="1"/>
  <c r="O109" i="1" s="1"/>
  <c r="Q108" i="1"/>
  <c r="S108" i="1" s="1"/>
  <c r="R109" i="1" l="1"/>
  <c r="T109" i="1"/>
  <c r="Z109" i="1"/>
  <c r="Y109" i="1"/>
  <c r="P109" i="1"/>
  <c r="U108" i="1"/>
  <c r="T108" i="1"/>
  <c r="R108" i="1"/>
  <c r="D108" i="1"/>
  <c r="F108" i="1"/>
  <c r="G108" i="1"/>
  <c r="V108" i="1" l="1"/>
  <c r="K108" i="1"/>
  <c r="AC108" i="1"/>
  <c r="H108" i="1"/>
  <c r="L108" i="1"/>
  <c r="M108" i="1"/>
  <c r="N108" i="1" l="1"/>
  <c r="P108" i="1" s="1"/>
  <c r="I108" i="1"/>
  <c r="AD108" i="1"/>
  <c r="AF108" i="1"/>
  <c r="AB107" i="1"/>
  <c r="AG108" i="1" l="1"/>
  <c r="AH108" i="1"/>
  <c r="O108" i="1"/>
  <c r="Z108" i="1" s="1"/>
  <c r="Q107" i="1"/>
  <c r="S107" i="1" s="1"/>
  <c r="Y108" i="1" l="1"/>
  <c r="U107" i="1"/>
  <c r="T107" i="1"/>
  <c r="R107" i="1"/>
  <c r="G107" i="1"/>
  <c r="F107" i="1"/>
  <c r="D107" i="1"/>
  <c r="V107" i="1" l="1"/>
  <c r="K107" i="1"/>
  <c r="AC107" i="1"/>
  <c r="H107" i="1"/>
  <c r="L107" i="1"/>
  <c r="I107" i="1" l="1"/>
  <c r="AD107" i="1"/>
  <c r="AF107" i="1"/>
  <c r="M107" i="1"/>
  <c r="AB106" i="1"/>
  <c r="AH107" i="1" l="1"/>
  <c r="AG107" i="1"/>
  <c r="N107" i="1"/>
  <c r="P107" i="1" s="1"/>
  <c r="Q106" i="1"/>
  <c r="S106" i="1" s="1"/>
  <c r="O107" i="1" l="1"/>
  <c r="Z107" i="1" s="1"/>
  <c r="U106" i="1"/>
  <c r="T106" i="1"/>
  <c r="R106" i="1"/>
  <c r="D106" i="1"/>
  <c r="F106" i="1"/>
  <c r="G106" i="1"/>
  <c r="Y107" i="1" l="1"/>
  <c r="V106" i="1"/>
  <c r="K106" i="1"/>
  <c r="AC106" i="1"/>
  <c r="H106" i="1"/>
  <c r="L106" i="1"/>
  <c r="M106" i="1"/>
  <c r="N106" i="1" l="1"/>
  <c r="P106" i="1" s="1"/>
  <c r="I106" i="1"/>
  <c r="AD106" i="1"/>
  <c r="AF106" i="1"/>
  <c r="AB105" i="1"/>
  <c r="AH106" i="1" l="1"/>
  <c r="AG106" i="1"/>
  <c r="O106" i="1"/>
  <c r="Y106" i="1" s="1"/>
  <c r="G105" i="1"/>
  <c r="D105" i="1"/>
  <c r="F105" i="1"/>
  <c r="Z106" i="1" l="1"/>
  <c r="V105" i="1"/>
  <c r="K105" i="1"/>
  <c r="AC105" i="1"/>
  <c r="H105" i="1"/>
  <c r="L105" i="1"/>
  <c r="I105" i="1" l="1"/>
  <c r="AD105" i="1"/>
  <c r="M105" i="1"/>
  <c r="AF105" i="1"/>
  <c r="AB104" i="1"/>
  <c r="Q105" i="1" l="1"/>
  <c r="S105" i="1" s="1"/>
  <c r="U105" i="1" s="1"/>
  <c r="N105" i="1"/>
  <c r="AG105" i="1"/>
  <c r="AH105" i="1"/>
  <c r="P105" i="1"/>
  <c r="O105" i="1"/>
  <c r="F104" i="1"/>
  <c r="G104" i="1"/>
  <c r="D104" i="1"/>
  <c r="Z105" i="1" l="1"/>
  <c r="R105" i="1"/>
  <c r="T105" i="1" s="1"/>
  <c r="Y105" i="1"/>
  <c r="V104" i="1"/>
  <c r="K104" i="1"/>
  <c r="AC104" i="1"/>
  <c r="H104" i="1"/>
  <c r="L104" i="1"/>
  <c r="AF104" i="1" s="1"/>
  <c r="I104" i="1" l="1"/>
  <c r="AH104" i="1"/>
  <c r="AG104" i="1"/>
  <c r="AD104" i="1"/>
  <c r="M104" i="1"/>
  <c r="AB103" i="1"/>
  <c r="N104" i="1" l="1"/>
  <c r="O104" i="1" s="1"/>
  <c r="Q104" i="1"/>
  <c r="S104" i="1" s="1"/>
  <c r="D103" i="1"/>
  <c r="G103" i="1"/>
  <c r="F103" i="1"/>
  <c r="P104" i="1" l="1"/>
  <c r="Z104" i="1"/>
  <c r="U104" i="1"/>
  <c r="R104" i="1"/>
  <c r="T104" i="1" s="1"/>
  <c r="Y104" i="1"/>
  <c r="V103" i="1"/>
  <c r="K103" i="1"/>
  <c r="AC103" i="1"/>
  <c r="H103" i="1"/>
  <c r="L103" i="1"/>
  <c r="M103" i="1"/>
  <c r="Q103" i="1" l="1"/>
  <c r="R103" i="1" s="1"/>
  <c r="N103" i="1"/>
  <c r="I103" i="1"/>
  <c r="AD103" i="1"/>
  <c r="AF103" i="1"/>
  <c r="AB102" i="1"/>
  <c r="AH103" i="1" l="1"/>
  <c r="AG103" i="1"/>
  <c r="S103" i="1"/>
  <c r="U103" i="1" s="1"/>
  <c r="P103" i="1"/>
  <c r="O103" i="1"/>
  <c r="Q102" i="1"/>
  <c r="R102" i="1" s="1"/>
  <c r="T103" i="1" l="1"/>
  <c r="Z103" i="1"/>
  <c r="S102" i="1"/>
  <c r="Y103" i="1"/>
  <c r="F102" i="1"/>
  <c r="G102" i="1"/>
  <c r="D102" i="1"/>
  <c r="V102" i="1" l="1"/>
  <c r="K102" i="1"/>
  <c r="AC102" i="1"/>
  <c r="H102" i="1"/>
  <c r="U102" i="1"/>
  <c r="T102" i="1"/>
  <c r="L102" i="1"/>
  <c r="I102" i="1" l="1"/>
  <c r="AD102" i="1"/>
  <c r="AB101" i="1"/>
  <c r="M102" i="1"/>
  <c r="AF102" i="1"/>
  <c r="AH102" i="1" l="1"/>
  <c r="AG102" i="1"/>
  <c r="N102" i="1"/>
  <c r="O102" i="1" s="1"/>
  <c r="Z102" i="1" s="1"/>
  <c r="Q101" i="1"/>
  <c r="S101" i="1" s="1"/>
  <c r="Y102" i="1" l="1"/>
  <c r="P102" i="1"/>
  <c r="U101" i="1"/>
  <c r="T101" i="1"/>
  <c r="R101" i="1"/>
  <c r="G101" i="1"/>
  <c r="F101" i="1"/>
  <c r="D101" i="1"/>
  <c r="V101" i="1" l="1"/>
  <c r="K101" i="1"/>
  <c r="AC101" i="1"/>
  <c r="H101" i="1"/>
  <c r="L101" i="1"/>
  <c r="AF101" i="1"/>
  <c r="I101" i="1" l="1"/>
  <c r="AG101" i="1"/>
  <c r="AH101" i="1"/>
  <c r="AD101" i="1"/>
  <c r="AB100" i="1"/>
  <c r="M101" i="1"/>
  <c r="N101" i="1" l="1"/>
  <c r="P101" i="1" s="1"/>
  <c r="O101" i="1" l="1"/>
  <c r="Z101" i="1" s="1"/>
  <c r="G100" i="1"/>
  <c r="D100" i="1"/>
  <c r="F100" i="1"/>
  <c r="Y101" i="1" l="1"/>
  <c r="V100" i="1"/>
  <c r="K100" i="1"/>
  <c r="AC100" i="1"/>
  <c r="H100" i="1"/>
  <c r="L100" i="1"/>
  <c r="I100" i="1" l="1"/>
  <c r="AD100" i="1"/>
  <c r="M100" i="1"/>
  <c r="AF100" i="1"/>
  <c r="AB99" i="1"/>
  <c r="Q100" i="1" l="1"/>
  <c r="AH100" i="1"/>
  <c r="AG100" i="1"/>
  <c r="N100" i="1"/>
  <c r="Q99" i="1"/>
  <c r="S99" i="1" s="1"/>
  <c r="S100" i="1" l="1"/>
  <c r="R100" i="1"/>
  <c r="P100" i="1"/>
  <c r="O100" i="1"/>
  <c r="U99" i="1"/>
  <c r="T99" i="1"/>
  <c r="R99" i="1"/>
  <c r="G99" i="1"/>
  <c r="D99" i="1"/>
  <c r="F99" i="1"/>
  <c r="T100" i="1" l="1"/>
  <c r="U100" i="1"/>
  <c r="Z100" i="1"/>
  <c r="Y100" i="1"/>
  <c r="V99" i="1"/>
  <c r="K99" i="1"/>
  <c r="AC99" i="1"/>
  <c r="H99" i="1"/>
  <c r="L99" i="1"/>
  <c r="AF99" i="1"/>
  <c r="I99" i="1" l="1"/>
  <c r="AG99" i="1"/>
  <c r="AH99" i="1"/>
  <c r="AD99" i="1"/>
  <c r="AB98" i="1"/>
  <c r="M99" i="1"/>
  <c r="N99" i="1" l="1"/>
  <c r="Q98" i="1"/>
  <c r="S98" i="1" s="1"/>
  <c r="P99" i="1" l="1"/>
  <c r="O99" i="1"/>
  <c r="T98" i="1"/>
  <c r="U98" i="1"/>
  <c r="R98" i="1"/>
  <c r="D98" i="1"/>
  <c r="F98" i="1"/>
  <c r="G98" i="1"/>
  <c r="Z99" i="1" l="1"/>
  <c r="Y99" i="1"/>
  <c r="V98" i="1"/>
  <c r="K98" i="1"/>
  <c r="AC98" i="1"/>
  <c r="H98" i="1"/>
  <c r="L98" i="1"/>
  <c r="I98" i="1" l="1"/>
  <c r="AD98" i="1"/>
  <c r="AB97" i="1"/>
  <c r="M98" i="1"/>
  <c r="AF98" i="1"/>
  <c r="N98" i="1" l="1"/>
  <c r="P98" i="1" s="1"/>
  <c r="AH98" i="1"/>
  <c r="AG98" i="1"/>
  <c r="O98" i="1"/>
  <c r="Z98" i="1" s="1"/>
  <c r="Q97" i="1"/>
  <c r="S97" i="1" s="1"/>
  <c r="Y98" i="1" l="1"/>
  <c r="U97" i="1"/>
  <c r="T97" i="1"/>
  <c r="R97" i="1"/>
  <c r="G97" i="1"/>
  <c r="D97" i="1"/>
  <c r="F97" i="1"/>
  <c r="V97" i="1" l="1"/>
  <c r="K97" i="1"/>
  <c r="AC97" i="1"/>
  <c r="H97" i="1"/>
  <c r="L97" i="1"/>
  <c r="AF97" i="1"/>
  <c r="I97" i="1" l="1"/>
  <c r="AH97" i="1"/>
  <c r="AG97" i="1"/>
  <c r="AD97" i="1"/>
  <c r="AB96" i="1"/>
  <c r="M97" i="1"/>
  <c r="N97" i="1" l="1"/>
  <c r="P97" i="1" s="1"/>
  <c r="Q96" i="1"/>
  <c r="S96" i="1" s="1"/>
  <c r="O97" i="1" l="1"/>
  <c r="Y97" i="1" s="1"/>
  <c r="U96" i="1"/>
  <c r="T96" i="1"/>
  <c r="R96" i="1"/>
  <c r="G96" i="1"/>
  <c r="D96" i="1"/>
  <c r="F96" i="1"/>
  <c r="Z97" i="1" l="1"/>
  <c r="V96" i="1"/>
  <c r="K96" i="1"/>
  <c r="AC96" i="1"/>
  <c r="H96" i="1"/>
  <c r="L96" i="1"/>
  <c r="AF96" i="1" s="1"/>
  <c r="I96" i="1" l="1"/>
  <c r="AH96" i="1"/>
  <c r="AG96" i="1"/>
  <c r="AD96" i="1"/>
  <c r="AB95" i="1"/>
  <c r="M96" i="1"/>
  <c r="N96" i="1" l="1"/>
  <c r="O96" i="1" s="1"/>
  <c r="Q95" i="1"/>
  <c r="S95" i="1" s="1"/>
  <c r="P96" i="1" l="1"/>
  <c r="U95" i="1"/>
  <c r="T95" i="1"/>
  <c r="R95" i="1"/>
  <c r="Z96" i="1"/>
  <c r="Y96" i="1"/>
  <c r="F95" i="1"/>
  <c r="G95" i="1"/>
  <c r="D95" i="1"/>
  <c r="V95" i="1" l="1"/>
  <c r="K95" i="1"/>
  <c r="AC95" i="1"/>
  <c r="H95" i="1"/>
  <c r="L95" i="1"/>
  <c r="AF95" i="1"/>
  <c r="AH95" i="1" l="1"/>
  <c r="AG95" i="1"/>
  <c r="AD95" i="1"/>
  <c r="I95" i="1"/>
  <c r="AB94" i="1"/>
  <c r="M95" i="1"/>
  <c r="N95" i="1" l="1"/>
  <c r="P95" i="1" s="1"/>
  <c r="Q94" i="1"/>
  <c r="S94" i="1" s="1"/>
  <c r="O95" i="1" l="1"/>
  <c r="Y95" i="1" s="1"/>
  <c r="U94" i="1"/>
  <c r="T94" i="1"/>
  <c r="R94" i="1"/>
  <c r="D94" i="1"/>
  <c r="G94" i="1"/>
  <c r="F94" i="1"/>
  <c r="Z95" i="1" l="1"/>
  <c r="V94" i="1"/>
  <c r="K94" i="1"/>
  <c r="AC94" i="1"/>
  <c r="H94" i="1"/>
  <c r="L94" i="1"/>
  <c r="M94" i="1" s="1"/>
  <c r="N94" i="1" l="1"/>
  <c r="I94" i="1"/>
  <c r="AD94" i="1"/>
  <c r="AB93" i="1"/>
  <c r="AF94" i="1"/>
  <c r="AG94" i="1" l="1"/>
  <c r="AH94" i="1"/>
  <c r="P94" i="1"/>
  <c r="O94" i="1"/>
  <c r="Z94" i="1" l="1"/>
  <c r="Y94" i="1"/>
  <c r="D93" i="1"/>
  <c r="F93" i="1"/>
  <c r="G93" i="1"/>
  <c r="V93" i="1" l="1"/>
  <c r="K93" i="1"/>
  <c r="AC93" i="1"/>
  <c r="H93" i="1"/>
  <c r="L93" i="1"/>
  <c r="M93" i="1"/>
  <c r="Q93" i="1" l="1"/>
  <c r="S93" i="1" s="1"/>
  <c r="N93" i="1"/>
  <c r="P93" i="1" s="1"/>
  <c r="I93" i="1"/>
  <c r="AD93" i="1"/>
  <c r="AB92" i="1"/>
  <c r="AF93" i="1"/>
  <c r="AG93" i="1" l="1"/>
  <c r="AH93" i="1"/>
  <c r="O93" i="1"/>
  <c r="Z93" i="1" s="1"/>
  <c r="R93" i="1"/>
  <c r="T93" i="1" s="1"/>
  <c r="U93" i="1"/>
  <c r="Q92" i="1"/>
  <c r="R92" i="1" s="1"/>
  <c r="Y93" i="1" l="1"/>
  <c r="S92" i="1"/>
  <c r="D92" i="1"/>
  <c r="G92" i="1"/>
  <c r="F92" i="1"/>
  <c r="V92" i="1" l="1"/>
  <c r="K92" i="1"/>
  <c r="AC92" i="1"/>
  <c r="H92" i="1"/>
  <c r="U92" i="1"/>
  <c r="T92" i="1"/>
  <c r="L92" i="1"/>
  <c r="I92" i="1" l="1"/>
  <c r="AD92" i="1"/>
  <c r="AF92" i="1"/>
  <c r="AB91" i="1"/>
  <c r="M92" i="1"/>
  <c r="N92" i="1" l="1"/>
  <c r="P92" i="1" s="1"/>
  <c r="AH92" i="1"/>
  <c r="AG92" i="1"/>
  <c r="O92" i="1"/>
  <c r="Y92" i="1" l="1"/>
  <c r="Z92" i="1"/>
  <c r="D91" i="1"/>
  <c r="G91" i="1"/>
  <c r="F91" i="1"/>
  <c r="V91" i="1" l="1"/>
  <c r="K91" i="1"/>
  <c r="AC91" i="1"/>
  <c r="H91" i="1"/>
  <c r="L91" i="1"/>
  <c r="AF91" i="1"/>
  <c r="I91" i="1" l="1"/>
  <c r="AH91" i="1"/>
  <c r="AG91" i="1"/>
  <c r="AD91" i="1"/>
  <c r="M91" i="1"/>
  <c r="AB90" i="1"/>
  <c r="Q91" i="1" l="1"/>
  <c r="N91" i="1"/>
  <c r="P91" i="1" s="1"/>
  <c r="Q90" i="1"/>
  <c r="S90" i="1" s="1"/>
  <c r="S91" i="1" l="1"/>
  <c r="R91" i="1"/>
  <c r="O91" i="1"/>
  <c r="Y91" i="1" s="1"/>
  <c r="U90" i="1"/>
  <c r="T90" i="1"/>
  <c r="R90" i="1"/>
  <c r="Z91" i="1"/>
  <c r="G90" i="1"/>
  <c r="F90" i="1"/>
  <c r="D90" i="1"/>
  <c r="U91" i="1" l="1"/>
  <c r="T91" i="1"/>
  <c r="V90" i="1"/>
  <c r="K90" i="1"/>
  <c r="AC90" i="1"/>
  <c r="H90" i="1"/>
  <c r="L90" i="1"/>
  <c r="AF90" i="1"/>
  <c r="I90" i="1" l="1"/>
  <c r="AH90" i="1"/>
  <c r="AG90" i="1"/>
  <c r="AD90" i="1"/>
  <c r="AB89" i="1"/>
  <c r="M90" i="1"/>
  <c r="N90" i="1" l="1"/>
  <c r="O90" i="1" s="1"/>
  <c r="Q89" i="1"/>
  <c r="S89" i="1" s="1"/>
  <c r="P90" i="1" l="1"/>
  <c r="U89" i="1"/>
  <c r="T89" i="1"/>
  <c r="Z90" i="1"/>
  <c r="Y90" i="1"/>
  <c r="R89" i="1"/>
  <c r="F89" i="1"/>
  <c r="G89" i="1"/>
  <c r="D89" i="1"/>
  <c r="V89" i="1" l="1"/>
  <c r="K89" i="1"/>
  <c r="AC89" i="1"/>
  <c r="H89" i="1"/>
  <c r="I89" i="1" s="1"/>
  <c r="L89" i="1"/>
  <c r="M89" i="1" s="1"/>
  <c r="AD89" i="1" l="1"/>
  <c r="N89" i="1"/>
  <c r="AF89" i="1"/>
  <c r="AB88" i="1"/>
  <c r="AH89" i="1" l="1"/>
  <c r="AG89" i="1"/>
  <c r="P89" i="1"/>
  <c r="O89" i="1"/>
  <c r="Q88" i="1"/>
  <c r="S88" i="1" s="1"/>
  <c r="U88" i="1" l="1"/>
  <c r="T88" i="1"/>
  <c r="Z89" i="1"/>
  <c r="Y89" i="1"/>
  <c r="R88" i="1"/>
  <c r="F88" i="1"/>
  <c r="G88" i="1"/>
  <c r="D88" i="1"/>
  <c r="V88" i="1" l="1"/>
  <c r="K88" i="1"/>
  <c r="AC88" i="1"/>
  <c r="H88" i="1"/>
  <c r="L88" i="1"/>
  <c r="M88" i="1" s="1"/>
  <c r="N88" i="1" l="1"/>
  <c r="I88" i="1"/>
  <c r="AD88" i="1"/>
  <c r="AF88" i="1"/>
  <c r="AB87" i="1"/>
  <c r="AG88" i="1" l="1"/>
  <c r="AH88" i="1"/>
  <c r="P88" i="1"/>
  <c r="O88" i="1"/>
  <c r="Q87" i="1"/>
  <c r="S87" i="1" s="1"/>
  <c r="U87" i="1" l="1"/>
  <c r="T87" i="1"/>
  <c r="Z88" i="1"/>
  <c r="Y88" i="1"/>
  <c r="R87" i="1"/>
  <c r="D87" i="1"/>
  <c r="F87" i="1"/>
  <c r="G87" i="1"/>
  <c r="V87" i="1" l="1"/>
  <c r="K87" i="1"/>
  <c r="AC87" i="1"/>
  <c r="H87" i="1"/>
  <c r="L87" i="1"/>
  <c r="I87" i="1" l="1"/>
  <c r="AD87" i="1"/>
  <c r="AF87" i="1"/>
  <c r="AB86" i="1"/>
  <c r="M87" i="1"/>
  <c r="AH87" i="1" l="1"/>
  <c r="AG87" i="1"/>
  <c r="N87" i="1"/>
  <c r="P87" i="1" s="1"/>
  <c r="Q86" i="1"/>
  <c r="R86" i="1" s="1"/>
  <c r="O87" i="1" l="1"/>
  <c r="Z87" i="1" s="1"/>
  <c r="Y87" i="1"/>
  <c r="S86" i="1"/>
  <c r="G86" i="1"/>
  <c r="D86" i="1"/>
  <c r="F86" i="1"/>
  <c r="V86" i="1" l="1"/>
  <c r="K86" i="1"/>
  <c r="AC86" i="1"/>
  <c r="H86" i="1"/>
  <c r="U86" i="1"/>
  <c r="T86" i="1"/>
  <c r="L86" i="1"/>
  <c r="I86" i="1" l="1"/>
  <c r="AD86" i="1"/>
  <c r="AF86" i="1"/>
  <c r="AB85" i="1"/>
  <c r="M86" i="1"/>
  <c r="AH86" i="1" l="1"/>
  <c r="AG86" i="1"/>
  <c r="N86" i="1"/>
  <c r="Q85" i="1"/>
  <c r="S85" i="1" s="1"/>
  <c r="O86" i="1" l="1"/>
  <c r="P86" i="1"/>
  <c r="U85" i="1"/>
  <c r="T85" i="1"/>
  <c r="R85" i="1"/>
  <c r="F85" i="1"/>
  <c r="D85" i="1"/>
  <c r="E85" i="1"/>
  <c r="G85" i="1"/>
  <c r="Z86" i="1" l="1"/>
  <c r="Y86" i="1"/>
  <c r="V85" i="1"/>
  <c r="K85" i="1"/>
  <c r="AC85" i="1"/>
  <c r="H85" i="1"/>
  <c r="L85" i="1"/>
  <c r="AF85" i="1" s="1"/>
  <c r="AH85" i="1" l="1"/>
  <c r="AG85" i="1"/>
  <c r="AD85" i="1"/>
  <c r="I85" i="1"/>
  <c r="AB84" i="1"/>
  <c r="M85" i="1"/>
  <c r="N85" i="1" l="1"/>
  <c r="P85" i="1" s="1"/>
  <c r="Q84" i="1"/>
  <c r="Q141" i="1" s="1"/>
  <c r="O85" i="1" l="1"/>
  <c r="Z85" i="1" s="1"/>
  <c r="R84" i="1"/>
  <c r="R141" i="1" s="1"/>
  <c r="S84" i="1"/>
  <c r="E84" i="1"/>
  <c r="D84" i="1"/>
  <c r="F84" i="1"/>
  <c r="G84" i="1"/>
  <c r="Y85" i="1" l="1"/>
  <c r="V84" i="1"/>
  <c r="K84" i="1"/>
  <c r="AC84" i="1"/>
  <c r="H84" i="1"/>
  <c r="S141" i="1"/>
  <c r="U84" i="1"/>
  <c r="U141" i="1" s="1"/>
  <c r="T84" i="1"/>
  <c r="T141" i="1" s="1"/>
  <c r="L84" i="1"/>
  <c r="AD84" i="1" l="1"/>
  <c r="I84" i="1"/>
  <c r="AF84" i="1"/>
  <c r="AB81" i="1"/>
  <c r="M84" i="1"/>
  <c r="N84" i="1" l="1"/>
  <c r="O84" i="1" s="1"/>
  <c r="O141" i="1" s="1"/>
  <c r="AH84" i="1"/>
  <c r="AH141" i="1" s="1"/>
  <c r="AG84" i="1"/>
  <c r="AG141" i="1" s="1"/>
  <c r="P84" i="1"/>
  <c r="P141" i="1" s="1"/>
  <c r="Z84" i="1"/>
  <c r="Z141" i="1" s="1"/>
  <c r="Y84" i="1"/>
  <c r="Y141" i="1" s="1"/>
  <c r="Q81" i="1"/>
  <c r="R81" i="1" s="1"/>
  <c r="N141" i="1" l="1"/>
  <c r="S81" i="1"/>
  <c r="D81" i="1"/>
  <c r="F81" i="1"/>
  <c r="G81" i="1"/>
  <c r="V81" i="1" l="1"/>
  <c r="K81" i="1"/>
  <c r="AC81" i="1"/>
  <c r="H81" i="1"/>
  <c r="U81" i="1"/>
  <c r="T81" i="1"/>
  <c r="L81" i="1"/>
  <c r="AD81" i="1" l="1"/>
  <c r="I81" i="1"/>
  <c r="AF81" i="1"/>
  <c r="M81" i="1"/>
  <c r="AB80" i="1"/>
  <c r="AG81" i="1" l="1"/>
  <c r="AH81" i="1"/>
  <c r="N81" i="1"/>
  <c r="P81" i="1" s="1"/>
  <c r="Q80" i="1"/>
  <c r="R80" i="1" s="1"/>
  <c r="O81" i="1" l="1"/>
  <c r="Z81" i="1" s="1"/>
  <c r="S80" i="1"/>
  <c r="D80" i="1"/>
  <c r="F80" i="1"/>
  <c r="G80" i="1"/>
  <c r="Y81" i="1" l="1"/>
  <c r="V80" i="1"/>
  <c r="K80" i="1"/>
  <c r="AC80" i="1"/>
  <c r="H80" i="1"/>
  <c r="T80" i="1"/>
  <c r="U80" i="1"/>
  <c r="L80" i="1"/>
  <c r="M80" i="1" s="1"/>
  <c r="N80" i="1" l="1"/>
  <c r="O80" i="1" s="1"/>
  <c r="I80" i="1"/>
  <c r="AD80" i="1"/>
  <c r="AB79" i="1"/>
  <c r="AF80" i="1"/>
  <c r="AH80" i="1" l="1"/>
  <c r="AG80" i="1"/>
  <c r="P80" i="1"/>
  <c r="Z80" i="1"/>
  <c r="Y80" i="1"/>
  <c r="D79" i="1"/>
  <c r="G79" i="1"/>
  <c r="F79" i="1"/>
  <c r="V79" i="1" l="1"/>
  <c r="K79" i="1"/>
  <c r="AC79" i="1"/>
  <c r="H79" i="1"/>
  <c r="L79" i="1"/>
  <c r="AF79" i="1"/>
  <c r="I79" i="1" l="1"/>
  <c r="AG79" i="1"/>
  <c r="AH79" i="1"/>
  <c r="AD79" i="1"/>
  <c r="M79" i="1"/>
  <c r="AB78" i="1"/>
  <c r="N79" i="1" l="1"/>
  <c r="Q79" i="1"/>
  <c r="S79" i="1" s="1"/>
  <c r="U79" i="1" s="1"/>
  <c r="P79" i="1"/>
  <c r="O79" i="1"/>
  <c r="Q78" i="1"/>
  <c r="S78" i="1" s="1"/>
  <c r="Z79" i="1" l="1"/>
  <c r="R79" i="1"/>
  <c r="T79" i="1" s="1"/>
  <c r="U78" i="1"/>
  <c r="T78" i="1"/>
  <c r="R78" i="1"/>
  <c r="Y79" i="1"/>
  <c r="D78" i="1"/>
  <c r="F78" i="1"/>
  <c r="G78" i="1"/>
  <c r="V78" i="1" l="1"/>
  <c r="K78" i="1"/>
  <c r="AC78" i="1"/>
  <c r="H78" i="1"/>
  <c r="L78" i="1"/>
  <c r="I78" i="1" l="1"/>
  <c r="AD78" i="1"/>
  <c r="M78" i="1"/>
  <c r="AB77" i="1"/>
  <c r="AF78" i="1"/>
  <c r="AG78" i="1" l="1"/>
  <c r="AH78" i="1"/>
  <c r="N78" i="1"/>
  <c r="O78" i="1" s="1"/>
  <c r="Q77" i="1"/>
  <c r="S77" i="1" s="1"/>
  <c r="P78" i="1" l="1"/>
  <c r="U77" i="1"/>
  <c r="T77" i="1"/>
  <c r="Z78" i="1"/>
  <c r="Y78" i="1"/>
  <c r="R77" i="1"/>
  <c r="D77" i="1"/>
  <c r="F77" i="1"/>
  <c r="G77" i="1"/>
  <c r="V77" i="1" l="1"/>
  <c r="K77" i="1"/>
  <c r="AC77" i="1"/>
  <c r="H77" i="1"/>
  <c r="L77" i="1"/>
  <c r="AF77" i="1"/>
  <c r="I77" i="1" l="1"/>
  <c r="AH77" i="1"/>
  <c r="AG77" i="1"/>
  <c r="AD77" i="1"/>
  <c r="AB76" i="1"/>
  <c r="M77" i="1"/>
  <c r="N77" i="1" l="1"/>
  <c r="P77" i="1" s="1"/>
  <c r="D76" i="1"/>
  <c r="F76" i="1"/>
  <c r="G76" i="1"/>
  <c r="O77" i="1" l="1"/>
  <c r="Z77" i="1" s="1"/>
  <c r="V76" i="1"/>
  <c r="K76" i="1"/>
  <c r="AC76" i="1"/>
  <c r="H76" i="1"/>
  <c r="L76" i="1"/>
  <c r="AF76" i="1" s="1"/>
  <c r="M76" i="1"/>
  <c r="Y77" i="1" l="1"/>
  <c r="Q76" i="1"/>
  <c r="S76" i="1" s="1"/>
  <c r="N76" i="1"/>
  <c r="I76" i="1"/>
  <c r="AG76" i="1"/>
  <c r="AH76" i="1"/>
  <c r="AD76" i="1"/>
  <c r="AB74" i="1"/>
  <c r="R76" i="1" l="1"/>
  <c r="T76" i="1" s="1"/>
  <c r="P76" i="1"/>
  <c r="O76" i="1"/>
  <c r="Z76" i="1" s="1"/>
  <c r="U76" i="1"/>
  <c r="Q74" i="1"/>
  <c r="S74" i="1" s="1"/>
  <c r="Y76" i="1" l="1"/>
  <c r="T74" i="1"/>
  <c r="U74" i="1"/>
  <c r="R74" i="1"/>
  <c r="G74" i="1"/>
  <c r="D74" i="1"/>
  <c r="F74" i="1"/>
  <c r="V74" i="1" l="1"/>
  <c r="K74" i="1"/>
  <c r="AC74" i="1"/>
  <c r="H74" i="1"/>
  <c r="L74" i="1"/>
  <c r="I74" i="1" l="1"/>
  <c r="AD74" i="1"/>
  <c r="AB73" i="1"/>
  <c r="AF74" i="1"/>
  <c r="M74" i="1"/>
  <c r="N74" i="1" l="1"/>
  <c r="P74" i="1" s="1"/>
  <c r="AG74" i="1"/>
  <c r="AH74" i="1"/>
  <c r="Q73" i="1"/>
  <c r="Q82" i="1" s="1"/>
  <c r="O74" i="1" l="1"/>
  <c r="R73" i="1"/>
  <c r="R82" i="1" s="1"/>
  <c r="S73" i="1"/>
  <c r="S82" i="1" s="1"/>
  <c r="Z74" i="1"/>
  <c r="Y74" i="1"/>
  <c r="D73" i="1"/>
  <c r="G73" i="1"/>
  <c r="F73" i="1"/>
  <c r="V73" i="1" l="1"/>
  <c r="K73" i="1"/>
  <c r="AC73" i="1"/>
  <c r="H73" i="1"/>
  <c r="U73" i="1"/>
  <c r="U82" i="1" s="1"/>
  <c r="T73" i="1"/>
  <c r="T82" i="1" s="1"/>
  <c r="L73" i="1"/>
  <c r="I73" i="1" l="1"/>
  <c r="AD73" i="1"/>
  <c r="AF73" i="1"/>
  <c r="AB70" i="1"/>
  <c r="M73" i="1"/>
  <c r="AH73" i="1" l="1"/>
  <c r="AH82" i="1" s="1"/>
  <c r="AG73" i="1"/>
  <c r="AG82" i="1" s="1"/>
  <c r="N73" i="1"/>
  <c r="N82" i="1" s="1"/>
  <c r="Q70" i="1"/>
  <c r="R70" i="1" s="1"/>
  <c r="O73" i="1" l="1"/>
  <c r="O82" i="1" s="1"/>
  <c r="P73" i="1"/>
  <c r="P82" i="1" s="1"/>
  <c r="S70" i="1"/>
  <c r="G70" i="1"/>
  <c r="D70" i="1"/>
  <c r="F70" i="1"/>
  <c r="Z73" i="1" l="1"/>
  <c r="Z82" i="1" s="1"/>
  <c r="Y73" i="1"/>
  <c r="Y82" i="1" s="1"/>
  <c r="V70" i="1"/>
  <c r="K70" i="1"/>
  <c r="AC70" i="1"/>
  <c r="H70" i="1"/>
  <c r="U70" i="1"/>
  <c r="T70" i="1"/>
  <c r="L70" i="1"/>
  <c r="I70" i="1" l="1"/>
  <c r="AD70" i="1"/>
  <c r="AB69" i="1"/>
  <c r="M70" i="1"/>
  <c r="AF70" i="1"/>
  <c r="N70" i="1" l="1"/>
  <c r="O70" i="1" s="1"/>
  <c r="AH70" i="1"/>
  <c r="AG70" i="1"/>
  <c r="Q69" i="1"/>
  <c r="S69" i="1" s="1"/>
  <c r="P70" i="1" l="1"/>
  <c r="U69" i="1"/>
  <c r="T69" i="1"/>
  <c r="Y70" i="1"/>
  <c r="Z70" i="1"/>
  <c r="R69" i="1"/>
  <c r="G69" i="1"/>
  <c r="D69" i="1"/>
  <c r="F69" i="1"/>
  <c r="V69" i="1" l="1"/>
  <c r="K69" i="1"/>
  <c r="AC69" i="1"/>
  <c r="H69" i="1"/>
  <c r="I69" i="1" s="1"/>
  <c r="L69" i="1"/>
  <c r="M69" i="1" s="1"/>
  <c r="N69" i="1" l="1"/>
  <c r="AD69" i="1"/>
  <c r="AF69" i="1"/>
  <c r="AB68" i="1"/>
  <c r="AG69" i="1" l="1"/>
  <c r="AH69" i="1"/>
  <c r="O69" i="1"/>
  <c r="P69" i="1"/>
  <c r="Q68" i="1"/>
  <c r="S68" i="1" s="1"/>
  <c r="U68" i="1" l="1"/>
  <c r="T68" i="1"/>
  <c r="R68" i="1"/>
  <c r="Z69" i="1"/>
  <c r="Y69" i="1"/>
  <c r="D68" i="1"/>
  <c r="G68" i="1"/>
  <c r="F68" i="1"/>
  <c r="V68" i="1" l="1"/>
  <c r="K68" i="1"/>
  <c r="AC68" i="1"/>
  <c r="H68" i="1"/>
  <c r="I68" i="1" s="1"/>
  <c r="L68" i="1"/>
  <c r="AD68" i="1" l="1"/>
  <c r="AF68" i="1"/>
  <c r="AB67" i="1"/>
  <c r="M68" i="1"/>
  <c r="AH68" i="1" l="1"/>
  <c r="AG68" i="1"/>
  <c r="N68" i="1"/>
  <c r="P68" i="1" s="1"/>
  <c r="Q67" i="1"/>
  <c r="S67" i="1" s="1"/>
  <c r="O68" i="1" l="1"/>
  <c r="Y68" i="1" s="1"/>
  <c r="T67" i="1"/>
  <c r="U67" i="1"/>
  <c r="R67" i="1"/>
  <c r="D67" i="1"/>
  <c r="G67" i="1"/>
  <c r="F67" i="1"/>
  <c r="Z68" i="1" l="1"/>
  <c r="V67" i="1"/>
  <c r="K67" i="1"/>
  <c r="AC67" i="1"/>
  <c r="H67" i="1"/>
  <c r="L67" i="1"/>
  <c r="I67" i="1" l="1"/>
  <c r="AD67" i="1"/>
  <c r="AB66" i="1"/>
  <c r="M67" i="1"/>
  <c r="AF67" i="1"/>
  <c r="N67" i="1" l="1"/>
  <c r="P67" i="1" s="1"/>
  <c r="AH67" i="1"/>
  <c r="AG67" i="1"/>
  <c r="Q66" i="1"/>
  <c r="S66" i="1" s="1"/>
  <c r="O67" i="1" l="1"/>
  <c r="U66" i="1"/>
  <c r="T66" i="1"/>
  <c r="R66" i="1"/>
  <c r="Y67" i="1"/>
  <c r="Z67" i="1"/>
  <c r="G66" i="1"/>
  <c r="F66" i="1"/>
  <c r="D66" i="1"/>
  <c r="V66" i="1" l="1"/>
  <c r="K66" i="1"/>
  <c r="AC66" i="1"/>
  <c r="H66" i="1"/>
  <c r="L66" i="1"/>
  <c r="I66" i="1" l="1"/>
  <c r="AD66" i="1"/>
  <c r="AF66" i="1"/>
  <c r="M66" i="1"/>
  <c r="AB65" i="1"/>
  <c r="AG66" i="1" l="1"/>
  <c r="AH66" i="1"/>
  <c r="N66" i="1"/>
  <c r="O66" i="1" s="1"/>
  <c r="Q65" i="1"/>
  <c r="S65" i="1" s="1"/>
  <c r="P66" i="1" l="1"/>
  <c r="U65" i="1"/>
  <c r="T65" i="1"/>
  <c r="Z66" i="1"/>
  <c r="Y66" i="1"/>
  <c r="R65" i="1"/>
  <c r="G65" i="1"/>
  <c r="D65" i="1"/>
  <c r="F65" i="1"/>
  <c r="V65" i="1" l="1"/>
  <c r="K65" i="1"/>
  <c r="AC65" i="1"/>
  <c r="H65" i="1"/>
  <c r="L65" i="1"/>
  <c r="I65" i="1" l="1"/>
  <c r="AD65" i="1"/>
  <c r="M65" i="1"/>
  <c r="AB64" i="1"/>
  <c r="AF65" i="1"/>
  <c r="N65" i="1" l="1"/>
  <c r="AH65" i="1"/>
  <c r="AG65" i="1"/>
  <c r="P65" i="1"/>
  <c r="O65" i="1"/>
  <c r="Q64" i="1"/>
  <c r="S64" i="1" s="1"/>
  <c r="U64" i="1" l="1"/>
  <c r="T64" i="1"/>
  <c r="R64" i="1"/>
  <c r="Y65" i="1"/>
  <c r="Z65" i="1"/>
  <c r="D64" i="1"/>
  <c r="F64" i="1"/>
  <c r="G64" i="1"/>
  <c r="V64" i="1" l="1"/>
  <c r="K64" i="1"/>
  <c r="AC64" i="1"/>
  <c r="H64" i="1"/>
  <c r="L64" i="1"/>
  <c r="M64" i="1" s="1"/>
  <c r="N64" i="1" l="1"/>
  <c r="I64" i="1"/>
  <c r="AD64" i="1"/>
  <c r="AF64" i="1"/>
  <c r="AB63" i="1"/>
  <c r="AG64" i="1" l="1"/>
  <c r="AH64" i="1"/>
  <c r="P64" i="1"/>
  <c r="O64" i="1"/>
  <c r="Q63" i="1"/>
  <c r="R63" i="1" s="1"/>
  <c r="S63" i="1" l="1"/>
  <c r="Z64" i="1"/>
  <c r="Y64" i="1"/>
  <c r="D63" i="1"/>
  <c r="G63" i="1"/>
  <c r="F63" i="1"/>
  <c r="V63" i="1" l="1"/>
  <c r="K63" i="1"/>
  <c r="AC63" i="1"/>
  <c r="H63" i="1"/>
  <c r="I63" i="1" s="1"/>
  <c r="U63" i="1"/>
  <c r="T63" i="1"/>
  <c r="L63" i="1"/>
  <c r="AD63" i="1" l="1"/>
  <c r="M63" i="1"/>
  <c r="AF63" i="1"/>
  <c r="AB62" i="1"/>
  <c r="N63" i="1" l="1"/>
  <c r="AH63" i="1"/>
  <c r="AG63" i="1"/>
  <c r="P63" i="1"/>
  <c r="O63" i="1"/>
  <c r="Y63" i="1" l="1"/>
  <c r="Z63" i="1"/>
  <c r="F62" i="1"/>
  <c r="G62" i="1"/>
  <c r="D62" i="1"/>
  <c r="V62" i="1" l="1"/>
  <c r="K62" i="1"/>
  <c r="AC62" i="1"/>
  <c r="H62" i="1"/>
  <c r="L62" i="1"/>
  <c r="I62" i="1" l="1"/>
  <c r="AD62" i="1"/>
  <c r="AC59" i="1"/>
  <c r="AD59" i="1" s="1"/>
  <c r="V59" i="1"/>
  <c r="AF62" i="1"/>
  <c r="M62" i="1"/>
  <c r="Q62" i="1" l="1"/>
  <c r="S62" i="1" s="1"/>
  <c r="N62" i="1"/>
  <c r="N71" i="1" s="1"/>
  <c r="AH62" i="1"/>
  <c r="AH71" i="1" s="1"/>
  <c r="AG62" i="1"/>
  <c r="AG71" i="1" s="1"/>
  <c r="K59" i="1"/>
  <c r="H59" i="1"/>
  <c r="I59" i="1" s="1"/>
  <c r="L59" i="1"/>
  <c r="AF59" i="1"/>
  <c r="R62" i="1" l="1"/>
  <c r="R71" i="1" s="1"/>
  <c r="Q71" i="1"/>
  <c r="O62" i="1"/>
  <c r="O71" i="1" s="1"/>
  <c r="P62" i="1"/>
  <c r="P71" i="1" s="1"/>
  <c r="AG59" i="1"/>
  <c r="AG60" i="1" s="1"/>
  <c r="AH59" i="1"/>
  <c r="AH60" i="1" s="1"/>
  <c r="S71" i="1"/>
  <c r="Y62" i="1"/>
  <c r="Y71" i="1" s="1"/>
  <c r="U62" i="1"/>
  <c r="U71" i="1" s="1"/>
  <c r="T62" i="1"/>
  <c r="T71" i="1" s="1"/>
  <c r="AB56" i="1"/>
  <c r="M59" i="1"/>
  <c r="Z62" i="1" l="1"/>
  <c r="Z71" i="1" s="1"/>
  <c r="Q59" i="1"/>
  <c r="R59" i="1" s="1"/>
  <c r="R60" i="1" s="1"/>
  <c r="N59" i="1"/>
  <c r="N60" i="1" s="1"/>
  <c r="Q60" i="1" l="1"/>
  <c r="S59" i="1"/>
  <c r="S60" i="1" s="1"/>
  <c r="O59" i="1"/>
  <c r="O60" i="1" s="1"/>
  <c r="P59" i="1"/>
  <c r="P60" i="1" s="1"/>
  <c r="T59" i="1"/>
  <c r="T60" i="1" s="1"/>
  <c r="G56" i="1"/>
  <c r="D56" i="1"/>
  <c r="F56" i="1"/>
  <c r="U59" i="1" l="1"/>
  <c r="U60" i="1" s="1"/>
  <c r="Y59" i="1"/>
  <c r="Y60" i="1" s="1"/>
  <c r="Z59" i="1"/>
  <c r="Z60" i="1" s="1"/>
  <c r="V56" i="1"/>
  <c r="K56" i="1"/>
  <c r="AC56" i="1"/>
  <c r="H56" i="1"/>
  <c r="L56" i="1"/>
  <c r="I56" i="1" l="1"/>
  <c r="AD56" i="1"/>
  <c r="AF56" i="1"/>
  <c r="M56" i="1"/>
  <c r="AB55" i="1"/>
  <c r="AH56" i="1" l="1"/>
  <c r="AG56" i="1"/>
  <c r="Q56" i="1"/>
  <c r="R56" i="1" s="1"/>
  <c r="N56" i="1"/>
  <c r="O56" i="1" s="1"/>
  <c r="Q55" i="1"/>
  <c r="R55" i="1" s="1"/>
  <c r="S56" i="1" l="1"/>
  <c r="U56" i="1" s="1"/>
  <c r="P56" i="1"/>
  <c r="S55" i="1"/>
  <c r="F55" i="1"/>
  <c r="D55" i="1"/>
  <c r="G55" i="1"/>
  <c r="Y56" i="1" l="1"/>
  <c r="Z56" i="1"/>
  <c r="T56" i="1"/>
  <c r="V55" i="1"/>
  <c r="K55" i="1"/>
  <c r="AC55" i="1"/>
  <c r="H55" i="1"/>
  <c r="U55" i="1"/>
  <c r="T55" i="1"/>
  <c r="L55" i="1"/>
  <c r="AF55" i="1"/>
  <c r="I55" i="1" l="1"/>
  <c r="AH55" i="1"/>
  <c r="AG55" i="1"/>
  <c r="AD55" i="1"/>
  <c r="AB54" i="1"/>
  <c r="M55" i="1"/>
  <c r="N55" i="1" l="1"/>
  <c r="O55" i="1" s="1"/>
  <c r="Q54" i="1"/>
  <c r="S54" i="1" s="1"/>
  <c r="P55" i="1" l="1"/>
  <c r="U54" i="1"/>
  <c r="T54" i="1"/>
  <c r="Z55" i="1"/>
  <c r="Y55" i="1"/>
  <c r="R54" i="1"/>
  <c r="F54" i="1"/>
  <c r="D54" i="1"/>
  <c r="G54" i="1"/>
  <c r="V54" i="1" l="1"/>
  <c r="K54" i="1"/>
  <c r="AC54" i="1"/>
  <c r="H54" i="1"/>
  <c r="I54" i="1" s="1"/>
  <c r="L54" i="1"/>
  <c r="AF54" i="1"/>
  <c r="AH54" i="1" l="1"/>
  <c r="AG54" i="1"/>
  <c r="AD54" i="1"/>
  <c r="M54" i="1"/>
  <c r="AB53" i="1"/>
  <c r="N54" i="1" l="1"/>
  <c r="O54" i="1" s="1"/>
  <c r="P54" i="1" l="1"/>
  <c r="Y54" i="1"/>
  <c r="Z54" i="1"/>
  <c r="D53" i="1"/>
  <c r="G53" i="1"/>
  <c r="F53" i="1"/>
  <c r="V53" i="1" l="1"/>
  <c r="K53" i="1"/>
  <c r="AC53" i="1"/>
  <c r="H53" i="1"/>
  <c r="L53" i="1"/>
  <c r="M53" i="1"/>
  <c r="Q53" i="1" l="1"/>
  <c r="N53" i="1"/>
  <c r="I53" i="1"/>
  <c r="AD53" i="1"/>
  <c r="AF53" i="1"/>
  <c r="AB52" i="1"/>
  <c r="AH53" i="1" l="1"/>
  <c r="AG53" i="1"/>
  <c r="P53" i="1"/>
  <c r="O53" i="1"/>
  <c r="S53" i="1"/>
  <c r="R53" i="1"/>
  <c r="Z53" i="1" l="1"/>
  <c r="Y53" i="1"/>
  <c r="U53" i="1"/>
  <c r="T53" i="1"/>
  <c r="D52" i="1"/>
  <c r="F52" i="1"/>
  <c r="G52" i="1"/>
  <c r="V52" i="1" l="1"/>
  <c r="K52" i="1"/>
  <c r="AC52" i="1"/>
  <c r="H52" i="1"/>
  <c r="L52" i="1"/>
  <c r="I52" i="1" l="1"/>
  <c r="AD52" i="1"/>
  <c r="AB50" i="1"/>
  <c r="AF52" i="1"/>
  <c r="M52" i="1"/>
  <c r="AG52" i="1" l="1"/>
  <c r="AH52" i="1"/>
  <c r="N52" i="1"/>
  <c r="P52" i="1" s="1"/>
  <c r="Q52" i="1"/>
  <c r="S52" i="1" s="1"/>
  <c r="Q50" i="1"/>
  <c r="R50" i="1" s="1"/>
  <c r="R52" i="1" l="1"/>
  <c r="T52" i="1" s="1"/>
  <c r="O52" i="1"/>
  <c r="Z52" i="1" s="1"/>
  <c r="S50" i="1"/>
  <c r="U52" i="1"/>
  <c r="G50" i="1"/>
  <c r="D50" i="1"/>
  <c r="F50" i="1"/>
  <c r="Y52" i="1" l="1"/>
  <c r="V50" i="1"/>
  <c r="K50" i="1"/>
  <c r="AC50" i="1"/>
  <c r="H50" i="1"/>
  <c r="U50" i="1"/>
  <c r="T50" i="1"/>
  <c r="L50" i="1"/>
  <c r="I50" i="1" l="1"/>
  <c r="AD50" i="1"/>
  <c r="AF50" i="1"/>
  <c r="M50" i="1"/>
  <c r="AB49" i="1"/>
  <c r="AH50" i="1" l="1"/>
  <c r="AG50" i="1"/>
  <c r="N50" i="1"/>
  <c r="P50" i="1" s="1"/>
  <c r="Q49" i="1"/>
  <c r="Q57" i="1" s="1"/>
  <c r="O50" i="1" l="1"/>
  <c r="Z50" i="1" s="1"/>
  <c r="S49" i="1"/>
  <c r="S57" i="1" s="1"/>
  <c r="R49" i="1"/>
  <c r="R57" i="1" s="1"/>
  <c r="G49" i="1"/>
  <c r="F49" i="1"/>
  <c r="D49" i="1"/>
  <c r="Y50" i="1" l="1"/>
  <c r="V49" i="1"/>
  <c r="K49" i="1"/>
  <c r="AC49" i="1"/>
  <c r="H49" i="1"/>
  <c r="I49" i="1" s="1"/>
  <c r="U49" i="1"/>
  <c r="U57" i="1" s="1"/>
  <c r="T49" i="1"/>
  <c r="T57" i="1" s="1"/>
  <c r="L49" i="1"/>
  <c r="AD49" i="1" l="1"/>
  <c r="M49" i="1"/>
  <c r="AB46" i="1"/>
  <c r="AF49" i="1"/>
  <c r="N49" i="1" l="1"/>
  <c r="N57" i="1" s="1"/>
  <c r="AH49" i="1"/>
  <c r="AH57" i="1" s="1"/>
  <c r="AG49" i="1"/>
  <c r="AG57" i="1" s="1"/>
  <c r="Q46" i="1"/>
  <c r="R46" i="1" s="1"/>
  <c r="P49" i="1" l="1"/>
  <c r="P57" i="1" s="1"/>
  <c r="O49" i="1"/>
  <c r="O57" i="1" s="1"/>
  <c r="S46" i="1"/>
  <c r="G46" i="1"/>
  <c r="F46" i="1"/>
  <c r="D46" i="1"/>
  <c r="Y49" i="1" l="1"/>
  <c r="Y57" i="1" s="1"/>
  <c r="Z49" i="1"/>
  <c r="Z57" i="1" s="1"/>
  <c r="V46" i="1"/>
  <c r="K46" i="1"/>
  <c r="AC46" i="1"/>
  <c r="H46" i="1"/>
  <c r="I46" i="1" s="1"/>
  <c r="U46" i="1"/>
  <c r="T46" i="1"/>
  <c r="L46" i="1"/>
  <c r="AD46" i="1" l="1"/>
  <c r="AF46" i="1"/>
  <c r="AB45" i="1"/>
  <c r="M46" i="1"/>
  <c r="AG46" i="1" l="1"/>
  <c r="AH46" i="1"/>
  <c r="N46" i="1"/>
  <c r="O46" i="1" s="1"/>
  <c r="P46" i="1" l="1"/>
  <c r="Z46" i="1"/>
  <c r="Y46" i="1"/>
  <c r="F45" i="1"/>
  <c r="G45" i="1"/>
  <c r="D45" i="1"/>
  <c r="V45" i="1" l="1"/>
  <c r="K45" i="1"/>
  <c r="AC45" i="1"/>
  <c r="H45" i="1"/>
  <c r="I45" i="1" s="1"/>
  <c r="L45" i="1"/>
  <c r="M45" i="1" s="1"/>
  <c r="Q45" i="1" l="1"/>
  <c r="N45" i="1"/>
  <c r="AD45" i="1"/>
  <c r="AF45" i="1"/>
  <c r="AB42" i="1"/>
  <c r="AH45" i="1" l="1"/>
  <c r="AH47" i="1" s="1"/>
  <c r="AG45" i="1"/>
  <c r="AG47" i="1" s="1"/>
  <c r="N47" i="1"/>
  <c r="P45" i="1"/>
  <c r="P47" i="1" s="1"/>
  <c r="O45" i="1"/>
  <c r="O47" i="1" s="1"/>
  <c r="Q47" i="1"/>
  <c r="S45" i="1"/>
  <c r="R45" i="1"/>
  <c r="R47" i="1" s="1"/>
  <c r="Q42" i="1"/>
  <c r="S42" i="1" s="1"/>
  <c r="U42" i="1" l="1"/>
  <c r="T42" i="1"/>
  <c r="R42" i="1"/>
  <c r="S47" i="1"/>
  <c r="Z45" i="1"/>
  <c r="Z47" i="1" s="1"/>
  <c r="Y45" i="1"/>
  <c r="Y47" i="1" s="1"/>
  <c r="U45" i="1"/>
  <c r="U47" i="1" s="1"/>
  <c r="T45" i="1"/>
  <c r="T47" i="1" s="1"/>
  <c r="F42" i="1"/>
  <c r="D42" i="1"/>
  <c r="G42" i="1"/>
  <c r="V42" i="1" l="1"/>
  <c r="K42" i="1"/>
  <c r="AC42" i="1"/>
  <c r="H42" i="1"/>
  <c r="I42" i="1" s="1"/>
  <c r="L42" i="1"/>
  <c r="AD42" i="1" l="1"/>
  <c r="AF42" i="1"/>
  <c r="M42" i="1"/>
  <c r="AB41" i="1"/>
  <c r="AH42" i="1" l="1"/>
  <c r="AG42" i="1"/>
  <c r="N42" i="1"/>
  <c r="P42" i="1" s="1"/>
  <c r="Q41" i="1"/>
  <c r="S41" i="1" s="1"/>
  <c r="O42" i="1" l="1"/>
  <c r="Z42" i="1" s="1"/>
  <c r="U41" i="1"/>
  <c r="T41" i="1"/>
  <c r="R41" i="1"/>
  <c r="G41" i="1"/>
  <c r="F41" i="1"/>
  <c r="D41" i="1"/>
  <c r="Y42" i="1" l="1"/>
  <c r="V41" i="1"/>
  <c r="K41" i="1"/>
  <c r="AC41" i="1"/>
  <c r="H41" i="1"/>
  <c r="L41" i="1"/>
  <c r="I41" i="1" l="1"/>
  <c r="AD41" i="1"/>
  <c r="AF41" i="1"/>
  <c r="M41" i="1"/>
  <c r="AB40" i="1"/>
  <c r="AH41" i="1" l="1"/>
  <c r="AG41" i="1"/>
  <c r="N41" i="1"/>
  <c r="O41" i="1" s="1"/>
  <c r="P41" i="1" l="1"/>
  <c r="Z41" i="1"/>
  <c r="Y41" i="1"/>
  <c r="D40" i="1"/>
  <c r="G40" i="1"/>
  <c r="F40" i="1"/>
  <c r="V40" i="1" l="1"/>
  <c r="K40" i="1"/>
  <c r="AC40" i="1"/>
  <c r="H40" i="1"/>
  <c r="I40" i="1" s="1"/>
  <c r="L40" i="1"/>
  <c r="AF40" i="1"/>
  <c r="AH40" i="1" l="1"/>
  <c r="AG40" i="1"/>
  <c r="AD40" i="1"/>
  <c r="AB38" i="1"/>
  <c r="M40" i="1"/>
  <c r="Q40" i="1" l="1"/>
  <c r="S40" i="1" s="1"/>
  <c r="U40" i="1" s="1"/>
  <c r="N40" i="1"/>
  <c r="P40" i="1" s="1"/>
  <c r="Q38" i="1"/>
  <c r="S38" i="1" s="1"/>
  <c r="O40" i="1" l="1"/>
  <c r="Z40" i="1" s="1"/>
  <c r="R40" i="1"/>
  <c r="T40" i="1" s="1"/>
  <c r="R38" i="1"/>
  <c r="U38" i="1"/>
  <c r="T38" i="1"/>
  <c r="Y40" i="1"/>
  <c r="D38" i="1"/>
  <c r="G38" i="1"/>
  <c r="F38" i="1"/>
  <c r="V38" i="1" l="1"/>
  <c r="K38" i="1"/>
  <c r="AC38" i="1"/>
  <c r="H38" i="1"/>
  <c r="I38" i="1" s="1"/>
  <c r="L38" i="1"/>
  <c r="AF38" i="1"/>
  <c r="AH38" i="1" l="1"/>
  <c r="AG38" i="1"/>
  <c r="AD38" i="1"/>
  <c r="AB37" i="1"/>
  <c r="M38" i="1"/>
  <c r="N38" i="1" l="1"/>
  <c r="P38" i="1" s="1"/>
  <c r="Q37" i="1"/>
  <c r="S37" i="1" s="1"/>
  <c r="O38" i="1" l="1"/>
  <c r="Z38" i="1" s="1"/>
  <c r="U37" i="1"/>
  <c r="T37" i="1"/>
  <c r="R37" i="1"/>
  <c r="G37" i="1"/>
  <c r="F37" i="1"/>
  <c r="D37" i="1"/>
  <c r="Y38" i="1" l="1"/>
  <c r="V37" i="1"/>
  <c r="K37" i="1"/>
  <c r="AC37" i="1"/>
  <c r="H37" i="1"/>
  <c r="L37" i="1"/>
  <c r="AF37" i="1"/>
  <c r="I37" i="1" l="1"/>
  <c r="AH37" i="1"/>
  <c r="AG37" i="1"/>
  <c r="AD37" i="1"/>
  <c r="M37" i="1"/>
  <c r="AB35" i="1"/>
  <c r="N37" i="1" l="1"/>
  <c r="O37" i="1" s="1"/>
  <c r="Z37" i="1" s="1"/>
  <c r="G35" i="1"/>
  <c r="F35" i="1"/>
  <c r="D35" i="1"/>
  <c r="Y37" i="1" l="1"/>
  <c r="P37" i="1"/>
  <c r="V35" i="1"/>
  <c r="K35" i="1"/>
  <c r="AC35" i="1"/>
  <c r="H35" i="1"/>
  <c r="I35" i="1" s="1"/>
  <c r="L35" i="1"/>
  <c r="M35" i="1" s="1"/>
  <c r="Q35" i="1" l="1"/>
  <c r="S35" i="1" s="1"/>
  <c r="N35" i="1"/>
  <c r="AD35" i="1"/>
  <c r="AF35" i="1"/>
  <c r="AB34" i="1"/>
  <c r="AH35" i="1" l="1"/>
  <c r="AG35" i="1"/>
  <c r="R35" i="1"/>
  <c r="T35" i="1" s="1"/>
  <c r="P35" i="1"/>
  <c r="O35" i="1"/>
  <c r="Z35" i="1" s="1"/>
  <c r="U35" i="1"/>
  <c r="Q34" i="1"/>
  <c r="Q43" i="1" s="1"/>
  <c r="R34" i="1" l="1"/>
  <c r="R43" i="1" s="1"/>
  <c r="S34" i="1"/>
  <c r="S43" i="1" s="1"/>
  <c r="Y35" i="1"/>
  <c r="F34" i="1"/>
  <c r="D34" i="1"/>
  <c r="G34" i="1"/>
  <c r="V34" i="1" l="1"/>
  <c r="K34" i="1"/>
  <c r="AC34" i="1"/>
  <c r="H34" i="1"/>
  <c r="U34" i="1"/>
  <c r="U43" i="1" s="1"/>
  <c r="T34" i="1"/>
  <c r="T43" i="1" s="1"/>
  <c r="L34" i="1"/>
  <c r="M34" i="1" s="1"/>
  <c r="N34" i="1" l="1"/>
  <c r="I34" i="1"/>
  <c r="AD34" i="1"/>
  <c r="AF34" i="1"/>
  <c r="AB31" i="1"/>
  <c r="P34" i="1" l="1"/>
  <c r="P43" i="1" s="1"/>
  <c r="N43" i="1"/>
  <c r="O34" i="1"/>
  <c r="O43" i="1" s="1"/>
  <c r="AH34" i="1"/>
  <c r="AH43" i="1" s="1"/>
  <c r="AG34" i="1"/>
  <c r="AG43" i="1" s="1"/>
  <c r="Q31" i="1"/>
  <c r="S31" i="1" s="1"/>
  <c r="Y34" i="1" l="1"/>
  <c r="Y43" i="1" s="1"/>
  <c r="Z34" i="1"/>
  <c r="Z43" i="1" s="1"/>
  <c r="U31" i="1"/>
  <c r="T31" i="1"/>
  <c r="R31" i="1"/>
  <c r="G31" i="1"/>
  <c r="D31" i="1"/>
  <c r="F31" i="1"/>
  <c r="V31" i="1" l="1"/>
  <c r="K31" i="1"/>
  <c r="AC31" i="1"/>
  <c r="H31" i="1"/>
  <c r="L31" i="1"/>
  <c r="I31" i="1" l="1"/>
  <c r="AD31" i="1"/>
  <c r="AF31" i="1"/>
  <c r="M31" i="1"/>
  <c r="AB30" i="1"/>
  <c r="AG31" i="1" l="1"/>
  <c r="AH31" i="1"/>
  <c r="N31" i="1"/>
  <c r="P31" i="1" s="1"/>
  <c r="Q30" i="1"/>
  <c r="Q32" i="1" s="1"/>
  <c r="O31" i="1" l="1"/>
  <c r="Z31" i="1" s="1"/>
  <c r="R30" i="1"/>
  <c r="R32" i="1" s="1"/>
  <c r="S30" i="1"/>
  <c r="G30" i="1"/>
  <c r="D30" i="1"/>
  <c r="F30" i="1"/>
  <c r="Y31" i="1" l="1"/>
  <c r="V30" i="1"/>
  <c r="K30" i="1"/>
  <c r="AC30" i="1"/>
  <c r="H30" i="1"/>
  <c r="S32" i="1"/>
  <c r="U30" i="1"/>
  <c r="U32" i="1" s="1"/>
  <c r="T30" i="1"/>
  <c r="T32" i="1" s="1"/>
  <c r="L30" i="1"/>
  <c r="M30" i="1"/>
  <c r="N30" i="1" l="1"/>
  <c r="I30" i="1"/>
  <c r="AD30" i="1"/>
  <c r="AF30" i="1"/>
  <c r="AB27" i="1"/>
  <c r="AH30" i="1" l="1"/>
  <c r="AH32" i="1" s="1"/>
  <c r="AG30" i="1"/>
  <c r="AG32" i="1" s="1"/>
  <c r="N32" i="1"/>
  <c r="P30" i="1"/>
  <c r="P32" i="1" s="1"/>
  <c r="O30" i="1"/>
  <c r="O32" i="1" l="1"/>
  <c r="Z30" i="1"/>
  <c r="Z32" i="1" s="1"/>
  <c r="Y30" i="1"/>
  <c r="Y32" i="1" s="1"/>
  <c r="F27" i="1"/>
  <c r="G27" i="1"/>
  <c r="D27" i="1"/>
  <c r="V27" i="1" l="1"/>
  <c r="K27" i="1"/>
  <c r="AC27" i="1"/>
  <c r="H27" i="1"/>
  <c r="I27" i="1" s="1"/>
  <c r="L27" i="1"/>
  <c r="AF27" i="1"/>
  <c r="AH27" i="1" l="1"/>
  <c r="AG27" i="1"/>
  <c r="AD27" i="1"/>
  <c r="AB26" i="1"/>
  <c r="M27" i="1"/>
  <c r="Q27" i="1" l="1"/>
  <c r="S27" i="1" s="1"/>
  <c r="N27" i="1"/>
  <c r="P27" i="1" s="1"/>
  <c r="O27" i="1" l="1"/>
  <c r="Y27" i="1" s="1"/>
  <c r="R27" i="1"/>
  <c r="U27" i="1"/>
  <c r="Z27" i="1"/>
  <c r="T27" i="1"/>
  <c r="D26" i="1"/>
  <c r="F26" i="1"/>
  <c r="G26" i="1"/>
  <c r="V26" i="1" l="1"/>
  <c r="K26" i="1"/>
  <c r="AC26" i="1"/>
  <c r="H26" i="1"/>
  <c r="L26" i="1"/>
  <c r="I26" i="1" l="1"/>
  <c r="AD26" i="1"/>
  <c r="AB25" i="1"/>
  <c r="AF26" i="1"/>
  <c r="M26" i="1"/>
  <c r="AG26" i="1" l="1"/>
  <c r="AH26" i="1"/>
  <c r="N26" i="1"/>
  <c r="O26" i="1" s="1"/>
  <c r="Q26" i="1"/>
  <c r="R26" i="1" s="1"/>
  <c r="P26" i="1" l="1"/>
  <c r="S26" i="1"/>
  <c r="Z26" i="1" s="1"/>
  <c r="D25" i="1"/>
  <c r="G25" i="1"/>
  <c r="F25" i="1"/>
  <c r="T26" i="1" l="1"/>
  <c r="U26" i="1"/>
  <c r="Y26" i="1"/>
  <c r="V25" i="1"/>
  <c r="K25" i="1"/>
  <c r="AC25" i="1"/>
  <c r="H25" i="1"/>
  <c r="L25" i="1"/>
  <c r="M25" i="1" s="1"/>
  <c r="AF25" i="1"/>
  <c r="Q25" i="1" l="1"/>
  <c r="N25" i="1"/>
  <c r="I25" i="1"/>
  <c r="AH25" i="1"/>
  <c r="AG25" i="1"/>
  <c r="AD25" i="1"/>
  <c r="AB24" i="1"/>
  <c r="P25" i="1" l="1"/>
  <c r="O25" i="1"/>
  <c r="S25" i="1"/>
  <c r="R25" i="1"/>
  <c r="Q24" i="1"/>
  <c r="S24" i="1" s="1"/>
  <c r="U24" i="1" l="1"/>
  <c r="T24" i="1"/>
  <c r="R24" i="1"/>
  <c r="Z25" i="1"/>
  <c r="Y25" i="1"/>
  <c r="U25" i="1"/>
  <c r="T25" i="1"/>
  <c r="D24" i="1"/>
  <c r="G24" i="1"/>
  <c r="F24" i="1"/>
  <c r="V24" i="1" l="1"/>
  <c r="K24" i="1"/>
  <c r="AC24" i="1"/>
  <c r="H24" i="1"/>
  <c r="I24" i="1" s="1"/>
  <c r="L24" i="1"/>
  <c r="AF24" i="1" s="1"/>
  <c r="AH24" i="1" l="1"/>
  <c r="AG24" i="1"/>
  <c r="AD24" i="1"/>
  <c r="AB23" i="1"/>
  <c r="M24" i="1"/>
  <c r="N24" i="1" l="1"/>
  <c r="P24" i="1" s="1"/>
  <c r="Q23" i="1"/>
  <c r="S23" i="1" s="1"/>
  <c r="O24" i="1" l="1"/>
  <c r="Y24" i="1" s="1"/>
  <c r="U23" i="1"/>
  <c r="T23" i="1"/>
  <c r="R23" i="1"/>
  <c r="G23" i="1"/>
  <c r="D23" i="1"/>
  <c r="F23" i="1"/>
  <c r="Z24" i="1" l="1"/>
  <c r="V23" i="1"/>
  <c r="K23" i="1"/>
  <c r="AC23" i="1"/>
  <c r="H23" i="1"/>
  <c r="I23" i="1" s="1"/>
  <c r="L23" i="1"/>
  <c r="AF23" i="1"/>
  <c r="M23" i="1"/>
  <c r="N23" i="1" l="1"/>
  <c r="AH23" i="1"/>
  <c r="AG23" i="1"/>
  <c r="AD23" i="1"/>
  <c r="AB22" i="1"/>
  <c r="P23" i="1" l="1"/>
  <c r="O23" i="1"/>
  <c r="Z23" i="1" l="1"/>
  <c r="Y23" i="1"/>
  <c r="G22" i="1"/>
  <c r="F22" i="1"/>
  <c r="D22" i="1"/>
  <c r="V22" i="1" l="1"/>
  <c r="K22" i="1"/>
  <c r="AC22" i="1"/>
  <c r="H22" i="1"/>
  <c r="L22" i="1"/>
  <c r="AF22" i="1"/>
  <c r="I22" i="1" l="1"/>
  <c r="AH22" i="1"/>
  <c r="AG22" i="1"/>
  <c r="AD22" i="1"/>
  <c r="M22" i="1"/>
  <c r="AB21" i="1"/>
  <c r="Q22" i="1" l="1"/>
  <c r="S22" i="1" s="1"/>
  <c r="N22" i="1"/>
  <c r="P22" i="1" s="1"/>
  <c r="R22" i="1" l="1"/>
  <c r="U22" i="1" s="1"/>
  <c r="O22" i="1"/>
  <c r="Z22" i="1" s="1"/>
  <c r="T22" i="1"/>
  <c r="D21" i="1"/>
  <c r="G21" i="1"/>
  <c r="F21" i="1"/>
  <c r="Y22" i="1" l="1"/>
  <c r="V21" i="1"/>
  <c r="K21" i="1"/>
  <c r="AC21" i="1"/>
  <c r="H21" i="1"/>
  <c r="L21" i="1"/>
  <c r="AF21" i="1"/>
  <c r="I21" i="1" l="1"/>
  <c r="AG21" i="1"/>
  <c r="AH21" i="1"/>
  <c r="AD21" i="1"/>
  <c r="M21" i="1"/>
  <c r="AB20" i="1"/>
  <c r="Q21" i="1" l="1"/>
  <c r="R21" i="1" s="1"/>
  <c r="N21" i="1"/>
  <c r="P21" i="1" s="1"/>
  <c r="Q20" i="1"/>
  <c r="S20" i="1" s="1"/>
  <c r="S21" i="1" l="1"/>
  <c r="O21" i="1"/>
  <c r="U20" i="1"/>
  <c r="T20" i="1"/>
  <c r="R20" i="1"/>
  <c r="U21" i="1"/>
  <c r="T21" i="1"/>
  <c r="F20" i="1"/>
  <c r="G20" i="1"/>
  <c r="D20" i="1"/>
  <c r="Z21" i="1" l="1"/>
  <c r="Y21" i="1"/>
  <c r="V20" i="1"/>
  <c r="K20" i="1"/>
  <c r="AC20" i="1"/>
  <c r="H20" i="1"/>
  <c r="L20" i="1"/>
  <c r="I20" i="1" l="1"/>
  <c r="AD20" i="1"/>
  <c r="AF20" i="1"/>
  <c r="AB19" i="1"/>
  <c r="M20" i="1"/>
  <c r="AG20" i="1" l="1"/>
  <c r="AH20" i="1"/>
  <c r="N20" i="1"/>
  <c r="P20" i="1" s="1"/>
  <c r="Q19" i="1"/>
  <c r="S19" i="1" s="1"/>
  <c r="O20" i="1" l="1"/>
  <c r="Z20" i="1" s="1"/>
  <c r="U19" i="1"/>
  <c r="T19" i="1"/>
  <c r="R19" i="1"/>
  <c r="G19" i="1"/>
  <c r="F19" i="1"/>
  <c r="D19" i="1"/>
  <c r="Y20" i="1" l="1"/>
  <c r="V19" i="1"/>
  <c r="K19" i="1"/>
  <c r="AC19" i="1"/>
  <c r="H19" i="1"/>
  <c r="I19" i="1" s="1"/>
  <c r="L19" i="1"/>
  <c r="AF19" i="1"/>
  <c r="AG19" i="1" l="1"/>
  <c r="AH19" i="1"/>
  <c r="AD19" i="1"/>
  <c r="M19" i="1"/>
  <c r="AB18" i="1"/>
  <c r="N19" i="1" l="1"/>
  <c r="O19" i="1" s="1"/>
  <c r="P19" i="1" l="1"/>
  <c r="Z19" i="1"/>
  <c r="Y19" i="1"/>
  <c r="D18" i="1"/>
  <c r="G18" i="1"/>
  <c r="F18" i="1"/>
  <c r="V18" i="1" l="1"/>
  <c r="K18" i="1"/>
  <c r="AC18" i="1"/>
  <c r="H18" i="1"/>
  <c r="I18" i="1" s="1"/>
  <c r="L18" i="1"/>
  <c r="M18" i="1"/>
  <c r="AF18" i="1"/>
  <c r="Q18" i="1" l="1"/>
  <c r="N18" i="1"/>
  <c r="AH18" i="1"/>
  <c r="AG18" i="1"/>
  <c r="AD18" i="1"/>
  <c r="AB17" i="1"/>
  <c r="P18" i="1" l="1"/>
  <c r="O18" i="1"/>
  <c r="S18" i="1"/>
  <c r="R18" i="1"/>
  <c r="Z18" i="1" l="1"/>
  <c r="Y18" i="1"/>
  <c r="U18" i="1"/>
  <c r="T18" i="1"/>
  <c r="D17" i="1"/>
  <c r="G17" i="1"/>
  <c r="F17" i="1"/>
  <c r="V17" i="1" l="1"/>
  <c r="K17" i="1"/>
  <c r="AC17" i="1"/>
  <c r="H17" i="1"/>
  <c r="I17" i="1" s="1"/>
  <c r="L17" i="1"/>
  <c r="M17" i="1"/>
  <c r="Q17" i="1" l="1"/>
  <c r="N17" i="1"/>
  <c r="AD17" i="1"/>
  <c r="AC16" i="1"/>
  <c r="AD16" i="1" s="1"/>
  <c r="V16" i="1"/>
  <c r="AF17" i="1"/>
  <c r="AH17" i="1" l="1"/>
  <c r="AG17" i="1"/>
  <c r="O17" i="1"/>
  <c r="P17" i="1"/>
  <c r="S17" i="1"/>
  <c r="R17" i="1"/>
  <c r="K16" i="1"/>
  <c r="H16" i="1"/>
  <c r="I16" i="1" s="1"/>
  <c r="L16" i="1"/>
  <c r="AF16" i="1" s="1"/>
  <c r="AH16" i="1" l="1"/>
  <c r="AG16" i="1"/>
  <c r="Z17" i="1"/>
  <c r="Y17" i="1"/>
  <c r="U17" i="1"/>
  <c r="T17" i="1"/>
  <c r="AB15" i="1"/>
  <c r="M16" i="1"/>
  <c r="Q16" i="1" l="1"/>
  <c r="S16" i="1" s="1"/>
  <c r="N16" i="1"/>
  <c r="P16" i="1" s="1"/>
  <c r="R16" i="1" l="1"/>
  <c r="U16" i="1" s="1"/>
  <c r="O16" i="1"/>
  <c r="Z16" i="1" s="1"/>
  <c r="T16" i="1"/>
  <c r="D15" i="1"/>
  <c r="G15" i="1"/>
  <c r="F15" i="1"/>
  <c r="Y16" i="1" l="1"/>
  <c r="V15" i="1"/>
  <c r="K15" i="1"/>
  <c r="AC15" i="1"/>
  <c r="H15" i="1"/>
  <c r="L15" i="1"/>
  <c r="AF15" i="1" s="1"/>
  <c r="M15" i="1"/>
  <c r="Q15" i="1" l="1"/>
  <c r="N15" i="1"/>
  <c r="I15" i="1"/>
  <c r="AG15" i="1"/>
  <c r="AH15" i="1"/>
  <c r="AD15" i="1"/>
  <c r="AB14" i="1"/>
  <c r="P15" i="1" l="1"/>
  <c r="O15" i="1"/>
  <c r="S15" i="1"/>
  <c r="R15" i="1"/>
  <c r="Z15" i="1" l="1"/>
  <c r="Y15" i="1"/>
  <c r="U15" i="1"/>
  <c r="T15" i="1"/>
  <c r="D14" i="1"/>
  <c r="G14" i="1"/>
  <c r="F14" i="1"/>
  <c r="V14" i="1" l="1"/>
  <c r="K14" i="1"/>
  <c r="AC14" i="1"/>
  <c r="H14" i="1"/>
  <c r="P8" i="1"/>
  <c r="N8" i="1"/>
  <c r="J8" i="1"/>
  <c r="I8" i="1"/>
  <c r="H8" i="1"/>
  <c r="G8" i="1"/>
  <c r="F8" i="1"/>
  <c r="T5" i="1"/>
  <c r="G5" i="1"/>
  <c r="F5" i="1"/>
  <c r="T4" i="1"/>
  <c r="G4" i="1"/>
  <c r="F4" i="1"/>
  <c r="L14" i="1"/>
  <c r="T3" i="1"/>
  <c r="I14" i="1" l="1"/>
  <c r="AD14" i="1"/>
  <c r="AF14" i="1"/>
  <c r="T2" i="1"/>
  <c r="M14" i="1"/>
  <c r="AH14" i="1" l="1"/>
  <c r="AH28" i="1" s="1"/>
  <c r="AH738" i="1" s="1"/>
  <c r="AH773" i="1" s="1"/>
  <c r="AH850" i="1" s="1"/>
  <c r="AH853" i="1" s="1"/>
  <c r="AG14" i="1"/>
  <c r="AG28" i="1" s="1"/>
  <c r="AG738" i="1" s="1"/>
  <c r="AG773" i="1" s="1"/>
  <c r="N14" i="1"/>
  <c r="P14" i="1" s="1"/>
  <c r="P28" i="1" s="1"/>
  <c r="P738" i="1" s="1"/>
  <c r="Q14" i="1"/>
  <c r="S14" i="1" s="1"/>
  <c r="L6" i="1"/>
  <c r="K6" i="1"/>
  <c r="AH864" i="1" l="1"/>
  <c r="AH873" i="1" s="1"/>
  <c r="AH876" i="1" s="1"/>
  <c r="O14" i="1"/>
  <c r="O28" i="1" s="1"/>
  <c r="O738" i="1" s="1"/>
  <c r="N28" i="1"/>
  <c r="N738" i="1" s="1"/>
  <c r="N773" i="1" s="1"/>
  <c r="N850" i="1" s="1"/>
  <c r="R14" i="1"/>
  <c r="R28" i="1" s="1"/>
  <c r="R738" i="1" s="1"/>
  <c r="R773" i="1" s="1"/>
  <c r="Q28" i="1"/>
  <c r="Q738" i="1" s="1"/>
  <c r="Q773" i="1" s="1"/>
  <c r="Q850" i="1" s="1"/>
  <c r="S28" i="1"/>
  <c r="S738" i="1" s="1"/>
  <c r="Y14" i="1"/>
  <c r="Y28" i="1" s="1"/>
  <c r="Y738" i="1" s="1"/>
  <c r="Y773" i="1" s="1"/>
  <c r="U14" i="1"/>
  <c r="U28" i="1" s="1"/>
  <c r="U738" i="1" s="1"/>
  <c r="U773" i="1" s="1"/>
  <c r="T14" i="1"/>
  <c r="T28" i="1" s="1"/>
  <c r="T738" i="1" s="1"/>
  <c r="T773" i="1" s="1"/>
  <c r="P773" i="1"/>
  <c r="P850" i="1" s="1"/>
  <c r="G3" i="1"/>
  <c r="O773" i="1"/>
  <c r="F2" i="1" s="1"/>
  <c r="F6" i="1" s="1"/>
  <c r="F3" i="1"/>
  <c r="W40" i="5"/>
  <c r="R40" i="5"/>
  <c r="K40" i="5"/>
  <c r="H40" i="5"/>
  <c r="I40" i="5" s="1"/>
  <c r="Z49" i="4"/>
  <c r="W49" i="4"/>
  <c r="R49" i="4"/>
  <c r="M49" i="4"/>
  <c r="L49" i="4"/>
  <c r="K49" i="4"/>
  <c r="H49" i="4"/>
  <c r="I49" i="4" s="1"/>
  <c r="X9" i="4"/>
  <c r="W9" i="4"/>
  <c r="R9" i="4"/>
  <c r="K9" i="4"/>
  <c r="I9" i="4"/>
  <c r="H9" i="4"/>
  <c r="W46" i="3"/>
  <c r="X46" i="3" s="1"/>
  <c r="R46" i="3"/>
  <c r="K46" i="3"/>
  <c r="H46" i="3"/>
  <c r="I46" i="3" s="1"/>
  <c r="AA233" i="2"/>
  <c r="AB233" i="2" s="1"/>
  <c r="T233" i="2"/>
  <c r="K233" i="2"/>
  <c r="AA232" i="2"/>
  <c r="T232" i="2"/>
  <c r="K232" i="2"/>
  <c r="AA231" i="2"/>
  <c r="T231" i="2"/>
  <c r="K231" i="2"/>
  <c r="AB225" i="2"/>
  <c r="AA225" i="2"/>
  <c r="T225" i="2"/>
  <c r="K225" i="2"/>
  <c r="I225" i="2"/>
  <c r="H225" i="2"/>
  <c r="AB224" i="2"/>
  <c r="AA224" i="2"/>
  <c r="T224" i="2"/>
  <c r="K224" i="2"/>
  <c r="I224" i="2"/>
  <c r="H224" i="2"/>
  <c r="AA189" i="2"/>
  <c r="T189" i="2"/>
  <c r="K189" i="2"/>
  <c r="H189" i="2"/>
  <c r="AA184" i="2"/>
  <c r="T184" i="2"/>
  <c r="K184" i="2"/>
  <c r="H184" i="2"/>
  <c r="I184" i="2" s="1"/>
  <c r="AA167" i="2"/>
  <c r="AB167" i="2" s="1"/>
  <c r="T167" i="2"/>
  <c r="K167" i="2"/>
  <c r="H167" i="2"/>
  <c r="AA140" i="2"/>
  <c r="AB140" i="2" s="1"/>
  <c r="T140" i="2"/>
  <c r="K140" i="2"/>
  <c r="H140" i="2"/>
  <c r="G13" i="6"/>
  <c r="F23" i="4"/>
  <c r="F55" i="2"/>
  <c r="F35" i="3"/>
  <c r="F19" i="3"/>
  <c r="D126" i="2"/>
  <c r="G54" i="2"/>
  <c r="D165" i="2"/>
  <c r="F50" i="2"/>
  <c r="V42" i="8"/>
  <c r="D50" i="5"/>
  <c r="D116" i="2"/>
  <c r="D75" i="2"/>
  <c r="Z66" i="2"/>
  <c r="D171" i="2"/>
  <c r="V10" i="6"/>
  <c r="Z210" i="2"/>
  <c r="G16" i="5"/>
  <c r="G19" i="8"/>
  <c r="G10" i="2"/>
  <c r="G6" i="6"/>
  <c r="G52" i="4"/>
  <c r="V23" i="5"/>
  <c r="F7" i="2"/>
  <c r="F45" i="8"/>
  <c r="Z143" i="2"/>
  <c r="F9" i="6"/>
  <c r="F132" i="2"/>
  <c r="D96" i="2"/>
  <c r="D22" i="3"/>
  <c r="F123" i="2"/>
  <c r="V56" i="4"/>
  <c r="F82" i="2"/>
  <c r="G159" i="2"/>
  <c r="G216" i="2"/>
  <c r="Z79" i="2"/>
  <c r="V49" i="8"/>
  <c r="V63" i="3"/>
  <c r="V25" i="4"/>
  <c r="F161" i="2"/>
  <c r="G73" i="2"/>
  <c r="G57" i="2"/>
  <c r="D65" i="3"/>
  <c r="V12" i="4"/>
  <c r="V27" i="4"/>
  <c r="G50" i="4"/>
  <c r="V11" i="5"/>
  <c r="F8" i="7"/>
  <c r="G8" i="8"/>
  <c r="D205" i="2"/>
  <c r="F186" i="2"/>
  <c r="G21" i="8"/>
  <c r="V37" i="3"/>
  <c r="Z219" i="2"/>
  <c r="V43" i="8"/>
  <c r="G18" i="8"/>
  <c r="G11" i="3"/>
  <c r="D174" i="2"/>
  <c r="F39" i="5"/>
  <c r="F23" i="3"/>
  <c r="V8" i="7"/>
  <c r="V34" i="5"/>
  <c r="G48" i="2"/>
  <c r="F6" i="2"/>
  <c r="L140" i="2"/>
  <c r="M140" i="2" s="1"/>
  <c r="G65" i="2"/>
  <c r="G10" i="3"/>
  <c r="V12" i="6"/>
  <c r="D34" i="2"/>
  <c r="G68" i="4"/>
  <c r="G214" i="2"/>
  <c r="G147" i="2"/>
  <c r="G26" i="4"/>
  <c r="G15" i="3"/>
  <c r="F136" i="2"/>
  <c r="F18" i="3"/>
  <c r="D218" i="2"/>
  <c r="G23" i="4"/>
  <c r="D62" i="8"/>
  <c r="F199" i="2"/>
  <c r="G20" i="8"/>
  <c r="V45" i="4"/>
  <c r="Z30" i="2"/>
  <c r="G95" i="2"/>
  <c r="D178" i="2"/>
  <c r="Z94" i="2"/>
  <c r="G192" i="2"/>
  <c r="F19" i="8"/>
  <c r="F133" i="2"/>
  <c r="D20" i="8"/>
  <c r="V46" i="4"/>
  <c r="G70" i="2"/>
  <c r="G11" i="7"/>
  <c r="G219" i="2"/>
  <c r="D175" i="2"/>
  <c r="D24" i="3"/>
  <c r="Z96" i="2"/>
  <c r="Z7" i="2"/>
  <c r="V12" i="5"/>
  <c r="F204" i="2"/>
  <c r="F9" i="3"/>
  <c r="Z85" i="2"/>
  <c r="D41" i="5"/>
  <c r="D66" i="2"/>
  <c r="G42" i="3"/>
  <c r="Z161" i="2"/>
  <c r="V32" i="8"/>
  <c r="G13" i="4"/>
  <c r="G190" i="2"/>
  <c r="F9" i="7"/>
  <c r="G108" i="2"/>
  <c r="Z70" i="2"/>
  <c r="G90" i="2"/>
  <c r="F38" i="2"/>
  <c r="V62" i="8"/>
  <c r="D45" i="3"/>
  <c r="F24" i="4"/>
  <c r="F44" i="4"/>
  <c r="G75" i="2"/>
  <c r="D23" i="4"/>
  <c r="G20" i="5"/>
  <c r="G13" i="7"/>
  <c r="F48" i="3"/>
  <c r="D161" i="2"/>
  <c r="G41" i="3"/>
  <c r="D135" i="2"/>
  <c r="F11" i="2"/>
  <c r="D27" i="5"/>
  <c r="Z84" i="2"/>
  <c r="D9" i="6"/>
  <c r="F55" i="4"/>
  <c r="D50" i="2"/>
  <c r="F39" i="2"/>
  <c r="D19" i="5"/>
  <c r="Z179" i="2"/>
  <c r="F15" i="5"/>
  <c r="G44" i="4"/>
  <c r="D21" i="4"/>
  <c r="Z122" i="2"/>
  <c r="G7" i="8"/>
  <c r="V69" i="4"/>
  <c r="D200" i="2"/>
  <c r="D215" i="2"/>
  <c r="Z73" i="2"/>
  <c r="D64" i="3"/>
  <c r="G31" i="4"/>
  <c r="D61" i="2"/>
  <c r="D10" i="7"/>
  <c r="D47" i="3"/>
  <c r="V20" i="8"/>
  <c r="G43" i="8"/>
  <c r="D46" i="5"/>
  <c r="Z180" i="2"/>
  <c r="F37" i="3"/>
  <c r="F174" i="2"/>
  <c r="G49" i="3"/>
  <c r="G16" i="8"/>
  <c r="V43" i="4"/>
  <c r="V67" i="4"/>
  <c r="G36" i="2"/>
  <c r="Z197" i="2"/>
  <c r="D100" i="2"/>
  <c r="D51" i="2"/>
  <c r="V17" i="4"/>
  <c r="G25" i="8"/>
  <c r="F14" i="3"/>
  <c r="D49" i="3"/>
  <c r="D6" i="5"/>
  <c r="D11" i="3"/>
  <c r="G49" i="5"/>
  <c r="Z154" i="2"/>
  <c r="Z43" i="2"/>
  <c r="G197" i="2"/>
  <c r="Z202" i="2"/>
  <c r="F108" i="2"/>
  <c r="D43" i="8"/>
  <c r="V38" i="3"/>
  <c r="F200" i="2"/>
  <c r="F69" i="4"/>
  <c r="Z218" i="2"/>
  <c r="G143" i="2"/>
  <c r="F68" i="4"/>
  <c r="G8" i="6"/>
  <c r="D53" i="3"/>
  <c r="D34" i="8"/>
  <c r="V31" i="4"/>
  <c r="D127" i="2"/>
  <c r="G12" i="5"/>
  <c r="F13" i="4"/>
  <c r="V46" i="5"/>
  <c r="F9" i="2"/>
  <c r="D46" i="4"/>
  <c r="F56" i="2"/>
  <c r="G55" i="8"/>
  <c r="D94" i="2"/>
  <c r="G50" i="3"/>
  <c r="F56" i="4"/>
  <c r="D56" i="4"/>
  <c r="D38" i="4"/>
  <c r="D35" i="8"/>
  <c r="V48" i="4"/>
  <c r="D128" i="2"/>
  <c r="G129" i="2"/>
  <c r="G163" i="2"/>
  <c r="F45" i="3"/>
  <c r="F17" i="2"/>
  <c r="F30" i="5"/>
  <c r="G52" i="3"/>
  <c r="G41" i="2"/>
  <c r="Z116" i="2"/>
  <c r="V12" i="8"/>
  <c r="G177" i="2"/>
  <c r="G27" i="5"/>
  <c r="G53" i="2"/>
  <c r="Z87" i="2"/>
  <c r="D166" i="2"/>
  <c r="F205" i="2"/>
  <c r="D12" i="7"/>
  <c r="G49" i="8"/>
  <c r="D63" i="3"/>
  <c r="D35" i="5"/>
  <c r="Z82" i="2"/>
  <c r="D25" i="2"/>
  <c r="D7" i="2"/>
  <c r="G6" i="3"/>
  <c r="F135" i="2"/>
  <c r="V47" i="3"/>
  <c r="L9" i="4"/>
  <c r="F37" i="5"/>
  <c r="D41" i="4"/>
  <c r="F10" i="7"/>
  <c r="D23" i="3"/>
  <c r="D186" i="2"/>
  <c r="D29" i="2"/>
  <c r="V12" i="7"/>
  <c r="Z188" i="2"/>
  <c r="F39" i="8"/>
  <c r="D53" i="4"/>
  <c r="D7" i="7"/>
  <c r="Z138" i="2"/>
  <c r="D66" i="4"/>
  <c r="F150" i="2"/>
  <c r="V25" i="8"/>
  <c r="G164" i="2"/>
  <c r="D18" i="3"/>
  <c r="G12" i="7"/>
  <c r="V42" i="3"/>
  <c r="D46" i="8"/>
  <c r="D59" i="8"/>
  <c r="V11" i="3"/>
  <c r="Z37" i="2"/>
  <c r="D52" i="3"/>
  <c r="D149" i="2"/>
  <c r="V35" i="4"/>
  <c r="F24" i="2"/>
  <c r="D136" i="2"/>
  <c r="G210" i="2"/>
  <c r="D90" i="2"/>
  <c r="D37" i="3"/>
  <c r="F94" i="2"/>
  <c r="F34" i="2"/>
  <c r="D36" i="2"/>
  <c r="L232" i="2"/>
  <c r="F50" i="3"/>
  <c r="G8" i="7"/>
  <c r="F20" i="5"/>
  <c r="G178" i="2"/>
  <c r="G202" i="2"/>
  <c r="G84" i="2"/>
  <c r="F51" i="2"/>
  <c r="F215" i="2"/>
  <c r="G6" i="4"/>
  <c r="G168" i="2"/>
  <c r="V29" i="8"/>
  <c r="Z199" i="2"/>
  <c r="D57" i="8"/>
  <c r="F52" i="5"/>
  <c r="V66" i="4"/>
  <c r="G123" i="2"/>
  <c r="Z54" i="2"/>
  <c r="G40" i="2"/>
  <c r="G185" i="2"/>
  <c r="Z74" i="2"/>
  <c r="F43" i="4"/>
  <c r="F114" i="2"/>
  <c r="V15" i="5"/>
  <c r="V22" i="4"/>
  <c r="Z103" i="2"/>
  <c r="G62" i="8"/>
  <c r="V49" i="3"/>
  <c r="G162" i="2"/>
  <c r="D177" i="2"/>
  <c r="D43" i="3"/>
  <c r="D91" i="2"/>
  <c r="F151" i="2"/>
  <c r="F61" i="8"/>
  <c r="D10" i="6"/>
  <c r="F141" i="2"/>
  <c r="D7" i="8"/>
  <c r="Z20" i="2"/>
  <c r="D26" i="4"/>
  <c r="F168" i="2"/>
  <c r="D212" i="2"/>
  <c r="F53" i="3"/>
  <c r="D45" i="4"/>
  <c r="G66" i="3"/>
  <c r="Z99" i="2"/>
  <c r="F58" i="2"/>
  <c r="G35" i="3"/>
  <c r="F20" i="2"/>
  <c r="F61" i="2"/>
  <c r="Z10" i="2"/>
  <c r="F55" i="8"/>
  <c r="F41" i="4"/>
  <c r="V13" i="6"/>
  <c r="Z165" i="2"/>
  <c r="F162" i="2"/>
  <c r="G149" i="2"/>
  <c r="F52" i="3"/>
  <c r="Z34" i="2"/>
  <c r="G209" i="2"/>
  <c r="F41" i="3"/>
  <c r="Z178" i="2"/>
  <c r="G38" i="8"/>
  <c r="Z24" i="2"/>
  <c r="G176" i="2"/>
  <c r="F147" i="2"/>
  <c r="D192" i="2"/>
  <c r="G28" i="3"/>
  <c r="D9" i="5"/>
  <c r="D48" i="2"/>
  <c r="G206" i="2"/>
  <c r="D123" i="2"/>
  <c r="F46" i="8"/>
  <c r="Z75" i="2"/>
  <c r="G126" i="2"/>
  <c r="G203" i="2"/>
  <c r="G45" i="5"/>
  <c r="Z159" i="2"/>
  <c r="G9" i="5"/>
  <c r="V11" i="8"/>
  <c r="V18" i="3"/>
  <c r="G25" i="3"/>
  <c r="G48" i="3"/>
  <c r="Z17" i="2"/>
  <c r="F40" i="3"/>
  <c r="V22" i="8"/>
  <c r="D129" i="2"/>
  <c r="F83" i="2"/>
  <c r="G14" i="2"/>
  <c r="V65" i="3"/>
  <c r="F80" i="2"/>
  <c r="Z120" i="2"/>
  <c r="F175" i="2"/>
  <c r="G45" i="3"/>
  <c r="V11" i="7"/>
  <c r="V28" i="4"/>
  <c r="F47" i="3"/>
  <c r="D70" i="2"/>
  <c r="D185" i="2"/>
  <c r="D53" i="2"/>
  <c r="F22" i="3"/>
  <c r="D28" i="4"/>
  <c r="G136" i="2"/>
  <c r="G47" i="3"/>
  <c r="F164" i="2"/>
  <c r="G66" i="4"/>
  <c r="D39" i="5"/>
  <c r="V51" i="4"/>
  <c r="Z160" i="2"/>
  <c r="V53" i="4"/>
  <c r="V35" i="5"/>
  <c r="G7" i="2"/>
  <c r="F190" i="2"/>
  <c r="G53" i="3"/>
  <c r="G166" i="2"/>
  <c r="D48" i="3"/>
  <c r="F70" i="2"/>
  <c r="G55" i="2"/>
  <c r="G169" i="2"/>
  <c r="Z206" i="2"/>
  <c r="F95" i="2"/>
  <c r="D39" i="2"/>
  <c r="D15" i="8"/>
  <c r="G14" i="3"/>
  <c r="D179" i="2"/>
  <c r="D50" i="4"/>
  <c r="F8" i="6"/>
  <c r="D196" i="2"/>
  <c r="V43" i="5"/>
  <c r="Z133" i="2"/>
  <c r="G32" i="8"/>
  <c r="D18" i="8"/>
  <c r="V48" i="3"/>
  <c r="D49" i="5"/>
  <c r="D42" i="2"/>
  <c r="Z38" i="2"/>
  <c r="V36" i="3"/>
  <c r="F46" i="5"/>
  <c r="G161" i="2"/>
  <c r="G160" i="2"/>
  <c r="V32" i="5"/>
  <c r="D87" i="2"/>
  <c r="D95" i="2"/>
  <c r="G64" i="3"/>
  <c r="V50" i="3"/>
  <c r="V19" i="3"/>
  <c r="F25" i="2"/>
  <c r="V8" i="8"/>
  <c r="D35" i="3"/>
  <c r="V6" i="3"/>
  <c r="F219" i="2"/>
  <c r="D11" i="2"/>
  <c r="V59" i="3"/>
  <c r="F65" i="2"/>
  <c r="F103" i="2"/>
  <c r="G211" i="2"/>
  <c r="G179" i="2"/>
  <c r="G85" i="2"/>
  <c r="D51" i="4"/>
  <c r="G199" i="2"/>
  <c r="D8" i="2"/>
  <c r="F210" i="2"/>
  <c r="G21" i="4"/>
  <c r="G51" i="4"/>
  <c r="F51" i="5"/>
  <c r="F45" i="4"/>
  <c r="D132" i="2"/>
  <c r="F43" i="5"/>
  <c r="F50" i="4"/>
  <c r="G42" i="2"/>
  <c r="G69" i="4"/>
  <c r="G64" i="4"/>
  <c r="Z203" i="2"/>
  <c r="D103" i="2"/>
  <c r="G151" i="2"/>
  <c r="G15" i="8"/>
  <c r="D11" i="7"/>
  <c r="F188" i="2"/>
  <c r="D163" i="2"/>
  <c r="G20" i="3"/>
  <c r="V52" i="3"/>
  <c r="G204" i="2"/>
  <c r="G11" i="2"/>
  <c r="F25" i="3"/>
  <c r="D143" i="2"/>
  <c r="F32" i="3"/>
  <c r="Z95" i="2"/>
  <c r="D19" i="8"/>
  <c r="D9" i="2"/>
  <c r="F169" i="2"/>
  <c r="D36" i="5"/>
  <c r="F214" i="2"/>
  <c r="F64" i="4"/>
  <c r="D115" i="2"/>
  <c r="F59" i="8"/>
  <c r="F218" i="2"/>
  <c r="G127" i="2"/>
  <c r="V59" i="8"/>
  <c r="F211" i="2"/>
  <c r="G28" i="4"/>
  <c r="L233" i="2"/>
  <c r="V26" i="4"/>
  <c r="Z6" i="2"/>
  <c r="D64" i="4"/>
  <c r="G10" i="7"/>
  <c r="F146" i="2"/>
  <c r="V7" i="8"/>
  <c r="F15" i="8"/>
  <c r="G135" i="2"/>
  <c r="F17" i="8"/>
  <c r="G88" i="2"/>
  <c r="D180" i="2"/>
  <c r="F20" i="3"/>
  <c r="G65" i="3"/>
  <c r="G11" i="8"/>
  <c r="D214" i="2"/>
  <c r="V6" i="5"/>
  <c r="F79" i="2"/>
  <c r="Z39" i="2"/>
  <c r="G51" i="5"/>
  <c r="D42" i="8"/>
  <c r="F14" i="2"/>
  <c r="F6" i="8"/>
  <c r="L225" i="2"/>
  <c r="F38" i="5"/>
  <c r="V40" i="8"/>
  <c r="F43" i="8"/>
  <c r="F116" i="2"/>
  <c r="G20" i="2"/>
  <c r="F12" i="7"/>
  <c r="V42" i="5"/>
  <c r="F31" i="5"/>
  <c r="D8" i="6"/>
  <c r="D33" i="8"/>
  <c r="V43" i="3"/>
  <c r="D217" i="2"/>
  <c r="G205" i="2"/>
  <c r="D25" i="8"/>
  <c r="G38" i="4"/>
  <c r="G122" i="2"/>
  <c r="G29" i="2"/>
  <c r="Z187" i="2"/>
  <c r="D146" i="2"/>
  <c r="F18" i="8"/>
  <c r="G42" i="5"/>
  <c r="D60" i="8"/>
  <c r="G12" i="6"/>
  <c r="V38" i="8"/>
  <c r="F32" i="5"/>
  <c r="D20" i="5"/>
  <c r="G60" i="8"/>
  <c r="G23" i="3"/>
  <c r="G175" i="2"/>
  <c r="F88" i="2"/>
  <c r="Z174" i="2"/>
  <c r="F16" i="5"/>
  <c r="F57" i="8"/>
  <c r="G8" i="2"/>
  <c r="Z115" i="2"/>
  <c r="F96" i="2"/>
  <c r="F38" i="3"/>
  <c r="F29" i="8"/>
  <c r="Z212" i="2"/>
  <c r="D201" i="2"/>
  <c r="D74" i="2"/>
  <c r="V44" i="8"/>
  <c r="D21" i="8"/>
  <c r="V21" i="3"/>
  <c r="V21" i="4"/>
  <c r="V14" i="3"/>
  <c r="D16" i="8"/>
  <c r="G134" i="2"/>
  <c r="D10" i="3"/>
  <c r="Z200" i="2"/>
  <c r="Z42" i="2"/>
  <c r="Z132" i="2"/>
  <c r="Z146" i="2"/>
  <c r="D8" i="7"/>
  <c r="F217" i="2"/>
  <c r="G35" i="8"/>
  <c r="F138" i="2"/>
  <c r="G86" i="2"/>
  <c r="G130" i="2"/>
  <c r="F43" i="3"/>
  <c r="F66" i="4"/>
  <c r="V64" i="4"/>
  <c r="V16" i="8"/>
  <c r="V57" i="8"/>
  <c r="V20" i="5"/>
  <c r="G44" i="8"/>
  <c r="V52" i="4"/>
  <c r="D15" i="5"/>
  <c r="V6" i="4"/>
  <c r="D35" i="4"/>
  <c r="G232" i="2"/>
  <c r="F84" i="2"/>
  <c r="Z25" i="2"/>
  <c r="F19" i="5"/>
  <c r="F22" i="8"/>
  <c r="F157" i="2"/>
  <c r="G11" i="5"/>
  <c r="D14" i="3"/>
  <c r="D13" i="4"/>
  <c r="G231" i="2"/>
  <c r="Z190" i="2"/>
  <c r="V20" i="3"/>
  <c r="G36" i="5"/>
  <c r="G80" i="2"/>
  <c r="F44" i="8"/>
  <c r="V9" i="3"/>
  <c r="F193" i="2"/>
  <c r="F34" i="8"/>
  <c r="F143" i="2"/>
  <c r="G33" i="8"/>
  <c r="V31" i="5"/>
  <c r="V15" i="8"/>
  <c r="V49" i="5"/>
  <c r="D190" i="2"/>
  <c r="Z162" i="2"/>
  <c r="F42" i="8"/>
  <c r="Z185" i="2"/>
  <c r="G59" i="8"/>
  <c r="G37" i="5"/>
  <c r="F9" i="5"/>
  <c r="G62" i="4"/>
  <c r="F12" i="6"/>
  <c r="G61" i="8"/>
  <c r="G40" i="3"/>
  <c r="F63" i="3"/>
  <c r="D206" i="2"/>
  <c r="Z214" i="2"/>
  <c r="G48" i="8"/>
  <c r="Z55" i="2"/>
  <c r="Z50" i="2"/>
  <c r="G217" i="2"/>
  <c r="D43" i="5"/>
  <c r="G14" i="4"/>
  <c r="F12" i="8"/>
  <c r="G165" i="2"/>
  <c r="D45" i="5"/>
  <c r="G39" i="4"/>
  <c r="F35" i="8"/>
  <c r="D8" i="8"/>
  <c r="F49" i="8"/>
  <c r="G36" i="3"/>
  <c r="D48" i="8"/>
  <c r="F197" i="2"/>
  <c r="D86" i="2"/>
  <c r="F160" i="2"/>
  <c r="F11" i="7"/>
  <c r="V16" i="5"/>
  <c r="F35" i="5"/>
  <c r="Z107" i="2"/>
  <c r="D55" i="2"/>
  <c r="D141" i="2"/>
  <c r="G100" i="2"/>
  <c r="F49" i="3"/>
  <c r="G46" i="5"/>
  <c r="V37" i="5"/>
  <c r="G18" i="3"/>
  <c r="G10" i="5"/>
  <c r="F130" i="2"/>
  <c r="F59" i="3"/>
  <c r="D44" i="4"/>
  <c r="Z86" i="2"/>
  <c r="D65" i="2"/>
  <c r="F37" i="2"/>
  <c r="D133" i="2"/>
  <c r="Z135" i="2"/>
  <c r="Z56" i="2"/>
  <c r="F149" i="2"/>
  <c r="D25" i="3"/>
  <c r="Z9" i="2"/>
  <c r="D40" i="2"/>
  <c r="Z186" i="2"/>
  <c r="D147" i="2"/>
  <c r="V10" i="3"/>
  <c r="F74" i="2"/>
  <c r="D99" i="2"/>
  <c r="G38" i="3"/>
  <c r="F196" i="2"/>
  <c r="G43" i="3"/>
  <c r="Z209" i="2"/>
  <c r="D209" i="2"/>
  <c r="D73" i="2"/>
  <c r="F6" i="3"/>
  <c r="V18" i="8"/>
  <c r="D66" i="3"/>
  <c r="D40" i="8"/>
  <c r="G17" i="2"/>
  <c r="G133" i="2"/>
  <c r="Z166" i="2"/>
  <c r="F13" i="6"/>
  <c r="D18" i="4"/>
  <c r="F171" i="2"/>
  <c r="D21" i="3"/>
  <c r="D164" i="2"/>
  <c r="G200" i="2"/>
  <c r="Z141" i="2"/>
  <c r="F99" i="2"/>
  <c r="G45" i="8"/>
  <c r="D14" i="2"/>
  <c r="V61" i="3"/>
  <c r="G56" i="2"/>
  <c r="F36" i="3"/>
  <c r="Z136" i="2"/>
  <c r="F27" i="4"/>
  <c r="D154" i="2"/>
  <c r="G43" i="5"/>
  <c r="F107" i="2"/>
  <c r="F159" i="2"/>
  <c r="G57" i="8"/>
  <c r="G87" i="2"/>
  <c r="G215" i="2"/>
  <c r="G6" i="5"/>
  <c r="V55" i="8"/>
  <c r="G193" i="2"/>
  <c r="F21" i="3"/>
  <c r="D42" i="3"/>
  <c r="F11" i="8"/>
  <c r="F165" i="2"/>
  <c r="D202" i="2"/>
  <c r="D39" i="4"/>
  <c r="G32" i="5"/>
  <c r="G188" i="2"/>
  <c r="G9" i="6"/>
  <c r="G19" i="3"/>
  <c r="D59" i="3"/>
  <c r="V6" i="7"/>
  <c r="Z164" i="2"/>
  <c r="F46" i="4"/>
  <c r="D12" i="6"/>
  <c r="D9" i="3"/>
  <c r="Z169" i="2"/>
  <c r="D58" i="2"/>
  <c r="D17" i="2"/>
  <c r="V40" i="4"/>
  <c r="G63" i="3"/>
  <c r="V8" i="6"/>
  <c r="F17" i="4"/>
  <c r="V66" i="3"/>
  <c r="D80" i="2"/>
  <c r="G233" i="2"/>
  <c r="D52" i="5"/>
  <c r="D20" i="2"/>
  <c r="D49" i="8"/>
  <c r="F10" i="5"/>
  <c r="Z176" i="2"/>
  <c r="V35" i="8"/>
  <c r="G51" i="2"/>
  <c r="G103" i="2"/>
  <c r="Z8" i="2"/>
  <c r="V27" i="5"/>
  <c r="D12" i="4"/>
  <c r="V39" i="8"/>
  <c r="F90" i="2"/>
  <c r="G59" i="3"/>
  <c r="F28" i="3"/>
  <c r="G96" i="2"/>
  <c r="F203" i="2"/>
  <c r="D82" i="2"/>
  <c r="D38" i="3"/>
  <c r="V33" i="8"/>
  <c r="F206" i="2"/>
  <c r="V39" i="5"/>
  <c r="D37" i="8"/>
  <c r="D159" i="2"/>
  <c r="Z127" i="2"/>
  <c r="F13" i="7"/>
  <c r="L184" i="2"/>
  <c r="G30" i="5"/>
  <c r="D27" i="4"/>
  <c r="G107" i="2"/>
  <c r="V9" i="6"/>
  <c r="D6" i="7"/>
  <c r="D50" i="3"/>
  <c r="D43" i="2"/>
  <c r="G34" i="2"/>
  <c r="G213" i="2"/>
  <c r="G12" i="4"/>
  <c r="D40" i="3"/>
  <c r="D14" i="4"/>
  <c r="G22" i="4"/>
  <c r="V10" i="7"/>
  <c r="Z144" i="2"/>
  <c r="D51" i="5"/>
  <c r="D30" i="5"/>
  <c r="F176" i="2"/>
  <c r="Z147" i="2"/>
  <c r="V23" i="3"/>
  <c r="F155" i="2"/>
  <c r="G15" i="5"/>
  <c r="Z36" i="2"/>
  <c r="G46" i="8"/>
  <c r="G146" i="2"/>
  <c r="G31" i="5"/>
  <c r="F30" i="2"/>
  <c r="D13" i="6"/>
  <c r="F163" i="2"/>
  <c r="D169" i="2"/>
  <c r="G41" i="4"/>
  <c r="F16" i="8"/>
  <c r="G155" i="2"/>
  <c r="D56" i="2"/>
  <c r="D32" i="8"/>
  <c r="G82" i="2"/>
  <c r="F85" i="2"/>
  <c r="V62" i="4"/>
  <c r="F10" i="6"/>
  <c r="D168" i="2"/>
  <c r="F6" i="7"/>
  <c r="G138" i="2"/>
  <c r="G174" i="2"/>
  <c r="D32" i="5"/>
  <c r="D36" i="3"/>
  <c r="F25" i="4"/>
  <c r="D11" i="5"/>
  <c r="G37" i="2"/>
  <c r="G40" i="4"/>
  <c r="G79" i="2"/>
  <c r="G37" i="8"/>
  <c r="L231" i="2"/>
  <c r="Z65" i="2"/>
  <c r="V64" i="3"/>
  <c r="D38" i="8"/>
  <c r="D61" i="3"/>
  <c r="G196" i="2"/>
  <c r="G114" i="2"/>
  <c r="F6" i="4"/>
  <c r="G187" i="2"/>
  <c r="D38" i="2"/>
  <c r="G150" i="2"/>
  <c r="Z90" i="2"/>
  <c r="G10" i="6"/>
  <c r="D157" i="2"/>
  <c r="Z80" i="2"/>
  <c r="D67" i="4"/>
  <c r="F14" i="4"/>
  <c r="D55" i="4"/>
  <c r="D83" i="2"/>
  <c r="F49" i="5"/>
  <c r="F178" i="2"/>
  <c r="V36" i="5"/>
  <c r="V35" i="3"/>
  <c r="G43" i="2"/>
  <c r="Z134" i="2"/>
  <c r="D45" i="8"/>
  <c r="Z168" i="2"/>
  <c r="G58" i="2"/>
  <c r="Z177" i="2"/>
  <c r="G32" i="3"/>
  <c r="G120" i="2"/>
  <c r="Z48" i="2"/>
  <c r="Z130" i="2"/>
  <c r="D42" i="5"/>
  <c r="G37" i="3"/>
  <c r="V9" i="7"/>
  <c r="V45" i="5"/>
  <c r="V41" i="3"/>
  <c r="D44" i="8"/>
  <c r="Z196" i="2"/>
  <c r="L40" i="5"/>
  <c r="V10" i="5"/>
  <c r="D19" i="3"/>
  <c r="G9" i="7"/>
  <c r="G67" i="4"/>
  <c r="D40" i="4"/>
  <c r="Z149" i="2"/>
  <c r="Z129" i="2"/>
  <c r="D6" i="4"/>
  <c r="F11" i="5"/>
  <c r="Z150" i="2"/>
  <c r="G50" i="2"/>
  <c r="G24" i="4"/>
  <c r="D25" i="4"/>
  <c r="G48" i="4"/>
  <c r="Z205" i="2"/>
  <c r="G7" i="7"/>
  <c r="F38" i="8"/>
  <c r="G24" i="2"/>
  <c r="D31" i="5"/>
  <c r="G35" i="4"/>
  <c r="V46" i="8"/>
  <c r="F86" i="2"/>
  <c r="G23" i="5"/>
  <c r="F185" i="2"/>
  <c r="G34" i="5"/>
  <c r="G12" i="8"/>
  <c r="F40" i="4"/>
  <c r="G212" i="2"/>
  <c r="F21" i="8"/>
  <c r="F187" i="2"/>
  <c r="D10" i="5"/>
  <c r="Z128" i="2"/>
  <c r="V22" i="3"/>
  <c r="L167" i="2"/>
  <c r="F25" i="8"/>
  <c r="F54" i="2"/>
  <c r="Z91" i="2"/>
  <c r="G34" i="8"/>
  <c r="F45" i="5"/>
  <c r="D12" i="5"/>
  <c r="F61" i="3"/>
  <c r="G46" i="4"/>
  <c r="G218" i="2"/>
  <c r="D41" i="2"/>
  <c r="G154" i="2"/>
  <c r="V50" i="4"/>
  <c r="Z213" i="2"/>
  <c r="D197" i="2"/>
  <c r="G39" i="8"/>
  <c r="G24" i="3"/>
  <c r="G35" i="5"/>
  <c r="F177" i="2"/>
  <c r="G6" i="8"/>
  <c r="D120" i="2"/>
  <c r="Z123" i="2"/>
  <c r="G61" i="2"/>
  <c r="F201" i="2"/>
  <c r="F87" i="2"/>
  <c r="V34" i="8"/>
  <c r="D16" i="5"/>
  <c r="F48" i="4"/>
  <c r="F202" i="2"/>
  <c r="Z57" i="2"/>
  <c r="G141" i="2"/>
  <c r="G74" i="2"/>
  <c r="G22" i="3"/>
  <c r="L189" i="2"/>
  <c r="G38" i="2"/>
  <c r="F32" i="8"/>
  <c r="D187" i="2"/>
  <c r="D55" i="8"/>
  <c r="D39" i="8"/>
  <c r="D54" i="2"/>
  <c r="D188" i="2"/>
  <c r="D57" i="2"/>
  <c r="D22" i="8"/>
  <c r="F41" i="5"/>
  <c r="F134" i="2"/>
  <c r="Z193" i="2"/>
  <c r="F65" i="3"/>
  <c r="F12" i="4"/>
  <c r="Z217" i="2"/>
  <c r="V41" i="5"/>
  <c r="G66" i="2"/>
  <c r="G56" i="4"/>
  <c r="V38" i="4"/>
  <c r="G99" i="2"/>
  <c r="F180" i="2"/>
  <c r="D85" i="2"/>
  <c r="Z211" i="2"/>
  <c r="Z216" i="2"/>
  <c r="G52" i="5"/>
  <c r="D155" i="2"/>
  <c r="D122" i="2"/>
  <c r="Z157" i="2"/>
  <c r="Z204" i="2"/>
  <c r="F209" i="2"/>
  <c r="V25" i="3"/>
  <c r="F128" i="2"/>
  <c r="F15" i="3"/>
  <c r="D23" i="5"/>
  <c r="Z11" i="2"/>
  <c r="F53" i="4"/>
  <c r="D31" i="4"/>
  <c r="Z100" i="2"/>
  <c r="Z14" i="2"/>
  <c r="G6" i="7"/>
  <c r="F48" i="2"/>
  <c r="G61" i="3"/>
  <c r="D204" i="2"/>
  <c r="D12" i="8"/>
  <c r="F48" i="8"/>
  <c r="D203" i="2"/>
  <c r="D79" i="2"/>
  <c r="G45" i="4"/>
  <c r="G42" i="8"/>
  <c r="F42" i="3"/>
  <c r="F34" i="5"/>
  <c r="V44" i="4"/>
  <c r="D69" i="4"/>
  <c r="D24" i="4"/>
  <c r="F29" i="2"/>
  <c r="F7" i="7"/>
  <c r="V50" i="5"/>
  <c r="F62" i="4"/>
  <c r="G128" i="2"/>
  <c r="F213" i="2"/>
  <c r="D219" i="2"/>
  <c r="V6" i="8"/>
  <c r="F73" i="2"/>
  <c r="G9" i="2"/>
  <c r="F10" i="2"/>
  <c r="Z53" i="2"/>
  <c r="D32" i="3"/>
  <c r="F37" i="8"/>
  <c r="V55" i="4"/>
  <c r="V19" i="8"/>
  <c r="D9" i="7"/>
  <c r="F42" i="5"/>
  <c r="V18" i="4"/>
  <c r="F10" i="3"/>
  <c r="G19" i="5"/>
  <c r="D28" i="3"/>
  <c r="D134" i="2"/>
  <c r="Z61" i="2"/>
  <c r="G186" i="2"/>
  <c r="D199" i="2"/>
  <c r="D162" i="2"/>
  <c r="V68" i="4"/>
  <c r="D34" i="5"/>
  <c r="F8" i="2"/>
  <c r="V30" i="5"/>
  <c r="Z171" i="2"/>
  <c r="F120" i="2"/>
  <c r="G55" i="4"/>
  <c r="D213" i="2"/>
  <c r="D144" i="2"/>
  <c r="D10" i="2"/>
  <c r="Z155" i="2"/>
  <c r="Z29" i="2"/>
  <c r="D6" i="6"/>
  <c r="F41" i="2"/>
  <c r="D210" i="2"/>
  <c r="D193" i="2"/>
  <c r="G17" i="4"/>
  <c r="V23" i="4"/>
  <c r="L46" i="3"/>
  <c r="V7" i="7"/>
  <c r="G6" i="2"/>
  <c r="V24" i="4"/>
  <c r="G144" i="2"/>
  <c r="V41" i="4"/>
  <c r="F12" i="5"/>
  <c r="V39" i="4"/>
  <c r="G116" i="2"/>
  <c r="Z201" i="2"/>
  <c r="V45" i="3"/>
  <c r="D41" i="3"/>
  <c r="D107" i="2"/>
  <c r="V19" i="5"/>
  <c r="D211" i="2"/>
  <c r="F100" i="2"/>
  <c r="F36" i="2"/>
  <c r="G157" i="2"/>
  <c r="F216" i="2"/>
  <c r="D15" i="3"/>
  <c r="F53" i="2"/>
  <c r="F36" i="5"/>
  <c r="F52" i="4"/>
  <c r="D43" i="4"/>
  <c r="F23" i="5"/>
  <c r="G180" i="2"/>
  <c r="V17" i="8"/>
  <c r="D151" i="2"/>
  <c r="F66" i="2"/>
  <c r="G9" i="3"/>
  <c r="G201" i="2"/>
  <c r="V15" i="3"/>
  <c r="V24" i="3"/>
  <c r="D13" i="7"/>
  <c r="G115" i="2"/>
  <c r="D37" i="5"/>
  <c r="G41" i="5"/>
  <c r="G94" i="2"/>
  <c r="V51" i="5"/>
  <c r="D37" i="2"/>
  <c r="F43" i="2"/>
  <c r="G39" i="2"/>
  <c r="F8" i="8"/>
  <c r="Z175" i="2"/>
  <c r="D150" i="2"/>
  <c r="V6" i="6"/>
  <c r="D108" i="2"/>
  <c r="Z83" i="2"/>
  <c r="F126" i="2"/>
  <c r="F35" i="4"/>
  <c r="F115" i="2"/>
  <c r="D68" i="4"/>
  <c r="D6" i="2"/>
  <c r="V32" i="3"/>
  <c r="D30" i="2"/>
  <c r="G29" i="8"/>
  <c r="F39" i="4"/>
  <c r="D20" i="3"/>
  <c r="F28" i="4"/>
  <c r="V9" i="5"/>
  <c r="F24" i="3"/>
  <c r="V61" i="8"/>
  <c r="D61" i="8"/>
  <c r="V60" i="8"/>
  <c r="F22" i="4"/>
  <c r="F7" i="8"/>
  <c r="D160" i="2"/>
  <c r="V14" i="4"/>
  <c r="F166" i="2"/>
  <c r="F127" i="2"/>
  <c r="F51" i="4"/>
  <c r="V28" i="3"/>
  <c r="G30" i="2"/>
  <c r="V40" i="3"/>
  <c r="F40" i="2"/>
  <c r="F212" i="2"/>
  <c r="F57" i="2"/>
  <c r="Z58" i="2"/>
  <c r="G25" i="2"/>
  <c r="F11" i="3"/>
  <c r="G17" i="8"/>
  <c r="G22" i="8"/>
  <c r="Z88" i="2"/>
  <c r="G38" i="5"/>
  <c r="V48" i="8"/>
  <c r="F66" i="3"/>
  <c r="D17" i="4"/>
  <c r="D130" i="2"/>
  <c r="D62" i="4"/>
  <c r="F42" i="2"/>
  <c r="Z163" i="2"/>
  <c r="G171" i="2"/>
  <c r="G40" i="8"/>
  <c r="Z192" i="2"/>
  <c r="G21" i="3"/>
  <c r="G25" i="4"/>
  <c r="D6" i="8"/>
  <c r="V13" i="4"/>
  <c r="F40" i="8"/>
  <c r="F60" i="8"/>
  <c r="Z114" i="2"/>
  <c r="F144" i="2"/>
  <c r="F20" i="8"/>
  <c r="D138" i="2"/>
  <c r="D48" i="4"/>
  <c r="Z151" i="2"/>
  <c r="F75" i="2"/>
  <c r="L224" i="2"/>
  <c r="Z41" i="2"/>
  <c r="F179" i="2"/>
  <c r="F6" i="6"/>
  <c r="V45" i="8"/>
  <c r="D38" i="5"/>
  <c r="V13" i="7"/>
  <c r="D88" i="2"/>
  <c r="D17" i="8"/>
  <c r="F27" i="5"/>
  <c r="D114" i="2"/>
  <c r="F154" i="2"/>
  <c r="F21" i="4"/>
  <c r="V21" i="8"/>
  <c r="V37" i="8"/>
  <c r="F31" i="4"/>
  <c r="D11" i="8"/>
  <c r="F18" i="4"/>
  <c r="F26" i="4"/>
  <c r="D22" i="4"/>
  <c r="Z40" i="2"/>
  <c r="D216" i="2"/>
  <c r="D84" i="2"/>
  <c r="G132" i="2"/>
  <c r="D24" i="2"/>
  <c r="G43" i="4"/>
  <c r="G50" i="5"/>
  <c r="G53" i="4"/>
  <c r="D52" i="4"/>
  <c r="Z215" i="2"/>
  <c r="G91" i="2"/>
  <c r="F192" i="2"/>
  <c r="Z108" i="2"/>
  <c r="F129" i="2"/>
  <c r="Z51" i="2"/>
  <c r="F64" i="3"/>
  <c r="G83" i="2"/>
  <c r="D6" i="3"/>
  <c r="F62" i="8"/>
  <c r="V52" i="5"/>
  <c r="F38" i="4"/>
  <c r="F122" i="2"/>
  <c r="G27" i="4"/>
  <c r="F91" i="2"/>
  <c r="V53" i="3"/>
  <c r="D176" i="2"/>
  <c r="F50" i="5"/>
  <c r="G18" i="4"/>
  <c r="D29" i="8"/>
  <c r="G39" i="5"/>
  <c r="F6" i="5"/>
  <c r="Z126" i="2"/>
  <c r="F67" i="4"/>
  <c r="V38" i="5"/>
  <c r="F33" i="8"/>
  <c r="AD140" i="2"/>
  <c r="M232" i="2"/>
  <c r="AD232" i="2"/>
  <c r="M184" i="2"/>
  <c r="AD184" i="2"/>
  <c r="M231" i="2"/>
  <c r="AD231" i="2"/>
  <c r="Z14" i="1" l="1"/>
  <c r="Z28" i="1" s="1"/>
  <c r="Z738" i="1" s="1"/>
  <c r="Z773" i="1" s="1"/>
  <c r="AH867" i="1"/>
  <c r="AH870" i="1" s="1"/>
  <c r="F7" i="1"/>
  <c r="P853" i="1"/>
  <c r="P864" i="1" s="1"/>
  <c r="G2" i="1"/>
  <c r="S773" i="1"/>
  <c r="S850" i="1" s="1"/>
  <c r="G7" i="1"/>
  <c r="H7" i="1" s="1"/>
  <c r="P49" i="4"/>
  <c r="Q49" i="4" s="1"/>
  <c r="AA49" i="4"/>
  <c r="AE140" i="2"/>
  <c r="P231" i="2"/>
  <c r="P184" i="2"/>
  <c r="H39" i="2"/>
  <c r="I39" i="2" s="1"/>
  <c r="K11" i="2"/>
  <c r="T11" i="2"/>
  <c r="AA7" i="2"/>
  <c r="H7" i="2"/>
  <c r="I7" i="2" s="1"/>
  <c r="T40" i="2"/>
  <c r="K40" i="2"/>
  <c r="T25" i="2"/>
  <c r="K25" i="2"/>
  <c r="H40" i="2"/>
  <c r="I40" i="2" s="1"/>
  <c r="AA25" i="2"/>
  <c r="AB25" i="2" s="1"/>
  <c r="H25" i="2"/>
  <c r="I25" i="2" s="1"/>
  <c r="T41" i="2"/>
  <c r="K41" i="2"/>
  <c r="AA48" i="2"/>
  <c r="H41" i="2"/>
  <c r="I41" i="2" s="1"/>
  <c r="T6" i="2"/>
  <c r="K6" i="2"/>
  <c r="AA6" i="2"/>
  <c r="H6" i="2"/>
  <c r="T24" i="2"/>
  <c r="K24" i="2"/>
  <c r="AA58" i="2"/>
  <c r="AB58" i="2" s="1"/>
  <c r="AA24" i="2"/>
  <c r="H24" i="2"/>
  <c r="I24" i="2" s="1"/>
  <c r="T39" i="2"/>
  <c r="K39" i="2"/>
  <c r="T7" i="2"/>
  <c r="K7" i="2"/>
  <c r="H8" i="2"/>
  <c r="I8" i="2" s="1"/>
  <c r="H20" i="2"/>
  <c r="I20" i="2" s="1"/>
  <c r="H34" i="2"/>
  <c r="I34" i="2" s="1"/>
  <c r="H42" i="2"/>
  <c r="AA50" i="2"/>
  <c r="AA75" i="2"/>
  <c r="T82" i="2"/>
  <c r="K82" i="2"/>
  <c r="H128" i="2"/>
  <c r="I128" i="2" s="1"/>
  <c r="H143" i="2"/>
  <c r="I143" i="2" s="1"/>
  <c r="H50" i="2"/>
  <c r="T74" i="2"/>
  <c r="K74" i="2"/>
  <c r="H75" i="2"/>
  <c r="I75" i="2" s="1"/>
  <c r="AA82" i="2"/>
  <c r="AB82" i="2" s="1"/>
  <c r="AA74" i="2"/>
  <c r="AB74" i="2" s="1"/>
  <c r="T80" i="2"/>
  <c r="K80" i="2"/>
  <c r="H82" i="2"/>
  <c r="T126" i="2"/>
  <c r="K126" i="2"/>
  <c r="AA41" i="2"/>
  <c r="T48" i="2"/>
  <c r="K48" i="2"/>
  <c r="T73" i="2"/>
  <c r="K73" i="2"/>
  <c r="H74" i="2"/>
  <c r="AA80" i="2"/>
  <c r="T91" i="2"/>
  <c r="K91" i="2"/>
  <c r="AA126" i="2"/>
  <c r="AA73" i="2"/>
  <c r="AB73" i="2" s="1"/>
  <c r="H80" i="2"/>
  <c r="I80" i="2" s="1"/>
  <c r="H88" i="2"/>
  <c r="I88" i="2" s="1"/>
  <c r="AA91" i="2"/>
  <c r="AB91" i="2" s="1"/>
  <c r="H126" i="2"/>
  <c r="I126" i="2" s="1"/>
  <c r="K151" i="2"/>
  <c r="T151" i="2"/>
  <c r="AA40" i="2"/>
  <c r="H48" i="2"/>
  <c r="H73" i="2"/>
  <c r="I73" i="2" s="1"/>
  <c r="H91" i="2"/>
  <c r="H151" i="2"/>
  <c r="I151" i="2" s="1"/>
  <c r="T79" i="2"/>
  <c r="K79" i="2"/>
  <c r="AA39" i="2"/>
  <c r="T58" i="2"/>
  <c r="K58" i="2"/>
  <c r="AA79" i="2"/>
  <c r="AB79" i="2" s="1"/>
  <c r="H79" i="2"/>
  <c r="AA95" i="2"/>
  <c r="K136" i="2"/>
  <c r="T136" i="2"/>
  <c r="T154" i="2"/>
  <c r="K154" i="2"/>
  <c r="K57" i="2"/>
  <c r="T57" i="2"/>
  <c r="H58" i="2"/>
  <c r="H123" i="2"/>
  <c r="I123" i="2" s="1"/>
  <c r="AA129" i="2"/>
  <c r="H154" i="2"/>
  <c r="AA57" i="2"/>
  <c r="H129" i="2"/>
  <c r="I129" i="2" s="1"/>
  <c r="K56" i="2"/>
  <c r="T56" i="2"/>
  <c r="H57" i="2"/>
  <c r="I57" i="2" s="1"/>
  <c r="T120" i="2"/>
  <c r="K120" i="2"/>
  <c r="K38" i="2"/>
  <c r="T38" i="2"/>
  <c r="AA56" i="2"/>
  <c r="AB56" i="2" s="1"/>
  <c r="K61" i="2"/>
  <c r="T61" i="2"/>
  <c r="AA120" i="2"/>
  <c r="AB120" i="2" s="1"/>
  <c r="T127" i="2"/>
  <c r="K127" i="2"/>
  <c r="T141" i="2"/>
  <c r="K141" i="2"/>
  <c r="H155" i="2"/>
  <c r="AA11" i="2"/>
  <c r="AB11" i="2" s="1"/>
  <c r="AA38" i="2"/>
  <c r="AB38" i="2" s="1"/>
  <c r="K55" i="2"/>
  <c r="T55" i="2"/>
  <c r="H56" i="2"/>
  <c r="AA61" i="2"/>
  <c r="AB61" i="2" s="1"/>
  <c r="T85" i="2"/>
  <c r="K85" i="2"/>
  <c r="H120" i="2"/>
  <c r="AA127" i="2"/>
  <c r="AB127" i="2" s="1"/>
  <c r="AA141" i="2"/>
  <c r="AB141" i="2" s="1"/>
  <c r="H11" i="2"/>
  <c r="I11" i="2" s="1"/>
  <c r="K37" i="2"/>
  <c r="T37" i="2"/>
  <c r="H38" i="2"/>
  <c r="AA55" i="2"/>
  <c r="H61" i="2"/>
  <c r="AA85" i="2"/>
  <c r="AB85" i="2" s="1"/>
  <c r="K87" i="2"/>
  <c r="T87" i="2"/>
  <c r="H127" i="2"/>
  <c r="H141" i="2"/>
  <c r="K17" i="2"/>
  <c r="T17" i="2"/>
  <c r="K30" i="2"/>
  <c r="T30" i="2"/>
  <c r="AA37" i="2"/>
  <c r="K54" i="2"/>
  <c r="T54" i="2"/>
  <c r="H55" i="2"/>
  <c r="AA87" i="2"/>
  <c r="K10" i="2"/>
  <c r="T10" i="2"/>
  <c r="AA17" i="2"/>
  <c r="AB17" i="2" s="1"/>
  <c r="AA30" i="2"/>
  <c r="K36" i="2"/>
  <c r="T36" i="2"/>
  <c r="H37" i="2"/>
  <c r="AA54" i="2"/>
  <c r="K90" i="2"/>
  <c r="T90" i="2"/>
  <c r="AA10" i="2"/>
  <c r="AB10" i="2" s="1"/>
  <c r="K14" i="2"/>
  <c r="T14" i="2"/>
  <c r="H17" i="2"/>
  <c r="K29" i="2"/>
  <c r="T29" i="2"/>
  <c r="H30" i="2"/>
  <c r="AA36" i="2"/>
  <c r="K53" i="2"/>
  <c r="T53" i="2"/>
  <c r="H54" i="2"/>
  <c r="K66" i="2"/>
  <c r="T66" i="2"/>
  <c r="AA84" i="2"/>
  <c r="AB84" i="2" s="1"/>
  <c r="H10" i="2"/>
  <c r="AA14" i="2"/>
  <c r="AA29" i="2"/>
  <c r="H36" i="2"/>
  <c r="I36" i="2" s="1"/>
  <c r="AA53" i="2"/>
  <c r="AB53" i="2" s="1"/>
  <c r="AA66" i="2"/>
  <c r="H84" i="2"/>
  <c r="K138" i="2"/>
  <c r="T138" i="2"/>
  <c r="T159" i="2"/>
  <c r="K159" i="2"/>
  <c r="H14" i="2"/>
  <c r="H29" i="2"/>
  <c r="I29" i="2" s="1"/>
  <c r="H53" i="2"/>
  <c r="T65" i="2"/>
  <c r="K65" i="2"/>
  <c r="H66" i="2"/>
  <c r="AA138" i="2"/>
  <c r="AB138" i="2" s="1"/>
  <c r="T9" i="2"/>
  <c r="K9" i="2"/>
  <c r="T43" i="2"/>
  <c r="K43" i="2"/>
  <c r="AA65" i="2"/>
  <c r="AB65" i="2" s="1"/>
  <c r="T70" i="2"/>
  <c r="K70" i="2"/>
  <c r="T83" i="2"/>
  <c r="K83" i="2"/>
  <c r="H138" i="2"/>
  <c r="AA9" i="2"/>
  <c r="AB9" i="2" s="1"/>
  <c r="AA43" i="2"/>
  <c r="T51" i="2"/>
  <c r="K51" i="2"/>
  <c r="H65" i="2"/>
  <c r="AA70" i="2"/>
  <c r="AA83" i="2"/>
  <c r="AB83" i="2" s="1"/>
  <c r="AA114" i="2"/>
  <c r="AB114" i="2" s="1"/>
  <c r="T122" i="2"/>
  <c r="K122" i="2"/>
  <c r="H160" i="2"/>
  <c r="T8" i="2"/>
  <c r="K8" i="2"/>
  <c r="H9" i="2"/>
  <c r="I9" i="2" s="1"/>
  <c r="T20" i="2"/>
  <c r="K20" i="2"/>
  <c r="T34" i="2"/>
  <c r="K34" i="2"/>
  <c r="T42" i="2"/>
  <c r="K42" i="2"/>
  <c r="H43" i="2"/>
  <c r="I43" i="2" s="1"/>
  <c r="AA51" i="2"/>
  <c r="H70" i="2"/>
  <c r="H83" i="2"/>
  <c r="I83" i="2" s="1"/>
  <c r="H114" i="2"/>
  <c r="I114" i="2" s="1"/>
  <c r="AA122" i="2"/>
  <c r="T128" i="2"/>
  <c r="K128" i="2"/>
  <c r="K150" i="2"/>
  <c r="T150" i="2"/>
  <c r="AA8" i="2"/>
  <c r="AA20" i="2"/>
  <c r="AA34" i="2"/>
  <c r="AB34" i="2" s="1"/>
  <c r="AA42" i="2"/>
  <c r="AB42" i="2" s="1"/>
  <c r="T50" i="2"/>
  <c r="K50" i="2"/>
  <c r="H51" i="2"/>
  <c r="T75" i="2"/>
  <c r="K75" i="2"/>
  <c r="H122" i="2"/>
  <c r="AA128" i="2"/>
  <c r="AB128" i="2" s="1"/>
  <c r="AA143" i="2"/>
  <c r="AB143" i="2" s="1"/>
  <c r="K84" i="2"/>
  <c r="T84" i="2"/>
  <c r="H85" i="2"/>
  <c r="I85" i="2" s="1"/>
  <c r="T114" i="2"/>
  <c r="K114" i="2"/>
  <c r="H115" i="2"/>
  <c r="I115" i="2" s="1"/>
  <c r="AA123" i="2"/>
  <c r="AB123" i="2" s="1"/>
  <c r="T129" i="2"/>
  <c r="K129" i="2"/>
  <c r="H130" i="2"/>
  <c r="I130" i="2" s="1"/>
  <c r="T143" i="2"/>
  <c r="K143" i="2"/>
  <c r="H144" i="2"/>
  <c r="I144" i="2" s="1"/>
  <c r="T160" i="2"/>
  <c r="K160" i="2"/>
  <c r="H161" i="2"/>
  <c r="I161" i="2" s="1"/>
  <c r="T169" i="2"/>
  <c r="K169" i="2"/>
  <c r="H171" i="2"/>
  <c r="I171" i="2" s="1"/>
  <c r="H185" i="2"/>
  <c r="I185" i="2" s="1"/>
  <c r="H197" i="2"/>
  <c r="I197" i="2" s="1"/>
  <c r="K214" i="2"/>
  <c r="T214" i="2"/>
  <c r="H231" i="2"/>
  <c r="AA160" i="2"/>
  <c r="AA169" i="2"/>
  <c r="T180" i="2"/>
  <c r="K180" i="2"/>
  <c r="AA214" i="2"/>
  <c r="AB214" i="2" s="1"/>
  <c r="T168" i="2"/>
  <c r="K168" i="2"/>
  <c r="H169" i="2"/>
  <c r="I169" i="2" s="1"/>
  <c r="AA180" i="2"/>
  <c r="AB180" i="2" s="1"/>
  <c r="T219" i="2"/>
  <c r="K219" i="2"/>
  <c r="H6" i="3"/>
  <c r="AA159" i="2"/>
  <c r="AA168" i="2"/>
  <c r="AB168" i="2" s="1"/>
  <c r="H180" i="2"/>
  <c r="AA219" i="2"/>
  <c r="T157" i="2"/>
  <c r="K157" i="2"/>
  <c r="H159" i="2"/>
  <c r="I159" i="2" s="1"/>
  <c r="H168" i="2"/>
  <c r="T187" i="2"/>
  <c r="K187" i="2"/>
  <c r="T205" i="2"/>
  <c r="K205" i="2"/>
  <c r="H219" i="2"/>
  <c r="I219" i="2" s="1"/>
  <c r="AA157" i="2"/>
  <c r="T179" i="2"/>
  <c r="K179" i="2"/>
  <c r="AA187" i="2"/>
  <c r="AA205" i="2"/>
  <c r="AB205" i="2" s="1"/>
  <c r="T155" i="2"/>
  <c r="K155" i="2"/>
  <c r="H157" i="2"/>
  <c r="I157" i="2" s="1"/>
  <c r="AA179" i="2"/>
  <c r="H187" i="2"/>
  <c r="I187" i="2" s="1"/>
  <c r="T192" i="2"/>
  <c r="K192" i="2"/>
  <c r="H205" i="2"/>
  <c r="T217" i="2"/>
  <c r="K217" i="2"/>
  <c r="AA155" i="2"/>
  <c r="AB155" i="2" s="1"/>
  <c r="H179" i="2"/>
  <c r="I179" i="2" s="1"/>
  <c r="AA192" i="2"/>
  <c r="AB192" i="2" s="1"/>
  <c r="AA217" i="2"/>
  <c r="T178" i="2"/>
  <c r="K178" i="2"/>
  <c r="H217" i="2"/>
  <c r="I217" i="2" s="1"/>
  <c r="AA154" i="2"/>
  <c r="AB154" i="2" s="1"/>
  <c r="H178" i="2"/>
  <c r="I178" i="2" s="1"/>
  <c r="P232" i="2"/>
  <c r="Q232" i="2" s="1"/>
  <c r="T186" i="2"/>
  <c r="K186" i="2"/>
  <c r="T196" i="2"/>
  <c r="K196" i="2"/>
  <c r="K215" i="2"/>
  <c r="T215" i="2"/>
  <c r="AA151" i="2"/>
  <c r="AB151" i="2" s="1"/>
  <c r="AA186" i="2"/>
  <c r="AB186" i="2" s="1"/>
  <c r="AA196" i="2"/>
  <c r="AB196" i="2" s="1"/>
  <c r="AA215" i="2"/>
  <c r="AB215" i="2" s="1"/>
  <c r="K166" i="2"/>
  <c r="T166" i="2"/>
  <c r="H186" i="2"/>
  <c r="I186" i="2" s="1"/>
  <c r="H196" i="2"/>
  <c r="I196" i="2" s="1"/>
  <c r="H199" i="2"/>
  <c r="I199" i="2" s="1"/>
  <c r="H215" i="2"/>
  <c r="I215" i="2" s="1"/>
  <c r="AA90" i="2"/>
  <c r="AB90" i="2" s="1"/>
  <c r="K96" i="2"/>
  <c r="T96" i="2"/>
  <c r="AA136" i="2"/>
  <c r="AB136" i="2" s="1"/>
  <c r="AA150" i="2"/>
  <c r="AB150" i="2" s="1"/>
  <c r="AA166" i="2"/>
  <c r="AB166" i="2" s="1"/>
  <c r="K177" i="2"/>
  <c r="T177" i="2"/>
  <c r="K88" i="2"/>
  <c r="T88" i="2"/>
  <c r="H90" i="2"/>
  <c r="I90" i="2" s="1"/>
  <c r="AA96" i="2"/>
  <c r="AB96" i="2" s="1"/>
  <c r="K135" i="2"/>
  <c r="T135" i="2"/>
  <c r="H136" i="2"/>
  <c r="I136" i="2" s="1"/>
  <c r="K149" i="2"/>
  <c r="T149" i="2"/>
  <c r="H150" i="2"/>
  <c r="I150" i="2" s="1"/>
  <c r="K165" i="2"/>
  <c r="T165" i="2"/>
  <c r="H166" i="2"/>
  <c r="AA177" i="2"/>
  <c r="T206" i="2"/>
  <c r="K206" i="2"/>
  <c r="AA88" i="2"/>
  <c r="AB88" i="2" s="1"/>
  <c r="K95" i="2"/>
  <c r="T95" i="2"/>
  <c r="H96" i="2"/>
  <c r="AA135" i="2"/>
  <c r="AB135" i="2" s="1"/>
  <c r="AA149" i="2"/>
  <c r="AB149" i="2" s="1"/>
  <c r="AA165" i="2"/>
  <c r="AB165" i="2" s="1"/>
  <c r="H177" i="2"/>
  <c r="AA206" i="2"/>
  <c r="K103" i="2"/>
  <c r="T103" i="2"/>
  <c r="K134" i="2"/>
  <c r="T134" i="2"/>
  <c r="H135" i="2"/>
  <c r="I135" i="2" s="1"/>
  <c r="H149" i="2"/>
  <c r="K164" i="2"/>
  <c r="T164" i="2"/>
  <c r="H165" i="2"/>
  <c r="K176" i="2"/>
  <c r="T176" i="2"/>
  <c r="AA190" i="2"/>
  <c r="AB190" i="2" s="1"/>
  <c r="H206" i="2"/>
  <c r="I206" i="2" s="1"/>
  <c r="T218" i="2"/>
  <c r="K218" i="2"/>
  <c r="K94" i="2"/>
  <c r="T94" i="2"/>
  <c r="H95" i="2"/>
  <c r="I95" i="2" s="1"/>
  <c r="AA103" i="2"/>
  <c r="AB103" i="2" s="1"/>
  <c r="K108" i="2"/>
  <c r="T108" i="2"/>
  <c r="AA134" i="2"/>
  <c r="AA164" i="2"/>
  <c r="AA176" i="2"/>
  <c r="H188" i="2"/>
  <c r="I188" i="2" s="1"/>
  <c r="H190" i="2"/>
  <c r="I190" i="2" s="1"/>
  <c r="AA218" i="2"/>
  <c r="AB218" i="2" s="1"/>
  <c r="H87" i="2"/>
  <c r="I87" i="2" s="1"/>
  <c r="AA94" i="2"/>
  <c r="AB94" i="2" s="1"/>
  <c r="K100" i="2"/>
  <c r="T100" i="2"/>
  <c r="H103" i="2"/>
  <c r="AA108" i="2"/>
  <c r="K133" i="2"/>
  <c r="T133" i="2"/>
  <c r="H134" i="2"/>
  <c r="I134" i="2" s="1"/>
  <c r="K147" i="2"/>
  <c r="T147" i="2"/>
  <c r="T163" i="2"/>
  <c r="K163" i="2"/>
  <c r="H164" i="2"/>
  <c r="I164" i="2" s="1"/>
  <c r="T175" i="2"/>
  <c r="K175" i="2"/>
  <c r="H176" i="2"/>
  <c r="T204" i="2"/>
  <c r="K204" i="2"/>
  <c r="H218" i="2"/>
  <c r="H94" i="2"/>
  <c r="AA100" i="2"/>
  <c r="AB100" i="2" s="1"/>
  <c r="K107" i="2"/>
  <c r="T107" i="2"/>
  <c r="H108" i="2"/>
  <c r="AA133" i="2"/>
  <c r="AB133" i="2" s="1"/>
  <c r="AA147" i="2"/>
  <c r="AB147" i="2" s="1"/>
  <c r="AA163" i="2"/>
  <c r="AA175" i="2"/>
  <c r="AB175" i="2" s="1"/>
  <c r="AA204" i="2"/>
  <c r="AB204" i="2" s="1"/>
  <c r="T86" i="2"/>
  <c r="K86" i="2"/>
  <c r="T99" i="2"/>
  <c r="K99" i="2"/>
  <c r="H100" i="2"/>
  <c r="I100" i="2" s="1"/>
  <c r="AA107" i="2"/>
  <c r="AB107" i="2" s="1"/>
  <c r="K116" i="2"/>
  <c r="T116" i="2"/>
  <c r="T132" i="2"/>
  <c r="K132" i="2"/>
  <c r="H133" i="2"/>
  <c r="I133" i="2" s="1"/>
  <c r="T146" i="2"/>
  <c r="K146" i="2"/>
  <c r="H147" i="2"/>
  <c r="T162" i="2"/>
  <c r="K162" i="2"/>
  <c r="H163" i="2"/>
  <c r="T174" i="2"/>
  <c r="K174" i="2"/>
  <c r="H175" i="2"/>
  <c r="T193" i="2"/>
  <c r="K193" i="2"/>
  <c r="H204" i="2"/>
  <c r="I204" i="2" s="1"/>
  <c r="T216" i="2"/>
  <c r="K216" i="2"/>
  <c r="AA86" i="2"/>
  <c r="AB86" i="2" s="1"/>
  <c r="AA99" i="2"/>
  <c r="AB99" i="2" s="1"/>
  <c r="H107" i="2"/>
  <c r="AA116" i="2"/>
  <c r="AB116" i="2" s="1"/>
  <c r="AA132" i="2"/>
  <c r="AA146" i="2"/>
  <c r="AB146" i="2" s="1"/>
  <c r="AA162" i="2"/>
  <c r="AB162" i="2" s="1"/>
  <c r="AA174" i="2"/>
  <c r="AB174" i="2" s="1"/>
  <c r="AA193" i="2"/>
  <c r="AB193" i="2" s="1"/>
  <c r="AA216" i="2"/>
  <c r="H86" i="2"/>
  <c r="H99" i="2"/>
  <c r="I99" i="2" s="1"/>
  <c r="T115" i="2"/>
  <c r="K115" i="2"/>
  <c r="H116" i="2"/>
  <c r="I116" i="2" s="1"/>
  <c r="T130" i="2"/>
  <c r="K130" i="2"/>
  <c r="H132" i="2"/>
  <c r="I132" i="2" s="1"/>
  <c r="T144" i="2"/>
  <c r="K144" i="2"/>
  <c r="H146" i="2"/>
  <c r="T161" i="2"/>
  <c r="K161" i="2"/>
  <c r="H162" i="2"/>
  <c r="I162" i="2" s="1"/>
  <c r="T171" i="2"/>
  <c r="K171" i="2"/>
  <c r="H174" i="2"/>
  <c r="T185" i="2"/>
  <c r="K185" i="2"/>
  <c r="H193" i="2"/>
  <c r="I193" i="2" s="1"/>
  <c r="T197" i="2"/>
  <c r="K197" i="2"/>
  <c r="H216" i="2"/>
  <c r="I216" i="2" s="1"/>
  <c r="AA115" i="2"/>
  <c r="T123" i="2"/>
  <c r="K123" i="2"/>
  <c r="AA130" i="2"/>
  <c r="AA144" i="2"/>
  <c r="AB144" i="2" s="1"/>
  <c r="AA161" i="2"/>
  <c r="AB161" i="2" s="1"/>
  <c r="AA171" i="2"/>
  <c r="AB171" i="2" s="1"/>
  <c r="AA185" i="2"/>
  <c r="AB185" i="2" s="1"/>
  <c r="AA197" i="2"/>
  <c r="AA188" i="2"/>
  <c r="AB188" i="2" s="1"/>
  <c r="AA199" i="2"/>
  <c r="AB199" i="2" s="1"/>
  <c r="R9" i="3"/>
  <c r="K9" i="3"/>
  <c r="W18" i="3"/>
  <c r="X18" i="3" s="1"/>
  <c r="R25" i="3"/>
  <c r="K25" i="3"/>
  <c r="H28" i="3"/>
  <c r="I28" i="3" s="1"/>
  <c r="W28" i="4"/>
  <c r="X28" i="4" s="1"/>
  <c r="R68" i="4"/>
  <c r="K68" i="4"/>
  <c r="W9" i="3"/>
  <c r="R15" i="3"/>
  <c r="K15" i="3"/>
  <c r="H18" i="3"/>
  <c r="I18" i="3" s="1"/>
  <c r="W25" i="3"/>
  <c r="X25" i="3" s="1"/>
  <c r="R37" i="3"/>
  <c r="K37" i="3"/>
  <c r="H28" i="4"/>
  <c r="H68" i="4"/>
  <c r="I68" i="4" s="1"/>
  <c r="R6" i="3"/>
  <c r="K6" i="3"/>
  <c r="H9" i="3"/>
  <c r="W15" i="3"/>
  <c r="H25" i="3"/>
  <c r="W37" i="3"/>
  <c r="X37" i="3" s="1"/>
  <c r="W6" i="3"/>
  <c r="X6" i="3" s="1"/>
  <c r="H15" i="3"/>
  <c r="I15" i="3" s="1"/>
  <c r="R21" i="3"/>
  <c r="K21" i="3"/>
  <c r="H37" i="3"/>
  <c r="R47" i="3"/>
  <c r="K47" i="3"/>
  <c r="R63" i="3"/>
  <c r="K63" i="3"/>
  <c r="W21" i="4"/>
  <c r="X21" i="4" s="1"/>
  <c r="R40" i="4"/>
  <c r="K40" i="4"/>
  <c r="W21" i="3"/>
  <c r="R43" i="3"/>
  <c r="K43" i="3"/>
  <c r="W47" i="3"/>
  <c r="X47" i="3" s="1"/>
  <c r="H21" i="4"/>
  <c r="I21" i="4" s="1"/>
  <c r="W40" i="4"/>
  <c r="X40" i="4" s="1"/>
  <c r="H69" i="4"/>
  <c r="I69" i="4" s="1"/>
  <c r="H21" i="3"/>
  <c r="W43" i="3"/>
  <c r="X43" i="3" s="1"/>
  <c r="H47" i="3"/>
  <c r="R50" i="3"/>
  <c r="K50" i="3"/>
  <c r="K50" i="4"/>
  <c r="R50" i="4"/>
  <c r="H43" i="3"/>
  <c r="I43" i="3" s="1"/>
  <c r="H50" i="3"/>
  <c r="I50" i="3" s="1"/>
  <c r="R65" i="3"/>
  <c r="K65" i="3"/>
  <c r="R38" i="4"/>
  <c r="K38" i="4"/>
  <c r="W50" i="4"/>
  <c r="R24" i="3"/>
  <c r="K24" i="3"/>
  <c r="R59" i="3"/>
  <c r="K59" i="3"/>
  <c r="W65" i="3"/>
  <c r="R17" i="4"/>
  <c r="K17" i="4"/>
  <c r="H38" i="4"/>
  <c r="R41" i="4"/>
  <c r="K41" i="4"/>
  <c r="R14" i="3"/>
  <c r="K14" i="3"/>
  <c r="W24" i="3"/>
  <c r="X24" i="3" s="1"/>
  <c r="W59" i="3"/>
  <c r="X59" i="3" s="1"/>
  <c r="H65" i="3"/>
  <c r="I65" i="3" s="1"/>
  <c r="W17" i="4"/>
  <c r="W41" i="4"/>
  <c r="W14" i="3"/>
  <c r="H24" i="3"/>
  <c r="R36" i="3"/>
  <c r="K36" i="3"/>
  <c r="H17" i="4"/>
  <c r="I17" i="4" s="1"/>
  <c r="H41" i="4"/>
  <c r="I41" i="4" s="1"/>
  <c r="R44" i="4"/>
  <c r="K44" i="4"/>
  <c r="R6" i="5"/>
  <c r="K6" i="5"/>
  <c r="R11" i="3"/>
  <c r="K11" i="3"/>
  <c r="H14" i="3"/>
  <c r="R20" i="3"/>
  <c r="K20" i="3"/>
  <c r="W36" i="3"/>
  <c r="X36" i="3" s="1"/>
  <c r="R40" i="3"/>
  <c r="K40" i="3"/>
  <c r="R24" i="4"/>
  <c r="K24" i="4"/>
  <c r="R31" i="4"/>
  <c r="K31" i="4"/>
  <c r="W44" i="4"/>
  <c r="X44" i="4" s="1"/>
  <c r="R51" i="4"/>
  <c r="K51" i="4"/>
  <c r="W11" i="3"/>
  <c r="X11" i="3" s="1"/>
  <c r="W20" i="3"/>
  <c r="H36" i="3"/>
  <c r="W40" i="3"/>
  <c r="W24" i="4"/>
  <c r="X24" i="4" s="1"/>
  <c r="W31" i="4"/>
  <c r="X31" i="4" s="1"/>
  <c r="H44" i="4"/>
  <c r="W48" i="4"/>
  <c r="X48" i="4" s="1"/>
  <c r="W51" i="4"/>
  <c r="X51" i="4" s="1"/>
  <c r="R55" i="4"/>
  <c r="K55" i="4"/>
  <c r="H11" i="3"/>
  <c r="H20" i="3"/>
  <c r="I20" i="3" s="1"/>
  <c r="H40" i="3"/>
  <c r="I40" i="3" s="1"/>
  <c r="K42" i="3"/>
  <c r="R42" i="3"/>
  <c r="K49" i="3"/>
  <c r="R49" i="3"/>
  <c r="K53" i="3"/>
  <c r="R53" i="3"/>
  <c r="H24" i="4"/>
  <c r="H31" i="4"/>
  <c r="H48" i="4"/>
  <c r="H51" i="4"/>
  <c r="W55" i="4"/>
  <c r="AA178" i="2"/>
  <c r="AB178" i="2" s="1"/>
  <c r="T190" i="2"/>
  <c r="K190" i="2"/>
  <c r="H192" i="2"/>
  <c r="K203" i="2"/>
  <c r="T203" i="2"/>
  <c r="K213" i="2"/>
  <c r="T213" i="2"/>
  <c r="H214" i="2"/>
  <c r="I214" i="2" s="1"/>
  <c r="W42" i="3"/>
  <c r="X42" i="3" s="1"/>
  <c r="W49" i="3"/>
  <c r="X49" i="3" s="1"/>
  <c r="H53" i="3"/>
  <c r="I53" i="3" s="1"/>
  <c r="H55" i="4"/>
  <c r="AA203" i="2"/>
  <c r="AB203" i="2" s="1"/>
  <c r="AA213" i="2"/>
  <c r="K23" i="3"/>
  <c r="R23" i="3"/>
  <c r="H42" i="3"/>
  <c r="I42" i="3" s="1"/>
  <c r="H49" i="3"/>
  <c r="K6" i="4"/>
  <c r="R6" i="4"/>
  <c r="R18" i="4"/>
  <c r="K18" i="4"/>
  <c r="K202" i="2"/>
  <c r="T202" i="2"/>
  <c r="H203" i="2"/>
  <c r="I203" i="2" s="1"/>
  <c r="K212" i="2"/>
  <c r="T212" i="2"/>
  <c r="H213" i="2"/>
  <c r="I213" i="2" s="1"/>
  <c r="W23" i="3"/>
  <c r="X23" i="3" s="1"/>
  <c r="W6" i="4"/>
  <c r="W18" i="4"/>
  <c r="W12" i="5"/>
  <c r="AA202" i="2"/>
  <c r="AA212" i="2"/>
  <c r="AB212" i="2" s="1"/>
  <c r="H233" i="2"/>
  <c r="H23" i="3"/>
  <c r="I23" i="3" s="1"/>
  <c r="K35" i="3"/>
  <c r="R35" i="3"/>
  <c r="H6" i="4"/>
  <c r="I6" i="4" s="1"/>
  <c r="H18" i="4"/>
  <c r="I18" i="4" s="1"/>
  <c r="K201" i="2"/>
  <c r="T201" i="2"/>
  <c r="H202" i="2"/>
  <c r="I202" i="2" s="1"/>
  <c r="K211" i="2"/>
  <c r="T211" i="2"/>
  <c r="H212" i="2"/>
  <c r="I212" i="2" s="1"/>
  <c r="K10" i="3"/>
  <c r="R10" i="3"/>
  <c r="K19" i="3"/>
  <c r="R19" i="3"/>
  <c r="W35" i="3"/>
  <c r="X35" i="3" s="1"/>
  <c r="K64" i="3"/>
  <c r="R64" i="3"/>
  <c r="AA201" i="2"/>
  <c r="AB201" i="2" s="1"/>
  <c r="AA211" i="2"/>
  <c r="W10" i="3"/>
  <c r="W19" i="3"/>
  <c r="H35" i="3"/>
  <c r="K38" i="3"/>
  <c r="R38" i="3"/>
  <c r="W64" i="3"/>
  <c r="X64" i="3" s="1"/>
  <c r="W25" i="4"/>
  <c r="X25" i="4" s="1"/>
  <c r="R64" i="4"/>
  <c r="K64" i="4"/>
  <c r="T200" i="2"/>
  <c r="K200" i="2"/>
  <c r="H201" i="2"/>
  <c r="T210" i="2"/>
  <c r="K210" i="2"/>
  <c r="H211" i="2"/>
  <c r="I211" i="2" s="1"/>
  <c r="H10" i="3"/>
  <c r="I10" i="3" s="1"/>
  <c r="H19" i="3"/>
  <c r="I19" i="3" s="1"/>
  <c r="R32" i="3"/>
  <c r="K32" i="3"/>
  <c r="W38" i="3"/>
  <c r="X38" i="3" s="1"/>
  <c r="R41" i="3"/>
  <c r="K41" i="3"/>
  <c r="R66" i="3"/>
  <c r="K66" i="3"/>
  <c r="W12" i="4"/>
  <c r="X12" i="4" s="1"/>
  <c r="R14" i="4"/>
  <c r="K14" i="4"/>
  <c r="H25" i="4"/>
  <c r="H56" i="4"/>
  <c r="AA200" i="2"/>
  <c r="AB200" i="2" s="1"/>
  <c r="AA210" i="2"/>
  <c r="W32" i="3"/>
  <c r="X32" i="3" s="1"/>
  <c r="H38" i="3"/>
  <c r="I38" i="3" s="1"/>
  <c r="W41" i="3"/>
  <c r="X41" i="3" s="1"/>
  <c r="R48" i="3"/>
  <c r="K48" i="3"/>
  <c r="W66" i="3"/>
  <c r="H12" i="4"/>
  <c r="W14" i="4"/>
  <c r="X14" i="4" s="1"/>
  <c r="H200" i="2"/>
  <c r="I200" i="2" s="1"/>
  <c r="K209" i="2"/>
  <c r="T209" i="2"/>
  <c r="H210" i="2"/>
  <c r="I210" i="2" s="1"/>
  <c r="W22" i="3"/>
  <c r="H32" i="3"/>
  <c r="H41" i="3"/>
  <c r="R45" i="3"/>
  <c r="K45" i="3"/>
  <c r="H48" i="3"/>
  <c r="I48" i="3" s="1"/>
  <c r="H52" i="3"/>
  <c r="I52" i="3" s="1"/>
  <c r="R61" i="3"/>
  <c r="K61" i="3"/>
  <c r="H14" i="4"/>
  <c r="W35" i="4"/>
  <c r="AA209" i="2"/>
  <c r="H22" i="3"/>
  <c r="I22" i="3" s="1"/>
  <c r="R28" i="3"/>
  <c r="K28" i="3"/>
  <c r="W45" i="3"/>
  <c r="X45" i="3" s="1"/>
  <c r="W61" i="3"/>
  <c r="H35" i="4"/>
  <c r="K188" i="2"/>
  <c r="T188" i="2"/>
  <c r="T199" i="2"/>
  <c r="K199" i="2"/>
  <c r="H209" i="2"/>
  <c r="H232" i="2"/>
  <c r="W28" i="3"/>
  <c r="H45" i="3"/>
  <c r="I45" i="3" s="1"/>
  <c r="H61" i="3"/>
  <c r="I61" i="3" s="1"/>
  <c r="R28" i="4"/>
  <c r="K28" i="4"/>
  <c r="H20" i="5"/>
  <c r="W32" i="5"/>
  <c r="H6" i="6"/>
  <c r="I6" i="6" s="1"/>
  <c r="H18" i="8"/>
  <c r="I18" i="8" s="1"/>
  <c r="W32" i="8"/>
  <c r="X32" i="8" s="1"/>
  <c r="R35" i="8"/>
  <c r="K35" i="8"/>
  <c r="W50" i="3"/>
  <c r="H66" i="3"/>
  <c r="I66" i="3" s="1"/>
  <c r="R21" i="4"/>
  <c r="K21" i="4"/>
  <c r="R25" i="4"/>
  <c r="K25" i="4"/>
  <c r="W6" i="5"/>
  <c r="X6" i="5" s="1"/>
  <c r="H32" i="5"/>
  <c r="R25" i="8"/>
  <c r="K25" i="8"/>
  <c r="H32" i="8"/>
  <c r="W35" i="8"/>
  <c r="X35" i="8" s="1"/>
  <c r="H6" i="5"/>
  <c r="I6" i="5" s="1"/>
  <c r="W42" i="5"/>
  <c r="X42" i="5" s="1"/>
  <c r="R12" i="8"/>
  <c r="K12" i="8"/>
  <c r="W25" i="8"/>
  <c r="X25" i="8" s="1"/>
  <c r="H35" i="8"/>
  <c r="H42" i="5"/>
  <c r="R52" i="5"/>
  <c r="K52" i="5"/>
  <c r="W12" i="8"/>
  <c r="X12" i="8" s="1"/>
  <c r="H25" i="8"/>
  <c r="I25" i="8" s="1"/>
  <c r="W37" i="5"/>
  <c r="X37" i="5" s="1"/>
  <c r="R45" i="5"/>
  <c r="K45" i="5"/>
  <c r="W52" i="5"/>
  <c r="X52" i="5" s="1"/>
  <c r="R11" i="7"/>
  <c r="K11" i="7"/>
  <c r="H12" i="8"/>
  <c r="H37" i="5"/>
  <c r="I37" i="5" s="1"/>
  <c r="W45" i="5"/>
  <c r="X45" i="5" s="1"/>
  <c r="K50" i="5"/>
  <c r="R50" i="5"/>
  <c r="H52" i="5"/>
  <c r="I52" i="5" s="1"/>
  <c r="R6" i="7"/>
  <c r="K6" i="7"/>
  <c r="W11" i="7"/>
  <c r="R19" i="8"/>
  <c r="K19" i="8"/>
  <c r="R37" i="8"/>
  <c r="K37" i="8"/>
  <c r="R11" i="5"/>
  <c r="K11" i="5"/>
  <c r="R19" i="5"/>
  <c r="K19" i="5"/>
  <c r="H45" i="5"/>
  <c r="H50" i="5"/>
  <c r="I50" i="5" s="1"/>
  <c r="H9" i="6"/>
  <c r="W6" i="7"/>
  <c r="X6" i="7" s="1"/>
  <c r="H11" i="7"/>
  <c r="I11" i="7" s="1"/>
  <c r="W19" i="8"/>
  <c r="X19" i="8" s="1"/>
  <c r="K21" i="8"/>
  <c r="R21" i="8"/>
  <c r="W37" i="8"/>
  <c r="X37" i="8" s="1"/>
  <c r="R40" i="8"/>
  <c r="K40" i="8"/>
  <c r="W68" i="4"/>
  <c r="W11" i="5"/>
  <c r="W19" i="5"/>
  <c r="R31" i="5"/>
  <c r="K31" i="5"/>
  <c r="R12" i="6"/>
  <c r="K12" i="6"/>
  <c r="H6" i="7"/>
  <c r="R8" i="8"/>
  <c r="K8" i="8"/>
  <c r="H19" i="8"/>
  <c r="H37" i="8"/>
  <c r="I37" i="8" s="1"/>
  <c r="W40" i="8"/>
  <c r="X40" i="8" s="1"/>
  <c r="H11" i="5"/>
  <c r="H19" i="5"/>
  <c r="I19" i="5" s="1"/>
  <c r="W31" i="5"/>
  <c r="K35" i="5"/>
  <c r="R35" i="5"/>
  <c r="W12" i="6"/>
  <c r="X12" i="6" s="1"/>
  <c r="W8" i="8"/>
  <c r="H40" i="8"/>
  <c r="H35" i="5"/>
  <c r="I35" i="5" s="1"/>
  <c r="H12" i="6"/>
  <c r="H8" i="8"/>
  <c r="K39" i="5"/>
  <c r="R39" i="5"/>
  <c r="R41" i="5"/>
  <c r="K41" i="5"/>
  <c r="R45" i="8"/>
  <c r="K45" i="8"/>
  <c r="W39" i="5"/>
  <c r="H41" i="5"/>
  <c r="R12" i="7"/>
  <c r="K12" i="7"/>
  <c r="R42" i="8"/>
  <c r="K42" i="8"/>
  <c r="W45" i="8"/>
  <c r="X45" i="8" s="1"/>
  <c r="K16" i="5"/>
  <c r="R16" i="5"/>
  <c r="W12" i="7"/>
  <c r="R29" i="8"/>
  <c r="K29" i="8"/>
  <c r="W42" i="8"/>
  <c r="X42" i="8" s="1"/>
  <c r="H45" i="8"/>
  <c r="I45" i="8" s="1"/>
  <c r="R18" i="3"/>
  <c r="K18" i="3"/>
  <c r="R22" i="3"/>
  <c r="K22" i="3"/>
  <c r="W48" i="3"/>
  <c r="X48" i="3" s="1"/>
  <c r="W53" i="3"/>
  <c r="X53" i="3" s="1"/>
  <c r="H59" i="3"/>
  <c r="I59" i="3" s="1"/>
  <c r="H64" i="3"/>
  <c r="I64" i="3" s="1"/>
  <c r="K23" i="4"/>
  <c r="R23" i="4"/>
  <c r="K27" i="4"/>
  <c r="R27" i="4"/>
  <c r="H40" i="4"/>
  <c r="H50" i="4"/>
  <c r="K53" i="4"/>
  <c r="R53" i="4"/>
  <c r="W64" i="4"/>
  <c r="X64" i="4" s="1"/>
  <c r="K67" i="4"/>
  <c r="R67" i="4"/>
  <c r="K10" i="5"/>
  <c r="R10" i="5"/>
  <c r="W16" i="5"/>
  <c r="R36" i="5"/>
  <c r="K36" i="5"/>
  <c r="H12" i="7"/>
  <c r="R22" i="8"/>
  <c r="K22" i="8"/>
  <c r="W29" i="8"/>
  <c r="X29" i="8" s="1"/>
  <c r="H42" i="8"/>
  <c r="W23" i="4"/>
  <c r="X23" i="4" s="1"/>
  <c r="W27" i="4"/>
  <c r="X27" i="4" s="1"/>
  <c r="K46" i="4"/>
  <c r="R46" i="4"/>
  <c r="W53" i="4"/>
  <c r="H64" i="4"/>
  <c r="W67" i="4"/>
  <c r="X67" i="4" s="1"/>
  <c r="W10" i="5"/>
  <c r="X10" i="5" s="1"/>
  <c r="H16" i="5"/>
  <c r="I16" i="5" s="1"/>
  <c r="K30" i="5"/>
  <c r="R30" i="5"/>
  <c r="W36" i="5"/>
  <c r="W49" i="5"/>
  <c r="R15" i="8"/>
  <c r="K15" i="8"/>
  <c r="W22" i="8"/>
  <c r="X22" i="8" s="1"/>
  <c r="H29" i="8"/>
  <c r="I29" i="8" s="1"/>
  <c r="R46" i="8"/>
  <c r="K46" i="8"/>
  <c r="K13" i="4"/>
  <c r="R13" i="4"/>
  <c r="H23" i="4"/>
  <c r="I23" i="4" s="1"/>
  <c r="H27" i="4"/>
  <c r="I27" i="4" s="1"/>
  <c r="H46" i="4"/>
  <c r="I46" i="4" s="1"/>
  <c r="H53" i="4"/>
  <c r="I53" i="4" s="1"/>
  <c r="H67" i="4"/>
  <c r="I67" i="4" s="1"/>
  <c r="H10" i="5"/>
  <c r="I10" i="5" s="1"/>
  <c r="W30" i="5"/>
  <c r="X30" i="5" s="1"/>
  <c r="K34" i="5"/>
  <c r="R34" i="5"/>
  <c r="H36" i="5"/>
  <c r="R43" i="5"/>
  <c r="K43" i="5"/>
  <c r="W15" i="8"/>
  <c r="X15" i="8" s="1"/>
  <c r="K17" i="8"/>
  <c r="R17" i="8"/>
  <c r="H22" i="8"/>
  <c r="W46" i="8"/>
  <c r="X46" i="8" s="1"/>
  <c r="W13" i="4"/>
  <c r="H30" i="5"/>
  <c r="I30" i="5" s="1"/>
  <c r="W34" i="5"/>
  <c r="W43" i="5"/>
  <c r="X43" i="5" s="1"/>
  <c r="R13" i="6"/>
  <c r="K13" i="6"/>
  <c r="H15" i="8"/>
  <c r="H46" i="8"/>
  <c r="I46" i="8" s="1"/>
  <c r="H13" i="4"/>
  <c r="I13" i="4" s="1"/>
  <c r="K27" i="5"/>
  <c r="R27" i="5"/>
  <c r="H34" i="5"/>
  <c r="I34" i="5" s="1"/>
  <c r="H43" i="5"/>
  <c r="I43" i="5" s="1"/>
  <c r="W13" i="6"/>
  <c r="X13" i="6" s="1"/>
  <c r="R57" i="8"/>
  <c r="K57" i="8"/>
  <c r="R52" i="3"/>
  <c r="K52" i="3"/>
  <c r="W63" i="3"/>
  <c r="W27" i="5"/>
  <c r="X27" i="5" s="1"/>
  <c r="R51" i="5"/>
  <c r="K51" i="5"/>
  <c r="H13" i="6"/>
  <c r="I13" i="6" s="1"/>
  <c r="W52" i="3"/>
  <c r="H63" i="3"/>
  <c r="K22" i="4"/>
  <c r="R22" i="4"/>
  <c r="K26" i="4"/>
  <c r="R26" i="4"/>
  <c r="W39" i="4"/>
  <c r="X39" i="4" s="1"/>
  <c r="K62" i="4"/>
  <c r="R62" i="4"/>
  <c r="K46" i="5"/>
  <c r="R46" i="5"/>
  <c r="W51" i="5"/>
  <c r="X51" i="5" s="1"/>
  <c r="R8" i="6"/>
  <c r="K8" i="6"/>
  <c r="R11" i="8"/>
  <c r="K11" i="8"/>
  <c r="W22" i="4"/>
  <c r="X22" i="4" s="1"/>
  <c r="W26" i="4"/>
  <c r="H39" i="4"/>
  <c r="K43" i="4"/>
  <c r="R43" i="4"/>
  <c r="W62" i="4"/>
  <c r="R15" i="5"/>
  <c r="K15" i="5"/>
  <c r="R23" i="5"/>
  <c r="K23" i="5"/>
  <c r="H38" i="5"/>
  <c r="I38" i="5" s="1"/>
  <c r="H46" i="5"/>
  <c r="H51" i="5"/>
  <c r="I51" i="5" s="1"/>
  <c r="W8" i="6"/>
  <c r="R8" i="7"/>
  <c r="K8" i="7"/>
  <c r="W11" i="8"/>
  <c r="X11" i="8" s="1"/>
  <c r="K12" i="4"/>
  <c r="R12" i="4"/>
  <c r="H22" i="4"/>
  <c r="I22" i="4" s="1"/>
  <c r="H26" i="4"/>
  <c r="I26" i="4" s="1"/>
  <c r="H43" i="4"/>
  <c r="K45" i="4"/>
  <c r="R45" i="4"/>
  <c r="K52" i="4"/>
  <c r="R52" i="4"/>
  <c r="H62" i="4"/>
  <c r="I62" i="4" s="1"/>
  <c r="W66" i="4"/>
  <c r="X66" i="4" s="1"/>
  <c r="R9" i="5"/>
  <c r="K9" i="5"/>
  <c r="W15" i="5"/>
  <c r="H23" i="5"/>
  <c r="H8" i="6"/>
  <c r="W8" i="7"/>
  <c r="H11" i="8"/>
  <c r="W45" i="4"/>
  <c r="X45" i="4" s="1"/>
  <c r="W52" i="4"/>
  <c r="X52" i="4" s="1"/>
  <c r="K56" i="4"/>
  <c r="R56" i="4"/>
  <c r="H66" i="4"/>
  <c r="R69" i="4"/>
  <c r="K69" i="4"/>
  <c r="W9" i="5"/>
  <c r="H15" i="5"/>
  <c r="R6" i="6"/>
  <c r="K6" i="6"/>
  <c r="H8" i="7"/>
  <c r="I8" i="7" s="1"/>
  <c r="R18" i="8"/>
  <c r="K18" i="8"/>
  <c r="H45" i="4"/>
  <c r="H52" i="4"/>
  <c r="W56" i="4"/>
  <c r="W69" i="4"/>
  <c r="H9" i="5"/>
  <c r="I9" i="5" s="1"/>
  <c r="R12" i="5"/>
  <c r="K12" i="5"/>
  <c r="W20" i="5"/>
  <c r="X20" i="5" s="1"/>
  <c r="R32" i="5"/>
  <c r="K32" i="5"/>
  <c r="W6" i="6"/>
  <c r="X6" i="6" s="1"/>
  <c r="W18" i="8"/>
  <c r="X18" i="8" s="1"/>
  <c r="R32" i="8"/>
  <c r="K32" i="8"/>
  <c r="R61" i="8"/>
  <c r="K61" i="8"/>
  <c r="W61" i="8"/>
  <c r="H61" i="8"/>
  <c r="W57" i="8"/>
  <c r="X57" i="8" s="1"/>
  <c r="H57" i="8"/>
  <c r="I57" i="8" s="1"/>
  <c r="R39" i="4"/>
  <c r="K39" i="4"/>
  <c r="R48" i="4"/>
  <c r="K48" i="4"/>
  <c r="H12" i="5"/>
  <c r="I12" i="5" s="1"/>
  <c r="H31" i="5"/>
  <c r="H39" i="5"/>
  <c r="I39" i="5" s="1"/>
  <c r="R42" i="5"/>
  <c r="K42" i="5"/>
  <c r="W50" i="5"/>
  <c r="W17" i="8"/>
  <c r="X17" i="8" s="1"/>
  <c r="W21" i="8"/>
  <c r="X21" i="8" s="1"/>
  <c r="K7" i="8"/>
  <c r="R7" i="8"/>
  <c r="H17" i="8"/>
  <c r="I17" i="8" s="1"/>
  <c r="H21" i="8"/>
  <c r="K55" i="8"/>
  <c r="R55" i="8"/>
  <c r="K60" i="8"/>
  <c r="R60" i="8"/>
  <c r="K7" i="7"/>
  <c r="R7" i="7"/>
  <c r="K10" i="7"/>
  <c r="R10" i="7"/>
  <c r="W7" i="8"/>
  <c r="X7" i="8" s="1"/>
  <c r="K34" i="8"/>
  <c r="R34" i="8"/>
  <c r="K39" i="8"/>
  <c r="R39" i="8"/>
  <c r="K44" i="8"/>
  <c r="R44" i="8"/>
  <c r="K49" i="8"/>
  <c r="R49" i="8"/>
  <c r="W55" i="8"/>
  <c r="W60" i="8"/>
  <c r="X60" i="8" s="1"/>
  <c r="K10" i="6"/>
  <c r="R10" i="6"/>
  <c r="W7" i="7"/>
  <c r="X7" i="7" s="1"/>
  <c r="W10" i="7"/>
  <c r="X10" i="7" s="1"/>
  <c r="H7" i="8"/>
  <c r="W34" i="8"/>
  <c r="X34" i="8" s="1"/>
  <c r="W39" i="8"/>
  <c r="X39" i="8" s="1"/>
  <c r="W44" i="8"/>
  <c r="X44" i="8" s="1"/>
  <c r="W49" i="8"/>
  <c r="X49" i="8" s="1"/>
  <c r="H55" i="8"/>
  <c r="H60" i="8"/>
  <c r="I60" i="8" s="1"/>
  <c r="K38" i="5"/>
  <c r="R38" i="5"/>
  <c r="W10" i="6"/>
  <c r="X10" i="6" s="1"/>
  <c r="H7" i="7"/>
  <c r="I7" i="7" s="1"/>
  <c r="H10" i="7"/>
  <c r="I10" i="7" s="1"/>
  <c r="H34" i="8"/>
  <c r="I34" i="8" s="1"/>
  <c r="H39" i="8"/>
  <c r="H44" i="8"/>
  <c r="H49" i="8"/>
  <c r="W35" i="5"/>
  <c r="W38" i="5"/>
  <c r="K49" i="5"/>
  <c r="R49" i="5"/>
  <c r="H10" i="6"/>
  <c r="I10" i="6" s="1"/>
  <c r="R16" i="8"/>
  <c r="K16" i="8"/>
  <c r="K20" i="8"/>
  <c r="R20" i="8"/>
  <c r="W16" i="8"/>
  <c r="W20" i="8"/>
  <c r="X20" i="8" s="1"/>
  <c r="R35" i="4"/>
  <c r="K35" i="4"/>
  <c r="W38" i="4"/>
  <c r="X38" i="4" s="1"/>
  <c r="W43" i="4"/>
  <c r="W46" i="4"/>
  <c r="X46" i="4" s="1"/>
  <c r="R66" i="4"/>
  <c r="K66" i="4"/>
  <c r="R20" i="5"/>
  <c r="K20" i="5"/>
  <c r="W23" i="5"/>
  <c r="H27" i="5"/>
  <c r="I27" i="5" s="1"/>
  <c r="W41" i="5"/>
  <c r="X41" i="5" s="1"/>
  <c r="W46" i="5"/>
  <c r="X46" i="5" s="1"/>
  <c r="H49" i="5"/>
  <c r="I49" i="5" s="1"/>
  <c r="R6" i="8"/>
  <c r="K6" i="8"/>
  <c r="H16" i="8"/>
  <c r="I16" i="8" s="1"/>
  <c r="H20" i="8"/>
  <c r="I20" i="8" s="1"/>
  <c r="R59" i="8"/>
  <c r="K59" i="8"/>
  <c r="R62" i="8"/>
  <c r="K62" i="8"/>
  <c r="R9" i="7"/>
  <c r="K9" i="7"/>
  <c r="R13" i="7"/>
  <c r="K13" i="7"/>
  <c r="W6" i="8"/>
  <c r="X6" i="8" s="1"/>
  <c r="R33" i="8"/>
  <c r="K33" i="8"/>
  <c r="R38" i="8"/>
  <c r="K38" i="8"/>
  <c r="K43" i="8"/>
  <c r="R43" i="8"/>
  <c r="K48" i="8"/>
  <c r="R48" i="8"/>
  <c r="W59" i="8"/>
  <c r="X59" i="8" s="1"/>
  <c r="W62" i="8"/>
  <c r="X62" i="8" s="1"/>
  <c r="R9" i="6"/>
  <c r="K9" i="6"/>
  <c r="W9" i="7"/>
  <c r="W13" i="7"/>
  <c r="X13" i="7" s="1"/>
  <c r="H6" i="8"/>
  <c r="I6" i="8" s="1"/>
  <c r="W33" i="8"/>
  <c r="W38" i="8"/>
  <c r="W43" i="8"/>
  <c r="W48" i="8"/>
  <c r="H59" i="8"/>
  <c r="H62" i="8"/>
  <c r="I62" i="8" s="1"/>
  <c r="R37" i="5"/>
  <c r="K37" i="5"/>
  <c r="W9" i="6"/>
  <c r="H9" i="7"/>
  <c r="I9" i="7" s="1"/>
  <c r="H13" i="7"/>
  <c r="H33" i="8"/>
  <c r="I33" i="8" s="1"/>
  <c r="H38" i="8"/>
  <c r="H43" i="8"/>
  <c r="H48" i="8"/>
  <c r="I48" i="8" s="1"/>
  <c r="N140" i="2"/>
  <c r="O140" i="2" s="1"/>
  <c r="I140" i="2"/>
  <c r="P140" i="2"/>
  <c r="Q140" i="2" s="1"/>
  <c r="N184" i="2"/>
  <c r="AE184" i="2"/>
  <c r="I189" i="2"/>
  <c r="AE231" i="2"/>
  <c r="I167" i="2"/>
  <c r="AB189" i="2"/>
  <c r="AE232" i="2"/>
  <c r="AB232" i="2"/>
  <c r="AB184" i="2"/>
  <c r="X49" i="4"/>
  <c r="AB231" i="2"/>
  <c r="N49" i="4"/>
  <c r="O49" i="4" s="1"/>
  <c r="X40" i="5"/>
  <c r="AD224" i="2"/>
  <c r="L52" i="4"/>
  <c r="L9" i="5"/>
  <c r="L7" i="7"/>
  <c r="L13" i="6"/>
  <c r="L96" i="2"/>
  <c r="L12" i="6"/>
  <c r="L36" i="3"/>
  <c r="L52" i="3"/>
  <c r="L66" i="4"/>
  <c r="L128" i="2"/>
  <c r="L6" i="8"/>
  <c r="L133" i="2"/>
  <c r="L185" i="2"/>
  <c r="L48" i="2"/>
  <c r="L80" i="2"/>
  <c r="L178" i="2"/>
  <c r="L180" i="2"/>
  <c r="L62" i="8"/>
  <c r="L37" i="8"/>
  <c r="L21" i="3"/>
  <c r="L61" i="8"/>
  <c r="L41" i="5"/>
  <c r="L12" i="8"/>
  <c r="L188" i="2"/>
  <c r="L127" i="2"/>
  <c r="L20" i="8"/>
  <c r="L114" i="2"/>
  <c r="L190" i="2"/>
  <c r="L42" i="3"/>
  <c r="L55" i="8"/>
  <c r="L34" i="2"/>
  <c r="L46" i="8"/>
  <c r="L100" i="2"/>
  <c r="L49" i="5"/>
  <c r="L12" i="4"/>
  <c r="L161" i="2"/>
  <c r="L146" i="2"/>
  <c r="T66" i="8"/>
  <c r="L67" i="4"/>
  <c r="L141" i="2"/>
  <c r="L70" i="2"/>
  <c r="L18" i="8"/>
  <c r="L211" i="2"/>
  <c r="L201" i="2"/>
  <c r="L64" i="3"/>
  <c r="L134" i="2"/>
  <c r="L199" i="2"/>
  <c r="L85" i="2"/>
  <c r="L171" i="2"/>
  <c r="L205" i="2"/>
  <c r="L19" i="3"/>
  <c r="L34" i="5"/>
  <c r="L48" i="8"/>
  <c r="L46" i="5"/>
  <c r="L12" i="5"/>
  <c r="L46" i="4"/>
  <c r="M167" i="2"/>
  <c r="L59" i="8"/>
  <c r="L51" i="2"/>
  <c r="L177" i="2"/>
  <c r="L212" i="2"/>
  <c r="M189" i="2"/>
  <c r="L41" i="4"/>
  <c r="L99" i="2"/>
  <c r="L204" i="2"/>
  <c r="L15" i="5"/>
  <c r="M15" i="5" s="1"/>
  <c r="Z15" i="5"/>
  <c r="L79" i="2"/>
  <c r="L21" i="8"/>
  <c r="M233" i="2"/>
  <c r="L30" i="5"/>
  <c r="L50" i="5"/>
  <c r="L209" i="2"/>
  <c r="L52" i="5"/>
  <c r="L13" i="7"/>
  <c r="L38" i="3"/>
  <c r="L15" i="3"/>
  <c r="L22" i="3"/>
  <c r="L16" i="8"/>
  <c r="L28" i="4"/>
  <c r="L115" i="2"/>
  <c r="L17" i="2"/>
  <c r="L216" i="2"/>
  <c r="L51" i="5"/>
  <c r="L14" i="2"/>
  <c r="L64" i="4"/>
  <c r="L20" i="5"/>
  <c r="L94" i="2"/>
  <c r="L22" i="8"/>
  <c r="L26" i="4"/>
  <c r="L74" i="2"/>
  <c r="L9" i="6"/>
  <c r="L159" i="2"/>
  <c r="AD225" i="2"/>
  <c r="L107" i="2"/>
  <c r="L18" i="4"/>
  <c r="L59" i="3"/>
  <c r="L62" i="4"/>
  <c r="L11" i="8"/>
  <c r="L38" i="5"/>
  <c r="L86" i="2"/>
  <c r="L165" i="2"/>
  <c r="L38" i="4"/>
  <c r="L24" i="4"/>
  <c r="L66" i="2"/>
  <c r="L123" i="2"/>
  <c r="L214" i="2"/>
  <c r="L82" i="2"/>
  <c r="L44" i="8"/>
  <c r="L8" i="8"/>
  <c r="L47" i="3"/>
  <c r="L23" i="5"/>
  <c r="AD189" i="2"/>
  <c r="Z40" i="5"/>
  <c r="L186" i="2"/>
  <c r="L179" i="2"/>
  <c r="L29" i="2"/>
  <c r="L49" i="8"/>
  <c r="L8" i="6"/>
  <c r="L41" i="2"/>
  <c r="L218" i="2"/>
  <c r="L6" i="7"/>
  <c r="L90" i="2"/>
  <c r="M46" i="3"/>
  <c r="L103" i="2"/>
  <c r="L132" i="2"/>
  <c r="L35" i="8"/>
  <c r="L136" i="2"/>
  <c r="L217" i="2"/>
  <c r="L144" i="2"/>
  <c r="L57" i="2"/>
  <c r="L187" i="2"/>
  <c r="L55" i="2"/>
  <c r="L151" i="2"/>
  <c r="L8" i="2"/>
  <c r="L10" i="5"/>
  <c r="L12" i="7"/>
  <c r="L164" i="2"/>
  <c r="L32" i="3"/>
  <c r="L18" i="3"/>
  <c r="L16" i="5"/>
  <c r="L60" i="8"/>
  <c r="L13" i="4"/>
  <c r="L56" i="2"/>
  <c r="L20" i="2"/>
  <c r="L192" i="2"/>
  <c r="L126" i="2"/>
  <c r="L25" i="3"/>
  <c r="L8" i="7"/>
  <c r="L33" i="8"/>
  <c r="L155" i="2"/>
  <c r="L154" i="2"/>
  <c r="L157" i="2"/>
  <c r="L65" i="2"/>
  <c r="L43" i="4"/>
  <c r="L50" i="4"/>
  <c r="L39" i="2"/>
  <c r="L163" i="2"/>
  <c r="L50" i="3"/>
  <c r="L135" i="2"/>
  <c r="L17" i="4"/>
  <c r="L69" i="4"/>
  <c r="L11" i="3"/>
  <c r="L63" i="3"/>
  <c r="L143" i="2"/>
  <c r="L147" i="2"/>
  <c r="L6" i="5"/>
  <c r="L40" i="4"/>
  <c r="L108" i="2"/>
  <c r="L23" i="4"/>
  <c r="M224" i="2"/>
  <c r="L30" i="2"/>
  <c r="L37" i="3"/>
  <c r="L23" i="3"/>
  <c r="L150" i="2"/>
  <c r="L83" i="2"/>
  <c r="AD83" i="2" s="1"/>
  <c r="L91" i="2"/>
  <c r="L43" i="8"/>
  <c r="T73" i="4"/>
  <c r="L68" i="4"/>
  <c r="AD134" i="2"/>
  <c r="L122" i="2"/>
  <c r="L42" i="5"/>
  <c r="M42" i="5" s="1"/>
  <c r="L61" i="2"/>
  <c r="M9" i="4"/>
  <c r="L42" i="2"/>
  <c r="L9" i="3"/>
  <c r="L6" i="2"/>
  <c r="L43" i="3"/>
  <c r="L32" i="8"/>
  <c r="L31" i="5"/>
  <c r="M38" i="3"/>
  <c r="L28" i="3"/>
  <c r="L219" i="2"/>
  <c r="L37" i="2"/>
  <c r="L14" i="3"/>
  <c r="L168" i="2"/>
  <c r="Z13" i="4"/>
  <c r="L206" i="2"/>
  <c r="L7" i="8"/>
  <c r="L43" i="5"/>
  <c r="L6" i="4"/>
  <c r="L45" i="4"/>
  <c r="L160" i="2"/>
  <c r="L39" i="5"/>
  <c r="L39" i="4"/>
  <c r="L196" i="2"/>
  <c r="L35" i="4"/>
  <c r="L25" i="4"/>
  <c r="L175" i="2"/>
  <c r="L10" i="6"/>
  <c r="L40" i="3"/>
  <c r="L11" i="7"/>
  <c r="L61" i="3"/>
  <c r="L45" i="3"/>
  <c r="L48" i="3"/>
  <c r="L197" i="2"/>
  <c r="L43" i="2"/>
  <c r="L84" i="2"/>
  <c r="L24" i="3"/>
  <c r="L58" i="2"/>
  <c r="L176" i="2"/>
  <c r="M225" i="2"/>
  <c r="L35" i="5"/>
  <c r="L48" i="4"/>
  <c r="L44" i="4"/>
  <c r="L6" i="3"/>
  <c r="L10" i="2"/>
  <c r="L15" i="8"/>
  <c r="Z46" i="3"/>
  <c r="M52" i="5"/>
  <c r="L53" i="4"/>
  <c r="L25" i="2"/>
  <c r="L203" i="2"/>
  <c r="L75" i="2"/>
  <c r="L174" i="2"/>
  <c r="L53" i="2"/>
  <c r="AD53" i="2" s="1"/>
  <c r="L34" i="8"/>
  <c r="L138" i="2"/>
  <c r="L10" i="7"/>
  <c r="L17" i="8"/>
  <c r="L35" i="3"/>
  <c r="M35" i="3" s="1"/>
  <c r="L40" i="8"/>
  <c r="L149" i="2"/>
  <c r="L21" i="4"/>
  <c r="L49" i="3"/>
  <c r="L166" i="2"/>
  <c r="AD55" i="2"/>
  <c r="L73" i="2"/>
  <c r="L37" i="5"/>
  <c r="L215" i="2"/>
  <c r="L40" i="2"/>
  <c r="L162" i="2"/>
  <c r="L55" i="4"/>
  <c r="L11" i="5"/>
  <c r="L95" i="2"/>
  <c r="L54" i="2"/>
  <c r="M54" i="2" s="1"/>
  <c r="L36" i="2"/>
  <c r="T15" i="6"/>
  <c r="M40" i="5"/>
  <c r="L27" i="5"/>
  <c r="L29" i="8"/>
  <c r="L169" i="2"/>
  <c r="L19" i="8"/>
  <c r="L57" i="8"/>
  <c r="L45" i="5"/>
  <c r="L213" i="2"/>
  <c r="AD215" i="2"/>
  <c r="AD205" i="2"/>
  <c r="L51" i="4"/>
  <c r="L22" i="4"/>
  <c r="L36" i="5"/>
  <c r="L88" i="2"/>
  <c r="L19" i="5"/>
  <c r="AD167" i="2"/>
  <c r="L9" i="7"/>
  <c r="L87" i="2"/>
  <c r="L9" i="2"/>
  <c r="L65" i="3"/>
  <c r="L41" i="3"/>
  <c r="L27" i="4"/>
  <c r="L193" i="2"/>
  <c r="M55" i="2"/>
  <c r="L42" i="8"/>
  <c r="L116" i="2"/>
  <c r="L31" i="4"/>
  <c r="L210" i="2"/>
  <c r="L120" i="2"/>
  <c r="L50" i="2"/>
  <c r="L66" i="3"/>
  <c r="L39" i="8"/>
  <c r="L20" i="3"/>
  <c r="L202" i="2"/>
  <c r="L7" i="2"/>
  <c r="L38" i="8"/>
  <c r="M38" i="8" s="1"/>
  <c r="L38" i="2"/>
  <c r="L24" i="2"/>
  <c r="L56" i="4"/>
  <c r="L200" i="2"/>
  <c r="L53" i="3"/>
  <c r="L129" i="2"/>
  <c r="L45" i="8"/>
  <c r="L11" i="2"/>
  <c r="L14" i="4"/>
  <c r="L32" i="5"/>
  <c r="M149" i="2"/>
  <c r="L130" i="2"/>
  <c r="AD233" i="2"/>
  <c r="M13" i="4"/>
  <c r="L6" i="6"/>
  <c r="L25" i="8"/>
  <c r="Z9" i="4"/>
  <c r="L10" i="3"/>
  <c r="AD25" i="2"/>
  <c r="M25" i="2"/>
  <c r="Z34" i="8"/>
  <c r="M34" i="8"/>
  <c r="AD213" i="2"/>
  <c r="AE224" i="2" l="1"/>
  <c r="N224" i="2"/>
  <c r="P224" i="2"/>
  <c r="AE189" i="2"/>
  <c r="AE167" i="2"/>
  <c r="AA46" i="3"/>
  <c r="AE233" i="2"/>
  <c r="AE235" i="2" s="1"/>
  <c r="AA40" i="5"/>
  <c r="N225" i="2"/>
  <c r="O225" i="2" s="1"/>
  <c r="P225" i="2"/>
  <c r="Q225" i="2" s="1"/>
  <c r="G6" i="1"/>
  <c r="E9" i="1" s="1"/>
  <c r="P873" i="1"/>
  <c r="P876" i="1" s="1"/>
  <c r="P867" i="1"/>
  <c r="P870" i="1" s="1"/>
  <c r="H2" i="1"/>
  <c r="H6" i="1" s="1"/>
  <c r="N167" i="2"/>
  <c r="O167" i="2" s="1"/>
  <c r="P167" i="2"/>
  <c r="Q167" i="2" s="1"/>
  <c r="R167" i="2" s="1"/>
  <c r="AA9" i="4"/>
  <c r="AA10" i="4" s="1"/>
  <c r="P233" i="2"/>
  <c r="Q233" i="2" s="1"/>
  <c r="N189" i="2"/>
  <c r="O189" i="2" s="1"/>
  <c r="P189" i="2"/>
  <c r="Q189" i="2" s="1"/>
  <c r="P40" i="5"/>
  <c r="Q40" i="5" s="1"/>
  <c r="N40" i="5"/>
  <c r="O40" i="5" s="1"/>
  <c r="N9" i="4"/>
  <c r="N10" i="4" s="1"/>
  <c r="P9" i="4"/>
  <c r="P10" i="4" s="1"/>
  <c r="AE225" i="2"/>
  <c r="P46" i="3"/>
  <c r="Q46" i="3" s="1"/>
  <c r="N46" i="3"/>
  <c r="O46" i="3" s="1"/>
  <c r="P15" i="5"/>
  <c r="P55" i="2"/>
  <c r="Q55" i="2" s="1"/>
  <c r="S55" i="2" s="1"/>
  <c r="P54" i="2"/>
  <c r="Q54" i="2" s="1"/>
  <c r="S54" i="2" s="1"/>
  <c r="AE55" i="2"/>
  <c r="AA15" i="5"/>
  <c r="N54" i="2"/>
  <c r="O54" i="2" s="1"/>
  <c r="N55" i="2"/>
  <c r="O55" i="2" s="1"/>
  <c r="X55" i="8"/>
  <c r="AB40" i="2"/>
  <c r="X16" i="5"/>
  <c r="X11" i="5"/>
  <c r="I11" i="5"/>
  <c r="AB41" i="2"/>
  <c r="I12" i="7"/>
  <c r="I50" i="4"/>
  <c r="AB70" i="2"/>
  <c r="I55" i="2"/>
  <c r="X55" i="4"/>
  <c r="I14" i="2"/>
  <c r="I54" i="2"/>
  <c r="I14" i="3"/>
  <c r="I56" i="2"/>
  <c r="P38" i="8"/>
  <c r="Q38" i="8" s="1"/>
  <c r="P13" i="4"/>
  <c r="Q13" i="4" s="1"/>
  <c r="P149" i="2"/>
  <c r="Q149" i="2" s="1"/>
  <c r="P35" i="3"/>
  <c r="P38" i="3"/>
  <c r="Q38" i="3" s="1"/>
  <c r="P42" i="5"/>
  <c r="Q42" i="5" s="1"/>
  <c r="X8" i="8"/>
  <c r="I51" i="4"/>
  <c r="I11" i="8"/>
  <c r="N35" i="3"/>
  <c r="X16" i="8"/>
  <c r="X61" i="8"/>
  <c r="I40" i="4"/>
  <c r="I32" i="8"/>
  <c r="X19" i="3"/>
  <c r="I48" i="4"/>
  <c r="P25" i="2"/>
  <c r="Q25" i="2" s="1"/>
  <c r="I12" i="6"/>
  <c r="AB202" i="2"/>
  <c r="X41" i="4"/>
  <c r="X48" i="8"/>
  <c r="X50" i="3"/>
  <c r="X10" i="3"/>
  <c r="X65" i="3"/>
  <c r="I43" i="8"/>
  <c r="I61" i="8"/>
  <c r="X23" i="5"/>
  <c r="I31" i="4"/>
  <c r="N38" i="8"/>
  <c r="O38" i="8" s="1"/>
  <c r="I38" i="8"/>
  <c r="I59" i="8"/>
  <c r="X50" i="5"/>
  <c r="N15" i="5"/>
  <c r="I15" i="5"/>
  <c r="I45" i="5"/>
  <c r="I209" i="2"/>
  <c r="X61" i="3"/>
  <c r="I14" i="4"/>
  <c r="X12" i="5"/>
  <c r="I24" i="4"/>
  <c r="X38" i="8"/>
  <c r="X52" i="3"/>
  <c r="I47" i="3"/>
  <c r="I55" i="8"/>
  <c r="X9" i="5"/>
  <c r="AA13" i="4"/>
  <c r="I41" i="5"/>
  <c r="X19" i="5"/>
  <c r="I12" i="4"/>
  <c r="X18" i="4"/>
  <c r="X33" i="8"/>
  <c r="X49" i="5"/>
  <c r="X12" i="7"/>
  <c r="I201" i="2"/>
  <c r="X50" i="4"/>
  <c r="I49" i="8"/>
  <c r="I23" i="5"/>
  <c r="X62" i="4"/>
  <c r="P52" i="5"/>
  <c r="Q52" i="5" s="1"/>
  <c r="X66" i="3"/>
  <c r="X6" i="4"/>
  <c r="X36" i="5"/>
  <c r="X69" i="4"/>
  <c r="I36" i="5"/>
  <c r="I32" i="5"/>
  <c r="I41" i="3"/>
  <c r="AE213" i="2"/>
  <c r="AB213" i="2"/>
  <c r="I13" i="7"/>
  <c r="I39" i="8"/>
  <c r="AA34" i="8"/>
  <c r="N13" i="4"/>
  <c r="O13" i="4" s="1"/>
  <c r="I22" i="8"/>
  <c r="I42" i="8"/>
  <c r="X39" i="5"/>
  <c r="I19" i="8"/>
  <c r="N42" i="5"/>
  <c r="O42" i="5" s="1"/>
  <c r="I42" i="5"/>
  <c r="X32" i="5"/>
  <c r="I44" i="8"/>
  <c r="I66" i="4"/>
  <c r="I12" i="8"/>
  <c r="I20" i="5"/>
  <c r="I32" i="3"/>
  <c r="I35" i="3"/>
  <c r="X17" i="4"/>
  <c r="I9" i="6"/>
  <c r="X9" i="7"/>
  <c r="X56" i="4"/>
  <c r="X13" i="4"/>
  <c r="I35" i="8"/>
  <c r="AB209" i="2"/>
  <c r="X43" i="4"/>
  <c r="I56" i="4"/>
  <c r="I63" i="3"/>
  <c r="X22" i="3"/>
  <c r="X40" i="3"/>
  <c r="X9" i="6"/>
  <c r="I43" i="4"/>
  <c r="X8" i="7"/>
  <c r="I52" i="4"/>
  <c r="I39" i="4"/>
  <c r="X63" i="3"/>
  <c r="X68" i="4"/>
  <c r="I55" i="4"/>
  <c r="I36" i="3"/>
  <c r="O184" i="2"/>
  <c r="X140" i="2"/>
  <c r="W140" i="2"/>
  <c r="S140" i="2"/>
  <c r="R140" i="2"/>
  <c r="I15" i="8"/>
  <c r="I40" i="8"/>
  <c r="X35" i="4"/>
  <c r="AB211" i="2"/>
  <c r="I46" i="5"/>
  <c r="I8" i="6"/>
  <c r="X26" i="4"/>
  <c r="I38" i="4"/>
  <c r="P34" i="8"/>
  <c r="Q34" i="8" s="1"/>
  <c r="I21" i="8"/>
  <c r="I45" i="4"/>
  <c r="X8" i="6"/>
  <c r="X11" i="7"/>
  <c r="AB210" i="2"/>
  <c r="X20" i="3"/>
  <c r="X38" i="5"/>
  <c r="I6" i="7"/>
  <c r="X14" i="3"/>
  <c r="I24" i="3"/>
  <c r="X35" i="5"/>
  <c r="I8" i="8"/>
  <c r="I35" i="4"/>
  <c r="I11" i="3"/>
  <c r="I21" i="3"/>
  <c r="X53" i="4"/>
  <c r="AB30" i="2"/>
  <c r="I38" i="2"/>
  <c r="AB187" i="2"/>
  <c r="AB50" i="2"/>
  <c r="AB7" i="2"/>
  <c r="I160" i="2"/>
  <c r="AB8" i="2"/>
  <c r="I176" i="2"/>
  <c r="I108" i="2"/>
  <c r="AB55" i="2"/>
  <c r="I48" i="2"/>
  <c r="X15" i="3"/>
  <c r="I9" i="3"/>
  <c r="AE215" i="2"/>
  <c r="I37" i="2"/>
  <c r="AB159" i="2"/>
  <c r="AB129" i="2"/>
  <c r="AB115" i="2"/>
  <c r="I50" i="2"/>
  <c r="I86" i="2"/>
  <c r="N149" i="2"/>
  <c r="O149" i="2" s="1"/>
  <c r="I231" i="2"/>
  <c r="N231" i="2"/>
  <c r="AE134" i="2"/>
  <c r="AE83" i="2"/>
  <c r="AB176" i="2"/>
  <c r="AB87" i="2"/>
  <c r="AB95" i="2"/>
  <c r="AB217" i="2"/>
  <c r="I70" i="2"/>
  <c r="AB29" i="2"/>
  <c r="AB36" i="2"/>
  <c r="I66" i="2"/>
  <c r="N52" i="5"/>
  <c r="O52" i="5" s="1"/>
  <c r="I165" i="2"/>
  <c r="I192" i="2"/>
  <c r="AB14" i="2"/>
  <c r="AB54" i="2"/>
  <c r="I84" i="2"/>
  <c r="I17" i="2"/>
  <c r="I61" i="2"/>
  <c r="AB126" i="2"/>
  <c r="AB75" i="2"/>
  <c r="I58" i="2"/>
  <c r="N25" i="2"/>
  <c r="O25" i="2" s="1"/>
  <c r="AB108" i="2"/>
  <c r="I175" i="2"/>
  <c r="I94" i="2"/>
  <c r="AE53" i="2"/>
  <c r="I91" i="2"/>
  <c r="I74" i="2"/>
  <c r="AB24" i="2"/>
  <c r="I6" i="2"/>
  <c r="I7" i="8"/>
  <c r="I31" i="5"/>
  <c r="X9" i="3"/>
  <c r="I28" i="4"/>
  <c r="I174" i="2"/>
  <c r="I107" i="2"/>
  <c r="AB164" i="2"/>
  <c r="I177" i="2"/>
  <c r="AB43" i="2"/>
  <c r="I53" i="2"/>
  <c r="I30" i="2"/>
  <c r="I120" i="2"/>
  <c r="AB80" i="2"/>
  <c r="I25" i="4"/>
  <c r="I49" i="3"/>
  <c r="I6" i="3"/>
  <c r="I149" i="2"/>
  <c r="I42" i="2"/>
  <c r="X15" i="5"/>
  <c r="X43" i="8"/>
  <c r="N34" i="8"/>
  <c r="O34" i="8" s="1"/>
  <c r="X31" i="5"/>
  <c r="X21" i="3"/>
  <c r="AB132" i="2"/>
  <c r="AB163" i="2"/>
  <c r="I163" i="2"/>
  <c r="I218" i="2"/>
  <c r="I166" i="2"/>
  <c r="AB157" i="2"/>
  <c r="I79" i="2"/>
  <c r="I154" i="2"/>
  <c r="I180" i="2"/>
  <c r="AB66" i="2"/>
  <c r="AB39" i="2"/>
  <c r="I64" i="4"/>
  <c r="N38" i="3"/>
  <c r="O38" i="3" s="1"/>
  <c r="AB179" i="2"/>
  <c r="I44" i="4"/>
  <c r="I37" i="3"/>
  <c r="AB130" i="2"/>
  <c r="AB206" i="2"/>
  <c r="I155" i="2"/>
  <c r="AB169" i="2"/>
  <c r="I65" i="2"/>
  <c r="AB6" i="2"/>
  <c r="AB48" i="2"/>
  <c r="I232" i="2"/>
  <c r="N232" i="2"/>
  <c r="O232" i="2" s="1"/>
  <c r="X232" i="2" s="1"/>
  <c r="N233" i="2"/>
  <c r="O233" i="2" s="1"/>
  <c r="I233" i="2"/>
  <c r="X28" i="3"/>
  <c r="I147" i="2"/>
  <c r="I103" i="2"/>
  <c r="AB177" i="2"/>
  <c r="AB219" i="2"/>
  <c r="I168" i="2"/>
  <c r="AB197" i="2"/>
  <c r="I51" i="2"/>
  <c r="I10" i="2"/>
  <c r="I141" i="2"/>
  <c r="I82" i="2"/>
  <c r="AB122" i="2"/>
  <c r="AE25" i="2"/>
  <c r="X34" i="5"/>
  <c r="I25" i="3"/>
  <c r="AB216" i="2"/>
  <c r="I146" i="2"/>
  <c r="AB134" i="2"/>
  <c r="I96" i="2"/>
  <c r="I205" i="2"/>
  <c r="AB51" i="2"/>
  <c r="AB37" i="2"/>
  <c r="AE205" i="2"/>
  <c r="AB160" i="2"/>
  <c r="I122" i="2"/>
  <c r="I138" i="2"/>
  <c r="I127" i="2"/>
  <c r="AB57" i="2"/>
  <c r="AB20" i="2"/>
  <c r="Q184" i="2"/>
  <c r="Q231" i="2"/>
  <c r="U66" i="8"/>
  <c r="Q8" i="1" s="1"/>
  <c r="U15" i="6"/>
  <c r="O8" i="1" s="1"/>
  <c r="U73" i="4"/>
  <c r="M8" i="1" s="1"/>
  <c r="Z45" i="8"/>
  <c r="M176" i="2"/>
  <c r="Z18" i="8"/>
  <c r="Z65" i="3"/>
  <c r="AD171" i="2"/>
  <c r="M37" i="5"/>
  <c r="M46" i="5"/>
  <c r="M17" i="4"/>
  <c r="M60" i="8"/>
  <c r="M49" i="5"/>
  <c r="Z44" i="8"/>
  <c r="Z7" i="8"/>
  <c r="M44" i="8"/>
  <c r="Z55" i="4"/>
  <c r="AD84" i="2"/>
  <c r="M7" i="8"/>
  <c r="Z6" i="6"/>
  <c r="Z13" i="7"/>
  <c r="Z35" i="5"/>
  <c r="M12" i="8"/>
  <c r="Z35" i="4"/>
  <c r="Z51" i="5"/>
  <c r="AD30" i="2"/>
  <c r="M206" i="2"/>
  <c r="M18" i="3"/>
  <c r="AD218" i="2"/>
  <c r="M216" i="2"/>
  <c r="AD201" i="2"/>
  <c r="Z35" i="8"/>
  <c r="M10" i="3"/>
  <c r="M179" i="2"/>
  <c r="Z53" i="3"/>
  <c r="Z6" i="8"/>
  <c r="AD175" i="2"/>
  <c r="AD168" i="2"/>
  <c r="M90" i="2"/>
  <c r="Z30" i="5"/>
  <c r="M35" i="5"/>
  <c r="M56" i="4"/>
  <c r="Z52" i="5"/>
  <c r="M37" i="8"/>
  <c r="AD149" i="2"/>
  <c r="AD20" i="2"/>
  <c r="M213" i="2"/>
  <c r="AD11" i="2"/>
  <c r="M8" i="2"/>
  <c r="AD10" i="2"/>
  <c r="AD107" i="2"/>
  <c r="M6" i="6"/>
  <c r="AD126" i="2"/>
  <c r="Z9" i="7"/>
  <c r="M55" i="4"/>
  <c r="M65" i="2"/>
  <c r="M55" i="8"/>
  <c r="M100" i="2"/>
  <c r="Z10" i="5"/>
  <c r="M164" i="2"/>
  <c r="Z40" i="3"/>
  <c r="M196" i="2"/>
  <c r="M11" i="7"/>
  <c r="M38" i="2"/>
  <c r="Z22" i="8"/>
  <c r="AD40" i="2"/>
  <c r="M96" i="2"/>
  <c r="M133" i="2"/>
  <c r="M48" i="2"/>
  <c r="Z56" i="4"/>
  <c r="Z15" i="8"/>
  <c r="M38" i="4"/>
  <c r="M24" i="2"/>
  <c r="AD206" i="2"/>
  <c r="M120" i="2"/>
  <c r="AD94" i="2"/>
  <c r="M218" i="2"/>
  <c r="AD216" i="2"/>
  <c r="Z13" i="6"/>
  <c r="M65" i="3"/>
  <c r="AD135" i="2"/>
  <c r="Z24" i="4"/>
  <c r="AD193" i="2"/>
  <c r="AD187" i="2"/>
  <c r="M32" i="8"/>
  <c r="AD217" i="2"/>
  <c r="M17" i="2"/>
  <c r="M73" i="2"/>
  <c r="Z33" i="8"/>
  <c r="AD129" i="2"/>
  <c r="Z66" i="4"/>
  <c r="M116" i="2"/>
  <c r="Z6" i="5"/>
  <c r="M15" i="3"/>
  <c r="Z9" i="5"/>
  <c r="M40" i="4"/>
  <c r="M51" i="2"/>
  <c r="M162" i="2"/>
  <c r="M215" i="2"/>
  <c r="M199" i="2"/>
  <c r="Z64" i="4"/>
  <c r="Z50" i="5"/>
  <c r="AD150" i="2"/>
  <c r="Z46" i="8"/>
  <c r="AD211" i="2"/>
  <c r="M23" i="4"/>
  <c r="AD180" i="2"/>
  <c r="M33" i="8"/>
  <c r="AD178" i="2"/>
  <c r="M214" i="2"/>
  <c r="AD50" i="2"/>
  <c r="M135" i="2"/>
  <c r="M20" i="3"/>
  <c r="AD41" i="2"/>
  <c r="M157" i="2"/>
  <c r="M22" i="8"/>
  <c r="AD164" i="2"/>
  <c r="AD143" i="2"/>
  <c r="M171" i="2"/>
  <c r="AD141" i="2"/>
  <c r="M63" i="3"/>
  <c r="AD82" i="2"/>
  <c r="M212" i="2"/>
  <c r="M14" i="4"/>
  <c r="Z45" i="4"/>
  <c r="M6" i="4"/>
  <c r="AD133" i="2"/>
  <c r="AD196" i="2"/>
  <c r="M43" i="4"/>
  <c r="M211" i="2"/>
  <c r="AD51" i="2"/>
  <c r="M7" i="2"/>
  <c r="M41" i="5"/>
  <c r="M25" i="8"/>
  <c r="M26" i="4"/>
  <c r="M25" i="3"/>
  <c r="Z32" i="3"/>
  <c r="M39" i="2"/>
  <c r="Z39" i="4"/>
  <c r="M151" i="2"/>
  <c r="Z23" i="4"/>
  <c r="AD203" i="2"/>
  <c r="AD39" i="2"/>
  <c r="Z10" i="3"/>
  <c r="M34" i="5"/>
  <c r="Z9" i="3"/>
  <c r="M62" i="4"/>
  <c r="M47" i="3"/>
  <c r="M15" i="8"/>
  <c r="Z19" i="3"/>
  <c r="Z43" i="5"/>
  <c r="M20" i="8"/>
  <c r="M57" i="2"/>
  <c r="M134" i="2"/>
  <c r="M187" i="2"/>
  <c r="AD190" i="2"/>
  <c r="M193" i="2"/>
  <c r="Z10" i="6"/>
  <c r="M160" i="2"/>
  <c r="AD88" i="2"/>
  <c r="M88" i="2"/>
  <c r="M159" i="2"/>
  <c r="M144" i="2"/>
  <c r="M51" i="4"/>
  <c r="Z18" i="4"/>
  <c r="AD161" i="2"/>
  <c r="M40" i="8"/>
  <c r="M75" i="2"/>
  <c r="AD95" i="2"/>
  <c r="Z48" i="8"/>
  <c r="Z68" i="4"/>
  <c r="M10" i="6"/>
  <c r="M126" i="2"/>
  <c r="M6" i="7"/>
  <c r="AD162" i="2"/>
  <c r="Z57" i="8"/>
  <c r="M42" i="3"/>
  <c r="AD147" i="2"/>
  <c r="M56" i="2"/>
  <c r="M16" i="5"/>
  <c r="AD85" i="2"/>
  <c r="M10" i="2"/>
  <c r="AD154" i="2"/>
  <c r="Z27" i="5"/>
  <c r="M114" i="2"/>
  <c r="AD179" i="2"/>
  <c r="M41" i="2"/>
  <c r="Z20" i="3"/>
  <c r="M32" i="5"/>
  <c r="M82" i="2"/>
  <c r="AD80" i="2"/>
  <c r="M128" i="2"/>
  <c r="Z12" i="7"/>
  <c r="M83" i="2"/>
  <c r="AD192" i="2"/>
  <c r="AD34" i="2"/>
  <c r="M21" i="3"/>
  <c r="AD42" i="2"/>
  <c r="M188" i="2"/>
  <c r="Z62" i="8"/>
  <c r="M37" i="3"/>
  <c r="M146" i="2"/>
  <c r="Z59" i="8"/>
  <c r="M169" i="2"/>
  <c r="Z25" i="4"/>
  <c r="AD219" i="2"/>
  <c r="M99" i="2"/>
  <c r="M6" i="8"/>
  <c r="M19" i="3"/>
  <c r="AD120" i="2"/>
  <c r="Z6" i="4"/>
  <c r="Z9" i="6"/>
  <c r="Z48" i="3"/>
  <c r="M45" i="3"/>
  <c r="M192" i="2"/>
  <c r="Z45" i="5"/>
  <c r="Z29" i="8"/>
  <c r="Z16" i="8"/>
  <c r="M36" i="5"/>
  <c r="M50" i="3"/>
  <c r="M31" i="5"/>
  <c r="Z46" i="5"/>
  <c r="AD138" i="2"/>
  <c r="M123" i="2"/>
  <c r="Z20" i="5"/>
  <c r="AD108" i="2"/>
  <c r="M95" i="2"/>
  <c r="AD212" i="2"/>
  <c r="M147" i="2"/>
  <c r="Z55" i="8"/>
  <c r="M205" i="2"/>
  <c r="M36" i="2"/>
  <c r="AD57" i="2"/>
  <c r="M11" i="8"/>
  <c r="Z10" i="7"/>
  <c r="AD146" i="2"/>
  <c r="M12" i="7"/>
  <c r="Z18" i="3"/>
  <c r="Z28" i="4"/>
  <c r="Z61" i="3"/>
  <c r="AD58" i="2"/>
  <c r="Z50" i="3"/>
  <c r="Z41" i="3"/>
  <c r="AD159" i="2"/>
  <c r="M163" i="2"/>
  <c r="M136" i="2"/>
  <c r="AD61" i="2"/>
  <c r="M59" i="8"/>
  <c r="M150" i="2"/>
  <c r="M154" i="2"/>
  <c r="M45" i="4"/>
  <c r="Z17" i="4"/>
  <c r="M175" i="2"/>
  <c r="M11" i="2"/>
  <c r="AD209" i="2"/>
  <c r="M103" i="2"/>
  <c r="M49" i="3"/>
  <c r="M53" i="4"/>
  <c r="AD165" i="2"/>
  <c r="AD136" i="2"/>
  <c r="AD48" i="2"/>
  <c r="AD87" i="2"/>
  <c r="M28" i="3"/>
  <c r="AD204" i="2"/>
  <c r="M24" i="4"/>
  <c r="M67" i="4"/>
  <c r="M8" i="8"/>
  <c r="AD177" i="2"/>
  <c r="M45" i="8"/>
  <c r="M61" i="3"/>
  <c r="AD186" i="2"/>
  <c r="M48" i="8"/>
  <c r="M115" i="2"/>
  <c r="AD122" i="2"/>
  <c r="Z43" i="3"/>
  <c r="M28" i="4"/>
  <c r="Z61" i="8"/>
  <c r="AD91" i="2"/>
  <c r="M62" i="8"/>
  <c r="M18" i="4"/>
  <c r="Z26" i="4"/>
  <c r="M37" i="2"/>
  <c r="M130" i="2"/>
  <c r="Z49" i="8"/>
  <c r="M42" i="8"/>
  <c r="AD9" i="2"/>
  <c r="Z50" i="4"/>
  <c r="M43" i="2"/>
  <c r="Z37" i="3"/>
  <c r="M53" i="2"/>
  <c r="M58" i="2"/>
  <c r="AD197" i="2"/>
  <c r="M108" i="2"/>
  <c r="M19" i="5"/>
  <c r="M185" i="2"/>
  <c r="M49" i="8"/>
  <c r="Z8" i="6"/>
  <c r="M46" i="8"/>
  <c r="AD29" i="2"/>
  <c r="Z38" i="5"/>
  <c r="Z14" i="4"/>
  <c r="M74" i="2"/>
  <c r="Z41" i="4"/>
  <c r="M31" i="4"/>
  <c r="M178" i="2"/>
  <c r="M79" i="2"/>
  <c r="AD66" i="2"/>
  <c r="Z59" i="3"/>
  <c r="M86" i="2"/>
  <c r="M50" i="5"/>
  <c r="M22" i="3"/>
  <c r="M51" i="5"/>
  <c r="M41" i="4"/>
  <c r="Z69" i="4"/>
  <c r="AD8" i="2"/>
  <c r="AD14" i="2"/>
  <c r="M19" i="8"/>
  <c r="AD185" i="2"/>
  <c r="M217" i="2"/>
  <c r="M45" i="5"/>
  <c r="Z67" i="4"/>
  <c r="Z42" i="8"/>
  <c r="M66" i="4"/>
  <c r="Z16" i="5"/>
  <c r="M9" i="6"/>
  <c r="M84" i="2"/>
  <c r="M174" i="2"/>
  <c r="M40" i="2"/>
  <c r="AD74" i="2"/>
  <c r="Z20" i="8"/>
  <c r="M59" i="3"/>
  <c r="Z42" i="3"/>
  <c r="M107" i="2"/>
  <c r="Z34" i="5"/>
  <c r="M22" i="4"/>
  <c r="Z12" i="6"/>
  <c r="Z36" i="3"/>
  <c r="Z37" i="8"/>
  <c r="M210" i="2"/>
  <c r="M68" i="4"/>
  <c r="Z43" i="8"/>
  <c r="AD114" i="2"/>
  <c r="M7" i="7"/>
  <c r="M35" i="4"/>
  <c r="M209" i="2"/>
  <c r="Z12" i="5"/>
  <c r="Z63" i="3"/>
  <c r="M87" i="2"/>
  <c r="Z12" i="4"/>
  <c r="M70" i="2"/>
  <c r="AD123" i="2"/>
  <c r="M14" i="2"/>
  <c r="Z49" i="3"/>
  <c r="AD199" i="2"/>
  <c r="M61" i="2"/>
  <c r="Z21" i="4"/>
  <c r="M204" i="2"/>
  <c r="M69" i="4"/>
  <c r="M38" i="5"/>
  <c r="AD37" i="2"/>
  <c r="Z15" i="3"/>
  <c r="Z22" i="3"/>
  <c r="M50" i="4"/>
  <c r="M52" i="3"/>
  <c r="M39" i="5"/>
  <c r="M10" i="7"/>
  <c r="M34" i="2"/>
  <c r="M12" i="5"/>
  <c r="Z11" i="5"/>
  <c r="AD127" i="2"/>
  <c r="M39" i="4"/>
  <c r="Z51" i="4"/>
  <c r="AD43" i="2"/>
  <c r="Z8" i="8"/>
  <c r="M141" i="2"/>
  <c r="Z19" i="5"/>
  <c r="Z49" i="5"/>
  <c r="AD202" i="2"/>
  <c r="M14" i="3"/>
  <c r="AD116" i="2"/>
  <c r="M127" i="2"/>
  <c r="AD24" i="2"/>
  <c r="AD38" i="2"/>
  <c r="Z6" i="3"/>
  <c r="M190" i="2"/>
  <c r="AD169" i="2"/>
  <c r="Z47" i="3"/>
  <c r="M36" i="3"/>
  <c r="M64" i="4"/>
  <c r="M41" i="3"/>
  <c r="Z39" i="8"/>
  <c r="AD144" i="2"/>
  <c r="Z24" i="3"/>
  <c r="M219" i="2"/>
  <c r="Z21" i="8"/>
  <c r="Z31" i="5"/>
  <c r="Z22" i="4"/>
  <c r="M23" i="5"/>
  <c r="Z38" i="8"/>
  <c r="Z52" i="3"/>
  <c r="AD214" i="2"/>
  <c r="M61" i="8"/>
  <c r="AD7" i="2"/>
  <c r="Z25" i="8"/>
  <c r="Z53" i="4"/>
  <c r="Z52" i="4"/>
  <c r="AD65" i="2"/>
  <c r="M46" i="4"/>
  <c r="M168" i="2"/>
  <c r="M85" i="2"/>
  <c r="M11" i="3"/>
  <c r="M57" i="8"/>
  <c r="M66" i="2"/>
  <c r="Z11" i="7"/>
  <c r="M91" i="2"/>
  <c r="M166" i="2"/>
  <c r="M50" i="2"/>
  <c r="M6" i="5"/>
  <c r="M161" i="2"/>
  <c r="M177" i="2"/>
  <c r="AD36" i="2"/>
  <c r="Z37" i="5"/>
  <c r="Z27" i="4"/>
  <c r="AD73" i="2"/>
  <c r="M43" i="5"/>
  <c r="M23" i="3"/>
  <c r="M94" i="2"/>
  <c r="Z40" i="4"/>
  <c r="Z60" i="8"/>
  <c r="M27" i="5"/>
  <c r="AD163" i="2"/>
  <c r="M165" i="2"/>
  <c r="M186" i="2"/>
  <c r="Z23" i="3"/>
  <c r="M39" i="8"/>
  <c r="AD79" i="2"/>
  <c r="AD6" i="2"/>
  <c r="Z48" i="4"/>
  <c r="AD103" i="2"/>
  <c r="M32" i="3"/>
  <c r="M27" i="4"/>
  <c r="M6" i="3"/>
  <c r="M138" i="2"/>
  <c r="M197" i="2"/>
  <c r="Z17" i="8"/>
  <c r="M202" i="2"/>
  <c r="M132" i="2"/>
  <c r="Z44" i="4"/>
  <c r="M9" i="7"/>
  <c r="AD100" i="2"/>
  <c r="M12" i="4"/>
  <c r="AD151" i="2"/>
  <c r="M9" i="2"/>
  <c r="Z31" i="4"/>
  <c r="AD166" i="2"/>
  <c r="Z42" i="5"/>
  <c r="M48" i="4"/>
  <c r="AD157" i="2"/>
  <c r="AD210" i="2"/>
  <c r="AD115" i="2"/>
  <c r="Z25" i="3"/>
  <c r="Z32" i="8"/>
  <c r="M12" i="6"/>
  <c r="Z40" i="8"/>
  <c r="M52" i="4"/>
  <c r="M129" i="2"/>
  <c r="M201" i="2"/>
  <c r="Z41" i="5"/>
  <c r="M143" i="2"/>
  <c r="AD174" i="2"/>
  <c r="Z6" i="7"/>
  <c r="M180" i="2"/>
  <c r="Z32" i="5"/>
  <c r="M30" i="5"/>
  <c r="AD99" i="2"/>
  <c r="Z35" i="3"/>
  <c r="M9" i="5"/>
  <c r="M13" i="6"/>
  <c r="M6" i="2"/>
  <c r="M24" i="3"/>
  <c r="M40" i="3"/>
  <c r="M155" i="2"/>
  <c r="Z36" i="5"/>
  <c r="Z14" i="3"/>
  <c r="Z12" i="8"/>
  <c r="Z46" i="4"/>
  <c r="Z19" i="8"/>
  <c r="M64" i="3"/>
  <c r="AD54" i="2"/>
  <c r="M17" i="8"/>
  <c r="M29" i="2"/>
  <c r="M8" i="6"/>
  <c r="M18" i="8"/>
  <c r="M8" i="7"/>
  <c r="Z7" i="7"/>
  <c r="Z39" i="5"/>
  <c r="M16" i="8"/>
  <c r="M25" i="4"/>
  <c r="M44" i="4"/>
  <c r="Z62" i="4"/>
  <c r="M43" i="3"/>
  <c r="Z66" i="3"/>
  <c r="M203" i="2"/>
  <c r="AD56" i="2"/>
  <c r="AD130" i="2"/>
  <c r="M43" i="8"/>
  <c r="AD176" i="2"/>
  <c r="M200" i="2"/>
  <c r="Z11" i="3"/>
  <c r="AD155" i="2"/>
  <c r="Z45" i="3"/>
  <c r="AD17" i="2"/>
  <c r="M13" i="7"/>
  <c r="AD86" i="2"/>
  <c r="M29" i="8"/>
  <c r="AD70" i="2"/>
  <c r="Z23" i="5"/>
  <c r="M122" i="2"/>
  <c r="Z64" i="3"/>
  <c r="Z28" i="3"/>
  <c r="Z43" i="4"/>
  <c r="M35" i="8"/>
  <c r="M48" i="3"/>
  <c r="Z38" i="4"/>
  <c r="M20" i="5"/>
  <c r="AD132" i="2"/>
  <c r="M11" i="5"/>
  <c r="M10" i="5"/>
  <c r="AD90" i="2"/>
  <c r="M21" i="8"/>
  <c r="AD75" i="2"/>
  <c r="Z8" i="7"/>
  <c r="Z38" i="3"/>
  <c r="M42" i="2"/>
  <c r="AD128" i="2"/>
  <c r="AD200" i="2"/>
  <c r="AD160" i="2"/>
  <c r="M53" i="3"/>
  <c r="M9" i="3"/>
  <c r="AD188" i="2"/>
  <c r="M30" i="2"/>
  <c r="Z21" i="3"/>
  <c r="Z11" i="8"/>
  <c r="M20" i="2"/>
  <c r="M66" i="3"/>
  <c r="M80" i="2"/>
  <c r="AD96" i="2"/>
  <c r="M21" i="4"/>
  <c r="N235" i="2" l="1"/>
  <c r="Q235" i="2"/>
  <c r="P235" i="2"/>
  <c r="Q224" i="2"/>
  <c r="S224" i="2" s="1"/>
  <c r="P229" i="2"/>
  <c r="O224" i="2"/>
  <c r="O229" i="2" s="1"/>
  <c r="N229" i="2"/>
  <c r="AE229" i="2"/>
  <c r="N127" i="2"/>
  <c r="O127" i="2" s="1"/>
  <c r="P127" i="2"/>
  <c r="Q127" i="2" s="1"/>
  <c r="AA49" i="5"/>
  <c r="P22" i="3"/>
  <c r="Q22" i="3" s="1"/>
  <c r="N22" i="3"/>
  <c r="O22" i="3" s="1"/>
  <c r="N28" i="4"/>
  <c r="O28" i="4" s="1"/>
  <c r="P28" i="4"/>
  <c r="Q28" i="4" s="1"/>
  <c r="N192" i="2"/>
  <c r="O192" i="2" s="1"/>
  <c r="P192" i="2"/>
  <c r="Q192" i="2" s="1"/>
  <c r="AE147" i="2"/>
  <c r="AE203" i="2"/>
  <c r="P215" i="2"/>
  <c r="Q215" i="2" s="1"/>
  <c r="S215" i="2" s="1"/>
  <c r="N215" i="2"/>
  <c r="O215" i="2" s="1"/>
  <c r="N55" i="4"/>
  <c r="O55" i="4" s="1"/>
  <c r="P55" i="4"/>
  <c r="Q55" i="4" s="1"/>
  <c r="P213" i="2"/>
  <c r="Q213" i="2" s="1"/>
  <c r="S213" i="2" s="1"/>
  <c r="N213" i="2"/>
  <c r="O213" i="2" s="1"/>
  <c r="AA45" i="8"/>
  <c r="N38" i="5"/>
  <c r="O38" i="5" s="1"/>
  <c r="P38" i="5"/>
  <c r="Q38" i="5" s="1"/>
  <c r="AE149" i="2"/>
  <c r="AE54" i="2"/>
  <c r="P9" i="7"/>
  <c r="Q9" i="7" s="1"/>
  <c r="N9" i="7"/>
  <c r="O9" i="7" s="1"/>
  <c r="N42" i="3"/>
  <c r="O42" i="3" s="1"/>
  <c r="P42" i="3"/>
  <c r="Q42" i="3" s="1"/>
  <c r="AE155" i="2"/>
  <c r="P216" i="2"/>
  <c r="Q216" i="2" s="1"/>
  <c r="R216" i="2" s="1"/>
  <c r="N216" i="2"/>
  <c r="O216" i="2" s="1"/>
  <c r="AE73" i="2"/>
  <c r="AA16" i="8"/>
  <c r="AA18" i="8"/>
  <c r="N190" i="2"/>
  <c r="O190" i="2" s="1"/>
  <c r="P190" i="2"/>
  <c r="Q190" i="2" s="1"/>
  <c r="N180" i="2"/>
  <c r="O180" i="2" s="1"/>
  <c r="P180" i="2"/>
  <c r="Q180" i="2" s="1"/>
  <c r="S180" i="2" s="1"/>
  <c r="AA57" i="8"/>
  <c r="AE85" i="2"/>
  <c r="N6" i="5"/>
  <c r="N7" i="5" s="1"/>
  <c r="P6" i="5"/>
  <c r="P7" i="5" s="1"/>
  <c r="AA40" i="4"/>
  <c r="AE65" i="2"/>
  <c r="P52" i="3"/>
  <c r="Q52" i="3" s="1"/>
  <c r="N52" i="3"/>
  <c r="O52" i="3" s="1"/>
  <c r="AA59" i="8"/>
  <c r="P43" i="8"/>
  <c r="Q43" i="8" s="1"/>
  <c r="N43" i="8"/>
  <c r="O43" i="8" s="1"/>
  <c r="AA32" i="5"/>
  <c r="N14" i="3"/>
  <c r="O14" i="3" s="1"/>
  <c r="P14" i="3"/>
  <c r="Q14" i="3" s="1"/>
  <c r="P205" i="2"/>
  <c r="Q205" i="2" s="1"/>
  <c r="N205" i="2"/>
  <c r="O205" i="2" s="1"/>
  <c r="P70" i="2"/>
  <c r="P71" i="2" s="1"/>
  <c r="N70" i="2"/>
  <c r="N71" i="2" s="1"/>
  <c r="P203" i="2"/>
  <c r="Q203" i="2" s="1"/>
  <c r="S203" i="2" s="1"/>
  <c r="N203" i="2"/>
  <c r="O203" i="2" s="1"/>
  <c r="AE7" i="2"/>
  <c r="P212" i="2"/>
  <c r="Q212" i="2" s="1"/>
  <c r="N212" i="2"/>
  <c r="O212" i="2" s="1"/>
  <c r="P56" i="4"/>
  <c r="Q56" i="4" s="1"/>
  <c r="N56" i="4"/>
  <c r="O56" i="4" s="1"/>
  <c r="N35" i="5"/>
  <c r="O35" i="5" s="1"/>
  <c r="P35" i="5"/>
  <c r="Q35" i="5" s="1"/>
  <c r="AE34" i="2"/>
  <c r="AA35" i="4"/>
  <c r="AA36" i="4" s="1"/>
  <c r="AE88" i="2"/>
  <c r="AA18" i="3"/>
  <c r="N134" i="2"/>
  <c r="O134" i="2" s="1"/>
  <c r="P134" i="2"/>
  <c r="Q134" i="2" s="1"/>
  <c r="P147" i="2"/>
  <c r="Q147" i="2" s="1"/>
  <c r="S147" i="2" s="1"/>
  <c r="N147" i="2"/>
  <c r="O147" i="2" s="1"/>
  <c r="N57" i="2"/>
  <c r="O57" i="2" s="1"/>
  <c r="P57" i="2"/>
  <c r="Q57" i="2" s="1"/>
  <c r="S57" i="2" s="1"/>
  <c r="P6" i="3"/>
  <c r="P7" i="3" s="1"/>
  <c r="N6" i="3"/>
  <c r="O6" i="3" s="1"/>
  <c r="O7" i="3" s="1"/>
  <c r="P49" i="5"/>
  <c r="Q49" i="5" s="1"/>
  <c r="N49" i="5"/>
  <c r="O49" i="5" s="1"/>
  <c r="AA43" i="5"/>
  <c r="P10" i="3"/>
  <c r="Q10" i="3" s="1"/>
  <c r="N10" i="3"/>
  <c r="O10" i="3" s="1"/>
  <c r="AA35" i="8"/>
  <c r="AA35" i="3"/>
  <c r="N79" i="2"/>
  <c r="P79" i="2"/>
  <c r="Q79" i="2" s="1"/>
  <c r="AE199" i="2"/>
  <c r="P218" i="2"/>
  <c r="Q218" i="2" s="1"/>
  <c r="S218" i="2" s="1"/>
  <c r="N218" i="2"/>
  <c r="O218" i="2" s="1"/>
  <c r="N48" i="3"/>
  <c r="O48" i="3" s="1"/>
  <c r="P48" i="3"/>
  <c r="Q48" i="3" s="1"/>
  <c r="AA30" i="5"/>
  <c r="P9" i="5"/>
  <c r="Q9" i="5" s="1"/>
  <c r="N9" i="5"/>
  <c r="O9" i="5" s="1"/>
  <c r="N40" i="3"/>
  <c r="O40" i="3" s="1"/>
  <c r="P40" i="3"/>
  <c r="Q40" i="3" s="1"/>
  <c r="AA64" i="4"/>
  <c r="AA33" i="8"/>
  <c r="N20" i="2"/>
  <c r="N21" i="2" s="1"/>
  <c r="P20" i="2"/>
  <c r="P21" i="2" s="1"/>
  <c r="N80" i="2"/>
  <c r="O80" i="2" s="1"/>
  <c r="P80" i="2"/>
  <c r="Q80" i="2" s="1"/>
  <c r="R80" i="2" s="1"/>
  <c r="P45" i="8"/>
  <c r="Q45" i="8" s="1"/>
  <c r="N45" i="8"/>
  <c r="O45" i="8" s="1"/>
  <c r="AE180" i="2"/>
  <c r="AE146" i="2"/>
  <c r="N66" i="2"/>
  <c r="O66" i="2" s="1"/>
  <c r="P66" i="2"/>
  <c r="Q66" i="2" s="1"/>
  <c r="N187" i="2"/>
  <c r="O187" i="2" s="1"/>
  <c r="P187" i="2"/>
  <c r="Q187" i="2" s="1"/>
  <c r="P83" i="2"/>
  <c r="Q83" i="2" s="1"/>
  <c r="S83" i="2" s="1"/>
  <c r="N83" i="2"/>
  <c r="O83" i="2" s="1"/>
  <c r="AE39" i="2"/>
  <c r="N19" i="3"/>
  <c r="O19" i="3" s="1"/>
  <c r="P19" i="3"/>
  <c r="Q19" i="3" s="1"/>
  <c r="N53" i="2"/>
  <c r="O53" i="2" s="1"/>
  <c r="P53" i="2"/>
  <c r="Q53" i="2" s="1"/>
  <c r="R53" i="2" s="1"/>
  <c r="P47" i="3"/>
  <c r="Q47" i="3" s="1"/>
  <c r="N47" i="3"/>
  <c r="O47" i="3" s="1"/>
  <c r="P16" i="8"/>
  <c r="Q16" i="8" s="1"/>
  <c r="N16" i="8"/>
  <c r="O16" i="8" s="1"/>
  <c r="P16" i="5"/>
  <c r="Q16" i="5" s="1"/>
  <c r="N16" i="5"/>
  <c r="O16" i="5" s="1"/>
  <c r="AA53" i="4"/>
  <c r="AE192" i="2"/>
  <c r="N65" i="3"/>
  <c r="O65" i="3" s="1"/>
  <c r="P65" i="3"/>
  <c r="Q65" i="3" s="1"/>
  <c r="P19" i="5"/>
  <c r="Q19" i="5" s="1"/>
  <c r="N19" i="5"/>
  <c r="O19" i="5" s="1"/>
  <c r="AE190" i="2"/>
  <c r="N43" i="2"/>
  <c r="O43" i="2" s="1"/>
  <c r="P43" i="2"/>
  <c r="Q43" i="2" s="1"/>
  <c r="R43" i="2" s="1"/>
  <c r="P18" i="8"/>
  <c r="Q18" i="8" s="1"/>
  <c r="N18" i="8"/>
  <c r="O18" i="8" s="1"/>
  <c r="P86" i="2"/>
  <c r="Q86" i="2" s="1"/>
  <c r="S86" i="2" s="1"/>
  <c r="N86" i="2"/>
  <c r="O86" i="2" s="1"/>
  <c r="AA36" i="3"/>
  <c r="AE126" i="2"/>
  <c r="AA38" i="3"/>
  <c r="AE87" i="2"/>
  <c r="P73" i="2"/>
  <c r="N73" i="2"/>
  <c r="N28" i="3"/>
  <c r="P28" i="3"/>
  <c r="P30" i="3" s="1"/>
  <c r="N91" i="2"/>
  <c r="O91" i="2" s="1"/>
  <c r="P91" i="2"/>
  <c r="Q91" i="2" s="1"/>
  <c r="AA50" i="3"/>
  <c r="AA9" i="7"/>
  <c r="P197" i="2"/>
  <c r="Q197" i="2" s="1"/>
  <c r="S197" i="2" s="1"/>
  <c r="N197" i="2"/>
  <c r="O197" i="2" s="1"/>
  <c r="P96" i="2"/>
  <c r="Q96" i="2" s="1"/>
  <c r="S96" i="2" s="1"/>
  <c r="N96" i="2"/>
  <c r="O96" i="2" s="1"/>
  <c r="P135" i="2"/>
  <c r="Q135" i="2" s="1"/>
  <c r="R135" i="2" s="1"/>
  <c r="N135" i="2"/>
  <c r="O135" i="2" s="1"/>
  <c r="N34" i="2"/>
  <c r="P34" i="2"/>
  <c r="N84" i="2"/>
  <c r="O84" i="2" s="1"/>
  <c r="P84" i="2"/>
  <c r="Q84" i="2" s="1"/>
  <c r="R84" i="2" s="1"/>
  <c r="AA38" i="5"/>
  <c r="P8" i="7"/>
  <c r="Q8" i="7" s="1"/>
  <c r="N8" i="7"/>
  <c r="O8" i="7" s="1"/>
  <c r="N210" i="2"/>
  <c r="O210" i="2" s="1"/>
  <c r="P210" i="2"/>
  <c r="Q210" i="2" s="1"/>
  <c r="N37" i="5"/>
  <c r="O37" i="5" s="1"/>
  <c r="P37" i="5"/>
  <c r="Q37" i="5" s="1"/>
  <c r="N57" i="8"/>
  <c r="O57" i="8" s="1"/>
  <c r="P57" i="8"/>
  <c r="P9" i="6"/>
  <c r="Q9" i="6" s="1"/>
  <c r="N9" i="6"/>
  <c r="O9" i="6" s="1"/>
  <c r="P11" i="2"/>
  <c r="Q11" i="2" s="1"/>
  <c r="N11" i="2"/>
  <c r="O11" i="2" s="1"/>
  <c r="P48" i="8"/>
  <c r="Q48" i="8" s="1"/>
  <c r="N48" i="8"/>
  <c r="O48" i="8" s="1"/>
  <c r="N74" i="2"/>
  <c r="O74" i="2" s="1"/>
  <c r="P74" i="2"/>
  <c r="Q74" i="2" s="1"/>
  <c r="P8" i="6"/>
  <c r="Q8" i="6" s="1"/>
  <c r="N8" i="6"/>
  <c r="O8" i="6" s="1"/>
  <c r="P88" i="2"/>
  <c r="Q88" i="2" s="1"/>
  <c r="N88" i="2"/>
  <c r="O88" i="2" s="1"/>
  <c r="AA42" i="8"/>
  <c r="AE57" i="2"/>
  <c r="P40" i="4"/>
  <c r="Q40" i="4" s="1"/>
  <c r="N40" i="4"/>
  <c r="O40" i="4" s="1"/>
  <c r="AE115" i="2"/>
  <c r="N85" i="2"/>
  <c r="O85" i="2" s="1"/>
  <c r="P85" i="2"/>
  <c r="Q85" i="2" s="1"/>
  <c r="P27" i="5"/>
  <c r="Q27" i="5" s="1"/>
  <c r="Q28" i="5" s="1"/>
  <c r="N27" i="5"/>
  <c r="N28" i="5" s="1"/>
  <c r="P43" i="5"/>
  <c r="Q43" i="5" s="1"/>
  <c r="N43" i="5"/>
  <c r="O43" i="5" s="1"/>
  <c r="P196" i="2"/>
  <c r="Q196" i="2" s="1"/>
  <c r="R196" i="2" s="1"/>
  <c r="N196" i="2"/>
  <c r="O196" i="2" s="1"/>
  <c r="N38" i="2"/>
  <c r="O38" i="2" s="1"/>
  <c r="P38" i="2"/>
  <c r="Q38" i="2" s="1"/>
  <c r="R38" i="2" s="1"/>
  <c r="AA12" i="8"/>
  <c r="AA22" i="3"/>
  <c r="P20" i="3"/>
  <c r="Q20" i="3" s="1"/>
  <c r="N20" i="3"/>
  <c r="O20" i="3" s="1"/>
  <c r="N63" i="3"/>
  <c r="O63" i="3" s="1"/>
  <c r="P63" i="3"/>
  <c r="Q63" i="3" s="1"/>
  <c r="AE217" i="2"/>
  <c r="AE171" i="2"/>
  <c r="N18" i="3"/>
  <c r="O18" i="3" s="1"/>
  <c r="P18" i="3"/>
  <c r="Q18" i="3" s="1"/>
  <c r="AE151" i="2"/>
  <c r="N206" i="2"/>
  <c r="O206" i="2" s="1"/>
  <c r="P206" i="2"/>
  <c r="Q206" i="2" s="1"/>
  <c r="AA10" i="6"/>
  <c r="N10" i="7"/>
  <c r="O10" i="7" s="1"/>
  <c r="P10" i="7"/>
  <c r="Q10" i="7" s="1"/>
  <c r="AA42" i="3"/>
  <c r="P162" i="2"/>
  <c r="Q162" i="2" s="1"/>
  <c r="R162" i="2" s="1"/>
  <c r="N162" i="2"/>
  <c r="O162" i="2" s="1"/>
  <c r="P82" i="2"/>
  <c r="Q82" i="2" s="1"/>
  <c r="N82" i="2"/>
  <c r="O82" i="2" s="1"/>
  <c r="AA56" i="4"/>
  <c r="N41" i="4"/>
  <c r="O41" i="4" s="1"/>
  <c r="P41" i="4"/>
  <c r="Q41" i="4" s="1"/>
  <c r="AA10" i="3"/>
  <c r="AA13" i="7"/>
  <c r="N35" i="4"/>
  <c r="N36" i="4" s="1"/>
  <c r="P35" i="4"/>
  <c r="P36" i="4" s="1"/>
  <c r="AE193" i="2"/>
  <c r="P62" i="8"/>
  <c r="Q62" i="8" s="1"/>
  <c r="N62" i="8"/>
  <c r="O62" i="8" s="1"/>
  <c r="P65" i="2"/>
  <c r="N65" i="2"/>
  <c r="N107" i="2"/>
  <c r="O107" i="2" s="1"/>
  <c r="P107" i="2"/>
  <c r="Q107" i="2" s="1"/>
  <c r="AA12" i="7"/>
  <c r="P62" i="4"/>
  <c r="N62" i="4"/>
  <c r="AE166" i="2"/>
  <c r="AE24" i="2"/>
  <c r="AE26" i="2" s="1"/>
  <c r="AA14" i="3"/>
  <c r="AE211" i="2"/>
  <c r="AA61" i="8"/>
  <c r="N41" i="5"/>
  <c r="O41" i="5" s="1"/>
  <c r="P41" i="5"/>
  <c r="Q41" i="5" s="1"/>
  <c r="AE48" i="2"/>
  <c r="AE36" i="2"/>
  <c r="AA49" i="8"/>
  <c r="AA50" i="4"/>
  <c r="N7" i="2"/>
  <c r="O7" i="2" s="1"/>
  <c r="P7" i="2"/>
  <c r="Q7" i="2" s="1"/>
  <c r="R7" i="2" s="1"/>
  <c r="P59" i="8"/>
  <c r="Q59" i="8" s="1"/>
  <c r="N59" i="8"/>
  <c r="O59" i="8" s="1"/>
  <c r="AA40" i="8"/>
  <c r="N179" i="2"/>
  <c r="O179" i="2" s="1"/>
  <c r="P179" i="2"/>
  <c r="Q179" i="2" s="1"/>
  <c r="S179" i="2" s="1"/>
  <c r="P66" i="4"/>
  <c r="Q66" i="4" s="1"/>
  <c r="N66" i="4"/>
  <c r="O66" i="4" s="1"/>
  <c r="W233" i="2"/>
  <c r="X225" i="2"/>
  <c r="P44" i="4"/>
  <c r="Q44" i="4" s="1"/>
  <c r="N44" i="4"/>
  <c r="O44" i="4" s="1"/>
  <c r="AE8" i="2"/>
  <c r="AE135" i="2"/>
  <c r="AE108" i="2"/>
  <c r="AA32" i="8"/>
  <c r="AE202" i="2"/>
  <c r="AE128" i="2"/>
  <c r="AE58" i="2"/>
  <c r="AA16" i="5"/>
  <c r="AA17" i="5" s="1"/>
  <c r="N123" i="2"/>
  <c r="O123" i="2" s="1"/>
  <c r="P123" i="2"/>
  <c r="Q123" i="2" s="1"/>
  <c r="S123" i="2" s="1"/>
  <c r="AE70" i="2"/>
  <c r="AE71" i="2" s="1"/>
  <c r="AE90" i="2"/>
  <c r="N15" i="8"/>
  <c r="O15" i="8" s="1"/>
  <c r="P15" i="8"/>
  <c r="Q15" i="8" s="1"/>
  <c r="AA32" i="3"/>
  <c r="AA33" i="3" s="1"/>
  <c r="AE99" i="2"/>
  <c r="AA64" i="3"/>
  <c r="AE176" i="2"/>
  <c r="AA6" i="6"/>
  <c r="AA6" i="5"/>
  <c r="AA7" i="5" s="1"/>
  <c r="N87" i="2"/>
  <c r="O87" i="2" s="1"/>
  <c r="P87" i="2"/>
  <c r="Q87" i="2" s="1"/>
  <c r="R87" i="2" s="1"/>
  <c r="AE91" i="2"/>
  <c r="AE17" i="2"/>
  <c r="P75" i="2"/>
  <c r="Q75" i="2" s="1"/>
  <c r="S75" i="2" s="1"/>
  <c r="N75" i="2"/>
  <c r="O75" i="2" s="1"/>
  <c r="P188" i="2"/>
  <c r="Q188" i="2" s="1"/>
  <c r="S188" i="2" s="1"/>
  <c r="N188" i="2"/>
  <c r="O188" i="2" s="1"/>
  <c r="N130" i="2"/>
  <c r="O130" i="2" s="1"/>
  <c r="P130" i="2"/>
  <c r="Q130" i="2" s="1"/>
  <c r="AE96" i="2"/>
  <c r="P50" i="5"/>
  <c r="Q50" i="5" s="1"/>
  <c r="N50" i="5"/>
  <c r="O50" i="5" s="1"/>
  <c r="AE133" i="2"/>
  <c r="AE127" i="2"/>
  <c r="AE200" i="2"/>
  <c r="AA45" i="5"/>
  <c r="P6" i="4"/>
  <c r="P7" i="4" s="1"/>
  <c r="N6" i="4"/>
  <c r="N7" i="4" s="1"/>
  <c r="AA51" i="4"/>
  <c r="AA9" i="3"/>
  <c r="AE79" i="2"/>
  <c r="N37" i="3"/>
  <c r="O37" i="3" s="1"/>
  <c r="P37" i="3"/>
  <c r="Q37" i="3" s="1"/>
  <c r="AA45" i="4"/>
  <c r="AE66" i="2"/>
  <c r="N34" i="5"/>
  <c r="O34" i="5" s="1"/>
  <c r="P34" i="5"/>
  <c r="Q34" i="5" s="1"/>
  <c r="P120" i="2"/>
  <c r="N120" i="2"/>
  <c r="AE218" i="2"/>
  <c r="P114" i="2"/>
  <c r="Q114" i="2" s="1"/>
  <c r="N114" i="2"/>
  <c r="O114" i="2" s="1"/>
  <c r="P30" i="5"/>
  <c r="N30" i="5"/>
  <c r="AE169" i="2"/>
  <c r="P6" i="7"/>
  <c r="Q6" i="7" s="1"/>
  <c r="N6" i="7"/>
  <c r="O6" i="7" s="1"/>
  <c r="AA19" i="5"/>
  <c r="AE100" i="2"/>
  <c r="AA23" i="3"/>
  <c r="P150" i="2"/>
  <c r="Q150" i="2" s="1"/>
  <c r="R150" i="2" s="1"/>
  <c r="N150" i="2"/>
  <c r="O150" i="2" s="1"/>
  <c r="N157" i="2"/>
  <c r="O157" i="2" s="1"/>
  <c r="P157" i="2"/>
  <c r="Q157" i="2" s="1"/>
  <c r="AE204" i="2"/>
  <c r="AA25" i="8"/>
  <c r="AA27" i="8" s="1"/>
  <c r="N161" i="2"/>
  <c r="O161" i="2" s="1"/>
  <c r="P161" i="2"/>
  <c r="Q161" i="2" s="1"/>
  <c r="R161" i="2" s="1"/>
  <c r="AA12" i="6"/>
  <c r="N177" i="2"/>
  <c r="O177" i="2" s="1"/>
  <c r="P177" i="2"/>
  <c r="Q177" i="2" s="1"/>
  <c r="R225" i="2"/>
  <c r="S225" i="2"/>
  <c r="W225" i="2"/>
  <c r="S167" i="2"/>
  <c r="X167" i="2"/>
  <c r="N199" i="2"/>
  <c r="O199" i="2" s="1"/>
  <c r="P199" i="2"/>
  <c r="Q199" i="2" s="1"/>
  <c r="R199" i="2" s="1"/>
  <c r="AE162" i="2"/>
  <c r="P46" i="8"/>
  <c r="Q46" i="8" s="1"/>
  <c r="N46" i="8"/>
  <c r="O46" i="8" s="1"/>
  <c r="AE138" i="2"/>
  <c r="N15" i="3"/>
  <c r="O15" i="3" s="1"/>
  <c r="P15" i="3"/>
  <c r="Q15" i="3" s="1"/>
  <c r="AA10" i="5"/>
  <c r="AA61" i="3"/>
  <c r="AE122" i="2"/>
  <c r="P7" i="7"/>
  <c r="Q7" i="7" s="1"/>
  <c r="N7" i="7"/>
  <c r="O7" i="7" s="1"/>
  <c r="P10" i="2"/>
  <c r="Q10" i="2" s="1"/>
  <c r="S10" i="2" s="1"/>
  <c r="N10" i="2"/>
  <c r="O10" i="2" s="1"/>
  <c r="AE30" i="2"/>
  <c r="N61" i="8"/>
  <c r="O61" i="8" s="1"/>
  <c r="P61" i="8"/>
  <c r="Q61" i="8" s="1"/>
  <c r="N163" i="2"/>
  <c r="O163" i="2" s="1"/>
  <c r="P163" i="2"/>
  <c r="Q163" i="2" s="1"/>
  <c r="AA45" i="3"/>
  <c r="N160" i="2"/>
  <c r="O160" i="2" s="1"/>
  <c r="P160" i="2"/>
  <c r="Q160" i="2" s="1"/>
  <c r="P41" i="2"/>
  <c r="Q41" i="2" s="1"/>
  <c r="R41" i="2" s="1"/>
  <c r="N41" i="2"/>
  <c r="O41" i="2" s="1"/>
  <c r="P11" i="8"/>
  <c r="Q11" i="8" s="1"/>
  <c r="N11" i="8"/>
  <c r="O11" i="8" s="1"/>
  <c r="AA26" i="4"/>
  <c r="P132" i="2"/>
  <c r="Q132" i="2" s="1"/>
  <c r="R132" i="2" s="1"/>
  <c r="N132" i="2"/>
  <c r="O132" i="2" s="1"/>
  <c r="AA39" i="4"/>
  <c r="N20" i="5"/>
  <c r="O20" i="5" s="1"/>
  <c r="P20" i="5"/>
  <c r="Q20" i="5" s="1"/>
  <c r="AA28" i="4"/>
  <c r="AA19" i="3"/>
  <c r="AA11" i="7"/>
  <c r="AE154" i="2"/>
  <c r="AE80" i="2"/>
  <c r="AA41" i="5"/>
  <c r="AE143" i="2"/>
  <c r="AE187" i="2"/>
  <c r="AA20" i="3"/>
  <c r="AA9" i="6"/>
  <c r="AA48" i="4"/>
  <c r="AA31" i="5"/>
  <c r="AA8" i="6"/>
  <c r="P12" i="5"/>
  <c r="Q12" i="5" s="1"/>
  <c r="N12" i="5"/>
  <c r="O12" i="5" s="1"/>
  <c r="P68" i="4"/>
  <c r="Q68" i="4" s="1"/>
  <c r="N68" i="4"/>
  <c r="O68" i="4" s="1"/>
  <c r="N144" i="2"/>
  <c r="O144" i="2" s="1"/>
  <c r="P144" i="2"/>
  <c r="Q144" i="2" s="1"/>
  <c r="S144" i="2" s="1"/>
  <c r="N193" i="2"/>
  <c r="O193" i="2" s="1"/>
  <c r="P193" i="2"/>
  <c r="Q193" i="2" s="1"/>
  <c r="S193" i="2" s="1"/>
  <c r="P217" i="2"/>
  <c r="Q217" i="2" s="1"/>
  <c r="R217" i="2" s="1"/>
  <c r="N217" i="2"/>
  <c r="O217" i="2" s="1"/>
  <c r="P6" i="8"/>
  <c r="Q6" i="8" s="1"/>
  <c r="N6" i="8"/>
  <c r="O6" i="8" s="1"/>
  <c r="AA43" i="3"/>
  <c r="AE95" i="2"/>
  <c r="AA22" i="4"/>
  <c r="AE186" i="2"/>
  <c r="AE86" i="2"/>
  <c r="N166" i="2"/>
  <c r="O166" i="2" s="1"/>
  <c r="P166" i="2"/>
  <c r="Q166" i="2" s="1"/>
  <c r="N171" i="2"/>
  <c r="O171" i="2" s="1"/>
  <c r="P171" i="2"/>
  <c r="Q171" i="2" s="1"/>
  <c r="N151" i="2"/>
  <c r="O151" i="2" s="1"/>
  <c r="P151" i="2"/>
  <c r="Q151" i="2" s="1"/>
  <c r="R151" i="2" s="1"/>
  <c r="AA11" i="3"/>
  <c r="AE50" i="2"/>
  <c r="N10" i="6"/>
  <c r="O10" i="6" s="1"/>
  <c r="P10" i="6"/>
  <c r="Q10" i="6" s="1"/>
  <c r="P24" i="2"/>
  <c r="N24" i="2"/>
  <c r="N185" i="2"/>
  <c r="P185" i="2"/>
  <c r="N214" i="2"/>
  <c r="O214" i="2" s="1"/>
  <c r="P214" i="2"/>
  <c r="Q214" i="2" s="1"/>
  <c r="S214" i="2" s="1"/>
  <c r="AA48" i="3"/>
  <c r="P209" i="2"/>
  <c r="Q209" i="2" s="1"/>
  <c r="R209" i="2" s="1"/>
  <c r="N209" i="2"/>
  <c r="O209" i="2" s="1"/>
  <c r="AA6" i="3"/>
  <c r="AA7" i="3" s="1"/>
  <c r="AE107" i="2"/>
  <c r="AA39" i="8"/>
  <c r="N32" i="5"/>
  <c r="O32" i="5" s="1"/>
  <c r="P32" i="5"/>
  <c r="Q32" i="5" s="1"/>
  <c r="AE74" i="2"/>
  <c r="P115" i="2"/>
  <c r="Q115" i="2" s="1"/>
  <c r="N115" i="2"/>
  <c r="O115" i="2" s="1"/>
  <c r="AA27" i="4"/>
  <c r="N22" i="8"/>
  <c r="O22" i="8" s="1"/>
  <c r="P22" i="8"/>
  <c r="Q22" i="8" s="1"/>
  <c r="AA53" i="3"/>
  <c r="N18" i="4"/>
  <c r="O18" i="4" s="1"/>
  <c r="P18" i="4"/>
  <c r="Q18" i="4" s="1"/>
  <c r="AE9" i="2"/>
  <c r="AE38" i="2"/>
  <c r="AE116" i="2"/>
  <c r="W167" i="2"/>
  <c r="N146" i="2"/>
  <c r="O146" i="2" s="1"/>
  <c r="P146" i="2"/>
  <c r="Q146" i="2" s="1"/>
  <c r="S146" i="2" s="1"/>
  <c r="AE157" i="2"/>
  <c r="AA46" i="5"/>
  <c r="AE201" i="2"/>
  <c r="AE40" i="2"/>
  <c r="AA50" i="5"/>
  <c r="N49" i="3"/>
  <c r="O49" i="3" s="1"/>
  <c r="P49" i="3"/>
  <c r="Q49" i="3" s="1"/>
  <c r="N46" i="4"/>
  <c r="O46" i="4" s="1"/>
  <c r="P46" i="4"/>
  <c r="Q46" i="4" s="1"/>
  <c r="P174" i="2"/>
  <c r="Q174" i="2" s="1"/>
  <c r="R174" i="2" s="1"/>
  <c r="N174" i="2"/>
  <c r="O174" i="2" s="1"/>
  <c r="AA35" i="5"/>
  <c r="AA43" i="8"/>
  <c r="AA17" i="8"/>
  <c r="AE84" i="2"/>
  <c r="AA43" i="4"/>
  <c r="N8" i="2"/>
  <c r="O8" i="2" s="1"/>
  <c r="P8" i="2"/>
  <c r="Q8" i="2" s="1"/>
  <c r="AA44" i="8"/>
  <c r="P24" i="3"/>
  <c r="Q24" i="3" s="1"/>
  <c r="N24" i="3"/>
  <c r="O24" i="3" s="1"/>
  <c r="N178" i="2"/>
  <c r="O178" i="2" s="1"/>
  <c r="P178" i="2"/>
  <c r="Q178" i="2" s="1"/>
  <c r="R178" i="2" s="1"/>
  <c r="AA25" i="3"/>
  <c r="N66" i="3"/>
  <c r="O66" i="3" s="1"/>
  <c r="P66" i="3"/>
  <c r="Q66" i="3" s="1"/>
  <c r="AE136" i="2"/>
  <c r="P164" i="2"/>
  <c r="Q164" i="2" s="1"/>
  <c r="N164" i="2"/>
  <c r="O164" i="2" s="1"/>
  <c r="P103" i="2"/>
  <c r="Q103" i="2" s="1"/>
  <c r="S103" i="2" s="1"/>
  <c r="N103" i="2"/>
  <c r="O103" i="2" s="1"/>
  <c r="AE206" i="2"/>
  <c r="P33" i="8"/>
  <c r="Q33" i="8" s="1"/>
  <c r="N33" i="8"/>
  <c r="O33" i="8" s="1"/>
  <c r="P159" i="2"/>
  <c r="Q159" i="2" s="1"/>
  <c r="N159" i="2"/>
  <c r="O159" i="2" s="1"/>
  <c r="AA65" i="3"/>
  <c r="P128" i="2"/>
  <c r="Q128" i="2" s="1"/>
  <c r="N128" i="2"/>
  <c r="O128" i="2" s="1"/>
  <c r="AA10" i="7"/>
  <c r="AA59" i="3"/>
  <c r="AA63" i="3"/>
  <c r="AA36" i="5"/>
  <c r="AA52" i="4"/>
  <c r="P37" i="8"/>
  <c r="Q37" i="8" s="1"/>
  <c r="N37" i="8"/>
  <c r="O37" i="8" s="1"/>
  <c r="AE6" i="2"/>
  <c r="AA24" i="4"/>
  <c r="N35" i="8"/>
  <c r="O35" i="8" s="1"/>
  <c r="P35" i="8"/>
  <c r="Q35" i="8" s="1"/>
  <c r="AA41" i="3"/>
  <c r="N69" i="4"/>
  <c r="O69" i="4" s="1"/>
  <c r="P69" i="4"/>
  <c r="Q69" i="4" s="1"/>
  <c r="AE188" i="2"/>
  <c r="AA19" i="8"/>
  <c r="AE120" i="2"/>
  <c r="AE124" i="2" s="1"/>
  <c r="AA42" i="5"/>
  <c r="AA6" i="4"/>
  <c r="AA7" i="4" s="1"/>
  <c r="AA21" i="3"/>
  <c r="N219" i="2"/>
  <c r="O219" i="2" s="1"/>
  <c r="P219" i="2"/>
  <c r="Q219" i="2" s="1"/>
  <c r="R219" i="2" s="1"/>
  <c r="AA60" i="8"/>
  <c r="N14" i="2"/>
  <c r="P14" i="2"/>
  <c r="AA55" i="8"/>
  <c r="N51" i="4"/>
  <c r="O51" i="4" s="1"/>
  <c r="P51" i="4"/>
  <c r="Q51" i="4" s="1"/>
  <c r="AA27" i="5"/>
  <c r="AA28" i="5" s="1"/>
  <c r="P31" i="4"/>
  <c r="N31" i="4"/>
  <c r="P42" i="2"/>
  <c r="Q42" i="2" s="1"/>
  <c r="S42" i="2" s="1"/>
  <c r="N42" i="2"/>
  <c r="O42" i="2" s="1"/>
  <c r="AA44" i="4"/>
  <c r="N38" i="4"/>
  <c r="P38" i="4"/>
  <c r="AA40" i="3"/>
  <c r="P25" i="8"/>
  <c r="N25" i="8"/>
  <c r="N27" i="8" s="1"/>
  <c r="P21" i="4"/>
  <c r="Q21" i="4" s="1"/>
  <c r="N21" i="4"/>
  <c r="O21" i="4" s="1"/>
  <c r="AE51" i="2"/>
  <c r="AE61" i="2"/>
  <c r="AE62" i="2" s="1"/>
  <c r="P168" i="2"/>
  <c r="Q168" i="2" s="1"/>
  <c r="S168" i="2" s="1"/>
  <c r="N168" i="2"/>
  <c r="O168" i="2" s="1"/>
  <c r="P200" i="2"/>
  <c r="Q200" i="2" s="1"/>
  <c r="N200" i="2"/>
  <c r="O200" i="2" s="1"/>
  <c r="P29" i="2"/>
  <c r="N29" i="2"/>
  <c r="P39" i="5"/>
  <c r="Q39" i="5" s="1"/>
  <c r="N39" i="5"/>
  <c r="O39" i="5" s="1"/>
  <c r="P23" i="5"/>
  <c r="P25" i="5" s="1"/>
  <c r="N23" i="5"/>
  <c r="N25" i="5" s="1"/>
  <c r="AE130" i="2"/>
  <c r="N12" i="8"/>
  <c r="O12" i="8" s="1"/>
  <c r="P12" i="8"/>
  <c r="Q12" i="8" s="1"/>
  <c r="AE56" i="2"/>
  <c r="AE123" i="2"/>
  <c r="AA48" i="8"/>
  <c r="P12" i="7"/>
  <c r="Q12" i="7" s="1"/>
  <c r="N12" i="7"/>
  <c r="O12" i="7" s="1"/>
  <c r="AE20" i="2"/>
  <c r="AE21" i="2" s="1"/>
  <c r="P99" i="2"/>
  <c r="N99" i="2"/>
  <c r="N141" i="2"/>
  <c r="O141" i="2" s="1"/>
  <c r="P141" i="2"/>
  <c r="Q141" i="2" s="1"/>
  <c r="S141" i="2" s="1"/>
  <c r="AE177" i="2"/>
  <c r="AA11" i="5"/>
  <c r="AE37" i="2"/>
  <c r="N133" i="2"/>
  <c r="O133" i="2" s="1"/>
  <c r="P133" i="2"/>
  <c r="Q133" i="2" s="1"/>
  <c r="AE129" i="2"/>
  <c r="N175" i="2"/>
  <c r="O175" i="2" s="1"/>
  <c r="P175" i="2"/>
  <c r="Q175" i="2" s="1"/>
  <c r="S175" i="2" s="1"/>
  <c r="N94" i="2"/>
  <c r="O94" i="2" s="1"/>
  <c r="P94" i="2"/>
  <c r="Q94" i="2" s="1"/>
  <c r="S94" i="2" s="1"/>
  <c r="N90" i="2"/>
  <c r="O90" i="2" s="1"/>
  <c r="P90" i="2"/>
  <c r="Q90" i="2" s="1"/>
  <c r="S90" i="2" s="1"/>
  <c r="AA38" i="8"/>
  <c r="P48" i="2"/>
  <c r="N48" i="2"/>
  <c r="R55" i="2"/>
  <c r="P36" i="2"/>
  <c r="Q36" i="2" s="1"/>
  <c r="S36" i="2" s="1"/>
  <c r="N36" i="2"/>
  <c r="O36" i="2" s="1"/>
  <c r="AE210" i="2"/>
  <c r="N45" i="3"/>
  <c r="O45" i="3" s="1"/>
  <c r="P45" i="3"/>
  <c r="Q45" i="3" s="1"/>
  <c r="AE161" i="2"/>
  <c r="P50" i="2"/>
  <c r="Q50" i="2" s="1"/>
  <c r="N50" i="2"/>
  <c r="O50" i="2" s="1"/>
  <c r="AE196" i="2"/>
  <c r="AA62" i="8"/>
  <c r="AE214" i="2"/>
  <c r="AA17" i="4"/>
  <c r="AE10" i="2"/>
  <c r="AA52" i="5"/>
  <c r="N176" i="2"/>
  <c r="O176" i="2" s="1"/>
  <c r="P176" i="2"/>
  <c r="Q176" i="2" s="1"/>
  <c r="S176" i="2" s="1"/>
  <c r="AA37" i="5"/>
  <c r="P50" i="3"/>
  <c r="Q50" i="3" s="1"/>
  <c r="N50" i="3"/>
  <c r="O50" i="3" s="1"/>
  <c r="N61" i="3"/>
  <c r="O61" i="3" s="1"/>
  <c r="P61" i="3"/>
  <c r="Q61" i="3" s="1"/>
  <c r="AA23" i="4"/>
  <c r="N39" i="4"/>
  <c r="O39" i="4" s="1"/>
  <c r="P39" i="4"/>
  <c r="Q39" i="4" s="1"/>
  <c r="N100" i="2"/>
  <c r="O100" i="2" s="1"/>
  <c r="P100" i="2"/>
  <c r="Q100" i="2" s="1"/>
  <c r="P36" i="3"/>
  <c r="Q36" i="3" s="1"/>
  <c r="N36" i="3"/>
  <c r="O36" i="3" s="1"/>
  <c r="N51" i="5"/>
  <c r="O51" i="5" s="1"/>
  <c r="P51" i="5"/>
  <c r="Q51" i="5" s="1"/>
  <c r="N122" i="2"/>
  <c r="O122" i="2" s="1"/>
  <c r="P122" i="2"/>
  <c r="Q122" i="2" s="1"/>
  <c r="N154" i="2"/>
  <c r="O154" i="2" s="1"/>
  <c r="P154" i="2"/>
  <c r="Q154" i="2" s="1"/>
  <c r="S154" i="2" s="1"/>
  <c r="AA18" i="4"/>
  <c r="N32" i="8"/>
  <c r="P32" i="8"/>
  <c r="AE114" i="2"/>
  <c r="AA55" i="4"/>
  <c r="AA12" i="5"/>
  <c r="P48" i="4"/>
  <c r="Q48" i="4" s="1"/>
  <c r="N48" i="4"/>
  <c r="O48" i="4" s="1"/>
  <c r="P13" i="6"/>
  <c r="Q13" i="6" s="1"/>
  <c r="N13" i="6"/>
  <c r="O13" i="6" s="1"/>
  <c r="N43" i="3"/>
  <c r="O43" i="3" s="1"/>
  <c r="P43" i="3"/>
  <c r="Q43" i="3" s="1"/>
  <c r="AA22" i="8"/>
  <c r="AA41" i="4"/>
  <c r="N116" i="2"/>
  <c r="O116" i="2" s="1"/>
  <c r="P116" i="2"/>
  <c r="Q116" i="2" s="1"/>
  <c r="AA15" i="3"/>
  <c r="AA6" i="7"/>
  <c r="AA46" i="8"/>
  <c r="P25" i="4"/>
  <c r="Q25" i="4" s="1"/>
  <c r="N25" i="4"/>
  <c r="O25" i="4" s="1"/>
  <c r="AE216" i="2"/>
  <c r="AE163" i="2"/>
  <c r="AE150" i="2"/>
  <c r="P9" i="2"/>
  <c r="Q9" i="2" s="1"/>
  <c r="N9" i="2"/>
  <c r="O9" i="2" s="1"/>
  <c r="N12" i="4"/>
  <c r="O12" i="4" s="1"/>
  <c r="P12" i="4"/>
  <c r="Q12" i="4" s="1"/>
  <c r="P22" i="4"/>
  <c r="Q22" i="4" s="1"/>
  <c r="N22" i="4"/>
  <c r="O22" i="4" s="1"/>
  <c r="AE11" i="2"/>
  <c r="AA68" i="4"/>
  <c r="AA8" i="8"/>
  <c r="AA7" i="7"/>
  <c r="AA9" i="5"/>
  <c r="N11" i="3"/>
  <c r="O11" i="3" s="1"/>
  <c r="P11" i="3"/>
  <c r="Q11" i="3" s="1"/>
  <c r="P50" i="4"/>
  <c r="Q50" i="4" s="1"/>
  <c r="N50" i="4"/>
  <c r="O50" i="4" s="1"/>
  <c r="N169" i="2"/>
  <c r="O169" i="2" s="1"/>
  <c r="P169" i="2"/>
  <c r="Q169" i="2" s="1"/>
  <c r="S169" i="2" s="1"/>
  <c r="P155" i="2"/>
  <c r="Q155" i="2" s="1"/>
  <c r="N155" i="2"/>
  <c r="O155" i="2" s="1"/>
  <c r="N143" i="2"/>
  <c r="O143" i="2" s="1"/>
  <c r="P143" i="2"/>
  <c r="Q143" i="2" s="1"/>
  <c r="S143" i="2" s="1"/>
  <c r="AE75" i="2"/>
  <c r="P26" i="4"/>
  <c r="Q26" i="4" s="1"/>
  <c r="N26" i="4"/>
  <c r="O26" i="4" s="1"/>
  <c r="AA52" i="3"/>
  <c r="P211" i="2"/>
  <c r="Q211" i="2" s="1"/>
  <c r="N211" i="2"/>
  <c r="O211" i="2" s="1"/>
  <c r="Q9" i="4"/>
  <c r="Q10" i="4" s="1"/>
  <c r="O9" i="4"/>
  <c r="O10" i="4" s="1"/>
  <c r="W55" i="2"/>
  <c r="X189" i="2"/>
  <c r="X55" i="2"/>
  <c r="P126" i="2"/>
  <c r="N126" i="2"/>
  <c r="AA39" i="5"/>
  <c r="N49" i="8"/>
  <c r="O49" i="8" s="1"/>
  <c r="P49" i="8"/>
  <c r="Q49" i="8" s="1"/>
  <c r="AA7" i="8"/>
  <c r="AA21" i="4"/>
  <c r="N138" i="2"/>
  <c r="O138" i="2" s="1"/>
  <c r="P138" i="2"/>
  <c r="Q138" i="2" s="1"/>
  <c r="R138" i="2" s="1"/>
  <c r="N11" i="7"/>
  <c r="O11" i="7" s="1"/>
  <c r="P11" i="7"/>
  <c r="Q11" i="7" s="1"/>
  <c r="P39" i="2"/>
  <c r="Q39" i="2" s="1"/>
  <c r="S39" i="2" s="1"/>
  <c r="N39" i="2"/>
  <c r="O39" i="2" s="1"/>
  <c r="AE141" i="2"/>
  <c r="AA47" i="3"/>
  <c r="P129" i="2"/>
  <c r="Q129" i="2" s="1"/>
  <c r="N129" i="2"/>
  <c r="O129" i="2" s="1"/>
  <c r="P42" i="8"/>
  <c r="Q42" i="8" s="1"/>
  <c r="N42" i="8"/>
  <c r="O42" i="8" s="1"/>
  <c r="AE42" i="2"/>
  <c r="P136" i="2"/>
  <c r="Q136" i="2" s="1"/>
  <c r="N136" i="2"/>
  <c r="O136" i="2" s="1"/>
  <c r="N108" i="2"/>
  <c r="O108" i="2" s="1"/>
  <c r="P108" i="2"/>
  <c r="Q108" i="2" s="1"/>
  <c r="AE94" i="2"/>
  <c r="N9" i="3"/>
  <c r="O9" i="3" s="1"/>
  <c r="P9" i="3"/>
  <c r="Q9" i="3" s="1"/>
  <c r="N36" i="5"/>
  <c r="O36" i="5" s="1"/>
  <c r="P36" i="5"/>
  <c r="Q36" i="5" s="1"/>
  <c r="AE29" i="2"/>
  <c r="AA23" i="5"/>
  <c r="AA25" i="5" s="1"/>
  <c r="P186" i="2"/>
  <c r="Q186" i="2" s="1"/>
  <c r="R186" i="2" s="1"/>
  <c r="N186" i="2"/>
  <c r="O186" i="2" s="1"/>
  <c r="P59" i="3"/>
  <c r="N59" i="3"/>
  <c r="AE41" i="2"/>
  <c r="AE159" i="2"/>
  <c r="N10" i="5"/>
  <c r="O10" i="5" s="1"/>
  <c r="P10" i="5"/>
  <c r="Q10" i="5" s="1"/>
  <c r="AA24" i="3"/>
  <c r="AE174" i="2"/>
  <c r="N61" i="2"/>
  <c r="O61" i="2" s="1"/>
  <c r="O62" i="2" s="1"/>
  <c r="P61" i="2"/>
  <c r="P62" i="2" s="1"/>
  <c r="AA21" i="8"/>
  <c r="AE212" i="2"/>
  <c r="N58" i="2"/>
  <c r="O58" i="2" s="1"/>
  <c r="P58" i="2"/>
  <c r="Q58" i="2" s="1"/>
  <c r="R58" i="2" s="1"/>
  <c r="AE132" i="2"/>
  <c r="P201" i="2"/>
  <c r="Q201" i="2" s="1"/>
  <c r="S201" i="2" s="1"/>
  <c r="N201" i="2"/>
  <c r="O201" i="2" s="1"/>
  <c r="P40" i="8"/>
  <c r="Q40" i="8" s="1"/>
  <c r="N40" i="8"/>
  <c r="O40" i="8" s="1"/>
  <c r="N204" i="2"/>
  <c r="O204" i="2" s="1"/>
  <c r="P204" i="2"/>
  <c r="Q204" i="2" s="1"/>
  <c r="R204" i="2" s="1"/>
  <c r="AA34" i="5"/>
  <c r="P40" i="2"/>
  <c r="Q40" i="2" s="1"/>
  <c r="S40" i="2" s="1"/>
  <c r="N40" i="2"/>
  <c r="O40" i="2" s="1"/>
  <c r="N6" i="2"/>
  <c r="P6" i="2"/>
  <c r="Q6" i="2" s="1"/>
  <c r="P11" i="5"/>
  <c r="Q11" i="5" s="1"/>
  <c r="N11" i="5"/>
  <c r="O11" i="5" s="1"/>
  <c r="AE197" i="2"/>
  <c r="AA37" i="3"/>
  <c r="AA20" i="5"/>
  <c r="AA38" i="4"/>
  <c r="AE168" i="2"/>
  <c r="P39" i="8"/>
  <c r="Q39" i="8" s="1"/>
  <c r="N39" i="8"/>
  <c r="O39" i="8" s="1"/>
  <c r="P43" i="4"/>
  <c r="Q43" i="4" s="1"/>
  <c r="N43" i="4"/>
  <c r="O43" i="4" s="1"/>
  <c r="P55" i="8"/>
  <c r="Q55" i="8" s="1"/>
  <c r="N55" i="8"/>
  <c r="P95" i="2"/>
  <c r="Q95" i="2" s="1"/>
  <c r="S95" i="2" s="1"/>
  <c r="N95" i="2"/>
  <c r="O95" i="2" s="1"/>
  <c r="AA66" i="4"/>
  <c r="P41" i="3"/>
  <c r="Q41" i="3" s="1"/>
  <c r="N41" i="3"/>
  <c r="O41" i="3" s="1"/>
  <c r="AE219" i="2"/>
  <c r="N17" i="2"/>
  <c r="O17" i="2" s="1"/>
  <c r="P17" i="2"/>
  <c r="Q17" i="2" s="1"/>
  <c r="S17" i="2" s="1"/>
  <c r="AE144" i="2"/>
  <c r="AE185" i="2"/>
  <c r="AE175" i="2"/>
  <c r="P44" i="8"/>
  <c r="Q44" i="8" s="1"/>
  <c r="N44" i="8"/>
  <c r="O44" i="8" s="1"/>
  <c r="AA46" i="4"/>
  <c r="AE165" i="2"/>
  <c r="P21" i="3"/>
  <c r="Q21" i="3" s="1"/>
  <c r="N21" i="3"/>
  <c r="O21" i="3" s="1"/>
  <c r="AA20" i="8"/>
  <c r="AA28" i="3"/>
  <c r="AA30" i="3" s="1"/>
  <c r="P32" i="3"/>
  <c r="P33" i="3" s="1"/>
  <c r="N32" i="3"/>
  <c r="O32" i="3" s="1"/>
  <c r="O33" i="3" s="1"/>
  <c r="AE14" i="2"/>
  <c r="AE160" i="2"/>
  <c r="AA29" i="8"/>
  <c r="AA30" i="8" s="1"/>
  <c r="AA31" i="4"/>
  <c r="AA33" i="4" s="1"/>
  <c r="P46" i="5"/>
  <c r="Q46" i="5" s="1"/>
  <c r="N46" i="5"/>
  <c r="O46" i="5" s="1"/>
  <c r="AA67" i="4"/>
  <c r="AE164" i="2"/>
  <c r="P202" i="2"/>
  <c r="Q202" i="2" s="1"/>
  <c r="N202" i="2"/>
  <c r="O202" i="2" s="1"/>
  <c r="AA66" i="3"/>
  <c r="AA37" i="8"/>
  <c r="AE82" i="2"/>
  <c r="P53" i="4"/>
  <c r="Q53" i="4" s="1"/>
  <c r="N53" i="4"/>
  <c r="O53" i="4" s="1"/>
  <c r="P30" i="2"/>
  <c r="Q30" i="2" s="1"/>
  <c r="R30" i="2" s="1"/>
  <c r="N30" i="2"/>
  <c r="O30" i="2" s="1"/>
  <c r="AE179" i="2"/>
  <c r="P12" i="6"/>
  <c r="Q12" i="6" s="1"/>
  <c r="N12" i="6"/>
  <c r="O12" i="6" s="1"/>
  <c r="AA14" i="4"/>
  <c r="N31" i="5"/>
  <c r="O31" i="5" s="1"/>
  <c r="P31" i="5"/>
  <c r="Q31" i="5" s="1"/>
  <c r="N45" i="5"/>
  <c r="O45" i="5" s="1"/>
  <c r="P45" i="5"/>
  <c r="Q45" i="5" s="1"/>
  <c r="P23" i="3"/>
  <c r="Q23" i="3" s="1"/>
  <c r="N23" i="3"/>
  <c r="O23" i="3" s="1"/>
  <c r="P37" i="2"/>
  <c r="Q37" i="2" s="1"/>
  <c r="N37" i="2"/>
  <c r="O37" i="2" s="1"/>
  <c r="N13" i="7"/>
  <c r="O13" i="7" s="1"/>
  <c r="P13" i="7"/>
  <c r="Q13" i="7" s="1"/>
  <c r="N52" i="4"/>
  <c r="O52" i="4" s="1"/>
  <c r="P52" i="4"/>
  <c r="Q52" i="4" s="1"/>
  <c r="P56" i="2"/>
  <c r="Q56" i="2" s="1"/>
  <c r="N56" i="2"/>
  <c r="O56" i="2" s="1"/>
  <c r="AE209" i="2"/>
  <c r="AE178" i="2"/>
  <c r="P25" i="3"/>
  <c r="Q25" i="3" s="1"/>
  <c r="N25" i="3"/>
  <c r="O25" i="3" s="1"/>
  <c r="AE103" i="2"/>
  <c r="AA11" i="8"/>
  <c r="AA13" i="8" s="1"/>
  <c r="P53" i="3"/>
  <c r="Q53" i="3" s="1"/>
  <c r="N53" i="3"/>
  <c r="O53" i="3" s="1"/>
  <c r="N51" i="2"/>
  <c r="O51" i="2" s="1"/>
  <c r="P51" i="2"/>
  <c r="Q51" i="2" s="1"/>
  <c r="AA49" i="3"/>
  <c r="AA8" i="7"/>
  <c r="N45" i="4"/>
  <c r="O45" i="4" s="1"/>
  <c r="P45" i="4"/>
  <c r="Q45" i="4" s="1"/>
  <c r="AE43" i="2"/>
  <c r="R189" i="2"/>
  <c r="S189" i="2"/>
  <c r="W189" i="2"/>
  <c r="R54" i="2"/>
  <c r="X54" i="2"/>
  <c r="W54" i="2"/>
  <c r="P17" i="5"/>
  <c r="Q15" i="5"/>
  <c r="Q17" i="5" s="1"/>
  <c r="P17" i="4"/>
  <c r="N17" i="4"/>
  <c r="AA25" i="4"/>
  <c r="AA15" i="8"/>
  <c r="AA6" i="8"/>
  <c r="AA62" i="4"/>
  <c r="AA12" i="4"/>
  <c r="N60" i="8"/>
  <c r="O60" i="8" s="1"/>
  <c r="P60" i="8"/>
  <c r="Q60" i="8" s="1"/>
  <c r="P165" i="2"/>
  <c r="Q165" i="2" s="1"/>
  <c r="R165" i="2" s="1"/>
  <c r="N165" i="2"/>
  <c r="O165" i="2" s="1"/>
  <c r="N67" i="4"/>
  <c r="O67" i="4" s="1"/>
  <c r="P67" i="4"/>
  <c r="Q67" i="4" s="1"/>
  <c r="P17" i="8"/>
  <c r="Q17" i="8" s="1"/>
  <c r="N17" i="8"/>
  <c r="O17" i="8" s="1"/>
  <c r="AA51" i="5"/>
  <c r="P24" i="4"/>
  <c r="Q24" i="4" s="1"/>
  <c r="N24" i="4"/>
  <c r="O24" i="4" s="1"/>
  <c r="P8" i="8"/>
  <c r="Q8" i="8" s="1"/>
  <c r="N8" i="8"/>
  <c r="O8" i="8" s="1"/>
  <c r="AA69" i="4"/>
  <c r="N21" i="8"/>
  <c r="O21" i="8" s="1"/>
  <c r="P21" i="8"/>
  <c r="Q21" i="8" s="1"/>
  <c r="AA13" i="6"/>
  <c r="N14" i="4"/>
  <c r="O14" i="4" s="1"/>
  <c r="P14" i="4"/>
  <c r="Q14" i="4" s="1"/>
  <c r="P7" i="8"/>
  <c r="Q7" i="8" s="1"/>
  <c r="N7" i="8"/>
  <c r="O7" i="8" s="1"/>
  <c r="P19" i="8"/>
  <c r="Q19" i="8" s="1"/>
  <c r="N19" i="8"/>
  <c r="O19" i="8" s="1"/>
  <c r="P27" i="4"/>
  <c r="Q27" i="4" s="1"/>
  <c r="N27" i="4"/>
  <c r="O27" i="4" s="1"/>
  <c r="P64" i="3"/>
  <c r="Q64" i="3" s="1"/>
  <c r="N64" i="3"/>
  <c r="O64" i="3" s="1"/>
  <c r="N64" i="4"/>
  <c r="O64" i="4" s="1"/>
  <c r="P64" i="4"/>
  <c r="Q64" i="4" s="1"/>
  <c r="N6" i="6"/>
  <c r="P6" i="6"/>
  <c r="N23" i="4"/>
  <c r="O23" i="4" s="1"/>
  <c r="P23" i="4"/>
  <c r="Q23" i="4" s="1"/>
  <c r="P29" i="8"/>
  <c r="P30" i="8" s="1"/>
  <c r="N29" i="8"/>
  <c r="N30" i="8" s="1"/>
  <c r="N20" i="8"/>
  <c r="O20" i="8" s="1"/>
  <c r="P20" i="8"/>
  <c r="Q20" i="8" s="1"/>
  <c r="R91" i="2"/>
  <c r="S91" i="2"/>
  <c r="X91" i="2"/>
  <c r="W91" i="2"/>
  <c r="X25" i="2"/>
  <c r="W25" i="2"/>
  <c r="S25" i="2"/>
  <c r="R25" i="2"/>
  <c r="S82" i="2"/>
  <c r="R82" i="2"/>
  <c r="S80" i="2"/>
  <c r="O231" i="2"/>
  <c r="W232" i="2"/>
  <c r="X149" i="2"/>
  <c r="W149" i="2"/>
  <c r="S149" i="2"/>
  <c r="R149" i="2"/>
  <c r="R184" i="2"/>
  <c r="X184" i="2"/>
  <c r="W184" i="2"/>
  <c r="S184" i="2"/>
  <c r="O73" i="2"/>
  <c r="O77" i="2" s="1"/>
  <c r="O35" i="3"/>
  <c r="Q35" i="3"/>
  <c r="X233" i="2"/>
  <c r="O15" i="5"/>
  <c r="O17" i="5" s="1"/>
  <c r="N17" i="5"/>
  <c r="X192" i="2" l="1"/>
  <c r="Q16" i="3"/>
  <c r="W43" i="2"/>
  <c r="Q92" i="2"/>
  <c r="R57" i="2"/>
  <c r="W57" i="2"/>
  <c r="R213" i="2"/>
  <c r="R215" i="2"/>
  <c r="AE181" i="2"/>
  <c r="AE44" i="2"/>
  <c r="AA57" i="4"/>
  <c r="AA70" i="4"/>
  <c r="AA54" i="3"/>
  <c r="AA14" i="6"/>
  <c r="AE92" i="2"/>
  <c r="AE220" i="2"/>
  <c r="AE105" i="2"/>
  <c r="AE77" i="2"/>
  <c r="AE31" i="2"/>
  <c r="W127" i="2"/>
  <c r="AE59" i="2"/>
  <c r="AE18" i="2"/>
  <c r="AA63" i="8"/>
  <c r="AA67" i="3"/>
  <c r="AA50" i="8"/>
  <c r="AA47" i="5"/>
  <c r="AE68" i="2"/>
  <c r="Q54" i="3"/>
  <c r="O54" i="3"/>
  <c r="S229" i="2"/>
  <c r="O65" i="2"/>
  <c r="O68" i="2" s="1"/>
  <c r="N68" i="2"/>
  <c r="Q65" i="2"/>
  <c r="Q68" i="2" s="1"/>
  <c r="P68" i="2"/>
  <c r="O59" i="3"/>
  <c r="O67" i="3" s="1"/>
  <c r="N67" i="3"/>
  <c r="Q59" i="3"/>
  <c r="Q67" i="3" s="1"/>
  <c r="P67" i="3"/>
  <c r="N181" i="2"/>
  <c r="P181" i="2"/>
  <c r="Q24" i="2"/>
  <c r="Q26" i="2" s="1"/>
  <c r="P26" i="2"/>
  <c r="Q57" i="8"/>
  <c r="Q63" i="8" s="1"/>
  <c r="P63" i="8"/>
  <c r="R127" i="2"/>
  <c r="N77" i="2"/>
  <c r="S127" i="2"/>
  <c r="R197" i="2"/>
  <c r="X127" i="2"/>
  <c r="Q185" i="2"/>
  <c r="S185" i="2" s="1"/>
  <c r="P220" i="2"/>
  <c r="O185" i="2"/>
  <c r="O220" i="2" s="1"/>
  <c r="N220" i="2"/>
  <c r="O24" i="2"/>
  <c r="O26" i="2" s="1"/>
  <c r="N26" i="2"/>
  <c r="O120" i="2"/>
  <c r="O124" i="2" s="1"/>
  <c r="N124" i="2"/>
  <c r="W224" i="2"/>
  <c r="W229" i="2" s="1"/>
  <c r="Q20" i="2"/>
  <c r="Q120" i="2"/>
  <c r="Q124" i="2" s="1"/>
  <c r="P124" i="2"/>
  <c r="O62" i="4"/>
  <c r="O70" i="4" s="1"/>
  <c r="N70" i="4"/>
  <c r="N54" i="3"/>
  <c r="O20" i="2"/>
  <c r="O21" i="2" s="1"/>
  <c r="Q62" i="4"/>
  <c r="Q70" i="4" s="1"/>
  <c r="P70" i="4"/>
  <c r="N14" i="6"/>
  <c r="P92" i="2"/>
  <c r="X224" i="2"/>
  <c r="X229" i="2" s="1"/>
  <c r="P54" i="3"/>
  <c r="N92" i="2"/>
  <c r="Q34" i="2"/>
  <c r="X34" i="2" s="1"/>
  <c r="P44" i="2"/>
  <c r="O34" i="2"/>
  <c r="O44" i="2" s="1"/>
  <c r="N44" i="2"/>
  <c r="O48" i="2"/>
  <c r="O59" i="2" s="1"/>
  <c r="N59" i="2"/>
  <c r="Q48" i="2"/>
  <c r="P59" i="2"/>
  <c r="R180" i="2"/>
  <c r="O55" i="8"/>
  <c r="O63" i="8" s="1"/>
  <c r="N63" i="8"/>
  <c r="R192" i="2"/>
  <c r="R218" i="2"/>
  <c r="W197" i="2"/>
  <c r="O6" i="5"/>
  <c r="O7" i="5" s="1"/>
  <c r="O32" i="8"/>
  <c r="O50" i="8" s="1"/>
  <c r="N50" i="8"/>
  <c r="W213" i="2"/>
  <c r="X215" i="2"/>
  <c r="X43" i="2"/>
  <c r="Q99" i="2"/>
  <c r="Q105" i="2" s="1"/>
  <c r="P105" i="2"/>
  <c r="Q25" i="8"/>
  <c r="Q27" i="8" s="1"/>
  <c r="P27" i="8"/>
  <c r="Q29" i="2"/>
  <c r="R29" i="2" s="1"/>
  <c r="R31" i="2" s="1"/>
  <c r="P31" i="2"/>
  <c r="O38" i="4"/>
  <c r="O57" i="4" s="1"/>
  <c r="N57" i="4"/>
  <c r="O31" i="4"/>
  <c r="O33" i="4" s="1"/>
  <c r="N33" i="4"/>
  <c r="O14" i="2"/>
  <c r="O18" i="2" s="1"/>
  <c r="N18" i="2"/>
  <c r="Q6" i="5"/>
  <c r="Q7" i="5" s="1"/>
  <c r="O79" i="2"/>
  <c r="O92" i="2" s="1"/>
  <c r="Q31" i="4"/>
  <c r="Q33" i="4" s="1"/>
  <c r="P33" i="4"/>
  <c r="O30" i="5"/>
  <c r="O47" i="5" s="1"/>
  <c r="N47" i="5"/>
  <c r="O28" i="3"/>
  <c r="O30" i="3" s="1"/>
  <c r="N30" i="3"/>
  <c r="Q32" i="8"/>
  <c r="Q50" i="8" s="1"/>
  <c r="P50" i="8"/>
  <c r="Q30" i="5"/>
  <c r="Q47" i="5" s="1"/>
  <c r="P47" i="5"/>
  <c r="Q38" i="4"/>
  <c r="Q57" i="4" s="1"/>
  <c r="P57" i="4"/>
  <c r="O235" i="2"/>
  <c r="I5" i="1" s="1"/>
  <c r="Q6" i="6"/>
  <c r="Q14" i="6" s="1"/>
  <c r="O7" i="1" s="1"/>
  <c r="P14" i="6"/>
  <c r="Q73" i="2"/>
  <c r="W73" i="2" s="1"/>
  <c r="P77" i="2"/>
  <c r="O99" i="2"/>
  <c r="O105" i="2" s="1"/>
  <c r="N105" i="2"/>
  <c r="O29" i="2"/>
  <c r="O31" i="2" s="1"/>
  <c r="N31" i="2"/>
  <c r="Q14" i="2"/>
  <c r="P18" i="2"/>
  <c r="R224" i="2"/>
  <c r="R229" i="2" s="1"/>
  <c r="Q229" i="2"/>
  <c r="X213" i="2"/>
  <c r="W215" i="2"/>
  <c r="S192" i="2"/>
  <c r="W192" i="2"/>
  <c r="X218" i="2"/>
  <c r="W218" i="2"/>
  <c r="W203" i="2"/>
  <c r="X190" i="2"/>
  <c r="S216" i="2"/>
  <c r="W216" i="2"/>
  <c r="R203" i="2"/>
  <c r="X197" i="2"/>
  <c r="R190" i="2"/>
  <c r="S190" i="2"/>
  <c r="AA21" i="5"/>
  <c r="N7" i="3"/>
  <c r="Q6" i="3"/>
  <c r="Q7" i="3" s="1"/>
  <c r="O70" i="2"/>
  <c r="O71" i="2" s="1"/>
  <c r="X180" i="2"/>
  <c r="W180" i="2"/>
  <c r="R96" i="2"/>
  <c r="X96" i="2"/>
  <c r="W96" i="2"/>
  <c r="W190" i="2"/>
  <c r="X216" i="2"/>
  <c r="Q70" i="2"/>
  <c r="Q71" i="2" s="1"/>
  <c r="X203" i="2"/>
  <c r="W212" i="2"/>
  <c r="X212" i="2"/>
  <c r="R212" i="2"/>
  <c r="S212" i="2"/>
  <c r="X205" i="2"/>
  <c r="X134" i="2"/>
  <c r="R205" i="2"/>
  <c r="W147" i="2"/>
  <c r="S205" i="2"/>
  <c r="W205" i="2"/>
  <c r="R147" i="2"/>
  <c r="W135" i="2"/>
  <c r="S135" i="2"/>
  <c r="X147" i="2"/>
  <c r="X135" i="2"/>
  <c r="W134" i="2"/>
  <c r="O16" i="3"/>
  <c r="N16" i="3"/>
  <c r="W210" i="2"/>
  <c r="X57" i="2"/>
  <c r="S43" i="2"/>
  <c r="X187" i="2"/>
  <c r="R134" i="2"/>
  <c r="S134" i="2"/>
  <c r="W88" i="2"/>
  <c r="S196" i="2"/>
  <c r="W206" i="2"/>
  <c r="X80" i="2"/>
  <c r="W85" i="2"/>
  <c r="X88" i="2"/>
  <c r="R83" i="2"/>
  <c r="S162" i="2"/>
  <c r="X66" i="2"/>
  <c r="R88" i="2"/>
  <c r="S88" i="2"/>
  <c r="W86" i="2"/>
  <c r="X86" i="2"/>
  <c r="Q6" i="4"/>
  <c r="Q7" i="4" s="1"/>
  <c r="X83" i="2"/>
  <c r="X210" i="2"/>
  <c r="R187" i="2"/>
  <c r="R66" i="2"/>
  <c r="S187" i="2"/>
  <c r="S66" i="2"/>
  <c r="W187" i="2"/>
  <c r="W66" i="2"/>
  <c r="X206" i="2"/>
  <c r="X85" i="2"/>
  <c r="W83" i="2"/>
  <c r="W84" i="2"/>
  <c r="S84" i="2"/>
  <c r="X84" i="2"/>
  <c r="Q35" i="4"/>
  <c r="Q36" i="4" s="1"/>
  <c r="Q28" i="3"/>
  <c r="Q30" i="3" s="1"/>
  <c r="X11" i="2"/>
  <c r="W179" i="2"/>
  <c r="X179" i="2"/>
  <c r="X162" i="2"/>
  <c r="O13" i="5"/>
  <c r="R179" i="2"/>
  <c r="R214" i="2"/>
  <c r="R85" i="2"/>
  <c r="S85" i="2"/>
  <c r="R210" i="2"/>
  <c r="S210" i="2"/>
  <c r="W80" i="2"/>
  <c r="R206" i="2"/>
  <c r="S206" i="2"/>
  <c r="R86" i="2"/>
  <c r="S53" i="2"/>
  <c r="W53" i="2"/>
  <c r="X53" i="2"/>
  <c r="W162" i="2"/>
  <c r="S209" i="2"/>
  <c r="S199" i="2"/>
  <c r="R146" i="2"/>
  <c r="P28" i="5"/>
  <c r="O6" i="4"/>
  <c r="O7" i="4" s="1"/>
  <c r="X82" i="2"/>
  <c r="X196" i="2"/>
  <c r="X74" i="2"/>
  <c r="W196" i="2"/>
  <c r="W36" i="2"/>
  <c r="AA16" i="3"/>
  <c r="AA12" i="3"/>
  <c r="R11" i="2"/>
  <c r="S11" i="2"/>
  <c r="W11" i="2"/>
  <c r="O27" i="5"/>
  <c r="O28" i="5" s="1"/>
  <c r="W41" i="2"/>
  <c r="O35" i="4"/>
  <c r="O36" i="4" s="1"/>
  <c r="W82" i="2"/>
  <c r="S7" i="2"/>
  <c r="X38" i="2"/>
  <c r="W38" i="2"/>
  <c r="S38" i="2"/>
  <c r="X7" i="2"/>
  <c r="W74" i="2"/>
  <c r="W7" i="2"/>
  <c r="S74" i="2"/>
  <c r="R74" i="2"/>
  <c r="AE109" i="2"/>
  <c r="X146" i="2"/>
  <c r="X214" i="2"/>
  <c r="S87" i="2"/>
  <c r="X150" i="2"/>
  <c r="W150" i="2"/>
  <c r="AE117" i="2"/>
  <c r="AE97" i="2"/>
  <c r="AE222" i="2" s="1"/>
  <c r="W75" i="2"/>
  <c r="X177" i="2"/>
  <c r="S150" i="2"/>
  <c r="W87" i="2"/>
  <c r="W146" i="2"/>
  <c r="AA19" i="4"/>
  <c r="AA13" i="5"/>
  <c r="R168" i="2"/>
  <c r="W188" i="2"/>
  <c r="R123" i="2"/>
  <c r="P16" i="3"/>
  <c r="X157" i="2"/>
  <c r="X188" i="2"/>
  <c r="O126" i="2"/>
  <c r="O181" i="2" s="1"/>
  <c r="Q126" i="2"/>
  <c r="Q181" i="2" s="1"/>
  <c r="X130" i="2"/>
  <c r="X123" i="2"/>
  <c r="X161" i="2"/>
  <c r="X87" i="2"/>
  <c r="S161" i="2"/>
  <c r="X14" i="2"/>
  <c r="W214" i="2"/>
  <c r="R188" i="2"/>
  <c r="W161" i="2"/>
  <c r="R75" i="2"/>
  <c r="X75" i="2"/>
  <c r="S132" i="2"/>
  <c r="R94" i="2"/>
  <c r="R177" i="2"/>
  <c r="X132" i="2"/>
  <c r="W94" i="2"/>
  <c r="S177" i="2"/>
  <c r="R157" i="2"/>
  <c r="X41" i="2"/>
  <c r="X94" i="2"/>
  <c r="W177" i="2"/>
  <c r="S157" i="2"/>
  <c r="S41" i="2"/>
  <c r="W123" i="2"/>
  <c r="R130" i="2"/>
  <c r="W157" i="2"/>
  <c r="S217" i="2"/>
  <c r="S130" i="2"/>
  <c r="W130" i="2"/>
  <c r="R103" i="2"/>
  <c r="W103" i="2"/>
  <c r="X103" i="2"/>
  <c r="N21" i="5"/>
  <c r="O21" i="5"/>
  <c r="W132" i="2"/>
  <c r="AA14" i="7"/>
  <c r="R175" i="2"/>
  <c r="W155" i="2"/>
  <c r="S219" i="2"/>
  <c r="Q21" i="5"/>
  <c r="X115" i="2"/>
  <c r="P21" i="5"/>
  <c r="X155" i="2"/>
  <c r="R115" i="2"/>
  <c r="W115" i="2"/>
  <c r="S115" i="2"/>
  <c r="R155" i="2"/>
  <c r="S155" i="2"/>
  <c r="S186" i="2"/>
  <c r="AA53" i="5"/>
  <c r="AE12" i="2"/>
  <c r="X133" i="2"/>
  <c r="AA9" i="8"/>
  <c r="AA26" i="3"/>
  <c r="X168" i="2"/>
  <c r="X166" i="2"/>
  <c r="R133" i="2"/>
  <c r="S133" i="2"/>
  <c r="W168" i="2"/>
  <c r="W144" i="2"/>
  <c r="R166" i="2"/>
  <c r="R144" i="2"/>
  <c r="S166" i="2"/>
  <c r="X144" i="2"/>
  <c r="W166" i="2"/>
  <c r="W193" i="2"/>
  <c r="W133" i="2"/>
  <c r="R193" i="2"/>
  <c r="P13" i="8"/>
  <c r="O13" i="8"/>
  <c r="Q13" i="8"/>
  <c r="N13" i="8"/>
  <c r="X193" i="2"/>
  <c r="X186" i="2"/>
  <c r="W50" i="2"/>
  <c r="X163" i="2"/>
  <c r="X199" i="2"/>
  <c r="X8" i="2"/>
  <c r="R90" i="2"/>
  <c r="X90" i="2"/>
  <c r="S163" i="2"/>
  <c r="R163" i="2"/>
  <c r="W163" i="2"/>
  <c r="X209" i="2"/>
  <c r="N19" i="4"/>
  <c r="P19" i="4"/>
  <c r="W186" i="2"/>
  <c r="W200" i="2"/>
  <c r="X151" i="2"/>
  <c r="W209" i="2"/>
  <c r="O117" i="2"/>
  <c r="N117" i="2"/>
  <c r="W199" i="2"/>
  <c r="W90" i="2"/>
  <c r="Q23" i="5"/>
  <c r="Q25" i="5" s="1"/>
  <c r="X174" i="2"/>
  <c r="S174" i="2"/>
  <c r="X159" i="2"/>
  <c r="X42" i="2"/>
  <c r="S97" i="2"/>
  <c r="O12" i="3"/>
  <c r="X160" i="2"/>
  <c r="X171" i="2"/>
  <c r="R141" i="2"/>
  <c r="X200" i="2"/>
  <c r="R200" i="2"/>
  <c r="S200" i="2"/>
  <c r="W174" i="2"/>
  <c r="W151" i="2"/>
  <c r="R10" i="2"/>
  <c r="S151" i="2"/>
  <c r="X219" i="2"/>
  <c r="X217" i="2"/>
  <c r="X10" i="2"/>
  <c r="W217" i="2"/>
  <c r="W219" i="2"/>
  <c r="W10" i="2"/>
  <c r="R160" i="2"/>
  <c r="S160" i="2"/>
  <c r="W160" i="2"/>
  <c r="R50" i="2"/>
  <c r="S50" i="2"/>
  <c r="R171" i="2"/>
  <c r="S171" i="2"/>
  <c r="W171" i="2"/>
  <c r="R159" i="2"/>
  <c r="S159" i="2"/>
  <c r="W159" i="2"/>
  <c r="X50" i="2"/>
  <c r="R36" i="2"/>
  <c r="O97" i="2"/>
  <c r="R8" i="2"/>
  <c r="S8" i="2"/>
  <c r="W8" i="2"/>
  <c r="AA29" i="4"/>
  <c r="X141" i="2"/>
  <c r="W141" i="2"/>
  <c r="O25" i="8"/>
  <c r="O27" i="8" s="1"/>
  <c r="X128" i="2"/>
  <c r="S128" i="2"/>
  <c r="R128" i="2"/>
  <c r="W128" i="2"/>
  <c r="S178" i="2"/>
  <c r="W178" i="2"/>
  <c r="X178" i="2"/>
  <c r="W175" i="2"/>
  <c r="X164" i="2"/>
  <c r="X175" i="2"/>
  <c r="X36" i="2"/>
  <c r="W48" i="2"/>
  <c r="R164" i="2"/>
  <c r="S164" i="2"/>
  <c r="W164" i="2"/>
  <c r="W42" i="2"/>
  <c r="R42" i="2"/>
  <c r="X48" i="2"/>
  <c r="O23" i="5"/>
  <c r="O25" i="5" s="1"/>
  <c r="S48" i="2"/>
  <c r="N13" i="5"/>
  <c r="I4" i="1"/>
  <c r="X116" i="2"/>
  <c r="N12" i="3"/>
  <c r="R116" i="2"/>
  <c r="S116" i="2"/>
  <c r="W116" i="2"/>
  <c r="P117" i="2"/>
  <c r="X100" i="2"/>
  <c r="R100" i="2"/>
  <c r="S100" i="2"/>
  <c r="W100" i="2"/>
  <c r="N109" i="2"/>
  <c r="O109" i="2"/>
  <c r="W176" i="2"/>
  <c r="X176" i="2"/>
  <c r="W154" i="2"/>
  <c r="X154" i="2"/>
  <c r="R154" i="2"/>
  <c r="Q12" i="3"/>
  <c r="P12" i="3"/>
  <c r="R143" i="2"/>
  <c r="R176" i="2"/>
  <c r="X143" i="2"/>
  <c r="X122" i="2"/>
  <c r="W143" i="2"/>
  <c r="R122" i="2"/>
  <c r="S122" i="2"/>
  <c r="W122" i="2"/>
  <c r="X9" i="2"/>
  <c r="X211" i="2"/>
  <c r="R9" i="2"/>
  <c r="W9" i="2"/>
  <c r="S9" i="2"/>
  <c r="Q53" i="5"/>
  <c r="P53" i="5"/>
  <c r="O53" i="5"/>
  <c r="N53" i="5"/>
  <c r="AA23" i="8"/>
  <c r="N12" i="2"/>
  <c r="X169" i="2"/>
  <c r="R169" i="2"/>
  <c r="Q13" i="5"/>
  <c r="W169" i="2"/>
  <c r="R211" i="2"/>
  <c r="S211" i="2"/>
  <c r="W211" i="2"/>
  <c r="W40" i="2"/>
  <c r="N97" i="2"/>
  <c r="N33" i="3"/>
  <c r="Q32" i="3"/>
  <c r="Q33" i="3" s="1"/>
  <c r="Q14" i="7"/>
  <c r="P7" i="1" s="1"/>
  <c r="P14" i="7"/>
  <c r="O6" i="2"/>
  <c r="O12" i="2" s="1"/>
  <c r="X136" i="2"/>
  <c r="P12" i="2"/>
  <c r="R136" i="2"/>
  <c r="S136" i="2"/>
  <c r="W136" i="2"/>
  <c r="P13" i="5"/>
  <c r="R201" i="2"/>
  <c r="X201" i="2"/>
  <c r="W201" i="2"/>
  <c r="W138" i="2"/>
  <c r="X138" i="2"/>
  <c r="S138" i="2"/>
  <c r="X51" i="2"/>
  <c r="Q61" i="2"/>
  <c r="S61" i="2" s="1"/>
  <c r="S62" i="2" s="1"/>
  <c r="S30" i="2"/>
  <c r="S204" i="2"/>
  <c r="W204" i="2"/>
  <c r="X204" i="2"/>
  <c r="W30" i="2"/>
  <c r="W51" i="2"/>
  <c r="R39" i="2"/>
  <c r="W39" i="2"/>
  <c r="W56" i="2"/>
  <c r="W17" i="2"/>
  <c r="X108" i="2"/>
  <c r="R108" i="2"/>
  <c r="S108" i="2"/>
  <c r="P109" i="2"/>
  <c r="W108" i="2"/>
  <c r="O14" i="7"/>
  <c r="P2" i="1" s="1"/>
  <c r="P6" i="1" s="1"/>
  <c r="N14" i="7"/>
  <c r="W37" i="2"/>
  <c r="X30" i="2"/>
  <c r="N26" i="3"/>
  <c r="Q26" i="3"/>
  <c r="P26" i="3"/>
  <c r="X129" i="2"/>
  <c r="X202" i="2"/>
  <c r="R202" i="2"/>
  <c r="S202" i="2"/>
  <c r="W129" i="2"/>
  <c r="W202" i="2"/>
  <c r="R129" i="2"/>
  <c r="S129" i="2"/>
  <c r="O26" i="3"/>
  <c r="AA15" i="4"/>
  <c r="Q97" i="2"/>
  <c r="P97" i="2"/>
  <c r="N62" i="2"/>
  <c r="R95" i="2"/>
  <c r="X95" i="2"/>
  <c r="W95" i="2"/>
  <c r="X37" i="2"/>
  <c r="R56" i="2"/>
  <c r="W58" i="2"/>
  <c r="X39" i="2"/>
  <c r="X58" i="2"/>
  <c r="X56" i="2"/>
  <c r="X17" i="2"/>
  <c r="S56" i="2"/>
  <c r="R37" i="2"/>
  <c r="S37" i="2"/>
  <c r="S51" i="2"/>
  <c r="R51" i="2"/>
  <c r="S58" i="2"/>
  <c r="X40" i="2"/>
  <c r="R40" i="2"/>
  <c r="R17" i="2"/>
  <c r="P15" i="4"/>
  <c r="Q15" i="4"/>
  <c r="P9" i="8"/>
  <c r="Q9" i="8"/>
  <c r="O9" i="8"/>
  <c r="N9" i="8"/>
  <c r="N15" i="4"/>
  <c r="O15" i="4"/>
  <c r="O29" i="8"/>
  <c r="O30" i="8" s="1"/>
  <c r="S165" i="2"/>
  <c r="W165" i="2"/>
  <c r="X165" i="2"/>
  <c r="O23" i="8"/>
  <c r="N23" i="8"/>
  <c r="Q29" i="8"/>
  <c r="Q30" i="8" s="1"/>
  <c r="Q17" i="4"/>
  <c r="Q19" i="4" s="1"/>
  <c r="O17" i="4"/>
  <c r="O19" i="4" s="1"/>
  <c r="Q23" i="8"/>
  <c r="P23" i="8"/>
  <c r="N29" i="4"/>
  <c r="O29" i="4"/>
  <c r="O6" i="6"/>
  <c r="P29" i="4"/>
  <c r="Q29" i="4"/>
  <c r="W231" i="2"/>
  <c r="W235" i="2" s="1"/>
  <c r="X231" i="2"/>
  <c r="X235" i="2" s="1"/>
  <c r="Q21" i="2"/>
  <c r="X20" i="2"/>
  <c r="X21" i="2" s="1"/>
  <c r="W20" i="2"/>
  <c r="W21" i="2" s="1"/>
  <c r="S20" i="2"/>
  <c r="S21" i="2" s="1"/>
  <c r="R20" i="2"/>
  <c r="R21" i="2" s="1"/>
  <c r="X79" i="2"/>
  <c r="W79" i="2"/>
  <c r="S79" i="2"/>
  <c r="R79" i="2"/>
  <c r="Q109" i="2"/>
  <c r="X107" i="2"/>
  <c r="W107" i="2"/>
  <c r="S107" i="2"/>
  <c r="R107" i="2"/>
  <c r="Q117" i="2"/>
  <c r="X114" i="2"/>
  <c r="W114" i="2"/>
  <c r="S114" i="2"/>
  <c r="R114" i="2"/>
  <c r="S6" i="2"/>
  <c r="R6" i="2"/>
  <c r="Q12" i="2"/>
  <c r="R120" i="2" l="1"/>
  <c r="S120" i="2"/>
  <c r="R24" i="2"/>
  <c r="R26" i="2" s="1"/>
  <c r="W77" i="2"/>
  <c r="S24" i="2"/>
  <c r="S26" i="2" s="1"/>
  <c r="R65" i="2"/>
  <c r="R68" i="2" s="1"/>
  <c r="S65" i="2"/>
  <c r="W14" i="2"/>
  <c r="W18" i="2" s="1"/>
  <c r="S68" i="2"/>
  <c r="R34" i="2"/>
  <c r="W34" i="2"/>
  <c r="S124" i="2"/>
  <c r="W24" i="2"/>
  <c r="W26" i="2" s="1"/>
  <c r="W92" i="2"/>
  <c r="AA55" i="5"/>
  <c r="R44" i="2"/>
  <c r="X24" i="2"/>
  <c r="X26" i="2" s="1"/>
  <c r="X120" i="2"/>
  <c r="X124" i="2" s="1"/>
  <c r="W120" i="2"/>
  <c r="W124" i="2" s="1"/>
  <c r="X65" i="2"/>
  <c r="X68" i="2" s="1"/>
  <c r="W65" i="2"/>
  <c r="W68" i="2" s="1"/>
  <c r="S92" i="2"/>
  <c r="R124" i="2"/>
  <c r="S220" i="2"/>
  <c r="X59" i="2"/>
  <c r="X92" i="2"/>
  <c r="R185" i="2"/>
  <c r="R220" i="2" s="1"/>
  <c r="Q220" i="2"/>
  <c r="X73" i="2"/>
  <c r="X77" i="2" s="1"/>
  <c r="R73" i="2"/>
  <c r="R77" i="2" s="1"/>
  <c r="X185" i="2"/>
  <c r="X220" i="2" s="1"/>
  <c r="S59" i="2"/>
  <c r="W59" i="2"/>
  <c r="W185" i="2"/>
  <c r="W220" i="2" s="1"/>
  <c r="X44" i="2"/>
  <c r="W44" i="2"/>
  <c r="R92" i="2"/>
  <c r="X18" i="2"/>
  <c r="R99" i="2"/>
  <c r="R105" i="2" s="1"/>
  <c r="S99" i="2"/>
  <c r="S105" i="2" s="1"/>
  <c r="W99" i="2"/>
  <c r="W105" i="2" s="1"/>
  <c r="X99" i="2"/>
  <c r="X105" i="2" s="1"/>
  <c r="R48" i="2"/>
  <c r="R59" i="2" s="1"/>
  <c r="Q59" i="2"/>
  <c r="S34" i="2"/>
  <c r="S44" i="2" s="1"/>
  <c r="Q44" i="2"/>
  <c r="O55" i="5"/>
  <c r="N2" i="1" s="1"/>
  <c r="N6" i="1" s="1"/>
  <c r="R70" i="2"/>
  <c r="R71" i="2" s="1"/>
  <c r="X29" i="2"/>
  <c r="X31" i="2" s="1"/>
  <c r="N55" i="5"/>
  <c r="S14" i="2"/>
  <c r="S18" i="2" s="1"/>
  <c r="Q18" i="2"/>
  <c r="S73" i="2"/>
  <c r="S77" i="2" s="1"/>
  <c r="Q77" i="2"/>
  <c r="W29" i="2"/>
  <c r="W31" i="2" s="1"/>
  <c r="S29" i="2"/>
  <c r="S31" i="2" s="1"/>
  <c r="Q31" i="2"/>
  <c r="O14" i="6"/>
  <c r="O2" i="1" s="1"/>
  <c r="O6" i="1" s="1"/>
  <c r="N222" i="2"/>
  <c r="N237" i="2" s="1"/>
  <c r="P222" i="2"/>
  <c r="P237" i="2" s="1"/>
  <c r="P55" i="5"/>
  <c r="Q55" i="5"/>
  <c r="N7" i="1" s="1"/>
  <c r="R14" i="2"/>
  <c r="R18" i="2" s="1"/>
  <c r="O222" i="2"/>
  <c r="I3" i="1" s="1"/>
  <c r="X70" i="2"/>
  <c r="X71" i="2" s="1"/>
  <c r="W70" i="2"/>
  <c r="W71" i="2" s="1"/>
  <c r="S70" i="2"/>
  <c r="S71" i="2" s="1"/>
  <c r="X97" i="2"/>
  <c r="R126" i="2"/>
  <c r="R181" i="2" s="1"/>
  <c r="S126" i="2"/>
  <c r="S181" i="2" s="1"/>
  <c r="W126" i="2"/>
  <c r="W181" i="2" s="1"/>
  <c r="X126" i="2"/>
  <c r="X181" i="2" s="1"/>
  <c r="R97" i="2"/>
  <c r="W97" i="2"/>
  <c r="X117" i="2"/>
  <c r="AA69" i="3"/>
  <c r="AA65" i="8"/>
  <c r="W117" i="2"/>
  <c r="S117" i="2"/>
  <c r="AA72" i="4"/>
  <c r="R117" i="2"/>
  <c r="AE237" i="2"/>
  <c r="R12" i="2"/>
  <c r="O69" i="3"/>
  <c r="J2" i="1" s="1"/>
  <c r="J6" i="1" s="1"/>
  <c r="P69" i="3"/>
  <c r="Q69" i="3"/>
  <c r="J7" i="1" s="1"/>
  <c r="N69" i="3"/>
  <c r="S12" i="2"/>
  <c r="X61" i="2"/>
  <c r="X62" i="2" s="1"/>
  <c r="W61" i="2"/>
  <c r="W62" i="2" s="1"/>
  <c r="W6" i="2"/>
  <c r="W12" i="2" s="1"/>
  <c r="X6" i="2"/>
  <c r="X12" i="2" s="1"/>
  <c r="Q62" i="2"/>
  <c r="R109" i="2"/>
  <c r="S109" i="2"/>
  <c r="R61" i="2"/>
  <c r="R62" i="2" s="1"/>
  <c r="X109" i="2"/>
  <c r="W109" i="2"/>
  <c r="P65" i="8"/>
  <c r="N65" i="8"/>
  <c r="O65" i="8"/>
  <c r="Q2" i="1" s="1"/>
  <c r="Q6" i="1" s="1"/>
  <c r="Q65" i="8"/>
  <c r="Q7" i="1" s="1"/>
  <c r="N72" i="4"/>
  <c r="O72" i="4"/>
  <c r="M2" i="1" s="1"/>
  <c r="M6" i="1" s="1"/>
  <c r="P72" i="4"/>
  <c r="Q72" i="4"/>
  <c r="M7" i="1" s="1"/>
  <c r="Q222" i="2" l="1"/>
  <c r="I7" i="1" s="1"/>
  <c r="S222" i="2"/>
  <c r="X222" i="2"/>
  <c r="X237" i="2" s="1"/>
  <c r="W222" i="2"/>
  <c r="W237" i="2" s="1"/>
  <c r="R222" i="2"/>
  <c r="R237" i="2" s="1"/>
  <c r="O237" i="2"/>
  <c r="I2" i="1" s="1"/>
  <c r="I6" i="1" s="1"/>
  <c r="S237" i="2"/>
  <c r="Q237" i="2" l="1"/>
</calcChain>
</file>

<file path=xl/sharedStrings.xml><?xml version="1.0" encoding="utf-8"?>
<sst xmlns="http://schemas.openxmlformats.org/spreadsheetml/2006/main" count="2891" uniqueCount="1590">
  <si>
    <t>SKY LN Equity</t>
  </si>
  <si>
    <t>Units</t>
  </si>
  <si>
    <t>Ticker</t>
  </si>
  <si>
    <t>Name</t>
  </si>
  <si>
    <t>VOD LN Equity</t>
  </si>
  <si>
    <t>NAME</t>
  </si>
  <si>
    <t>Close</t>
  </si>
  <si>
    <t>EUR</t>
  </si>
  <si>
    <t>Current</t>
  </si>
  <si>
    <t>Currency</t>
  </si>
  <si>
    <t>CRNCY</t>
  </si>
  <si>
    <t>Currency Ticker</t>
  </si>
  <si>
    <t>FX Rate</t>
  </si>
  <si>
    <t>Change</t>
  </si>
  <si>
    <t>% Change</t>
  </si>
  <si>
    <t>Contribution</t>
  </si>
  <si>
    <t>Price Multiplier</t>
  </si>
  <si>
    <t>Exposure</t>
  </si>
  <si>
    <t>Short</t>
  </si>
  <si>
    <t>Long</t>
  </si>
  <si>
    <t>United Kingdom</t>
  </si>
  <si>
    <t>8591 JT Equity</t>
  </si>
  <si>
    <t>Japan</t>
  </si>
  <si>
    <t>LAST_PRICE</t>
  </si>
  <si>
    <t>QUOTE_FACTOR</t>
  </si>
  <si>
    <t>Price Divisor</t>
  </si>
  <si>
    <t>Quote Factor</t>
  </si>
  <si>
    <t>United States</t>
  </si>
  <si>
    <t>XPO US Equity</t>
  </si>
  <si>
    <t>WFT US Equity</t>
  </si>
  <si>
    <t>VSAT US Equity</t>
  </si>
  <si>
    <t>URI US Equity</t>
  </si>
  <si>
    <t>TUP US Equity</t>
  </si>
  <si>
    <t>USD</t>
  </si>
  <si>
    <t>TRI-STAR RESOURCES LOAN 2018</t>
  </si>
  <si>
    <t>RIG US Equity</t>
  </si>
  <si>
    <t>TDG US Equity</t>
  </si>
  <si>
    <t>TSLA US Equity</t>
  </si>
  <si>
    <t>BID US Equity</t>
  </si>
  <si>
    <t>SNAP US Equity</t>
  </si>
  <si>
    <t>SAFM US Equity</t>
  </si>
  <si>
    <t>RDC US Equity</t>
  </si>
  <si>
    <t>QCOM US Equity</t>
  </si>
  <si>
    <t>OXANE MATERIALS PREFERRED</t>
  </si>
  <si>
    <t>NADLQ US Equity</t>
  </si>
  <si>
    <t>NLSN US Equity</t>
  </si>
  <si>
    <t>NFLX US Equity</t>
  </si>
  <si>
    <t>NAV US Equity</t>
  </si>
  <si>
    <t>LULU US Equity</t>
  </si>
  <si>
    <t>FWONK US Equity</t>
  </si>
  <si>
    <t>LVS US Equity</t>
  </si>
  <si>
    <t>LAMR US Equity</t>
  </si>
  <si>
    <t>KHC US Equity</t>
  </si>
  <si>
    <t>KGC US Equity</t>
  </si>
  <si>
    <t>K US Equity</t>
  </si>
  <si>
    <t>SJM US Equity</t>
  </si>
  <si>
    <t>HTZ US Equity</t>
  </si>
  <si>
    <t>GGAL US Equity</t>
  </si>
  <si>
    <t>GOGO US Equity</t>
  </si>
  <si>
    <t>GGP US Equity</t>
  </si>
  <si>
    <t>Fairway Energy LP</t>
  </si>
  <si>
    <t>DURATION GOLD LTD</t>
  </si>
  <si>
    <t>DAL US Equity</t>
  </si>
  <si>
    <t>CACC US Equity</t>
  </si>
  <si>
    <t>CRUS US Equity</t>
  </si>
  <si>
    <t>CAT US Equity</t>
  </si>
  <si>
    <t>BFR US Equity</t>
  </si>
  <si>
    <t>BMA US Equity</t>
  </si>
  <si>
    <t>CAR US Equity</t>
  </si>
  <si>
    <t>AAPL US Equity</t>
  </si>
  <si>
    <t>American Airlines Group - Delisted</t>
  </si>
  <si>
    <t>AAL US Equity</t>
  </si>
  <si>
    <t>AFRICA ALPHA CAPITAL 1</t>
  </si>
  <si>
    <t>WPP LN Equity</t>
  </si>
  <si>
    <t>TUNG LN Equity</t>
  </si>
  <si>
    <t>TLW LN Equity</t>
  </si>
  <si>
    <t>TSTR LN Equity</t>
  </si>
  <si>
    <t>TPK LN Equity</t>
  </si>
  <si>
    <t>TALK LN Equity</t>
  </si>
  <si>
    <t>SLP LN Equity</t>
  </si>
  <si>
    <t>GBP</t>
  </si>
  <si>
    <t>SEMBLANT WTS</t>
  </si>
  <si>
    <t>SEMBLANT PFD</t>
  </si>
  <si>
    <t>SEMBLANT ORD</t>
  </si>
  <si>
    <t>RR/ LN Equity</t>
  </si>
  <si>
    <t>REDBURN EUROPE LTD</t>
  </si>
  <si>
    <t>RB/ LN Equity</t>
  </si>
  <si>
    <t>REACTION ENGINES</t>
  </si>
  <si>
    <t>RRS LN Equity</t>
  </si>
  <si>
    <t>PORT-GBP M</t>
  </si>
  <si>
    <t>PDG LN Equity</t>
  </si>
  <si>
    <t>PSON LN Equity</t>
  </si>
  <si>
    <t>OXYGEN FINANCE</t>
  </si>
  <si>
    <t>OBD LN Equity</t>
  </si>
  <si>
    <t>EMG LN Equity</t>
  </si>
  <si>
    <t>LOOK LN Equity</t>
  </si>
  <si>
    <t>LRE LN Equity</t>
  </si>
  <si>
    <t>JUP LN Equity</t>
  </si>
  <si>
    <t>JUST LN Equity</t>
  </si>
  <si>
    <t>J P BODEN C SHARES</t>
  </si>
  <si>
    <t>J P BODEN B SHARES</t>
  </si>
  <si>
    <t>ITV LN Equity</t>
  </si>
  <si>
    <t>INTU LN Equity</t>
  </si>
  <si>
    <t>INCH LN Equity</t>
  </si>
  <si>
    <t>IMM LIMITED</t>
  </si>
  <si>
    <t>HUM LN Equity</t>
  </si>
  <si>
    <t>HWDN LN Equity</t>
  </si>
  <si>
    <t>HELPERBY THERAPEUTICS GROUP PLC</t>
  </si>
  <si>
    <t>GNC LN Equity</t>
  </si>
  <si>
    <t>DOM LN Equity</t>
  </si>
  <si>
    <t>DEB LN Equity</t>
  </si>
  <si>
    <t>DTG LN Equity</t>
  </si>
  <si>
    <t>DMGT LN Equity</t>
  </si>
  <si>
    <t>CCH LN Equity</t>
  </si>
  <si>
    <t>CHRONOS THERAPEUTICS LTD</t>
  </si>
  <si>
    <t>CRN LN Equity</t>
  </si>
  <si>
    <t>BKG LN Equity</t>
  </si>
  <si>
    <t>BARC LN Equity</t>
  </si>
  <si>
    <t>BA/ LN Equity</t>
  </si>
  <si>
    <t>AUTO LN Equity</t>
  </si>
  <si>
    <t>ASHM LN Equity</t>
  </si>
  <si>
    <t>ANTO LN Equity</t>
  </si>
  <si>
    <t>AAL LN Equity</t>
  </si>
  <si>
    <t>AGY LN Equity</t>
  </si>
  <si>
    <t>ACA LN Equity</t>
  </si>
  <si>
    <t>ABC LN Equity</t>
  </si>
  <si>
    <t>Switzerland</t>
  </si>
  <si>
    <t>UHR SW Equity</t>
  </si>
  <si>
    <t>NESN SW Equity</t>
  </si>
  <si>
    <t>LHN SW Equity</t>
  </si>
  <si>
    <t>ARYN SW Equity</t>
  </si>
  <si>
    <t>Sweden</t>
  </si>
  <si>
    <t>ERICB SS Equity</t>
  </si>
  <si>
    <t>JM SS Equity</t>
  </si>
  <si>
    <t>HEXAB SS Equity</t>
  </si>
  <si>
    <t>GETIB SS Equity</t>
  </si>
  <si>
    <t>CLAB SS Equity</t>
  </si>
  <si>
    <t>South Africa</t>
  </si>
  <si>
    <t>KIO SJ Equity</t>
  </si>
  <si>
    <t>AXL SJ Equity</t>
  </si>
  <si>
    <t>Norway</t>
  </si>
  <si>
    <t>SDRL NO Equity</t>
  </si>
  <si>
    <t>PGS NO Equity</t>
  </si>
  <si>
    <t>NODL NO Equity</t>
  </si>
  <si>
    <t>MHG NO Equity</t>
  </si>
  <si>
    <t>FRO NO Equity</t>
  </si>
  <si>
    <t>BDRILL NO Equity</t>
  </si>
  <si>
    <t>AKERBP NO Equity</t>
  </si>
  <si>
    <t>Netherlands</t>
  </si>
  <si>
    <t>PHIA NA Equity</t>
  </si>
  <si>
    <t>HDG NA Equity</t>
  </si>
  <si>
    <t>MT NA Equity</t>
  </si>
  <si>
    <t>AGN NA Equity</t>
  </si>
  <si>
    <t>8316 JT Equity</t>
  </si>
  <si>
    <t>9684 JT Equity</t>
  </si>
  <si>
    <t>4911 JT Equity</t>
  </si>
  <si>
    <t>7224 JT Equity</t>
  </si>
  <si>
    <t>6753 JT Equity</t>
  </si>
  <si>
    <t>8306 JT Equity</t>
  </si>
  <si>
    <t>6740 JT Equity</t>
  </si>
  <si>
    <t>HURLN 7.5 07/24/22 Corp</t>
  </si>
  <si>
    <t>8929 JT Equity</t>
  </si>
  <si>
    <t>Italy</t>
  </si>
  <si>
    <t>GEDI IM Equity</t>
  </si>
  <si>
    <t>FCA IM Equity</t>
  </si>
  <si>
    <t>IF IM Equity</t>
  </si>
  <si>
    <t>Ireland</t>
  </si>
  <si>
    <t>RAFO-USD M</t>
  </si>
  <si>
    <t>KSP ID Equity</t>
  </si>
  <si>
    <t>Hong Kong</t>
  </si>
  <si>
    <t>1128 HK Equity</t>
  </si>
  <si>
    <t>1928 HK Equity</t>
  </si>
  <si>
    <t>656 HK Equity</t>
  </si>
  <si>
    <t>Guernsey</t>
  </si>
  <si>
    <t>REDFTPB GU Equity</t>
  </si>
  <si>
    <t>Germany</t>
  </si>
  <si>
    <t>WDI GY Equity</t>
  </si>
  <si>
    <t>WCH GY Equity</t>
  </si>
  <si>
    <t>UN01 GY Equity</t>
  </si>
  <si>
    <t>TKA GY Equity</t>
  </si>
  <si>
    <t>SZU GY Equity</t>
  </si>
  <si>
    <t>SAP GY Equity</t>
  </si>
  <si>
    <t>QIMONDA AG</t>
  </si>
  <si>
    <t>SDF GY Equity</t>
  </si>
  <si>
    <t>IFX GY Equity</t>
  </si>
  <si>
    <t>ZIL2 GY Equity</t>
  </si>
  <si>
    <t>ART GY Equity</t>
  </si>
  <si>
    <t>France</t>
  </si>
  <si>
    <t>VIV FP Equity</t>
  </si>
  <si>
    <t>DG FP Equity</t>
  </si>
  <si>
    <t>VK FP Equity</t>
  </si>
  <si>
    <t>FR FP Equity</t>
  </si>
  <si>
    <t>FTI FP Equity</t>
  </si>
  <si>
    <t>BB FP Equity</t>
  </si>
  <si>
    <t>SESG FP Equity</t>
  </si>
  <si>
    <t>SAVE FP Equity</t>
  </si>
  <si>
    <t>RCO FP Equity</t>
  </si>
  <si>
    <t>ORA FP Equity</t>
  </si>
  <si>
    <t>DEC FP Equity</t>
  </si>
  <si>
    <t>RMS FP Equity</t>
  </si>
  <si>
    <t>ERF FP Equity</t>
  </si>
  <si>
    <t>EI FP Equity</t>
  </si>
  <si>
    <t>EDF FP Equity</t>
  </si>
  <si>
    <t>EDEN FP Equity</t>
  </si>
  <si>
    <t>BNP FP Equity</t>
  </si>
  <si>
    <t>Finland</t>
  </si>
  <si>
    <t>NRE1V FH Equity</t>
  </si>
  <si>
    <t>METSO FH Equity</t>
  </si>
  <si>
    <t>Denmark</t>
  </si>
  <si>
    <t>WDH DC Equity</t>
  </si>
  <si>
    <t>AMBUB DC Equity</t>
  </si>
  <si>
    <t>Cyprus</t>
  </si>
  <si>
    <t>GLOBAL TOTE LIMITED A</t>
  </si>
  <si>
    <t>Canada</t>
  </si>
  <si>
    <t>TRQ CN Equity</t>
  </si>
  <si>
    <t>DW CN Equity</t>
  </si>
  <si>
    <t>Brazil</t>
  </si>
  <si>
    <t>SLCE3 BS Equity</t>
  </si>
  <si>
    <t>Belgium</t>
  </si>
  <si>
    <t>ABI BB Equity</t>
  </si>
  <si>
    <t>Australia</t>
  </si>
  <si>
    <t>WOW AU Equity</t>
  </si>
  <si>
    <t>WGXO AU Equity</t>
  </si>
  <si>
    <t>WGX AU Equity</t>
  </si>
  <si>
    <t>SVH AU Equity</t>
  </si>
  <si>
    <t>MTS AU Equity</t>
  </si>
  <si>
    <t>GMA AU Equity</t>
  </si>
  <si>
    <t>FMG AU Equity</t>
  </si>
  <si>
    <t>EASTERN AUSTRALIAN IRRIGATION LTD</t>
  </si>
  <si>
    <t>CBA AU Equity</t>
  </si>
  <si>
    <t>BLD AU Equity</t>
  </si>
  <si>
    <t>EURGBP Curncy</t>
  </si>
  <si>
    <t>EURAUD Curncy</t>
  </si>
  <si>
    <t>GBPUSD Curncy</t>
  </si>
  <si>
    <t>OEI</t>
  </si>
  <si>
    <t>USDSEK Curncy</t>
  </si>
  <si>
    <t>USDRUB Curncy</t>
  </si>
  <si>
    <t>$/SEK</t>
  </si>
  <si>
    <t>GBPZAR Curncy</t>
  </si>
  <si>
    <t>$/RUB</t>
  </si>
  <si>
    <t>$/ZAR</t>
  </si>
  <si>
    <t>$/YEN</t>
  </si>
  <si>
    <t>USDJPY Curncy</t>
  </si>
  <si>
    <t>USDHKD Curncy</t>
  </si>
  <si>
    <t>$/HKD</t>
  </si>
  <si>
    <t>$/AUD</t>
  </si>
  <si>
    <t>EURUSD Curncy</t>
  </si>
  <si>
    <t>€/$</t>
  </si>
  <si>
    <t>OEI MAC</t>
  </si>
  <si>
    <t>OEI MAC B</t>
  </si>
  <si>
    <t>OEI MAC B MAN</t>
  </si>
  <si>
    <t>EUR/USD</t>
  </si>
  <si>
    <t>Equity</t>
  </si>
  <si>
    <t>Euro Top</t>
  </si>
  <si>
    <t>CHG_PCT_1D</t>
  </si>
  <si>
    <t>SX5E Index</t>
  </si>
  <si>
    <t>Short Winners</t>
  </si>
  <si>
    <t>Long Winners</t>
  </si>
  <si>
    <t>Previous</t>
  </si>
  <si>
    <t>CDZI 7 03/05/20</t>
  </si>
  <si>
    <t>AUD</t>
  </si>
  <si>
    <t>PX_YEST_CLOSE</t>
  </si>
  <si>
    <t>WMT US Equity</t>
  </si>
  <si>
    <t>PX_CLOSE_1D</t>
  </si>
  <si>
    <t>OEI####Total</t>
  </si>
  <si>
    <t>OEI#BK-OEI###Total</t>
  </si>
  <si>
    <t>OEI#BK-OEI#FX##Total</t>
  </si>
  <si>
    <t>OEI#BK-OEI#Macro##Total</t>
  </si>
  <si>
    <t>OEI#BK-OEI#Equity##Total</t>
  </si>
  <si>
    <t>OEI#BK-OEI#Equity#US#Total</t>
  </si>
  <si>
    <t>OEI#BK-OEI#Equity#AU#Total</t>
  </si>
  <si>
    <t>OEI#BK-OEI#Equity#BE#Total</t>
  </si>
  <si>
    <t>OEI#BK-OEI#Equity#BR#Total</t>
  </si>
  <si>
    <t>OEI#BK-OEI#Equity#CA#Total</t>
  </si>
  <si>
    <t>OEI#BK-OEI#Equity#CY#Total</t>
  </si>
  <si>
    <t>OEI#BK-OEI#Equity#DK#Total</t>
  </si>
  <si>
    <t>OEI#BK-OEI#Equity#FI#Total</t>
  </si>
  <si>
    <t>OEI#BK-OEI#Equity#FR#Total</t>
  </si>
  <si>
    <t>OEI#BK-OEI#Equity#GG#Total</t>
  </si>
  <si>
    <t>OEI#BK-OEI#Equity#HK#Total</t>
  </si>
  <si>
    <t>OEI#BK-OEI#Equity#IE#Total</t>
  </si>
  <si>
    <t>OEI#BK-OEI#Equity#IT#Total</t>
  </si>
  <si>
    <t>OEI#BK-OEI#Equity#JP#Total</t>
  </si>
  <si>
    <t>OEI#BK-OEI#Equity#NL#Total</t>
  </si>
  <si>
    <t>OEI#BK-OEI#Equity#NO#Total</t>
  </si>
  <si>
    <t>OEI#BK-OEI#Equity#ZA#Total</t>
  </si>
  <si>
    <t>OEI#BK-OEI#Equity#SE#Total</t>
  </si>
  <si>
    <t>OEI#BK-OEI#Equity#CH#Total</t>
  </si>
  <si>
    <t>OEI#BK-OEI#Equity#DE#Total</t>
  </si>
  <si>
    <t>OEI#BK-OEI#Equity#GB#Total</t>
  </si>
  <si>
    <t>OEI#BK-OEI-ML###Total</t>
  </si>
  <si>
    <t>BK-OEI</t>
  </si>
  <si>
    <t>BK-OEI-ML</t>
  </si>
  <si>
    <t>AUDUSD Curncy</t>
  </si>
  <si>
    <t>Nav</t>
  </si>
  <si>
    <t>XPO Logistics</t>
  </si>
  <si>
    <t>Wirecard</t>
  </si>
  <si>
    <t>William Demant Holding</t>
  </si>
  <si>
    <t>Weatherford</t>
  </si>
  <si>
    <t>Walmart</t>
  </si>
  <si>
    <t>ViaSat</t>
  </si>
  <si>
    <t>United Rentals</t>
  </si>
  <si>
    <t>Transocean</t>
  </si>
  <si>
    <t>TransDigm</t>
  </si>
  <si>
    <t>Tesla</t>
  </si>
  <si>
    <t>TechnipFMC</t>
  </si>
  <si>
    <t>Square Enix Holdings</t>
  </si>
  <si>
    <t>SES -DR</t>
  </si>
  <si>
    <t>Sanderson Farms</t>
  </si>
  <si>
    <t>Rowan Cos</t>
  </si>
  <si>
    <t>ORIX</t>
  </si>
  <si>
    <t>Northern Drilling</t>
  </si>
  <si>
    <t>Nielsen</t>
  </si>
  <si>
    <t>Nestle</t>
  </si>
  <si>
    <t>Navistar International</t>
  </si>
  <si>
    <t>Monsanto</t>
  </si>
  <si>
    <t>Marine Harvest</t>
  </si>
  <si>
    <t>Liberty Media Corp-Liberty Formula One-Non Voting</t>
  </si>
  <si>
    <t>Lamar Advertising</t>
  </si>
  <si>
    <t>Kraft Heinz</t>
  </si>
  <si>
    <t>Koninklijke Philips</t>
  </si>
  <si>
    <t>K+S</t>
  </si>
  <si>
    <t>JM Smucker</t>
  </si>
  <si>
    <t>JM</t>
  </si>
  <si>
    <t>Hexagon</t>
  </si>
  <si>
    <t>Hertz Global</t>
  </si>
  <si>
    <t>GGP</t>
  </si>
  <si>
    <t>Frontline Ltd/Bermuda</t>
  </si>
  <si>
    <t>ElringKlinger</t>
  </si>
  <si>
    <t>Electricite de France</t>
  </si>
  <si>
    <t>Credit Acceptance</t>
  </si>
  <si>
    <t>Cirrus Logic</t>
  </si>
  <si>
    <t>Borr Drilling</t>
  </si>
  <si>
    <t>Avis Budget</t>
  </si>
  <si>
    <t>Aryzta</t>
  </si>
  <si>
    <t>Anheuser-Busch InBev SA/NV/old</t>
  </si>
  <si>
    <t>Ambu</t>
  </si>
  <si>
    <t>Aker BP</t>
  </si>
  <si>
    <t>UNVR US Equity</t>
  </si>
  <si>
    <t>Univar</t>
  </si>
  <si>
    <t>Tupperware Brands</t>
  </si>
  <si>
    <t>Sotheby's</t>
  </si>
  <si>
    <t>Snap-Non Voting</t>
  </si>
  <si>
    <t>QUALCOMM</t>
  </si>
  <si>
    <t>North Atlantic Drilling</t>
  </si>
  <si>
    <t>Netflix</t>
  </si>
  <si>
    <t>Lululemon Athletica</t>
  </si>
  <si>
    <t>Las Vegas Sands</t>
  </si>
  <si>
    <t>Kinross Gold</t>
  </si>
  <si>
    <t>Kellogg</t>
  </si>
  <si>
    <t>Grupo Financiero Galicia -ADR</t>
  </si>
  <si>
    <t>Gogo</t>
  </si>
  <si>
    <t>Delta Air Lines</t>
  </si>
  <si>
    <t>COTY US Equity</t>
  </si>
  <si>
    <t>Coty</t>
  </si>
  <si>
    <t>Caterpillar</t>
  </si>
  <si>
    <t>CDZI US Equity</t>
  </si>
  <si>
    <t>Cadiz</t>
  </si>
  <si>
    <t>BBVA Banco Frances -ADR</t>
  </si>
  <si>
    <t>Banco Macro -ADR</t>
  </si>
  <si>
    <t>Apple</t>
  </si>
  <si>
    <t>American Airlines Group</t>
  </si>
  <si>
    <t>Tungsten</t>
  </si>
  <si>
    <t>Tri-Star Resources</t>
  </si>
  <si>
    <t>Sylvania Platinum</t>
  </si>
  <si>
    <t>Sky</t>
  </si>
  <si>
    <t>Pendragon</t>
  </si>
  <si>
    <t>Oxford BioDynamics</t>
  </si>
  <si>
    <t>Hummingbird Resources</t>
  </si>
  <si>
    <t>Allergy Therapeutics</t>
  </si>
  <si>
    <t>LafargeHolcim</t>
  </si>
  <si>
    <t>Telefonaktiebolaget LM Ericsson</t>
  </si>
  <si>
    <t>Getinge</t>
  </si>
  <si>
    <t>Cloetta</t>
  </si>
  <si>
    <t>African Phoenix Investments</t>
  </si>
  <si>
    <t>Seadrill</t>
  </si>
  <si>
    <t>Petroleum Geo-Services</t>
  </si>
  <si>
    <t>Hunter Douglas</t>
  </si>
  <si>
    <t>ArcelorMittal</t>
  </si>
  <si>
    <t>Aegon</t>
  </si>
  <si>
    <t>Sumitomo Mitsui Financial</t>
  </si>
  <si>
    <t>Shiseido</t>
  </si>
  <si>
    <t>Shinmaywa Industries</t>
  </si>
  <si>
    <t>Mitsubishi UFJ Financial Group</t>
  </si>
  <si>
    <t>HURLN 7 1/2 07/24/22</t>
  </si>
  <si>
    <t>Aoyama Zaisan Networks</t>
  </si>
  <si>
    <t>GEDI Gruppo Editoriale</t>
  </si>
  <si>
    <t>Fiat Chrysler Automobiles</t>
  </si>
  <si>
    <t>Banca IFIS</t>
  </si>
  <si>
    <t>Wynn Macau</t>
  </si>
  <si>
    <t>Sands China</t>
  </si>
  <si>
    <t>Fosun</t>
  </si>
  <si>
    <t>Red Fort Partnership - B</t>
  </si>
  <si>
    <t>Wacker Chemie</t>
  </si>
  <si>
    <t>Uniper</t>
  </si>
  <si>
    <t>thyssenkrupp</t>
  </si>
  <si>
    <t>Suedzucker</t>
  </si>
  <si>
    <t>SAP</t>
  </si>
  <si>
    <t>Infineon Technologies</t>
  </si>
  <si>
    <t>Vivendi</t>
  </si>
  <si>
    <t>Vinci</t>
  </si>
  <si>
    <t>Vallourec</t>
  </si>
  <si>
    <t>Valeo</t>
  </si>
  <si>
    <t>Societe BIC</t>
  </si>
  <si>
    <t>Savencia</t>
  </si>
  <si>
    <t>Remy Cointreau</t>
  </si>
  <si>
    <t>Orange</t>
  </si>
  <si>
    <t>JCDecaux</t>
  </si>
  <si>
    <t>Hermes</t>
  </si>
  <si>
    <t>Eurofins Scientific</t>
  </si>
  <si>
    <t>Essilor International Cie Generale d'Optique</t>
  </si>
  <si>
    <t>Edenred</t>
  </si>
  <si>
    <t>BNP Paribas</t>
  </si>
  <si>
    <t>Nokian Renkaat</t>
  </si>
  <si>
    <t>Metso</t>
  </si>
  <si>
    <t>Turquoise Hill Resources</t>
  </si>
  <si>
    <t>DataWind</t>
  </si>
  <si>
    <t>ONTEX BB Equity</t>
  </si>
  <si>
    <t>Ontex</t>
  </si>
  <si>
    <t>Westgold Resources -WRT</t>
  </si>
  <si>
    <t>Westgold Resources</t>
  </si>
  <si>
    <t>Silver Heritage</t>
  </si>
  <si>
    <t>OEIMAC####Total</t>
  </si>
  <si>
    <t>OEIMAC-GBP B####Total</t>
  </si>
  <si>
    <t>OEIMAC-GBP B-MAN####Total</t>
  </si>
  <si>
    <t>€/£</t>
  </si>
  <si>
    <t>£/ZAR</t>
  </si>
  <si>
    <t>$/JPY</t>
  </si>
  <si>
    <t>GBPUSD SPOT</t>
  </si>
  <si>
    <t>GBPUSD FWD</t>
  </si>
  <si>
    <t>PNL</t>
  </si>
  <si>
    <t>#IGNORE#</t>
  </si>
  <si>
    <t>Instrument Market Id</t>
  </si>
  <si>
    <t>Boral-BLD</t>
  </si>
  <si>
    <t>Commonwealth Bank of Australia</t>
  </si>
  <si>
    <t>Fortescue Metals Group</t>
  </si>
  <si>
    <t>Genworth Mortgage Insurance Australia</t>
  </si>
  <si>
    <t>Metcash</t>
  </si>
  <si>
    <t>Woolworths</t>
  </si>
  <si>
    <t>SLC Agricola</t>
  </si>
  <si>
    <t>artnet</t>
  </si>
  <si>
    <t>WAF GY Equity</t>
  </si>
  <si>
    <t>Siltronic</t>
  </si>
  <si>
    <t>OEI#BK-OEI#Equity#GR#Total</t>
  </si>
  <si>
    <t>Greece</t>
  </si>
  <si>
    <t>ALPHA GA Equity</t>
  </si>
  <si>
    <t>Alpha Bank AE</t>
  </si>
  <si>
    <t>Irish Bank Resolution Corp Ltd/Old</t>
  </si>
  <si>
    <t>Kingspan</t>
  </si>
  <si>
    <t>Japan Display</t>
  </si>
  <si>
    <t>5020 JT Equity</t>
  </si>
  <si>
    <t>5726 JT Equity</t>
  </si>
  <si>
    <t>OSAKA Titanium Technologies</t>
  </si>
  <si>
    <t>Sharp Corp/Japan</t>
  </si>
  <si>
    <t>5727 JT Equity</t>
  </si>
  <si>
    <t>Toho Titanium</t>
  </si>
  <si>
    <t>ANG SJ Equity</t>
  </si>
  <si>
    <t>AngloGold Ashanti</t>
  </si>
  <si>
    <t>Kumba Iron Ore</t>
  </si>
  <si>
    <t>Abcam</t>
  </si>
  <si>
    <t>Acacia Mining</t>
  </si>
  <si>
    <t>Anglo American</t>
  </si>
  <si>
    <t>Antofagasta</t>
  </si>
  <si>
    <t>Auto Trader</t>
  </si>
  <si>
    <t>BAE Systems</t>
  </si>
  <si>
    <t>Barclays</t>
  </si>
  <si>
    <t>Berkeley</t>
  </si>
  <si>
    <t>Cairn Homes</t>
  </si>
  <si>
    <t>Coca-Cola HBC</t>
  </si>
  <si>
    <t>Daily Mail &amp; General Trust-Non Voting</t>
  </si>
  <si>
    <t>Debenhams</t>
  </si>
  <si>
    <t>Domino's Pizza - GBP</t>
  </si>
  <si>
    <t>Howden Joinery</t>
  </si>
  <si>
    <t>Inchcape</t>
  </si>
  <si>
    <t>Intu Properties</t>
  </si>
  <si>
    <t>ITV</t>
  </si>
  <si>
    <t>JRP</t>
  </si>
  <si>
    <t>Jupiter Fund Management</t>
  </si>
  <si>
    <t>Lancashire Holdings</t>
  </si>
  <si>
    <t>Lookers</t>
  </si>
  <si>
    <t>Man Group</t>
  </si>
  <si>
    <t>Pearson</t>
  </si>
  <si>
    <t>Randgold Resources</t>
  </si>
  <si>
    <t>Reckitt Benckiser</t>
  </si>
  <si>
    <t>TalkTalk Telecom Group</t>
  </si>
  <si>
    <t>Travis Perkins</t>
  </si>
  <si>
    <t>Tullow Oil</t>
  </si>
  <si>
    <t>Vodafone</t>
  </si>
  <si>
    <t>WPP</t>
  </si>
  <si>
    <t>Dart</t>
  </si>
  <si>
    <t>SKAB SS Equity</t>
  </si>
  <si>
    <t>Skanska</t>
  </si>
  <si>
    <t>Greencore</t>
  </si>
  <si>
    <t>MQG AU Equity</t>
  </si>
  <si>
    <t>MLX AU Equity</t>
  </si>
  <si>
    <t>SYD AU Equity</t>
  </si>
  <si>
    <t>WES AU Equity</t>
  </si>
  <si>
    <t>6395 JT Equity</t>
  </si>
  <si>
    <t>Tadano</t>
  </si>
  <si>
    <t>BOY LN Equity</t>
  </si>
  <si>
    <t>Bodycote</t>
  </si>
  <si>
    <t>Macquarie Group</t>
  </si>
  <si>
    <t>Metals X</t>
  </si>
  <si>
    <t>Sydney Airport</t>
  </si>
  <si>
    <t>Wesfarmers</t>
  </si>
  <si>
    <t>AGFB BB Equity</t>
  </si>
  <si>
    <t>COLR BB Equity</t>
  </si>
  <si>
    <t>DEXB BB Equity</t>
  </si>
  <si>
    <t>SOLB BB Equity</t>
  </si>
  <si>
    <t>UCB BB Equity</t>
  </si>
  <si>
    <t>Colruyt</t>
  </si>
  <si>
    <t>DEXIA</t>
  </si>
  <si>
    <t>Solvay</t>
  </si>
  <si>
    <t>UCB</t>
  </si>
  <si>
    <t>MCHP US Equity</t>
  </si>
  <si>
    <t>Microchip Technology</t>
  </si>
  <si>
    <t>RBI AV Equity</t>
  </si>
  <si>
    <t>WIE AV Equity</t>
  </si>
  <si>
    <t>GARAN TI Equity</t>
  </si>
  <si>
    <t>OTPD LI Equity</t>
  </si>
  <si>
    <t>OTP HB Equity</t>
  </si>
  <si>
    <t>COLOB DC Equity</t>
  </si>
  <si>
    <t>DANSKE DC Equity</t>
  </si>
  <si>
    <t>GN DC Equity</t>
  </si>
  <si>
    <t>NOVOB DC Equity</t>
  </si>
  <si>
    <t>TDC DC Equity</t>
  </si>
  <si>
    <t>TOP DC Equity</t>
  </si>
  <si>
    <t>VWS DC Equity</t>
  </si>
  <si>
    <t>FORTUM FH Equity</t>
  </si>
  <si>
    <t>KNEBV FH Equity</t>
  </si>
  <si>
    <t>NESTE FH Equity</t>
  </si>
  <si>
    <t>NOKIA FH Equity</t>
  </si>
  <si>
    <t>OTE1V FH Equity</t>
  </si>
  <si>
    <t>STERV FH Equity</t>
  </si>
  <si>
    <t>OEI#BK-OEI#Equity#AT#Total</t>
  </si>
  <si>
    <t>Austria</t>
  </si>
  <si>
    <t>Raiffeisen Bank</t>
  </si>
  <si>
    <t>Wienerberger</t>
  </si>
  <si>
    <t>OEI#BK-OEI#Equity#TR#Total</t>
  </si>
  <si>
    <t>Turkey</t>
  </si>
  <si>
    <t>Turkiye Garanti Bankasi AS</t>
  </si>
  <si>
    <t>OTP Bank -GDR</t>
  </si>
  <si>
    <t>OEI#BK-OEI#Equity#HU#Total</t>
  </si>
  <si>
    <t>Hungary</t>
  </si>
  <si>
    <t>OTP Bank</t>
  </si>
  <si>
    <t>Coloplast</t>
  </si>
  <si>
    <t>Danske Bank</t>
  </si>
  <si>
    <t>GN Store Nord</t>
  </si>
  <si>
    <t>Novo Nordisk</t>
  </si>
  <si>
    <t>TDC</t>
  </si>
  <si>
    <t>TOPDANMARK A/S</t>
  </si>
  <si>
    <t>Vestas Wind Systems</t>
  </si>
  <si>
    <t>Fortum</t>
  </si>
  <si>
    <t>Kone</t>
  </si>
  <si>
    <t>Neste</t>
  </si>
  <si>
    <t>Nokia</t>
  </si>
  <si>
    <t>Outotec</t>
  </si>
  <si>
    <t>Stora Enso</t>
  </si>
  <si>
    <t>CFA Index</t>
  </si>
  <si>
    <t>VGA Index</t>
  </si>
  <si>
    <t>AC FP Equity</t>
  </si>
  <si>
    <t>AF FP Equity</t>
  </si>
  <si>
    <t>AIR FP Equity</t>
  </si>
  <si>
    <t>ALO FP Equity</t>
  </si>
  <si>
    <t>AKE FP Equity</t>
  </si>
  <si>
    <t>ATO FP Equity</t>
  </si>
  <si>
    <t>CS FP Equity</t>
  </si>
  <si>
    <t>EN FP Equity</t>
  </si>
  <si>
    <t>CAP FP Equity</t>
  </si>
  <si>
    <t>CA FP Equity</t>
  </si>
  <si>
    <t>CNP FP Equity</t>
  </si>
  <si>
    <t>ACA FP Equity</t>
  </si>
  <si>
    <t>BN FP Equity</t>
  </si>
  <si>
    <t>DSY FP Equity</t>
  </si>
  <si>
    <t>ENX FP Equity</t>
  </si>
  <si>
    <t>FBEL FP Equity</t>
  </si>
  <si>
    <t>KER FP Equity</t>
  </si>
  <si>
    <t>MC FP Equity</t>
  </si>
  <si>
    <t>MMB FP Equity</t>
  </si>
  <si>
    <t>LR FP Equity</t>
  </si>
  <si>
    <t>OR FP Equity</t>
  </si>
  <si>
    <t>ML FP Equity</t>
  </si>
  <si>
    <t>KN FP Equity</t>
  </si>
  <si>
    <t>RI FP Equity</t>
  </si>
  <si>
    <t>UG FP Equity</t>
  </si>
  <si>
    <t>RNO FP Equity</t>
  </si>
  <si>
    <t>RXL FP Equity</t>
  </si>
  <si>
    <t>SGO FP Equity</t>
  </si>
  <si>
    <t>SAN FP Equity</t>
  </si>
  <si>
    <t>SU FP Equity</t>
  </si>
  <si>
    <t>SCR FP Equity</t>
  </si>
  <si>
    <t>GLE FP Equity</t>
  </si>
  <si>
    <t>SW FP Equity</t>
  </si>
  <si>
    <t>STM FP Equity</t>
  </si>
  <si>
    <t>TFI FP Equity</t>
  </si>
  <si>
    <t>HO FP Equity</t>
  </si>
  <si>
    <t>FP FP Equity</t>
  </si>
  <si>
    <t>UBI FP Equity</t>
  </si>
  <si>
    <t>VIE FP Equity</t>
  </si>
  <si>
    <t>Accor</t>
  </si>
  <si>
    <t>Air France-KLM</t>
  </si>
  <si>
    <t>Airbus</t>
  </si>
  <si>
    <t>Alstom</t>
  </si>
  <si>
    <t>Arkema</t>
  </si>
  <si>
    <t>AtoS</t>
  </si>
  <si>
    <t>AXA</t>
  </si>
  <si>
    <t>Bouygues</t>
  </si>
  <si>
    <t>Capgemini</t>
  </si>
  <si>
    <t>Carrefour</t>
  </si>
  <si>
    <t>CNP Assurances</t>
  </si>
  <si>
    <t>Credit Agricole</t>
  </si>
  <si>
    <t>Danone</t>
  </si>
  <si>
    <t>Dassault Systemes</t>
  </si>
  <si>
    <t>Euronext</t>
  </si>
  <si>
    <t>Kering</t>
  </si>
  <si>
    <t>LVMH Moet Hennessy Louis Vuitton</t>
  </si>
  <si>
    <t>Lagardere SCA</t>
  </si>
  <si>
    <t>Legrand</t>
  </si>
  <si>
    <t>L'Oreal</t>
  </si>
  <si>
    <t>Cie Generale des Etablissements Michelin</t>
  </si>
  <si>
    <t>Natixis</t>
  </si>
  <si>
    <t>Pernod Ricard</t>
  </si>
  <si>
    <t>Peugeot</t>
  </si>
  <si>
    <t>Renault</t>
  </si>
  <si>
    <t>Rexel</t>
  </si>
  <si>
    <t>Cie de Saint-Gobain</t>
  </si>
  <si>
    <t>Sanofi</t>
  </si>
  <si>
    <t>Schneider Electric</t>
  </si>
  <si>
    <t>SCOR</t>
  </si>
  <si>
    <t>Societe Generale</t>
  </si>
  <si>
    <t>Sodexo</t>
  </si>
  <si>
    <t>STMicroelectronics</t>
  </si>
  <si>
    <t>Television Francaise 1</t>
  </si>
  <si>
    <t>Thales</t>
  </si>
  <si>
    <t>TOTAL</t>
  </si>
  <si>
    <t>Ubisoft Entertainment</t>
  </si>
  <si>
    <t>Veolia Environnement</t>
  </si>
  <si>
    <t>GXA Index</t>
  </si>
  <si>
    <t>STA Index</t>
  </si>
  <si>
    <t>2823 HK Equity</t>
  </si>
  <si>
    <t>MXEF Index</t>
  </si>
  <si>
    <t>NKA Index</t>
  </si>
  <si>
    <t>SMA Index</t>
  </si>
  <si>
    <t>RTYA Index</t>
  </si>
  <si>
    <t>SPA Index</t>
  </si>
  <si>
    <t>Z A Index</t>
  </si>
  <si>
    <t>YBYA Index</t>
  </si>
  <si>
    <t>ABE SQ Equity</t>
  </si>
  <si>
    <t>ACX SQ Equity</t>
  </si>
  <si>
    <t>AMS SQ Equity</t>
  </si>
  <si>
    <t>BCP PL Equity</t>
  </si>
  <si>
    <t>SAN SQ Equity</t>
  </si>
  <si>
    <t>BBVA SQ Equity</t>
  </si>
  <si>
    <t>SAB SQ Equity</t>
  </si>
  <si>
    <t>CABK SQ Equity</t>
  </si>
  <si>
    <t>EDP PL Equity</t>
  </si>
  <si>
    <t>ELE SQ Equity</t>
  </si>
  <si>
    <t>ITX SQ Equity</t>
  </si>
  <si>
    <t>IDR SQ Equity</t>
  </si>
  <si>
    <t>IBA Index</t>
  </si>
  <si>
    <t>MAP SQ Equity</t>
  </si>
  <si>
    <t>REP SQ Equity</t>
  </si>
  <si>
    <t>TEF SQ Equity</t>
  </si>
  <si>
    <t>OEI#BK-OEI#Equity#ES#Total</t>
  </si>
  <si>
    <t>Spain</t>
  </si>
  <si>
    <t>Abertis Infraestructuras</t>
  </si>
  <si>
    <t>Amadeus IT Holding</t>
  </si>
  <si>
    <t>OEI#BK-OEI#Equity#PT#Total</t>
  </si>
  <si>
    <t>Portugal</t>
  </si>
  <si>
    <t>Banco Comercial Portugues</t>
  </si>
  <si>
    <t>Banco Santander</t>
  </si>
  <si>
    <t>Banco Bilbao Vizcaya Argentaria</t>
  </si>
  <si>
    <t>Banco de Sabadell</t>
  </si>
  <si>
    <t>CaixaBank</t>
  </si>
  <si>
    <t>EDP - Energias de Portugal</t>
  </si>
  <si>
    <t>Endesa</t>
  </si>
  <si>
    <t>Industria de Diseno Textil</t>
  </si>
  <si>
    <t>Indra Sistemas</t>
  </si>
  <si>
    <t>Mapfre</t>
  </si>
  <si>
    <t>Repsol</t>
  </si>
  <si>
    <t>Telefonica</t>
  </si>
  <si>
    <t>ADS GY Equity</t>
  </si>
  <si>
    <t>AB1 GY Equity</t>
  </si>
  <si>
    <t>AIXA GY Equity</t>
  </si>
  <si>
    <t>ALV GY Equity</t>
  </si>
  <si>
    <t>BAS GY Equity</t>
  </si>
  <si>
    <t>BMW GY Equity</t>
  </si>
  <si>
    <t>BAYN GY Equity</t>
  </si>
  <si>
    <t>BEI GY Equity</t>
  </si>
  <si>
    <t>GBF GY Equity</t>
  </si>
  <si>
    <t>CBK GY Equity</t>
  </si>
  <si>
    <t>DAI GY Equity</t>
  </si>
  <si>
    <t>DBK GY Equity</t>
  </si>
  <si>
    <t>DPW GY Equity</t>
  </si>
  <si>
    <t>LHA GY Equity</t>
  </si>
  <si>
    <t>EOAN GY Equity</t>
  </si>
  <si>
    <t>GYC GY Equity</t>
  </si>
  <si>
    <t>HLAG GY Equity</t>
  </si>
  <si>
    <t>HEI GY Equity</t>
  </si>
  <si>
    <t>HEN GY Equity</t>
  </si>
  <si>
    <t>HOT GY Equity</t>
  </si>
  <si>
    <t>BOSS GY Equity</t>
  </si>
  <si>
    <t>MAN GY Equity</t>
  </si>
  <si>
    <t>MUV2 GY Equity</t>
  </si>
  <si>
    <t>PAH3 GY Equity</t>
  </si>
  <si>
    <t>PSM GY Equity</t>
  </si>
  <si>
    <t>RHM GY Equity</t>
  </si>
  <si>
    <t>RHK GY Equity</t>
  </si>
  <si>
    <t>RWE GY Equity</t>
  </si>
  <si>
    <t>SGL GY Equity</t>
  </si>
  <si>
    <t>SIE GY Equity</t>
  </si>
  <si>
    <t>SOW GY Equity</t>
  </si>
  <si>
    <t>TUI1 GY Equity</t>
  </si>
  <si>
    <t>VOW GY Equity</t>
  </si>
  <si>
    <t>adidas</t>
  </si>
  <si>
    <t>AIXTRON</t>
  </si>
  <si>
    <t>Allianz</t>
  </si>
  <si>
    <t>BASF</t>
  </si>
  <si>
    <t>Bayerische Motoren Werke</t>
  </si>
  <si>
    <t>Bayer</t>
  </si>
  <si>
    <t>Beiersdorf</t>
  </si>
  <si>
    <t>Bilfinger</t>
  </si>
  <si>
    <t>Commerzbank</t>
  </si>
  <si>
    <t>Daimler</t>
  </si>
  <si>
    <t>Deutsche Bank</t>
  </si>
  <si>
    <t>Deutsche Post</t>
  </si>
  <si>
    <t>Deutsche Lufthansa</t>
  </si>
  <si>
    <t>E.ON</t>
  </si>
  <si>
    <t>Grand City Properties</t>
  </si>
  <si>
    <t>Hapag-Lloyd</t>
  </si>
  <si>
    <t>HeidelbergCement</t>
  </si>
  <si>
    <t>Henkel AG &amp; Co</t>
  </si>
  <si>
    <t>HOCHTIEF</t>
  </si>
  <si>
    <t>Hugo Boss</t>
  </si>
  <si>
    <t>MAN</t>
  </si>
  <si>
    <t>Muenchener Rueckversicherungs-Gesellschaft AG in Muenchen</t>
  </si>
  <si>
    <t>Porsche Automobil Holding -PFD</t>
  </si>
  <si>
    <t>ProSiebenSat.1 Media</t>
  </si>
  <si>
    <t>RWE</t>
  </si>
  <si>
    <t>Siemens</t>
  </si>
  <si>
    <t>TUI - EUR</t>
  </si>
  <si>
    <t>Volkswagen</t>
  </si>
  <si>
    <t>AD NA Equity</t>
  </si>
  <si>
    <t>APAM NA Equity</t>
  </si>
  <si>
    <t>ASML NA Equity</t>
  </si>
  <si>
    <t>FUR NA Equity</t>
  </si>
  <si>
    <t>HEIA NA Equity</t>
  </si>
  <si>
    <t>KPN NA Equity</t>
  </si>
  <si>
    <t>LIGHT NA Equity</t>
  </si>
  <si>
    <t>RDSA NA Equity</t>
  </si>
  <si>
    <t>WKL NA Equity</t>
  </si>
  <si>
    <t>ACE IM Equity</t>
  </si>
  <si>
    <t>BMPS IM Equity</t>
  </si>
  <si>
    <t>CERV IM Equity</t>
  </si>
  <si>
    <t>CNHI IM Equity</t>
  </si>
  <si>
    <t>CE IM Equity</t>
  </si>
  <si>
    <t>ENEL IM Equity</t>
  </si>
  <si>
    <t>ENI IM Equity</t>
  </si>
  <si>
    <t>RACE US Equity</t>
  </si>
  <si>
    <t>BGN IM Equity</t>
  </si>
  <si>
    <t>ISP IM Equity</t>
  </si>
  <si>
    <t>MS IM Equity</t>
  </si>
  <si>
    <t>SPM IM Equity</t>
  </si>
  <si>
    <t>SRG IM Equity</t>
  </si>
  <si>
    <t>TIT IM Equity</t>
  </si>
  <si>
    <t>TOD IM Equity</t>
  </si>
  <si>
    <t>UBI IM Equity</t>
  </si>
  <si>
    <t>UCG IM Equity</t>
  </si>
  <si>
    <t>DNB NO Equity</t>
  </si>
  <si>
    <t>NHY NO Equity</t>
  </si>
  <si>
    <t>STB NO Equity</t>
  </si>
  <si>
    <t>SUBC NO Equity</t>
  </si>
  <si>
    <t>TEL NO Equity</t>
  </si>
  <si>
    <t>YAR NO Equity</t>
  </si>
  <si>
    <t>Koninklijke Ahold Delhaize</t>
  </si>
  <si>
    <t>APERAM</t>
  </si>
  <si>
    <t>ASML Holding</t>
  </si>
  <si>
    <t>Fugro</t>
  </si>
  <si>
    <t>Heineken</t>
  </si>
  <si>
    <t>Koninklijke KPN</t>
  </si>
  <si>
    <t>Royal Dutch Shell</t>
  </si>
  <si>
    <t>Wolters Kluwer</t>
  </si>
  <si>
    <t>Banca Monte dei Paschi di Siena</t>
  </si>
  <si>
    <t>Cerved Information Solutions</t>
  </si>
  <si>
    <t>CNH Industrial</t>
  </si>
  <si>
    <t>Enel</t>
  </si>
  <si>
    <t>Eni</t>
  </si>
  <si>
    <t>Ferrari</t>
  </si>
  <si>
    <t>Banca Generali</t>
  </si>
  <si>
    <t>Intesa Sanpaolo</t>
  </si>
  <si>
    <t>Mediaset</t>
  </si>
  <si>
    <t>Saipem</t>
  </si>
  <si>
    <t>Snam</t>
  </si>
  <si>
    <t>Telecom Italia SpA/Milano</t>
  </si>
  <si>
    <t>Tod's</t>
  </si>
  <si>
    <t>Unione di Banche Italiane</t>
  </si>
  <si>
    <t>UniCredit</t>
  </si>
  <si>
    <t>DNB</t>
  </si>
  <si>
    <t>Norsk Hydro</t>
  </si>
  <si>
    <t>Statoil</t>
  </si>
  <si>
    <t>Storebrand</t>
  </si>
  <si>
    <t>Subsea 7</t>
  </si>
  <si>
    <t>Telenor</t>
  </si>
  <si>
    <t>Yara</t>
  </si>
  <si>
    <t>MXIM US Equity</t>
  </si>
  <si>
    <t>Maxim Integrated Products</t>
  </si>
  <si>
    <t>2670 JT Equity</t>
  </si>
  <si>
    <t>6857 JT Equity</t>
  </si>
  <si>
    <t>6113 JT Equity</t>
  </si>
  <si>
    <t>3328 HK Equity</t>
  </si>
  <si>
    <t>939 HK Equity</t>
  </si>
  <si>
    <t>317 HK Equity</t>
  </si>
  <si>
    <t>1919 HK Equity</t>
  </si>
  <si>
    <t>6383 JT Equity</t>
  </si>
  <si>
    <t>8750 JT Equity</t>
  </si>
  <si>
    <t>6141 JT Equity</t>
  </si>
  <si>
    <t>2730 JT Equity</t>
  </si>
  <si>
    <t>6954 JT Equity</t>
  </si>
  <si>
    <t>8871 JT Equity</t>
  </si>
  <si>
    <t>1808 JT Equity</t>
  </si>
  <si>
    <t>388 HK Equity</t>
  </si>
  <si>
    <t>3099 JT Equity</t>
  </si>
  <si>
    <t>7202 JT Equity</t>
  </si>
  <si>
    <t>7181 JT Equity</t>
  </si>
  <si>
    <t>8953 JT Equity</t>
  </si>
  <si>
    <t>JM SP Equity</t>
  </si>
  <si>
    <t>7012 JT Equity</t>
  </si>
  <si>
    <t>2503 JT Equity</t>
  </si>
  <si>
    <t>8848 JT Equity</t>
  </si>
  <si>
    <t>7261 JT Equity</t>
  </si>
  <si>
    <t>8802 JT Equity</t>
  </si>
  <si>
    <t>8801 JT Equity</t>
  </si>
  <si>
    <t>6981 JT Equity</t>
  </si>
  <si>
    <t>2689 HK Equity</t>
  </si>
  <si>
    <t>5202 JT Equity</t>
  </si>
  <si>
    <t>8951 JT Equity</t>
  </si>
  <si>
    <t>1820 JT Equity</t>
  </si>
  <si>
    <t>8604 JT Equity</t>
  </si>
  <si>
    <t>5401 JT Equity</t>
  </si>
  <si>
    <t>857 HK Equity</t>
  </si>
  <si>
    <t>6963 JT Equity</t>
  </si>
  <si>
    <t>SMSN LI Equity</t>
  </si>
  <si>
    <t>9719 JT Equity</t>
  </si>
  <si>
    <t>3382 JT Equity</t>
  </si>
  <si>
    <t>5002 JT Equity</t>
  </si>
  <si>
    <t>2331 JT Equity</t>
  </si>
  <si>
    <t>16 HK Equity</t>
  </si>
  <si>
    <t>8035 JT Equity</t>
  </si>
  <si>
    <t>6201 JT Equity</t>
  </si>
  <si>
    <t>7203 JT Equity</t>
  </si>
  <si>
    <t>4208 JT Equity</t>
  </si>
  <si>
    <t>UOB SP Equity</t>
  </si>
  <si>
    <t>4689 JT Equity</t>
  </si>
  <si>
    <t>9064 JT Equity</t>
  </si>
  <si>
    <t>2899 HK Equity</t>
  </si>
  <si>
    <t>ABC-Mart</t>
  </si>
  <si>
    <t>Advantest</t>
  </si>
  <si>
    <t>Amada Holdings</t>
  </si>
  <si>
    <t>China Construction Bank</t>
  </si>
  <si>
    <t>Daifuku</t>
  </si>
  <si>
    <t>Dai-ichi Life</t>
  </si>
  <si>
    <t>DMG Mori</t>
  </si>
  <si>
    <t>EDION CORP</t>
  </si>
  <si>
    <t>FANUC</t>
  </si>
  <si>
    <t>Haseko</t>
  </si>
  <si>
    <t>Hong Kong Exchanges and Clearing</t>
  </si>
  <si>
    <t>Isetan Mitsukoshi</t>
  </si>
  <si>
    <t>Isuzu Motors</t>
  </si>
  <si>
    <t>Japan Post Insurance</t>
  </si>
  <si>
    <t>Japan Retail Fund Investment</t>
  </si>
  <si>
    <t>OEI#BK-OEI#Equity#SG#Total</t>
  </si>
  <si>
    <t>Singapore</t>
  </si>
  <si>
    <t>Jardine Matheson Holdings</t>
  </si>
  <si>
    <t>Kawasaki Heavy Industries</t>
  </si>
  <si>
    <t>Kirin Holdings Co</t>
  </si>
  <si>
    <t>Leopalace21</t>
  </si>
  <si>
    <t>Mazda Motor</t>
  </si>
  <si>
    <t>Mitsubishi Estate</t>
  </si>
  <si>
    <t>Mitsui Fudosan</t>
  </si>
  <si>
    <t>Murata Manufacturing</t>
  </si>
  <si>
    <t>Nippon Building Fund</t>
  </si>
  <si>
    <t>Nishimatsu Construction</t>
  </si>
  <si>
    <t>Nomura</t>
  </si>
  <si>
    <t>Nippon Steel &amp; Sumitomo Metal</t>
  </si>
  <si>
    <t>PetroChina</t>
  </si>
  <si>
    <t>Rohm</t>
  </si>
  <si>
    <t>Samsung Electronics -GDR</t>
  </si>
  <si>
    <t>SCSK</t>
  </si>
  <si>
    <t>Seven &amp; i Holdings</t>
  </si>
  <si>
    <t>Showa Shell Sekiyu KK</t>
  </si>
  <si>
    <t>Sohgo Security Services</t>
  </si>
  <si>
    <t>Sun Hung Kai Properties</t>
  </si>
  <si>
    <t>Tokyo Electron</t>
  </si>
  <si>
    <t>Toyota Industries</t>
  </si>
  <si>
    <t>Toyota Motor</t>
  </si>
  <si>
    <t>Ube Industries</t>
  </si>
  <si>
    <t>United Overseas Bank</t>
  </si>
  <si>
    <t>Yahoo Japan</t>
  </si>
  <si>
    <t>Yamato Holdings</t>
  </si>
  <si>
    <t>SGL SJ Equity</t>
  </si>
  <si>
    <t>ASSAB SS Equity</t>
  </si>
  <si>
    <t>ALIV SS Equity</t>
  </si>
  <si>
    <t>ELUXB SS Equity</t>
  </si>
  <si>
    <t>EKTAB SS Equity</t>
  </si>
  <si>
    <t>ENRO SS Equity</t>
  </si>
  <si>
    <t>HMB SS Equity</t>
  </si>
  <si>
    <t>LUPE SS Equity</t>
  </si>
  <si>
    <t>NDA SS Equity</t>
  </si>
  <si>
    <t>SAND SS Equity</t>
  </si>
  <si>
    <t>SK FP Equity</t>
  </si>
  <si>
    <t>SECUB SS Equity</t>
  </si>
  <si>
    <t>SKFB SS Equity</t>
  </si>
  <si>
    <t>SSABA SS Equity</t>
  </si>
  <si>
    <t>SWEDA SS Equity</t>
  </si>
  <si>
    <t>VOLVB SS Equity</t>
  </si>
  <si>
    <t>ABBN SW Equity</t>
  </si>
  <si>
    <t>ADEN SW Equity</t>
  </si>
  <si>
    <t>CLN SW Equity</t>
  </si>
  <si>
    <t>CSGN SW Equity</t>
  </si>
  <si>
    <t>GIVN SW Equity</t>
  </si>
  <si>
    <t>BAER SW Equity</t>
  </si>
  <si>
    <t>KNIN SW Equity</t>
  </si>
  <si>
    <t>LONN SW Equity</t>
  </si>
  <si>
    <t>NOVN SW Equity</t>
  </si>
  <si>
    <t>PGHN SW Equity</t>
  </si>
  <si>
    <t>CFR SW Equity</t>
  </si>
  <si>
    <t>ROG SW Equity</t>
  </si>
  <si>
    <t>SGSN SW Equity</t>
  </si>
  <si>
    <t>UBSG SW Equity</t>
  </si>
  <si>
    <t>ZURN SW Equity</t>
  </si>
  <si>
    <t>Sibanye Gold</t>
  </si>
  <si>
    <t>Assa Abloy</t>
  </si>
  <si>
    <t>Autoliv -SDR</t>
  </si>
  <si>
    <t>Electrolux</t>
  </si>
  <si>
    <t>Elekta</t>
  </si>
  <si>
    <t>Eniro</t>
  </si>
  <si>
    <t>Hennes &amp; Mauritz</t>
  </si>
  <si>
    <t>Lundin Petroleum</t>
  </si>
  <si>
    <t>Nordea Bank</t>
  </si>
  <si>
    <t>Sandvik</t>
  </si>
  <si>
    <t>SEB</t>
  </si>
  <si>
    <t>Securitas</t>
  </si>
  <si>
    <t>SKF</t>
  </si>
  <si>
    <t>Swedbank</t>
  </si>
  <si>
    <t>Volvo</t>
  </si>
  <si>
    <t>ABB</t>
  </si>
  <si>
    <t>Adecco</t>
  </si>
  <si>
    <t>Clariant</t>
  </si>
  <si>
    <t>Credit Suisse</t>
  </si>
  <si>
    <t>Givaudan</t>
  </si>
  <si>
    <t>Julius Baer Group</t>
  </si>
  <si>
    <t>Kuehne + Nagel</t>
  </si>
  <si>
    <t>Lonza</t>
  </si>
  <si>
    <t>Novartis</t>
  </si>
  <si>
    <t>Partners Group Holding</t>
  </si>
  <si>
    <t>Cie Financiere Richemont</t>
  </si>
  <si>
    <t>Roche Holding-Non Voting</t>
  </si>
  <si>
    <t>SGS</t>
  </si>
  <si>
    <t>Sika</t>
  </si>
  <si>
    <t>UBS</t>
  </si>
  <si>
    <t>Zurich Insurance</t>
  </si>
  <si>
    <t>AMD US Equity</t>
  </si>
  <si>
    <t>AGCO US Equity</t>
  </si>
  <si>
    <t>AEM CN Equity</t>
  </si>
  <si>
    <t>AGN US Equity</t>
  </si>
  <si>
    <t>GOOGL US Equity</t>
  </si>
  <si>
    <t>AXP US Equity</t>
  </si>
  <si>
    <t>T US Equity</t>
  </si>
  <si>
    <t>ATH CN Equity</t>
  </si>
  <si>
    <t>ALV US Equity</t>
  </si>
  <si>
    <t>BAC US Equity</t>
  </si>
  <si>
    <t>BA US Equity</t>
  </si>
  <si>
    <t>BVN US Equity</t>
  </si>
  <si>
    <t>CHTR US Equity</t>
  </si>
  <si>
    <t>CVX US Equity</t>
  </si>
  <si>
    <t>CMG US Equity</t>
  </si>
  <si>
    <t>SCHW US Equity</t>
  </si>
  <si>
    <t>CSCO US Equity</t>
  </si>
  <si>
    <t>C US Equity</t>
  </si>
  <si>
    <t>CNA US Equity</t>
  </si>
  <si>
    <t>DHI US Equity</t>
  </si>
  <si>
    <t>DAN US Equity</t>
  </si>
  <si>
    <t>DHT US Equity</t>
  </si>
  <si>
    <t>EXP US Equity</t>
  </si>
  <si>
    <t>EBAY US Equity</t>
  </si>
  <si>
    <t>EOG US Equity</t>
  </si>
  <si>
    <t>XOM US Equity</t>
  </si>
  <si>
    <t>FAF US Equity</t>
  </si>
  <si>
    <t>FIBK US Equity</t>
  </si>
  <si>
    <t>FL US Equity</t>
  </si>
  <si>
    <t>FNV CN Equity</t>
  </si>
  <si>
    <t>FCX US Equity</t>
  </si>
  <si>
    <t>GE US Equity</t>
  </si>
  <si>
    <t>GM US Equity</t>
  </si>
  <si>
    <t>GS US Equity</t>
  </si>
  <si>
    <t>HAL US Equity</t>
  </si>
  <si>
    <t>IBM US Equity</t>
  </si>
  <si>
    <t>ILMN US Equity</t>
  </si>
  <si>
    <t>EEM US Equity</t>
  </si>
  <si>
    <t>JPM US Equity</t>
  </si>
  <si>
    <t>KBH US Equity</t>
  </si>
  <si>
    <t>KNX US Equity</t>
  </si>
  <si>
    <t>LBTYA US Equity</t>
  </si>
  <si>
    <t>LEN US Equity</t>
  </si>
  <si>
    <t>LPX US Equity</t>
  </si>
  <si>
    <t>LYB US Equity</t>
  </si>
  <si>
    <t>MAS US Equity</t>
  </si>
  <si>
    <t>MU US Equity</t>
  </si>
  <si>
    <t>MSCC US Equity</t>
  </si>
  <si>
    <t>MS US Equity</t>
  </si>
  <si>
    <t>NWL US Equity</t>
  </si>
  <si>
    <t>NTRI US Equity</t>
  </si>
  <si>
    <t>NVDA US Equity</t>
  </si>
  <si>
    <t>NVR US Equity</t>
  </si>
  <si>
    <t>ORCL US Equity</t>
  </si>
  <si>
    <t>PCAR US Equity</t>
  </si>
  <si>
    <t>PANW US Equity</t>
  </si>
  <si>
    <t>PBR US Equity</t>
  </si>
  <si>
    <t>PXD US Equity</t>
  </si>
  <si>
    <t>POL US Equity</t>
  </si>
  <si>
    <t>PHM US Equity</t>
  </si>
  <si>
    <t>RICHT HB Equity</t>
  </si>
  <si>
    <t>RY CN Equity</t>
  </si>
  <si>
    <t>RGLD US Equity</t>
  </si>
  <si>
    <t>CRM US Equity</t>
  </si>
  <si>
    <t>STI US Equity</t>
  </si>
  <si>
    <t>TTM US Equity</t>
  </si>
  <si>
    <t>TIF US Equity</t>
  </si>
  <si>
    <t>USG US Equity</t>
  </si>
  <si>
    <t>UA US Equity</t>
  </si>
  <si>
    <t>VALE3 BS Equity</t>
  </si>
  <si>
    <t>VZ US Equity</t>
  </si>
  <si>
    <t>WFC US Equity</t>
  </si>
  <si>
    <t>WHR US Equity</t>
  </si>
  <si>
    <t>WYNN US Equity</t>
  </si>
  <si>
    <t>Advanced Micro Devices</t>
  </si>
  <si>
    <t>AGCO</t>
  </si>
  <si>
    <t>Agnico-Eagle Mines</t>
  </si>
  <si>
    <t>Allergan</t>
  </si>
  <si>
    <t>Alphabet</t>
  </si>
  <si>
    <t>American Express</t>
  </si>
  <si>
    <t>AT&amp;T</t>
  </si>
  <si>
    <t>Athabasca Oil Corp</t>
  </si>
  <si>
    <t>Autoliv</t>
  </si>
  <si>
    <t>Bank of America</t>
  </si>
  <si>
    <t>Boeing</t>
  </si>
  <si>
    <t>Cia de Minas Buenaventura -ADR</t>
  </si>
  <si>
    <t>Charter Communications</t>
  </si>
  <si>
    <t>Chevron Corp</t>
  </si>
  <si>
    <t>Chipotle Mexican Grill</t>
  </si>
  <si>
    <t>Charles Schwab</t>
  </si>
  <si>
    <t>Cisco Systems</t>
  </si>
  <si>
    <t>Citigroup</t>
  </si>
  <si>
    <t>CNA Financial Corp</t>
  </si>
  <si>
    <t>DR Horton</t>
  </si>
  <si>
    <t>Dana Holding Corp</t>
  </si>
  <si>
    <t>DHT</t>
  </si>
  <si>
    <t>Eagle Materials</t>
  </si>
  <si>
    <t>eBay</t>
  </si>
  <si>
    <t>EOG Resources</t>
  </si>
  <si>
    <t>Exxon Mobil</t>
  </si>
  <si>
    <t>First American Financial</t>
  </si>
  <si>
    <t>First Interstate Bancsystem-Non Voting</t>
  </si>
  <si>
    <t>Foot Locker</t>
  </si>
  <si>
    <t>Franco-Nevada</t>
  </si>
  <si>
    <t>Freeport-McMoRan</t>
  </si>
  <si>
    <t>General Electric</t>
  </si>
  <si>
    <t>General Motors</t>
  </si>
  <si>
    <t>Goldman Sachs</t>
  </si>
  <si>
    <t>Halliburton</t>
  </si>
  <si>
    <t>International Business Machines</t>
  </si>
  <si>
    <t>Illumina</t>
  </si>
  <si>
    <t>JPMorgan Chase &amp;</t>
  </si>
  <si>
    <t>KB Home</t>
  </si>
  <si>
    <t>Knight Transportation</t>
  </si>
  <si>
    <t>Liberty Global</t>
  </si>
  <si>
    <t>Lennar</t>
  </si>
  <si>
    <t>Louisiana-Pacific</t>
  </si>
  <si>
    <t>LyondellBasell Industries</t>
  </si>
  <si>
    <t>Masco</t>
  </si>
  <si>
    <t>Micron Technology</t>
  </si>
  <si>
    <t>Microsemi</t>
  </si>
  <si>
    <t>Morgan Stanley</t>
  </si>
  <si>
    <t>Newell Rubbermaid</t>
  </si>
  <si>
    <t>Nutrisystem</t>
  </si>
  <si>
    <t>NVIDIA</t>
  </si>
  <si>
    <t>NVR</t>
  </si>
  <si>
    <t>Oracle</t>
  </si>
  <si>
    <t>PACCAR</t>
  </si>
  <si>
    <t>Palo Alto Networks</t>
  </si>
  <si>
    <t>Petroleo Brasileiro -ADR</t>
  </si>
  <si>
    <t>Pioneer Natural Resources Co</t>
  </si>
  <si>
    <t>PolyOne</t>
  </si>
  <si>
    <t>PulteGroup</t>
  </si>
  <si>
    <t>Royal Bank of Canada</t>
  </si>
  <si>
    <t>Royal Gold</t>
  </si>
  <si>
    <t>salesforce.com</t>
  </si>
  <si>
    <t>SunTrust Banks</t>
  </si>
  <si>
    <t>Tata Motors -ADR</t>
  </si>
  <si>
    <t>Tiffany &amp;</t>
  </si>
  <si>
    <t>USG Corp</t>
  </si>
  <si>
    <t>Under Armour C</t>
  </si>
  <si>
    <t>Vale</t>
  </si>
  <si>
    <t>Verizon Communications</t>
  </si>
  <si>
    <t>Wells Fargo &amp;</t>
  </si>
  <si>
    <t>Whirlpool</t>
  </si>
  <si>
    <t>Wynn Resorts</t>
  </si>
  <si>
    <t>III LN Equity</t>
  </si>
  <si>
    <t>ADM LN Equity</t>
  </si>
  <si>
    <t>AGK LN Equity</t>
  </si>
  <si>
    <t>AHT LN Equity</t>
  </si>
  <si>
    <t>ABF LN Equity</t>
  </si>
  <si>
    <t>AZN LN Equity</t>
  </si>
  <si>
    <t>AV/ LN Equity</t>
  </si>
  <si>
    <t>BBY LN Equity</t>
  </si>
  <si>
    <t>BATS LN Equity</t>
  </si>
  <si>
    <t>BLT LN Equity</t>
  </si>
  <si>
    <t>BOO LN Equity</t>
  </si>
  <si>
    <t>BP/ LN Equity</t>
  </si>
  <si>
    <t>BLND LN Equity</t>
  </si>
  <si>
    <t>BVIC LN Equity</t>
  </si>
  <si>
    <t>BT/A LN Equity</t>
  </si>
  <si>
    <t>BRBY LN Equity</t>
  </si>
  <si>
    <t>CCR LN Equity</t>
  </si>
  <si>
    <t>CNE LN Equity</t>
  </si>
  <si>
    <t>CPI LN Equity</t>
  </si>
  <si>
    <t>CCL LN Equity</t>
  </si>
  <si>
    <t>CPR LN Equity</t>
  </si>
  <si>
    <t>CNA LN Equity</t>
  </si>
  <si>
    <t>CIR LN Equity</t>
  </si>
  <si>
    <t>CLNR LN Equity</t>
  </si>
  <si>
    <t>COB LN Equity</t>
  </si>
  <si>
    <t>CPG LN Equity</t>
  </si>
  <si>
    <t>CRH LN Equity</t>
  </si>
  <si>
    <t>DCG LN Equity</t>
  </si>
  <si>
    <t>DCC LN Equity</t>
  </si>
  <si>
    <t>DGE LN Equity</t>
  </si>
  <si>
    <t>DC/ LN Equity</t>
  </si>
  <si>
    <t>DRX LN Equity</t>
  </si>
  <si>
    <t>EZJ LN Equity</t>
  </si>
  <si>
    <t>EDR LN Equity</t>
  </si>
  <si>
    <t>ECM LN Equity</t>
  </si>
  <si>
    <t>EIG LN Equity</t>
  </si>
  <si>
    <t>EXPN LN Equity</t>
  </si>
  <si>
    <t>FERG LN Equity</t>
  </si>
  <si>
    <t>FTC LN Equity</t>
  </si>
  <si>
    <t>FGP LN Equity</t>
  </si>
  <si>
    <t>FCCN LN Equity</t>
  </si>
  <si>
    <t>GFS LN Equity</t>
  </si>
  <si>
    <t>GSK LN Equity</t>
  </si>
  <si>
    <t>GLEN LN Equity</t>
  </si>
  <si>
    <t>GBS LN Equity</t>
  </si>
  <si>
    <t>HSP LN Equity</t>
  </si>
  <si>
    <t>HAS LN Equity</t>
  </si>
  <si>
    <t>HSX LN Equity</t>
  </si>
  <si>
    <t>HSBA LN Equity</t>
  </si>
  <si>
    <t>HUR LN Equity</t>
  </si>
  <si>
    <t>IAG LN Equity</t>
  </si>
  <si>
    <t>IBST LN Equity</t>
  </si>
  <si>
    <t>IMI LN Equity</t>
  </si>
  <si>
    <t>IMM LN Equity</t>
  </si>
  <si>
    <t>IMB LN Equity</t>
  </si>
  <si>
    <t>ISAT LN Equity</t>
  </si>
  <si>
    <t>IPF LN Equity</t>
  </si>
  <si>
    <t>ITRK LN Equity</t>
  </si>
  <si>
    <t>INVP LN Equity</t>
  </si>
  <si>
    <t>ITM LN Equity</t>
  </si>
  <si>
    <t>JLT LN  Equity</t>
  </si>
  <si>
    <t>JMAT LN Equity</t>
  </si>
  <si>
    <t>JPR LN Equity</t>
  </si>
  <si>
    <t>KGF LN Equity</t>
  </si>
  <si>
    <t>LGEN LN Equity</t>
  </si>
  <si>
    <t>LLOY LN Equity</t>
  </si>
  <si>
    <t>LSE LN Equity</t>
  </si>
  <si>
    <t>LMI LN Equity</t>
  </si>
  <si>
    <t>MKS LN Equity</t>
  </si>
  <si>
    <t>MRO LN Equity</t>
  </si>
  <si>
    <t>MAB LN Equity</t>
  </si>
  <si>
    <t>MRW LN Equity</t>
  </si>
  <si>
    <t>MTC LN Equity</t>
  </si>
  <si>
    <t>NG/ LN Equity</t>
  </si>
  <si>
    <t>NXT LN Equity</t>
  </si>
  <si>
    <t>OCDO LN Equity</t>
  </si>
  <si>
    <t>PAG LN Equity</t>
  </si>
  <si>
    <t>PSN LN Equity</t>
  </si>
  <si>
    <t>PFC LN Equity</t>
  </si>
  <si>
    <t>POG LN Equity</t>
  </si>
  <si>
    <t>PFD LN Equity</t>
  </si>
  <si>
    <t>PFG LN Equity</t>
  </si>
  <si>
    <t>PRU LN Equity</t>
  </si>
  <si>
    <t>QQ/ LN Equity</t>
  </si>
  <si>
    <t>RPT LN Equity</t>
  </si>
  <si>
    <t>REL LN Equity</t>
  </si>
  <si>
    <t>RTO LN Equity</t>
  </si>
  <si>
    <t>RMV LN Equity</t>
  </si>
  <si>
    <t>RIO LN Equity</t>
  </si>
  <si>
    <t>RKH LN Equity</t>
  </si>
  <si>
    <t>RBS LN Equity</t>
  </si>
  <si>
    <t>RDSA LN Equity</t>
  </si>
  <si>
    <t>RDSB LN Equity</t>
  </si>
  <si>
    <t>RMG LN Equity</t>
  </si>
  <si>
    <t>RSA LN Equity</t>
  </si>
  <si>
    <t>RYA LN Equity</t>
  </si>
  <si>
    <t>SGE LN Equity</t>
  </si>
  <si>
    <t>SBRY LN Equity</t>
  </si>
  <si>
    <t>SVS LN Equity</t>
  </si>
  <si>
    <t>SDR LN Equity</t>
  </si>
  <si>
    <t>SRP LN Equity</t>
  </si>
  <si>
    <t>SHP LN Equity</t>
  </si>
  <si>
    <t>SMS LN Equity</t>
  </si>
  <si>
    <t>SN/ LN Equity</t>
  </si>
  <si>
    <t>SMIN LN Equity</t>
  </si>
  <si>
    <t>SOPH LN Equity</t>
  </si>
  <si>
    <t>SPD LN Equity</t>
  </si>
  <si>
    <t>SSE LN Equity</t>
  </si>
  <si>
    <t>STJ LN Equity</t>
  </si>
  <si>
    <t>SGC LN Equity</t>
  </si>
  <si>
    <t>STAN LN Equity</t>
  </si>
  <si>
    <t>STVG LN Equity</t>
  </si>
  <si>
    <t>TSCO LN Equity</t>
  </si>
  <si>
    <t>TCG LN Equity</t>
  </si>
  <si>
    <t>ULVR LN Equity</t>
  </si>
  <si>
    <t>UU/ LN Equity</t>
  </si>
  <si>
    <t>VEC LN Equity</t>
  </si>
  <si>
    <t>VED LN Equity</t>
  </si>
  <si>
    <t>VCT LN Equity</t>
  </si>
  <si>
    <t>WEIR LN Equity</t>
  </si>
  <si>
    <t>WMH LN Equity</t>
  </si>
  <si>
    <t>3i Group</t>
  </si>
  <si>
    <t>Admiral</t>
  </si>
  <si>
    <t>Aggreko</t>
  </si>
  <si>
    <t>Ashtead</t>
  </si>
  <si>
    <t>Associated British Foods</t>
  </si>
  <si>
    <t>AstraZeneca</t>
  </si>
  <si>
    <t>Aviva</t>
  </si>
  <si>
    <t>Balfour Beatty</t>
  </si>
  <si>
    <t>British American Tobacco</t>
  </si>
  <si>
    <t>BHP Billiton</t>
  </si>
  <si>
    <t>boohoo.com</t>
  </si>
  <si>
    <t>BP</t>
  </si>
  <si>
    <t>British Land Co</t>
  </si>
  <si>
    <t>Britvic</t>
  </si>
  <si>
    <t>BT</t>
  </si>
  <si>
    <t>Burberry Group</t>
  </si>
  <si>
    <t>C&amp;C Group</t>
  </si>
  <si>
    <t>Cairn Energy</t>
  </si>
  <si>
    <t>Capita</t>
  </si>
  <si>
    <t>Carnival</t>
  </si>
  <si>
    <t>Carpetright</t>
  </si>
  <si>
    <t>Centrica</t>
  </si>
  <si>
    <t>Circassia Pharmaceuticals</t>
  </si>
  <si>
    <t>Cluff Natural Resources</t>
  </si>
  <si>
    <t>Cobham</t>
  </si>
  <si>
    <t>Compass</t>
  </si>
  <si>
    <t>CRH - GBP</t>
  </si>
  <si>
    <t>Dairy Crest</t>
  </si>
  <si>
    <t>DCC</t>
  </si>
  <si>
    <t>Diageo</t>
  </si>
  <si>
    <t>Dixons Carphone</t>
  </si>
  <si>
    <t>Drax Group</t>
  </si>
  <si>
    <t>easyJet</t>
  </si>
  <si>
    <t>Egdon Resources</t>
  </si>
  <si>
    <t>Electrocomponents</t>
  </si>
  <si>
    <t>Experian</t>
  </si>
  <si>
    <t>Wolseley</t>
  </si>
  <si>
    <t>FILTRONIC PLC</t>
  </si>
  <si>
    <t>Firstgroup</t>
  </si>
  <si>
    <t>FRENCH CONNECTION GROUP PLC</t>
  </si>
  <si>
    <t>G4S</t>
  </si>
  <si>
    <t>GlaxoSmithKline</t>
  </si>
  <si>
    <t>Glencore</t>
  </si>
  <si>
    <t>Gold Bullion Securities</t>
  </si>
  <si>
    <t>Hargreaves Services</t>
  </si>
  <si>
    <t>Hays</t>
  </si>
  <si>
    <t>Hiscox</t>
  </si>
  <si>
    <t>HSBC</t>
  </si>
  <si>
    <t>Hurricane Energy</t>
  </si>
  <si>
    <t>International Consolidated Airlines</t>
  </si>
  <si>
    <t>Ibstock</t>
  </si>
  <si>
    <t>IMI</t>
  </si>
  <si>
    <t>ImmuPharma</t>
  </si>
  <si>
    <t>Imperial Brands</t>
  </si>
  <si>
    <t>Inmarsat</t>
  </si>
  <si>
    <t>International Personal Finance</t>
  </si>
  <si>
    <t>Intertek Group</t>
  </si>
  <si>
    <t>Investec</t>
  </si>
  <si>
    <t>Jardine Lloyd Thompson Group</t>
  </si>
  <si>
    <t>Johnson Matthey</t>
  </si>
  <si>
    <t>Johnston Press</t>
  </si>
  <si>
    <t>Kingfisher</t>
  </si>
  <si>
    <t>Legal &amp; General Group</t>
  </si>
  <si>
    <t>Lloyds Banking</t>
  </si>
  <si>
    <t>London Stock Exchange Group</t>
  </si>
  <si>
    <t>Lonmin</t>
  </si>
  <si>
    <t>Marks &amp; Spencer</t>
  </si>
  <si>
    <t>Mitchells &amp; Butlers</t>
  </si>
  <si>
    <t>WM Morrison Supermarkets</t>
  </si>
  <si>
    <t>National Grid</t>
  </si>
  <si>
    <t>Next</t>
  </si>
  <si>
    <t>Ocado</t>
  </si>
  <si>
    <t>Paragon Group of Cos</t>
  </si>
  <si>
    <t>Persimmon</t>
  </si>
  <si>
    <t>Petrofac</t>
  </si>
  <si>
    <t>Petropavlovsk</t>
  </si>
  <si>
    <t>Premier Foods</t>
  </si>
  <si>
    <t>Provident Financial</t>
  </si>
  <si>
    <t>Prudential</t>
  </si>
  <si>
    <t>QinetiQ Group</t>
  </si>
  <si>
    <t>Reed Elsevier PLC</t>
  </si>
  <si>
    <t>Rentokil Initial</t>
  </si>
  <si>
    <t>Rightmove</t>
  </si>
  <si>
    <t>Rio Tinto</t>
  </si>
  <si>
    <t>Rockhopper Exploration</t>
  </si>
  <si>
    <t>Royal Bank of Scotland</t>
  </si>
  <si>
    <t>Royal Dutch Shell - B SHS</t>
  </si>
  <si>
    <t>Royal Mail</t>
  </si>
  <si>
    <t>RSA Insurance</t>
  </si>
  <si>
    <t>Ryanair</t>
  </si>
  <si>
    <t>The Sage Group</t>
  </si>
  <si>
    <t>J Sainsbury</t>
  </si>
  <si>
    <t>SAVILLS PLC</t>
  </si>
  <si>
    <t>Schroders</t>
  </si>
  <si>
    <t>Serco</t>
  </si>
  <si>
    <t>Shire</t>
  </si>
  <si>
    <t>Smart Metering Systems</t>
  </si>
  <si>
    <t>Smith &amp; Nephew</t>
  </si>
  <si>
    <t>Smiths</t>
  </si>
  <si>
    <t>Sophos</t>
  </si>
  <si>
    <t>Sports Direct</t>
  </si>
  <si>
    <t>SSE</t>
  </si>
  <si>
    <t>St James's Place</t>
  </si>
  <si>
    <t>Stagecoach Group</t>
  </si>
  <si>
    <t>Standard Chartered</t>
  </si>
  <si>
    <t>STV</t>
  </si>
  <si>
    <t>Tesco</t>
  </si>
  <si>
    <t>Thomas Cook Group</t>
  </si>
  <si>
    <t>Trinity Mirror</t>
  </si>
  <si>
    <t>Unilever</t>
  </si>
  <si>
    <t>United Utilities Group</t>
  </si>
  <si>
    <t>Vectura</t>
  </si>
  <si>
    <t>Vedanta Resources</t>
  </si>
  <si>
    <t>Victrex</t>
  </si>
  <si>
    <t>The Weir Group</t>
  </si>
  <si>
    <t>William Hill</t>
  </si>
  <si>
    <t>AGFA-Gevaert</t>
  </si>
  <si>
    <t>Fromageries Bel</t>
  </si>
  <si>
    <t>Air Berlin</t>
  </si>
  <si>
    <t>Rheinmetall</t>
  </si>
  <si>
    <t>RHOEN-KLINIKUM</t>
  </si>
  <si>
    <t>SGL Carbon</t>
  </si>
  <si>
    <t>Software</t>
  </si>
  <si>
    <t>Bank of Communications</t>
  </si>
  <si>
    <t>COSCO SHIPPING Holdings</t>
  </si>
  <si>
    <t>CSSC Offshore and Marine Engineering</t>
  </si>
  <si>
    <t>iShares FTSE A50 China Index ETF</t>
  </si>
  <si>
    <t>Nine Dragons Paper</t>
  </si>
  <si>
    <t>Zijin Mining</t>
  </si>
  <si>
    <t>Richter Gedeon</t>
  </si>
  <si>
    <t>ACEA</t>
  </si>
  <si>
    <t>Credito Emiliano</t>
  </si>
  <si>
    <t>Goldcrest</t>
  </si>
  <si>
    <t>Nippon Sheet Glass</t>
  </si>
  <si>
    <t>Acerinox</t>
  </si>
  <si>
    <t>SSAB A</t>
  </si>
  <si>
    <t>Enterprise Inns</t>
  </si>
  <si>
    <t>ITM Power</t>
  </si>
  <si>
    <t>Mothercare</t>
  </si>
  <si>
    <t>Regal Petroleum</t>
  </si>
  <si>
    <t>Rolls-Royce Holdings</t>
  </si>
  <si>
    <t>G A Comdty</t>
  </si>
  <si>
    <t>JBA Comdty</t>
  </si>
  <si>
    <t>RXA Comdty</t>
  </si>
  <si>
    <t>IKA Comdty</t>
  </si>
  <si>
    <t>TYA Comdty</t>
  </si>
  <si>
    <t>BTSA Comdty</t>
  </si>
  <si>
    <t>USA Comdty</t>
  </si>
  <si>
    <t>GCA Comdty</t>
  </si>
  <si>
    <t>SIA Comdty</t>
  </si>
  <si>
    <t>PLA Comdty</t>
  </si>
  <si>
    <t>W A Comdty</t>
  </si>
  <si>
    <t>CLA Comdty</t>
  </si>
  <si>
    <t>SBA Comdty</t>
  </si>
  <si>
    <t>Melrose Industries</t>
  </si>
  <si>
    <t>WEED CN Equity</t>
  </si>
  <si>
    <t>Canopy Growth</t>
  </si>
  <si>
    <t>Macro</t>
  </si>
  <si>
    <t>FX</t>
  </si>
  <si>
    <t>% Book</t>
  </si>
  <si>
    <t>% Fund</t>
  </si>
  <si>
    <t>Control</t>
  </si>
  <si>
    <t>#MNEMONICS#</t>
  </si>
  <si>
    <t>hedged</t>
  </si>
  <si>
    <t>Instrument Type</t>
  </si>
  <si>
    <t>175 HK Equity</t>
  </si>
  <si>
    <t>Geely Automobile</t>
  </si>
  <si>
    <t>FRES LN Equity</t>
  </si>
  <si>
    <t>Fresnillo</t>
  </si>
  <si>
    <t>HMSO LN Equity</t>
  </si>
  <si>
    <t>Hammerson</t>
  </si>
  <si>
    <t>MTRO LN Equity</t>
  </si>
  <si>
    <t>Metro Bank</t>
  </si>
  <si>
    <t>MCRO LN Equity</t>
  </si>
  <si>
    <t>Micro Focus</t>
  </si>
  <si>
    <t>OXFORD NANOPORE TECHNOLOGIES</t>
  </si>
  <si>
    <t>GBp</t>
  </si>
  <si>
    <t>RTN LN Equity</t>
  </si>
  <si>
    <t>Restaurant</t>
  </si>
  <si>
    <t>BGS US Equity</t>
  </si>
  <si>
    <t>B&amp;G Foods</t>
  </si>
  <si>
    <t>FNTN GY Equity</t>
  </si>
  <si>
    <t>Freenet</t>
  </si>
  <si>
    <t>SWAN####Total</t>
  </si>
  <si>
    <t>SWAN</t>
  </si>
  <si>
    <t>IRS: Fix/Float ICE LIBOR GBP 6 Month  P17427000 R17427000 29/03/2018 00:00:00-07/12/2027 00:00:00 -3001039</t>
  </si>
  <si>
    <t>IRS: Fix/Float ICE LIBOR GBP 6 Month P39600000 R39600000 29/12/2017 00:00:00-07/12/2027 00:00:00 -2959908</t>
  </si>
  <si>
    <t>ALEG####Total</t>
  </si>
  <si>
    <t>ALEG</t>
  </si>
  <si>
    <t>SLCJY US Equity</t>
  </si>
  <si>
    <t>SLC Agricola -ADR</t>
  </si>
  <si>
    <t>OPUS####Total</t>
  </si>
  <si>
    <t>OPUS</t>
  </si>
  <si>
    <t>Gulf International Minerals</t>
  </si>
  <si>
    <t>CAD</t>
  </si>
  <si>
    <t>OPE####Total</t>
  </si>
  <si>
    <t>OPE</t>
  </si>
  <si>
    <t>DVO LN Equity</t>
  </si>
  <si>
    <t>Devro</t>
  </si>
  <si>
    <t>BEST####Total</t>
  </si>
  <si>
    <t>BEST</t>
  </si>
  <si>
    <t>OBID####Total</t>
  </si>
  <si>
    <t>OBID</t>
  </si>
  <si>
    <t>FDXC####Total</t>
  </si>
  <si>
    <t>FDXC</t>
  </si>
  <si>
    <t xml:space="preserve">  Equity</t>
  </si>
  <si>
    <t xml:space="preserve">  Macro</t>
  </si>
  <si>
    <t xml:space="preserve">  FX</t>
  </si>
  <si>
    <t>Other</t>
  </si>
  <si>
    <t>Net Equity Exposure</t>
  </si>
  <si>
    <t>ML % OEI</t>
  </si>
  <si>
    <t>ML Return</t>
  </si>
  <si>
    <t>AUM (EURm)</t>
  </si>
  <si>
    <t>GVC LN Equity</t>
  </si>
  <si>
    <t>GVC</t>
  </si>
  <si>
    <t>£/$</t>
  </si>
  <si>
    <t>€/AUD</t>
  </si>
  <si>
    <t>AUD/$</t>
  </si>
  <si>
    <t>GBP/$</t>
  </si>
  <si>
    <t>SWAN##Equity##Total</t>
  </si>
  <si>
    <t>SWAN##Equity#AU#Total</t>
  </si>
  <si>
    <t>SWAN##Equity#BE#Total</t>
  </si>
  <si>
    <t>SWAN##Equity#BR#Total</t>
  </si>
  <si>
    <t>SWAN##Equity#CA#Total</t>
  </si>
  <si>
    <t>SWAN##Equity#FI#Total</t>
  </si>
  <si>
    <t>SWAN##Equity#FR#Total</t>
  </si>
  <si>
    <t>SWAN##Equity#DE#Total</t>
  </si>
  <si>
    <t>SWAN##Equity#GR#Total</t>
  </si>
  <si>
    <t>SWAN##Equity#HK#Total</t>
  </si>
  <si>
    <t>SWAN##Equity#IE#Total</t>
  </si>
  <si>
    <t>SWAN##Equity#IT#Total</t>
  </si>
  <si>
    <t>SWAN##Equity#JP#Total</t>
  </si>
  <si>
    <t>SWAN##Equity#NL#Total</t>
  </si>
  <si>
    <t>SWAN##Equity#NO#Total</t>
  </si>
  <si>
    <t>SWAN##Equity#ZA#Total</t>
  </si>
  <si>
    <t>SWAN##Equity#SE#Total</t>
  </si>
  <si>
    <t>SWAN##Equity#CH#Total</t>
  </si>
  <si>
    <t>SWAN##Equity#GB#Total</t>
  </si>
  <si>
    <t>SWAN##Equity#US#Total</t>
  </si>
  <si>
    <t>SWAN##Macro##Total</t>
  </si>
  <si>
    <t>SWAN##FX##Total</t>
  </si>
  <si>
    <t>ALEG###BR#Total</t>
  </si>
  <si>
    <t>ALEG###FR#Total</t>
  </si>
  <si>
    <t>ALEG###DE#Total</t>
  </si>
  <si>
    <t>ALEG###JP#Total</t>
  </si>
  <si>
    <t>ALEG###NO#Total</t>
  </si>
  <si>
    <t>ALEG###SE#Total</t>
  </si>
  <si>
    <t>ALEG###GB#Total</t>
  </si>
  <si>
    <t>ALEG###US#Total</t>
  </si>
  <si>
    <t>OPUS###BR#Total</t>
  </si>
  <si>
    <t>OPUS###CA#Total</t>
  </si>
  <si>
    <t>OPUS###FR#Total</t>
  </si>
  <si>
    <t>OPUS###DE#Total</t>
  </si>
  <si>
    <t>OPUS###JP#Total</t>
  </si>
  <si>
    <t>OPUS###NO#Total</t>
  </si>
  <si>
    <t>OPUS###SE#Total</t>
  </si>
  <si>
    <t>OPUS###GB#Total</t>
  </si>
  <si>
    <t>OPUS###US#Total</t>
  </si>
  <si>
    <t>OPE###BR#Total</t>
  </si>
  <si>
    <t>OPE###FR#Total</t>
  </si>
  <si>
    <t>OPE###DE#Total</t>
  </si>
  <si>
    <t>OPE###JP#Total</t>
  </si>
  <si>
    <t>OPE###NO#Total</t>
  </si>
  <si>
    <t>OPE###SE#Total</t>
  </si>
  <si>
    <t>OPE###GB#Total</t>
  </si>
  <si>
    <t>OPE###US#Total</t>
  </si>
  <si>
    <t>FDXC###FR#Total</t>
  </si>
  <si>
    <t>FDXC###DE#Total</t>
  </si>
  <si>
    <t>FDXC###JP#Total</t>
  </si>
  <si>
    <t>FDXC###NO#Total</t>
  </si>
  <si>
    <t>FDXC###SE#Total</t>
  </si>
  <si>
    <t>FDXC###GB#Total</t>
  </si>
  <si>
    <t>FDXC###US#Total</t>
  </si>
  <si>
    <t>PLUS LN Equity</t>
  </si>
  <si>
    <t>Plus500</t>
  </si>
  <si>
    <t xml:space="preserve">  Relative to Eurostoxx</t>
  </si>
  <si>
    <t>BAR BB Equity</t>
  </si>
  <si>
    <t>Barco</t>
  </si>
  <si>
    <t>MELE BB Equity</t>
  </si>
  <si>
    <t>Melexis</t>
  </si>
  <si>
    <t>ACB CN Equity</t>
  </si>
  <si>
    <t>Aurora Cannabis</t>
  </si>
  <si>
    <t>KCR FH Equity</t>
  </si>
  <si>
    <t>Konecranes</t>
  </si>
  <si>
    <t>3333 HK Equity</t>
  </si>
  <si>
    <t>China Evergrande</t>
  </si>
  <si>
    <t>1233 HK Equity</t>
  </si>
  <si>
    <t>Times China</t>
  </si>
  <si>
    <t>SRS IM Equity</t>
  </si>
  <si>
    <t>Saras</t>
  </si>
  <si>
    <t>JXTG</t>
  </si>
  <si>
    <t>8919 JT Equity</t>
  </si>
  <si>
    <t>Katitas</t>
  </si>
  <si>
    <t>3230 JT Equity</t>
  </si>
  <si>
    <t>Star Mica</t>
  </si>
  <si>
    <t>Signify</t>
  </si>
  <si>
    <t>HUNT NO Equity</t>
  </si>
  <si>
    <t>Hunter</t>
  </si>
  <si>
    <t>EQNR NO Equity</t>
  </si>
  <si>
    <t>AMS SW Equity</t>
  </si>
  <si>
    <t>ams</t>
  </si>
  <si>
    <t>DUFN SW Equity</t>
  </si>
  <si>
    <t>Dufry</t>
  </si>
  <si>
    <t>SIKA SW Equity</t>
  </si>
  <si>
    <t>Swatch</t>
  </si>
  <si>
    <t>ARW LN Equity</t>
  </si>
  <si>
    <t>Arrow Global Group</t>
  </si>
  <si>
    <t>Ashmore</t>
  </si>
  <si>
    <t>BIG TECHNOLOGIES LTD</t>
  </si>
  <si>
    <t>DGOC LN Equity</t>
  </si>
  <si>
    <t>Diversified Gas &amp; Oil</t>
  </si>
  <si>
    <t>IGG LN Equity</t>
  </si>
  <si>
    <t>IG Group Holdings</t>
  </si>
  <si>
    <t>IMPACT OIL AND GAS WRT</t>
  </si>
  <si>
    <t>IQE LN Equity</t>
  </si>
  <si>
    <t>IQE</t>
  </si>
  <si>
    <t>JSE LN Equity</t>
  </si>
  <si>
    <t>Jadestone Energy</t>
  </si>
  <si>
    <t>S4 Capital</t>
  </si>
  <si>
    <t>RCH LN Equity</t>
  </si>
  <si>
    <t>BABA US Equity</t>
  </si>
  <si>
    <t>Alibaba Group Holding -ADR</t>
  </si>
  <si>
    <t>CMCSA US Equity</t>
  </si>
  <si>
    <t>Comcast</t>
  </si>
  <si>
    <t>ELF US Equity</t>
  </si>
  <si>
    <t>elf Beauty</t>
  </si>
  <si>
    <t>ESV US Equity</t>
  </si>
  <si>
    <t>Ensco</t>
  </si>
  <si>
    <t>SUPV US Equity</t>
  </si>
  <si>
    <t>Grupo Supervielle -ADR</t>
  </si>
  <si>
    <t>OXY US Equity</t>
  </si>
  <si>
    <t>Occidental Petroleum</t>
  </si>
  <si>
    <t>JBU8 Comdty</t>
  </si>
  <si>
    <t>JPN 10Y Bond(Ose) Sep18</t>
  </si>
  <si>
    <t>G U8 Comdty</t>
  </si>
  <si>
    <t>Long Gilt Future Sep18</t>
  </si>
  <si>
    <t>USU8 Comdty</t>
  </si>
  <si>
    <t>US Long Bond(CBT) Sep18</t>
  </si>
  <si>
    <t>USDZAR Curncy</t>
  </si>
  <si>
    <t>MAERSKB DC Equity</t>
  </si>
  <si>
    <t>AP Moller - Maersk-Non Voting</t>
  </si>
  <si>
    <t>SPXW US 08/31/18 P2600 Index</t>
  </si>
  <si>
    <t>August 18 Puts on SPX (2600.00)</t>
  </si>
  <si>
    <t>BME LN Equity</t>
  </si>
  <si>
    <t>B&amp;M European Value Retail</t>
  </si>
  <si>
    <t>DOKA SW Equity</t>
  </si>
  <si>
    <t>dormakaba Holding</t>
  </si>
  <si>
    <t>FNKO US Equity</t>
  </si>
  <si>
    <t>Funko</t>
  </si>
  <si>
    <t>LB US Equity</t>
  </si>
  <si>
    <t>L Brands</t>
  </si>
  <si>
    <t>ON US Equity</t>
  </si>
  <si>
    <t>ON Semiconductor</t>
  </si>
  <si>
    <t>RHIM LN Equity</t>
  </si>
  <si>
    <t>Rhi Magnesita</t>
  </si>
  <si>
    <t>SDRL US Equity</t>
  </si>
  <si>
    <t>Seadrill - USD</t>
  </si>
  <si>
    <t>TPX US Equity</t>
  </si>
  <si>
    <t>Tempur Sealy</t>
  </si>
  <si>
    <t>TKR US Equity</t>
  </si>
  <si>
    <t>Timken</t>
  </si>
  <si>
    <t>SWAN##Equity#ES#Total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</si>
</sst>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(* #,##0.00_);_(* \(#,##0.00\);_(* &quot;-&quot;??_);_(@_)"/>
    <numFmt numFmtId="165" formatCode="_-* #,##0_-;\-* #,##0_-;_-* &quot;-&quot;??_-;_-@_-"/>
    <numFmt numFmtId="166" formatCode="_-* #,##0.0000_-;\-* #,##0.0000_-;_-* &quot;-&quot;??_-;_-@_-"/>
    <numFmt numFmtId="167" formatCode="#,##0;[Red]#,##0"/>
    <numFmt numFmtId="168" formatCode="\+0.00%;[Red]\-0.00%"/>
    <numFmt numFmtId="169" formatCode="#,##0.00&quot; &quot;;[Red]\-#,##0.00&quot; &quot;"/>
    <numFmt numFmtId="170" formatCode="#,##0_ ;[Red]\-#,##0\ "/>
    <numFmt numFmtId="171" formatCode="0.0000"/>
    <numFmt numFmtId="172" formatCode="_(* #,##0_);_(* \(#,##0\);_(* &quot;-&quot;??_);_(@_)"/>
    <numFmt numFmtId="173" formatCode="_(* #,##0.0000_);_(* \(#,##0.0000\);_(* &quot;-&quot;??_);_(@_)"/>
  </numFmts>
  <fonts count="12" x14ac:knownFonts="1"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002060"/>
      <name val="Arial"/>
      <family val="2"/>
    </font>
    <font>
      <b/>
      <sz val="9"/>
      <color theme="1"/>
      <name val="Arial"/>
      <family val="2"/>
    </font>
    <font>
      <b/>
      <sz val="9"/>
      <color rgb="FF002060"/>
      <name val="Arial"/>
      <family val="2"/>
    </font>
    <font>
      <sz val="9"/>
      <color rgb="FF0000FF"/>
      <name val="Arial"/>
      <family val="2"/>
    </font>
    <font>
      <b/>
      <sz val="9"/>
      <color rgb="FF0000FF"/>
      <name val="Arial"/>
      <family val="2"/>
    </font>
    <font>
      <i/>
      <sz val="9"/>
      <color theme="1"/>
      <name val="Arial"/>
      <family val="2"/>
    </font>
    <font>
      <i/>
      <sz val="9"/>
      <color rgb="FF0000FF"/>
      <name val="Arial"/>
      <family val="2"/>
    </font>
    <font>
      <i/>
      <sz val="9"/>
      <color rgb="FF002060"/>
      <name val="Arial"/>
      <family val="2"/>
    </font>
    <font>
      <b/>
      <sz val="9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</borders>
  <cellStyleXfs count="12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2" fillId="0" borderId="0">
      <alignment horizontal="right"/>
    </xf>
    <xf numFmtId="170" fontId="2" fillId="0" borderId="0">
      <alignment horizontal="right"/>
    </xf>
    <xf numFmtId="168" fontId="6" fillId="0" borderId="0">
      <alignment horizontal="right"/>
    </xf>
    <xf numFmtId="166" fontId="2" fillId="0" borderId="0"/>
    <xf numFmtId="164" fontId="2" fillId="0" borderId="0"/>
    <xf numFmtId="2" fontId="2" fillId="0" borderId="0"/>
    <xf numFmtId="167" fontId="2" fillId="0" borderId="0"/>
    <xf numFmtId="169" fontId="6" fillId="0" borderId="0">
      <alignment horizontal="right"/>
    </xf>
    <xf numFmtId="169" fontId="3" fillId="0" borderId="0"/>
  </cellStyleXfs>
  <cellXfs count="348">
    <xf numFmtId="0" fontId="0" fillId="0" borderId="0" xfId="0"/>
    <xf numFmtId="0" fontId="2" fillId="0" borderId="0" xfId="0" applyFont="1"/>
    <xf numFmtId="164" fontId="2" fillId="0" borderId="0" xfId="1" applyFont="1"/>
    <xf numFmtId="165" fontId="2" fillId="0" borderId="0" xfId="1" applyNumberFormat="1" applyFont="1"/>
    <xf numFmtId="166" fontId="2" fillId="0" borderId="0" xfId="1" applyNumberFormat="1" applyFont="1"/>
    <xf numFmtId="0" fontId="4" fillId="0" borderId="0" xfId="0" applyFont="1"/>
    <xf numFmtId="164" fontId="2" fillId="0" borderId="1" xfId="1" applyFont="1" applyBorder="1"/>
    <xf numFmtId="167" fontId="2" fillId="0" borderId="0" xfId="1" applyNumberFormat="1" applyFont="1"/>
    <xf numFmtId="168" fontId="6" fillId="0" borderId="0" xfId="2" applyNumberFormat="1" applyFont="1"/>
    <xf numFmtId="168" fontId="6" fillId="0" borderId="1" xfId="2" applyNumberFormat="1" applyFont="1" applyBorder="1"/>
    <xf numFmtId="169" fontId="3" fillId="0" borderId="0" xfId="1" applyNumberFormat="1" applyFont="1"/>
    <xf numFmtId="0" fontId="2" fillId="0" borderId="1" xfId="0" applyFont="1" applyBorder="1"/>
    <xf numFmtId="0" fontId="2" fillId="0" borderId="0" xfId="0" applyFont="1" applyBorder="1"/>
    <xf numFmtId="164" fontId="2" fillId="0" borderId="0" xfId="1" applyFont="1" applyBorder="1"/>
    <xf numFmtId="166" fontId="2" fillId="0" borderId="0" xfId="1" applyNumberFormat="1" applyFont="1" applyBorder="1"/>
    <xf numFmtId="169" fontId="6" fillId="0" borderId="0" xfId="1" applyNumberFormat="1" applyFont="1"/>
    <xf numFmtId="169" fontId="6" fillId="0" borderId="1" xfId="1" applyNumberFormat="1" applyFont="1" applyBorder="1"/>
    <xf numFmtId="169" fontId="6" fillId="0" borderId="0" xfId="1" applyNumberFormat="1" applyFont="1" applyBorder="1"/>
    <xf numFmtId="170" fontId="2" fillId="0" borderId="0" xfId="1" applyNumberFormat="1" applyFont="1" applyAlignment="1">
      <alignment horizontal="right"/>
    </xf>
    <xf numFmtId="170" fontId="4" fillId="0" borderId="0" xfId="1" applyNumberFormat="1" applyFont="1" applyAlignment="1">
      <alignment horizontal="right"/>
    </xf>
    <xf numFmtId="170" fontId="2" fillId="0" borderId="1" xfId="1" applyNumberFormat="1" applyFont="1" applyBorder="1" applyAlignment="1">
      <alignment horizontal="right"/>
    </xf>
    <xf numFmtId="170" fontId="2" fillId="0" borderId="0" xfId="1" applyNumberFormat="1" applyFont="1" applyBorder="1" applyAlignment="1">
      <alignment horizontal="right"/>
    </xf>
    <xf numFmtId="164" fontId="4" fillId="0" borderId="0" xfId="1" applyFont="1" applyAlignment="1">
      <alignment horizontal="right"/>
    </xf>
    <xf numFmtId="0" fontId="4" fillId="0" borderId="0" xfId="0" applyFont="1" applyAlignment="1">
      <alignment horizontal="right"/>
    </xf>
    <xf numFmtId="2" fontId="2" fillId="0" borderId="0" xfId="0" applyNumberFormat="1" applyFont="1"/>
    <xf numFmtId="2" fontId="4" fillId="0" borderId="0" xfId="0" applyNumberFormat="1" applyFont="1" applyAlignment="1">
      <alignment horizontal="right"/>
    </xf>
    <xf numFmtId="2" fontId="2" fillId="0" borderId="1" xfId="0" applyNumberFormat="1" applyFont="1" applyBorder="1"/>
    <xf numFmtId="2" fontId="2" fillId="0" borderId="0" xfId="0" applyNumberFormat="1" applyFont="1" applyBorder="1"/>
    <xf numFmtId="167" fontId="4" fillId="0" borderId="0" xfId="1" applyNumberFormat="1" applyFont="1" applyAlignment="1">
      <alignment horizontal="right"/>
    </xf>
    <xf numFmtId="2" fontId="4" fillId="0" borderId="0" xfId="0" applyNumberFormat="1" applyFont="1"/>
    <xf numFmtId="0" fontId="2" fillId="0" borderId="0" xfId="0" applyFont="1"/>
    <xf numFmtId="0" fontId="4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9" fontId="3" fillId="0" borderId="1" xfId="1" applyNumberFormat="1" applyFont="1" applyBorder="1"/>
    <xf numFmtId="168" fontId="6" fillId="0" borderId="0" xfId="2" applyNumberFormat="1" applyFont="1" applyBorder="1"/>
    <xf numFmtId="169" fontId="3" fillId="0" borderId="0" xfId="1" applyNumberFormat="1" applyFont="1" applyBorder="1"/>
    <xf numFmtId="164" fontId="2" fillId="0" borderId="0" xfId="1" applyFont="1" applyAlignment="1">
      <alignment horizontal="right"/>
    </xf>
    <xf numFmtId="2" fontId="2" fillId="0" borderId="0" xfId="0" applyNumberFormat="1" applyFont="1" applyAlignment="1">
      <alignment horizontal="right"/>
    </xf>
    <xf numFmtId="167" fontId="2" fillId="0" borderId="0" xfId="1" applyNumberFormat="1" applyFont="1" applyAlignment="1">
      <alignment horizontal="right"/>
    </xf>
    <xf numFmtId="169" fontId="7" fillId="0" borderId="0" xfId="0" applyNumberFormat="1" applyFont="1" applyAlignment="1">
      <alignment horizontal="right"/>
    </xf>
    <xf numFmtId="169" fontId="6" fillId="0" borderId="0" xfId="0" applyNumberFormat="1" applyFont="1" applyAlignment="1">
      <alignment horizontal="right"/>
    </xf>
    <xf numFmtId="164" fontId="5" fillId="0" borderId="0" xfId="1" applyFont="1" applyAlignment="1">
      <alignment horizontal="right"/>
    </xf>
    <xf numFmtId="164" fontId="3" fillId="0" borderId="0" xfId="1" applyFont="1" applyAlignment="1">
      <alignment horizontal="right"/>
    </xf>
    <xf numFmtId="0" fontId="4" fillId="2" borderId="1" xfId="0" applyFont="1" applyFill="1" applyBorder="1"/>
    <xf numFmtId="164" fontId="2" fillId="2" borderId="4" xfId="1" applyFont="1" applyFill="1" applyBorder="1"/>
    <xf numFmtId="164" fontId="4" fillId="2" borderId="1" xfId="1" applyFont="1" applyFill="1" applyBorder="1" applyAlignment="1">
      <alignment horizontal="right"/>
    </xf>
    <xf numFmtId="2" fontId="4" fillId="2" borderId="1" xfId="0" applyNumberFormat="1" applyFont="1" applyFill="1" applyBorder="1" applyAlignment="1">
      <alignment horizontal="right"/>
    </xf>
    <xf numFmtId="166" fontId="4" fillId="2" borderId="1" xfId="1" applyNumberFormat="1" applyFont="1" applyFill="1" applyBorder="1" applyAlignment="1">
      <alignment horizontal="right"/>
    </xf>
    <xf numFmtId="167" fontId="4" fillId="2" borderId="1" xfId="1" applyNumberFormat="1" applyFont="1" applyFill="1" applyBorder="1" applyAlignment="1">
      <alignment horizontal="right"/>
    </xf>
    <xf numFmtId="0" fontId="2" fillId="0" borderId="0" xfId="0" applyFont="1" applyAlignment="1">
      <alignment horizontal="left"/>
    </xf>
    <xf numFmtId="10" fontId="2" fillId="0" borderId="0" xfId="2" applyNumberFormat="1" applyFont="1"/>
    <xf numFmtId="10" fontId="3" fillId="0" borderId="0" xfId="2" applyNumberFormat="1" applyFont="1" applyAlignment="1">
      <alignment horizontal="right"/>
    </xf>
    <xf numFmtId="165" fontId="2" fillId="0" borderId="0" xfId="1" applyNumberFormat="1" applyFont="1" applyBorder="1"/>
    <xf numFmtId="165" fontId="4" fillId="2" borderId="1" xfId="1" applyNumberFormat="1" applyFont="1" applyFill="1" applyBorder="1" applyAlignment="1">
      <alignment horizontal="right"/>
    </xf>
    <xf numFmtId="169" fontId="3" fillId="0" borderId="5" xfId="1" applyNumberFormat="1" applyFont="1" applyBorder="1"/>
    <xf numFmtId="168" fontId="6" fillId="0" borderId="0" xfId="1" applyNumberFormat="1" applyFont="1" applyBorder="1" applyAlignment="1">
      <alignment horizontal="right"/>
    </xf>
    <xf numFmtId="169" fontId="7" fillId="3" borderId="0" xfId="0" applyNumberFormat="1" applyFont="1" applyFill="1" applyAlignment="1">
      <alignment horizontal="right"/>
    </xf>
    <xf numFmtId="165" fontId="2" fillId="3" borderId="0" xfId="1" applyNumberFormat="1" applyFont="1" applyFill="1" applyBorder="1"/>
    <xf numFmtId="169" fontId="6" fillId="3" borderId="0" xfId="0" applyNumberFormat="1" applyFont="1" applyFill="1" applyAlignment="1">
      <alignment horizontal="right"/>
    </xf>
    <xf numFmtId="166" fontId="2" fillId="3" borderId="0" xfId="1" applyNumberFormat="1" applyFont="1" applyFill="1" applyBorder="1"/>
    <xf numFmtId="169" fontId="6" fillId="3" borderId="0" xfId="1" applyNumberFormat="1" applyFont="1" applyFill="1"/>
    <xf numFmtId="169" fontId="6" fillId="3" borderId="1" xfId="1" applyNumberFormat="1" applyFont="1" applyFill="1" applyBorder="1"/>
    <xf numFmtId="169" fontId="6" fillId="3" borderId="0" xfId="1" applyNumberFormat="1" applyFont="1" applyFill="1" applyBorder="1"/>
    <xf numFmtId="164" fontId="2" fillId="0" borderId="0" xfId="0" applyNumberFormat="1" applyFont="1"/>
    <xf numFmtId="0" fontId="2" fillId="0" borderId="7" xfId="0" applyFont="1" applyBorder="1"/>
    <xf numFmtId="0" fontId="2" fillId="3" borderId="0" xfId="0" applyFont="1" applyFill="1" applyBorder="1"/>
    <xf numFmtId="164" fontId="2" fillId="3" borderId="0" xfId="1" applyFont="1" applyFill="1" applyAlignment="1">
      <alignment horizontal="right"/>
    </xf>
    <xf numFmtId="164" fontId="4" fillId="3" borderId="0" xfId="1" applyFont="1" applyFill="1" applyAlignment="1">
      <alignment horizontal="right"/>
    </xf>
    <xf numFmtId="164" fontId="2" fillId="3" borderId="1" xfId="1" applyFont="1" applyFill="1" applyBorder="1"/>
    <xf numFmtId="164" fontId="2" fillId="3" borderId="0" xfId="1" applyFont="1" applyFill="1" applyBorder="1"/>
    <xf numFmtId="168" fontId="6" fillId="3" borderId="0" xfId="1" applyNumberFormat="1" applyFont="1" applyFill="1" applyBorder="1" applyAlignment="1">
      <alignment horizontal="right"/>
    </xf>
    <xf numFmtId="0" fontId="2" fillId="0" borderId="4" xfId="0" applyFont="1" applyBorder="1"/>
    <xf numFmtId="165" fontId="3" fillId="0" borderId="0" xfId="1" applyNumberFormat="1" applyFont="1" applyAlignment="1">
      <alignment horizontal="right"/>
    </xf>
    <xf numFmtId="165" fontId="6" fillId="0" borderId="0" xfId="1" applyNumberFormat="1" applyFont="1" applyBorder="1" applyAlignment="1">
      <alignment horizontal="right"/>
    </xf>
    <xf numFmtId="165" fontId="4" fillId="2" borderId="3" xfId="1" applyNumberFormat="1" applyFont="1" applyFill="1" applyBorder="1" applyAlignment="1">
      <alignment horizontal="right"/>
    </xf>
    <xf numFmtId="165" fontId="6" fillId="3" borderId="0" xfId="1" applyNumberFormat="1" applyFont="1" applyFill="1" applyBorder="1" applyAlignment="1">
      <alignment horizontal="right"/>
    </xf>
    <xf numFmtId="169" fontId="5" fillId="0" borderId="0" xfId="1" applyNumberFormat="1" applyFont="1" applyBorder="1"/>
    <xf numFmtId="166" fontId="2" fillId="0" borderId="0" xfId="0" applyNumberFormat="1" applyFont="1" applyBorder="1"/>
    <xf numFmtId="171" fontId="2" fillId="0" borderId="0" xfId="1" applyNumberFormat="1" applyFont="1" applyBorder="1"/>
    <xf numFmtId="171" fontId="2" fillId="0" borderId="0" xfId="0" applyNumberFormat="1" applyFont="1" applyBorder="1"/>
    <xf numFmtId="0" fontId="2" fillId="0" borderId="7" xfId="0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4" fillId="2" borderId="0" xfId="0" applyFont="1" applyFill="1" applyAlignment="1">
      <alignment horizontal="right"/>
    </xf>
    <xf numFmtId="0" fontId="4" fillId="0" borderId="0" xfId="0" applyFont="1" applyBorder="1"/>
    <xf numFmtId="164" fontId="2" fillId="0" borderId="0" xfId="1" applyFont="1" applyBorder="1" applyAlignment="1">
      <alignment horizontal="right"/>
    </xf>
    <xf numFmtId="2" fontId="2" fillId="0" borderId="0" xfId="0" applyNumberFormat="1" applyFont="1" applyBorder="1" applyAlignment="1">
      <alignment horizontal="right"/>
    </xf>
    <xf numFmtId="169" fontId="6" fillId="0" borderId="0" xfId="0" applyNumberFormat="1" applyFont="1" applyBorder="1" applyAlignment="1">
      <alignment horizontal="right"/>
    </xf>
    <xf numFmtId="167" fontId="4" fillId="0" borderId="0" xfId="1" applyNumberFormat="1" applyFont="1" applyBorder="1" applyAlignment="1">
      <alignment horizontal="right"/>
    </xf>
    <xf numFmtId="10" fontId="5" fillId="0" borderId="0" xfId="2" applyNumberFormat="1" applyFont="1" applyBorder="1" applyAlignment="1">
      <alignment horizontal="right"/>
    </xf>
    <xf numFmtId="165" fontId="3" fillId="0" borderId="0" xfId="1" applyNumberFormat="1" applyFont="1" applyBorder="1" applyAlignment="1">
      <alignment horizontal="right"/>
    </xf>
    <xf numFmtId="164" fontId="2" fillId="3" borderId="0" xfId="1" applyFont="1" applyFill="1" applyBorder="1" applyAlignment="1">
      <alignment horizontal="right"/>
    </xf>
    <xf numFmtId="169" fontId="6" fillId="3" borderId="0" xfId="0" applyNumberFormat="1" applyFont="1" applyFill="1" applyBorder="1" applyAlignment="1">
      <alignment horizontal="right"/>
    </xf>
    <xf numFmtId="166" fontId="2" fillId="3" borderId="0" xfId="1" applyNumberFormat="1" applyFont="1" applyFill="1" applyBorder="1" applyAlignment="1">
      <alignment horizontal="right"/>
    </xf>
    <xf numFmtId="168" fontId="7" fillId="3" borderId="0" xfId="1" applyNumberFormat="1" applyFont="1" applyFill="1" applyBorder="1" applyAlignment="1">
      <alignment horizontal="right"/>
    </xf>
    <xf numFmtId="167" fontId="2" fillId="0" borderId="0" xfId="1" applyNumberFormat="1" applyFont="1" applyBorder="1" applyAlignment="1">
      <alignment horizontal="right"/>
    </xf>
    <xf numFmtId="169" fontId="3" fillId="0" borderId="0" xfId="1" applyNumberFormat="1" applyFont="1" applyBorder="1" applyAlignment="1">
      <alignment horizontal="right"/>
    </xf>
    <xf numFmtId="10" fontId="3" fillId="0" borderId="0" xfId="2" applyNumberFormat="1" applyFont="1" applyBorder="1" applyAlignment="1">
      <alignment horizontal="right"/>
    </xf>
    <xf numFmtId="0" fontId="4" fillId="0" borderId="10" xfId="0" applyFont="1" applyBorder="1"/>
    <xf numFmtId="164" fontId="3" fillId="0" borderId="0" xfId="1" applyFont="1" applyBorder="1" applyAlignment="1">
      <alignment horizontal="right"/>
    </xf>
    <xf numFmtId="0" fontId="0" fillId="0" borderId="0" xfId="0"/>
    <xf numFmtId="14" fontId="2" fillId="0" borderId="0" xfId="0" applyNumberFormat="1" applyFont="1"/>
    <xf numFmtId="164" fontId="4" fillId="2" borderId="1" xfId="1" applyFont="1" applyFill="1" applyBorder="1" applyAlignment="1">
      <alignment horizontal="center"/>
    </xf>
    <xf numFmtId="167" fontId="2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0" fontId="2" fillId="0" borderId="0" xfId="2" applyNumberFormat="1" applyFont="1" applyBorder="1"/>
    <xf numFmtId="167" fontId="4" fillId="2" borderId="1" xfId="1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170" fontId="4" fillId="2" borderId="1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4" fillId="2" borderId="10" xfId="1" applyFont="1" applyFill="1" applyBorder="1" applyAlignment="1">
      <alignment horizontal="right"/>
    </xf>
    <xf numFmtId="166" fontId="2" fillId="0" borderId="5" xfId="1" applyNumberFormat="1" applyFont="1" applyBorder="1"/>
    <xf numFmtId="168" fontId="6" fillId="0" borderId="12" xfId="2" applyNumberFormat="1" applyFont="1" applyBorder="1"/>
    <xf numFmtId="0" fontId="0" fillId="0" borderId="0" xfId="0"/>
    <xf numFmtId="0" fontId="4" fillId="2" borderId="0" xfId="0" applyFont="1" applyFill="1"/>
    <xf numFmtId="14" fontId="0" fillId="0" borderId="0" xfId="0" applyNumberFormat="1"/>
    <xf numFmtId="0" fontId="0" fillId="0" borderId="0" xfId="0" applyFont="1"/>
    <xf numFmtId="164" fontId="2" fillId="0" borderId="0" xfId="7" applyFont="1"/>
    <xf numFmtId="2" fontId="2" fillId="0" borderId="0" xfId="8" applyFont="1"/>
    <xf numFmtId="169" fontId="6" fillId="0" borderId="0" xfId="10" applyFont="1">
      <alignment horizontal="right"/>
    </xf>
    <xf numFmtId="170" fontId="2" fillId="0" borderId="0" xfId="3" applyFont="1">
      <alignment horizontal="right"/>
    </xf>
    <xf numFmtId="166" fontId="2" fillId="0" borderId="0" xfId="6" applyFont="1"/>
    <xf numFmtId="170" fontId="2" fillId="0" borderId="0" xfId="4" applyFont="1">
      <alignment horizontal="right"/>
    </xf>
    <xf numFmtId="168" fontId="6" fillId="0" borderId="0" xfId="5" applyFont="1">
      <alignment horizontal="right"/>
    </xf>
    <xf numFmtId="167" fontId="2" fillId="0" borderId="0" xfId="9" applyFont="1"/>
    <xf numFmtId="169" fontId="3" fillId="0" borderId="0" xfId="11" applyFont="1"/>
    <xf numFmtId="164" fontId="2" fillId="4" borderId="0" xfId="7" applyFont="1" applyFill="1"/>
    <xf numFmtId="2" fontId="2" fillId="4" borderId="0" xfId="8" applyFont="1" applyFill="1"/>
    <xf numFmtId="170" fontId="2" fillId="4" borderId="0" xfId="3" applyFont="1" applyFill="1">
      <alignment horizontal="right"/>
    </xf>
    <xf numFmtId="166" fontId="2" fillId="4" borderId="0" xfId="6" applyFont="1" applyFill="1"/>
    <xf numFmtId="168" fontId="6" fillId="4" borderId="0" xfId="5" applyFont="1" applyFill="1">
      <alignment horizontal="right"/>
    </xf>
    <xf numFmtId="0" fontId="0" fillId="4" borderId="0" xfId="0" applyFont="1" applyFill="1"/>
    <xf numFmtId="164" fontId="4" fillId="0" borderId="10" xfId="7" applyFont="1" applyBorder="1"/>
    <xf numFmtId="2" fontId="4" fillId="0" borderId="10" xfId="8" applyFont="1" applyBorder="1"/>
    <xf numFmtId="169" fontId="7" fillId="0" borderId="10" xfId="10" applyFont="1" applyBorder="1">
      <alignment horizontal="right"/>
    </xf>
    <xf numFmtId="170" fontId="4" fillId="0" borderId="10" xfId="3" applyFont="1" applyBorder="1">
      <alignment horizontal="right"/>
    </xf>
    <xf numFmtId="168" fontId="6" fillId="0" borderId="10" xfId="5" applyFont="1" applyBorder="1">
      <alignment horizontal="right"/>
    </xf>
    <xf numFmtId="167" fontId="4" fillId="0" borderId="10" xfId="9" applyFont="1" applyBorder="1"/>
    <xf numFmtId="169" fontId="5" fillId="0" borderId="10" xfId="11" applyFont="1" applyBorder="1"/>
    <xf numFmtId="168" fontId="7" fillId="0" borderId="10" xfId="5" applyFont="1" applyBorder="1">
      <alignment horizontal="right"/>
    </xf>
    <xf numFmtId="164" fontId="4" fillId="4" borderId="10" xfId="7" applyFont="1" applyFill="1" applyBorder="1"/>
    <xf numFmtId="170" fontId="4" fillId="4" borderId="10" xfId="3" applyFont="1" applyFill="1" applyBorder="1">
      <alignment horizontal="right"/>
    </xf>
    <xf numFmtId="166" fontId="4" fillId="4" borderId="10" xfId="6" applyFont="1" applyFill="1" applyBorder="1"/>
    <xf numFmtId="168" fontId="6" fillId="4" borderId="10" xfId="5" applyFont="1" applyFill="1" applyBorder="1">
      <alignment horizontal="right"/>
    </xf>
    <xf numFmtId="0" fontId="4" fillId="5" borderId="10" xfId="0" applyFont="1" applyFill="1" applyBorder="1"/>
    <xf numFmtId="164" fontId="4" fillId="5" borderId="10" xfId="7" applyFont="1" applyFill="1" applyBorder="1"/>
    <xf numFmtId="2" fontId="4" fillId="5" borderId="10" xfId="8" applyFont="1" applyFill="1" applyBorder="1"/>
    <xf numFmtId="169" fontId="7" fillId="5" borderId="10" xfId="10" applyFont="1" applyFill="1" applyBorder="1">
      <alignment horizontal="right"/>
    </xf>
    <xf numFmtId="170" fontId="4" fillId="5" borderId="10" xfId="3" applyFont="1" applyFill="1" applyBorder="1">
      <alignment horizontal="right"/>
    </xf>
    <xf numFmtId="168" fontId="6" fillId="5" borderId="10" xfId="5" applyFont="1" applyFill="1" applyBorder="1">
      <alignment horizontal="right"/>
    </xf>
    <xf numFmtId="167" fontId="4" fillId="5" borderId="10" xfId="9" applyFont="1" applyFill="1" applyBorder="1"/>
    <xf numFmtId="169" fontId="5" fillId="5" borderId="10" xfId="11" applyFont="1" applyFill="1" applyBorder="1"/>
    <xf numFmtId="168" fontId="7" fillId="5" borderId="10" xfId="5" applyFont="1" applyFill="1" applyBorder="1">
      <alignment horizontal="right"/>
    </xf>
    <xf numFmtId="166" fontId="4" fillId="5" borderId="10" xfId="6" applyFont="1" applyFill="1" applyBorder="1"/>
    <xf numFmtId="170" fontId="4" fillId="0" borderId="10" xfId="4" applyFont="1" applyBorder="1">
      <alignment horizontal="right"/>
    </xf>
    <xf numFmtId="170" fontId="4" fillId="5" borderId="10" xfId="4" applyFont="1" applyFill="1" applyBorder="1">
      <alignment horizontal="right"/>
    </xf>
    <xf numFmtId="169" fontId="5" fillId="0" borderId="0" xfId="1" applyNumberFormat="1" applyFont="1" applyBorder="1" applyAlignment="1">
      <alignment horizontal="right"/>
    </xf>
    <xf numFmtId="0" fontId="4" fillId="5" borderId="2" xfId="0" applyFont="1" applyFill="1" applyBorder="1"/>
    <xf numFmtId="164" fontId="4" fillId="5" borderId="2" xfId="7" applyFont="1" applyFill="1" applyBorder="1"/>
    <xf numFmtId="2" fontId="4" fillId="5" borderId="2" xfId="8" applyFont="1" applyFill="1" applyBorder="1"/>
    <xf numFmtId="169" fontId="7" fillId="5" borderId="2" xfId="10" applyFont="1" applyFill="1" applyBorder="1">
      <alignment horizontal="right"/>
    </xf>
    <xf numFmtId="170" fontId="4" fillId="5" borderId="2" xfId="3" applyFont="1" applyFill="1" applyBorder="1">
      <alignment horizontal="right"/>
    </xf>
    <xf numFmtId="166" fontId="4" fillId="5" borderId="2" xfId="6" applyFont="1" applyFill="1" applyBorder="1"/>
    <xf numFmtId="170" fontId="4" fillId="5" borderId="2" xfId="4" applyFont="1" applyFill="1" applyBorder="1">
      <alignment horizontal="right"/>
    </xf>
    <xf numFmtId="167" fontId="4" fillId="5" borderId="2" xfId="9" applyFont="1" applyFill="1" applyBorder="1"/>
    <xf numFmtId="169" fontId="5" fillId="5" borderId="2" xfId="11" applyFont="1" applyFill="1" applyBorder="1"/>
    <xf numFmtId="168" fontId="7" fillId="5" borderId="2" xfId="5" applyFont="1" applyFill="1" applyBorder="1">
      <alignment horizontal="right"/>
    </xf>
    <xf numFmtId="0" fontId="4" fillId="4" borderId="10" xfId="0" applyFont="1" applyFill="1" applyBorder="1"/>
    <xf numFmtId="168" fontId="6" fillId="5" borderId="2" xfId="5" applyFont="1" applyFill="1" applyBorder="1">
      <alignment horizontal="right"/>
    </xf>
    <xf numFmtId="170" fontId="4" fillId="0" borderId="0" xfId="4" applyFont="1">
      <alignment horizontal="right"/>
    </xf>
    <xf numFmtId="9" fontId="4" fillId="0" borderId="0" xfId="2" applyFont="1" applyAlignment="1">
      <alignment horizontal="right"/>
    </xf>
    <xf numFmtId="167" fontId="4" fillId="0" borderId="0" xfId="9" applyFont="1"/>
    <xf numFmtId="168" fontId="6" fillId="2" borderId="8" xfId="5" applyFill="1" applyBorder="1">
      <alignment horizontal="right"/>
    </xf>
    <xf numFmtId="169" fontId="6" fillId="4" borderId="0" xfId="10" applyFont="1" applyFill="1">
      <alignment horizontal="right"/>
    </xf>
    <xf numFmtId="169" fontId="7" fillId="4" borderId="10" xfId="10" applyFont="1" applyFill="1" applyBorder="1">
      <alignment horizontal="right"/>
    </xf>
    <xf numFmtId="164" fontId="0" fillId="2" borderId="11" xfId="1" applyFont="1" applyFill="1" applyBorder="1"/>
    <xf numFmtId="164" fontId="0" fillId="2" borderId="4" xfId="1" applyFont="1" applyFill="1" applyBorder="1"/>
    <xf numFmtId="169" fontId="3" fillId="0" borderId="0" xfId="1" applyNumberFormat="1" applyFont="1" applyFill="1" applyBorder="1"/>
    <xf numFmtId="168" fontId="6" fillId="0" borderId="0" xfId="2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64" fontId="2" fillId="2" borderId="6" xfId="1" applyFont="1" applyFill="1" applyBorder="1"/>
    <xf numFmtId="168" fontId="6" fillId="2" borderId="13" xfId="5" applyFill="1" applyBorder="1">
      <alignment horizontal="right"/>
    </xf>
    <xf numFmtId="168" fontId="6" fillId="2" borderId="0" xfId="5" applyFill="1">
      <alignment horizontal="right"/>
    </xf>
    <xf numFmtId="169" fontId="6" fillId="2" borderId="0" xfId="10" applyFill="1">
      <alignment horizontal="right"/>
    </xf>
    <xf numFmtId="168" fontId="7" fillId="2" borderId="0" xfId="5" applyFont="1" applyFill="1">
      <alignment horizontal="right"/>
    </xf>
    <xf numFmtId="2" fontId="0" fillId="0" borderId="0" xfId="0" applyNumberFormat="1" applyFont="1"/>
    <xf numFmtId="164" fontId="0" fillId="2" borderId="16" xfId="1" applyFont="1" applyFill="1" applyBorder="1"/>
    <xf numFmtId="169" fontId="3" fillId="2" borderId="1" xfId="11" applyFill="1" applyBorder="1"/>
    <xf numFmtId="169" fontId="3" fillId="2" borderId="14" xfId="11" applyFill="1" applyBorder="1"/>
    <xf numFmtId="164" fontId="0" fillId="2" borderId="9" xfId="1" applyFont="1" applyFill="1" applyBorder="1"/>
    <xf numFmtId="164" fontId="0" fillId="0" borderId="0" xfId="1" applyFont="1" applyBorder="1"/>
    <xf numFmtId="164" fontId="6" fillId="0" borderId="0" xfId="1" applyFont="1" applyFill="1" applyAlignment="1">
      <alignment horizontal="right"/>
    </xf>
    <xf numFmtId="172" fontId="0" fillId="0" borderId="0" xfId="1" applyNumberFormat="1" applyFont="1"/>
    <xf numFmtId="164" fontId="4" fillId="2" borderId="9" xfId="1" applyFont="1" applyFill="1" applyBorder="1" applyAlignment="1">
      <alignment horizontal="right"/>
    </xf>
    <xf numFmtId="170" fontId="4" fillId="2" borderId="7" xfId="1" applyNumberFormat="1" applyFont="1" applyFill="1" applyBorder="1" applyAlignment="1">
      <alignment horizontal="right"/>
    </xf>
    <xf numFmtId="167" fontId="4" fillId="2" borderId="10" xfId="1" applyNumberFormat="1" applyFont="1" applyFill="1" applyBorder="1" applyAlignment="1">
      <alignment horizontal="right"/>
    </xf>
    <xf numFmtId="167" fontId="4" fillId="2" borderId="15" xfId="1" applyNumberFormat="1" applyFont="1" applyFill="1" applyBorder="1" applyAlignment="1">
      <alignment horizontal="right"/>
    </xf>
    <xf numFmtId="172" fontId="2" fillId="2" borderId="9" xfId="1" applyNumberFormat="1" applyFont="1" applyFill="1" applyBorder="1"/>
    <xf numFmtId="172" fontId="2" fillId="2" borderId="10" xfId="1" applyNumberFormat="1" applyFont="1" applyFill="1" applyBorder="1"/>
    <xf numFmtId="172" fontId="2" fillId="2" borderId="15" xfId="1" applyNumberFormat="1" applyFont="1" applyFill="1" applyBorder="1"/>
    <xf numFmtId="168" fontId="7" fillId="2" borderId="14" xfId="5" applyFont="1" applyFill="1" applyBorder="1">
      <alignment horizontal="right"/>
    </xf>
    <xf numFmtId="169" fontId="2" fillId="2" borderId="0" xfId="10" applyFont="1" applyFill="1">
      <alignment horizontal="right"/>
    </xf>
    <xf numFmtId="10" fontId="2" fillId="2" borderId="13" xfId="2" applyNumberFormat="1" applyFont="1" applyFill="1" applyBorder="1" applyAlignment="1">
      <alignment horizontal="right"/>
    </xf>
    <xf numFmtId="0" fontId="11" fillId="0" borderId="0" xfId="0" applyFont="1"/>
    <xf numFmtId="0" fontId="4" fillId="4" borderId="17" xfId="0" applyFont="1" applyFill="1" applyBorder="1"/>
    <xf numFmtId="0" fontId="4" fillId="5" borderId="17" xfId="0" applyFont="1" applyFill="1" applyBorder="1"/>
    <xf numFmtId="0" fontId="4" fillId="5" borderId="18" xfId="0" applyFont="1" applyFill="1" applyBorder="1"/>
    <xf numFmtId="173" fontId="2" fillId="0" borderId="0" xfId="0" applyNumberFormat="1" applyFont="1"/>
    <xf numFmtId="0" fontId="0" fillId="0" borderId="0" xfId="0" applyNumberFormat="1" applyFont="1" applyFill="1" applyBorder="1" applyAlignment="1" applyProtection="1"/>
    <xf numFmtId="14" fontId="4" fillId="0" borderId="0" xfId="0" applyNumberFormat="1" applyFont="1" applyFill="1" applyBorder="1" applyAlignment="1" applyProtection="1">
      <alignment horizontal="left"/>
    </xf>
    <xf numFmtId="164" fontId="2" fillId="0" borderId="0" xfId="7" applyNumberFormat="1" applyFont="1" applyFill="1" applyBorder="1" applyAlignment="1" applyProtection="1"/>
    <xf numFmtId="2" fontId="2" fillId="0" borderId="0" xfId="8" applyNumberFormat="1" applyFont="1" applyFill="1" applyBorder="1" applyAlignment="1" applyProtection="1"/>
    <xf numFmtId="169" fontId="6" fillId="0" borderId="0" xfId="10" applyNumberFormat="1" applyFont="1" applyFill="1" applyBorder="1" applyAlignment="1" applyProtection="1">
      <alignment horizontal="right"/>
    </xf>
    <xf numFmtId="170" fontId="2" fillId="0" borderId="0" xfId="3" applyNumberFormat="1" applyFont="1" applyFill="1" applyBorder="1" applyAlignment="1" applyProtection="1">
      <alignment horizontal="right"/>
    </xf>
    <xf numFmtId="170" fontId="2" fillId="0" borderId="0" xfId="4" applyNumberFormat="1" applyFont="1" applyFill="1" applyBorder="1" applyAlignment="1" applyProtection="1">
      <alignment horizontal="right"/>
    </xf>
    <xf numFmtId="168" fontId="6" fillId="0" borderId="0" xfId="5" applyNumberFormat="1" applyFont="1" applyFill="1" applyBorder="1" applyAlignment="1" applyProtection="1">
      <alignment horizontal="right"/>
    </xf>
    <xf numFmtId="167" fontId="2" fillId="0" borderId="0" xfId="9" applyNumberFormat="1" applyFont="1" applyFill="1" applyBorder="1" applyAlignment="1" applyProtection="1"/>
    <xf numFmtId="169" fontId="3" fillId="0" borderId="0" xfId="11" applyNumberFormat="1" applyFont="1" applyFill="1" applyBorder="1" applyAlignment="1" applyProtection="1"/>
    <xf numFmtId="0" fontId="2" fillId="0" borderId="0" xfId="1" applyNumberFormat="1" applyFont="1" applyFill="1" applyBorder="1" applyAlignment="1" applyProtection="1"/>
    <xf numFmtId="164" fontId="2" fillId="4" borderId="0" xfId="7" applyNumberFormat="1" applyFont="1" applyFill="1" applyBorder="1" applyAlignment="1" applyProtection="1"/>
    <xf numFmtId="169" fontId="6" fillId="4" borderId="0" xfId="10" applyNumberFormat="1" applyFont="1" applyFill="1" applyBorder="1" applyAlignment="1" applyProtection="1">
      <alignment horizontal="right"/>
    </xf>
    <xf numFmtId="170" fontId="2" fillId="4" borderId="0" xfId="3" applyNumberFormat="1" applyFont="1" applyFill="1" applyBorder="1" applyAlignment="1" applyProtection="1">
      <alignment horizontal="right"/>
    </xf>
    <xf numFmtId="166" fontId="2" fillId="4" borderId="0" xfId="6" applyNumberFormat="1" applyFont="1" applyFill="1" applyBorder="1" applyAlignment="1" applyProtection="1"/>
    <xf numFmtId="168" fontId="6" fillId="4" borderId="0" xfId="5" applyNumberFormat="1" applyFont="1" applyFill="1" applyBorder="1" applyAlignment="1" applyProtection="1">
      <alignment horizontal="right"/>
    </xf>
    <xf numFmtId="0" fontId="2" fillId="4" borderId="0" xfId="1" applyNumberFormat="1" applyFont="1" applyFill="1" applyBorder="1" applyAlignment="1" applyProtection="1"/>
    <xf numFmtId="0" fontId="4" fillId="0" borderId="10" xfId="0" applyNumberFormat="1" applyFont="1" applyFill="1" applyBorder="1" applyAlignment="1" applyProtection="1"/>
    <xf numFmtId="164" fontId="4" fillId="0" borderId="10" xfId="7" applyNumberFormat="1" applyFont="1" applyFill="1" applyBorder="1" applyAlignment="1" applyProtection="1"/>
    <xf numFmtId="2" fontId="4" fillId="0" borderId="10" xfId="8" applyNumberFormat="1" applyFont="1" applyFill="1" applyBorder="1" applyAlignment="1" applyProtection="1"/>
    <xf numFmtId="169" fontId="7" fillId="0" borderId="10" xfId="10" applyNumberFormat="1" applyFont="1" applyFill="1" applyBorder="1" applyAlignment="1" applyProtection="1">
      <alignment horizontal="right"/>
    </xf>
    <xf numFmtId="170" fontId="4" fillId="0" borderId="10" xfId="3" applyNumberFormat="1" applyFont="1" applyFill="1" applyBorder="1" applyAlignment="1" applyProtection="1">
      <alignment horizontal="right"/>
    </xf>
    <xf numFmtId="170" fontId="4" fillId="0" borderId="10" xfId="4" applyNumberFormat="1" applyFont="1" applyFill="1" applyBorder="1" applyAlignment="1" applyProtection="1">
      <alignment horizontal="right"/>
    </xf>
    <xf numFmtId="168" fontId="6" fillId="0" borderId="10" xfId="5" applyNumberFormat="1" applyFont="1" applyFill="1" applyBorder="1" applyAlignment="1" applyProtection="1">
      <alignment horizontal="right"/>
    </xf>
    <xf numFmtId="167" fontId="4" fillId="0" borderId="10" xfId="9" applyNumberFormat="1" applyFont="1" applyFill="1" applyBorder="1" applyAlignment="1" applyProtection="1"/>
    <xf numFmtId="169" fontId="5" fillId="0" borderId="10" xfId="11" applyNumberFormat="1" applyFont="1" applyFill="1" applyBorder="1" applyAlignment="1" applyProtection="1"/>
    <xf numFmtId="168" fontId="7" fillId="0" borderId="10" xfId="5" applyNumberFormat="1" applyFont="1" applyFill="1" applyBorder="1" applyAlignment="1" applyProtection="1">
      <alignment horizontal="right"/>
    </xf>
    <xf numFmtId="164" fontId="4" fillId="4" borderId="10" xfId="7" applyNumberFormat="1" applyFont="1" applyFill="1" applyBorder="1" applyAlignment="1" applyProtection="1"/>
    <xf numFmtId="169" fontId="7" fillId="4" borderId="10" xfId="10" applyNumberFormat="1" applyFont="1" applyFill="1" applyBorder="1" applyAlignment="1" applyProtection="1">
      <alignment horizontal="right"/>
    </xf>
    <xf numFmtId="170" fontId="4" fillId="4" borderId="10" xfId="3" applyNumberFormat="1" applyFont="1" applyFill="1" applyBorder="1" applyAlignment="1" applyProtection="1">
      <alignment horizontal="right"/>
    </xf>
    <xf numFmtId="166" fontId="4" fillId="4" borderId="10" xfId="6" applyNumberFormat="1" applyFont="1" applyFill="1" applyBorder="1" applyAlignment="1" applyProtection="1"/>
    <xf numFmtId="168" fontId="6" fillId="4" borderId="10" xfId="5" applyNumberFormat="1" applyFont="1" applyFill="1" applyBorder="1" applyAlignment="1" applyProtection="1">
      <alignment horizontal="right"/>
    </xf>
    <xf numFmtId="0" fontId="0" fillId="4" borderId="0" xfId="0" applyNumberFormat="1" applyFont="1" applyFill="1" applyBorder="1" applyAlignment="1" applyProtection="1"/>
    <xf numFmtId="0" fontId="4" fillId="5" borderId="1" xfId="0" applyNumberFormat="1" applyFont="1" applyFill="1" applyBorder="1" applyAlignment="1" applyProtection="1">
      <alignment horizontal="left"/>
    </xf>
    <xf numFmtId="0" fontId="4" fillId="5" borderId="1" xfId="0" applyNumberFormat="1" applyFont="1" applyFill="1" applyBorder="1" applyAlignment="1" applyProtection="1">
      <alignment horizontal="center"/>
    </xf>
    <xf numFmtId="0" fontId="4" fillId="4" borderId="10" xfId="0" applyNumberFormat="1" applyFont="1" applyFill="1" applyBorder="1" applyAlignment="1" applyProtection="1"/>
    <xf numFmtId="164" fontId="4" fillId="2" borderId="1" xfId="1" applyFont="1" applyFill="1" applyBorder="1" applyAlignment="1">
      <alignment horizontal="center"/>
    </xf>
    <xf numFmtId="164" fontId="4" fillId="2" borderId="3" xfId="1" applyFont="1" applyFill="1" applyBorder="1" applyAlignment="1">
      <alignment horizontal="center"/>
    </xf>
    <xf numFmtId="164" fontId="4" fillId="2" borderId="11" xfId="1" applyFont="1" applyFill="1" applyBorder="1" applyAlignment="1">
      <alignment horizontal="center"/>
    </xf>
    <xf numFmtId="164" fontId="4" fillId="2" borderId="6" xfId="1" applyFont="1" applyFill="1" applyBorder="1" applyAlignment="1">
      <alignment horizontal="center"/>
    </xf>
    <xf numFmtId="164" fontId="4" fillId="2" borderId="8" xfId="1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166" fontId="2" fillId="0" borderId="0" xfId="6" applyNumberFormat="1" applyFont="1" applyFill="1" applyBorder="1" applyAlignment="1" applyProtection="1"/>
    <xf numFmtId="0" fontId="4" fillId="4" borderId="19" xfId="0" applyNumberFormat="1" applyFont="1" applyFill="1" applyBorder="1" applyAlignment="1" applyProtection="1"/>
    <xf numFmtId="0" fontId="4" fillId="5" borderId="10" xfId="0" applyNumberFormat="1" applyFont="1" applyFill="1" applyBorder="1" applyAlignment="1" applyProtection="1"/>
    <xf numFmtId="164" fontId="4" fillId="5" borderId="10" xfId="7" applyNumberFormat="1" applyFont="1" applyFill="1" applyBorder="1" applyAlignment="1" applyProtection="1"/>
    <xf numFmtId="2" fontId="4" fillId="5" borderId="10" xfId="8" applyNumberFormat="1" applyFont="1" applyFill="1" applyBorder="1" applyAlignment="1" applyProtection="1"/>
    <xf numFmtId="169" fontId="7" fillId="5" borderId="10" xfId="10" applyNumberFormat="1" applyFont="1" applyFill="1" applyBorder="1" applyAlignment="1" applyProtection="1">
      <alignment horizontal="right"/>
    </xf>
    <xf numFmtId="170" fontId="4" fillId="5" borderId="10" xfId="3" applyNumberFormat="1" applyFont="1" applyFill="1" applyBorder="1" applyAlignment="1" applyProtection="1">
      <alignment horizontal="right"/>
    </xf>
    <xf numFmtId="166" fontId="4" fillId="5" borderId="10" xfId="6" applyNumberFormat="1" applyFont="1" applyFill="1" applyBorder="1" applyAlignment="1" applyProtection="1"/>
    <xf numFmtId="170" fontId="4" fillId="5" borderId="10" xfId="4" applyNumberFormat="1" applyFont="1" applyFill="1" applyBorder="1" applyAlignment="1" applyProtection="1">
      <alignment horizontal="right"/>
    </xf>
    <xf numFmtId="168" fontId="6" fillId="5" borderId="10" xfId="5" applyNumberFormat="1" applyFont="1" applyFill="1" applyBorder="1" applyAlignment="1" applyProtection="1">
      <alignment horizontal="right"/>
    </xf>
    <xf numFmtId="167" fontId="4" fillId="5" borderId="10" xfId="9" applyNumberFormat="1" applyFont="1" applyFill="1" applyBorder="1" applyAlignment="1" applyProtection="1"/>
    <xf numFmtId="169" fontId="5" fillId="5" borderId="10" xfId="11" applyNumberFormat="1" applyFont="1" applyFill="1" applyBorder="1" applyAlignment="1" applyProtection="1"/>
    <xf numFmtId="168" fontId="7" fillId="5" borderId="10" xfId="5" applyNumberFormat="1" applyFont="1" applyFill="1" applyBorder="1" applyAlignment="1" applyProtection="1">
      <alignment horizontal="right"/>
    </xf>
    <xf numFmtId="0" fontId="4" fillId="5" borderId="19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164" fontId="8" fillId="0" borderId="0" xfId="7" applyNumberFormat="1" applyFont="1" applyFill="1" applyBorder="1" applyAlignment="1" applyProtection="1"/>
    <xf numFmtId="2" fontId="8" fillId="0" borderId="0" xfId="8" applyNumberFormat="1" applyFont="1" applyFill="1" applyBorder="1" applyAlignment="1" applyProtection="1"/>
    <xf numFmtId="169" fontId="9" fillId="0" borderId="0" xfId="10" applyNumberFormat="1" applyFont="1" applyFill="1" applyBorder="1" applyAlignment="1" applyProtection="1">
      <alignment horizontal="right"/>
    </xf>
    <xf numFmtId="170" fontId="8" fillId="0" borderId="0" xfId="3" applyNumberFormat="1" applyFont="1" applyFill="1" applyBorder="1" applyAlignment="1" applyProtection="1">
      <alignment horizontal="right"/>
    </xf>
    <xf numFmtId="170" fontId="8" fillId="0" borderId="0" xfId="4" applyNumberFormat="1" applyFont="1" applyFill="1" applyBorder="1" applyAlignment="1" applyProtection="1">
      <alignment horizontal="right"/>
    </xf>
    <xf numFmtId="168" fontId="9" fillId="0" borderId="0" xfId="5" applyNumberFormat="1" applyFont="1" applyFill="1" applyBorder="1" applyAlignment="1" applyProtection="1">
      <alignment horizontal="right"/>
    </xf>
    <xf numFmtId="167" fontId="8" fillId="0" borderId="0" xfId="9" applyNumberFormat="1" applyFont="1" applyFill="1" applyBorder="1" applyAlignment="1" applyProtection="1"/>
    <xf numFmtId="169" fontId="10" fillId="0" borderId="0" xfId="11" applyNumberFormat="1" applyFont="1" applyFill="1" applyBorder="1" applyAlignment="1" applyProtection="1"/>
    <xf numFmtId="164" fontId="8" fillId="4" borderId="0" xfId="7" applyNumberFormat="1" applyFont="1" applyFill="1" applyBorder="1" applyAlignment="1" applyProtection="1"/>
    <xf numFmtId="169" fontId="9" fillId="4" borderId="0" xfId="10" applyNumberFormat="1" applyFont="1" applyFill="1" applyBorder="1" applyAlignment="1" applyProtection="1">
      <alignment horizontal="right"/>
    </xf>
    <xf numFmtId="170" fontId="8" fillId="4" borderId="0" xfId="3" applyNumberFormat="1" applyFont="1" applyFill="1" applyBorder="1" applyAlignment="1" applyProtection="1">
      <alignment horizontal="right"/>
    </xf>
    <xf numFmtId="166" fontId="8" fillId="4" borderId="0" xfId="6" applyNumberFormat="1" applyFont="1" applyFill="1" applyBorder="1" applyAlignment="1" applyProtection="1"/>
    <xf numFmtId="168" fontId="9" fillId="4" borderId="0" xfId="5" applyNumberFormat="1" applyFont="1" applyFill="1" applyBorder="1" applyAlignment="1" applyProtection="1">
      <alignment horizontal="right"/>
    </xf>
    <xf numFmtId="0" fontId="8" fillId="4" borderId="0" xfId="0" applyNumberFormat="1" applyFont="1" applyFill="1" applyBorder="1" applyAlignment="1" applyProtection="1"/>
    <xf numFmtId="166" fontId="2" fillId="0" borderId="20" xfId="1" applyNumberFormat="1" applyFont="1" applyBorder="1"/>
    <xf numFmtId="166" fontId="4" fillId="2" borderId="21" xfId="1" applyNumberFormat="1" applyFont="1" applyFill="1" applyBorder="1" applyAlignment="1">
      <alignment horizontal="center"/>
    </xf>
    <xf numFmtId="166" fontId="4" fillId="0" borderId="20" xfId="1" applyNumberFormat="1" applyFont="1" applyBorder="1" applyAlignment="1">
      <alignment horizontal="right"/>
    </xf>
    <xf numFmtId="166" fontId="2" fillId="0" borderId="20" xfId="6" applyFont="1" applyBorder="1"/>
    <xf numFmtId="166" fontId="4" fillId="0" borderId="22" xfId="6" applyFont="1" applyBorder="1"/>
    <xf numFmtId="166" fontId="2" fillId="0" borderId="20" xfId="1" applyNumberFormat="1" applyFont="1" applyBorder="1" applyAlignment="1">
      <alignment horizontal="right"/>
    </xf>
    <xf numFmtId="166" fontId="2" fillId="0" borderId="20" xfId="6" applyNumberFormat="1" applyFont="1" applyFill="1" applyBorder="1" applyAlignment="1" applyProtection="1"/>
    <xf numFmtId="166" fontId="4" fillId="0" borderId="22" xfId="6" applyNumberFormat="1" applyFont="1" applyFill="1" applyBorder="1" applyAlignment="1" applyProtection="1"/>
    <xf numFmtId="166" fontId="2" fillId="0" borderId="21" xfId="1" applyNumberFormat="1" applyFont="1" applyBorder="1"/>
    <xf numFmtId="166" fontId="4" fillId="5" borderId="22" xfId="6" applyFont="1" applyFill="1" applyBorder="1"/>
    <xf numFmtId="166" fontId="4" fillId="5" borderId="22" xfId="6" applyNumberFormat="1" applyFont="1" applyFill="1" applyBorder="1" applyAlignment="1" applyProtection="1"/>
    <xf numFmtId="166" fontId="8" fillId="0" borderId="20" xfId="6" applyNumberFormat="1" applyFont="1" applyFill="1" applyBorder="1" applyAlignment="1" applyProtection="1"/>
    <xf numFmtId="166" fontId="4" fillId="5" borderId="23" xfId="6" applyFont="1" applyFill="1" applyBorder="1"/>
    <xf numFmtId="168" fontId="6" fillId="0" borderId="20" xfId="2" applyNumberFormat="1" applyFont="1" applyBorder="1"/>
    <xf numFmtId="167" fontId="4" fillId="2" borderId="21" xfId="1" applyNumberFormat="1" applyFont="1" applyFill="1" applyBorder="1" applyAlignment="1">
      <alignment horizontal="center"/>
    </xf>
    <xf numFmtId="168" fontId="7" fillId="0" borderId="20" xfId="1" applyNumberFormat="1" applyFont="1" applyBorder="1" applyAlignment="1">
      <alignment horizontal="right"/>
    </xf>
    <xf numFmtId="168" fontId="6" fillId="0" borderId="20" xfId="5" applyFont="1" applyBorder="1">
      <alignment horizontal="right"/>
    </xf>
    <xf numFmtId="168" fontId="6" fillId="0" borderId="22" xfId="5" applyFont="1" applyBorder="1">
      <alignment horizontal="right"/>
    </xf>
    <xf numFmtId="168" fontId="6" fillId="0" borderId="20" xfId="1" applyNumberFormat="1" applyFont="1" applyBorder="1" applyAlignment="1">
      <alignment horizontal="right"/>
    </xf>
    <xf numFmtId="168" fontId="6" fillId="0" borderId="20" xfId="5" applyNumberFormat="1" applyFont="1" applyFill="1" applyBorder="1" applyAlignment="1" applyProtection="1">
      <alignment horizontal="right"/>
    </xf>
    <xf numFmtId="168" fontId="6" fillId="0" borderId="22" xfId="5" applyNumberFormat="1" applyFont="1" applyFill="1" applyBorder="1" applyAlignment="1" applyProtection="1">
      <alignment horizontal="right"/>
    </xf>
    <xf numFmtId="168" fontId="6" fillId="5" borderId="22" xfId="5" applyFont="1" applyFill="1" applyBorder="1">
      <alignment horizontal="right"/>
    </xf>
    <xf numFmtId="168" fontId="6" fillId="5" borderId="22" xfId="5" applyNumberFormat="1" applyFont="1" applyFill="1" applyBorder="1" applyAlignment="1" applyProtection="1">
      <alignment horizontal="right"/>
    </xf>
    <xf numFmtId="168" fontId="9" fillId="0" borderId="20" xfId="5" applyNumberFormat="1" applyFont="1" applyFill="1" applyBorder="1" applyAlignment="1" applyProtection="1">
      <alignment horizontal="right"/>
    </xf>
    <xf numFmtId="168" fontId="6" fillId="5" borderId="23" xfId="5" applyFont="1" applyFill="1" applyBorder="1">
      <alignment horizontal="right"/>
    </xf>
    <xf numFmtId="168" fontId="6" fillId="0" borderId="23" xfId="5" applyFont="1" applyBorder="1">
      <alignment horizontal="right"/>
    </xf>
    <xf numFmtId="169" fontId="3" fillId="0" borderId="20" xfId="1" applyNumberFormat="1" applyFont="1" applyBorder="1"/>
    <xf numFmtId="169" fontId="3" fillId="0" borderId="20" xfId="11" applyFont="1" applyBorder="1"/>
    <xf numFmtId="169" fontId="5" fillId="0" borderId="22" xfId="11" applyFont="1" applyBorder="1"/>
    <xf numFmtId="169" fontId="3" fillId="0" borderId="20" xfId="11" applyNumberFormat="1" applyFont="1" applyFill="1" applyBorder="1" applyAlignment="1" applyProtection="1"/>
    <xf numFmtId="169" fontId="5" fillId="0" borderId="22" xfId="11" applyNumberFormat="1" applyFont="1" applyFill="1" applyBorder="1" applyAlignment="1" applyProtection="1"/>
    <xf numFmtId="169" fontId="5" fillId="0" borderId="20" xfId="1" applyNumberFormat="1" applyFont="1" applyBorder="1"/>
    <xf numFmtId="164" fontId="5" fillId="0" borderId="20" xfId="1" applyFont="1" applyBorder="1" applyAlignment="1">
      <alignment horizontal="right"/>
    </xf>
    <xf numFmtId="164" fontId="3" fillId="0" borderId="20" xfId="1" applyFont="1" applyBorder="1" applyAlignment="1">
      <alignment horizontal="right"/>
    </xf>
    <xf numFmtId="169" fontId="3" fillId="0" borderId="21" xfId="1" applyNumberFormat="1" applyFont="1" applyBorder="1"/>
    <xf numFmtId="169" fontId="5" fillId="5" borderId="22" xfId="11" applyFont="1" applyFill="1" applyBorder="1"/>
    <xf numFmtId="169" fontId="5" fillId="5" borderId="22" xfId="11" applyNumberFormat="1" applyFont="1" applyFill="1" applyBorder="1" applyAlignment="1" applyProtection="1"/>
    <xf numFmtId="169" fontId="10" fillId="0" borderId="20" xfId="11" applyNumberFormat="1" applyFont="1" applyFill="1" applyBorder="1" applyAlignment="1" applyProtection="1"/>
    <xf numFmtId="169" fontId="5" fillId="5" borderId="23" xfId="11" applyFont="1" applyFill="1" applyBorder="1"/>
    <xf numFmtId="169" fontId="5" fillId="0" borderId="20" xfId="1" applyNumberFormat="1" applyFont="1" applyBorder="1" applyAlignment="1">
      <alignment horizontal="right"/>
    </xf>
    <xf numFmtId="169" fontId="3" fillId="0" borderId="20" xfId="1" applyNumberFormat="1" applyFont="1" applyBorder="1" applyAlignment="1">
      <alignment horizontal="right"/>
    </xf>
    <xf numFmtId="164" fontId="4" fillId="2" borderId="21" xfId="1" applyFont="1" applyFill="1" applyBorder="1" applyAlignment="1">
      <alignment horizontal="right"/>
    </xf>
    <xf numFmtId="168" fontId="6" fillId="3" borderId="20" xfId="1" applyNumberFormat="1" applyFont="1" applyFill="1" applyBorder="1" applyAlignment="1">
      <alignment horizontal="right"/>
    </xf>
    <xf numFmtId="168" fontId="6" fillId="4" borderId="20" xfId="5" applyFont="1" applyFill="1" applyBorder="1">
      <alignment horizontal="right"/>
    </xf>
    <xf numFmtId="168" fontId="6" fillId="4" borderId="22" xfId="5" applyFont="1" applyFill="1" applyBorder="1">
      <alignment horizontal="right"/>
    </xf>
    <xf numFmtId="168" fontId="6" fillId="4" borderId="20" xfId="5" applyNumberFormat="1" applyFont="1" applyFill="1" applyBorder="1" applyAlignment="1" applyProtection="1">
      <alignment horizontal="right"/>
    </xf>
    <xf numFmtId="168" fontId="6" fillId="4" borderId="22" xfId="5" applyNumberFormat="1" applyFont="1" applyFill="1" applyBorder="1" applyAlignment="1" applyProtection="1">
      <alignment horizontal="right"/>
    </xf>
    <xf numFmtId="168" fontId="7" fillId="3" borderId="20" xfId="1" applyNumberFormat="1" applyFont="1" applyFill="1" applyBorder="1" applyAlignment="1">
      <alignment horizontal="right"/>
    </xf>
    <xf numFmtId="168" fontId="9" fillId="4" borderId="20" xfId="5" applyNumberFormat="1" applyFont="1" applyFill="1" applyBorder="1" applyAlignment="1" applyProtection="1">
      <alignment horizontal="right"/>
    </xf>
    <xf numFmtId="169" fontId="6" fillId="4" borderId="0" xfId="8" applyNumberFormat="1" applyFont="1" applyFill="1" applyBorder="1" applyAlignment="1" applyProtection="1">
      <alignment horizontal="right"/>
    </xf>
    <xf numFmtId="0" fontId="4" fillId="5" borderId="21" xfId="0" applyNumberFormat="1" applyFont="1" applyFill="1" applyBorder="1" applyAlignment="1" applyProtection="1">
      <alignment horizontal="center"/>
    </xf>
    <xf numFmtId="0" fontId="0" fillId="0" borderId="20" xfId="0" applyBorder="1"/>
    <xf numFmtId="0" fontId="4" fillId="5" borderId="2" xfId="0" applyNumberFormat="1" applyFont="1" applyFill="1" applyBorder="1" applyAlignment="1" applyProtection="1"/>
    <xf numFmtId="164" fontId="4" fillId="5" borderId="2" xfId="7" applyNumberFormat="1" applyFont="1" applyFill="1" applyBorder="1" applyAlignment="1" applyProtection="1"/>
    <xf numFmtId="2" fontId="4" fillId="5" borderId="2" xfId="8" applyNumberFormat="1" applyFont="1" applyFill="1" applyBorder="1" applyAlignment="1" applyProtection="1"/>
    <xf numFmtId="169" fontId="7" fillId="5" borderId="2" xfId="10" applyNumberFormat="1" applyFont="1" applyFill="1" applyBorder="1" applyAlignment="1" applyProtection="1">
      <alignment horizontal="right"/>
    </xf>
    <xf numFmtId="170" fontId="4" fillId="5" borderId="2" xfId="3" applyNumberFormat="1" applyFont="1" applyFill="1" applyBorder="1" applyAlignment="1" applyProtection="1">
      <alignment horizontal="right"/>
    </xf>
    <xf numFmtId="166" fontId="4" fillId="5" borderId="2" xfId="6" applyNumberFormat="1" applyFont="1" applyFill="1" applyBorder="1" applyAlignment="1" applyProtection="1"/>
    <xf numFmtId="170" fontId="4" fillId="5" borderId="2" xfId="4" applyNumberFormat="1" applyFont="1" applyFill="1" applyBorder="1" applyAlignment="1" applyProtection="1">
      <alignment horizontal="right"/>
    </xf>
    <xf numFmtId="167" fontId="4" fillId="5" borderId="2" xfId="9" applyNumberFormat="1" applyFont="1" applyFill="1" applyBorder="1" applyAlignment="1" applyProtection="1"/>
    <xf numFmtId="166" fontId="4" fillId="5" borderId="23" xfId="6" applyNumberFormat="1" applyFont="1" applyFill="1" applyBorder="1" applyAlignment="1" applyProtection="1"/>
    <xf numFmtId="168" fontId="6" fillId="5" borderId="23" xfId="5" applyNumberFormat="1" applyFont="1" applyFill="1" applyBorder="1" applyAlignment="1" applyProtection="1">
      <alignment horizontal="right"/>
    </xf>
    <xf numFmtId="169" fontId="5" fillId="5" borderId="23" xfId="11" applyNumberFormat="1" applyFont="1" applyFill="1" applyBorder="1" applyAlignment="1" applyProtection="1"/>
  </cellXfs>
  <cellStyles count="12">
    <cellStyle name="CO_ContributionPercentage" xfId="5"/>
    <cellStyle name="CO_Exposure" xfId="9"/>
    <cellStyle name="CO_ExposurePercentage" xfId="11"/>
    <cellStyle name="CO_FXRate" xfId="6"/>
    <cellStyle name="CO_PercentageChange" xfId="10"/>
    <cellStyle name="CO_PNL" xfId="4"/>
    <cellStyle name="CO_Price" xfId="7"/>
    <cellStyle name="CO_PriceChange" xfId="8"/>
    <cellStyle name="CO_Units" xfId="3"/>
    <cellStyle name="Comma" xfId="1" builtinId="3"/>
    <cellStyle name="Normal" xfId="0" builtinId="0" customBuiltin="1"/>
    <cellStyle name="Percent" xfId="2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892</v>
        <stp/>
        <stp>##V3_BDPV12</stp>
        <stp>SGL SJ Equity</stp>
        <stp>LAST_PRICE</stp>
        <stp>[Crispin Spreadsheet.xlsx]OEI!R345C7</stp>
        <tr r="G345" s="1"/>
      </tp>
      <tp>
        <v>26.53</v>
        <stp/>
        <stp>##V3_BDPV12</stp>
        <stp>FTI FP Equity</stp>
        <stp>LAST_PRICE</stp>
        <stp>[Crispin Spreadsheet.xlsx]OEI!R840C7</stp>
        <tr r="G840" s="1"/>
      </tp>
      <tp>
        <v>5867</v>
        <stp/>
        <stp>##V3_BDPV12</stp>
        <stp>AZN LN Equity</stp>
        <stp>LAST_PRICE</stp>
        <stp>[Crispin Spreadsheet.xlsx]OEI!R427C7</stp>
        <tr r="G427" s="1"/>
      </tp>
      <tp>
        <v>43.64</v>
        <stp/>
        <stp>##V3_BDPV12</stp>
        <stp>BMA US Equity</stp>
        <stp>LAST_PRICE</stp>
        <stp>[Crispin Spreadsheet.xlsx]OEI!R628C7</stp>
        <tr r="G628" s="1"/>
      </tp>
      <tp>
        <v>93.74</v>
        <stp/>
        <stp>##V3_BDPV12</stp>
        <stp>RHM GY Equity</stp>
        <stp>LAST_PRICE</stp>
        <stp>[Crispin Spreadsheet.xlsx]OEI!R174C7</stp>
        <tr r="G174" s="1"/>
      </tp>
      <tp>
        <v>19.57</v>
        <stp/>
        <stp>##V3_BDPV12</stp>
        <stp>DAN US Equity</stp>
        <stp>LAST_PRICE</stp>
        <stp>[Crispin Spreadsheet.xlsx]OEI!R647C7</stp>
        <tr r="G647" s="1"/>
      </tp>
      <tp>
        <v>43.17</v>
        <stp/>
        <stp>##V3_BDPV12</stp>
        <stp>EEM US Equity</stp>
        <stp>LAST_PRICE</stp>
        <stp>[Crispin Spreadsheet.xlsx]OEI!R754C7</stp>
        <tr r="G754" s="1"/>
      </tp>
      <tp>
        <v>44.51</v>
        <stp/>
        <stp>##V3_BDPV12</stp>
        <stp>DHI US Equity</stp>
        <stp>LAST_PRICE</stp>
        <stp>[Crispin Spreadsheet.xlsx]OEI!R650C7</stp>
        <tr r="G650" s="1"/>
      </tp>
      <tp>
        <v>146.47999999999999</v>
        <stp/>
        <stp>##V3_BDPV12</stp>
        <stp>IBM US Equity</stp>
        <stp>LAST_PRICE</stp>
        <stp>[Crispin Spreadsheet.xlsx]OEI!R674C7</stp>
        <tr r="G674" s="1"/>
      </tp>
      <tp>
        <v>14.295</v>
        <stp/>
        <stp>##V3_BDPV12</stp>
        <stp>RYA LN Equity</stp>
        <stp>LAST_PRICE</stp>
        <stp>[Crispin Spreadsheet.xlsx]OEI!R568C7</stp>
        <tr r="G568" s="1"/>
      </tp>
      <tp>
        <v>36.799999999999997</v>
        <stp/>
        <stp>##V3_BDPV12</stp>
        <stp>RKH LN Equity</stp>
        <stp>LAST_PRICE</stp>
        <stp>[Crispin Spreadsheet.xlsx]OEI!R561C7</stp>
        <tr r="G561" s="1"/>
      </tp>
      <tp>
        <v>1716.5</v>
        <stp/>
        <stp>##V3_BDPV12</stp>
        <stp>REL LN Equity</stp>
        <stp>LAST_PRICE</stp>
        <stp>[Crispin Spreadsheet.xlsx]OEI!R555C7</stp>
        <tr r="G555" s="1"/>
      </tp>
      <tp>
        <v>46.89</v>
        <stp/>
        <stp>##V3_BDPV12</stp>
        <stp>LHN SW Equity</stp>
        <stp>LAST_PRICE</stp>
        <stp>[Crispin Spreadsheet.xlsx]OEI!R397C7</stp>
        <tr r="G397" s="1"/>
      </tp>
      <tp>
        <v>3305</v>
        <stp/>
        <stp>##V3_BDPV12</stp>
        <stp>8919 JT Equity</stp>
        <stp>LAST_PRICE</stp>
        <stp>[Crispin Spreadsheet.xlsx]SWAN!R81C7</stp>
        <tr r="G81" s="2"/>
      </tp>
      <tp>
        <v>24.95</v>
        <stp/>
        <stp>##V3_BDHV12</stp>
        <stp>UN01 GY Equity</stp>
        <stp>PX_CLOSE_1D</stp>
        <stp>14/08/2018</stp>
        <stp>14/08/2018</stp>
        <stp>[Crispin Spreadsheet.xlsx]OPE!R16C22</stp>
        <tr r="V16" s="5"/>
      </tp>
      <tp>
        <v>5060</v>
        <stp/>
        <stp>##V3_BDPV12</stp>
        <stp>9684 JT Equity</stp>
        <stp>LAST_PRICE</stp>
        <stp>[Crispin Spreadsheet.xlsx]FDXC!R21C7</stp>
        <tr r="G21" s="8"/>
      </tp>
      <tp>
        <v>51.42</v>
        <stp/>
        <stp>##V3_BDPV12</stp>
        <stp>BAER SW Equity</stp>
        <stp>LAST_PRICE</stp>
        <stp>[Crispin Spreadsheet.xlsx]OEI!R395C7</stp>
        <tr r="G395" s="1"/>
      </tp>
      <tp>
        <v>187.35</v>
        <stp/>
        <stp>##V3_BDPV12</stp>
        <stp>ASSAB SS Equity</stp>
        <stp>LAST_PRICE</stp>
        <stp>[Crispin Spreadsheet.xlsx]OEI!R364C7</stp>
        <tr r="G364" s="1"/>
      </tp>
      <tp>
        <v>572</v>
        <stp/>
        <stp>##V3_BDPV12</stp>
        <stp>8848 JT Equity</stp>
        <stp>LAST_PRICE</stp>
        <stp>[Crispin Spreadsheet.xlsx]ALEG!R19C7</stp>
        <tr r="G19" s="3"/>
      </tp>
      <tp>
        <v>3.355</v>
        <stp/>
        <stp>##V3_BDPV12</stp>
        <stp>HUNT NO Equity</stp>
        <stp>LAST_PRICE</stp>
        <stp>[Crispin Spreadsheet.xlsx]OEI!R803C7</stp>
        <tr r="G803" s="1"/>
      </tp>
      <tp>
        <v>774.3</v>
        <stp/>
        <stp>##V3_BDPV12</stp>
        <stp>5020 JT Equity</stp>
        <stp>LAST_PRICE</stp>
        <stp>[Crispin Spreadsheet.xlsx]FDXC!R15C7</stp>
        <tr r="G15" s="8"/>
      </tp>
      <tp>
        <v>144.96875</v>
        <stp/>
        <stp>##V3_BDPV12</stp>
        <stp>USU8 Comdty</stp>
        <stp>PX_YEST_CLOSE</stp>
        <stp>[Crispin Spreadsheet.xlsx]SWAN!R228C6</stp>
        <tr r="F228" s="2"/>
      </tp>
      <tp t="s">
        <v>JPY</v>
        <stp/>
        <stp>##V3_BDPV12</stp>
        <stp>8035 JT Equity</stp>
        <stp>CRNCY</stp>
        <stp>[Crispin Spreadsheet.xlsx]OEI!R294C4</stp>
        <tr r="D294" s="1"/>
      </tp>
      <tp>
        <v>492.7</v>
        <stp/>
        <stp>##V3_BDPV12</stp>
        <stp>HWDN LN Equity</stp>
        <stp>PX_YEST_CLOSE</stp>
        <stp>[Crispin Spreadsheet.xlsx]OPUS!R45C6</stp>
        <tr r="F45" s="4"/>
      </tp>
      <tp t="s">
        <v>JPY</v>
        <stp/>
        <stp>##V3_BDPV12</stp>
        <stp>7224 JT Equity</stp>
        <stp>CRNCY</stp>
        <stp>[Crispin Spreadsheet.xlsx]OEI!R285C4</stp>
        <tr r="D285" s="1"/>
      </tp>
      <tp>
        <v>77.05</v>
        <stp/>
        <stp>##V3_BDPV12</stp>
        <stp>LAMR US Equity</stp>
        <stp>LAST_PRICE</stp>
        <stp>[Crispin Spreadsheet.xlsx]SWAN!R203C7</stp>
        <tr r="G203" s="2"/>
      </tp>
      <tp t="s">
        <v>JPY</v>
        <stp/>
        <stp>##V3_BDPV12</stp>
        <stp>4911 JT Equity</stp>
        <stp>CRNCY</stp>
        <stp>[Crispin Spreadsheet.xlsx]OEI!R286C4</stp>
        <tr r="D286" s="1"/>
      </tp>
      <tp t="s">
        <v>JPY</v>
        <stp/>
        <stp>##V3_BDPV12</stp>
        <stp>2503 JT Equity</stp>
        <stp>CRNCY</stp>
        <stp>[Crispin Spreadsheet.xlsx]OEI!R267C4</stp>
        <tr r="D267" s="1"/>
      </tp>
      <tp t="s">
        <v>JPY</v>
        <stp/>
        <stp>##V3_BDPV12</stp>
        <stp>6963 JT Equity</stp>
        <stp>CRNCY</stp>
        <stp>[Crispin Spreadsheet.xlsx]OEI!R281C4</stp>
        <tr r="D281" s="1"/>
      </tp>
      <tp t="s">
        <v>JPY</v>
        <stp/>
        <stp>##V3_BDPV12</stp>
        <stp>7012 JT Equity</stp>
        <stp>CRNCY</stp>
        <stp>[Crispin Spreadsheet.xlsx]OEI!R266C4</stp>
        <tr r="D266" s="1"/>
      </tp>
      <tp t="s">
        <v>JPY</v>
        <stp/>
        <stp>##V3_BDPV12</stp>
        <stp>5002 JT Equity</stp>
        <stp>CRNCY</stp>
        <stp>[Crispin Spreadsheet.xlsx]OEI!R287C4</stp>
        <tr r="D287" s="1"/>
      </tp>
      <tp t="s">
        <v>USD</v>
        <stp/>
        <stp>##V3_BDPV12</stp>
        <stp>GGAL US Equity</stp>
        <stp>CRNCY</stp>
        <stp>[Crispin Spreadsheet.xlsx]OPUS!R63C4</stp>
        <tr r="D63" s="4"/>
      </tp>
      <tp t="s">
        <v>JPY</v>
        <stp/>
        <stp>##V3_BDPV12</stp>
        <stp>4208 JT Equity</stp>
        <stp>CRNCY</stp>
        <stp>[Crispin Spreadsheet.xlsx]OEI!R297C4</stp>
        <tr r="D297" s="1"/>
      </tp>
      <tp>
        <v>54</v>
        <stp/>
        <stp>##V3_BDPV12</stp>
        <stp>TSTR LN Equity</stp>
        <stp>PX_YEST_CLOSE</stp>
        <stp>[Crispin Spreadsheet.xlsx]ALEG!R51C6</stp>
        <tr r="F51" s="3"/>
      </tp>
      <tp t="s">
        <v>EUR</v>
        <stp/>
        <stp>##V3_BDPV12</stp>
        <stp>GEDI IM Equity</stp>
        <stp>CRNCY</stp>
        <stp>[Crispin Spreadsheet.xlsx]SWAN!R75C4</stp>
        <tr r="D75" s="2"/>
      </tp>
      <tp t="s">
        <v>AUD</v>
        <stp/>
        <stp>##V3_BDPV12</stp>
        <stp>WGXO AU Equity</stp>
        <stp>CRNCY</stp>
        <stp>[Crispin Spreadsheet.xlsx]SWAN!R11C4</stp>
        <tr r="D11" s="2"/>
      </tp>
      <tp t="s">
        <v>GBp</v>
        <stp/>
        <stp>##V3_BDPV12</stp>
        <stp>BT/A LN Equity</stp>
        <stp>CRNCY</stp>
        <stp>[Crispin Spreadsheet.xlsx]OEI!R442C4</stp>
        <tr r="D442" s="1"/>
      </tp>
      <tp>
        <v>2972</v>
        <stp/>
        <stp>##V3_BDHV12</stp>
        <stp>MTRO LN Equity</stp>
        <stp>PX_CLOSE_1D</stp>
        <stp>14/08/2018</stp>
        <stp>14/08/2018</stp>
        <stp>[Crispin Spreadsheet.xlsx]OEI!R817C28</stp>
        <tr r="AB817" s="1"/>
      </tp>
      <tp>
        <v>438</v>
        <stp/>
        <stp>##V3_BDHV12</stp>
        <stp>AUTO LN Equity</stp>
        <stp>PX_CLOSE_1D</stp>
        <stp>14/08/2018</stp>
        <stp>14/08/2018</stp>
        <stp>[Crispin Spreadsheet.xlsx]OEI!R428C28</stp>
        <tr r="AB428" s="1"/>
      </tp>
      <tp>
        <v>952.8</v>
        <stp/>
        <stp>##V3_BDHV12</stp>
        <stp>ANTO LN Equity</stp>
        <stp>PX_CLOSE_1D</stp>
        <stp>14/08/2018</stp>
        <stp>14/08/2018</stp>
        <stp>[Crispin Spreadsheet.xlsx]OEI!R422C28</stp>
        <tr r="AB422" s="1"/>
      </tp>
      <tp>
        <v>43.75</v>
        <stp/>
        <stp>##V3_BDHV12</stp>
        <stp>CSCO US Equity</stp>
        <stp>PX_CLOSE_1D</stp>
        <stp>14/08/2018</stp>
        <stp>14/08/2018</stp>
        <stp>[Crispin Spreadsheet.xlsx]OEI!R641C28</stp>
        <tr r="AB641" s="1"/>
      </tp>
      <tp>
        <v>3.794</v>
        <stp/>
        <stp>##V3_BDHV12</stp>
        <stp>ENRO SS Equity</stp>
        <stp>PX_CLOSE_1D</stp>
        <stp>14/08/2018</stp>
        <stp>14/08/2018</stp>
        <stp>[Crispin Spreadsheet.xlsx]OEI!R369C28</stp>
        <tr r="AB369" s="1"/>
      </tp>
      <tp>
        <v>58.52</v>
        <stp/>
        <stp>##V3_BDHV12</stp>
        <stp>AGCO US Equity</stp>
        <stp>PX_CLOSE_1D</stp>
        <stp>14/08/2018</stp>
        <stp>14/08/2018</stp>
        <stp>[Crispin Spreadsheet.xlsx]OEI!R616C28</stp>
        <tr r="AB616" s="1"/>
      </tp>
      <tp>
        <v>4.37</v>
        <stp/>
        <stp>##V3_BDHV12</stp>
        <stp>GOGO US Equity</stp>
        <stp>PX_CLOSE_1D</stp>
        <stp>14/08/2018</stp>
        <stp>14/08/2018</stp>
        <stp>[Crispin Spreadsheet.xlsx]OEI!R667C28</stp>
        <tr r="AB667" s="1"/>
      </tp>
      <tp>
        <v>25.9</v>
        <stp/>
        <stp>##V3_BDHV12</stp>
        <stp>FTI FP Equity</stp>
        <stp>PX_CLOSE_1D</stp>
        <stp>14/08/2018</stp>
        <stp>14/08/2018</stp>
        <stp>[Crispin Spreadsheet.xlsx]OEI!R840C28</stp>
        <tr r="AB840" s="1"/>
      </tp>
      <tp>
        <v>148.18</v>
        <stp/>
        <stp>##V3_BDHV12</stp>
        <stp>URI US Equity</stp>
        <stp>PX_CLOSE_1D</stp>
        <stp>14/08/2018</stp>
        <stp>14/08/2018</stp>
        <stp>[Crispin Spreadsheet.xlsx]OEI!R844C28</stp>
        <tr r="AB844" s="1"/>
      </tp>
      <tp>
        <v>71.2</v>
        <stp/>
        <stp>##V3_BDHV12</stp>
        <stp>ERICB SS Equity</stp>
        <stp>PX_CLOSE_1D</stp>
        <stp>14/08/2018</stp>
        <stp>14/08/2018</stp>
        <stp>[Crispin Spreadsheet.xlsx]OEI!R381C28</stp>
        <tr r="AB381" s="1"/>
      </tp>
      <tp>
        <v>148.18</v>
        <stp/>
        <stp>##V3_BDHV12</stp>
        <stp>URI US Equity</stp>
        <stp>PX_CLOSE_1D</stp>
        <stp>14/08/2018</stp>
        <stp>14/08/2018</stp>
        <stp>[Crispin Spreadsheet.xlsx]OEI!R727C28</stp>
        <tr r="AB727" s="1"/>
      </tp>
      <tp>
        <v>71.56</v>
        <stp/>
        <stp>##V3_BDHV12</stp>
        <stp>STI US Equity</stp>
        <stp>PX_CLOSE_1D</stp>
        <stp>14/08/2018</stp>
        <stp>14/08/2018</stp>
        <stp>[Crispin Spreadsheet.xlsx]OEI!R718C28</stp>
        <tr r="AB718" s="1"/>
      </tp>
      <tp>
        <v>84.42</v>
        <stp/>
        <stp>##V3_BDHV12</stp>
        <stp>ABI BB Equity</stp>
        <stp>PX_CLOSE_1D</stp>
        <stp>14/08/2018</stp>
        <stp>14/08/2018</stp>
        <stp>[Crispin Spreadsheet.xlsx]OEI!R777C28</stp>
        <tr r="AB777" s="1"/>
      </tp>
      <tp>
        <v>494.5</v>
        <stp/>
        <stp>##V3_BDHV12</stp>
        <stp>HMSO LN Equity</stp>
        <stp>PX_CLOSE_1D</stp>
        <stp>14/08/2018</stp>
        <stp>14/08/2018</stp>
        <stp>[Crispin Spreadsheet.xlsx]OEI!R482C28</stp>
        <tr r="AB482" s="1"/>
      </tp>
      <tp>
        <v>43.52</v>
        <stp/>
        <stp>##V3_BDHV12</stp>
        <stp>DHI US Equity</stp>
        <stp>PX_CLOSE_1D</stp>
        <stp>14/08/2018</stp>
        <stp>14/08/2018</stp>
        <stp>[Crispin Spreadsheet.xlsx]OEI!R650C28</stp>
        <tr r="AB650" s="1"/>
      </tp>
      <tp>
        <v>51.42</v>
        <stp/>
        <stp>##V3_BDPV12</stp>
        <stp>WES AU Equity</stp>
        <stp>LAST_PRICE</stp>
        <stp>[Crispin Spreadsheet.xlsx]OEI!R24C7</stp>
        <tr r="G24" s="1"/>
      </tp>
      <tp>
        <v>21.55</v>
        <stp/>
        <stp>##V3_BDHV12</stp>
        <stp>FNKO US Equity</stp>
        <stp>PX_CLOSE_1D</stp>
        <stp>14/08/2018</stp>
        <stp>14/08/2018</stp>
        <stp>[Crispin Spreadsheet.xlsx]OEI!R800C28</stp>
        <tr r="AB800" s="1"/>
      </tp>
      <tp>
        <v>41.5</v>
        <stp/>
        <stp>##V3_BDHV12</stp>
        <stp>LMI LN Equity</stp>
        <stp>PX_CLOSE_1D</stp>
        <stp>14/08/2018</stp>
        <stp>14/08/2018</stp>
        <stp>[Crispin Spreadsheet.xlsx]OEI!R523C28</stp>
        <tr r="AB523" s="1"/>
      </tp>
      <tp>
        <v>110.95</v>
        <stp/>
        <stp>##V3_BDPV12</stp>
        <stp>CAP FP Equity</stp>
        <stp>LAST_PRICE</stp>
        <stp>[Crispin Spreadsheet.xlsx]OEI!R95C7</stp>
        <tr r="G95" s="1"/>
      </tp>
      <tp>
        <v>139.44999999999999</v>
        <stp/>
        <stp>##V3_BDHV12</stp>
        <stp>CPI LN Equity</stp>
        <stp>PX_CLOSE_1D</stp>
        <stp>14/08/2018</stp>
        <stp>14/08/2018</stp>
        <stp>[Crispin Spreadsheet.xlsx]OEI!R447C28</stp>
        <tr r="AB447" s="1"/>
      </tp>
      <tp>
        <v>1141</v>
        <stp/>
        <stp>##V3_BDHV12</stp>
        <stp>IMI LN Equity</stp>
        <stp>PX_CLOSE_1D</stp>
        <stp>14/08/2018</stp>
        <stp>14/08/2018</stp>
        <stp>[Crispin Spreadsheet.xlsx]OEI!R494C28</stp>
        <tr r="AB494" s="1"/>
      </tp>
      <tp>
        <v>946</v>
        <stp/>
        <stp>##V3_BDHV12</stp>
        <stp>III LN Equity</stp>
        <stp>PX_CLOSE_1D</stp>
        <stp>14/08/2018</stp>
        <stp>14/08/2018</stp>
        <stp>[Crispin Spreadsheet.xlsx]OEI!R415C28</stp>
        <tr r="AB415" s="1"/>
      </tp>
      <tp>
        <v>2972</v>
        <stp/>
        <stp>##V3_BDHV12</stp>
        <stp>MTRO LN Equity</stp>
        <stp>PX_CLOSE_1D</stp>
        <stp>14/08/2018</stp>
        <stp>14/08/2018</stp>
        <stp>[Crispin Spreadsheet.xlsx]OEI!R528C28</stp>
        <tr r="AB528" s="1"/>
      </tp>
      <tp>
        <v>1243</v>
        <stp/>
        <stp>##V3_BDHV12</stp>
        <stp>MCRO LN Equity</stp>
        <stp>PX_CLOSE_1D</stp>
        <stp>14/08/2018</stp>
        <stp>14/08/2018</stp>
        <stp>[Crispin Spreadsheet.xlsx]OEI!R529C28</stp>
        <tr r="AB529" s="1"/>
      </tp>
      <tp>
        <v>15.958</v>
        <stp/>
        <stp>##V3_BDHV12</stp>
        <stp>ENI IM Equity</stp>
        <stp>PX_CLOSE_1D</stp>
        <stp>14/08/2018</stp>
        <stp>14/08/2018</stp>
        <stp>[Crispin Spreadsheet.xlsx]OEI!R233C28</stp>
        <tr r="AB233" s="1"/>
      </tp>
      <tp>
        <v>3.3919999999999999</v>
        <stp/>
        <stp>##V3_BDHV12</stp>
        <stp>UBI IM Equity</stp>
        <stp>PX_CLOSE_1D</stp>
        <stp>14/08/2018</stp>
        <stp>14/08/2018</stp>
        <stp>[Crispin Spreadsheet.xlsx]OEI!R244C28</stp>
        <tr r="AB244" s="1"/>
      </tp>
      <tp>
        <v>1.6102799999999999</v>
        <stp/>
        <stp>##V3_BDPV12</stp>
        <stp>EURAUD Curncy</stp>
        <stp>LAST_PRICE</stp>
        <stp>[Crispin Spreadsheet.xlsx]SWAN!R8C13</stp>
        <tr r="M8" s="2"/>
      </tp>
      <tp>
        <v>1.6102799999999999</v>
        <stp/>
        <stp>##V3_BDPV12</stp>
        <stp>EURAUD Curncy</stp>
        <stp>LAST_PRICE</stp>
        <stp>[Crispin Spreadsheet.xlsx]SWAN!R9C13</stp>
        <tr r="M9" s="2"/>
      </tp>
      <tp>
        <v>1.6102799999999999</v>
        <stp/>
        <stp>##V3_BDPV12</stp>
        <stp>EURAUD Curncy</stp>
        <stp>LAST_PRICE</stp>
        <stp>[Crispin Spreadsheet.xlsx]SWAN!R6C13</stp>
        <tr r="M6" s="2"/>
      </tp>
      <tp>
        <v>1.6102799999999999</v>
        <stp/>
        <stp>##V3_BDPV12</stp>
        <stp>EURAUD Curncy</stp>
        <stp>LAST_PRICE</stp>
        <stp>[Crispin Spreadsheet.xlsx]SWAN!R7C13</stp>
        <tr r="M7" s="2"/>
      </tp>
      <tp>
        <v>69.900000000000006</v>
        <stp/>
        <stp>##V3_BDHV12</stp>
        <stp>HEI GY Equity</stp>
        <stp>PX_CLOSE_1D</stp>
        <stp>14/08/2018</stp>
        <stp>14/08/2018</stp>
        <stp>[Crispin Spreadsheet.xlsx]OEI!R163C28</stp>
        <tr r="AB163" s="1"/>
      </tp>
      <tp>
        <v>98.16</v>
        <stp/>
        <stp>##V3_BDHV12</stp>
        <stp>BEI GY Equity</stp>
        <stp>PX_CLOSE_1D</stp>
        <stp>14/08/2018</stp>
        <stp>14/08/2018</stp>
        <stp>[Crispin Spreadsheet.xlsx]OEI!R152C28</stp>
        <tr r="AB152" s="1"/>
      </tp>
      <tp>
        <v>57.23</v>
        <stp/>
        <stp>##V3_BDHV12</stp>
        <stp>DAI GY Equity</stp>
        <stp>PX_CLOSE_1D</stp>
        <stp>14/08/2018</stp>
        <stp>14/08/2018</stp>
        <stp>[Crispin Spreadsheet.xlsx]OEI!R155C28</stp>
        <tr r="AB155" s="1"/>
      </tp>
      <tp>
        <v>169.8</v>
        <stp/>
        <stp>##V3_BDHV12</stp>
        <stp>WDI GY Equity</stp>
        <stp>PX_CLOSE_1D</stp>
        <stp>14/08/2018</stp>
        <stp>14/08/2018</stp>
        <stp>[Crispin Spreadsheet.xlsx]OEI!R188C28</stp>
        <tr r="AB188" s="1"/>
      </tp>
      <tp>
        <v>1046</v>
        <stp/>
        <stp>##V3_BDHV12</stp>
        <stp>OCDO LN Equity</stp>
        <stp>PX_CLOSE_1D</stp>
        <stp>14/08/2018</stp>
        <stp>14/08/2018</stp>
        <stp>[Crispin Spreadsheet.xlsx]OEI!R534C28</stp>
        <tr r="AB534" s="1"/>
      </tp>
      <tp>
        <v>8.8949999999999996</v>
        <stp/>
        <stp>##V3_BDHV12</stp>
        <stp>TFI FP Equity</stp>
        <stp>PX_CLOSE_1D</stp>
        <stp>14/08/2018</stp>
        <stp>14/08/2018</stp>
        <stp>[Crispin Spreadsheet.xlsx]OEI!R132C28</stp>
        <tr r="AB132" s="1"/>
      </tp>
      <tp>
        <v>94.82</v>
        <stp/>
        <stp>##V3_BDHV12</stp>
        <stp>UBI FP Equity</stp>
        <stp>PX_CLOSE_1D</stp>
        <stp>14/08/2018</stp>
        <stp>14/08/2018</stp>
        <stp>[Crispin Spreadsheet.xlsx]OEI!R135C28</stp>
        <tr r="AB135" s="1"/>
      </tp>
      <tp>
        <v>7500</v>
        <stp/>
        <stp>##V3_BDHV12</stp>
        <stp>4911 JT Equity</stp>
        <stp>PX_CLOSE_1D</stp>
        <stp>14/08/2018</stp>
        <stp>14/08/2018</stp>
        <stp>[Crispin Spreadsheet.xlsx]BEST!R11C22</stp>
        <tr r="V11" s="6"/>
      </tp>
      <tp>
        <v>24.79</v>
        <stp/>
        <stp>##V3_BDPV12</stp>
        <stp>RBI AV Equity</stp>
        <stp>LAST_PRICE</stp>
        <stp>[Crispin Spreadsheet.xlsx]OEI!R30C7</stp>
        <tr r="G30" s="1"/>
      </tp>
      <tp>
        <v>262.8</v>
        <stp/>
        <stp>##V3_BDHV12</stp>
        <stp>TSCO LN Equity</stp>
        <stp>PX_CLOSE_1D</stp>
        <stp>14/08/2018</stp>
        <stp>14/08/2018</stp>
        <stp>[Crispin Spreadsheet.xlsx]OEI!R591C28</stp>
        <tr r="AB591" s="1"/>
      </tp>
      <tp>
        <v>203.1</v>
        <stp/>
        <stp>##V3_BDHV12</stp>
        <stp>ELUXB SS Equity</stp>
        <stp>PX_CLOSE_1D</stp>
        <stp>14/08/2018</stp>
        <stp>14/08/2018</stp>
        <stp>[Crispin Spreadsheet.xlsx]OEI!R367C28</stp>
        <tr r="AB367" s="1"/>
      </tp>
      <tp>
        <v>611</v>
        <stp/>
        <stp>##V3_BDPV12</stp>
        <stp>BA/ LN Equity</stp>
        <stp>LAST_PRICE</stp>
        <stp>[Crispin Spreadsheet.xlsx]FDXC!R34C7</stp>
        <tr r="G34" s="8"/>
      </tp>
      <tp>
        <v>12.11</v>
        <stp/>
        <stp>##V3_BDPV12</stp>
        <stp>RIG US Equity</stp>
        <stp>LAST_PRICE</stp>
        <stp>[Crispin Spreadsheet.xlsx]OPE!R52C7</stp>
        <tr r="G52" s="5"/>
      </tp>
      <tp>
        <v>124.5</v>
        <stp/>
        <stp>##V3_BDHV12</stp>
        <stp>EKTAB SS Equity</stp>
        <stp>PX_CLOSE_1D</stp>
        <stp>14/08/2018</stp>
        <stp>14/08/2018</stp>
        <stp>[Crispin Spreadsheet.xlsx]OEI!R368C28</stp>
        <tr r="AB368" s="1"/>
      </tp>
      <tp>
        <v>103.38</v>
        <stp/>
        <stp>##V3_BDPV12</stp>
        <stp>SJM US Equity</stp>
        <stp>LAST_PRICE</stp>
        <stp>[Crispin Spreadsheet.xlsx]OEI!R675C7</stp>
        <tr r="G675" s="1"/>
      </tp>
      <tp>
        <v>224.2</v>
        <stp/>
        <stp>##V3_BDPV12</stp>
        <stp>MRO LN Equity</stp>
        <stp>LAST_PRICE</stp>
        <stp>[Crispin Spreadsheet.xlsx]OEI!R527C7</stp>
        <tr r="G527" s="1"/>
      </tp>
      <tp>
        <v>21.32</v>
        <stp/>
        <stp>##V3_BDPV12</stp>
        <stp>BGN IM Equity</stp>
        <stp>LAST_PRICE</stp>
        <stp>[Crispin Spreadsheet.xlsx]OEI!R226C7</stp>
        <tr r="G226" s="1"/>
      </tp>
      <tp>
        <v>179.05</v>
        <stp/>
        <stp>##V3_BDPV12</stp>
        <stp>BOO LN Equity</stp>
        <stp>LAST_PRICE</stp>
        <stp>[Crispin Spreadsheet.xlsx]OEI!R437C7</stp>
        <tr r="G437" s="1"/>
      </tp>
      <tp>
        <v>1.57</v>
        <stp/>
        <stp>##V3_BDPV12</stp>
        <stp>CRN LN Equity</stp>
        <stp>LAST_PRICE</stp>
        <stp>[Crispin Spreadsheet.xlsx]OEI!R446C7</stp>
        <tr r="G446" s="1"/>
      </tp>
      <tp>
        <v>296.2</v>
        <stp/>
        <stp>##V3_BDPV12</stp>
        <stp>DOM LN Equity</stp>
        <stp>LAST_PRICE</stp>
        <stp>[Crispin Spreadsheet.xlsx]OEI!R465C7</stp>
        <tr r="G465" s="1"/>
      </tp>
      <tp>
        <v>10.9</v>
        <stp/>
        <stp>##V3_BDPV12</stp>
        <stp>SNAP US Equity</stp>
        <stp>LAST_PRICE</stp>
        <stp>[Crispin Spreadsheet.xlsx]OEI!R716C7</stp>
        <tr r="G716" s="1"/>
      </tp>
      <tp>
        <v>152.68</v>
        <stp/>
        <stp>##V3_BDPV12</stp>
        <stp>CRM US Equity</stp>
        <stp>LAST_PRICE</stp>
        <stp>[Crispin Spreadsheet.xlsx]OEI!R715C7</stp>
        <tr r="G715" s="1"/>
      </tp>
      <tp>
        <v>6.84</v>
        <stp/>
        <stp>##V3_BDPV12</stp>
        <stp>SUPV US Equity</stp>
        <stp>LAST_PRICE</stp>
        <stp>[Crispin Spreadsheet.xlsx]OEI!R670C7</stp>
        <tr r="G670" s="1"/>
      </tp>
      <tp>
        <v>55.08</v>
        <stp/>
        <stp>##V3_BDPV12</stp>
        <stp>WKL NA Equity</stp>
        <stp>LAST_PRICE</stp>
        <stp>[Crispin Spreadsheet.xlsx]OEI!R314C7</stp>
        <tr r="G314" s="1"/>
      </tp>
      <tp>
        <v>326.89999999999998</v>
        <stp/>
        <stp>##V3_BDPV12</stp>
        <stp>RTO LN Equity</stp>
        <stp>LAST_PRICE</stp>
        <stp>[Crispin Spreadsheet.xlsx]OEI!R557C7</stp>
        <tr r="G557" s="1"/>
      </tp>
      <tp>
        <v>1539</v>
        <stp/>
        <stp>##V3_BDPV12</stp>
        <stp>PLUS LN Equity</stp>
        <stp>LAST_PRICE</stp>
        <stp>[Crispin Spreadsheet.xlsx]OEI!R545C7</stp>
        <tr r="G545" s="1"/>
      </tp>
      <tp>
        <v>36.99</v>
        <stp/>
        <stp>##V3_BDPV12</stp>
        <stp>CMCSA US Equity</stp>
        <stp>LAST_PRICE</stp>
        <stp>[Crispin Spreadsheet.xlsx]OEI!R644C7</stp>
        <tr r="G644" s="1"/>
      </tp>
      <tp>
        <v>2090</v>
        <stp/>
        <stp>##V3_BDPV12</stp>
        <stp>3230 JT Equity</stp>
        <stp>LAST_PRICE</stp>
        <stp>[Crispin Spreadsheet.xlsx]SWAN!R89C7</stp>
        <tr r="G89" s="2"/>
      </tp>
      <tp>
        <v>4364</v>
        <stp/>
        <stp>##V3_BDPV12</stp>
        <stp>8316 JT Equity</stp>
        <stp>LAST_PRICE</stp>
        <stp>[Crispin Spreadsheet.xlsx]FDXC!R22C7</stp>
        <tr r="G22" s="8"/>
      </tp>
      <tp>
        <v>77.62</v>
        <stp/>
        <stp>##V3_BDPV12</stp>
        <stp>ERICB SS Equity</stp>
        <stp>LAST_PRICE</stp>
        <stp>[Crispin Spreadsheet.xlsx]OEI!R381C7</stp>
        <tr r="G381" s="1"/>
      </tp>
      <tp>
        <v>904.8</v>
        <stp/>
        <stp>##V3_BDPV12</stp>
        <stp>FRES LN Equity</stp>
        <stp>LAST_PRICE</stp>
        <stp>[Crispin Spreadsheet.xlsx]OEI!R475C7</stp>
        <tr r="G475" s="1"/>
      </tp>
      <tp>
        <v>1768</v>
        <stp/>
        <stp>##V3_BDPV12</stp>
        <stp>8591 JT Equity</stp>
        <stp>LAST_PRICE</stp>
        <stp>[Crispin Spreadsheet.xlsx]ALEG!R21C7</stp>
        <tr r="G21" s="3"/>
      </tp>
      <tp>
        <v>5060</v>
        <stp/>
        <stp>##V3_BDPV12</stp>
        <stp>9684 JT Equity</stp>
        <stp>LAST_PRICE</stp>
        <stp>[Crispin Spreadsheet.xlsx]ALEG!R24C7</stp>
        <tr r="G24" s="3"/>
      </tp>
      <tp>
        <v>13.91</v>
        <stp/>
        <stp>##V3_BDPV12</stp>
        <stp>ORA FP Equity</stp>
        <stp>LAST_PRICE</stp>
        <stp>[Crispin Spreadsheet.xlsx]FDXC!R6C7</stp>
        <tr r="G6" s="8"/>
      </tp>
      <tp>
        <v>243.6</v>
        <stp/>
        <stp>##V3_BDPV12</stp>
        <stp>IBST LN Equity</stp>
        <stp>LAST_PRICE</stp>
        <stp>[Crispin Spreadsheet.xlsx]OEI!R492C7</stp>
        <tr r="G492" s="1"/>
      </tp>
      <tp t="s">
        <v>JPY</v>
        <stp/>
        <stp>##V3_BDPV12</stp>
        <stp>8316 JT Equity</stp>
        <stp>CRNCY</stp>
        <stp>[Crispin Spreadsheet.xlsx]OEI!R837C4</stp>
        <tr r="D837" s="1"/>
      </tp>
      <tp t="s">
        <v>JPY</v>
        <stp/>
        <stp>##V3_BDPV12</stp>
        <stp>5401 JT Equity</stp>
        <stp>CRNCY</stp>
        <stp>[Crispin Spreadsheet.xlsx]OEI!R276C4</stp>
        <tr r="D276" s="1"/>
      </tp>
      <tp t="s">
        <v>JPY</v>
        <stp/>
        <stp>##V3_BDPV12</stp>
        <stp>8750 JT Equity</stp>
        <stp>CRNCY</stp>
        <stp>[Crispin Spreadsheet.xlsx]OEI!R253C4</stp>
        <tr r="D253" s="1"/>
      </tp>
      <tp t="s">
        <v>JPY</v>
        <stp/>
        <stp>##V3_BDPV12</stp>
        <stp>2730 JT Equity</stp>
        <stp>CRNCY</stp>
        <stp>[Crispin Spreadsheet.xlsx]OEI!R255C4</stp>
        <tr r="D255" s="1"/>
      </tp>
      <tp t="s">
        <v>JPY</v>
        <stp/>
        <stp>##V3_BDPV12</stp>
        <stp>5020 JT Equity</stp>
        <stp>CRNCY</stp>
        <stp>[Crispin Spreadsheet.xlsx]OEI!R264C4</stp>
        <tr r="D264" s="1"/>
      </tp>
      <tp t="s">
        <v>JPY</v>
        <stp/>
        <stp>##V3_BDPV12</stp>
        <stp>8953 JT Equity</stp>
        <stp>CRNCY</stp>
        <stp>[Crispin Spreadsheet.xlsx]OEI!R263C4</stp>
        <tr r="D263" s="1"/>
      </tp>
      <tp t="s">
        <v>JPY</v>
        <stp/>
        <stp>##V3_BDPV12</stp>
        <stp>7203 JT Equity</stp>
        <stp>CRNCY</stp>
        <stp>[Crispin Spreadsheet.xlsx]OEI!R296C4</stp>
        <tr r="D296" s="1"/>
      </tp>
      <tp t="s">
        <v>EUR</v>
        <stp/>
        <stp>##V3_BDPV12</stp>
        <stp>METSO FH Equity</stp>
        <stp>CRNCY</stp>
        <stp>[Crispin Spreadsheet.xlsx]SWAN!R29C4</stp>
        <tr r="D29" s="2"/>
      </tp>
      <tp>
        <v>105.6</v>
        <stp/>
        <stp>##V3_BDPV12</stp>
        <stp>LOOK LN Equity</stp>
        <stp>LAST_PRICE</stp>
        <stp>[Crispin Spreadsheet.xlsx]SWAN!R162C7</stp>
        <tr r="G162" s="2"/>
      </tp>
      <tp>
        <v>111.05</v>
        <stp/>
        <stp>##V3_BDPV12</stp>
        <stp>USDJPY Curncy</stp>
        <stp>LAST_PRICE</stp>
        <stp>[Crispin Spreadsheet.xlsx]FDXC!R20C13</stp>
        <tr r="M20" s="8"/>
      </tp>
      <tp>
        <v>111.05</v>
        <stp/>
        <stp>##V3_BDPV12</stp>
        <stp>USDJPY Curncy</stp>
        <stp>LAST_PRICE</stp>
        <stp>[Crispin Spreadsheet.xlsx]FDXC!R21C13</stp>
        <tr r="M21" s="8"/>
      </tp>
      <tp>
        <v>111.05</v>
        <stp/>
        <stp>##V3_BDPV12</stp>
        <stp>USDJPY Curncy</stp>
        <stp>LAST_PRICE</stp>
        <stp>[Crispin Spreadsheet.xlsx]FDXC!R22C13</stp>
        <tr r="M22" s="8"/>
      </tp>
      <tp>
        <v>111.05</v>
        <stp/>
        <stp>##V3_BDPV12</stp>
        <stp>USDJPY Curncy</stp>
        <stp>LAST_PRICE</stp>
        <stp>[Crispin Spreadsheet.xlsx]FDXC!R18C13</stp>
        <tr r="M18" s="8"/>
      </tp>
      <tp>
        <v>111.05</v>
        <stp/>
        <stp>##V3_BDPV12</stp>
        <stp>USDJPY Curncy</stp>
        <stp>LAST_PRICE</stp>
        <stp>[Crispin Spreadsheet.xlsx]FDXC!R19C13</stp>
        <tr r="M19" s="8"/>
      </tp>
      <tp>
        <v>111.05</v>
        <stp/>
        <stp>##V3_BDPV12</stp>
        <stp>USDJPY Curncy</stp>
        <stp>LAST_PRICE</stp>
        <stp>[Crispin Spreadsheet.xlsx]FDXC!R15C13</stp>
        <tr r="M15" s="8"/>
      </tp>
      <tp>
        <v>111.05</v>
        <stp/>
        <stp>##V3_BDPV12</stp>
        <stp>USDJPY Curncy</stp>
        <stp>LAST_PRICE</stp>
        <stp>[Crispin Spreadsheet.xlsx]FDXC!R16C13</stp>
        <tr r="M16" s="8"/>
      </tp>
      <tp>
        <v>111.05</v>
        <stp/>
        <stp>##V3_BDPV12</stp>
        <stp>USDJPY Curncy</stp>
        <stp>LAST_PRICE</stp>
        <stp>[Crispin Spreadsheet.xlsx]FDXC!R17C13</stp>
        <tr r="M17" s="8"/>
      </tp>
      <tp>
        <v>2280</v>
        <stp/>
        <stp>##V3_BDHV12</stp>
        <stp>GIVN SW Equity</stp>
        <stp>PX_CLOSE_1D</stp>
        <stp>14/08/2018</stp>
        <stp>14/08/2018</stp>
        <stp>[Crispin Spreadsheet.xlsx]OEI!R394C28</stp>
        <tr r="AB394" s="1"/>
      </tp>
      <tp>
        <v>9.2729999999999997</v>
        <stp/>
        <stp>##V3_BDHV12</stp>
        <stp>EOAN GY Equity</stp>
        <stp>PX_CLOSE_1D</stp>
        <stp>14/08/2018</stp>
        <stp>14/08/2018</stp>
        <stp>[Crispin Spreadsheet.xlsx]OEI!R159C28</stp>
        <tr r="AB159" s="1"/>
      </tp>
      <tp>
        <v>35.06</v>
        <stp/>
        <stp>##V3_BDHV12</stp>
        <stp>EDEN FP Equity</stp>
        <stp>PX_CLOSE_1D</stp>
        <stp>14/08/2018</stp>
        <stp>14/08/2018</stp>
        <stp>[Crispin Spreadsheet.xlsx]OEI!R103C28</stp>
        <tr r="AB103" s="1"/>
      </tp>
      <tp>
        <v>24.62</v>
        <stp/>
        <stp>##V3_BDHV12</stp>
        <stp>NLSN US Equity</stp>
        <stp>PX_CLOSE_1D</stp>
        <stp>14/08/2018</stp>
        <stp>14/08/2018</stp>
        <stp>[Crispin Spreadsheet.xlsx]OEI!R822C28</stp>
        <tr r="AB822" s="1"/>
      </tp>
      <tp>
        <v>8.2420000000000009</v>
        <stp/>
        <stp>##V3_BDHV12</stp>
        <stp>ARYN SW Equity</stp>
        <stp>PX_CLOSE_1D</stp>
        <stp>14/08/2018</stp>
        <stp>14/08/2018</stp>
        <stp>[Crispin Spreadsheet.xlsx]OEI!R779C28</stp>
        <tr r="AB779" s="1"/>
      </tp>
      <tp>
        <v>119.9</v>
        <stp/>
        <stp>##V3_BDHV12</stp>
        <stp>DUFN SW Equity</stp>
        <stp>PX_CLOSE_1D</stp>
        <stp>14/08/2018</stp>
        <stp>14/08/2018</stp>
        <stp>[Crispin Spreadsheet.xlsx]OEI!R393C28</stp>
        <tr r="AB393" s="1"/>
      </tp>
      <tp>
        <v>15.055</v>
        <stp/>
        <stp>##V3_BDHV12</stp>
        <stp>CSGN SW Equity</stp>
        <stp>PX_CLOSE_1D</stp>
        <stp>14/08/2018</stp>
        <stp>14/08/2018</stp>
        <stp>[Crispin Spreadsheet.xlsx]OEI!R392C28</stp>
        <tr r="AB392" s="1"/>
      </tp>
      <tp>
        <v>1902</v>
        <stp/>
        <stp>##V3_BDHV12</stp>
        <stp>EXPN LN Equity</stp>
        <stp>PX_CLOSE_1D</stp>
        <stp>14/08/2018</stp>
        <stp>14/08/2018</stp>
        <stp>[Crispin Spreadsheet.xlsx]OEI!R471C28</stp>
        <tr r="AB471" s="1"/>
      </tp>
      <tp>
        <v>25</v>
        <stp/>
        <stp>##V3_BDHV12</stp>
        <stp>FNTN GY Equity</stp>
        <stp>PX_CLOSE_1D</stp>
        <stp>14/08/2018</stp>
        <stp>14/08/2018</stp>
        <stp>[Crispin Spreadsheet.xlsx]OEI!R797C28</stp>
        <tr r="AB797" s="1"/>
      </tp>
      <tp>
        <v>22.48</v>
        <stp/>
        <stp>##V3_BDHV12</stp>
        <stp>ABBN SW Equity</stp>
        <stp>PX_CLOSE_1D</stp>
        <stp>14/08/2018</stp>
        <stp>14/08/2018</stp>
        <stp>[Crispin Spreadsheet.xlsx]OEI!R386C28</stp>
        <tr r="AB386" s="1"/>
      </tp>
      <tp>
        <v>58</v>
        <stp/>
        <stp>##V3_BDHV12</stp>
        <stp>ADEN SW Equity</stp>
        <stp>PX_CLOSE_1D</stp>
        <stp>14/08/2018</stp>
        <stp>14/08/2018</stp>
        <stp>[Crispin Spreadsheet.xlsx]OEI!R387C28</stp>
        <tr r="AB387" s="1"/>
      </tp>
      <tp>
        <v>8.2420000000000009</v>
        <stp/>
        <stp>##V3_BDHV12</stp>
        <stp>ARYN SW Equity</stp>
        <stp>PX_CLOSE_1D</stp>
        <stp>14/08/2018</stp>
        <stp>14/08/2018</stp>
        <stp>[Crispin Spreadsheet.xlsx]OEI!R389C28</stp>
        <tr r="AB389" s="1"/>
      </tp>
      <tp>
        <v>47.9</v>
        <stp/>
        <stp>##V3_BDHV12</stp>
        <stp>FCCN LN Equity</stp>
        <stp>PX_CLOSE_1D</stp>
        <stp>14/08/2018</stp>
        <stp>14/08/2018</stp>
        <stp>[Crispin Spreadsheet.xlsx]OEI!R474C28</stp>
        <tr r="AB474" s="1"/>
      </tp>
      <tp>
        <v>83.73</v>
        <stp/>
        <stp>##V3_BDHV12</stp>
        <stp>BAYN GY Equity</stp>
        <stp>PX_CLOSE_1D</stp>
        <stp>14/08/2018</stp>
        <stp>14/08/2018</stp>
        <stp>[Crispin Spreadsheet.xlsx]OEI!R150C28</stp>
        <tr r="AB150" s="1"/>
      </tp>
      <tp>
        <v>318.89999999999998</v>
        <stp/>
        <stp>##V3_BDHV12</stp>
        <stp>GLEN LN Equity</stp>
        <stp>PX_CLOSE_1D</stp>
        <stp>14/08/2018</stp>
        <stp>14/08/2018</stp>
        <stp>[Crispin Spreadsheet.xlsx]OEI!R478C28</stp>
        <tr r="AB478" s="1"/>
      </tp>
      <tp>
        <v>464.7</v>
        <stp/>
        <stp>##V3_BDHV12</stp>
        <stp>HWDN LN Equity</stp>
        <stp>PX_CLOSE_1D</stp>
        <stp>14/08/2018</stp>
        <stp>14/08/2018</stp>
        <stp>[Crispin Spreadsheet.xlsx]OEI!R487C28</stp>
        <tr r="AB487" s="1"/>
      </tp>
      <tp>
        <v>80.64</v>
        <stp/>
        <stp>##V3_BDHV12</stp>
        <stp>NESN SW Equity</stp>
        <stp>PX_CLOSE_1D</stp>
        <stp>14/08/2018</stp>
        <stp>14/08/2018</stp>
        <stp>[Crispin Spreadsheet.xlsx]OEI!R399C28</stp>
        <tr r="AB399" s="1"/>
      </tp>
      <tp>
        <v>261.39999999999998</v>
        <stp/>
        <stp>##V3_BDHV12</stp>
        <stp>WMH LN Equity</stp>
        <stp>PX_CLOSE_1D</stp>
        <stp>14/08/2018</stp>
        <stp>14/08/2018</stp>
        <stp>[Crispin Spreadsheet.xlsx]OEI!R606C28</stp>
        <tr r="AB606" s="1"/>
      </tp>
      <tp>
        <v>23.25</v>
        <stp/>
        <stp>##V3_BDHV12</stp>
        <stp>KBH US Equity</stp>
        <stp>PX_CLOSE_1D</stp>
        <stp>14/08/2018</stp>
        <stp>14/08/2018</stp>
        <stp>[Crispin Spreadsheet.xlsx]OEI!R677C28</stp>
        <tr r="AB677" s="1"/>
      </tp>
      <tp>
        <v>39.85</v>
        <stp/>
        <stp>##V3_BDHV12</stp>
        <stp>RKH LN Equity</stp>
        <stp>PX_CLOSE_1D</stp>
        <stp>14/08/2018</stp>
        <stp>14/08/2018</stp>
        <stp>[Crispin Spreadsheet.xlsx]OEI!R561C28</stp>
        <tr r="AB561" s="1"/>
      </tp>
      <tp>
        <v>72</v>
        <stp/>
        <stp>##V3_BDHV12</stp>
        <stp>RCH LN Equity</stp>
        <stp>PX_CLOSE_1D</stp>
        <stp>14/08/2018</stp>
        <stp>14/08/2018</stp>
        <stp>[Crispin Spreadsheet.xlsx]OEI!R596C28</stp>
        <tr r="AB596" s="1"/>
      </tp>
      <tp>
        <v>2652</v>
        <stp/>
        <stp>##V3_BDHV12</stp>
        <stp>CCH LN Equity</stp>
        <stp>PX_CLOSE_1D</stp>
        <stp>14/08/2018</stp>
        <stp>14/08/2018</stp>
        <stp>[Crispin Spreadsheet.xlsx]OEI!R455C28</stp>
        <tr r="AB455" s="1"/>
      </tp>
      <tp>
        <v>2521</v>
        <stp/>
        <stp>##V3_BDHV12</stp>
        <stp>CRH LN Equity</stp>
        <stp>PX_CLOSE_1D</stp>
        <stp>14/08/2018</stp>
        <stp>14/08/2018</stp>
        <stp>[Crispin Spreadsheet.xlsx]OEI!R457C28</stp>
        <tr r="AB457" s="1"/>
      </tp>
      <tp>
        <v>327.3</v>
        <stp/>
        <stp>##V3_BDHV12</stp>
        <stp>ILMN US Equity</stp>
        <stp>PX_CLOSE_1D</stp>
        <stp>14/08/2018</stp>
        <stp>14/08/2018</stp>
        <stp>[Crispin Spreadsheet.xlsx]OEI!R673C28</stp>
        <tr r="AB673" s="1"/>
      </tp>
      <tp>
        <v>319</v>
        <stp/>
        <stp>##V3_BDHV12</stp>
        <stp>LONN SW Equity</stp>
        <stp>PX_CLOSE_1D</stp>
        <stp>14/08/2018</stp>
        <stp>14/08/2018</stp>
        <stp>[Crispin Spreadsheet.xlsx]OEI!R398C28</stp>
        <tr r="AB398" s="1"/>
      </tp>
      <tp>
        <v>24.62</v>
        <stp/>
        <stp>##V3_BDHV12</stp>
        <stp>NLSN US Equity</stp>
        <stp>PX_CLOSE_1D</stp>
        <stp>14/08/2018</stp>
        <stp>14/08/2018</stp>
        <stp>[Crispin Spreadsheet.xlsx]OEI!R698C28</stp>
        <tr r="AB698" s="1"/>
      </tp>
      <tp>
        <v>156.94999999999999</v>
        <stp/>
        <stp>##V3_BDHV12</stp>
        <stp>KNIN SW Equity</stp>
        <stp>PX_CLOSE_1D</stp>
        <stp>14/08/2018</stp>
        <stp>14/08/2018</stp>
        <stp>[Crispin Spreadsheet.xlsx]OEI!R396C28</stp>
        <tr r="AB396" s="1"/>
      </tp>
      <tp>
        <v>265.2</v>
        <stp/>
        <stp>##V3_BDHV12</stp>
        <stp>LGEN LN Equity</stp>
        <stp>PX_CLOSE_1D</stp>
        <stp>14/08/2018</stp>
        <stp>14/08/2018</stp>
        <stp>[Crispin Spreadsheet.xlsx]OEI!R520C28</stp>
        <tr r="AB520" s="1"/>
      </tp>
      <tp>
        <v>81.680000000000007</v>
        <stp/>
        <stp>##V3_BDHV12</stp>
        <stp>NOVN SW Equity</stp>
        <stp>PX_CLOSE_1D</stp>
        <stp>14/08/2018</stp>
        <stp>14/08/2018</stp>
        <stp>[Crispin Spreadsheet.xlsx]OEI!R400C28</stp>
        <tr r="AB400" s="1"/>
      </tp>
      <tp>
        <v>122.7</v>
        <stp/>
        <stp>##V3_BDHV12</stp>
        <stp>WCH GY Equity</stp>
        <stp>PX_CLOSE_1D</stp>
        <stp>14/08/2018</stp>
        <stp>14/08/2018</stp>
        <stp>[Crispin Spreadsheet.xlsx]OEI!R187C28</stp>
        <tr r="AB187" s="1"/>
      </tp>
      <tp>
        <v>742</v>
        <stp/>
        <stp>##V3_BDHV12</stp>
        <stp>PGHN SW Equity</stp>
        <stp>PX_CLOSE_1D</stp>
        <stp>14/08/2018</stp>
        <stp>14/08/2018</stp>
        <stp>[Crispin Spreadsheet.xlsx]OEI!R401C28</stp>
        <tr r="AB401" s="1"/>
      </tp>
      <tp>
        <v>916.6</v>
        <stp/>
        <stp>##V3_BDHV12</stp>
        <stp>PSON LN Equity</stp>
        <stp>PX_CLOSE_1D</stp>
        <stp>14/08/2018</stp>
        <stp>14/08/2018</stp>
        <stp>[Crispin Spreadsheet.xlsx]OEI!R540C28</stp>
        <tr r="AB540" s="1"/>
      </tp>
      <tp>
        <v>672.4</v>
        <stp/>
        <stp>##V3_BDHV12</stp>
        <stp>STAN LN Equity</stp>
        <stp>PX_CLOSE_1D</stp>
        <stp>14/08/2018</stp>
        <stp>14/08/2018</stp>
        <stp>[Crispin Spreadsheet.xlsx]OEI!R587C28</stp>
        <tr r="AB587" s="1"/>
      </tp>
      <tp>
        <v>1616</v>
        <stp/>
        <stp>##V3_BDHV12</stp>
        <stp>SMIN LN Equity</stp>
        <stp>PX_CLOSE_1D</stp>
        <stp>14/08/2018</stp>
        <stp>14/08/2018</stp>
        <stp>[Crispin Spreadsheet.xlsx]OEI!R581C28</stp>
        <tr r="AB581" s="1"/>
      </tp>
      <tp>
        <v>1005</v>
        <stp/>
        <stp>##V3_BDHV12</stp>
        <stp>SMSN LI Equity</stp>
        <stp>PX_CLOSE_1D</stp>
        <stp>14/08/2018</stp>
        <stp>14/08/2018</stp>
        <stp>[Crispin Spreadsheet.xlsx]OEI!R570C28</stp>
        <tr r="AB570" s="1"/>
      </tp>
      <tp>
        <v>2578</v>
        <stp/>
        <stp>##V3_BDHV12</stp>
        <stp>SGSN SW Equity</stp>
        <stp>PX_CLOSE_1D</stp>
        <stp>14/08/2018</stp>
        <stp>14/08/2018</stp>
        <stp>[Crispin Spreadsheet.xlsx]OEI!R403C28</stp>
        <tr r="AB403" s="1"/>
      </tp>
      <tp>
        <v>148</v>
        <stp/>
        <stp>##V3_BDHV12</stp>
        <stp>WYNN US Equity</stp>
        <stp>PX_CLOSE_1D</stp>
        <stp>14/08/2018</stp>
        <stp>14/08/2018</stp>
        <stp>[Crispin Spreadsheet.xlsx]OEI!R735C28</stp>
        <tr r="AB735" s="1"/>
      </tp>
      <tp>
        <v>37.94</v>
        <stp/>
        <stp>##V3_BDPV12</stp>
        <stp>ALO FP Equity</stp>
        <stp>LAST_PRICE</stp>
        <stp>[Crispin Spreadsheet.xlsx]OEI!R89C7</stp>
        <tr r="G89" s="1"/>
      </tp>
      <tp>
        <v>296.7</v>
        <stp/>
        <stp>##V3_BDHV12</stp>
        <stp>ZURN SW Equity</stp>
        <stp>PX_CLOSE_1D</stp>
        <stp>14/08/2018</stp>
        <stp>14/08/2018</stp>
        <stp>[Crispin Spreadsheet.xlsx]OEI!R407C28</stp>
        <tr r="AB407" s="1"/>
      </tp>
      <tp>
        <v>5010</v>
        <stp/>
        <stp>##V3_BDHV12</stp>
        <stp>RICHT HB Equity</stp>
        <stp>PX_CLOSE_1D</stp>
        <stp>14/08/2018</stp>
        <stp>14/08/2018</stp>
        <stp>[Crispin Spreadsheet.xlsx]OEI!R215C28</stp>
        <tr r="AB215" s="1"/>
      </tp>
      <tp>
        <v>4725</v>
        <stp/>
        <stp>##V3_BDHV12</stp>
        <stp>9684 JT Equity</stp>
        <stp>PX_CLOSE_1D</stp>
        <stp>14/08/2018</stp>
        <stp>14/08/2018</stp>
        <stp>[Crispin Spreadsheet.xlsx]FDXC!R21C22</stp>
        <tr r="V21" s="8"/>
      </tp>
      <tp>
        <v>19.5</v>
        <stp/>
        <stp>##V3_BDPV12</stp>
        <stp>IMM LN Equity</stp>
        <stp>LAST_PRICE</stp>
        <stp>[Crispin Spreadsheet.xlsx]OEI!R496C7</stp>
        <tr r="G496" s="1"/>
      </tp>
      <tp>
        <v>100.65</v>
        <stp/>
        <stp>##V3_BDPV12</stp>
        <stp>BEI GY Equity</stp>
        <stp>LAST_PRICE</stp>
        <stp>[Crispin Spreadsheet.xlsx]OEI!R152C7</stp>
        <tr r="G152" s="1"/>
      </tp>
      <tp>
        <v>26.78</v>
        <stp/>
        <stp>##V3_BDPV12</stp>
        <stp>UOB SP Equity</stp>
        <stp>LAST_PRICE</stp>
        <stp>[Crispin Spreadsheet.xlsx]OEI!R339C7</stp>
        <tr r="G339" s="1"/>
      </tp>
      <tp>
        <v>170.6</v>
        <stp/>
        <stp>##V3_BDPV12</stp>
        <stp>DNB NO Equity</stp>
        <stp>LAST_PRICE</stp>
        <stp>[Crispin Spreadsheet.xlsx]OEI!R319C7</stp>
        <tr r="G319" s="1"/>
      </tp>
      <tp>
        <v>8.5449999999999999</v>
        <stp/>
        <stp>##V3_BDPV12</stp>
        <stp>TFI FP Equity</stp>
        <stp>LAST_PRICE</stp>
        <stp>[Crispin Spreadsheet.xlsx]OEI!R132C7</stp>
        <tr r="G132" s="1"/>
      </tp>
      <tp>
        <v>114.58</v>
        <stp/>
        <stp>##V3_BDPV12</stp>
        <stp>JPM US Equity</stp>
        <stp>LAST_PRICE</stp>
        <stp>[Crispin Spreadsheet.xlsx]OEI!R676C7</stp>
        <tr r="G676" s="1"/>
      </tp>
      <tp>
        <v>27381</v>
        <stp/>
        <stp>##V3_BDPV12</stp>
        <stp>KIO SJ Equity</stp>
        <stp>LAST_PRICE</stp>
        <stp>[Crispin Spreadsheet.xlsx]OEI!R344C7</stp>
        <tr r="G344" s="1"/>
      </tp>
      <tp>
        <v>13.52</v>
        <stp/>
        <stp>##V3_BDPV12</stp>
        <stp>RXL FP Equity</stp>
        <stp>LAST_PRICE</stp>
        <stp>[Crispin Spreadsheet.xlsx]OEI!R827C7</stp>
        <tr r="G827" s="1"/>
      </tp>
      <tp>
        <v>21.72</v>
        <stp/>
        <stp>##V3_BDPV12</stp>
        <stp>NWL US Equity</stp>
        <stp>LAST_PRICE</stp>
        <stp>[Crispin Spreadsheet.xlsx]OEI!R697C7</stp>
        <tr r="G697" s="1"/>
      </tp>
      <tp>
        <v>112.78</v>
        <stp/>
        <stp>##V3_BDPV12</stp>
        <stp>LYB US Equity</stp>
        <stp>LAST_PRICE</stp>
        <stp>[Crispin Spreadsheet.xlsx]OEI!R689C7</stp>
        <tr r="G689" s="1"/>
      </tp>
      <tp>
        <v>1539</v>
        <stp/>
        <stp>##V3_BDPV12</stp>
        <stp>PLUS LN Equity</stp>
        <stp>LAST_PRICE</stp>
        <stp>[Crispin Spreadsheet.xlsx]OEI!R826C7</stp>
        <tr r="G826" s="1"/>
      </tp>
      <tp>
        <v>572</v>
        <stp/>
        <stp>##V3_BDPV12</stp>
        <stp>8848 JT Equity</stp>
        <stp>LAST_PRICE</stp>
        <stp>[Crispin Spreadsheet.xlsx]SWAN!R82C7</stp>
        <tr r="G82" s="2"/>
      </tp>
      <tp>
        <v>109.05</v>
        <stp/>
        <stp>##V3_BDPV12</stp>
        <stp>GETIB SS Equity</stp>
        <stp>LAST_PRICE</stp>
        <stp>[Crispin Spreadsheet.xlsx]OEI!R370C7</stp>
        <tr r="G370" s="1"/>
      </tp>
      <tp>
        <v>62.82</v>
        <stp/>
        <stp>##V3_BDPV12</stp>
        <stp>VSAT US Equity</stp>
        <stp>LAST_PRICE</stp>
        <stp>[Crispin Spreadsheet.xlsx]OEI!R731C7</stp>
        <tr r="G731" s="1"/>
      </tp>
      <tp>
        <v>56.5</v>
        <stp/>
        <stp>##V3_BDPV12</stp>
        <stp>TSTR LN Equity</stp>
        <stp>LAST_PRICE</stp>
        <stp>[Crispin Spreadsheet.xlsx]OEI!R597C7</stp>
        <tr r="G597" s="1"/>
      </tp>
      <tp>
        <v>68.34</v>
        <stp/>
        <stp>##V3_BDPV12</stp>
        <stp>BOSS GY Equity</stp>
        <stp>LAST_PRICE</stp>
        <stp>[Crispin Spreadsheet.xlsx]OEI!R166C7</stp>
        <tr r="G166" s="1"/>
      </tp>
      <tp>
        <v>4364</v>
        <stp/>
        <stp>##V3_BDPV12</stp>
        <stp>8316 JT Equity</stp>
        <stp>LAST_PRICE</stp>
        <stp>[Crispin Spreadsheet.xlsx]ALEG!R25C7</stp>
        <tr r="G25" s="3"/>
      </tp>
      <tp>
        <v>214.9</v>
        <stp/>
        <stp>##V3_BDPV12</stp>
        <stp>EQNR NO Equity</stp>
        <stp>LAST_PRICE</stp>
        <stp>[Crispin Spreadsheet.xlsx]OEI!R327C7</stp>
        <tr r="G327" s="1"/>
      </tp>
      <tp>
        <v>7783</v>
        <stp/>
        <stp>##V3_BDPV12</stp>
        <stp>4911 JT Equity</stp>
        <stp>LAST_PRICE</stp>
        <stp>[Crispin Spreadsheet.xlsx]ALEG!R22C7</stp>
        <tr r="G22" s="3"/>
      </tp>
      <tp>
        <v>511.8</v>
        <stp/>
        <stp>##V3_BDPV12</stp>
        <stp>INVP LN Equity</stp>
        <stp>LAST_PRICE</stp>
        <stp>[Crispin Spreadsheet.xlsx]OEI!R505C7</stp>
        <tr r="G505" s="1"/>
      </tp>
      <tp>
        <v>3.355</v>
        <stp/>
        <stp>##V3_BDPV12</stp>
        <stp>HUNT NO Equity</stp>
        <stp>LAST_PRICE</stp>
        <stp>[Crispin Spreadsheet.xlsx]OEI!R321C7</stp>
        <tr r="G321" s="1"/>
      </tp>
      <tp t="s">
        <v>GBp</v>
        <stp/>
        <stp>##V3_BDPV12</stp>
        <stp>HWDN LN Equity</stp>
        <stp>CRNCY</stp>
        <stp>[Crispin Spreadsheet.xlsx]FDXC!R39C4</stp>
        <tr r="D39" s="8"/>
      </tp>
      <tp t="s">
        <v>EUR</v>
        <stp/>
        <stp>##V3_BDPV12</stp>
        <stp>SAVE FP Equity</stp>
        <stp>CRNCY</stp>
        <stp>[Crispin Spreadsheet.xlsx]OBID!R12C4</stp>
        <tr r="D12" s="7"/>
      </tp>
      <tp t="s">
        <v>JPY</v>
        <stp/>
        <stp>##V3_BDPV12</stp>
        <stp>6201 JT Equity</stp>
        <stp>CRNCY</stp>
        <stp>[Crispin Spreadsheet.xlsx]OEI!R295C4</stp>
        <tr r="D295" s="1"/>
      </tp>
      <tp t="s">
        <v>JPY</v>
        <stp/>
        <stp>##V3_BDPV12</stp>
        <stp>1820 JT Equity</stp>
        <stp>CRNCY</stp>
        <stp>[Crispin Spreadsheet.xlsx]OEI!R277C4</stp>
        <tr r="D277" s="1"/>
      </tp>
      <tp t="s">
        <v>JPY</v>
        <stp/>
        <stp>##V3_BDPV12</stp>
        <stp>6740 JT Equity</stp>
        <stp>CRNCY</stp>
        <stp>[Crispin Spreadsheet.xlsx]OEI!R261C4</stp>
        <tr r="D261" s="1"/>
      </tp>
      <tp t="s">
        <v>JPY</v>
        <stp/>
        <stp>##V3_BDPV12</stp>
        <stp>5202 JT Equity</stp>
        <stp>CRNCY</stp>
        <stp>[Crispin Spreadsheet.xlsx]OEI!R275C4</stp>
        <tr r="D275" s="1"/>
      </tp>
      <tp>
        <v>54</v>
        <stp/>
        <stp>##V3_BDPV12</stp>
        <stp>TSTR LN Equity</stp>
        <stp>PX_YEST_CLOSE</stp>
        <stp>[Crispin Spreadsheet.xlsx]FDXC!R47C6</stp>
        <tr r="F47" s="8"/>
      </tp>
      <tp t="s">
        <v>US LONG BOND(CBT) Dec18</v>
        <stp/>
        <stp>##V3_BDPV12</stp>
        <stp>USA Comdty</stp>
        <stp>NAME</stp>
        <stp>[Crispin Spreadsheet.xlsx]OEI!R746C5</stp>
        <tr r="E746" s="1"/>
      </tp>
      <tp>
        <v>695</v>
        <stp/>
        <stp>##V3_BDPV12</stp>
        <stp>INCH LN Equity</stp>
        <stp>LAST_PRICE</stp>
        <stp>[Crispin Spreadsheet.xlsx]SWAN!R154C7</stp>
        <tr r="G154" s="2"/>
      </tp>
      <tp>
        <v>74.400000000000006</v>
        <stp/>
        <stp>##V3_BDPV12</stp>
        <stp>NODL NO Equity</stp>
        <stp>LAST_PRICE</stp>
        <stp>[Crispin Spreadsheet.xlsx]SWAN!R103C7</stp>
        <tr r="G103" s="2"/>
      </tp>
      <tp>
        <v>9.7024000000000008</v>
        <stp/>
        <stp>##V3_BDPV12</stp>
        <stp>EURNOK Curncy</stp>
        <stp>LAST_PRICE</stp>
        <stp>[Crispin Spreadsheet.xlsx]ALEG!R28C13</stp>
        <tr r="M28" s="3"/>
      </tp>
      <tp>
        <v>9.7024000000000008</v>
        <stp/>
        <stp>##V3_BDPV12</stp>
        <stp>EURNOK Curncy</stp>
        <stp>LAST_PRICE</stp>
        <stp>[Crispin Spreadsheet.xlsx]ALEG!R29C13</stp>
        <tr r="M29" s="3"/>
      </tp>
      <tp>
        <v>337.6</v>
        <stp/>
        <stp>##V3_BDHV12</stp>
        <stp>ASHM LN Equity</stp>
        <stp>PX_CLOSE_1D</stp>
        <stp>14/08/2018</stp>
        <stp>14/08/2018</stp>
        <stp>[Crispin Spreadsheet.xlsx]OEI!R424C28</stp>
        <tr r="AB424" s="1"/>
      </tp>
      <tp>
        <v>61.41</v>
        <stp/>
        <stp>##V3_BDHV12</stp>
        <stp>MXIM US Equity</stp>
        <stp>PX_CLOSE_1D</stp>
        <stp>14/08/2018</stp>
        <stp>14/08/2018</stp>
        <stp>[Crispin Spreadsheet.xlsx]OEI!R815C28</stp>
        <tr r="AB815" s="1"/>
      </tp>
      <tp>
        <v>337.6</v>
        <stp/>
        <stp>##V3_BDHV12</stp>
        <stp>ASHM LN Equity</stp>
        <stp>PX_CLOSE_1D</stp>
        <stp>14/08/2018</stp>
        <stp>14/08/2018</stp>
        <stp>[Crispin Spreadsheet.xlsx]OEI!R780C28</stp>
        <tr r="AB780" s="1"/>
      </tp>
      <tp>
        <v>40.869999999999997</v>
        <stp/>
        <stp>##V3_BDHV12</stp>
        <stp>APAM NA Equity</stp>
        <stp>PX_CLOSE_1D</stp>
        <stp>14/08/2018</stp>
        <stp>14/08/2018</stp>
        <stp>[Crispin Spreadsheet.xlsx]OEI!R303C28</stp>
        <tr r="AB303" s="1"/>
      </tp>
      <tp>
        <v>1122.5</v>
        <stp/>
        <stp>##V3_BDHV12</stp>
        <stp>TPK LN Equity</stp>
        <stp>PX_CLOSE_1D</stp>
        <stp>14/08/2018</stp>
        <stp>14/08/2018</stp>
        <stp>[Crispin Spreadsheet.xlsx]OEI!R595C28</stp>
        <tr r="AB595" s="1"/>
      </tp>
      <tp>
        <v>835</v>
        <stp/>
        <stp>##V3_BDHV12</stp>
        <stp>AGK LN Equity</stp>
        <stp>PX_CLOSE_1D</stp>
        <stp>14/08/2018</stp>
        <stp>14/08/2018</stp>
        <stp>[Crispin Spreadsheet.xlsx]OEI!R419C28</stp>
        <tr r="AB419" s="1"/>
      </tp>
      <tp>
        <v>1550.8</v>
        <stp/>
        <stp>##V3_BDHV12</stp>
        <stp>GSK LN Equity</stp>
        <stp>PX_CLOSE_1D</stp>
        <stp>14/08/2018</stp>
        <stp>14/08/2018</stp>
        <stp>[Crispin Spreadsheet.xlsx]OEI!R477C28</stp>
        <tr r="AB477" s="1"/>
      </tp>
      <tp>
        <v>8.2850000000000001</v>
        <stp/>
        <stp>##V3_BDHV12</stp>
        <stp>CBK GY Equity</stp>
        <stp>PX_CLOSE_1D</stp>
        <stp>14/08/2018</stp>
        <stp>14/08/2018</stp>
        <stp>[Crispin Spreadsheet.xlsx]OEI!R154C28</stp>
        <tr r="AB154" s="1"/>
      </tp>
      <tp>
        <v>10.096</v>
        <stp/>
        <stp>##V3_BDHV12</stp>
        <stp>DBK GY Equity</stp>
        <stp>PX_CLOSE_1D</stp>
        <stp>14/08/2018</stp>
        <stp>14/08/2018</stp>
        <stp>[Crispin Spreadsheet.xlsx]OEI!R156C28</stp>
        <tr r="AB156" s="1"/>
      </tp>
      <tp>
        <v>22.54</v>
        <stp/>
        <stp>##V3_BDHV12</stp>
        <stp>RHK GY Equity</stp>
        <stp>PX_CLOSE_1D</stp>
        <stp>14/08/2018</stp>
        <stp>14/08/2018</stp>
        <stp>[Crispin Spreadsheet.xlsx]OEI!R175C28</stp>
        <tr r="AB175" s="1"/>
      </tp>
      <tp>
        <v>97.24</v>
        <stp/>
        <stp>##V3_BDHV12</stp>
        <stp>GETIB SS Equity</stp>
        <stp>PX_CLOSE_1D</stp>
        <stp>14/08/2018</stp>
        <stp>14/08/2018</stp>
        <stp>[Crispin Spreadsheet.xlsx]OEI!R370C28</stp>
        <tr r="AB370" s="1"/>
      </tp>
      <tp>
        <v>64.84</v>
        <stp/>
        <stp>##V3_BDHV12</stp>
        <stp>QCOM US Equity</stp>
        <stp>PX_CLOSE_1D</stp>
        <stp>14/08/2018</stp>
        <stp>14/08/2018</stp>
        <stp>[Crispin Spreadsheet.xlsx]OEI!R712C28</stp>
        <tr r="AB712" s="1"/>
      </tp>
      <tp>
        <v>7.8494999999999999</v>
        <stp/>
        <stp>##V3_BDPV12</stp>
        <stp>USDHKD Curncy</stp>
        <stp>LAST_PRICE</stp>
        <stp>[Crispin Spreadsheet.xlsx]OEI!R858C7</stp>
        <tr r="G858" s="1"/>
      </tp>
      <tp>
        <v>7.8494999999999999</v>
        <stp/>
        <stp>##V3_BDPV12</stp>
        <stp>USDHKD Curncy</stp>
        <stp>LAST_PRICE</stp>
        <stp>[Crispin Spreadsheet.xlsx]OEI!R768C7</stp>
        <tr r="G768" s="1"/>
      </tp>
      <tp>
        <v>777.2</v>
        <stp/>
        <stp>##V3_BDHV12</stp>
        <stp>5020 JT Equity</stp>
        <stp>PX_CLOSE_1D</stp>
        <stp>14/08/2018</stp>
        <stp>14/08/2018</stp>
        <stp>[Crispin Spreadsheet.xlsx]ALEG!R18C22</stp>
        <tr r="V18" s="3"/>
      </tp>
      <tp>
        <v>5000</v>
        <stp/>
        <stp>##V3_BDHV12</stp>
        <stp>RHIM LN Equity</stp>
        <stp>PX_CLOSE_1D</stp>
        <stp>14/08/2018</stp>
        <stp>14/08/2018</stp>
        <stp>[Crispin Spreadsheet.xlsx]OEI!R828C28</stp>
        <tr r="AB828" s="1"/>
      </tp>
      <tp>
        <v>103.01</v>
        <stp/>
        <stp>##V3_BDHV12</stp>
        <stp>SAFM US Equity</stp>
        <stp>PX_CLOSE_1D</stp>
        <stp>14/08/2018</stp>
        <stp>14/08/2018</stp>
        <stp>[Crispin Spreadsheet.xlsx]OEI!R830C28</stp>
        <tr r="AB830" s="1"/>
      </tp>
      <tp t="s">
        <v>#N/A N/A</v>
        <stp/>
        <stp>##V3_BDHV12</stp>
        <stp>HURLN 7.5 07/24/22 Corp</stp>
        <stp>PX_CLOSE_1D</stp>
        <stp>14/08/2018</stp>
        <stp>14/08/2018</stp>
        <stp>[Crispin Spreadsheet.xlsx]SWAN!R151C26</stp>
        <tr r="Z151" s="2"/>
      </tp>
      <tp>
        <v>28.4</v>
        <stp/>
        <stp>##V3_BDPV12</stp>
        <stp>ITM LN Equity</stp>
        <stp>LAST_PRICE</stp>
        <stp>[Crispin Spreadsheet.xlsx]OEI!R507C7</stp>
        <tr r="G507" s="1"/>
      </tp>
      <tp>
        <v>2730.5</v>
        <stp/>
        <stp>##V3_BDPV12</stp>
        <stp>IMB LN Equity</stp>
        <stp>LAST_PRICE</stp>
        <stp>[Crispin Spreadsheet.xlsx]OEI!R498C7</stp>
        <tr r="G498" s="1"/>
      </tp>
      <tp>
        <v>28.46</v>
        <stp/>
        <stp>##V3_BDPV12</stp>
        <stp>DEC FP Equity</stp>
        <stp>LAST_PRICE</stp>
        <stp>[Crispin Spreadsheet.xlsx]OEI!R109C7</stp>
        <tr r="G109" s="1"/>
      </tp>
      <tp>
        <v>4.2590000000000003</v>
        <stp/>
        <stp>##V3_BDPV12</stp>
        <stp>SAN SQ Equity</stp>
        <stp>LAST_PRICE</stp>
        <stp>[Crispin Spreadsheet.xlsx]OEI!R354C7</stp>
        <tr r="G354" s="1"/>
      </tp>
      <tp>
        <v>40.840000000000003</v>
        <stp/>
        <stp>##V3_BDPV12</stp>
        <stp>LMI LN Equity</stp>
        <stp>LAST_PRICE</stp>
        <stp>[Crispin Spreadsheet.xlsx]OEI!R523C7</stp>
        <tr r="G523" s="1"/>
      </tp>
      <tp>
        <v>80.17</v>
        <stp/>
        <stp>##V3_BDPV12</stp>
        <stp>XOM US Equity</stp>
        <stp>LAST_PRICE</stp>
        <stp>[Crispin Spreadsheet.xlsx]OEI!R657C7</stp>
        <tr r="G657" s="1"/>
      </tp>
      <tp>
        <v>68.14</v>
        <stp/>
        <stp>##V3_BDPV12</stp>
        <stp>HEI GY Equity</stp>
        <stp>LAST_PRICE</stp>
        <stp>[Crispin Spreadsheet.xlsx]OEI!R163C7</stp>
        <tr r="G163" s="1"/>
      </tp>
      <tp>
        <v>96.8</v>
        <stp/>
        <stp>##V3_BDPV12</stp>
        <stp>HEN GY Equity</stp>
        <stp>LAST_PRICE</stp>
        <stp>[Crispin Spreadsheet.xlsx]OEI!R164C7</stp>
        <tr r="G164" s="1"/>
      </tp>
      <tp>
        <v>16.053999999999998</v>
        <stp/>
        <stp>##V3_BDPV12</stp>
        <stp>ENI IM Equity</stp>
        <stp>LAST_PRICE</stp>
        <stp>[Crispin Spreadsheet.xlsx]OEI!R233C7</stp>
        <tr r="G233" s="1"/>
      </tp>
      <tp>
        <v>14.04</v>
        <stp/>
        <stp>##V3_BDPV12</stp>
        <stp>RDC US Equity</stp>
        <stp>LAST_PRICE</stp>
        <stp>[Crispin Spreadsheet.xlsx]OEI!R829C7</stp>
        <tr r="G829" s="1"/>
      </tp>
      <tp>
        <v>30.93</v>
        <stp/>
        <stp>##V3_BDPV12</stp>
        <stp>BAC US Equity</stp>
        <stp>LAST_PRICE</stp>
        <stp>[Crispin Spreadsheet.xlsx]OEI!R629C7</stp>
        <tr r="G629" s="1"/>
      </tp>
      <tp>
        <v>3</v>
        <stp/>
        <stp>##V3_BDPV12</stp>
        <stp>KGC US Equity</stp>
        <stp>LAST_PRICE</stp>
        <stp>[Crispin Spreadsheet.xlsx]OEI!R679C7</stp>
        <tr r="G679" s="1"/>
      </tp>
      <tp>
        <v>74.98</v>
        <stp/>
        <stp>##V3_BDPV12</stp>
        <stp>STB NO Equity</stp>
        <stp>LAST_PRICE</stp>
        <stp>[Crispin Spreadsheet.xlsx]OEI!R328C7</stp>
        <tr r="G328" s="1"/>
      </tp>
      <tp>
        <v>51.67</v>
        <stp/>
        <stp>##V3_BDPV12</stp>
        <stp>LEN US Equity</stp>
        <stp>LAST_PRICE</stp>
        <stp>[Crispin Spreadsheet.xlsx]OEI!R684C7</stp>
        <tr r="G684" s="1"/>
      </tp>
      <tp>
        <v>68.42</v>
        <stp/>
        <stp>##V3_BDPV12</stp>
        <stp>PCAR US Equity</stp>
        <stp>LAST_PRICE</stp>
        <stp>[Crispin Spreadsheet.xlsx]OEI!R706C7</stp>
        <tr r="G706" s="1"/>
      </tp>
      <tp>
        <v>51.63</v>
        <stp/>
        <stp>##V3_BDHV12</stp>
        <stp>SLCE3 BS Equity</stp>
        <stp>PX_CLOSE_1D</stp>
        <stp>14/08/2018</stp>
        <stp>14/08/2018</stp>
        <stp>[Crispin Spreadsheet.xlsx]OPE!R6C22</stp>
        <tr r="V6" s="5"/>
      </tp>
      <tp>
        <v>310.39999999999998</v>
        <stp/>
        <stp>##V3_BDPV12</stp>
        <stp>CHTR US Equity</stp>
        <stp>LAST_PRICE</stp>
        <stp>[Crispin Spreadsheet.xlsx]OEI!R636C7</stp>
        <tr r="G636" s="1"/>
      </tp>
      <tp>
        <v>7.12</v>
        <stp/>
        <stp>##V3_BDPV12</stp>
        <stp>BLD AU Equity</stp>
        <stp>LAST_PRICE</stp>
        <stp>[Crispin Spreadsheet.xlsx]SWAN!R6C7</stp>
        <tr r="G6" s="2"/>
      </tp>
      <tp>
        <v>66</v>
        <stp/>
        <stp>##V3_BDPV12</stp>
        <stp>SLCE3 BS Equity</stp>
        <stp>PX_YEST_CLOSE</stp>
        <stp>[Crispin Spreadsheet.xlsx]OPE!R6C6</stp>
        <tr r="F6" s="5"/>
      </tp>
      <tp>
        <v>24.95</v>
        <stp/>
        <stp>##V3_BDHV12</stp>
        <stp>UN01 GY Equity</stp>
        <stp>PX_CLOSE_1D</stp>
        <stp>14/08/2018</stp>
        <stp>14/08/2018</stp>
        <stp>[Crispin Spreadsheet.xlsx]ALEG!R15C22</stp>
        <tr r="V15" s="3"/>
      </tp>
      <tp>
        <v>550.20000000000005</v>
        <stp/>
        <stp>##V3_BDPV12</stp>
        <stp>ISAT LN Equity</stp>
        <stp>LAST_PRICE</stp>
        <stp>[Crispin Spreadsheet.xlsx]OEI!R500C7</stp>
        <tr r="G500" s="1"/>
      </tp>
      <tp>
        <v>4855</v>
        <stp/>
        <stp>##V3_BDPV12</stp>
        <stp>2331 JT Equity</stp>
        <stp>LAST_PRICE</stp>
        <stp>[Crispin Spreadsheet.xlsx]ALEG!R23C7</stp>
        <tr r="G23" s="3"/>
      </tp>
      <tp t="s">
        <v>JPY</v>
        <stp/>
        <stp>##V3_BDPV12</stp>
        <stp>8919 JT Equity</stp>
        <stp>CRNCY</stp>
        <stp>[Crispin Spreadsheet.xlsx]OEI!R265C4</stp>
        <tr r="D265" s="1"/>
      </tp>
      <tp t="s">
        <v>EUR</v>
        <stp/>
        <stp>##V3_BDPV12</stp>
        <stp>SAVE FP Equity</stp>
        <stp>CRNCY</stp>
        <stp>[Crispin Spreadsheet.xlsx]ALEG!R10C4</stp>
        <tr r="D10" s="3"/>
      </tp>
      <tp>
        <v>12.56</v>
        <stp/>
        <stp>##V3_BDPV12</stp>
        <stp>2823 HK Equity</stp>
        <stp>PX_YEST_CLOSE</stp>
        <stp>[Crispin Spreadsheet.xlsx]OEI!R197C6</stp>
        <tr r="F197" s="1"/>
      </tp>
      <tp>
        <v>36.99</v>
        <stp/>
        <stp>##V3_BDPV12</stp>
        <stp>CMCSA US Equity</stp>
        <stp>PX_YEST_CLOSE</stp>
        <stp>[Crispin Spreadsheet.xlsx]ALEG!R57C6</stp>
        <tr r="F57" s="3"/>
      </tp>
      <tp>
        <v>36.99</v>
        <stp/>
        <stp>##V3_BDPV12</stp>
        <stp>CMCSA US Equity</stp>
        <stp>PX_YEST_CLOSE</stp>
        <stp>[Crispin Spreadsheet.xlsx]FDXC!R53C6</stp>
        <tr r="F53" s="8"/>
      </tp>
      <tp>
        <v>158.75</v>
        <stp/>
        <stp>##V3_BDPV12</stp>
        <stp>INTU LN Equity</stp>
        <stp>LAST_PRICE</stp>
        <stp>[Crispin Spreadsheet.xlsx]SWAN!R155C7</stp>
        <tr r="G155" s="2"/>
      </tp>
      <tp t="s">
        <v>CAD</v>
        <stp/>
        <stp>##V3_BDPV12</stp>
        <stp>WEED CN Equity</stp>
        <stp>CRNCY</stp>
        <stp>[Crispin Spreadsheet.xlsx]SWAN!R24C4</stp>
        <tr r="D24" s="2"/>
      </tp>
      <tp>
        <v>70.8</v>
        <stp/>
        <stp>##V3_BDHV12</stp>
        <stp>NODL NO Equity</stp>
        <stp>PX_CLOSE_1D</stp>
        <stp>14/08/2018</stp>
        <stp>14/08/2018</stp>
        <stp>[Crispin Spreadsheet.xlsx]OEI!R823C28</stp>
        <tr r="AB823" s="1"/>
      </tp>
      <tp>
        <v>1706</v>
        <stp/>
        <stp>##V3_BDPV12</stp>
        <stp>HSX LN Equity</stp>
        <stp>LAST_PRICE</stp>
        <stp>[Crispin Spreadsheet.xlsx]OPE!R36C7</stp>
        <tr r="G36" s="5"/>
      </tp>
      <tp>
        <v>1.36</v>
        <stp/>
        <stp>##V3_BDPV12</stp>
        <stp>WGX AU Equity</stp>
        <stp>LAST_PRICE</stp>
        <stp>[Crispin Spreadsheet.xlsx]OEI!R25C7</stp>
        <tr r="G25" s="1"/>
      </tp>
      <tp>
        <v>208.87</v>
        <stp/>
        <stp>##V3_BDHV12</stp>
        <stp>AAPL US Equity</stp>
        <stp>PX_CLOSE_1D</stp>
        <stp>14/08/2018</stp>
        <stp>14/08/2018</stp>
        <stp>[Crispin Spreadsheet.xlsx]OEI!R623C28</stp>
        <tr r="AB623" s="1"/>
      </tp>
      <tp>
        <v>446</v>
        <stp/>
        <stp>##V3_BDHV12</stp>
        <stp>FBEL FP Equity</stp>
        <stp>PX_CLOSE_1D</stp>
        <stp>14/08/2018</stp>
        <stp>14/08/2018</stp>
        <stp>[Crispin Spreadsheet.xlsx]OEI!R107C28</stp>
        <tr r="AB107" s="1"/>
      </tp>
      <tp>
        <v>4.4459999999999997</v>
        <stp/>
        <stp>##V3_BDHV12</stp>
        <stp>ENEL IM Equity</stp>
        <stp>PX_CLOSE_1D</stp>
        <stp>14/08/2018</stp>
        <stp>14/08/2018</stp>
        <stp>[Crispin Spreadsheet.xlsx]OEI!R232C28</stp>
        <tr r="AB232" s="1"/>
      </tp>
      <tp>
        <v>0.72070000000000001</v>
        <stp/>
        <stp>##V3_BDPV12</stp>
        <stp>AUDUSD Curncy</stp>
        <stp>LAST_PRICE</stp>
        <stp>[Crispin Spreadsheet.xlsx]OEI!R769C7</stp>
        <tr r="G769" s="1"/>
      </tp>
      <tp>
        <v>0.72070000000000001</v>
        <stp/>
        <stp>##V3_BDPV12</stp>
        <stp>AUDUSD Curncy</stp>
        <stp>LAST_PRICE</stp>
        <stp>[Crispin Spreadsheet.xlsx]OEI!R859C7</stp>
        <tr r="G859" s="1"/>
      </tp>
      <tp>
        <v>30.17</v>
        <stp/>
        <stp>##V3_BDHV12</stp>
        <stp>GGAL US Equity</stp>
        <stp>PX_CLOSE_1D</stp>
        <stp>14/08/2018</stp>
        <stp>14/08/2018</stp>
        <stp>[Crispin Spreadsheet.xlsx]OEI!R669C28</stp>
        <tr r="AB669" s="1"/>
      </tp>
      <tp>
        <v>180.05</v>
        <stp/>
        <stp>##V3_BDHV12</stp>
        <stp>ASML NA Equity</stp>
        <stp>PX_CLOSE_1D</stp>
        <stp>14/08/2018</stp>
        <stp>14/08/2018</stp>
        <stp>[Crispin Spreadsheet.xlsx]OEI!R305C28</stp>
        <tr r="AB305" s="1"/>
      </tp>
      <tp>
        <v>70.8</v>
        <stp/>
        <stp>##V3_BDHV12</stp>
        <stp>NODL NO Equity</stp>
        <stp>PX_CLOSE_1D</stp>
        <stp>14/08/2018</stp>
        <stp>14/08/2018</stp>
        <stp>[Crispin Spreadsheet.xlsx]OEI!R324C28</stp>
        <tr r="AB324" s="1"/>
      </tp>
      <tp>
        <v>1156.5</v>
        <stp/>
        <stp>##V3_BDHV12</stp>
        <stp>STJ LN Equity</stp>
        <stp>PX_CLOSE_1D</stp>
        <stp>14/08/2018</stp>
        <stp>14/08/2018</stp>
        <stp>[Crispin Spreadsheet.xlsx]OEI!R585C28</stp>
        <tr r="AB585" s="1"/>
      </tp>
      <tp>
        <v>19.88</v>
        <stp/>
        <stp>##V3_BDPV12</stp>
        <stp>CNP FP Equity</stp>
        <stp>LAST_PRICE</stp>
        <stp>[Crispin Spreadsheet.xlsx]OEI!R99C7</stp>
        <tr r="G99" s="1"/>
      </tp>
      <tp>
        <v>1552</v>
        <stp/>
        <stp>##V3_BDHV12</stp>
        <stp>EZJ LN Equity</stp>
        <stp>PX_CLOSE_1D</stp>
        <stp>14/08/2018</stp>
        <stp>14/08/2018</stp>
        <stp>[Crispin Spreadsheet.xlsx]OEI!R467C28</stp>
        <tr r="AB467" s="1"/>
      </tp>
      <tp>
        <v>48.01</v>
        <stp/>
        <stp>##V3_BDHV12</stp>
        <stp>ORCL US Equity</stp>
        <stp>PX_CLOSE_1D</stp>
        <stp>14/08/2018</stp>
        <stp>14/08/2018</stp>
        <stp>[Crispin Spreadsheet.xlsx]OEI!R704C28</stp>
        <tr r="AB704" s="1"/>
      </tp>
      <tp>
        <v>22.36</v>
        <stp/>
        <stp>##V3_BDPV12</stp>
        <stp>VIV FP Equity</stp>
        <stp>LAST_PRICE</stp>
        <stp>[Crispin Spreadsheet.xlsx]OPE!R12C7</stp>
        <tr r="G12" s="5"/>
      </tp>
      <tp>
        <v>157.62</v>
        <stp/>
        <stp>##V3_BDHV12</stp>
        <stp>SDRL NO Equity</stp>
        <stp>PX_CLOSE_1D</stp>
        <stp>14/08/2018</stp>
        <stp>14/08/2018</stp>
        <stp>[Crispin Spreadsheet.xlsx]OEI!R326C28</stp>
        <tr r="AB326" s="1"/>
      </tp>
      <tp>
        <v>1752</v>
        <stp/>
        <stp>##V3_BDHV12</stp>
        <stp>8591 JT Equity</stp>
        <stp>PX_CLOSE_1D</stp>
        <stp>14/08/2018</stp>
        <stp>14/08/2018</stp>
        <stp>[Crispin Spreadsheet.xlsx]ALEG!R21C22</stp>
        <tr r="V21" s="3"/>
      </tp>
      <tp>
        <v>7500</v>
        <stp/>
        <stp>##V3_BDHV12</stp>
        <stp>4911 JT Equity</stp>
        <stp>PX_CLOSE_1D</stp>
        <stp>14/08/2018</stp>
        <stp>14/08/2018</stp>
        <stp>[Crispin Spreadsheet.xlsx]ALEG!R22C22</stp>
        <tr r="V22" s="3"/>
      </tp>
      <tp>
        <v>4595</v>
        <stp/>
        <stp>##V3_BDHV12</stp>
        <stp>2331 JT Equity</stp>
        <stp>PX_CLOSE_1D</stp>
        <stp>14/08/2018</stp>
        <stp>14/08/2018</stp>
        <stp>[Crispin Spreadsheet.xlsx]ALEG!R23C22</stp>
        <tr r="V23" s="3"/>
      </tp>
      <tp>
        <v>18.47</v>
        <stp/>
        <stp>##V3_BDHV12</stp>
        <stp>SDRL US Equity</stp>
        <stp>PX_CLOSE_1D</stp>
        <stp>14/08/2018</stp>
        <stp>14/08/2018</stp>
        <stp>[Crispin Spreadsheet.xlsx]OEI!R832C28</stp>
        <tr r="AB832" s="1"/>
      </tp>
      <tp>
        <v>4280</v>
        <stp/>
        <stp>##V3_BDHV12</stp>
        <stp>8316 JT Equity</stp>
        <stp>PX_CLOSE_1D</stp>
        <stp>14/08/2018</stp>
        <stp>14/08/2018</stp>
        <stp>[Crispin Spreadsheet.xlsx]FDXC!R22C22</stp>
        <tr r="V22" s="8"/>
      </tp>
      <tp>
        <v>650.9</v>
        <stp/>
        <stp>##V3_BDHV12</stp>
        <stp>8306 JT Equity</stp>
        <stp>PX_CLOSE_1D</stp>
        <stp>14/08/2018</stp>
        <stp>14/08/2018</stp>
        <stp>[Crispin Spreadsheet.xlsx]FDXC!R17C22</stp>
        <tr r="V17" s="8"/>
      </tp>
      <tp>
        <v>1205</v>
        <stp/>
        <stp>##V3_BDPV12</stp>
        <stp>IMI LN Equity</stp>
        <stp>LAST_PRICE</stp>
        <stp>[Crispin Spreadsheet.xlsx]OEI!R494C7</stp>
        <tr r="G494" s="1"/>
      </tp>
      <tp>
        <v>9.6839999999999993</v>
        <stp/>
        <stp>##V3_BDPV12</stp>
        <stp>DBK GY Equity</stp>
        <stp>LAST_PRICE</stp>
        <stp>[Crispin Spreadsheet.xlsx]OEI!R156C7</stp>
        <tr r="G156" s="1"/>
      </tp>
      <tp>
        <v>174.7</v>
        <stp/>
        <stp>##V3_BDPV12</stp>
        <stp>PXD US Equity</stp>
        <stp>LAST_PRICE</stp>
        <stp>[Crispin Spreadsheet.xlsx]OEI!R709C7</stp>
        <tr r="G709" s="1"/>
      </tp>
      <tp>
        <v>155.87</v>
        <stp/>
        <stp>##V3_BDPV12</stp>
        <stp>URI US Equity</stp>
        <stp>LAST_PRICE</stp>
        <stp>[Crispin Spreadsheet.xlsx]OEI!R844C7</stp>
        <tr r="G844" s="1"/>
      </tp>
      <tp>
        <v>1568.8</v>
        <stp/>
        <stp>##V3_BDPV12</stp>
        <stp>AAL LN Equity</stp>
        <stp>LAST_PRICE</stp>
        <stp>[Crispin Spreadsheet.xlsx]OEI!R421C7</stp>
        <tr r="G421" s="1"/>
      </tp>
      <tp>
        <v>2663</v>
        <stp/>
        <stp>##V3_BDPV12</stp>
        <stp>CCH LN Equity</stp>
        <stp>LAST_PRICE</stp>
        <stp>[Crispin Spreadsheet.xlsx]OEI!R455C7</stp>
        <tr r="G455" s="1"/>
      </tp>
      <tp>
        <v>1548</v>
        <stp/>
        <stp>##V3_BDPV12</stp>
        <stp>EZJ LN Equity</stp>
        <stp>LAST_PRICE</stp>
        <stp>[Crispin Spreadsheet.xlsx]OEI!R467C7</stp>
        <tr r="G467" s="1"/>
      </tp>
      <tp>
        <v>751.8</v>
        <stp/>
        <stp>##V3_BDPV12</stp>
        <stp>ECM LN Equity</stp>
        <stp>LAST_PRICE</stp>
        <stp>[Crispin Spreadsheet.xlsx]OEI!R470C7</stp>
        <tr r="G470" s="1"/>
      </tp>
      <tp>
        <v>18.105</v>
        <stp/>
        <stp>##V3_BDPV12</stp>
        <stp>VIE FP Equity</stp>
        <stp>LAST_PRICE</stp>
        <stp>[Crispin Spreadsheet.xlsx]OEI!R138C7</stp>
        <tr r="G138" s="1"/>
      </tp>
      <tp>
        <v>13.52</v>
        <stp/>
        <stp>##V3_BDPV12</stp>
        <stp>RXL FP Equity</stp>
        <stp>LAST_PRICE</stp>
        <stp>[Crispin Spreadsheet.xlsx]OEI!R121C7</stp>
        <tr r="G121" s="1"/>
      </tp>
      <tp>
        <v>39.89</v>
        <stp/>
        <stp>##V3_BDPV12</stp>
        <stp>HAL US Equity</stp>
        <stp>LAST_PRICE</stp>
        <stp>[Crispin Spreadsheet.xlsx]OEI!R671C7</stp>
        <tr r="G671" s="1"/>
      </tp>
      <tp>
        <v>3.2210000000000001</v>
        <stp/>
        <stp>##V3_BDPV12</stp>
        <stp>UBI IM Equity</stp>
        <stp>LAST_PRICE</stp>
        <stp>[Crispin Spreadsheet.xlsx]OEI!R244C7</stp>
        <tr r="G244" s="1"/>
      </tp>
      <tp>
        <v>5060</v>
        <stp/>
        <stp>##V3_BDPV12</stp>
        <stp>9684 JT Equity</stp>
        <stp>LAST_PRICE</stp>
        <stp>[Crispin Spreadsheet.xlsx]SWAN!R88C7</stp>
        <tr r="G88" s="2"/>
      </tp>
      <tp>
        <v>5505</v>
        <stp/>
        <stp>##V3_BDPV12</stp>
        <stp>RICHT HB Equity</stp>
        <stp>LAST_PRICE</stp>
        <stp>[Crispin Spreadsheet.xlsx]OEI!R215C7</stp>
        <tr r="G215" s="1"/>
      </tp>
      <tp>
        <v>43.95</v>
        <stp/>
        <stp>##V3_BDPV12</stp>
        <stp>CRUS US Equity</stp>
        <stp>LAST_PRICE</stp>
        <stp>[Crispin Spreadsheet.xlsx]OEI!R640C7</stp>
        <tr r="G640" s="1"/>
      </tp>
      <tp>
        <v>668</v>
        <stp/>
        <stp>##V3_BDPV12</stp>
        <stp>8306 JT Equity</stp>
        <stp>LAST_PRICE</stp>
        <stp>[Crispin Spreadsheet.xlsx]FDXC!R17C7</stp>
        <tr r="G17" s="8"/>
      </tp>
      <tp>
        <v>24.95</v>
        <stp/>
        <stp>##V3_BDHV12</stp>
        <stp>UN01 GY Equity</stp>
        <stp>PX_CLOSE_1D</stp>
        <stp>14/08/2018</stp>
        <stp>14/08/2018</stp>
        <stp>[Crispin Spreadsheet.xlsx]FDXC!R12C22</stp>
        <tr r="V12" s="8"/>
      </tp>
      <tp>
        <v>817</v>
        <stp/>
        <stp>##V3_BDPV12</stp>
        <stp>ALIV SS Equity</stp>
        <stp>LAST_PRICE</stp>
        <stp>[Crispin Spreadsheet.xlsx]OEI!R365C7</stp>
        <tr r="G365" s="1"/>
      </tp>
      <tp>
        <v>4855</v>
        <stp/>
        <stp>##V3_BDPV12</stp>
        <stp>2331 JT Equity</stp>
        <stp>LAST_PRICE</stp>
        <stp>[Crispin Spreadsheet.xlsx]FDXC!R20C7</stp>
        <tr r="G20" s="8"/>
      </tp>
      <tp t="s">
        <v>JPY</v>
        <stp/>
        <stp>##V3_BDPV12</stp>
        <stp>6954 JT Equity</stp>
        <stp>CRNCY</stp>
        <stp>[Crispin Spreadsheet.xlsx]OEI!R256C4</stp>
        <tr r="D256" s="1"/>
      </tp>
      <tp>
        <v>367.68</v>
        <stp/>
        <stp>##V3_BDPV12</stp>
        <stp>NFLX US Equity</stp>
        <stp>LAST_PRICE</stp>
        <stp>[Crispin Spreadsheet.xlsx]SWAN!R205C7</stp>
        <tr r="G205" s="2"/>
      </tp>
      <tp t="s">
        <v>JPY</v>
        <stp/>
        <stp>##V3_BDPV12</stp>
        <stp>3230 JT Equity</stp>
        <stp>CRNCY</stp>
        <stp>[Crispin Spreadsheet.xlsx]OEI!R290C4</stp>
        <tr r="D290" s="1"/>
      </tp>
      <tp>
        <v>9.6</v>
        <stp/>
        <stp>##V3_BDPV12</stp>
        <stp>CDZI US Equity</stp>
        <stp>LAST_PRICE</stp>
        <stp>[Crispin Spreadsheet.xlsx]SWAN!R188C7</stp>
        <tr r="G188" s="2"/>
      </tp>
      <tp t="s">
        <v>JPY</v>
        <stp/>
        <stp>##V3_BDPV12</stp>
        <stp>9719 JT Equity</stp>
        <stp>CRNCY</stp>
        <stp>[Crispin Spreadsheet.xlsx]OEI!R282C4</stp>
        <tr r="D282" s="1"/>
      </tp>
      <tp t="s">
        <v>JPY</v>
        <stp/>
        <stp>##V3_BDPV12</stp>
        <stp>8929 JT Equity</stp>
        <stp>CRNCY</stp>
        <stp>[Crispin Spreadsheet.xlsx]OEI!R251C4</stp>
        <tr r="D251" s="1"/>
      </tp>
      <tp>
        <v>9.31</v>
        <stp/>
        <stp>##V3_BDPV12</stp>
        <stp>1233 HK Equity</stp>
        <stp>PX_YEST_CLOSE</stp>
        <stp>[Crispin Spreadsheet.xlsx]OEI!R211C6</stp>
        <tr r="F211" s="1"/>
      </tp>
      <tp t="s">
        <v>EUR</v>
        <stp/>
        <stp>##V3_BDPV12</stp>
        <stp>MELE BB Equity</stp>
        <stp>CRNCY</stp>
        <stp>[Crispin Spreadsheet.xlsx]SWAN!R16C4</stp>
        <tr r="D16" s="2"/>
      </tp>
      <tp>
        <v>43.4</v>
        <stp/>
        <stp>##V3_BDHV12</stp>
        <stp>FIBK US Equity</stp>
        <stp>PX_CLOSE_1D</stp>
        <stp>14/08/2018</stp>
        <stp>14/08/2018</stp>
        <stp>[Crispin Spreadsheet.xlsx]OEI!R661C28</stp>
        <tr r="AB661" s="1"/>
      </tp>
      <tp>
        <v>3.8639999999999999</v>
        <stp/>
        <stp>##V3_BDHV12</stp>
        <stp>CABK SQ Equity</stp>
        <stp>PX_CLOSE_1D</stp>
        <stp>14/08/2018</stp>
        <stp>14/08/2018</stp>
        <stp>[Crispin Spreadsheet.xlsx]OEI!R355C28</stp>
        <tr r="AB355" s="1"/>
      </tp>
      <tp>
        <v>177.55</v>
        <stp/>
        <stp>##V3_BDHV12</stp>
        <stp>ASSAB SS Equity</stp>
        <stp>PX_CLOSE_1D</stp>
        <stp>14/08/2018</stp>
        <stp>14/08/2018</stp>
        <stp>[Crispin Spreadsheet.xlsx]OEI!R364C28</stp>
        <tr r="AB364" s="1"/>
      </tp>
      <tp>
        <v>111.1</v>
        <stp/>
        <stp>##V3_BDHV12</stp>
        <stp>SJM US Equity</stp>
        <stp>PX_CLOSE_1D</stp>
        <stp>14/08/2018</stp>
        <stp>14/08/2018</stp>
        <stp>[Crispin Spreadsheet.xlsx]OEI!R809C28</stp>
        <tr r="AB809" s="1"/>
      </tp>
      <tp>
        <v>5366</v>
        <stp/>
        <stp>##V3_BDHV12</stp>
        <stp>ITRK LN Equity</stp>
        <stp>PX_CLOSE_1D</stp>
        <stp>14/08/2018</stp>
        <stp>14/08/2018</stp>
        <stp>[Crispin Spreadsheet.xlsx]OEI!R503C28</stp>
        <tr r="AB503" s="1"/>
      </tp>
      <tp>
        <v>17.420000000000002</v>
        <stp/>
        <stp>##V3_BDHV12</stp>
        <stp>TTM US Equity</stp>
        <stp>PX_CLOSE_1D</stp>
        <stp>14/08/2018</stp>
        <stp>14/08/2018</stp>
        <stp>[Crispin Spreadsheet.xlsx]OEI!R719C28</stp>
        <tr r="AB719" s="1"/>
      </tp>
      <tp>
        <v>27.65</v>
        <stp/>
        <stp>##V3_BDHV12</stp>
        <stp>PHM US Equity</stp>
        <stp>PX_CLOSE_1D</stp>
        <stp>14/08/2018</stp>
        <stp>14/08/2018</stp>
        <stp>[Crispin Spreadsheet.xlsx]OEI!R711C28</stp>
        <tr r="AB711" s="1"/>
      </tp>
      <tp>
        <v>144.44999999999999</v>
        <stp/>
        <stp>##V3_BDHV12</stp>
        <stp>CRM US Equity</stp>
        <stp>PX_CLOSE_1D</stp>
        <stp>14/08/2018</stp>
        <stp>14/08/2018</stp>
        <stp>[Crispin Spreadsheet.xlsx]OEI!R715C28</stp>
        <tr r="AB715" s="1"/>
      </tp>
      <tp>
        <v>42.48</v>
        <stp/>
        <stp>##V3_BDHV12</stp>
        <stp>EEM US Equity</stp>
        <stp>PX_CLOSE_1D</stp>
        <stp>14/08/2018</stp>
        <stp>14/08/2018</stp>
        <stp>[Crispin Spreadsheet.xlsx]OEI!R754C28</stp>
        <tr r="AB754" s="1"/>
      </tp>
      <tp>
        <v>78.56</v>
        <stp/>
        <stp>##V3_BDHV12</stp>
        <stp>XOM US Equity</stp>
        <stp>PX_CLOSE_1D</stp>
        <stp>14/08/2018</stp>
        <stp>14/08/2018</stp>
        <stp>[Crispin Spreadsheet.xlsx]OEI!R657C28</stp>
        <tr r="AB657" s="1"/>
      </tp>
      <tp>
        <v>111.1</v>
        <stp/>
        <stp>##V3_BDHV12</stp>
        <stp>SJM US Equity</stp>
        <stp>PX_CLOSE_1D</stp>
        <stp>14/08/2018</stp>
        <stp>14/08/2018</stp>
        <stp>[Crispin Spreadsheet.xlsx]OEI!R675C28</stp>
        <tr r="AB675" s="1"/>
      </tp>
      <tp>
        <v>142.71</v>
        <stp/>
        <stp>##V3_BDHV12</stp>
        <stp>IBM US Equity</stp>
        <stp>PX_CLOSE_1D</stp>
        <stp>14/08/2018</stp>
        <stp>14/08/2018</stp>
        <stp>[Crispin Spreadsheet.xlsx]OEI!R674C28</stp>
        <tr r="AB674" s="1"/>
      </tp>
      <tp>
        <v>113.89</v>
        <stp/>
        <stp>##V3_BDHV12</stp>
        <stp>JPM US Equity</stp>
        <stp>PX_CLOSE_1D</stp>
        <stp>14/08/2018</stp>
        <stp>14/08/2018</stp>
        <stp>[Crispin Spreadsheet.xlsx]OEI!R676C28</stp>
        <tr r="AB676" s="1"/>
      </tp>
      <tp>
        <v>29.95</v>
        <stp/>
        <stp>##V3_BDHV12</stp>
        <stp>ITM LN Equity</stp>
        <stp>PX_CLOSE_1D</stp>
        <stp>14/08/2018</stp>
        <stp>14/08/2018</stp>
        <stp>[Crispin Spreadsheet.xlsx]OEI!R507C28</stp>
        <tr r="AB507" s="1"/>
      </tp>
      <tp>
        <v>290</v>
        <stp/>
        <stp>##V3_BDHV12</stp>
        <stp>DOM LN Equity</stp>
        <stp>PX_CLOSE_1D</stp>
        <stp>14/08/2018</stp>
        <stp>14/08/2018</stp>
        <stp>[Crispin Spreadsheet.xlsx]OEI!R465C28</stp>
        <tr r="AB465" s="1"/>
      </tp>
      <tp>
        <v>756.6</v>
        <stp/>
        <stp>##V3_BDHV12</stp>
        <stp>ECM LN Equity</stp>
        <stp>PX_CLOSE_1D</stp>
        <stp>14/08/2018</stp>
        <stp>14/08/2018</stp>
        <stp>[Crispin Spreadsheet.xlsx]OEI!R470C28</stp>
        <tr r="AB470" s="1"/>
      </tp>
      <tp>
        <v>19.574999999999999</v>
        <stp/>
        <stp>##V3_BDHV12</stp>
        <stp>IMM LN Equity</stp>
        <stp>PX_CLOSE_1D</stp>
        <stp>14/08/2018</stp>
        <stp>14/08/2018</stp>
        <stp>[Crispin Spreadsheet.xlsx]OEI!R496C28</stp>
        <tr r="AB496" s="1"/>
      </tp>
      <tp>
        <v>2019</v>
        <stp/>
        <stp>##V3_BDHV12</stp>
        <stp>ADM LN Equity</stp>
        <stp>PX_CLOSE_1D</stp>
        <stp>14/08/2018</stp>
        <stp>14/08/2018</stp>
        <stp>[Crispin Spreadsheet.xlsx]OEI!R418C28</stp>
        <tr r="AB418" s="1"/>
      </tp>
      <tp>
        <v>27.75</v>
        <stp/>
        <stp>##V3_BDHV12</stp>
        <stp>HUM LN Equity</stp>
        <stp>PX_CLOSE_1D</stp>
        <stp>14/08/2018</stp>
        <stp>14/08/2018</stp>
        <stp>[Crispin Spreadsheet.xlsx]OEI!R489C28</stp>
        <tr r="AB489" s="1"/>
      </tp>
      <tp>
        <v>547</v>
        <stp/>
        <stp>##V3_BDHV12</stp>
        <stp>8848 JT Equity</stp>
        <stp>PX_CLOSE_1D</stp>
        <stp>14/08/2018</stp>
        <stp>14/08/2018</stp>
        <stp>[Crispin Spreadsheet.xlsx]OPUS!R22C22</stp>
        <tr r="V22" s="4"/>
      </tp>
      <tp>
        <v>4.4619999999999997</v>
        <stp/>
        <stp>##V3_BDHV12</stp>
        <stp>SPM IM Equity</stp>
        <stp>PX_CLOSE_1D</stp>
        <stp>14/08/2018</stp>
        <stp>14/08/2018</stp>
        <stp>[Crispin Spreadsheet.xlsx]OEI!R238C28</stp>
        <tr r="AB238" s="1"/>
      </tp>
      <tp>
        <v>106.2</v>
        <stp/>
        <stp>##V3_BDHV12</stp>
        <stp>LOOK LN Equity</stp>
        <stp>PX_CLOSE_1D</stp>
        <stp>14/08/2018</stp>
        <stp>14/08/2018</stp>
        <stp>[Crispin Spreadsheet.xlsx]OEI!R524C28</stp>
        <tr r="AB524" s="1"/>
      </tp>
      <tp>
        <v>97.3</v>
        <stp/>
        <stp>##V3_BDHV12</stp>
        <stp>RHM GY Equity</stp>
        <stp>PX_CLOSE_1D</stp>
        <stp>14/08/2018</stp>
        <stp>14/08/2018</stp>
        <stp>[Crispin Spreadsheet.xlsx]OEI!R174C28</stp>
        <tr r="AB174" s="1"/>
      </tp>
      <tp>
        <v>22.63</v>
        <stp/>
        <stp>##V3_BDHV12</stp>
        <stp>PSM GY Equity</stp>
        <stp>PX_CLOSE_1D</stp>
        <stp>14/08/2018</stp>
        <stp>14/08/2018</stp>
        <stp>[Crispin Spreadsheet.xlsx]OEI!R172C28</stp>
        <tr r="AB172" s="1"/>
      </tp>
      <tp>
        <v>18.059999999999999</v>
        <stp/>
        <stp>##V3_BDHV12</stp>
        <stp>STM FP Equity</stp>
        <stp>PX_CLOSE_1D</stp>
        <stp>14/08/2018</stp>
        <stp>14/08/2018</stp>
        <stp>[Crispin Spreadsheet.xlsx]OEI!R131C28</stp>
        <tr r="AB131" s="1"/>
      </tp>
      <tp>
        <v>7500</v>
        <stp/>
        <stp>##V3_BDHV12</stp>
        <stp>4911 JT Equity</stp>
        <stp>PX_CLOSE_1D</stp>
        <stp>14/08/2018</stp>
        <stp>14/08/2018</stp>
        <stp>[Crispin Spreadsheet.xlsx]FDXC!R19C22</stp>
        <tr r="V19" s="8"/>
      </tp>
      <tp>
        <v>116.8</v>
        <stp/>
        <stp>##V3_BDHV12</stp>
        <stp>TALK LN Equity</stp>
        <stp>PX_CLOSE_1D</stp>
        <stp>14/08/2018</stp>
        <stp>14/08/2018</stp>
        <stp>[Crispin Spreadsheet.xlsx]OEI!R590C28</stp>
        <tr r="AB590" s="1"/>
      </tp>
      <tp>
        <v>36.64</v>
        <stp/>
        <stp>##V3_BDPV12</stp>
        <stp>SGO FP Equity</stp>
        <stp>LAST_PRICE</stp>
        <stp>[Crispin Spreadsheet.xlsx]OEI!R97C7</stp>
        <tr r="G97" s="1"/>
      </tp>
      <tp>
        <v>4595</v>
        <stp/>
        <stp>##V3_BDHV12</stp>
        <stp>2331 JT Equity</stp>
        <stp>PX_CLOSE_1D</stp>
        <stp>14/08/2018</stp>
        <stp>14/08/2018</stp>
        <stp>[Crispin Spreadsheet.xlsx]FDXC!R20C22</stp>
        <tr r="V20" s="8"/>
      </tp>
      <tp>
        <v>650.9</v>
        <stp/>
        <stp>##V3_BDHV12</stp>
        <stp>8306 JT Equity</stp>
        <stp>PX_CLOSE_1D</stp>
        <stp>14/08/2018</stp>
        <stp>14/08/2018</stp>
        <stp>[Crispin Spreadsheet.xlsx]ALEG!R20C22</stp>
        <tr r="V20" s="3"/>
      </tp>
      <tp>
        <v>4280</v>
        <stp/>
        <stp>##V3_BDHV12</stp>
        <stp>8316 JT Equity</stp>
        <stp>PX_CLOSE_1D</stp>
        <stp>14/08/2018</stp>
        <stp>14/08/2018</stp>
        <stp>[Crispin Spreadsheet.xlsx]ALEG!R25C22</stp>
        <tr r="V25" s="3"/>
      </tp>
      <tp>
        <v>116.8</v>
        <stp/>
        <stp>##V3_BDHV12</stp>
        <stp>TALK LN Equity</stp>
        <stp>PX_CLOSE_1D</stp>
        <stp>14/08/2018</stp>
        <stp>14/08/2018</stp>
        <stp>[Crispin Spreadsheet.xlsx]OEI!R839C28</stp>
        <tr r="AB839" s="1"/>
      </tp>
      <tp>
        <v>2.63</v>
        <stp/>
        <stp>##V3_BDPV12</stp>
        <stp>GMA AU Equity</stp>
        <stp>LAST_PRICE</stp>
        <stp>[Crispin Spreadsheet.xlsx]OEI!R18C7</stp>
        <tr r="G18" s="1"/>
      </tp>
      <tp>
        <v>1752</v>
        <stp/>
        <stp>##V3_BDHV12</stp>
        <stp>8591 JT Equity</stp>
        <stp>PX_CLOSE_1D</stp>
        <stp>14/08/2018</stp>
        <stp>14/08/2018</stp>
        <stp>[Crispin Spreadsheet.xlsx]FDXC!R18C22</stp>
        <tr r="V18" s="8"/>
      </tp>
      <tp>
        <v>35.265000000000001</v>
        <stp/>
        <stp>##V3_BDPV12</stp>
        <stp>GLE FP Equity</stp>
        <stp>LAST_PRICE</stp>
        <stp>[Crispin Spreadsheet.xlsx]OEI!R129C7</stp>
        <tr r="G129" s="1"/>
      </tp>
      <tp>
        <v>908.2</v>
        <stp/>
        <stp>##V3_BDPV12</stp>
        <stp>III LN Equity</stp>
        <stp>LAST_PRICE</stp>
        <stp>[Crispin Spreadsheet.xlsx]OEI!R415C7</stp>
        <tr r="G415" s="1"/>
      </tp>
      <tp>
        <v>54.93</v>
        <stp/>
        <stp>##V3_BDPV12</stp>
        <stp>DAI GY Equity</stp>
        <stp>LAST_PRICE</stp>
        <stp>[Crispin Spreadsheet.xlsx]OEI!R155C7</stp>
        <tr r="G155" s="1"/>
      </tp>
      <tp>
        <v>42.26</v>
        <stp/>
        <stp>##V3_BDPV12</stp>
        <stp>POL US Equity</stp>
        <stp>LAST_PRICE</stp>
        <stp>[Crispin Spreadsheet.xlsx]OEI!R710C7</stp>
        <tr r="G710" s="1"/>
      </tp>
      <tp>
        <v>27.95</v>
        <stp/>
        <stp>##V3_BDPV12</stp>
        <stp>PHM US Equity</stp>
        <stp>LAST_PRICE</stp>
        <stp>[Crispin Spreadsheet.xlsx]OEI!R711C7</stp>
        <tr r="G711" s="1"/>
      </tp>
      <tp>
        <v>50.79</v>
        <stp/>
        <stp>##V3_BDPV12</stp>
        <stp>SCHW US Equity</stp>
        <stp>LAST_PRICE</stp>
        <stp>[Crispin Spreadsheet.xlsx]OEI!R635C7</stp>
        <tr r="G635" s="1"/>
      </tp>
      <tp>
        <v>619</v>
        <stp/>
        <stp>##V3_BDPV12</stp>
        <stp>LRE LN Equity</stp>
        <stp>LAST_PRICE</stp>
        <stp>[Crispin Spreadsheet.xlsx]OEI!R519C7</stp>
        <tr r="G519" s="1"/>
      </tp>
      <tp>
        <v>5.2460000000000004</v>
        <stp/>
        <stp>##V3_BDPV12</stp>
        <stp>AGN NA Equity</stp>
        <stp>LAST_PRICE</stp>
        <stp>[Crispin Spreadsheet.xlsx]OEI!R302C7</stp>
        <tr r="G302" s="1"/>
      </tp>
      <tp>
        <v>1579.8</v>
        <stp/>
        <stp>##V3_BDPV12</stp>
        <stp>GSK LN Equity</stp>
        <stp>LAST_PRICE</stp>
        <stp>[Crispin Spreadsheet.xlsx]OEI!R477C7</stp>
        <tr r="G477" s="1"/>
      </tp>
      <tp t="s">
        <v>#N/A Real Time</v>
        <stp/>
        <stp>##V3_BDPV12</stp>
        <stp>ABE SQ Equity</stp>
        <stp>LAST_PRICE</stp>
        <stp>[Crispin Spreadsheet.xlsx]OEI!R349C7</stp>
        <tr r="G349" s="1"/>
      </tp>
      <tp>
        <v>40.479999999999997</v>
        <stp/>
        <stp>##V3_BDPV12</stp>
        <stp>AAL US Equity</stp>
        <stp>LAST_PRICE</stp>
        <stp>[Crispin Spreadsheet.xlsx]OEI!R620C7</stp>
        <tr r="G620" s="1"/>
      </tp>
      <tp>
        <v>92.48</v>
        <stp/>
        <stp>##V3_BDPV12</stp>
        <stp>UBI FP Equity</stp>
        <stp>LAST_PRICE</stp>
        <stp>[Crispin Spreadsheet.xlsx]OEI!R135C7</stp>
        <tr r="G135" s="1"/>
      </tp>
      <tp>
        <v>74.25</v>
        <stp/>
        <stp>##V3_BDPV12</stp>
        <stp>SAN FP Equity</stp>
        <stp>LAST_PRICE</stp>
        <stp>[Crispin Spreadsheet.xlsx]OEI!R122C7</stp>
        <tr r="G122" s="1"/>
      </tp>
      <tp>
        <v>17.670000000000002</v>
        <stp/>
        <stp>##V3_BDPV12</stp>
        <stp>STM FP Equity</stp>
        <stp>LAST_PRICE</stp>
        <stp>[Crispin Spreadsheet.xlsx]OEI!R131C7</stp>
        <tr r="G131" s="1"/>
      </tp>
      <tp>
        <v>111.56</v>
        <stp/>
        <stp>##V3_BDPV12</stp>
        <stp>SIE GY Equity</stp>
        <stp>LAST_PRICE</stp>
        <stp>[Crispin Spreadsheet.xlsx]OEI!R179C7</stp>
        <tr r="G179" s="1"/>
      </tp>
      <tp>
        <v>2429</v>
        <stp/>
        <stp>##V3_BDPV12</stp>
        <stp>PSN LN Equity</stp>
        <stp>LAST_PRICE</stp>
        <stp>[Crispin Spreadsheet.xlsx]OEI!R542C7</stp>
        <tr r="G542" s="1"/>
      </tp>
      <tp>
        <v>158.69999999999999</v>
        <stp/>
        <stp>##V3_BDPV12</stp>
        <stp>TEL NO Equity</stp>
        <stp>LAST_PRICE</stp>
        <stp>[Crispin Spreadsheet.xlsx]OEI!R330C7</stp>
        <tr r="G330" s="1"/>
      </tp>
      <tp>
        <v>4427</v>
        <stp/>
        <stp>##V3_BDPV12</stp>
        <stp>ULVR LN Equity</stp>
        <stp>LAST_PRICE</stp>
        <stp>[Crispin Spreadsheet.xlsx]OEI!R600C7</stp>
        <tr r="G600" s="1"/>
      </tp>
      <tp>
        <v>173.6</v>
        <stp/>
        <stp>##V3_BDPV12</stp>
        <stp>EMG LN Equity</stp>
        <stp>LAST_PRICE</stp>
        <stp>[Crispin Spreadsheet.xlsx]BEST!R8C7</stp>
        <tr r="G8" s="6"/>
      </tp>
      <tp>
        <v>1231.8</v>
        <stp/>
        <stp>##V3_BDPV12</stp>
        <stp>GOOGL US Equity</stp>
        <stp>LAST_PRICE</stp>
        <stp>[Crispin Spreadsheet.xlsx]OEI!R619C7</stp>
        <tr r="G619" s="1"/>
      </tp>
      <tp>
        <v>757.5</v>
        <stp/>
        <stp>##V3_BDHV12</stp>
        <stp>DMGT LN Equity</stp>
        <stp>PX_CLOSE_1D</stp>
        <stp>14/08/2018</stp>
        <stp>14/08/2018</stp>
        <stp>[Crispin Spreadsheet.xlsx]OBID!R8C22</stp>
        <tr r="V8" s="7"/>
      </tp>
      <tp>
        <v>90.1</v>
        <stp/>
        <stp>##V3_BDPV12</stp>
        <stp>JUST LN Equity</stp>
        <stp>LAST_PRICE</stp>
        <stp>[Crispin Spreadsheet.xlsx]OEI!R516C7</stp>
        <tr r="G516" s="1"/>
      </tp>
      <tp>
        <v>1.5820000000000001</v>
        <stp/>
        <stp>##V3_BDPV12</stp>
        <stp>ALPHA GA Equity</stp>
        <stp>PX_YEST_CLOSE</stp>
        <stp>[Crispin Spreadsheet.xlsx]SWAN!R61C6</stp>
        <tr r="F61" s="2"/>
      </tp>
      <tp t="s">
        <v>JPY</v>
        <stp/>
        <stp>##V3_BDPV12</stp>
        <stp>5726 JT Equity</stp>
        <stp>CRNCY</stp>
        <stp>[Crispin Spreadsheet.xlsx]OEI!R280C4</stp>
        <tr r="D280" s="1"/>
      </tp>
      <tp t="s">
        <v>JPY</v>
        <stp/>
        <stp>##V3_BDPV12</stp>
        <stp>8801 JT Equity</stp>
        <stp>CRNCY</stp>
        <stp>[Crispin Spreadsheet.xlsx]OEI!R272C4</stp>
        <tr r="D272" s="1"/>
      </tp>
      <tp>
        <v>28.15</v>
        <stp/>
        <stp>##V3_BDPV12</stp>
        <stp>3333 HK Equity</stp>
        <stp>PX_YEST_CLOSE</stp>
        <stp>[Crispin Spreadsheet.xlsx]OEI!R200C6</stp>
        <tr r="F200" s="1"/>
      </tp>
      <tp>
        <v>77.14</v>
        <stp/>
        <stp>##V3_BDPV12</stp>
        <stp>ERICB SS Equity</stp>
        <stp>PX_YEST_CLOSE</stp>
        <stp>[Crispin Spreadsheet.xlsx]OPUS!R35C6</stp>
        <tr r="F35" s="4"/>
      </tp>
      <tp>
        <v>754</v>
        <stp/>
        <stp>##V3_BDPV12</stp>
        <stp>DMGT LN Equity</stp>
        <stp>PX_YEST_CLOSE</stp>
        <stp>[Crispin Spreadsheet.xlsx]OPUS!R43C6</stp>
        <tr r="F43" s="4"/>
      </tp>
      <tp>
        <v>0.90110000000000001</v>
        <stp/>
        <stp>##V3_BDPV12</stp>
        <stp>EURGBp Curncy</stp>
        <stp>LAST_PRICE</stp>
        <stp>[Crispin Spreadsheet.xlsx]OBID!R11C13</stp>
        <tr r="M11" s="7"/>
      </tp>
      <tp>
        <v>0.90110000000000001</v>
        <stp/>
        <stp>##V3_BDPV12</stp>
        <stp>EURGBp Curncy</stp>
        <stp>LAST_PRICE</stp>
        <stp>[Crispin Spreadsheet.xlsx]OBID!R10C13</stp>
        <tr r="M10" s="7"/>
      </tp>
      <tp>
        <v>0.90110000000000001</v>
        <stp/>
        <stp>##V3_BDPV12</stp>
        <stp>EURGBp Curncy</stp>
        <stp>LAST_PRICE</stp>
        <stp>[Crispin Spreadsheet.xlsx]OBID!R13C13</stp>
        <tr r="M13" s="7"/>
      </tp>
      <tp t="s">
        <v>BRL</v>
        <stp/>
        <stp>##V3_BDPV12</stp>
        <stp>SLCE3 BS Equity</stp>
        <stp>CRNCY</stp>
        <stp>[Crispin Spreadsheet.xlsx]SWAN!R20C4</stp>
        <tr r="D20" s="2"/>
      </tp>
      <tp>
        <v>143.023</v>
        <stp/>
        <stp>##V3_BDPV12</stp>
        <stp>GBPJPY Curncy</stp>
        <stp>LAST_PRICE</stp>
        <stp>[Crispin Spreadsheet.xlsx]BEST!R11C13</stp>
        <tr r="M11" s="6"/>
      </tp>
      <tp>
        <v>8.3602000000000007</v>
        <stp/>
        <stp>##V3_BDPV12</stp>
        <stp>USDNOK Curncy</stp>
        <stp>LAST_PRICE</stp>
        <stp>[Crispin Spreadsheet.xlsx]FDXC!R25C13</stp>
        <tr r="M25" s="8"/>
      </tp>
      <tp>
        <v>8.3602000000000007</v>
        <stp/>
        <stp>##V3_BDPV12</stp>
        <stp>USDNOK Curncy</stp>
        <stp>LAST_PRICE</stp>
        <stp>[Crispin Spreadsheet.xlsx]FDXC!R26C13</stp>
        <tr r="M26" s="8"/>
      </tp>
      <tp>
        <v>13.135</v>
        <stp/>
        <stp>##V3_BDHV12</stp>
        <stp>RXL FP Equity</stp>
        <stp>PX_CLOSE_1D</stp>
        <stp>14/08/2018</stp>
        <stp>14/08/2018</stp>
        <stp>[Crispin Spreadsheet.xlsx]OEI!R827C28</stp>
        <tr r="AB827" s="1"/>
      </tp>
      <tp>
        <v>43.61</v>
        <stp/>
        <stp>##V3_BDHV12</stp>
        <stp>POL US Equity</stp>
        <stp>PX_CLOSE_1D</stp>
        <stp>14/08/2018</stp>
        <stp>14/08/2018</stp>
        <stp>[Crispin Spreadsheet.xlsx]OEI!R710C28</stp>
        <tr r="AB710" s="1"/>
      </tp>
      <tp>
        <v>106.6</v>
        <stp/>
        <stp>##V3_BDPV12</stp>
        <stp>AIR FP Equity</stp>
        <stp>LAST_PRICE</stp>
        <stp>[Crispin Spreadsheet.xlsx]OEI!R88C7</stp>
        <tr r="G88" s="1"/>
      </tp>
      <tp>
        <v>40.85</v>
        <stp/>
        <stp>##V3_BDHV12</stp>
        <stp>HAL US Equity</stp>
        <stp>PX_CLOSE_1D</stp>
        <stp>14/08/2018</stp>
        <stp>14/08/2018</stp>
        <stp>[Crispin Spreadsheet.xlsx]OEI!R671C28</stp>
        <tr r="AB671" s="1"/>
      </tp>
      <tp>
        <v>20.45</v>
        <stp/>
        <stp>##V3_BDHV12</stp>
        <stp>NWL US Equity</stp>
        <stp>PX_CLOSE_1D</stp>
        <stp>14/08/2018</stp>
        <stp>14/08/2018</stp>
        <stp>[Crispin Spreadsheet.xlsx]OEI!R697C28</stp>
        <tr r="AB697" s="1"/>
      </tp>
      <tp>
        <v>36.79</v>
        <stp/>
        <stp>##V3_BDHV12</stp>
        <stp>AAL US Equity</stp>
        <stp>PX_CLOSE_1D</stp>
        <stp>14/08/2018</stp>
        <stp>14/08/2018</stp>
        <stp>[Crispin Spreadsheet.xlsx]OEI!R620C28</stp>
        <tr r="AB620" s="1"/>
      </tp>
      <tp>
        <v>54.22</v>
        <stp/>
        <stp>##V3_BDHV12</stp>
        <stp>DAL US Equity</stp>
        <stp>PX_CLOSE_1D</stp>
        <stp>14/08/2018</stp>
        <stp>14/08/2018</stp>
        <stp>[Crispin Spreadsheet.xlsx]OEI!R648C28</stp>
        <tr r="AB648" s="1"/>
      </tp>
      <tp>
        <v>1693.5</v>
        <stp/>
        <stp>##V3_BDHV12</stp>
        <stp>REL LN Equity</stp>
        <stp>PX_CLOSE_1D</stp>
        <stp>14/08/2018</stp>
        <stp>14/08/2018</stp>
        <stp>[Crispin Spreadsheet.xlsx]OEI!R555C28</stp>
        <tr r="AB555" s="1"/>
      </tp>
      <tp>
        <v>103.66</v>
        <stp/>
        <stp>##V3_BDPV12</stp>
        <stp>SAP GY Equity</stp>
        <stp>LAST_PRICE</stp>
        <stp>[Crispin Spreadsheet.xlsx]OPE!R15C7</stp>
        <tr r="G15" s="5"/>
      </tp>
      <tp>
        <v>4570</v>
        <stp/>
        <stp>##V3_BDHV12</stp>
        <stp>CCL LN Equity</stp>
        <stp>PX_CLOSE_1D</stp>
        <stp>14/08/2018</stp>
        <stp>14/08/2018</stp>
        <stp>[Crispin Spreadsheet.xlsx]OEI!R448C28</stp>
        <tr r="AB448" s="1"/>
      </tp>
      <tp>
        <v>1680.4</v>
        <stp/>
        <stp>##V3_BDHV12</stp>
        <stp>AAL LN Equity</stp>
        <stp>PX_CLOSE_1D</stp>
        <stp>14/08/2018</stp>
        <stp>14/08/2018</stp>
        <stp>[Crispin Spreadsheet.xlsx]OEI!R421C28</stp>
        <tr r="AB421" s="1"/>
      </tp>
      <tp>
        <v>866</v>
        <stp/>
        <stp>##V3_BDHV12</stp>
        <stp>SGL SJ Equity</stp>
        <stp>PX_CLOSE_1D</stp>
        <stp>14/08/2018</stp>
        <stp>14/08/2018</stp>
        <stp>[Crispin Spreadsheet.xlsx]OEI!R345C28</stp>
        <tr r="AB345" s="1"/>
      </tp>
      <tp>
        <v>159.75</v>
        <stp/>
        <stp>##V3_BDHV12</stp>
        <stp>TEL NO Equity</stp>
        <stp>PX_CLOSE_1D</stp>
        <stp>14/08/2018</stp>
        <stp>14/08/2018</stp>
        <stp>[Crispin Spreadsheet.xlsx]OEI!R330C28</stp>
        <tr r="AB330" s="1"/>
      </tp>
      <tp>
        <v>54.22</v>
        <stp/>
        <stp>##V3_BDHV12</stp>
        <stp>WKL NA Equity</stp>
        <stp>PX_CLOSE_1D</stp>
        <stp>14/08/2018</stp>
        <stp>14/08/2018</stp>
        <stp>[Crispin Spreadsheet.xlsx]OEI!R314C28</stp>
        <tr r="AB314" s="1"/>
      </tp>
      <tp>
        <v>54</v>
        <stp/>
        <stp>##V3_BDHV12</stp>
        <stp>AXL SJ Equity</stp>
        <stp>PX_CLOSE_1D</stp>
        <stp>14/08/2018</stp>
        <stp>14/08/2018</stp>
        <stp>[Crispin Spreadsheet.xlsx]OEI!R342C28</stp>
        <tr r="AB342" s="1"/>
      </tp>
      <tp>
        <v>11.77</v>
        <stp/>
        <stp>##V3_BDHV12</stp>
        <stp>SGL GY Equity</stp>
        <stp>PX_CLOSE_1D</stp>
        <stp>14/08/2018</stp>
        <stp>14/08/2018</stp>
        <stp>[Crispin Spreadsheet.xlsx]OEI!R178C28</stp>
        <tr r="AB178" s="1"/>
      </tp>
      <tp>
        <v>13.135</v>
        <stp/>
        <stp>##V3_BDHV12</stp>
        <stp>RXL FP Equity</stp>
        <stp>PX_CLOSE_1D</stp>
        <stp>14/08/2018</stp>
        <stp>14/08/2018</stp>
        <stp>[Crispin Spreadsheet.xlsx]OEI!R121C28</stp>
        <tr r="AB121" s="1"/>
      </tp>
      <tp>
        <v>777.2</v>
        <stp/>
        <stp>##V3_BDHV12</stp>
        <stp>5020 JT Equity</stp>
        <stp>PX_CLOSE_1D</stp>
        <stp>14/08/2018</stp>
        <stp>14/08/2018</stp>
        <stp>[Crispin Spreadsheet.xlsx]FDXC!R15C22</stp>
        <tr r="V15" s="8"/>
      </tp>
      <tp>
        <v>189.8</v>
        <stp/>
        <stp>##V3_BDPV12</stp>
        <stp>DVO LN Equity</stp>
        <stp>LAST_PRICE</stp>
        <stp>[Crispin Spreadsheet.xlsx]OPE!R35C7</stp>
        <tr r="G35" s="5"/>
      </tp>
      <tp>
        <v>3</v>
        <stp/>
        <stp>##V3_BDPV12</stp>
        <stp>KGC US Equity</stp>
        <stp>LAST_PRICE</stp>
        <stp>[Crispin Spreadsheet.xlsx]OPE!R49C7</stp>
        <tr r="G49" s="5"/>
      </tp>
      <tp>
        <v>25.85</v>
        <stp/>
        <stp>##V3_BDPV12</stp>
        <stp>UN01 GY Equity</stp>
        <stp>LAST_PRICE</stp>
        <stp>[Crispin Spreadsheet.xlsx]ALEG!R15C7</stp>
        <tr r="G15" s="3"/>
      </tp>
      <tp>
        <v>35.04</v>
        <stp/>
        <stp>##V3_BDHV12</stp>
        <stp>CMCSA US Equity</stp>
        <stp>PX_CLOSE_1D</stp>
        <stp>14/08/2018</stp>
        <stp>14/08/2018</stp>
        <stp>[Crispin Spreadsheet.xlsx]OEI!R644C28</stp>
        <tr r="AB644" s="1"/>
      </tp>
      <tp>
        <v>8.0820000000000007</v>
        <stp/>
        <stp>##V3_BDPV12</stp>
        <stp>CBK GY Equity</stp>
        <stp>LAST_PRICE</stp>
        <stp>[Crispin Spreadsheet.xlsx]OEI!R154C7</stp>
        <tr r="G154" s="1"/>
      </tp>
      <tp>
        <v>68.599999999999994</v>
        <stp/>
        <stp>##V3_BDPV12</stp>
        <stp>HDG NA Equity</stp>
        <stp>LAST_PRICE</stp>
        <stp>[Crispin Spreadsheet.xlsx]OEI!R308C7</stp>
        <tr r="G308" s="1"/>
      </tp>
      <tp>
        <v>44.28</v>
        <stp/>
        <stp>##V3_BDPV12</stp>
        <stp>FRO NO Equity</stp>
        <stp>LAST_PRICE</stp>
        <stp>[Crispin Spreadsheet.xlsx]OEI!R320C7</stp>
        <tr r="G320" s="1"/>
      </tp>
      <tp>
        <v>2575</v>
        <stp/>
        <stp>##V3_BDPV12</stp>
        <stp>CRH LN Equity</stp>
        <stp>LAST_PRICE</stp>
        <stp>[Crispin Spreadsheet.xlsx]OEI!R457C7</stp>
        <tr r="G457" s="1"/>
      </tp>
      <tp>
        <v>475.18</v>
        <stp/>
        <stp>##V3_BDPV12</stp>
        <stp>CMG US Equity</stp>
        <stp>LAST_PRICE</stp>
        <stp>[Crispin Spreadsheet.xlsx]OEI!R638C7</stp>
        <tr r="G638" s="1"/>
      </tp>
      <tp>
        <v>123.45</v>
        <stp/>
        <stp>##V3_BDPV12</stp>
        <stp>WCH GY Equity</stp>
        <stp>LAST_PRICE</stp>
        <stp>[Crispin Spreadsheet.xlsx]OEI!R187C7</stp>
        <tr r="G187" s="1"/>
      </tp>
      <tp>
        <v>24.19</v>
        <stp/>
        <stp>##V3_BDPV12</stp>
        <stp>CLN SW Equity</stp>
        <stp>LAST_PRICE</stp>
        <stp>[Crispin Spreadsheet.xlsx]OEI!R391C7</stp>
        <tr r="G391" s="1"/>
      </tp>
      <tp>
        <v>73.39</v>
        <stp/>
        <stp>##V3_BDPV12</stp>
        <stp>RNO FP Equity</stp>
        <stp>LAST_PRICE</stp>
        <stp>[Crispin Spreadsheet.xlsx]OEI!R120C7</stp>
        <tr r="G120" s="1"/>
      </tp>
      <tp>
        <v>22.58</v>
        <stp/>
        <stp>##V3_BDPV12</stp>
        <stp>PSM GY Equity</stp>
        <stp>LAST_PRICE</stp>
        <stp>[Crispin Spreadsheet.xlsx]OEI!R172C7</stp>
        <tr r="G172" s="1"/>
      </tp>
      <tp>
        <v>24.85</v>
        <stp/>
        <stp>##V3_BDPV12</stp>
        <stp>KBH US Equity</stp>
        <stp>LAST_PRICE</stp>
        <stp>[Crispin Spreadsheet.xlsx]OEI!R677C7</stp>
        <tr r="G677" s="1"/>
      </tp>
      <tp>
        <v>679.2</v>
        <stp/>
        <stp>##V3_BDPV12</stp>
        <stp>PFG LN Equity</stp>
        <stp>LAST_PRICE</stp>
        <stp>[Crispin Spreadsheet.xlsx]OEI!R548C7</stp>
        <tr r="G548" s="1"/>
      </tp>
      <tp>
        <v>1144</v>
        <stp/>
        <stp>##V3_BDPV12</stp>
        <stp>STJ LN Equity</stp>
        <stp>LAST_PRICE</stp>
        <stp>[Crispin Spreadsheet.xlsx]OEI!R585C7</stp>
        <tr r="G585" s="1"/>
      </tp>
      <tp>
        <v>3668.5</v>
        <stp/>
        <stp>##V3_BDPV12</stp>
        <stp>RIO LN Equity</stp>
        <stp>LAST_PRICE</stp>
        <stp>[Crispin Spreadsheet.xlsx]OEI!R560C7</stp>
        <tr r="G560" s="1"/>
      </tp>
      <tp>
        <v>1890.5</v>
        <stp/>
        <stp>##V3_BDPV12</stp>
        <stp>WEIR LN Equity</stp>
        <stp>LAST_PRICE</stp>
        <stp>[Crispin Spreadsheet.xlsx]OEI!R593C7</stp>
        <tr r="G593" s="1"/>
      </tp>
      <tp>
        <v>62.82</v>
        <stp/>
        <stp>##V3_BDPV12</stp>
        <stp>VSAT US Equity</stp>
        <stp>LAST_PRICE</stp>
        <stp>[Crispin Spreadsheet.xlsx]OEI!R845C7</stp>
        <tr r="G845" s="1"/>
      </tp>
      <tp>
        <v>1.5209999999999999</v>
        <stp/>
        <stp>##V3_BDPV12</stp>
        <stp>ALPHA GA Equity</stp>
        <stp>LAST_PRICE</stp>
        <stp>[Crispin Spreadsheet.xlsx]OEI!R191C7</stp>
        <tr r="G191" s="1"/>
      </tp>
      <tp>
        <v>12.36</v>
        <stp/>
        <stp>##V3_BDPV12</stp>
        <stp>COTY US Equity</stp>
        <stp>LAST_PRICE</stp>
        <stp>[Crispin Spreadsheet.xlsx]OEI!R788C7</stp>
        <tr r="G788" s="1"/>
      </tp>
      <tp>
        <v>1.95</v>
        <stp/>
        <stp>##V3_BDPV12</stp>
        <stp>CLNR LN Equity</stp>
        <stp>LAST_PRICE</stp>
        <stp>[Crispin Spreadsheet.xlsx]OEI!R453C7</stp>
        <tr r="G453" s="1"/>
      </tp>
      <tp>
        <v>158.75</v>
        <stp/>
        <stp>##V3_BDPV12</stp>
        <stp>INTU LN Equity</stp>
        <stp>LAST_PRICE</stp>
        <stp>[Crispin Spreadsheet.xlsx]OEI!R504C7</stp>
        <tr r="G504" s="1"/>
      </tp>
      <tp>
        <v>77.05</v>
        <stp/>
        <stp>##V3_BDPV12</stp>
        <stp>LAMR US Equity</stp>
        <stp>LAST_PRICE</stp>
        <stp>[Crispin Spreadsheet.xlsx]OEI!R813C7</stp>
        <tr r="G813" s="1"/>
      </tp>
      <tp t="s">
        <v>JPY</v>
        <stp/>
        <stp>##V3_BDPV12</stp>
        <stp>9684 JT Equity</stp>
        <stp>CRNCY</stp>
        <stp>[Crispin Spreadsheet.xlsx]OEI!R289C4</stp>
        <tr r="D289" s="1"/>
      </tp>
      <tp t="s">
        <v>JPY</v>
        <stp/>
        <stp>##V3_BDPV12</stp>
        <stp>5727 JT Equity</stp>
        <stp>CRNCY</stp>
        <stp>[Crispin Spreadsheet.xlsx]OEI!R293C4</stp>
        <tr r="D293" s="1"/>
      </tp>
      <tp>
        <v>73.400000000000006</v>
        <stp/>
        <stp>##V3_BDPV12</stp>
        <stp>NODL NO Equity</stp>
        <stp>PX_YEST_CLOSE</stp>
        <stp>[Crispin Spreadsheet.xlsx]OPUS!R32C6</stp>
        <tr r="F32" s="4"/>
      </tp>
      <tp t="s">
        <v>JPY</v>
        <stp/>
        <stp>##V3_BDPV12</stp>
        <stp>8306 JT Equity</stp>
        <stp>CRNCY</stp>
        <stp>[Crispin Spreadsheet.xlsx]OEI!R271C4</stp>
        <tr r="D271" s="1"/>
      </tp>
      <tp>
        <v>21.85</v>
        <stp/>
        <stp>##V3_BDPV12</stp>
        <stp>1128 HK Equity</stp>
        <stp>PX_YEST_CLOSE</stp>
        <stp>[Crispin Spreadsheet.xlsx]OEI!R212C6</stp>
        <tr r="F212" s="1"/>
      </tp>
      <tp t="s">
        <v>JPY</v>
        <stp/>
        <stp>##V3_BDPV12</stp>
        <stp>8951 JT Equity</stp>
        <stp>CRNCY</stp>
        <stp>[Crispin Spreadsheet.xlsx]OEI!R274C4</stp>
        <tr r="D274" s="1"/>
      </tp>
      <tp>
        <v>3.27</v>
        <stp/>
        <stp>##V3_BDPV12</stp>
        <stp>1919 HK Equity</stp>
        <stp>PX_YEST_CLOSE</stp>
        <stp>[Crispin Spreadsheet.xlsx]OEI!R201C6</stp>
        <tr r="F201" s="1"/>
      </tp>
      <tp>
        <v>175.7</v>
        <stp/>
        <stp>##V3_BDPV12</stp>
        <stp>BARC LN Equity</stp>
        <stp>PX_YEST_CLOSE</stp>
        <stp>[Crispin Spreadsheet.xlsx]FDXC!R35C6</stp>
        <tr r="F35" s="8"/>
      </tp>
      <tp t="s">
        <v>JPY</v>
        <stp/>
        <stp>##V3_BDPV12</stp>
        <stp>6753 JT Equity</stp>
        <stp>CRNCY</stp>
        <stp>[Crispin Spreadsheet.xlsx]OEI!R284C4</stp>
        <tr r="D284" s="1"/>
      </tp>
      <tp t="s">
        <v>JPY</v>
        <stp/>
        <stp>##V3_BDPV12</stp>
        <stp>6113 JT Equity</stp>
        <stp>CRNCY</stp>
        <stp>[Crispin Spreadsheet.xlsx]OEI!R250C4</stp>
        <tr r="D250" s="1"/>
      </tp>
      <tp>
        <v>3.355</v>
        <stp/>
        <stp>##V3_BDPV12</stp>
        <stp>HUNT NO Equity</stp>
        <stp>LAST_PRICE</stp>
        <stp>[Crispin Spreadsheet.xlsx]SWAN!R101C7</stp>
        <tr r="G101" s="2"/>
      </tp>
      <tp>
        <v>2768</v>
        <stp/>
        <stp>##V3_BDPV12</stp>
        <stp>MTRO LN Equity</stp>
        <stp>LAST_PRICE</stp>
        <stp>[Crispin Spreadsheet.xlsx]SWAN!R164C7</stp>
        <tr r="G164" s="2"/>
      </tp>
      <tp>
        <v>280.68</v>
        <stp/>
        <stp>##V3_BDPV12</stp>
        <stp>NVDA US Equity</stp>
        <stp>LAST_PRICE</stp>
        <stp>[Crispin Spreadsheet.xlsx]SWAN!R207C7</stp>
        <tr r="G207" s="2"/>
      </tp>
      <tp t="s">
        <v>NOK</v>
        <stp/>
        <stp>##V3_BDPV12</stp>
        <stp>AKERBP NO Equity</stp>
        <stp>CRNCY</stp>
        <stp>[Crispin Spreadsheet.xlsx]FDXC!R25C4</stp>
        <tr r="D25" s="8"/>
      </tp>
      <tp t="s">
        <v>EUR</v>
        <stp/>
        <stp>##V3_BDPV12</stp>
        <stp>SESG FP Equity</stp>
        <stp>CRNCY</stp>
        <stp>[Crispin Spreadsheet.xlsx]SWAN!R39C4</stp>
        <tr r="D39" s="2"/>
      </tp>
      <tp>
        <v>128.88</v>
        <stp/>
        <stp>##V3_BDPV12</stp>
        <stp>EURJPY Curncy</stp>
        <stp>LAST_PRICE</stp>
        <stp>[Crispin Spreadsheet.xlsx]ALEG!R18C13</stp>
        <tr r="M18" s="3"/>
      </tp>
      <tp>
        <v>128.88</v>
        <stp/>
        <stp>##V3_BDPV12</stp>
        <stp>EURJPY Curncy</stp>
        <stp>LAST_PRICE</stp>
        <stp>[Crispin Spreadsheet.xlsx]ALEG!R19C13</stp>
        <tr r="M19" s="3"/>
      </tp>
      <tp>
        <v>128.88</v>
        <stp/>
        <stp>##V3_BDPV12</stp>
        <stp>EURJPY Curncy</stp>
        <stp>LAST_PRICE</stp>
        <stp>[Crispin Spreadsheet.xlsx]ALEG!R22C13</stp>
        <tr r="M22" s="3"/>
      </tp>
      <tp>
        <v>128.88</v>
        <stp/>
        <stp>##V3_BDPV12</stp>
        <stp>EURJPY Curncy</stp>
        <stp>LAST_PRICE</stp>
        <stp>[Crispin Spreadsheet.xlsx]ALEG!R23C13</stp>
        <tr r="M23" s="3"/>
      </tp>
      <tp>
        <v>128.88</v>
        <stp/>
        <stp>##V3_BDPV12</stp>
        <stp>EURJPY Curncy</stp>
        <stp>LAST_PRICE</stp>
        <stp>[Crispin Spreadsheet.xlsx]ALEG!R20C13</stp>
        <tr r="M20" s="3"/>
      </tp>
      <tp>
        <v>128.88</v>
        <stp/>
        <stp>##V3_BDPV12</stp>
        <stp>EURJPY Curncy</stp>
        <stp>LAST_PRICE</stp>
        <stp>[Crispin Spreadsheet.xlsx]ALEG!R21C13</stp>
        <tr r="M21" s="3"/>
      </tp>
      <tp>
        <v>128.88</v>
        <stp/>
        <stp>##V3_BDPV12</stp>
        <stp>EURJPY Curncy</stp>
        <stp>LAST_PRICE</stp>
        <stp>[Crispin Spreadsheet.xlsx]ALEG!R24C13</stp>
        <tr r="M24" s="3"/>
      </tp>
      <tp>
        <v>128.88</v>
        <stp/>
        <stp>##V3_BDPV12</stp>
        <stp>EURJPY Curncy</stp>
        <stp>LAST_PRICE</stp>
        <stp>[Crispin Spreadsheet.xlsx]ALEG!R25C13</stp>
        <tr r="M25" s="3"/>
      </tp>
      <tp>
        <v>10</v>
        <stp/>
        <stp>##V3_BDHV12</stp>
        <stp>CNHI IM Equity</stp>
        <stp>PX_CLOSE_1D</stp>
        <stp>14/08/2018</stp>
        <stp>14/08/2018</stp>
        <stp>[Crispin Spreadsheet.xlsx]OEI!R786C28</stp>
        <tr r="AB786" s="1"/>
      </tp>
      <tp>
        <v>12.25</v>
        <stp/>
        <stp>##V3_BDHV12</stp>
        <stp>CDZI US Equity</stp>
        <stp>PX_CLOSE_1D</stp>
        <stp>14/08/2018</stp>
        <stp>14/08/2018</stp>
        <stp>[Crispin Spreadsheet.xlsx]OEI!R632C28</stp>
        <tr r="AB632" s="1"/>
      </tp>
      <tp>
        <v>0.31850000000000001</v>
        <stp/>
        <stp>##V3_BDHV12</stp>
        <stp>GEDI IM Equity</stp>
        <stp>PX_CLOSE_1D</stp>
        <stp>14/08/2018</stp>
        <stp>14/08/2018</stp>
        <stp>[Crispin Spreadsheet.xlsx]OEI!R235C28</stp>
        <tr r="AB235" s="1"/>
      </tp>
      <tp>
        <v>10</v>
        <stp/>
        <stp>##V3_BDHV12</stp>
        <stp>CNHI IM Equity</stp>
        <stp>PX_CLOSE_1D</stp>
        <stp>14/08/2018</stp>
        <stp>14/08/2018</stp>
        <stp>[Crispin Spreadsheet.xlsx]OEI!R230C28</stp>
        <tr r="AB230" s="1"/>
      </tp>
      <tp>
        <v>102.97</v>
        <stp/>
        <stp>##V3_BDHV12</stp>
        <stp>XPO US Equity</stp>
        <stp>PX_CLOSE_1D</stp>
        <stp>14/08/2018</stp>
        <stp>14/08/2018</stp>
        <stp>[Crispin Spreadsheet.xlsx]OEI!R848C28</stp>
        <tr r="AB848" s="1"/>
      </tp>
      <tp>
        <v>40.6</v>
        <stp/>
        <stp>##V3_BDHV12</stp>
        <stp>FRO NO Equity</stp>
        <stp>PX_CLOSE_1D</stp>
        <stp>14/08/2018</stp>
        <stp>14/08/2018</stp>
        <stp>[Crispin Spreadsheet.xlsx]OEI!R799C28</stp>
        <tr r="AB799" s="1"/>
      </tp>
      <tp>
        <v>5040</v>
        <stp/>
        <stp>##V3_BDPV12</stp>
        <stp>RRS LN Equity</stp>
        <stp>LAST_PRICE</stp>
        <stp>[Crispin Spreadsheet.xlsx]OPE!R42C7</stp>
        <tr r="G42" s="5"/>
      </tp>
      <tp>
        <v>216.8</v>
        <stp/>
        <stp>##V3_BDHV12</stp>
        <stp>MRO LN Equity</stp>
        <stp>PX_CLOSE_1D</stp>
        <stp>14/08/2018</stp>
        <stp>14/08/2018</stp>
        <stp>[Crispin Spreadsheet.xlsx]OEI!R527C28</stp>
        <tr r="AB527" s="1"/>
      </tp>
      <tp>
        <v>335.6</v>
        <stp/>
        <stp>##V3_BDHV12</stp>
        <stp>RTO LN Equity</stp>
        <stp>PX_CLOSE_1D</stp>
        <stp>14/08/2018</stp>
        <stp>14/08/2018</stp>
        <stp>[Crispin Spreadsheet.xlsx]OEI!R557C28</stp>
        <tr r="AB557" s="1"/>
      </tp>
      <tp>
        <v>3823.5</v>
        <stp/>
        <stp>##V3_BDHV12</stp>
        <stp>RIO LN Equity</stp>
        <stp>PX_CLOSE_1D</stp>
        <stp>14/08/2018</stp>
        <stp>14/08/2018</stp>
        <stp>[Crispin Spreadsheet.xlsx]OEI!R560C28</stp>
        <tr r="AB560" s="1"/>
      </tp>
      <tp>
        <v>193</v>
        <stp/>
        <stp>##V3_BDHV12</stp>
        <stp>BOO LN Equity</stp>
        <stp>PX_CLOSE_1D</stp>
        <stp>14/08/2018</stp>
        <stp>14/08/2018</stp>
        <stp>[Crispin Spreadsheet.xlsx]OEI!R437C28</stp>
        <tr r="AB437" s="1"/>
      </tp>
      <tp>
        <v>40.6</v>
        <stp/>
        <stp>##V3_BDHV12</stp>
        <stp>FRO NO Equity</stp>
        <stp>PX_CLOSE_1D</stp>
        <stp>14/08/2018</stp>
        <stp>14/08/2018</stp>
        <stp>[Crispin Spreadsheet.xlsx]OEI!R320C28</stp>
        <tr r="AB320" s="1"/>
      </tp>
      <tp>
        <v>29809</v>
        <stp/>
        <stp>##V3_BDHV12</stp>
        <stp>KIO SJ Equity</stp>
        <stp>PX_CLOSE_1D</stp>
        <stp>14/08/2018</stp>
        <stp>14/08/2018</stp>
        <stp>[Crispin Spreadsheet.xlsx]OEI!R344C28</stp>
        <tr r="AB344" s="1"/>
      </tp>
      <tp>
        <v>40.4</v>
        <stp/>
        <stp>##V3_BDHV12</stp>
        <stp>NTRI US Equity</stp>
        <stp>PX_CLOSE_1D</stp>
        <stp>14/08/2018</stp>
        <stp>14/08/2018</stp>
        <stp>[Crispin Spreadsheet.xlsx]OEI!R700C28</stp>
        <tr r="AB700" s="1"/>
      </tp>
      <tp>
        <v>71.900000000000006</v>
        <stp/>
        <stp>##V3_BDHV12</stp>
        <stp>RNO FP Equity</stp>
        <stp>PX_CLOSE_1D</stp>
        <stp>14/08/2018</stp>
        <stp>14/08/2018</stp>
        <stp>[Crispin Spreadsheet.xlsx]OEI!R120C28</stp>
        <tr r="AB120" s="1"/>
      </tp>
      <tp>
        <v>122.5</v>
        <stp/>
        <stp>##V3_BDHV12</stp>
        <stp>RCO FP Equity</stp>
        <stp>PX_CLOSE_1D</stp>
        <stp>14/08/2018</stp>
        <stp>14/08/2018</stp>
        <stp>[Crispin Spreadsheet.xlsx]OEI!R119C28</stp>
        <tr r="AB119" s="1"/>
      </tp>
      <tp>
        <v>4725</v>
        <stp/>
        <stp>##V3_BDHV12</stp>
        <stp>9684 JT Equity</stp>
        <stp>PX_CLOSE_1D</stp>
        <stp>14/08/2018</stp>
        <stp>14/08/2018</stp>
        <stp>[Crispin Spreadsheet.xlsx]ALEG!R24C22</stp>
        <tr r="V24" s="3"/>
      </tp>
      <tp>
        <v>71.209999999999994</v>
        <stp/>
        <stp>##V3_BDPV12</stp>
        <stp>CBA AU Equity</stp>
        <stp>LAST_PRICE</stp>
        <stp>[Crispin Spreadsheet.xlsx]OEI!R15C7</stp>
        <tr r="G15" s="1"/>
      </tp>
      <tp>
        <v>25.85</v>
        <stp/>
        <stp>##V3_BDPV12</stp>
        <stp>UN01 GY Equity</stp>
        <stp>LAST_PRICE</stp>
        <stp>[Crispin Spreadsheet.xlsx]FDXC!R12C7</stp>
        <tr r="G12" s="8"/>
      </tp>
      <tp>
        <v>275.60000000000002</v>
        <stp/>
        <stp>##V3_BDPV12</stp>
        <stp>KGF LN Equity</stp>
        <stp>LAST_PRICE</stp>
        <stp>[Crispin Spreadsheet.xlsx]OEI!R518C7</stp>
        <tr r="G518" s="1"/>
      </tp>
      <tp>
        <v>79.89</v>
        <stp/>
        <stp>##V3_BDPV12</stp>
        <stp>ABI BB Equity</stp>
        <stp>LAST_PRICE</stp>
        <stp>[Crispin Spreadsheet.xlsx]OEI!R777C7</stp>
        <tr r="G777" s="1"/>
      </tp>
      <tp>
        <v>2.181</v>
        <stp/>
        <stp>##V3_BDPV12</stp>
        <stp>KPN NA Equity</stp>
        <stp>LAST_PRICE</stp>
        <stp>[Crispin Spreadsheet.xlsx]OEI!R310C7</stp>
        <tr r="G310" s="1"/>
      </tp>
      <tp>
        <v>43.1</v>
        <stp/>
        <stp>##V3_BDPV12</stp>
        <stp>USG US Equity</stp>
        <stp>LAST_PRICE</stp>
        <stp>[Crispin Spreadsheet.xlsx]OEI!R729C7</stp>
        <tr r="G729" s="1"/>
      </tp>
      <tp>
        <v>155.87</v>
        <stp/>
        <stp>##V3_BDPV12</stp>
        <stp>URI US Equity</stp>
        <stp>LAST_PRICE</stp>
        <stp>[Crispin Spreadsheet.xlsx]OEI!R727C7</stp>
        <tr r="G727" s="1"/>
      </tp>
      <tp>
        <v>148.30000000000001</v>
        <stp/>
        <stp>##V3_BDPV12</stp>
        <stp>CPI LN Equity</stp>
        <stp>LAST_PRICE</stp>
        <stp>[Crispin Spreadsheet.xlsx]OEI!R447C7</stp>
        <tr r="G447" s="1"/>
      </tp>
      <tp>
        <v>448.2</v>
        <stp/>
        <stp>##V3_BDPV12</stp>
        <stp>DCG LN Equity</stp>
        <stp>LAST_PRICE</stp>
        <stp>[Crispin Spreadsheet.xlsx]OEI!R459C7</stp>
        <tr r="G459" s="1"/>
      </tp>
      <tp>
        <v>156.6</v>
        <stp/>
        <stp>##V3_BDPV12</stp>
        <stp>EIG LN Equity</stp>
        <stp>LAST_PRICE</stp>
        <stp>[Crispin Spreadsheet.xlsx]OEI!R469C7</stp>
        <tr r="G469" s="1"/>
      </tp>
      <tp>
        <v>994.5</v>
        <stp/>
        <stp>##V3_BDPV12</stp>
        <stp>DTG LN Equity</stp>
        <stp>LAST_PRICE</stp>
        <stp>[Crispin Spreadsheet.xlsx]OEI!R789C7</stp>
        <tr r="G789" s="1"/>
      </tp>
      <tp>
        <v>56</v>
        <stp/>
        <stp>##V3_BDPV12</stp>
        <stp>AXL SJ Equity</stp>
        <stp>LAST_PRICE</stp>
        <stp>[Crispin Spreadsheet.xlsx]OEI!R342C7</stp>
        <tr r="G342" s="1"/>
      </tp>
      <tp>
        <v>22.48</v>
        <stp/>
        <stp>##V3_BDPV12</stp>
        <stp>RHK GY Equity</stp>
        <stp>LAST_PRICE</stp>
        <stp>[Crispin Spreadsheet.xlsx]OEI!R175C7</stp>
        <tr r="G175" s="1"/>
      </tp>
      <tp>
        <v>19.445</v>
        <stp/>
        <stp>##V3_BDPV12</stp>
        <stp>SDF GY Equity</stp>
        <stp>LAST_PRICE</stp>
        <stp>[Crispin Spreadsheet.xlsx]OEI!R168C7</stp>
        <tr r="G168" s="1"/>
      </tp>
      <tp>
        <v>465.4</v>
        <stp/>
        <stp>##V3_BDPV12</stp>
        <stp>PAG LN Equity</stp>
        <stp>LAST_PRICE</stp>
        <stp>[Crispin Spreadsheet.xlsx]OEI!R539C7</stp>
        <tr r="G539" s="1"/>
      </tp>
      <tp>
        <v>68.8</v>
        <stp/>
        <stp>##V3_BDPV12</stp>
        <stp>RCH LN Equity</stp>
        <stp>LAST_PRICE</stp>
        <stp>[Crispin Spreadsheet.xlsx]OEI!R596C7</stp>
        <tr r="G596" s="1"/>
      </tp>
      <tp>
        <v>1141</v>
        <stp/>
        <stp>##V3_BDPV12</stp>
        <stp>TPK LN Equity</stp>
        <stp>LAST_PRICE</stp>
        <stp>[Crispin Spreadsheet.xlsx]OEI!R595C7</stp>
        <tr r="G595" s="1"/>
      </tp>
      <tp>
        <v>257.60000000000002</v>
        <stp/>
        <stp>##V3_BDPV12</stp>
        <stp>WMH LN Equity</stp>
        <stp>LAST_PRICE</stp>
        <stp>[Crispin Spreadsheet.xlsx]OEI!R606C7</stp>
        <tr r="G606" s="1"/>
      </tp>
      <tp>
        <v>231.15</v>
        <stp/>
        <stp>##V3_BDPV12</stp>
        <stp>PANW US Equity</stp>
        <stp>LAST_PRICE</stp>
        <stp>[Crispin Spreadsheet.xlsx]OEI!R707C7</stp>
        <tr r="G707" s="1"/>
      </tp>
      <tp>
        <v>204</v>
        <stp/>
        <stp>##V3_BDPV12</stp>
        <stp>ELUXB SS Equity</stp>
        <stp>LAST_PRICE</stp>
        <stp>[Crispin Spreadsheet.xlsx]OEI!R367C7</stp>
        <tr r="G367" s="1"/>
      </tp>
      <tp>
        <v>668</v>
        <stp/>
        <stp>##V3_BDPV12</stp>
        <stp>8306 JT Equity</stp>
        <stp>LAST_PRICE</stp>
        <stp>[Crispin Spreadsheet.xlsx]ALEG!R20C7</stp>
        <tr r="G20" s="3"/>
      </tp>
      <tp>
        <v>3506</v>
        <stp/>
        <stp>##V3_BDPV12</stp>
        <stp>JMAT LN Equity</stp>
        <stp>LAST_PRICE</stp>
        <stp>[Crispin Spreadsheet.xlsx]OEI!R514C7</stp>
        <tr r="G514" s="1"/>
      </tp>
      <tp>
        <v>77.05</v>
        <stp/>
        <stp>##V3_BDPV12</stp>
        <stp>LAMR US Equity</stp>
        <stp>LAST_PRICE</stp>
        <stp>[Crispin Spreadsheet.xlsx]OEI!R682C7</stp>
        <tr r="G682" s="1"/>
      </tp>
      <tp t="s">
        <v>NOK</v>
        <stp/>
        <stp>##V3_BDPV12</stp>
        <stp>AKERBP NO Equity</stp>
        <stp>CRNCY</stp>
        <stp>[Crispin Spreadsheet.xlsx]SWAN!R99C4</stp>
        <tr r="D99" s="2"/>
      </tp>
      <tp t="s">
        <v>JPY</v>
        <stp/>
        <stp>##V3_BDPV12</stp>
        <stp>8316 JT Equity</stp>
        <stp>CRNCY</stp>
        <stp>[Crispin Spreadsheet.xlsx]OEI!R291C4</stp>
        <tr r="D291" s="1"/>
      </tp>
      <tp t="s">
        <v>JPY</v>
        <stp/>
        <stp>##V3_BDPV12</stp>
        <stp>8306 JT Equity</stp>
        <stp>CRNCY</stp>
        <stp>[Crispin Spreadsheet.xlsx]OEI!R820C4</stp>
        <tr r="D820" s="1"/>
      </tp>
      <tp t="s">
        <v>NOK</v>
        <stp/>
        <stp>##V3_BDPV12</stp>
        <stp>NODL NO Equity</stp>
        <stp>CRNCY</stp>
        <stp>[Crispin Spreadsheet.xlsx]ALEG!R29C4</stp>
        <tr r="D29" s="3"/>
      </tp>
      <tp t="s">
        <v>JPY</v>
        <stp/>
        <stp>##V3_BDPV12</stp>
        <stp>8871 JT Equity</stp>
        <stp>CRNCY</stp>
        <stp>[Crispin Spreadsheet.xlsx]OEI!R257C4</stp>
        <tr r="D257" s="1"/>
      </tp>
      <tp t="s">
        <v>JPY</v>
        <stp/>
        <stp>##V3_BDPV12</stp>
        <stp>8591 JT Equity</stp>
        <stp>CRNCY</stp>
        <stp>[Crispin Spreadsheet.xlsx]OEI!R279C4</stp>
        <tr r="D279" s="1"/>
      </tp>
      <tp t="s">
        <v>JPY</v>
        <stp/>
        <stp>##V3_BDPV12</stp>
        <stp>6141 JT Equity</stp>
        <stp>CRNCY</stp>
        <stp>[Crispin Spreadsheet.xlsx]OEI!R254C4</stp>
        <tr r="D254" s="1"/>
      </tp>
      <tp t="s">
        <v>JPY</v>
        <stp/>
        <stp>##V3_BDPV12</stp>
        <stp>8802 JT Equity</stp>
        <stp>CRNCY</stp>
        <stp>[Crispin Spreadsheet.xlsx]OEI!R270C4</stp>
        <tr r="D270" s="1"/>
      </tp>
      <tp t="s">
        <v>JPY</v>
        <stp/>
        <stp>##V3_BDPV12</stp>
        <stp>7202 JT Equity</stp>
        <stp>CRNCY</stp>
        <stp>[Crispin Spreadsheet.xlsx]OEI!R260C4</stp>
        <tr r="D260" s="1"/>
      </tp>
      <tp>
        <v>337.1001</v>
        <stp/>
        <stp>##V3_BDPV12</stp>
        <stp>GN DC Equity</stp>
        <stp>LAST_PRICE</stp>
        <stp>[Crispin Spreadsheet.xlsx]OEI!R65C7</stp>
        <tr r="G65" s="1"/>
      </tp>
      <tp t="s">
        <v>JPY</v>
        <stp/>
        <stp>##V3_BDPV12</stp>
        <stp>3099 JT Equity</stp>
        <stp>CRNCY</stp>
        <stp>[Crispin Spreadsheet.xlsx]OEI!R259C4</stp>
        <tr r="D259" s="1"/>
      </tp>
      <tp t="s">
        <v>JPY</v>
        <stp/>
        <stp>##V3_BDPV12</stp>
        <stp>4689 JT Equity</stp>
        <stp>CRNCY</stp>
        <stp>[Crispin Spreadsheet.xlsx]OEI!R298C4</stp>
        <tr r="D298" s="1"/>
      </tp>
      <tp>
        <v>26</v>
        <stp/>
        <stp>##V3_BDPV12</stp>
        <stp>NLSN US Equity</stp>
        <stp>LAST_PRICE</stp>
        <stp>[Crispin Spreadsheet.xlsx]SWAN!R206C7</stp>
        <tr r="G206" s="2"/>
      </tp>
      <tp t="s">
        <v>GBp</v>
        <stp/>
        <stp>##V3_BDPV12</stp>
        <stp>TUNG LN Equity</stp>
        <stp>CRNCY</stp>
        <stp>[Crispin Spreadsheet.xlsx]ALEG!R52C4</stp>
        <tr r="D52" s="3"/>
      </tp>
      <tp t="s">
        <v>USD</v>
        <stp/>
        <stp>##V3_BDPV12</stp>
        <stp>SLCJY US Equity</stp>
        <stp>CRNCY</stp>
        <stp>[Crispin Spreadsheet.xlsx]ALEG!R64C4</stp>
        <tr r="D64" s="3"/>
      </tp>
      <tp t="s">
        <v>USD</v>
        <stp/>
        <stp>##V3_BDPV12</stp>
        <stp>SLCJY US Equity</stp>
        <stp>CRNCY</stp>
        <stp>[Crispin Spreadsheet.xlsx]FDXC!R60C4</stp>
        <tr r="D60" s="8"/>
      </tp>
      <tp t="s">
        <v>SEK</v>
        <stp/>
        <stp>##V3_BDPV12</stp>
        <stp>ERICB SS Equity</stp>
        <stp>CRNCY</stp>
        <stp>[Crispin Spreadsheet.xlsx]FDXC!R29C4</stp>
        <tr r="D29" s="8"/>
      </tp>
      <tp>
        <v>1321.5</v>
        <stp/>
        <stp>##V3_BDPV12</stp>
        <stp>MCRO LN Equity</stp>
        <stp>LAST_PRICE</stp>
        <stp>[Crispin Spreadsheet.xlsx]SWAN!R165C7</stp>
        <tr r="G165" s="2"/>
      </tp>
      <tp>
        <v>10.47</v>
        <stp/>
        <stp>##V3_BDPV12</stp>
        <stp>ZIL2 GY Equity</stp>
        <stp>PX_YEST_CLOSE</stp>
        <stp>[Crispin Spreadsheet.xlsx]SWAN!R50C6</stp>
        <tr r="F50" s="2"/>
      </tp>
      <tp>
        <v>1.1096999999999999</v>
        <stp/>
        <stp>##V3_BDPV12</stp>
        <stp>GBPEUR Curncy</stp>
        <stp>LAST_PRICE</stp>
        <stp>[Crispin Spreadsheet.xlsx]OPUS!R73C20</stp>
        <tr r="T73" s="4"/>
      </tp>
      <tp>
        <v>1.1096999999999999</v>
        <stp/>
        <stp>##V3_BDPV12</stp>
        <stp>GBPEUR Curncy</stp>
        <stp>LAST_PRICE</stp>
        <stp>[Crispin Spreadsheet.xlsx]OPUS!R18C13</stp>
        <tr r="M18" s="4"/>
      </tp>
      <tp>
        <v>1.1096999999999999</v>
        <stp/>
        <stp>##V3_BDPV12</stp>
        <stp>GBPEUR Curncy</stp>
        <stp>LAST_PRICE</stp>
        <stp>[Crispin Spreadsheet.xlsx]OPUS!R14C13</stp>
        <tr r="M14" s="4"/>
      </tp>
      <tp>
        <v>1.1096999999999999</v>
        <stp/>
        <stp>##V3_BDPV12</stp>
        <stp>GBPEUR Curncy</stp>
        <stp>LAST_PRICE</stp>
        <stp>[Crispin Spreadsheet.xlsx]OPUS!R17C13</stp>
        <tr r="M17" s="4"/>
      </tp>
      <tp>
        <v>1.1096999999999999</v>
        <stp/>
        <stp>##V3_BDPV12</stp>
        <stp>GBPEUR Curncy</stp>
        <stp>LAST_PRICE</stp>
        <stp>[Crispin Spreadsheet.xlsx]OPUS!R12C13</stp>
        <tr r="M12" s="4"/>
      </tp>
      <tp>
        <v>1.1096999999999999</v>
        <stp/>
        <stp>##V3_BDPV12</stp>
        <stp>GBPEUR Curncy</stp>
        <stp>LAST_PRICE</stp>
        <stp>[Crispin Spreadsheet.xlsx]OPUS!R13C13</stp>
        <tr r="M13" s="4"/>
      </tp>
      <tp t="s">
        <v>GBP</v>
        <stp/>
        <stp>##V3_BDPV12</stp>
        <stp>Z A Index</stp>
        <stp>CRNCY</stp>
        <stp>[Crispin Spreadsheet.xlsx]OEI!R413C4</stp>
        <tr r="D413" s="1"/>
      </tp>
      <tp>
        <v>702.5</v>
        <stp/>
        <stp>##V3_BDHV12</stp>
        <stp>INCH LN Equity</stp>
        <stp>PX_CLOSE_1D</stp>
        <stp>14/08/2018</stp>
        <stp>14/08/2018</stp>
        <stp>[Crispin Spreadsheet.xlsx]OEI!R499C28</stp>
        <tr r="AB499" s="1"/>
      </tp>
      <tp>
        <v>50.78</v>
        <stp/>
        <stp>##V3_BDHV12</stp>
        <stp>LEN US Equity</stp>
        <stp>PX_CLOSE_1D</stp>
        <stp>14/08/2018</stp>
        <stp>14/08/2018</stp>
        <stp>[Crispin Spreadsheet.xlsx]OEI!R684C28</stp>
        <tr r="AB684" s="1"/>
      </tp>
      <tp>
        <v>19.510000000000002</v>
        <stp/>
        <stp>##V3_BDHV12</stp>
        <stp>DAN US Equity</stp>
        <stp>PX_CLOSE_1D</stp>
        <stp>14/08/2018</stp>
        <stp>14/08/2018</stp>
        <stp>[Crispin Spreadsheet.xlsx]OEI!R647C28</stp>
        <tr r="AB647" s="1"/>
      </tp>
      <tp>
        <v>184.27</v>
        <stp/>
        <stp>##V3_BDHV12</stp>
        <stp>AGN US Equity</stp>
        <stp>PX_CLOSE_1D</stp>
        <stp>14/08/2018</stp>
        <stp>14/08/2018</stp>
        <stp>[Crispin Spreadsheet.xlsx]OEI!R618C28</stp>
        <tr r="AB618" s="1"/>
      </tp>
      <tp>
        <v>13.17</v>
        <stp/>
        <stp>##V3_BDHV12</stp>
        <stp>BVN US Equity</stp>
        <stp>PX_CLOSE_1D</stp>
        <stp>14/08/2018</stp>
        <stp>14/08/2018</stp>
        <stp>[Crispin Spreadsheet.xlsx]OEI!R639C28</stp>
        <tr r="AB639" s="1"/>
      </tp>
      <tp>
        <v>259.60000000000002</v>
        <stp/>
        <stp>##V3_BDHV12</stp>
        <stp>RTN LN Equity</stp>
        <stp>PX_CLOSE_1D</stp>
        <stp>14/08/2018</stp>
        <stp>14/08/2018</stp>
        <stp>[Crispin Spreadsheet.xlsx]OEI!R558C28</stp>
        <tr r="AB558" s="1"/>
      </tp>
      <tp>
        <v>2464</v>
        <stp/>
        <stp>##V3_BDHV12</stp>
        <stp>PSN LN Equity</stp>
        <stp>PX_CLOSE_1D</stp>
        <stp>14/08/2018</stp>
        <stp>14/08/2018</stp>
        <stp>[Crispin Spreadsheet.xlsx]OEI!R542C28</stp>
        <tr r="AB542" s="1"/>
      </tp>
      <tp>
        <v>1.6019999999999999</v>
        <stp/>
        <stp>##V3_BDHV12</stp>
        <stp>CRN LN Equity</stp>
        <stp>PX_CLOSE_1D</stp>
        <stp>14/08/2018</stp>
        <stp>14/08/2018</stp>
        <stp>[Crispin Spreadsheet.xlsx]OEI!R446C28</stp>
        <tr r="AB446" s="1"/>
      </tp>
      <tp>
        <v>6052</v>
        <stp/>
        <stp>##V3_BDHV12</stp>
        <stp>AZN LN Equity</stp>
        <stp>PX_CLOSE_1D</stp>
        <stp>14/08/2018</stp>
        <stp>14/08/2018</stp>
        <stp>[Crispin Spreadsheet.xlsx]OEI!R427C28</stp>
        <tr r="AB427" s="1"/>
      </tp>
      <tp>
        <v>5.4059999999999997</v>
        <stp/>
        <stp>##V3_BDHV12</stp>
        <stp>AGN NA Equity</stp>
        <stp>PX_CLOSE_1D</stp>
        <stp>14/08/2018</stp>
        <stp>14/08/2018</stp>
        <stp>[Crispin Spreadsheet.xlsx]OEI!R302C28</stp>
        <tr r="AB302" s="1"/>
      </tp>
      <tp>
        <v>4.43</v>
        <stp/>
        <stp>##V3_BDHV12</stp>
        <stp>SAN SQ Equity</stp>
        <stp>PX_CLOSE_1D</stp>
        <stp>14/08/2018</stp>
        <stp>14/08/2018</stp>
        <stp>[Crispin Spreadsheet.xlsx]OEI!R354C28</stp>
        <tr r="AB354" s="1"/>
      </tp>
      <tp>
        <v>2.3570000000000002</v>
        <stp/>
        <stp>##V3_BDHV12</stp>
        <stp>KPN NA Equity</stp>
        <stp>PX_CLOSE_1D</stp>
        <stp>14/08/2018</stp>
        <stp>14/08/2018</stp>
        <stp>[Crispin Spreadsheet.xlsx]OEI!R310C28</stp>
        <tr r="AB310" s="1"/>
      </tp>
      <tp>
        <v>23.65</v>
        <stp/>
        <stp>##V3_BDHV12</stp>
        <stp>CLN SW Equity</stp>
        <stp>PX_CLOSE_1D</stp>
        <stp>14/08/2018</stp>
        <stp>14/08/2018</stp>
        <stp>[Crispin Spreadsheet.xlsx]OEI!R391C28</stp>
        <tr r="AB391" s="1"/>
      </tp>
      <tp>
        <v>48.66</v>
        <stp/>
        <stp>##V3_BDHV12</stp>
        <stp>LHN SW Equity</stp>
        <stp>PX_CLOSE_1D</stp>
        <stp>14/08/2018</stp>
        <stp>14/08/2018</stp>
        <stp>[Crispin Spreadsheet.xlsx]OEI!R397C28</stp>
        <tr r="AB397" s="1"/>
      </tp>
      <tp>
        <v>22.34</v>
        <stp/>
        <stp>##V3_BDHV12</stp>
        <stp>BGN IM Equity</stp>
        <stp>PX_CLOSE_1D</stp>
        <stp>14/08/2018</stp>
        <stp>14/08/2018</stp>
        <stp>[Crispin Spreadsheet.xlsx]OEI!R226C28</stp>
        <tr r="AB226" s="1"/>
      </tp>
      <tp>
        <v>94.1</v>
        <stp/>
        <stp>##V3_BDHV12</stp>
        <stp>HEN GY Equity</stp>
        <stp>PX_CLOSE_1D</stp>
        <stp>14/08/2018</stp>
        <stp>14/08/2018</stp>
        <stp>[Crispin Spreadsheet.xlsx]OEI!R164C28</stp>
        <tr r="AB164" s="1"/>
      </tp>
      <tp>
        <v>94</v>
        <stp/>
        <stp>##V3_BDHV12</stp>
        <stp>MAN GY Equity</stp>
        <stp>PX_CLOSE_1D</stp>
        <stp>14/08/2018</stp>
        <stp>14/08/2018</stp>
        <stp>[Crispin Spreadsheet.xlsx]OEI!R169C28</stp>
        <tr r="AB169" s="1"/>
      </tp>
      <tp>
        <v>73.489999999999995</v>
        <stp/>
        <stp>##V3_BDHV12</stp>
        <stp>SAN FP Equity</stp>
        <stp>PX_CLOSE_1D</stp>
        <stp>14/08/2018</stp>
        <stp>14/08/2018</stp>
        <stp>[Crispin Spreadsheet.xlsx]OEI!R122C28</stp>
        <tr r="AB122" s="1"/>
      </tp>
      <tp>
        <v>505</v>
        <stp/>
        <stp>##V3_BDHV12</stp>
        <stp>SOPH LN Equity</stp>
        <stp>PX_CLOSE_1D</stp>
        <stp>14/08/2018</stp>
        <stp>14/08/2018</stp>
        <stp>[Crispin Spreadsheet.xlsx]OEI!R582C28</stp>
        <tr r="AB582" s="1"/>
      </tp>
      <tp>
        <v>1.6480000000000001</v>
        <stp/>
        <stp>##V3_BDHV12</stp>
        <stp>ALPHA GA Equity</stp>
        <stp>PX_CLOSE_1D</stp>
        <stp>14/08/2018</stp>
        <stp>14/08/2018</stp>
        <stp>[Crispin Spreadsheet.xlsx]OEI!R191C28</stp>
        <tr r="AB191" s="1"/>
      </tp>
      <tp>
        <v>611</v>
        <stp/>
        <stp>##V3_BDPV12</stp>
        <stp>BA/ LN Equity</stp>
        <stp>LAST_PRICE</stp>
        <stp>[Crispin Spreadsheet.xlsx]ALEG!R37C7</stp>
        <tr r="G37" s="3"/>
      </tp>
      <tp>
        <v>73.56</v>
        <stp/>
        <stp>##V3_BDPV12</stp>
        <stp>STI US Equity</stp>
        <stp>LAST_PRICE</stp>
        <stp>[Crispin Spreadsheet.xlsx]OEI!R718C7</stp>
        <tr r="G718" s="1"/>
      </tp>
      <tp>
        <v>1.3134999999999999</v>
        <stp/>
        <stp>##V3_BDPV12</stp>
        <stp>SAB SQ Equity</stp>
        <stp>LAST_PRICE</stp>
        <stp>[Crispin Spreadsheet.xlsx]OEI!R353C7</stp>
        <tr r="G353" s="1"/>
      </tp>
      <tp>
        <v>11.79</v>
        <stp/>
        <stp>##V3_BDPV12</stp>
        <stp>ACA FP Equity</stp>
        <stp>LAST_PRICE</stp>
        <stp>[Crispin Spreadsheet.xlsx]OEI!R100C7</stp>
        <tr r="G100" s="1"/>
      </tp>
      <tp>
        <v>1675</v>
        <stp/>
        <stp>##V3_BDPV12</stp>
        <stp>CPG LN Equity</stp>
        <stp>LAST_PRICE</stp>
        <stp>[Crispin Spreadsheet.xlsx]OEI!R456C7</stp>
        <tr r="G456" s="1"/>
      </tp>
      <tp>
        <v>143.9</v>
        <stp/>
        <stp>##V3_BDPV12</stp>
        <stp>CNA LN Equity</stp>
        <stp>LAST_PRICE</stp>
        <stp>[Crispin Spreadsheet.xlsx]OEI!R450C7</stp>
        <tr r="G450" s="1"/>
      </tp>
      <tp>
        <v>16.625</v>
        <stp/>
        <stp>##V3_BDPV12</stp>
        <stp>FTC LN Equity</stp>
        <stp>LAST_PRICE</stp>
        <stp>[Crispin Spreadsheet.xlsx]OEI!R472C7</stp>
        <tr r="G472" s="1"/>
      </tp>
      <tp>
        <v>195.95</v>
        <stp/>
        <stp>##V3_BDPV12</stp>
        <stp>WDI GY Equity</stp>
        <stp>LAST_PRICE</stp>
        <stp>[Crispin Spreadsheet.xlsx]OEI!R188C7</stp>
        <tr r="G188" s="1"/>
      </tp>
      <tp>
        <v>118.23</v>
        <stp/>
        <stp>##V3_BDPV12</stp>
        <stp>EOG US Equity</stp>
        <stp>LAST_PRICE</stp>
        <stp>[Crispin Spreadsheet.xlsx]OEI!R656C7</stp>
        <tr r="G656" s="1"/>
      </tp>
      <tp>
        <v>1257.5</v>
        <stp/>
        <stp>##V3_BDPV12</stp>
        <stp>SSE LN Equity</stp>
        <stp>LAST_PRICE</stp>
        <stp>[Crispin Spreadsheet.xlsx]OEI!R584C7</stp>
        <tr r="G584" s="1"/>
      </tp>
      <tp>
        <v>451.2</v>
        <stp/>
        <stp>##V3_BDPV12</stp>
        <stp>RMG LN Equity</stp>
        <stp>LAST_PRICE</stp>
        <stp>[Crispin Spreadsheet.xlsx]OEI!R566C7</stp>
        <tr r="G566" s="1"/>
      </tp>
      <tp>
        <v>165.92</v>
        <stp/>
        <stp>##V3_BDPV12</stp>
        <stp>VOD LN Equity</stp>
        <stp>LAST_PRICE</stp>
        <stp>[Crispin Spreadsheet.xlsx]OEI!R605C7</stp>
        <tr r="G605" s="1"/>
      </tp>
      <tp>
        <v>79.150000000000006</v>
        <stp/>
        <stp>##V3_BDPV12</stp>
        <stp>VEC LN Equity</stp>
        <stp>LAST_PRICE</stp>
        <stp>[Crispin Spreadsheet.xlsx]OEI!R602C7</stp>
        <tr r="G602" s="1"/>
      </tp>
      <tp>
        <v>1946</v>
        <stp/>
        <stp>##V3_BDPV12</stp>
        <stp>8929 JT Equity</stp>
        <stp>LAST_PRICE</stp>
        <stp>[Crispin Spreadsheet.xlsx]SWAN!R79C7</stp>
        <tr r="G79" s="2"/>
      </tp>
      <tp>
        <v>774.3</v>
        <stp/>
        <stp>##V3_BDPV12</stp>
        <stp>5020 JT Equity</stp>
        <stp>LAST_PRICE</stp>
        <stp>[Crispin Spreadsheet.xlsx]SWAN!R80C7</stp>
        <tr r="G80" s="2"/>
      </tp>
      <tp>
        <v>51.63</v>
        <stp/>
        <stp>##V3_BDHV12</stp>
        <stp>SLCE3 BS Equity</stp>
        <stp>PX_CLOSE_1D</stp>
        <stp>14/08/2018</stp>
        <stp>14/08/2018</stp>
        <stp>[Crispin Spreadsheet.xlsx]SWAN!R20C26</stp>
        <tr r="Z20" s="2"/>
      </tp>
      <tp>
        <v>117.85</v>
        <stp/>
        <stp>##V3_BDPV12</stp>
        <stp>EKTAB SS Equity</stp>
        <stp>LAST_PRICE</stp>
        <stp>[Crispin Spreadsheet.xlsx]OEI!R368C7</stp>
        <tr r="G368" s="1"/>
      </tp>
      <tp>
        <v>9.0150000000000006</v>
        <stp/>
        <stp>##V3_BDPV12</stp>
        <stp>CERV IM Equity</stp>
        <stp>LAST_PRICE</stp>
        <stp>[Crispin Spreadsheet.xlsx]OEI!R229C7</stp>
        <tr r="G229" s="1"/>
      </tp>
      <tp t="s">
        <v>JPY</v>
        <stp/>
        <stp>##V3_BDPV12</stp>
        <stp>9064 JT Equity</stp>
        <stp>CRNCY</stp>
        <stp>[Crispin Spreadsheet.xlsx]OEI!R299C4</stp>
        <tr r="D299" s="1"/>
      </tp>
      <tp t="s">
        <v>JPY</v>
        <stp/>
        <stp>##V3_BDPV12</stp>
        <stp>7261 JT Equity</stp>
        <stp>CRNCY</stp>
        <stp>[Crispin Spreadsheet.xlsx]OEI!R269C4</stp>
        <tr r="D269" s="1"/>
      </tp>
      <tp t="s">
        <v>JPY</v>
        <stp/>
        <stp>##V3_BDPV12</stp>
        <stp>2670 JT Equity</stp>
        <stp>CRNCY</stp>
        <stp>[Crispin Spreadsheet.xlsx]OEI!R248C4</stp>
        <tr r="D248" s="1"/>
      </tp>
      <tp>
        <v>27.56</v>
        <stp/>
        <stp>##V3_BDPV12</stp>
        <stp>CLAB SS Equity</stp>
        <stp>LAST_PRICE</stp>
        <stp>[Crispin Spreadsheet.xlsx]SWAN!R114C7</stp>
        <tr r="G114" s="2"/>
      </tp>
      <tp>
        <v>763</v>
        <stp/>
        <stp>##V3_BDPV12</stp>
        <stp>DMGT LN Equity</stp>
        <stp>LAST_PRICE</stp>
        <stp>[Crispin Spreadsheet.xlsx]SWAN!R143C7</stp>
        <tr r="G143" s="2"/>
      </tp>
      <tp>
        <v>176.62</v>
        <stp/>
        <stp>##V3_BDPV12</stp>
        <stp>BARC LN Equity</stp>
        <stp>LAST_PRICE</stp>
        <stp>[Crispin Spreadsheet.xlsx]SWAN!R135C7</stp>
        <tr r="G135" s="2"/>
      </tp>
      <tp t="s">
        <v>SEK</v>
        <stp/>
        <stp>##V3_BDPV12</stp>
        <stp>ERICB SS Equity</stp>
        <stp>CRNCY</stp>
        <stp>[Crispin Spreadsheet.xlsx]ALEG!R32C4</stp>
        <tr r="D32" s="3"/>
      </tp>
      <tp>
        <v>143.023</v>
        <stp/>
        <stp>##V3_BDPV12</stp>
        <stp>GBPJPY Curncy</stp>
        <stp>LAST_PRICE</stp>
        <stp>[Crispin Spreadsheet.xlsx]OPUS!R28C13</stp>
        <tr r="M28" s="4"/>
      </tp>
      <tp>
        <v>143.023</v>
        <stp/>
        <stp>##V3_BDPV12</stp>
        <stp>GBPJPY Curncy</stp>
        <stp>LAST_PRICE</stp>
        <stp>[Crispin Spreadsheet.xlsx]OPUS!R24C13</stp>
        <tr r="M24" s="4"/>
      </tp>
      <tp>
        <v>143.023</v>
        <stp/>
        <stp>##V3_BDPV12</stp>
        <stp>GBPJPY Curncy</stp>
        <stp>LAST_PRICE</stp>
        <stp>[Crispin Spreadsheet.xlsx]OPUS!R25C13</stp>
        <tr r="M25" s="4"/>
      </tp>
      <tp>
        <v>143.023</v>
        <stp/>
        <stp>##V3_BDPV12</stp>
        <stp>GBPJPY Curncy</stp>
        <stp>LAST_PRICE</stp>
        <stp>[Crispin Spreadsheet.xlsx]OPUS!R26C13</stp>
        <tr r="M26" s="4"/>
      </tp>
      <tp>
        <v>143.023</v>
        <stp/>
        <stp>##V3_BDPV12</stp>
        <stp>GBPJPY Curncy</stp>
        <stp>LAST_PRICE</stp>
        <stp>[Crispin Spreadsheet.xlsx]OPUS!R27C13</stp>
        <tr r="M27" s="4"/>
      </tp>
      <tp>
        <v>143.023</v>
        <stp/>
        <stp>##V3_BDPV12</stp>
        <stp>GBPJPY Curncy</stp>
        <stp>LAST_PRICE</stp>
        <stp>[Crispin Spreadsheet.xlsx]OPUS!R21C13</stp>
        <tr r="M21" s="4"/>
      </tp>
      <tp>
        <v>143.023</v>
        <stp/>
        <stp>##V3_BDPV12</stp>
        <stp>GBPJPY Curncy</stp>
        <stp>LAST_PRICE</stp>
        <stp>[Crispin Spreadsheet.xlsx]OPUS!R22C13</stp>
        <tr r="M22" s="4"/>
      </tp>
      <tp>
        <v>143.023</v>
        <stp/>
        <stp>##V3_BDPV12</stp>
        <stp>GBPJPY Curncy</stp>
        <stp>LAST_PRICE</stp>
        <stp>[Crispin Spreadsheet.xlsx]OPUS!R23C13</stp>
        <tr r="M23" s="4"/>
      </tp>
      <tp>
        <v>-0.1703557</v>
        <stp/>
        <stp>##V3_BDPV12</stp>
        <stp>SX5E Index</stp>
        <stp>CHG_PCT_1D</stp>
        <stp>[Crispin Spreadsheet.xlsx]OEI!R2C20</stp>
        <tr r="T2" s="1"/>
      </tp>
      <tp>
        <v>66</v>
        <stp/>
        <stp>##V3_BDPV12</stp>
        <stp>SLCE3 BS Equity</stp>
        <stp>LAST_PRICE</stp>
        <stp>[Crispin Spreadsheet.xlsx]SWAN!R20C7</stp>
        <tr r="G20" s="2"/>
      </tp>
      <tp>
        <v>9.1129999999999995</v>
        <stp/>
        <stp>##V3_BDPV12</stp>
        <stp>USDSEK Curncy</stp>
        <stp>LAST_PRICE</stp>
        <stp>[Crispin Spreadsheet.xlsx]OEI!R862C7</stp>
        <tr r="G862" s="1"/>
      </tp>
      <tp>
        <v>6173</v>
        <stp/>
        <stp>##V3_BDHV12</stp>
        <stp>FERG LN Equity</stp>
        <stp>PX_CLOSE_1D</stp>
        <stp>14/08/2018</stp>
        <stp>14/08/2018</stp>
        <stp>[Crispin Spreadsheet.xlsx]OEI!R608C28</stp>
        <tr r="AB608" s="1"/>
      </tp>
      <tp>
        <v>44.93</v>
        <stp/>
        <stp>##V3_BDHV12</stp>
        <stp>CNA US Equity</stp>
        <stp>PX_CLOSE_1D</stp>
        <stp>14/08/2018</stp>
        <stp>14/08/2018</stp>
        <stp>[Crispin Spreadsheet.xlsx]OEI!R643C28</stp>
        <tr r="AB643" s="1"/>
      </tp>
      <tp>
        <v>47.72</v>
        <stp/>
        <stp>##V3_BDHV12</stp>
        <stp>BMA US Equity</stp>
        <stp>PX_CLOSE_1D</stp>
        <stp>14/08/2018</stp>
        <stp>14/08/2018</stp>
        <stp>[Crispin Spreadsheet.xlsx]OEI!R628C28</stp>
        <tr r="AB628" s="1"/>
      </tp>
      <tp>
        <v>13.37</v>
        <stp/>
        <stp>##V3_BDHV12</stp>
        <stp>RYA LN Equity</stp>
        <stp>PX_CLOSE_1D</stp>
        <stp>14/08/2018</stp>
        <stp>14/08/2018</stp>
        <stp>[Crispin Spreadsheet.xlsx]OEI!R568C28</stp>
        <tr r="AB568" s="1"/>
      </tp>
      <tp>
        <v>631.4</v>
        <stp/>
        <stp>##V3_BDHV12</stp>
        <stp>RSA LN Equity</stp>
        <stp>PX_CLOSE_1D</stp>
        <stp>14/08/2018</stp>
        <stp>14/08/2018</stp>
        <stp>[Crispin Spreadsheet.xlsx]OEI!R567C28</stp>
        <tr r="AB567" s="1"/>
      </tp>
      <tp>
        <v>4725</v>
        <stp/>
        <stp>##V3_BDHV12</stp>
        <stp>9684 JT Equity</stp>
        <stp>PX_CLOSE_1D</stp>
        <stp>14/08/2018</stp>
        <stp>14/08/2018</stp>
        <stp>[Crispin Spreadsheet.xlsx]OPUS!R27C22</stp>
        <tr r="V27" s="4"/>
      </tp>
      <tp>
        <v>148.4</v>
        <stp/>
        <stp>##V3_BDHV12</stp>
        <stp>CNA LN Equity</stp>
        <stp>PX_CLOSE_1D</stp>
        <stp>14/08/2018</stp>
        <stp>14/08/2018</stp>
        <stp>[Crispin Spreadsheet.xlsx]OEI!R450C28</stp>
        <tr r="AB450" s="1"/>
      </tp>
      <tp>
        <v>122.65</v>
        <stp/>
        <stp>##V3_BDHV12</stp>
        <stp>ACA LN Equity</stp>
        <stp>PX_CLOSE_1D</stp>
        <stp>14/08/2018</stp>
        <stp>14/08/2018</stp>
        <stp>[Crispin Spreadsheet.xlsx]OEI!R417C28</stp>
        <tr r="AB417" s="1"/>
      </tp>
      <tp>
        <v>92.02</v>
        <stp/>
        <stp>##V3_BDHV12</stp>
        <stp>NDA SS Equity</stp>
        <stp>PX_CLOSE_1D</stp>
        <stp>14/08/2018</stp>
        <stp>14/08/2018</stp>
        <stp>[Crispin Spreadsheet.xlsx]OEI!R374C28</stp>
        <tr r="AB374" s="1"/>
      </tp>
      <tp>
        <v>14.068</v>
        <stp/>
        <stp>##V3_BDHV12</stp>
        <stp>FCA IM Equity</stp>
        <stp>PX_CLOSE_1D</stp>
        <stp>14/08/2018</stp>
        <stp>14/08/2018</stp>
        <stp>[Crispin Spreadsheet.xlsx]OEI!R234C28</stp>
        <tr r="AB234" s="1"/>
      </tp>
      <tp>
        <v>35.42</v>
        <stp/>
        <stp>##V3_BDHV12</stp>
        <stp>HLAG GY Equity</stp>
        <stp>PX_CLOSE_1D</stp>
        <stp>14/08/2018</stp>
        <stp>14/08/2018</stp>
        <stp>[Crispin Spreadsheet.xlsx]OEI!R162C28</stp>
        <tr r="AB162" s="1"/>
      </tp>
      <tp>
        <v>14.24</v>
        <stp/>
        <stp>##V3_BDHV12</stp>
        <stp>ORA FP Equity</stp>
        <stp>PX_CLOSE_1D</stp>
        <stp>14/08/2018</stp>
        <stp>14/08/2018</stp>
        <stp>[Crispin Spreadsheet.xlsx]OEI!R116C28</stp>
        <tr r="AB116" s="1"/>
      </tp>
      <tp>
        <v>22.94</v>
        <stp/>
        <stp>##V3_BDHV12</stp>
        <stp>LHA GY Equity</stp>
        <stp>PX_CLOSE_1D</stp>
        <stp>14/08/2018</stp>
        <stp>14/08/2018</stp>
        <stp>[Crispin Spreadsheet.xlsx]OEI!R157C28</stp>
        <tr r="AB157" s="1"/>
      </tp>
      <tp>
        <v>12.03</v>
        <stp/>
        <stp>##V3_BDHV12</stp>
        <stp>ACA FP Equity</stp>
        <stp>PX_CLOSE_1D</stp>
        <stp>14/08/2018</stp>
        <stp>14/08/2018</stp>
        <stp>[Crispin Spreadsheet.xlsx]OEI!R100C28</stp>
        <tr r="AB100" s="1"/>
      </tp>
      <tp>
        <v>20.3</v>
        <stp/>
        <stp>##V3_BDHV12</stp>
        <stp>TKA GY Equity</stp>
        <stp>PX_CLOSE_1D</stp>
        <stp>14/08/2018</stp>
        <stp>14/08/2018</stp>
        <stp>[Crispin Spreadsheet.xlsx]OEI!R183C28</stp>
        <tr r="AB183" s="1"/>
      </tp>
      <tp>
        <v>425.5</v>
        <stp/>
        <stp>##V3_BDHV12</stp>
        <stp>STVG LN Equity</stp>
        <stp>PX_CLOSE_1D</stp>
        <stp>14/08/2018</stp>
        <stp>14/08/2018</stp>
        <stp>[Crispin Spreadsheet.xlsx]OEI!R588C28</stp>
        <tr r="AB588" s="1"/>
      </tp>
      <tp>
        <v>15.445</v>
        <stp/>
        <stp>##V3_BDHV12</stp>
        <stp>UBSG SW Equity</stp>
        <stp>PX_CLOSE_1D</stp>
        <stp>14/08/2018</stp>
        <stp>14/08/2018</stp>
        <stp>[Crispin Spreadsheet.xlsx]OEI!R406C28</stp>
        <tr r="AB406" s="1"/>
      </tp>
      <tp>
        <v>56.8</v>
        <stp/>
        <stp>##V3_BDHV12</stp>
        <stp>TUNG LN Equity</stp>
        <stp>PX_CLOSE_1D</stp>
        <stp>14/08/2018</stp>
        <stp>14/08/2018</stp>
        <stp>[Crispin Spreadsheet.xlsx]OEI!R599C28</stp>
        <tr r="AB599" s="1"/>
      </tp>
      <tp>
        <v>18.23</v>
        <stp/>
        <stp>##V3_BDHV12</stp>
        <stp>SESG FP Equity</stp>
        <stp>PX_CLOSE_1D</stp>
        <stp>14/08/2018</stp>
        <stp>14/08/2018</stp>
        <stp>[Crispin Spreadsheet.xlsx]OEI!R127C28</stp>
        <tr r="AB127" s="1"/>
      </tp>
      <tp>
        <v>227.15</v>
        <stp/>
        <stp>##V3_BDHV12</stp>
        <stp>BT/A LN Equity</stp>
        <stp>PX_CLOSE_1D</stp>
        <stp>14/08/2018</stp>
        <stp>14/08/2018</stp>
        <stp>[Crispin Spreadsheet.xlsx]OPE!R33C22</stp>
        <tr r="V33" s="5"/>
      </tp>
      <tp>
        <v>14.04</v>
        <stp/>
        <stp>##V3_BDPV12</stp>
        <stp>RDC US Equity</stp>
        <stp>LAST_PRICE</stp>
        <stp>[Crispin Spreadsheet.xlsx]OEI!R713C7</stp>
        <tr r="G713" s="1"/>
      </tp>
      <tp>
        <v>482.6</v>
        <stp/>
        <stp>##V3_BDPV12</stp>
        <stp>ERF FP Equity</stp>
        <stp>LAST_PRICE</stp>
        <stp>[Crispin Spreadsheet.xlsx]OEI!R796C7</stp>
        <tr r="G796" s="1"/>
      </tp>
      <tp>
        <v>58.48</v>
        <stp/>
        <stp>##V3_BDPV12</stp>
        <stp>WFC US Equity</stp>
        <stp>LAST_PRICE</stp>
        <stp>[Crispin Spreadsheet.xlsx]OEI!R733C7</stp>
        <tr r="G733" s="1"/>
      </tp>
      <tp>
        <v>1675</v>
        <stp/>
        <stp>##V3_BDPV12</stp>
        <stp>CPG LN Equity</stp>
        <stp>LAST_PRICE</stp>
        <stp>[Crispin Spreadsheet.xlsx]OEI!R787C7</stp>
        <tr r="G787" s="1"/>
      </tp>
      <tp>
        <v>2286</v>
        <stp/>
        <stp>##V3_BDPV12</stp>
        <stp>ABF LN Equity</stp>
        <stp>LAST_PRICE</stp>
        <stp>[Crispin Spreadsheet.xlsx]OEI!R426C7</stp>
        <tr r="G426" s="1"/>
      </tp>
      <tp>
        <v>12.27</v>
        <stp/>
        <stp>##V3_BDPV12</stp>
        <stp>ACE IM Equity</stp>
        <stp>LAST_PRICE</stp>
        <stp>[Crispin Spreadsheet.xlsx]OEI!R225C7</stp>
        <tr r="G225" s="1"/>
      </tp>
      <tp>
        <v>242.8</v>
        <stp/>
        <stp>##V3_BDPV12</stp>
        <stp>CNE LN Equity</stp>
        <stp>LAST_PRICE</stp>
        <stp>[Crispin Spreadsheet.xlsx]OEI!R445C7</stp>
        <tr r="G445" s="1"/>
      </tp>
      <tp>
        <v>25.17</v>
        <stp/>
        <stp>##V3_BDPV12</stp>
        <stp>AMD US Equity</stp>
        <stp>LAST_PRICE</stp>
        <stp>[Crispin Spreadsheet.xlsx]OEI!R614C7</stp>
        <tr r="G614" s="1"/>
      </tp>
      <tp>
        <v>653</v>
        <stp/>
        <stp>##V3_BDPV12</stp>
        <stp>PFC LN Equity</stp>
        <stp>LAST_PRICE</stp>
        <stp>[Crispin Spreadsheet.xlsx]OEI!R543C7</stp>
        <tr r="G543" s="1"/>
      </tp>
      <tp>
        <v>547</v>
        <stp/>
        <stp>##V3_BDHV12</stp>
        <stp>8848 JT Equity</stp>
        <stp>PX_CLOSE_1D</stp>
        <stp>14/08/2018</stp>
        <stp>14/08/2018</stp>
        <stp>[Crispin Spreadsheet.xlsx]OPE!R20C22</stp>
        <tr r="V20" s="5"/>
      </tp>
      <tp t="s">
        <v>USD</v>
        <stp/>
        <stp>##V3_BDPV12</stp>
        <stp>USU8 Comdty</stp>
        <stp>CRNCY</stp>
        <stp>[Crispin Spreadsheet.xlsx]SWAN!R228C4</stp>
        <tr r="D228" s="2"/>
      </tp>
      <tp>
        <v>774.3</v>
        <stp/>
        <stp>##V3_BDPV12</stp>
        <stp>5020 JT Equity</stp>
        <stp>LAST_PRICE</stp>
        <stp>[Crispin Spreadsheet.xlsx]ALEG!R18C7</stp>
        <tr r="G18" s="3"/>
      </tp>
      <tp>
        <v>367.68</v>
        <stp/>
        <stp>##V3_BDPV12</stp>
        <stp>NFLX US Equity</stp>
        <stp>LAST_PRICE</stp>
        <stp>[Crispin Spreadsheet.xlsx]OEI!R696C7</stp>
        <tr r="G696" s="1"/>
      </tp>
      <tp>
        <v>8.9</v>
        <stp/>
        <stp>##V3_BDPV12</stp>
        <stp>2689 HK Equity</stp>
        <stp>PX_YEST_CLOSE</stp>
        <stp>[Crispin Spreadsheet.xlsx]OEI!R207C6</stp>
        <tr r="F207" s="1"/>
      </tp>
      <tp t="s">
        <v>GBp</v>
        <stp/>
        <stp>##V3_BDPV12</stp>
        <stp>TUNG LN Equity</stp>
        <stp>CRNCY</stp>
        <stp>[Crispin Spreadsheet.xlsx]FDXC!R48C4</stp>
        <tr r="D48" s="8"/>
      </tp>
      <tp>
        <v>22.5</v>
        <stp/>
        <stp>##V3_BDPV12</stp>
        <stp>GGAL US Equity</stp>
        <stp>PX_YEST_CLOSE</stp>
        <stp>[Crispin Spreadsheet.xlsx]ALEG!R60C6</stp>
        <tr r="F60" s="3"/>
      </tp>
      <tp t="s">
        <v>EUR</v>
        <stp/>
        <stp>##V3_BDPV12</stp>
        <stp>CS FP Equity</stp>
        <stp>CRNCY</stp>
        <stp>[Crispin Spreadsheet.xlsx]OPE!R9C4</stp>
        <tr r="D9" s="5"/>
      </tp>
      <tp>
        <v>297.60000000000002</v>
        <stp/>
        <stp>##V3_BDPV12</stp>
        <stp>AKERBP NO Equity</stp>
        <stp>LAST_PRICE</stp>
        <stp>[Crispin Spreadsheet.xlsx]OEI!R317C7</stp>
        <tr r="G317" s="1"/>
      </tp>
      <tp>
        <v>9.1129999999999995</v>
        <stp/>
        <stp>##V3_BDPV12</stp>
        <stp>USDSEK Curncy</stp>
        <stp>LAST_PRICE</stp>
        <stp>[Crispin Spreadsheet.xlsx]OEI!R763C7</stp>
        <tr r="G763" s="1"/>
      </tp>
      <tp>
        <v>444.2</v>
        <stp/>
        <stp>##V3_BDPV12</stp>
        <stp>VWS DC Equity</stp>
        <stp>LAST_PRICE</stp>
        <stp>[Crispin Spreadsheet.xlsx]OEI!R69C7</stp>
        <tr r="G69" s="1"/>
      </tp>
      <tp>
        <v>50.44</v>
        <stp/>
        <stp>##V3_BDPV12</stp>
        <stp>BNP FP Equity</stp>
        <stp>LAST_PRICE</stp>
        <stp>[Crispin Spreadsheet.xlsx]OEI!R93C7</stp>
        <tr r="G93" s="1"/>
      </tp>
      <tp>
        <v>14.842599999999999</v>
        <stp/>
        <stp>##V3_BDPV12</stp>
        <stp>USDZAR Curncy</stp>
        <stp>LAST_PRICE</stp>
        <stp>[Crispin Spreadsheet.xlsx]OEI!R863C7</stp>
        <tr r="G863" s="1"/>
      </tp>
      <tp>
        <v>28.5</v>
        <stp/>
        <stp>##V3_BDPV12</stp>
        <stp>WOW AU Equity</stp>
        <stp>LAST_PRICE</stp>
        <stp>[Crispin Spreadsheet.xlsx]OEI!R27C7</stp>
        <tr r="G27" s="1"/>
      </tp>
      <tp>
        <v>77.62</v>
        <stp/>
        <stp>##V3_BDPV12</stp>
        <stp>ERICB SS Equity</stp>
        <stp>LAST_PRICE</stp>
        <stp>[Crispin Spreadsheet.xlsx]SWAN!R116C7</stp>
        <tr r="G116" s="2"/>
      </tp>
      <tp>
        <v>4.7043999999999997</v>
        <stp/>
        <stp>##V3_BDPV12</stp>
        <stp>EURBRL Curncy</stp>
        <stp>LAST_PRICE</stp>
        <stp>[Crispin Spreadsheet.xlsx]ALEG!R6C13</stp>
        <tr r="M6" s="3"/>
      </tp>
      <tp>
        <v>7.12</v>
        <stp/>
        <stp>##V3_BDPV12</stp>
        <stp>BLD AU Equity</stp>
        <stp>LAST_PRICE</stp>
        <stp>[Crispin Spreadsheet.xlsx]OEI!R14C7</stp>
        <tr r="G14" s="1"/>
      </tp>
      <tp>
        <v>95</v>
        <stp/>
        <stp>##V3_BDPV12</stp>
        <stp>IQE LN Equity</stp>
        <stp>LAST_PRICE</stp>
        <stp>[Crispin Spreadsheet.xlsx]OEI!R506C7</stp>
        <tr r="G506" s="1"/>
      </tp>
      <tp>
        <v>482.6</v>
        <stp/>
        <stp>##V3_BDPV12</stp>
        <stp>ERF FP Equity</stp>
        <stp>LAST_PRICE</stp>
        <stp>[Crispin Spreadsheet.xlsx]OEI!R105C7</stp>
        <tr r="G105" s="1"/>
      </tp>
      <tp>
        <v>25.55</v>
        <stp/>
        <stp>##V3_BDPV12</stp>
        <stp>MMB FP Equity</stp>
        <stp>LAST_PRICE</stp>
        <stp>[Crispin Spreadsheet.xlsx]OEI!R111C7</stp>
        <tr r="G111" s="1"/>
      </tp>
      <tp>
        <v>181.05</v>
        <stp/>
        <stp>##V3_BDPV12</stp>
        <stp>MHG NO Equity</stp>
        <stp>LAST_PRICE</stp>
        <stp>[Crispin Spreadsheet.xlsx]OEI!R814C7</stp>
        <tr r="G814" s="1"/>
      </tp>
      <tp>
        <v>13.12</v>
        <stp/>
        <stp>##V3_BDPV12</stp>
        <stp>DEB LN Equity</stp>
        <stp>LAST_PRICE</stp>
        <stp>[Crispin Spreadsheet.xlsx]OEI!R461C7</stp>
        <tr r="G461" s="1"/>
      </tp>
      <tp>
        <v>7070</v>
        <stp/>
        <stp>##V3_BDPV12</stp>
        <stp>DCC LN Equity</stp>
        <stp>LAST_PRICE</stp>
        <stp>[Crispin Spreadsheet.xlsx]OEI!R460C7</stp>
        <tr r="G460" s="1"/>
      </tp>
      <tp>
        <v>95</v>
        <stp/>
        <stp>##V3_BDPV12</stp>
        <stp>IQE LN Equity</stp>
        <stp>LAST_PRICE</stp>
        <stp>[Crispin Spreadsheet.xlsx]OEI!R806C7</stp>
        <tr r="G806" s="1"/>
      </tp>
      <tp>
        <v>906</v>
        <stp/>
        <stp>##V3_BDPV12</stp>
        <stp>IGG LN Equity</stp>
        <stp>LAST_PRICE</stp>
        <stp>[Crispin Spreadsheet.xlsx]OEI!R804C7</stp>
        <tr r="G804" s="1"/>
      </tp>
      <tp>
        <v>173.65</v>
        <stp/>
        <stp>##V3_BDPV12</stp>
        <stp>GNC LN Equity</stp>
        <stp>LAST_PRICE</stp>
        <stp>[Crispin Spreadsheet.xlsx]OEI!R480C7</stp>
        <tr r="G480" s="1"/>
      </tp>
      <tp>
        <v>48.02</v>
        <stp/>
        <stp>##V3_BDPV12</stp>
        <stp>BID US Equity</stp>
        <stp>LAST_PRICE</stp>
        <stp>[Crispin Spreadsheet.xlsx]OEI!R717C7</stp>
        <tr r="G717" s="1"/>
      </tp>
      <tp>
        <v>21.77</v>
        <stp/>
        <stp>##V3_BDPV12</stp>
        <stp>RWE GY Equity</stp>
        <stp>LAST_PRICE</stp>
        <stp>[Crispin Spreadsheet.xlsx]OEI!R176C7</stp>
        <tr r="G176" s="1"/>
      </tp>
      <tp>
        <v>19.25</v>
        <stp/>
        <stp>##V3_BDPV12</stp>
        <stp>ELE SQ Equity</stp>
        <stp>LAST_PRICE</stp>
        <stp>[Crispin Spreadsheet.xlsx]OEI!R356C7</stp>
        <tr r="G356" s="1"/>
      </tp>
      <tp>
        <v>123.7</v>
        <stp/>
        <stp>##V3_BDPV12</stp>
        <stp>HMB SS Equity</stp>
        <stp>LAST_PRICE</stp>
        <stp>[Crispin Spreadsheet.xlsx]OEI!R371C7</stp>
        <tr r="G371" s="1"/>
      </tp>
      <tp>
        <v>6.81</v>
        <stp/>
        <stp>##V3_BDPV12</stp>
        <stp>POG LN Equity</stp>
        <stp>LAST_PRICE</stp>
        <stp>[Crispin Spreadsheet.xlsx]OEI!R544C7</stp>
        <tr r="G544" s="1"/>
      </tp>
      <tp>
        <v>42.2</v>
        <stp/>
        <stp>##V3_BDPV12</stp>
        <stp>PFD LN Equity</stp>
        <stp>LAST_PRICE</stp>
        <stp>[Crispin Spreadsheet.xlsx]OEI!R547C7</stp>
        <tr r="G547" s="1"/>
      </tp>
      <tp>
        <v>84.1</v>
        <stp/>
        <stp>##V3_BDPV12</stp>
        <stp>TCG LN Equity</stp>
        <stp>LAST_PRICE</stp>
        <stp>[Crispin Spreadsheet.xlsx]OEI!R594C7</stp>
        <tr r="G594" s="1"/>
      </tp>
      <tp>
        <v>154.93</v>
        <stp/>
        <stp>##V3_BDPV12</stp>
        <stp>LULU US Equity</stp>
        <stp>LAST_PRICE</stp>
        <stp>[Crispin Spreadsheet.xlsx]OEI!R688C7</stp>
        <tr r="G688" s="1"/>
      </tp>
      <tp>
        <v>57.5</v>
        <stp/>
        <stp>##V3_BDPV12</stp>
        <stp>TUNG LN Equity</stp>
        <stp>PX_YEST_CLOSE</stp>
        <stp>[Crispin Spreadsheet.xlsx]OPUS!R55C6</stp>
        <tr r="F55" s="4"/>
      </tp>
      <tp>
        <v>73.2</v>
        <stp/>
        <stp>##V3_BDPV12</stp>
        <stp>SAVE FP Equity</stp>
        <stp>PX_YEST_CLOSE</stp>
        <stp>[Crispin Spreadsheet.xlsx]OPUS!R13C6</stp>
        <tr r="F13" s="4"/>
      </tp>
      <tp>
        <v>220.7</v>
        <stp/>
        <stp>##V3_BDPV12</stp>
        <stp>BT/A LN Equity</stp>
        <stp>LAST_PRICE</stp>
        <stp>[Crispin Spreadsheet.xlsx]SWAN!R137C7</stp>
        <tr r="G137" s="2"/>
      </tp>
      <tp>
        <v>119.45</v>
        <stp/>
        <stp>##V3_BDPV12</stp>
        <stp>DUFN SW Equity</stp>
        <stp>LAST_PRICE</stp>
        <stp>[Crispin Spreadsheet.xlsx]SWAN!R121C7</stp>
        <tr r="G121" s="2"/>
      </tp>
      <tp t="s">
        <v>USD</v>
        <stp/>
        <stp>##V3_BDPV12</stp>
        <stp>VSAT US Equity</stp>
        <stp>CRNCY</stp>
        <stp>[Crispin Spreadsheet.xlsx]OPUS!R69C4</stp>
        <tr r="D69" s="4"/>
      </tp>
      <tp t="s">
        <v>US 10YR NOTE (CBT)Dec18</v>
        <stp/>
        <stp>##V3_BDPV12</stp>
        <stp>TYA Comdty</stp>
        <stp>NAME</stp>
        <stp>[Crispin Spreadsheet.xlsx]OEI!R744C5</stp>
        <tr r="E744" s="1"/>
      </tp>
      <tp t="s">
        <v>EUR</v>
        <stp/>
        <stp>##V3_BDPV12</stp>
        <stp>AIXA GY Equity</stp>
        <stp>CRNCY</stp>
        <stp>[Crispin Spreadsheet.xlsx]SWAN!R47C4</stp>
        <tr r="D47" s="2"/>
      </tp>
      <tp>
        <v>1444</v>
        <stp/>
        <stp>##V3_BDPV12</stp>
        <stp>JLT LN  Equity</stp>
        <stp>PX_YEST_CLOSE</stp>
        <stp>[Crispin Spreadsheet.xlsx]OEI!R513C6</stp>
        <tr r="F513" s="1"/>
      </tp>
      <tp>
        <v>1.1096999999999999</v>
        <stp/>
        <stp>##V3_BDPV12</stp>
        <stp>GBPEUR Curncy</stp>
        <stp>LAST_PRICE</stp>
        <stp>[Crispin Spreadsheet.xlsx]BEST!R15C20</stp>
        <tr r="T15" s="6"/>
      </tp>
      <tp>
        <v>78.95</v>
        <stp/>
        <stp>##V3_BDHV12</stp>
        <stp>MELE BB Equity</stp>
        <stp>PX_CLOSE_1D</stp>
        <stp>14/08/2018</stp>
        <stp>14/08/2018</stp>
        <stp>[Crispin Spreadsheet.xlsx]OEI!R816C28</stp>
        <tr r="AB816" s="1"/>
      </tp>
      <tp>
        <v>51.63</v>
        <stp/>
        <stp>##V3_BDHV12</stp>
        <stp>SLCE3 BS Equity</stp>
        <stp>PX_CLOSE_1D</stp>
        <stp>14/08/2018</stp>
        <stp>14/08/2018</stp>
        <stp>[Crispin Spreadsheet.xlsx]OPUS!R6C22</stp>
        <tr r="V6" s="4"/>
      </tp>
      <tp>
        <v>10.23</v>
        <stp/>
        <stp>##V3_BDPV12</stp>
        <stp>ZIL2 GY Equity</stp>
        <stp>LAST_PRICE</stp>
        <stp>[Crispin Spreadsheet.xlsx]SWAN!R50C7</stp>
        <tr r="G50" s="2"/>
      </tp>
      <tp>
        <v>12.86</v>
        <stp/>
        <stp>##V3_BDHV12</stp>
        <stp>RDC US Equity</stp>
        <stp>PX_CLOSE_1D</stp>
        <stp>14/08/2018</stp>
        <stp>14/08/2018</stp>
        <stp>[Crispin Spreadsheet.xlsx]OEI!R829C28</stp>
        <tr r="AB829" s="1"/>
      </tp>
      <tp>
        <v>59.28</v>
        <stp/>
        <stp>##V3_BDHV12</stp>
        <stp>KHC US Equity</stp>
        <stp>PX_CLOSE_1D</stp>
        <stp>14/08/2018</stp>
        <stp>14/08/2018</stp>
        <stp>[Crispin Spreadsheet.xlsx]OEI!R811C28</stp>
        <tr r="AB811" s="1"/>
      </tp>
      <tp>
        <v>35.5</v>
        <stp/>
        <stp>##V3_BDHV12</stp>
        <stp>FWONK US Equity</stp>
        <stp>PX_CLOSE_1D</stp>
        <stp>14/08/2018</stp>
        <stp>14/08/2018</stp>
        <stp>[Crispin Spreadsheet.xlsx]OEI!R686C28</stp>
        <tr r="AB686" s="1"/>
      </tp>
      <tp>
        <v>57.61</v>
        <stp/>
        <stp>##V3_BDHV12</stp>
        <stp>WFC US Equity</stp>
        <stp>PX_CLOSE_1D</stp>
        <stp>14/08/2018</stp>
        <stp>14/08/2018</stp>
        <stp>[Crispin Spreadsheet.xlsx]OEI!R733C28</stp>
        <tr r="AB733" s="1"/>
      </tp>
      <tp>
        <v>12.86</v>
        <stp/>
        <stp>##V3_BDHV12</stp>
        <stp>RDC US Equity</stp>
        <stp>PX_CLOSE_1D</stp>
        <stp>14/08/2018</stp>
        <stp>14/08/2018</stp>
        <stp>[Crispin Spreadsheet.xlsx]OEI!R713C28</stp>
        <tr r="AB713" s="1"/>
      </tp>
      <tp>
        <v>80</v>
        <stp/>
        <stp>##V3_BDHV12</stp>
        <stp>VEC LN Equity</stp>
        <stp>PX_CLOSE_1D</stp>
        <stp>14/08/2018</stp>
        <stp>14/08/2018</stp>
        <stp>[Crispin Spreadsheet.xlsx]OEI!R602C28</stp>
        <tr r="AB602" s="1"/>
      </tp>
      <tp>
        <v>3.11</v>
        <stp/>
        <stp>##V3_BDHV12</stp>
        <stp>KGC US Equity</stp>
        <stp>PX_CLOSE_1D</stp>
        <stp>14/08/2018</stp>
        <stp>14/08/2018</stp>
        <stp>[Crispin Spreadsheet.xlsx]OEI!R679C28</stp>
        <tr r="AB679" s="1"/>
      </tp>
      <tp>
        <v>59.28</v>
        <stp/>
        <stp>##V3_BDHV12</stp>
        <stp>KHC US Equity</stp>
        <stp>PX_CLOSE_1D</stp>
        <stp>14/08/2018</stp>
        <stp>14/08/2018</stp>
        <stp>[Crispin Spreadsheet.xlsx]OEI!R681C28</stp>
        <tr r="AB681" s="1"/>
      </tp>
      <tp>
        <v>30.48</v>
        <stp/>
        <stp>##V3_BDHV12</stp>
        <stp>BAC US Equity</stp>
        <stp>PX_CLOSE_1D</stp>
        <stp>14/08/2018</stp>
        <stp>14/08/2018</stp>
        <stp>[Crispin Spreadsheet.xlsx]OEI!R629C28</stp>
        <tr r="AB629" s="1"/>
      </tp>
      <tp>
        <v>26.85</v>
        <stp/>
        <stp>##V3_BDHV12</stp>
        <stp>MTC LN Equity</stp>
        <stp>PX_CLOSE_1D</stp>
        <stp>14/08/2018</stp>
        <stp>14/08/2018</stp>
        <stp>[Crispin Spreadsheet.xlsx]OEI!R531C28</stp>
        <tr r="AB531" s="1"/>
      </tp>
      <tp>
        <v>633.4</v>
        <stp/>
        <stp>##V3_BDHV12</stp>
        <stp>PFC LN Equity</stp>
        <stp>PX_CLOSE_1D</stp>
        <stp>14/08/2018</stp>
        <stp>14/08/2018</stp>
        <stp>[Crispin Spreadsheet.xlsx]OEI!R543C28</stp>
        <tr r="AB543" s="1"/>
      </tp>
      <tp>
        <v>166.9</v>
        <stp/>
        <stp>##V3_BDHV12</stp>
        <stp>SGC LN Equity</stp>
        <stp>PX_CLOSE_1D</stp>
        <stp>14/08/2018</stp>
        <stp>14/08/2018</stp>
        <stp>[Crispin Spreadsheet.xlsx]OEI!R586C28</stp>
        <tr r="AB586" s="1"/>
      </tp>
      <tp>
        <v>7005</v>
        <stp/>
        <stp>##V3_BDHV12</stp>
        <stp>DCC LN Equity</stp>
        <stp>PX_CLOSE_1D</stp>
        <stp>14/08/2018</stp>
        <stp>14/08/2018</stp>
        <stp>[Crispin Spreadsheet.xlsx]OEI!R460C28</stp>
        <tr r="AB460" s="1"/>
      </tp>
      <tp>
        <v>14.625</v>
        <stp/>
        <stp>##V3_BDHV12</stp>
        <stp>FTC LN Equity</stp>
        <stp>PX_CLOSE_1D</stp>
        <stp>14/08/2018</stp>
        <stp>14/08/2018</stp>
        <stp>[Crispin Spreadsheet.xlsx]OEI!R472C28</stp>
        <tr r="AB472" s="1"/>
      </tp>
      <tp>
        <v>1473</v>
        <stp/>
        <stp>##V3_BDHV12</stp>
        <stp>ABC LN Equity</stp>
        <stp>PX_CLOSE_1D</stp>
        <stp>14/08/2018</stp>
        <stp>14/08/2018</stp>
        <stp>[Crispin Spreadsheet.xlsx]OEI!R416C28</stp>
        <tr r="AB416" s="1"/>
      </tp>
      <tp>
        <v>177.65</v>
        <stp/>
        <stp>##V3_BDHV12</stp>
        <stp>GNC LN Equity</stp>
        <stp>PX_CLOSE_1D</stp>
        <stp>14/08/2018</stp>
        <stp>14/08/2018</stp>
        <stp>[Crispin Spreadsheet.xlsx]OEI!R480C28</stp>
        <tr r="AB480" s="1"/>
      </tp>
      <tp>
        <v>1105</v>
        <stp/>
        <stp>##V3_BDHV12</stp>
        <stp>GVC LN Equity</stp>
        <stp>PX_CLOSE_1D</stp>
        <stp>14/08/2018</stp>
        <stp>14/08/2018</stp>
        <stp>[Crispin Spreadsheet.xlsx]OEI!R481C28</stp>
        <tr r="AB481" s="1"/>
      </tp>
      <tp>
        <v>291.60000000000002</v>
        <stp/>
        <stp>##V3_BDHV12</stp>
        <stp>LUPE SS Equity</stp>
        <stp>PX_CLOSE_1D</stp>
        <stp>14/08/2018</stp>
        <stp>14/08/2018</stp>
        <stp>[Crispin Spreadsheet.xlsx]OEI!R373C28</stp>
        <tr r="AB373" s="1"/>
      </tp>
      <tp>
        <v>4280</v>
        <stp/>
        <stp>##V3_BDHV12</stp>
        <stp>8316 JT Equity</stp>
        <stp>PX_CLOSE_1D</stp>
        <stp>14/08/2018</stp>
        <stp>14/08/2018</stp>
        <stp>[Crispin Spreadsheet.xlsx]OPUS!R28C22</stp>
        <tr r="V28" s="4"/>
      </tp>
      <tp>
        <v>650.9</v>
        <stp/>
        <stp>##V3_BDHV12</stp>
        <stp>8306 JT Equity</stp>
        <stp>PX_CLOSE_1D</stp>
        <stp>14/08/2018</stp>
        <stp>14/08/2018</stp>
        <stp>[Crispin Spreadsheet.xlsx]OPUS!R23C22</stp>
        <tr r="V23" s="4"/>
      </tp>
      <tp>
        <v>26.78</v>
        <stp/>
        <stp>##V3_BDHV12</stp>
        <stp>DEC FP Equity</stp>
        <stp>PX_CLOSE_1D</stp>
        <stp>14/08/2018</stp>
        <stp>14/08/2018</stp>
        <stp>[Crispin Spreadsheet.xlsx]OEI!R109C28</stp>
        <tr r="AB109" s="1"/>
      </tp>
      <tp>
        <v>23.1</v>
        <stp/>
        <stp>##V3_BDHV12</stp>
        <stp>GYC GY Equity</stp>
        <stp>PX_CLOSE_1D</stp>
        <stp>14/08/2018</stp>
        <stp>14/08/2018</stp>
        <stp>[Crispin Spreadsheet.xlsx]OEI!R161C28</stp>
        <tr r="AB161" s="1"/>
      </tp>
      <tp>
        <v>122</v>
        <stp/>
        <stp>##V3_BDHV12</stp>
        <stp>RACE US Equity</stp>
        <stp>PX_CLOSE_1D</stp>
        <stp>14/08/2018</stp>
        <stp>14/08/2018</stp>
        <stp>[Crispin Spreadsheet.xlsx]OEI!R659C28</stp>
        <tr r="AB659" s="1"/>
      </tp>
      <tp>
        <v>27.55</v>
        <stp/>
        <stp>##V3_BDHV12</stp>
        <stp>LBTYA US Equity</stp>
        <stp>PX_CLOSE_1D</stp>
        <stp>14/08/2018</stp>
        <stp>14/08/2018</stp>
        <stp>[Crispin Spreadsheet.xlsx]OEI!R685C28</stp>
        <tr r="AB685" s="1"/>
      </tp>
      <tp>
        <v>75</v>
        <stp/>
        <stp>##V3_BDHV12</stp>
        <stp>SAVE FP Equity</stp>
        <stp>PX_CLOSE_1D</stp>
        <stp>14/08/2018</stp>
        <stp>14/08/2018</stp>
        <stp>[Crispin Spreadsheet.xlsx]OEI!R123C28</stp>
        <tr r="AB123" s="1"/>
      </tp>
      <tp>
        <v>0.90110000000000001</v>
        <stp/>
        <stp>##V3_BDPV12</stp>
        <stp>EURGBp Curncy</stp>
        <stp>LAST_PRICE</stp>
        <stp>[Crispin Spreadsheet.xlsx]OBID!R7C13</stp>
        <tr r="M7" s="7"/>
      </tp>
      <tp>
        <v>0.90110000000000001</v>
        <stp/>
        <stp>##V3_BDPV12</stp>
        <stp>EURGBp Curncy</stp>
        <stp>LAST_PRICE</stp>
        <stp>[Crispin Spreadsheet.xlsx]OBID!R8C13</stp>
        <tr r="M8" s="7"/>
      </tp>
      <tp>
        <v>0.90110000000000001</v>
        <stp/>
        <stp>##V3_BDPV12</stp>
        <stp>EURGBp Curncy</stp>
        <stp>LAST_PRICE</stp>
        <stp>[Crispin Spreadsheet.xlsx]OBID!R9C13</stp>
        <tr r="M9" s="7"/>
      </tp>
      <tp>
        <v>547</v>
        <stp/>
        <stp>##V3_BDHV12</stp>
        <stp>8848 JT Equity</stp>
        <stp>PX_CLOSE_1D</stp>
        <stp>14/08/2018</stp>
        <stp>14/08/2018</stp>
        <stp>[Crispin Spreadsheet.xlsx]ALEG!R19C22</stp>
        <tr r="V19" s="3"/>
      </tp>
      <tp>
        <v>9.7024000000000008</v>
        <stp/>
        <stp>##V3_BDPV12</stp>
        <stp>EURNOK Curncy</stp>
        <stp>LAST_PRICE</stp>
        <stp>[Crispin Spreadsheet.xlsx]OBID!R6C13</stp>
        <tr r="M6" s="7"/>
      </tp>
      <tp>
        <v>23.94</v>
        <stp/>
        <stp>##V3_BDPV12</stp>
        <stp>WIE AV Equity</stp>
        <stp>LAST_PRICE</stp>
        <stp>[Crispin Spreadsheet.xlsx]OEI!R31C7</stp>
        <tr r="G31" s="1"/>
      </tp>
      <tp>
        <v>23.7</v>
        <stp/>
        <stp>##V3_BDPV12</stp>
        <stp>GYC GY Equity</stp>
        <stp>LAST_PRICE</stp>
        <stp>[Crispin Spreadsheet.xlsx]OEI!R161C7</stp>
        <tr r="G161" s="1"/>
      </tp>
      <tp>
        <v>26.95</v>
        <stp/>
        <stp>##V3_BDPV12</stp>
        <stp>MTC LN Equity</stp>
        <stp>LAST_PRICE</stp>
        <stp>[Crispin Spreadsheet.xlsx]OEI!R531C7</stp>
        <tr r="G531" s="1"/>
      </tp>
      <tp>
        <v>261.39999999999998</v>
        <stp/>
        <stp>##V3_BDPV12</stp>
        <stp>MAB LN Equity</stp>
        <stp>LAST_PRICE</stp>
        <stp>[Crispin Spreadsheet.xlsx]OEI!R530C7</stp>
        <tr r="G530" s="1"/>
      </tp>
      <tp>
        <v>216</v>
        <stp/>
        <stp>##V3_BDPV12</stp>
        <stp>OBD LN Equity</stp>
        <stp>LAST_PRICE</stp>
        <stp>[Crispin Spreadsheet.xlsx]OEI!R536C7</stp>
        <tr r="G536" s="1"/>
      </tp>
      <tp>
        <v>844</v>
        <stp/>
        <stp>##V3_BDPV12</stp>
        <stp>AGK LN Equity</stp>
        <stp>LAST_PRICE</stp>
        <stp>[Crispin Spreadsheet.xlsx]OEI!R419C7</stp>
        <tr r="G419" s="1"/>
      </tp>
      <tp>
        <v>173.6</v>
        <stp/>
        <stp>##V3_BDPV12</stp>
        <stp>EMG LN Equity</stp>
        <stp>LAST_PRICE</stp>
        <stp>[Crispin Spreadsheet.xlsx]OEI!R525C7</stp>
        <tr r="G525" s="1"/>
      </tp>
      <tp>
        <v>1104</v>
        <stp/>
        <stp>##V3_BDPV12</stp>
        <stp>GVC LN Equity</stp>
        <stp>LAST_PRICE</stp>
        <stp>[Crispin Spreadsheet.xlsx]OEI!R481C7</stp>
        <tr r="G481" s="1"/>
      </tp>
      <tp>
        <v>44.9</v>
        <stp/>
        <stp>##V3_BDPV12</stp>
        <stp>CNA US Equity</stp>
        <stp>LAST_PRICE</stp>
        <stp>[Crispin Spreadsheet.xlsx]OEI!R643C7</stp>
        <tr r="G643" s="1"/>
      </tp>
      <tp>
        <v>19.77</v>
        <stp/>
        <stp>##V3_BDPV12</stp>
        <stp>TKA GY Equity</stp>
        <stp>LAST_PRICE</stp>
        <stp>[Crispin Spreadsheet.xlsx]OEI!R183C7</stp>
        <tr r="G183" s="1"/>
      </tp>
      <tp>
        <v>13.89</v>
        <stp/>
        <stp>##V3_BDPV12</stp>
        <stp>ELF US Equity</stp>
        <stp>LAST_PRICE</stp>
        <stp>[Crispin Spreadsheet.xlsx]OEI!R654C7</stp>
        <tr r="G654" s="1"/>
      </tp>
      <tp>
        <v>58.27</v>
        <stp/>
        <stp>##V3_BDPV12</stp>
        <stp>KHC US Equity</stp>
        <stp>LAST_PRICE</stp>
        <stp>[Crispin Spreadsheet.xlsx]OEI!R811C7</stp>
        <tr r="G811" s="1"/>
      </tp>
      <tp>
        <v>383.8</v>
        <stp/>
        <stp>##V3_BDPV12</stp>
        <stp>SPD LN Equity</stp>
        <stp>LAST_PRICE</stp>
        <stp>[Crispin Spreadsheet.xlsx]OEI!R836C7</stp>
        <tr r="G836" s="1"/>
      </tp>
      <tp>
        <v>58.27</v>
        <stp/>
        <stp>##V3_BDPV12</stp>
        <stp>KHC US Equity</stp>
        <stp>LAST_PRICE</stp>
        <stp>[Crispin Spreadsheet.xlsx]OEI!R681C7</stp>
        <tr r="G681" s="1"/>
      </tp>
      <tp>
        <v>1603</v>
        <stp/>
        <stp>##V3_BDPV12</stp>
        <stp>5726 JT Equity</stp>
        <stp>LAST_PRICE</stp>
        <stp>[Crispin Spreadsheet.xlsx]SWAN!R85C7</stp>
        <tr r="G85" s="2"/>
      </tp>
      <tp>
        <v>12.36</v>
        <stp/>
        <stp>##V3_BDPV12</stp>
        <stp>COTY US Equity</stp>
        <stp>LAST_PRICE</stp>
        <stp>[Crispin Spreadsheet.xlsx]OEI!R645C7</stp>
        <tr r="G645" s="1"/>
      </tp>
      <tp>
        <v>572</v>
        <stp/>
        <stp>##V3_BDPV12</stp>
        <stp>8848 JT Equity</stp>
        <stp>LAST_PRICE</stp>
        <stp>[Crispin Spreadsheet.xlsx]FDXC!R16C7</stp>
        <tr r="G16" s="8"/>
      </tp>
      <tp>
        <v>763</v>
        <stp/>
        <stp>##V3_BDPV12</stp>
        <stp>DMGT LN Equity</stp>
        <stp>LAST_PRICE</stp>
        <stp>[Crispin Spreadsheet.xlsx]OEI!R458C7</stp>
        <tr r="G458" s="1"/>
      </tp>
      <tp t="s">
        <v>JPY</v>
        <stp/>
        <stp>##V3_BDPV12</stp>
        <stp>6857 JT Equity</stp>
        <stp>CRNCY</stp>
        <stp>[Crispin Spreadsheet.xlsx]OEI!R249C4</stp>
        <tr r="D249" s="1"/>
      </tp>
      <tp>
        <v>227.63</v>
        <stp/>
        <stp>##V3_BDPV12</stp>
        <stp>AAPL US Equity</stp>
        <stp>LAST_PRICE</stp>
        <stp>[Crispin Spreadsheet.xlsx]SWAN!R185C7</stp>
        <tr r="G185" s="2"/>
      </tp>
      <tp t="s">
        <v>JPY</v>
        <stp/>
        <stp>##V3_BDPV12</stp>
        <stp>8591 JT Equity</stp>
        <stp>CRNCY</stp>
        <stp>[Crispin Spreadsheet.xlsx]OEI!R825C4</stp>
        <tr r="D825" s="1"/>
      </tp>
      <tp>
        <v>2.93</v>
        <stp/>
        <stp>##V3_BDPV12</stp>
        <stp>2899 HK Equity</stp>
        <stp>PX_YEST_CLOSE</stp>
        <stp>[Crispin Spreadsheet.xlsx]OEI!R204C6</stp>
        <tr r="F204" s="1"/>
      </tp>
      <tp>
        <v>22.5</v>
        <stp/>
        <stp>##V3_BDPV12</stp>
        <stp>GGAL US Equity</stp>
        <stp>PX_YEST_CLOSE</stp>
        <stp>[Crispin Spreadsheet.xlsx]FDXC!R56C6</stp>
        <tr r="F56" s="8"/>
      </tp>
      <tp t="s">
        <v>JPY</v>
        <stp/>
        <stp>##V3_BDPV12</stp>
        <stp>8848 JT Equity</stp>
        <stp>CRNCY</stp>
        <stp>[Crispin Spreadsheet.xlsx]OEI!R268C4</stp>
        <tr r="D268" s="1"/>
      </tp>
      <tp>
        <v>0.90110000000000001</v>
        <stp/>
        <stp>##V3_BDPV12</stp>
        <stp>EURGBp Curncy</stp>
        <stp>LAST_PRICE</stp>
        <stp>[Crispin Spreadsheet.xlsx]ALEG!R38C13</stp>
        <tr r="M38" s="3"/>
      </tp>
      <tp>
        <v>0.90110000000000001</v>
        <stp/>
        <stp>##V3_BDPV12</stp>
        <stp>EURGBp Curncy</stp>
        <stp>LAST_PRICE</stp>
        <stp>[Crispin Spreadsheet.xlsx]ALEG!R39C13</stp>
        <tr r="M39" s="3"/>
      </tp>
      <tp>
        <v>0.90110000000000001</v>
        <stp/>
        <stp>##V3_BDPV12</stp>
        <stp>EURGBp Curncy</stp>
        <stp>LAST_PRICE</stp>
        <stp>[Crispin Spreadsheet.xlsx]ALEG!R36C13</stp>
        <tr r="M36" s="3"/>
      </tp>
      <tp>
        <v>0.90110000000000001</v>
        <stp/>
        <stp>##V3_BDPV12</stp>
        <stp>EURGBp Curncy</stp>
        <stp>LAST_PRICE</stp>
        <stp>[Crispin Spreadsheet.xlsx]ALEG!R37C13</stp>
        <tr r="M37" s="3"/>
      </tp>
      <tp>
        <v>0.90110000000000001</v>
        <stp/>
        <stp>##V3_BDPV12</stp>
        <stp>EURGBp Curncy</stp>
        <stp>LAST_PRICE</stp>
        <stp>[Crispin Spreadsheet.xlsx]ALEG!R35C13</stp>
        <tr r="M35" s="3"/>
      </tp>
      <tp>
        <v>0.90110000000000001</v>
        <stp/>
        <stp>##V3_BDPV12</stp>
        <stp>EURGBp Curncy</stp>
        <stp>LAST_PRICE</stp>
        <stp>[Crispin Spreadsheet.xlsx]ALEG!R52C13</stp>
        <tr r="M52" s="3"/>
      </tp>
      <tp>
        <v>0.90110000000000001</v>
        <stp/>
        <stp>##V3_BDPV12</stp>
        <stp>EURGBp Curncy</stp>
        <stp>LAST_PRICE</stp>
        <stp>[Crispin Spreadsheet.xlsx]ALEG!R53C13</stp>
        <tr r="M53" s="3"/>
      </tp>
      <tp>
        <v>0.90110000000000001</v>
        <stp/>
        <stp>##V3_BDPV12</stp>
        <stp>EURGBp Curncy</stp>
        <stp>LAST_PRICE</stp>
        <stp>[Crispin Spreadsheet.xlsx]ALEG!R50C13</stp>
        <tr r="M50" s="3"/>
      </tp>
      <tp>
        <v>0.90110000000000001</v>
        <stp/>
        <stp>##V3_BDPV12</stp>
        <stp>EURGBp Curncy</stp>
        <stp>LAST_PRICE</stp>
        <stp>[Crispin Spreadsheet.xlsx]ALEG!R51C13</stp>
        <tr r="M51" s="3"/>
      </tp>
      <tp>
        <v>0.90110000000000001</v>
        <stp/>
        <stp>##V3_BDPV12</stp>
        <stp>EURGBp Curncy</stp>
        <stp>LAST_PRICE</stp>
        <stp>[Crispin Spreadsheet.xlsx]ALEG!R48C13</stp>
        <tr r="M48" s="3"/>
      </tp>
      <tp>
        <v>0.90110000000000001</v>
        <stp/>
        <stp>##V3_BDPV12</stp>
        <stp>EURGBp Curncy</stp>
        <stp>LAST_PRICE</stp>
        <stp>[Crispin Spreadsheet.xlsx]ALEG!R49C13</stp>
        <tr r="M49" s="3"/>
      </tp>
      <tp>
        <v>0.90110000000000001</v>
        <stp/>
        <stp>##V3_BDPV12</stp>
        <stp>EURGBp Curncy</stp>
        <stp>LAST_PRICE</stp>
        <stp>[Crispin Spreadsheet.xlsx]ALEG!R42C13</stp>
        <tr r="M42" s="3"/>
      </tp>
      <tp>
        <v>0.90110000000000001</v>
        <stp/>
        <stp>##V3_BDPV12</stp>
        <stp>EURGBp Curncy</stp>
        <stp>LAST_PRICE</stp>
        <stp>[Crispin Spreadsheet.xlsx]ALEG!R40C13</stp>
        <tr r="M40" s="3"/>
      </tp>
      <tp>
        <v>0.90110000000000001</v>
        <stp/>
        <stp>##V3_BDPV12</stp>
        <stp>EURGBp Curncy</stp>
        <stp>LAST_PRICE</stp>
        <stp>[Crispin Spreadsheet.xlsx]ALEG!R41C13</stp>
        <tr r="M41" s="3"/>
      </tp>
      <tp>
        <v>0.90110000000000001</v>
        <stp/>
        <stp>##V3_BDPV12</stp>
        <stp>EURGBp Curncy</stp>
        <stp>LAST_PRICE</stp>
        <stp>[Crispin Spreadsheet.xlsx]ALEG!R47C13</stp>
        <tr r="M47" s="3"/>
      </tp>
      <tp>
        <v>0.90110000000000001</v>
        <stp/>
        <stp>##V3_BDPV12</stp>
        <stp>EURGBp Curncy</stp>
        <stp>LAST_PRICE</stp>
        <stp>[Crispin Spreadsheet.xlsx]ALEG!R44C13</stp>
        <tr r="M44" s="3"/>
      </tp>
      <tp>
        <v>0.90110000000000001</v>
        <stp/>
        <stp>##V3_BDPV12</stp>
        <stp>EURGBp Curncy</stp>
        <stp>LAST_PRICE</stp>
        <stp>[Crispin Spreadsheet.xlsx]ALEG!R45C13</stp>
        <tr r="M45" s="3"/>
      </tp>
      <tp>
        <v>0.90110000000000001</v>
        <stp/>
        <stp>##V3_BDPV12</stp>
        <stp>EURGBP Curncy</stp>
        <stp>LAST_PRICE</stp>
        <stp>[Crispin Spreadsheet.xlsx]ALEG!R46C13</stp>
        <tr r="M46" s="3"/>
      </tp>
      <tp>
        <v>297.60000000000002</v>
        <stp/>
        <stp>##V3_BDPV12</stp>
        <stp>AKERBP NO Equity</stp>
        <stp>LAST_PRICE</stp>
        <stp>[Crispin Spreadsheet.xlsx]OEI!R775C7</stp>
        <tr r="G775" s="1"/>
      </tp>
      <tp>
        <v>634</v>
        <stp/>
        <stp>##V3_BDHV12</stp>
        <stp>BLND LN Equity</stp>
        <stp>PX_CLOSE_1D</stp>
        <stp>14/08/2018</stp>
        <stp>14/08/2018</stp>
        <stp>[Crispin Spreadsheet.xlsx]OEI!R440C28</stp>
        <tr r="AB440" s="1"/>
      </tp>
      <tp>
        <v>111.58</v>
        <stp/>
        <stp>##V3_BDHV12</stp>
        <stp>LYB US Equity</stp>
        <stp>PX_CLOSE_1D</stp>
        <stp>14/08/2018</stp>
        <stp>14/08/2018</stp>
        <stp>[Crispin Spreadsheet.xlsx]OEI!R689C28</stp>
        <tr r="AB689" s="1"/>
      </tp>
      <tp>
        <v>250.4</v>
        <stp/>
        <stp>##V3_BDHV12</stp>
        <stp>MAB LN Equity</stp>
        <stp>PX_CLOSE_1D</stp>
        <stp>14/08/2018</stp>
        <stp>14/08/2018</stp>
        <stp>[Crispin Spreadsheet.xlsx]OEI!R530C28</stp>
        <tr r="AB530" s="1"/>
      </tp>
      <tp>
        <v>126.3</v>
        <stp/>
        <stp>##V3_BDHV12</stp>
        <stp>COB LN Equity</stp>
        <stp>PX_CLOSE_1D</stp>
        <stp>14/08/2018</stp>
        <stp>14/08/2018</stp>
        <stp>[Crispin Spreadsheet.xlsx]OEI!R454C28</stp>
        <tr r="AB454" s="1"/>
      </tp>
      <tp>
        <v>12.75</v>
        <stp/>
        <stp>##V3_BDHV12</stp>
        <stp>DEB LN Equity</stp>
        <stp>PX_CLOSE_1D</stp>
        <stp>14/08/2018</stp>
        <stp>14/08/2018</stp>
        <stp>[Crispin Spreadsheet.xlsx]OEI!R461C28</stp>
        <tr r="AB461" s="1"/>
      </tp>
      <tp>
        <v>2966</v>
        <stp/>
        <stp>##V3_BDHV12</stp>
        <stp>IMB LN Equity</stp>
        <stp>PX_CLOSE_1D</stp>
        <stp>14/08/2018</stp>
        <stp>14/08/2018</stp>
        <stp>[Crispin Spreadsheet.xlsx]OEI!R498C28</stp>
        <tr r="AB498" s="1"/>
      </tp>
      <tp>
        <v>166.4</v>
        <stp/>
        <stp>##V3_BDHV12</stp>
        <stp>DNB NO Equity</stp>
        <stp>PX_CLOSE_1D</stp>
        <stp>14/08/2018</stp>
        <stp>14/08/2018</stp>
        <stp>[Crispin Spreadsheet.xlsx]OEI!R319C28</stp>
        <tr r="AB319" s="1"/>
      </tp>
      <tp>
        <v>27.62</v>
        <stp/>
        <stp>##V3_BDHV12</stp>
        <stp>UOB SP Equity</stp>
        <stp>PX_CLOSE_1D</stp>
        <stp>14/08/2018</stp>
        <stp>14/08/2018</stp>
        <stp>[Crispin Spreadsheet.xlsx]OEI!R339C28</stp>
        <tr r="AB339" s="1"/>
      </tp>
      <tp>
        <v>1.361</v>
        <stp/>
        <stp>##V3_BDHV12</stp>
        <stp>SAB SQ Equity</stp>
        <stp>PX_CLOSE_1D</stp>
        <stp>14/08/2018</stp>
        <stp>14/08/2018</stp>
        <stp>[Crispin Spreadsheet.xlsx]OEI!R353C28</stp>
        <tr r="AB353" s="1"/>
      </tp>
      <tp>
        <v>71.44</v>
        <stp/>
        <stp>##V3_BDHV12</stp>
        <stp>STB NO Equity</stp>
        <stp>PX_CLOSE_1D</stp>
        <stp>14/08/2018</stp>
        <stp>14/08/2018</stp>
        <stp>[Crispin Spreadsheet.xlsx]OEI!R328C28</stp>
        <tr r="AB328" s="1"/>
      </tp>
      <tp>
        <v>128.4</v>
        <stp/>
        <stp>##V3_BDHV12</stp>
        <stp>HMB SS Equity</stp>
        <stp>PX_CLOSE_1D</stp>
        <stp>14/08/2018</stp>
        <stp>14/08/2018</stp>
        <stp>[Crispin Spreadsheet.xlsx]OEI!R371C28</stp>
        <tr r="AB371" s="1"/>
      </tp>
      <tp>
        <v>24.75</v>
        <stp/>
        <stp>##V3_BDHV12</stp>
        <stp>MMB FP Equity</stp>
        <stp>PX_CLOSE_1D</stp>
        <stp>14/08/2018</stp>
        <stp>14/08/2018</stp>
        <stp>[Crispin Spreadsheet.xlsx]OEI!R111C28</stp>
        <tr r="AB111" s="1"/>
      </tp>
      <tp>
        <v>17.7</v>
        <stp/>
        <stp>##V3_BDHV12</stp>
        <stp>OTPD LI Equity</stp>
        <stp>PX_CLOSE_1D</stp>
        <stp>14/08/2018</stp>
        <stp>14/08/2018</stp>
        <stp>[Crispin Spreadsheet.xlsx]OEI!R535C28</stp>
        <tr r="AB535" s="1"/>
      </tp>
      <tp>
        <v>82.2</v>
        <stp/>
        <stp>##V3_BDHV12</stp>
        <stp>RGLD US Equity</stp>
        <stp>PX_CLOSE_1D</stp>
        <stp>14/08/2018</stp>
        <stp>14/08/2018</stp>
        <stp>[Crispin Spreadsheet.xlsx]OEI!R714C28</stp>
        <tr r="AB714" s="1"/>
      </tp>
      <tp>
        <v>159.80000000000001</v>
        <stp/>
        <stp>##V3_BDHV12</stp>
        <stp>SAND SS Equity</stp>
        <stp>PX_CLOSE_1D</stp>
        <stp>14/08/2018</stp>
        <stp>14/08/2018</stp>
        <stp>[Crispin Spreadsheet.xlsx]OEI!R375C28</stp>
        <tr r="AB375" s="1"/>
      </tp>
      <tp>
        <v>28.75</v>
        <stp/>
        <stp>##V3_BDPV12</stp>
        <stp>HUM LN Equity</stp>
        <stp>LAST_PRICE</stp>
        <stp>[Crispin Spreadsheet.xlsx]OPE!R38C7</stp>
        <tr r="G38" s="5"/>
      </tp>
      <tp>
        <v>111.05</v>
        <stp/>
        <stp>##V3_BDPV12</stp>
        <stp>USDJPY Curncy</stp>
        <stp>LAST_PRICE</stp>
        <stp>[Crispin Spreadsheet.xlsx]OEI!R861C7</stp>
        <tr r="G861" s="1"/>
      </tp>
      <tp>
        <v>3.68</v>
        <stp/>
        <stp>##V3_BDPV12</stp>
        <stp>FMG AU Equity</stp>
        <stp>LAST_PRICE</stp>
        <stp>[Crispin Spreadsheet.xlsx]OEI!R17C7</stp>
        <tr r="G17" s="1"/>
      </tp>
      <tp>
        <v>181.05</v>
        <stp/>
        <stp>##V3_BDPV12</stp>
        <stp>MHG NO Equity</stp>
        <stp>LAST_PRICE</stp>
        <stp>[Crispin Spreadsheet.xlsx]OEI!R322C7</stp>
        <tr r="G322" s="1"/>
      </tp>
      <tp>
        <v>41.36</v>
        <stp/>
        <stp>##V3_BDPV12</stp>
        <stp>GBF GY Equity</stp>
        <stp>LAST_PRICE</stp>
        <stp>[Crispin Spreadsheet.xlsx]OEI!R153C7</stp>
        <tr r="G153" s="1"/>
      </tp>
      <tp>
        <v>240.55</v>
        <stp/>
        <stp>##V3_BDPV12</stp>
        <stp>ROG SW Equity</stp>
        <stp>LAST_PRICE</stp>
        <stp>[Crispin Spreadsheet.xlsx]OEI!R402C7</stp>
        <tr r="G402" s="1"/>
      </tp>
      <tp>
        <v>350</v>
        <stp/>
        <stp>##V3_BDPV12</stp>
        <stp>TDG US Equity</stp>
        <stp>LAST_PRICE</stp>
        <stp>[Crispin Spreadsheet.xlsx]OEI!R722C7</stp>
        <tr r="G722" s="1"/>
      </tp>
      <tp>
        <v>1561</v>
        <stp/>
        <stp>##V3_BDPV12</stp>
        <stp>ABC LN Equity</stp>
        <stp>LAST_PRICE</stp>
        <stp>[Crispin Spreadsheet.xlsx]OEI!R416C7</stp>
        <tr r="G416" s="1"/>
      </tp>
      <tp>
        <v>2115</v>
        <stp/>
        <stp>##V3_BDPV12</stp>
        <stp>ADM LN Equity</stp>
        <stp>LAST_PRICE</stp>
        <stp>[Crispin Spreadsheet.xlsx]OEI!R418C7</stp>
        <tr r="G418" s="1"/>
      </tp>
      <tp>
        <v>14.698</v>
        <stp/>
        <stp>##V3_BDPV12</stp>
        <stp>FCA IM Equity</stp>
        <stp>LAST_PRICE</stp>
        <stp>[Crispin Spreadsheet.xlsx]OEI!R234C7</stp>
        <tr r="G234" s="1"/>
      </tp>
      <tp>
        <v>13.89</v>
        <stp/>
        <stp>##V3_BDPV12</stp>
        <stp>ELF US Equity</stp>
        <stp>LAST_PRICE</stp>
        <stp>[Crispin Spreadsheet.xlsx]OEI!R793C7</stp>
        <tr r="G793" s="1"/>
      </tp>
      <tp>
        <v>4.5739999999999998</v>
        <stp/>
        <stp>##V3_BDPV12</stp>
        <stp>SPM IM Equity</stp>
        <stp>LAST_PRICE</stp>
        <stp>[Crispin Spreadsheet.xlsx]OEI!R238C7</stp>
        <tr r="G238" s="1"/>
      </tp>
      <tp>
        <v>123.5</v>
        <stp/>
        <stp>##V3_BDPV12</stp>
        <stp>WAF GY Equity</stp>
        <stp>LAST_PRICE</stp>
        <stp>[Crispin Spreadsheet.xlsx]OEI!R833C7</stp>
        <tr r="G833" s="1"/>
      </tp>
      <tp>
        <v>162.80000000000001</v>
        <stp/>
        <stp>##V3_BDPV12</stp>
        <stp>SGC LN Equity</stp>
        <stp>LAST_PRICE</stp>
        <stp>[Crispin Spreadsheet.xlsx]OEI!R586C7</stp>
        <tr r="G586" s="1"/>
      </tp>
      <tp>
        <v>97.88</v>
        <stp/>
        <stp>##V3_BDPV12</stp>
        <stp>NDA SS Equity</stp>
        <stp>LAST_PRICE</stp>
        <stp>[Crispin Spreadsheet.xlsx]OEI!R374C7</stp>
        <tr r="G374" s="1"/>
      </tp>
      <tp>
        <v>8.86</v>
        <stp/>
        <stp>##V3_BDPV12</stp>
        <stp>1233 HK Equity</stp>
        <stp>LAST_PRICE</stp>
        <stp>[Crispin Spreadsheet.xlsx]SWAN!R67C7</stp>
        <tr r="G67" s="2"/>
      </tp>
      <tp>
        <v>1768</v>
        <stp/>
        <stp>##V3_BDPV12</stp>
        <stp>8591 JT Equity</stp>
        <stp>LAST_PRICE</stp>
        <stp>[Crispin Spreadsheet.xlsx]FDXC!R18C7</stp>
        <tr r="G18" s="8"/>
      </tp>
      <tp>
        <v>2.0569999999999999</v>
        <stp/>
        <stp>##V3_BDPV12</stp>
        <stp>BMPS IM Equity</stp>
        <stp>LAST_PRICE</stp>
        <stp>[Crispin Spreadsheet.xlsx]OEI!R228C7</stp>
        <tr r="G228" s="1"/>
      </tp>
      <tp>
        <v>3.68</v>
        <stp/>
        <stp>##V3_BDPV12</stp>
        <stp>FMG AU Equity</stp>
        <stp>LAST_PRICE</stp>
        <stp>[Crispin Spreadsheet.xlsx]SWAN!R8C7</stp>
        <tr r="G8" s="2"/>
      </tp>
      <tp>
        <v>71.209999999999994</v>
        <stp/>
        <stp>##V3_BDPV12</stp>
        <stp>CBA AU Equity</stp>
        <stp>LAST_PRICE</stp>
        <stp>[Crispin Spreadsheet.xlsx]SWAN!R7C7</stp>
        <tr r="G7" s="2"/>
      </tp>
      <tp>
        <v>904.8</v>
        <stp/>
        <stp>##V3_BDPV12</stp>
        <stp>FRES LN Equity</stp>
        <stp>LAST_PRICE</stp>
        <stp>[Crispin Spreadsheet.xlsx]OEI!R798C7</stp>
        <tr r="G798" s="1"/>
      </tp>
      <tp>
        <v>36.96</v>
        <stp/>
        <stp>##V3_BDPV12</stp>
        <stp>FWONK US Equity</stp>
        <stp>LAST_PRICE</stp>
        <stp>[Crispin Spreadsheet.xlsx]OEI!R686C7</stp>
        <tr r="G686" s="1"/>
      </tp>
      <tp t="s">
        <v>JPY</v>
        <stp/>
        <stp>##V3_BDPV12</stp>
        <stp>6395 JT Equity</stp>
        <stp>CRNCY</stp>
        <stp>[Crispin Spreadsheet.xlsx]OEI!R292C4</stp>
        <tr r="D292" s="1"/>
      </tp>
      <tp t="s">
        <v>NOK</v>
        <stp/>
        <stp>##V3_BDPV12</stp>
        <stp>NODL NO Equity</stp>
        <stp>CRNCY</stp>
        <stp>[Crispin Spreadsheet.xlsx]FDXC!R26C4</stp>
        <tr r="D26" s="8"/>
      </tp>
      <tp>
        <v>5.67</v>
        <stp/>
        <stp>##V3_BDPV12</stp>
        <stp>3328 HK Equity</stp>
        <stp>PX_YEST_CLOSE</stp>
        <stp>[Crispin Spreadsheet.xlsx]OEI!R198C6</stp>
        <tr r="F198" s="1"/>
      </tp>
      <tp t="s">
        <v>JPY</v>
        <stp/>
        <stp>##V3_BDPV12</stp>
        <stp>2331 JT Equity</stp>
        <stp>CRNCY</stp>
        <stp>[Crispin Spreadsheet.xlsx]OEI!R288C4</stp>
        <tr r="D288" s="1"/>
      </tp>
      <tp t="s">
        <v>JPY</v>
        <stp/>
        <stp>##V3_BDPV12</stp>
        <stp>6981 JT Equity</stp>
        <stp>CRNCY</stp>
        <stp>[Crispin Spreadsheet.xlsx]OEI!R273C4</stp>
        <tr r="D273" s="1"/>
      </tp>
      <tp t="s">
        <v>GBp</v>
        <stp/>
        <stp>##V3_BDPV12</stp>
        <stp>BARC LN Equity</stp>
        <stp>CRNCY</stp>
        <stp>[Crispin Spreadsheet.xlsx]OPUS!R41C4</stp>
        <tr r="D41" s="4"/>
      </tp>
      <tp t="s">
        <v>JPY</v>
        <stp/>
        <stp>##V3_BDPV12</stp>
        <stp>3382 JT Equity</stp>
        <stp>CRNCY</stp>
        <stp>[Crispin Spreadsheet.xlsx]OEI!R283C4</stp>
        <tr r="D283" s="1"/>
      </tp>
      <tp>
        <v>358.2</v>
        <stp/>
        <stp>##V3_BDPV12</stp>
        <stp>ASHM LN Equity</stp>
        <stp>LAST_PRICE</stp>
        <stp>[Crispin Spreadsheet.xlsx]SWAN!R132C7</stp>
        <tr r="G132" s="2"/>
      </tp>
      <tp>
        <v>90.1</v>
        <stp/>
        <stp>##V3_BDPV12</stp>
        <stp>JUST LN Equity</stp>
        <stp>LAST_PRICE</stp>
        <stp>[Crispin Spreadsheet.xlsx]SWAN!R159C7</stp>
        <tr r="G159" s="2"/>
      </tp>
      <tp>
        <v>43.95</v>
        <stp/>
        <stp>##V3_BDPV12</stp>
        <stp>CRUS US Equity</stp>
        <stp>LAST_PRICE</stp>
        <stp>[Crispin Spreadsheet.xlsx]SWAN!R190C7</stp>
        <tr r="G190" s="2"/>
      </tp>
      <tp>
        <v>297</v>
        <stp/>
        <stp>##V3_BDPV12</stp>
        <stp>AKERBP NO Equity</stp>
        <stp>PX_YEST_CLOSE</stp>
        <stp>[Crispin Spreadsheet.xlsx]OPUS!R31C6</stp>
        <tr r="F31" s="4"/>
      </tp>
      <tp t="s">
        <v>GBp</v>
        <stp/>
        <stp>##V3_BDPV12</stp>
        <stp>DMGT LN Equity</stp>
        <stp>CRNCY</stp>
        <stp>[Crispin Spreadsheet.xlsx]ALEG!R40C4</stp>
        <tr r="D40" s="3"/>
      </tp>
      <tp>
        <v>0.77639999999999998</v>
        <stp/>
        <stp>##V3_BDPV12</stp>
        <stp>USDGBp Curncy</stp>
        <stp>LAST_PRICE</stp>
        <stp>[Crispin Spreadsheet.xlsx]FDXC!R38C13</stp>
        <tr r="M38" s="8"/>
      </tp>
      <tp>
        <v>0.77639999999999998</v>
        <stp/>
        <stp>##V3_BDPV12</stp>
        <stp>USDGBp Curncy</stp>
        <stp>LAST_PRICE</stp>
        <stp>[Crispin Spreadsheet.xlsx]FDXC!R39C13</stp>
        <tr r="M39" s="8"/>
      </tp>
      <tp>
        <v>0.77639999999999998</v>
        <stp/>
        <stp>##V3_BDPV12</stp>
        <stp>USDGBp Curncy</stp>
        <stp>LAST_PRICE</stp>
        <stp>[Crispin Spreadsheet.xlsx]FDXC!R32C13</stp>
        <tr r="M32" s="8"/>
      </tp>
      <tp>
        <v>0.77639999999999998</v>
        <stp/>
        <stp>##V3_BDPV12</stp>
        <stp>USDGBp Curncy</stp>
        <stp>LAST_PRICE</stp>
        <stp>[Crispin Spreadsheet.xlsx]FDXC!R33C13</stp>
        <tr r="M33" s="8"/>
      </tp>
      <tp>
        <v>0.77639999999999998</v>
        <stp/>
        <stp>##V3_BDPV12</stp>
        <stp>USDGBp Curncy</stp>
        <stp>LAST_PRICE</stp>
        <stp>[Crispin Spreadsheet.xlsx]FDXC!R34C13</stp>
        <tr r="M34" s="8"/>
      </tp>
      <tp>
        <v>0.77639999999999998</v>
        <stp/>
        <stp>##V3_BDPV12</stp>
        <stp>USDGBp Curncy</stp>
        <stp>LAST_PRICE</stp>
        <stp>[Crispin Spreadsheet.xlsx]FDXC!R35C13</stp>
        <tr r="M35" s="8"/>
      </tp>
      <tp>
        <v>0.77639999999999998</v>
        <stp/>
        <stp>##V3_BDPV12</stp>
        <stp>USDGBp Curncy</stp>
        <stp>LAST_PRICE</stp>
        <stp>[Crispin Spreadsheet.xlsx]FDXC!R36C13</stp>
        <tr r="M36" s="8"/>
      </tp>
      <tp>
        <v>0.77639999999999998</v>
        <stp/>
        <stp>##V3_BDPV12</stp>
        <stp>USDGBp Curncy</stp>
        <stp>LAST_PRICE</stp>
        <stp>[Crispin Spreadsheet.xlsx]FDXC!R37C13</stp>
        <tr r="M37" s="8"/>
      </tp>
      <tp>
        <v>0.77639999999999998</v>
        <stp/>
        <stp>##V3_BDPV12</stp>
        <stp>USDGBp Curncy</stp>
        <stp>LAST_PRICE</stp>
        <stp>[Crispin Spreadsheet.xlsx]FDXC!R48C13</stp>
        <tr r="M48" s="8"/>
      </tp>
      <tp>
        <v>0.77639999999999998</v>
        <stp/>
        <stp>##V3_BDPV12</stp>
        <stp>USDGBp Curncy</stp>
        <stp>LAST_PRICE</stp>
        <stp>[Crispin Spreadsheet.xlsx]FDXC!R49C13</stp>
        <tr r="M49" s="8"/>
      </tp>
      <tp>
        <v>0.77639999999999998</v>
        <stp/>
        <stp>##V3_BDPV12</stp>
        <stp>USDGBp Curncy</stp>
        <stp>LAST_PRICE</stp>
        <stp>[Crispin Spreadsheet.xlsx]FDXC!R41C13</stp>
        <tr r="M41" s="8"/>
      </tp>
      <tp>
        <v>0.77639999999999998</v>
        <stp/>
        <stp>##V3_BDPV12</stp>
        <stp>USDGBp Curncy</stp>
        <stp>LAST_PRICE</stp>
        <stp>[Crispin Spreadsheet.xlsx]FDXC!R42C13</stp>
        <tr r="M42" s="8"/>
      </tp>
      <tp>
        <v>0.77639999999999998</v>
        <stp/>
        <stp>##V3_BDPV12</stp>
        <stp>USDGBp Curncy</stp>
        <stp>LAST_PRICE</stp>
        <stp>[Crispin Spreadsheet.xlsx]FDXC!R43C13</stp>
        <tr r="M43" s="8"/>
      </tp>
      <tp>
        <v>0.77639999999999998</v>
        <stp/>
        <stp>##V3_BDPV12</stp>
        <stp>USDGBp Curncy</stp>
        <stp>LAST_PRICE</stp>
        <stp>[Crispin Spreadsheet.xlsx]FDXC!R44C13</stp>
        <tr r="M44" s="8"/>
      </tp>
      <tp>
        <v>0.77639999999999998</v>
        <stp/>
        <stp>##V3_BDPV12</stp>
        <stp>USDGBp Curncy</stp>
        <stp>LAST_PRICE</stp>
        <stp>[Crispin Spreadsheet.xlsx]FDXC!R45C13</stp>
        <tr r="M45" s="8"/>
      </tp>
      <tp>
        <v>0.77639999999999998</v>
        <stp/>
        <stp>##V3_BDPV12</stp>
        <stp>USDGBp Curncy</stp>
        <stp>LAST_PRICE</stp>
        <stp>[Crispin Spreadsheet.xlsx]FDXC!R46C13</stp>
        <tr r="M46" s="8"/>
      </tp>
      <tp>
        <v>0.77639999999999998</v>
        <stp/>
        <stp>##V3_BDPV12</stp>
        <stp>USDGBp Curncy</stp>
        <stp>LAST_PRICE</stp>
        <stp>[Crispin Spreadsheet.xlsx]FDXC!R47C13</stp>
        <tr r="M47" s="8"/>
      </tp>
      <tp>
        <v>10.767200000000001</v>
        <stp/>
        <stp>##V3_BDPV12</stp>
        <stp>GBPNOK Curncy</stp>
        <stp>LAST_PRICE</stp>
        <stp>[Crispin Spreadsheet.xlsx]OPUS!R31C13</stp>
        <tr r="M31" s="4"/>
      </tp>
      <tp>
        <v>10.767200000000001</v>
        <stp/>
        <stp>##V3_BDPV12</stp>
        <stp>GBPNOK Curncy</stp>
        <stp>LAST_PRICE</stp>
        <stp>[Crispin Spreadsheet.xlsx]OPUS!R32C13</stp>
        <tr r="M32" s="4"/>
      </tp>
      <tp>
        <v>430.45</v>
        <stp/>
        <stp>##V3_BDHV12</stp>
        <stp>CACC US Equity</stp>
        <stp>PX_CLOSE_1D</stp>
        <stp>14/08/2018</stp>
        <stp>14/08/2018</stp>
        <stp>[Crispin Spreadsheet.xlsx]OEI!R646C28</stp>
        <tr r="AB646" s="1"/>
      </tp>
      <tp>
        <v>788</v>
        <stp/>
        <stp>##V3_BDHV12</stp>
        <stp>BVIC LN Equity</stp>
        <stp>PX_CLOSE_1D</stp>
        <stp>14/08/2018</stp>
        <stp>14/08/2018</stp>
        <stp>[Crispin Spreadsheet.xlsx]OEI!R441C28</stp>
        <tr r="AB441" s="1"/>
      </tp>
      <tp>
        <v>184.5</v>
        <stp/>
        <stp>##V3_BDHV12</stp>
        <stp>BARC LN Equity</stp>
        <stp>PX_CLOSE_1D</stp>
        <stp>14/08/2018</stp>
        <stp>14/08/2018</stp>
        <stp>[Crispin Spreadsheet.xlsx]OEI!R432C28</stp>
        <tr r="AB432" s="1"/>
      </tp>
      <tp>
        <v>100</v>
        <stp/>
        <stp>##V3_BDHV12</stp>
        <stp>DGOC LN Equity</stp>
        <stp>PX_CLOSE_1D</stp>
        <stp>14/08/2018</stp>
        <stp>14/08/2018</stp>
        <stp>[Crispin Spreadsheet.xlsx]OEI!R463C28</stp>
        <tr r="AB463" s="1"/>
      </tp>
      <tp>
        <v>777.2</v>
        <stp/>
        <stp>##V3_BDHV12</stp>
        <stp>5020 JT Equity</stp>
        <stp>PX_CLOSE_1D</stp>
        <stp>14/08/2018</stp>
        <stp>14/08/2018</stp>
        <stp>[Crispin Spreadsheet.xlsx]OPUS!R21C22</stp>
        <tr r="V21" s="4"/>
      </tp>
      <tp>
        <v>105.6</v>
        <stp/>
        <stp>##V3_BDHV12</stp>
        <stp>IQE LN Equity</stp>
        <stp>PX_CLOSE_1D</stp>
        <stp>14/08/2018</stp>
        <stp>14/08/2018</stp>
        <stp>[Crispin Spreadsheet.xlsx]OEI!R806C28</stp>
        <tr r="AB806" s="1"/>
      </tp>
      <tp>
        <v>411</v>
        <stp/>
        <stp>##V3_BDHV12</stp>
        <stp>BME LN Equity</stp>
        <stp>PX_CLOSE_1D</stp>
        <stp>14/08/2018</stp>
        <stp>14/08/2018</stp>
        <stp>[Crispin Spreadsheet.xlsx]OEI!R783C28</stp>
        <tr r="AB783" s="1"/>
      </tp>
      <tp>
        <v>4490</v>
        <stp/>
        <stp>##V3_BDHV12</stp>
        <stp>LSE LN Equity</stp>
        <stp>PX_CLOSE_1D</stp>
        <stp>14/08/2018</stp>
        <stp>14/08/2018</stp>
        <stp>[Crispin Spreadsheet.xlsx]OEI!R522C28</stp>
        <tr r="AB522" s="1"/>
      </tp>
      <tp>
        <v>584</v>
        <stp/>
        <stp>##V3_BDHV12</stp>
        <stp>LRE LN Equity</stp>
        <stp>PX_CLOSE_1D</stp>
        <stp>14/08/2018</stp>
        <stp>14/08/2018</stp>
        <stp>[Crispin Spreadsheet.xlsx]OEI!R519C28</stp>
        <tr r="AB519" s="1"/>
      </tp>
      <tp>
        <v>35.1</v>
        <stp/>
        <stp>##V3_BDHV12</stp>
        <stp>JSE LN Equity</stp>
        <stp>PX_CLOSE_1D</stp>
        <stp>14/08/2018</stp>
        <stp>14/08/2018</stp>
        <stp>[Crispin Spreadsheet.xlsx]OEI!R512C28</stp>
        <tr r="AB512" s="1"/>
      </tp>
      <tp>
        <v>105.6</v>
        <stp/>
        <stp>##V3_BDHV12</stp>
        <stp>IQE LN Equity</stp>
        <stp>PX_CLOSE_1D</stp>
        <stp>14/08/2018</stp>
        <stp>14/08/2018</stp>
        <stp>[Crispin Spreadsheet.xlsx]OEI!R506C28</stp>
        <tr r="AB506" s="1"/>
      </tp>
      <tp>
        <v>1268</v>
        <stp/>
        <stp>##V3_BDHV12</stp>
        <stp>SSE LN Equity</stp>
        <stp>PX_CLOSE_1D</stp>
        <stp>14/08/2018</stp>
        <stp>14/08/2018</stp>
        <stp>[Crispin Spreadsheet.xlsx]OEI!R584C28</stp>
        <tr r="AB584" s="1"/>
      </tp>
      <tp>
        <v>664.2</v>
        <stp/>
        <stp>##V3_BDHV12</stp>
        <stp>SGE LN Equity</stp>
        <stp>PX_CLOSE_1D</stp>
        <stp>14/08/2018</stp>
        <stp>14/08/2018</stp>
        <stp>[Crispin Spreadsheet.xlsx]OEI!R592C28</stp>
        <tr r="AB592" s="1"/>
      </tp>
      <tp>
        <v>249.2</v>
        <stp/>
        <stp>##V3_BDHV12</stp>
        <stp>CNE LN Equity</stp>
        <stp>PX_CLOSE_1D</stp>
        <stp>14/08/2018</stp>
        <stp>14/08/2018</stp>
        <stp>[Crispin Spreadsheet.xlsx]OEI!R445C28</stp>
        <tr r="AB445" s="1"/>
      </tp>
      <tp>
        <v>2796</v>
        <stp/>
        <stp>##V3_BDHV12</stp>
        <stp>DGE LN Equity</stp>
        <stp>PX_CLOSE_1D</stp>
        <stp>14/08/2018</stp>
        <stp>14/08/2018</stp>
        <stp>[Crispin Spreadsheet.xlsx]OEI!R462C28</stp>
        <tr r="AB462" s="1"/>
      </tp>
      <tp>
        <v>19.745000000000001</v>
        <stp/>
        <stp>##V3_BDHV12</stp>
        <stp>ELE SQ Equity</stp>
        <stp>PX_CLOSE_1D</stp>
        <stp>14/08/2018</stp>
        <stp>14/08/2018</stp>
        <stp>[Crispin Spreadsheet.xlsx]OEI!R356C28</stp>
        <tr r="AB356" s="1"/>
      </tp>
      <tp t="s">
        <v>#N/A N/A</v>
        <stp/>
        <stp>##V3_BDHV12</stp>
        <stp>ABE SQ Equity</stp>
        <stp>PX_CLOSE_1D</stp>
        <stp>14/08/2018</stp>
        <stp>14/08/2018</stp>
        <stp>[Crispin Spreadsheet.xlsx]OEI!R349C28</stp>
        <tr r="AB349" s="1"/>
      </tp>
      <tp>
        <v>13.32</v>
        <stp/>
        <stp>##V3_BDHV12</stp>
        <stp>ACE IM Equity</stp>
        <stp>PX_CLOSE_1D</stp>
        <stp>14/08/2018</stp>
        <stp>14/08/2018</stp>
        <stp>[Crispin Spreadsheet.xlsx]OEI!R225C28</stp>
        <tr r="AB225" s="1"/>
      </tp>
      <tp>
        <v>35.854999999999997</v>
        <stp/>
        <stp>##V3_BDHV12</stp>
        <stp>GLE FP Equity</stp>
        <stp>PX_CLOSE_1D</stp>
        <stp>14/08/2018</stp>
        <stp>14/08/2018</stp>
        <stp>[Crispin Spreadsheet.xlsx]OEI!R129C28</stp>
        <tr r="AB129" s="1"/>
      </tp>
      <tp>
        <v>18.309999999999999</v>
        <stp/>
        <stp>##V3_BDHV12</stp>
        <stp>VIE FP Equity</stp>
        <stp>PX_CLOSE_1D</stp>
        <stp>14/08/2018</stp>
        <stp>14/08/2018</stp>
        <stp>[Crispin Spreadsheet.xlsx]OEI!R138C28</stp>
        <tr r="AB138" s="1"/>
      </tp>
      <tp>
        <v>110.34</v>
        <stp/>
        <stp>##V3_BDHV12</stp>
        <stp>SIE GY Equity</stp>
        <stp>PX_CLOSE_1D</stp>
        <stp>14/08/2018</stp>
        <stp>14/08/2018</stp>
        <stp>[Crispin Spreadsheet.xlsx]OEI!R179C28</stp>
        <tr r="AB179" s="1"/>
      </tp>
      <tp>
        <v>20.89</v>
        <stp/>
        <stp>##V3_BDHV12</stp>
        <stp>RWE GY Equity</stp>
        <stp>PX_CLOSE_1D</stp>
        <stp>14/08/2018</stp>
        <stp>14/08/2018</stp>
        <stp>[Crispin Spreadsheet.xlsx]OEI!R176C28</stp>
        <tr r="AB176" s="1"/>
      </tp>
      <tp t="s">
        <v>#N/A N/A</v>
        <stp/>
        <stp>##V3_BDHV12</stp>
        <stp>MSCC US Equity</stp>
        <stp>PX_CLOSE_1D</stp>
        <stp>14/08/2018</stp>
        <stp>14/08/2018</stp>
        <stp>[Crispin Spreadsheet.xlsx]OEI!R692C28</stp>
        <tr r="AB692" s="1"/>
      </tp>
      <tp>
        <v>112.55</v>
        <stp/>
        <stp>##V3_BDHV12</stp>
        <stp>SUBC NO Equity</stp>
        <stp>PX_CLOSE_1D</stp>
        <stp>14/08/2018</stp>
        <stp>14/08/2018</stp>
        <stp>[Crispin Spreadsheet.xlsx]OEI!R329C28</stp>
        <tr r="AB329" s="1"/>
      </tp>
      <tp>
        <v>111.05</v>
        <stp/>
        <stp>##V3_BDPV12</stp>
        <stp>USDJPY Curncy</stp>
        <stp>LAST_PRICE</stp>
        <stp>[Crispin Spreadsheet.xlsx]OEI!R766C7</stp>
        <tr r="G766" s="1"/>
      </tp>
      <tp>
        <v>1248.6400000000001</v>
        <stp/>
        <stp>##V3_BDHV12</stp>
        <stp>GOOGL US Equity</stp>
        <stp>PX_CLOSE_1D</stp>
        <stp>14/08/2018</stp>
        <stp>14/08/2018</stp>
        <stp>[Crispin Spreadsheet.xlsx]OEI!R619C28</stp>
        <tr r="AB619" s="1"/>
      </tp>
      <tp>
        <v>28.75</v>
        <stp/>
        <stp>##V3_BDPV12</stp>
        <stp>HUM LN Equity</stp>
        <stp>LAST_PRICE</stp>
        <stp>[Crispin Spreadsheet.xlsx]OEI!R489C7</stp>
        <tr r="G489" s="1"/>
      </tp>
      <tp>
        <v>223.8</v>
        <stp/>
        <stp>##V3_BDPV12</stp>
        <stp>IPF LN Equity</stp>
        <stp>LAST_PRICE</stp>
        <stp>[Crispin Spreadsheet.xlsx]OEI!R502C7</stp>
        <tr r="G502" s="1"/>
      </tp>
      <tp>
        <v>12.11</v>
        <stp/>
        <stp>##V3_BDPV12</stp>
        <stp>RIG US Equity</stp>
        <stp>LAST_PRICE</stp>
        <stp>[Crispin Spreadsheet.xlsx]OEI!R723C7</stp>
        <tr r="G723" s="1"/>
      </tp>
      <tp>
        <v>906</v>
        <stp/>
        <stp>##V3_BDPV12</stp>
        <stp>IGG LN Equity</stp>
        <stp>LAST_PRICE</stp>
        <stp>[Crispin Spreadsheet.xlsx]OEI!R493C7</stp>
        <tr r="G493" s="1"/>
      </tp>
      <tp>
        <v>14.045</v>
        <stp/>
        <stp>##V3_BDPV12</stp>
        <stp>EDF FP Equity</stp>
        <stp>LAST_PRICE</stp>
        <stp>[Crispin Spreadsheet.xlsx]OEI!R792C7</stp>
        <tr r="G792" s="1"/>
      </tp>
      <tp>
        <v>18.55</v>
        <stp/>
        <stp>##V3_BDPV12</stp>
        <stp>TTM US Equity</stp>
        <stp>LAST_PRICE</stp>
        <stp>[Crispin Spreadsheet.xlsx]OEI!R719C7</stp>
        <tr r="G719" s="1"/>
      </tp>
      <tp>
        <v>350</v>
        <stp/>
        <stp>##V3_BDPV12</stp>
        <stp>TDG US Equity</stp>
        <stp>LAST_PRICE</stp>
        <stp>[Crispin Spreadsheet.xlsx]OEI!R843C7</stp>
        <tr r="G843" s="1"/>
      </tp>
      <tp>
        <v>3672</v>
        <stp/>
        <stp>##V3_BDPV12</stp>
        <stp>BKG LN Equity</stp>
        <stp>LAST_PRICE</stp>
        <stp>[Crispin Spreadsheet.xlsx]OEI!R433C7</stp>
        <tr r="G433" s="1"/>
      </tp>
      <tp>
        <v>4682</v>
        <stp/>
        <stp>##V3_BDPV12</stp>
        <stp>CCL LN Equity</stp>
        <stp>LAST_PRICE</stp>
        <stp>[Crispin Spreadsheet.xlsx]OEI!R448C7</stp>
        <tr r="G448" s="1"/>
      </tp>
      <tp>
        <v>103.38</v>
        <stp/>
        <stp>##V3_BDPV12</stp>
        <stp>SJM US Equity</stp>
        <stp>LAST_PRICE</stp>
        <stp>[Crispin Spreadsheet.xlsx]OEI!R809C7</stp>
        <tr r="G809" s="1"/>
      </tp>
      <tp>
        <v>11831</v>
        <stp/>
        <stp>##V3_BDPV12</stp>
        <stp>ANG SJ Equity</stp>
        <stp>LAST_PRICE</stp>
        <stp>[Crispin Spreadsheet.xlsx]OEI!R343C7</stp>
        <tr r="G343" s="1"/>
      </tp>
      <tp>
        <v>10.83</v>
        <stp/>
        <stp>##V3_BDPV12</stp>
        <stp>SGL GY Equity</stp>
        <stp>LAST_PRICE</stp>
        <stp>[Crispin Spreadsheet.xlsx]OEI!R178C7</stp>
        <tr r="G178" s="1"/>
      </tp>
      <tp>
        <v>58.48</v>
        <stp/>
        <stp>##V3_BDPV12</stp>
        <stp>DAL US Equity</stp>
        <stp>LAST_PRICE</stp>
        <stp>[Crispin Spreadsheet.xlsx]OEI!R648C7</stp>
        <tr r="G648" s="1"/>
      </tp>
      <tp>
        <v>12.436</v>
        <stp/>
        <stp>##V3_BDPV12</stp>
        <stp>UCG IM Equity</stp>
        <stp>LAST_PRICE</stp>
        <stp>[Crispin Spreadsheet.xlsx]OEI!R243C7</stp>
        <tr r="G243" s="1"/>
      </tp>
      <tp>
        <v>75</v>
        <stp/>
        <stp>##V3_BDHV12</stp>
        <stp>SAVE FP Equity</stp>
        <stp>PX_CLOSE_1D</stp>
        <stp>14/08/2018</stp>
        <stp>14/08/2018</stp>
        <stp>[Crispin Spreadsheet.xlsx]FDXC!R7C22</stp>
        <tr r="V7" s="8"/>
      </tp>
      <tp>
        <v>668</v>
        <stp/>
        <stp>##V3_BDPV12</stp>
        <stp>8306 JT Equity</stp>
        <stp>LAST_PRICE</stp>
        <stp>[Crispin Spreadsheet.xlsx]SWAN!R83C7</stp>
        <tr r="G83" s="2"/>
      </tp>
      <tp>
        <v>1768</v>
        <stp/>
        <stp>##V3_BDPV12</stp>
        <stp>8591 JT Equity</stp>
        <stp>LAST_PRICE</stp>
        <stp>[Crispin Spreadsheet.xlsx]SWAN!R84C7</stp>
        <tr r="G84" s="2"/>
      </tp>
      <tp>
        <v>24.95</v>
        <stp/>
        <stp>##V3_BDHV12</stp>
        <stp>UN01 GY Equity</stp>
        <stp>PX_CLOSE_1D</stp>
        <stp>14/08/2018</stp>
        <stp>14/08/2018</stp>
        <stp>[Crispin Spreadsheet.xlsx]OPUS!R18C22</stp>
        <tr r="V18" s="4"/>
      </tp>
      <tp>
        <v>27.82</v>
        <stp/>
        <stp>##V3_BDPV12</stp>
        <stp>UNVR US Equity</stp>
        <stp>LAST_PRICE</stp>
        <stp>[Crispin Spreadsheet.xlsx]OEI!R728C7</stp>
        <tr r="G728" s="1"/>
      </tp>
      <tp>
        <v>25.3</v>
        <stp/>
        <stp>##V3_BDPV12</stp>
        <stp>PDG LN Equity</stp>
        <stp>LAST_PRICE</stp>
        <stp>[Crispin Spreadsheet.xlsx]BEST!R9C7</stp>
        <tr r="G9" s="6"/>
      </tp>
      <tp>
        <v>2552</v>
        <stp/>
        <stp>##V3_BDPV12</stp>
        <stp>6753 JT Equity</stp>
        <stp>LAST_PRICE</stp>
        <stp>[Crispin Spreadsheet.xlsx]SWAN!R86C7</stp>
        <tr r="G86" s="2"/>
      </tp>
      <tp>
        <v>2246</v>
        <stp/>
        <stp>##V3_BDPV12</stp>
        <stp>BRBY LN Equity</stp>
        <stp>LAST_PRICE</stp>
        <stp>[Crispin Spreadsheet.xlsx]OEI!R443C7</stp>
        <tr r="G443" s="1"/>
      </tp>
      <tp>
        <v>3700</v>
        <stp/>
        <stp>##V3_BDPV12</stp>
        <stp>BATS LN Equity</stp>
        <stp>LAST_PRICE</stp>
        <stp>[Crispin Spreadsheet.xlsx]OEI!R439C7</stp>
        <tr r="G439" s="1"/>
      </tp>
      <tp>
        <v>2.63</v>
        <stp/>
        <stp>##V3_BDPV12</stp>
        <stp>GMA AU Equity</stp>
        <stp>LAST_PRICE</stp>
        <stp>[Crispin Spreadsheet.xlsx]SWAN!R9C7</stp>
        <tr r="G9" s="2"/>
      </tp>
      <tp>
        <v>34.61</v>
        <stp/>
        <stp>##V3_BDPV12</stp>
        <stp>EBAY US Equity</stp>
        <stp>LAST_PRICE</stp>
        <stp>[Crispin Spreadsheet.xlsx]OEI!R653C7</stp>
        <tr r="G653" s="1"/>
      </tp>
      <tp>
        <v>7783</v>
        <stp/>
        <stp>##V3_BDPV12</stp>
        <stp>4911 JT Equity</stp>
        <stp>LAST_PRICE</stp>
        <stp>[Crispin Spreadsheet.xlsx]FDXC!R19C7</stp>
        <tr r="G19" s="8"/>
      </tp>
      <tp>
        <v>38.299999999999997</v>
        <stp/>
        <stp>##V3_BDPV12</stp>
        <stp>1928 HK Equity</stp>
        <stp>PX_YEST_CLOSE</stp>
        <stp>[Crispin Spreadsheet.xlsx]OEI!R209C6</stp>
        <tr r="F209" s="1"/>
      </tp>
      <tp t="s">
        <v>JPY</v>
        <stp/>
        <stp>##V3_BDPV12</stp>
        <stp>7181 JT Equity</stp>
        <stp>CRNCY</stp>
        <stp>[Crispin Spreadsheet.xlsx]OEI!R262C4</stp>
        <tr r="D262" s="1"/>
      </tp>
      <tp t="s">
        <v>GBp</v>
        <stp/>
        <stp>##V3_BDPV12</stp>
        <stp>HWDN LN Equity</stp>
        <stp>CRNCY</stp>
        <stp>[Crispin Spreadsheet.xlsx]ALEG!R42C4</stp>
        <tr r="D42" s="3"/>
      </tp>
      <tp t="s">
        <v>JPY</v>
        <stp/>
        <stp>##V3_BDPV12</stp>
        <stp>6383 JT Equity</stp>
        <stp>CRNCY</stp>
        <stp>[Crispin Spreadsheet.xlsx]OEI!R252C4</stp>
        <tr r="D252" s="1"/>
      </tp>
      <tp>
        <v>451.7</v>
        <stp/>
        <stp>##V3_BDPV12</stp>
        <stp>AUTO LN Equity</stp>
        <stp>LAST_PRICE</stp>
        <stp>[Crispin Spreadsheet.xlsx]SWAN!R133C7</stp>
        <tr r="G133" s="2"/>
      </tp>
      <tp>
        <v>24.72</v>
        <stp/>
        <stp>##V3_BDPV12</stp>
        <stp>ONTEX BB Equity</stp>
        <stp>PX_YEST_CLOSE</stp>
        <stp>[Crispin Spreadsheet.xlsx]SWAN!R17C6</stp>
        <tr r="F17" s="2"/>
      </tp>
      <tp t="s">
        <v>EURO-BUND FUTURE  Sep18</v>
        <stp/>
        <stp>##V3_BDPV12</stp>
        <stp>RXA Comdty</stp>
        <stp>NAME</stp>
        <stp>[Crispin Spreadsheet.xlsx]OEI!R742C5</stp>
        <tr r="E742" s="1"/>
      </tp>
      <tp>
        <v>15.94</v>
        <stp/>
        <stp>##V3_BDPV12</stp>
        <stp>SLCJY US Equity</stp>
        <stp>PX_YEST_CLOSE</stp>
        <stp>[Crispin Spreadsheet.xlsx]BEST!R13C6</stp>
        <tr r="F13" s="6"/>
      </tp>
      <tp>
        <v>4595</v>
        <stp/>
        <stp>##V3_BDHV12</stp>
        <stp>2331 JT Equity</stp>
        <stp>PX_CLOSE_1D</stp>
        <stp>14/08/2018</stp>
        <stp>14/08/2018</stp>
        <stp>[Crispin Spreadsheet.xlsx]OPUS!R26C22</stp>
        <tr r="V26" s="4"/>
      </tp>
      <tp>
        <v>0.52</v>
        <stp/>
        <stp>##V3_BDPV12</stp>
        <stp>MLX AU Equity</stp>
        <stp>LAST_PRICE</stp>
        <stp>[Crispin Spreadsheet.xlsx]OEI!R20C7</stp>
        <tr r="G20" s="1"/>
      </tp>
      <tp>
        <v>68.002200000000002</v>
        <stp/>
        <stp>##V3_BDPV12</stp>
        <stp>USDRUB Curncy</stp>
        <stp>LAST_PRICE</stp>
        <stp>[Crispin Spreadsheet.xlsx]OEI!R857C7</stp>
        <tr r="G857" s="1"/>
      </tp>
      <tp>
        <v>27.52</v>
        <stp/>
        <stp>##V3_BDHV12</stp>
        <stp>CLAB SS Equity</stp>
        <stp>PX_CLOSE_1D</stp>
        <stp>14/08/2018</stp>
        <stp>14/08/2018</stp>
        <stp>[Crispin Spreadsheet.xlsx]OEI!R366C28</stp>
        <tr r="AB366" s="1"/>
      </tp>
      <tp>
        <v>399.8</v>
        <stp/>
        <stp>##V3_BDHV12</stp>
        <stp>SPD LN Equity</stp>
        <stp>PX_CLOSE_1D</stp>
        <stp>14/08/2018</stp>
        <stp>14/08/2018</stp>
        <stp>[Crispin Spreadsheet.xlsx]OEI!R836C28</stp>
        <tr r="AB836" s="1"/>
      </tp>
      <tp>
        <v>7500</v>
        <stp/>
        <stp>##V3_BDHV12</stp>
        <stp>4911 JT Equity</stp>
        <stp>PX_CLOSE_1D</stp>
        <stp>14/08/2018</stp>
        <stp>14/08/2018</stp>
        <stp>[Crispin Spreadsheet.xlsx]OPUS!R25C22</stp>
        <tr r="V25" s="4"/>
      </tp>
      <tp>
        <v>183.12</v>
        <stp/>
        <stp>##V3_BDHV12</stp>
        <stp>PXD US Equity</stp>
        <stp>PX_CLOSE_1D</stp>
        <stp>14/08/2018</stp>
        <stp>14/08/2018</stp>
        <stp>[Crispin Spreadsheet.xlsx]OEI!R709C28</stp>
        <tr r="AB709" s="1"/>
      </tp>
      <tp>
        <v>46.34</v>
        <stp/>
        <stp>##V3_BDHV12</stp>
        <stp>BID US Equity</stp>
        <stp>PX_CLOSE_1D</stp>
        <stp>14/08/2018</stp>
        <stp>14/08/2018</stp>
        <stp>[Crispin Spreadsheet.xlsx]OEI!R717C28</stp>
        <tr r="AB717" s="1"/>
      </tp>
      <tp>
        <v>181.02</v>
        <stp/>
        <stp>##V3_BDHV12</stp>
        <stp>VOD LN Equity</stp>
        <stp>PX_CLOSE_1D</stp>
        <stp>14/08/2018</stp>
        <stp>14/08/2018</stp>
        <stp>[Crispin Spreadsheet.xlsx]OEI!R605C28</stp>
        <tr r="AB605" s="1"/>
      </tp>
      <tp>
        <v>841</v>
        <stp/>
        <stp>##V3_BDHV12</stp>
        <stp>VED LN Equity</stp>
        <stp>PX_CLOSE_1D</stp>
        <stp>14/08/2018</stp>
        <stp>14/08/2018</stp>
        <stp>[Crispin Spreadsheet.xlsx]OEI!R603C28</stp>
        <tr r="AB603" s="1"/>
      </tp>
      <tp>
        <v>19.73</v>
        <stp/>
        <stp>##V3_BDHV12</stp>
        <stp>AMD US Equity</stp>
        <stp>PX_CLOSE_1D</stp>
        <stp>14/08/2018</stp>
        <stp>14/08/2018</stp>
        <stp>[Crispin Spreadsheet.xlsx]OEI!R614C28</stp>
        <tr r="AB614" s="1"/>
      </tp>
      <tp>
        <v>205</v>
        <stp/>
        <stp>##V3_BDHV12</stp>
        <stp>OBD LN Equity</stp>
        <stp>PX_CLOSE_1D</stp>
        <stp>14/08/2018</stp>
        <stp>14/08/2018</stp>
        <stp>[Crispin Spreadsheet.xlsx]OEI!R536C28</stp>
        <tr r="AB536" s="1"/>
      </tp>
      <tp>
        <v>42.2</v>
        <stp/>
        <stp>##V3_BDHV12</stp>
        <stp>PFD LN Equity</stp>
        <stp>PX_CLOSE_1D</stp>
        <stp>14/08/2018</stp>
        <stp>14/08/2018</stp>
        <stp>[Crispin Spreadsheet.xlsx]OEI!R547C28</stp>
        <tr r="AB547" s="1"/>
      </tp>
      <tp>
        <v>399.8</v>
        <stp/>
        <stp>##V3_BDHV12</stp>
        <stp>SPD LN Equity</stp>
        <stp>PX_CLOSE_1D</stp>
        <stp>14/08/2018</stp>
        <stp>14/08/2018</stp>
        <stp>[Crispin Spreadsheet.xlsx]OEI!R583C28</stp>
        <tr r="AB583" s="1"/>
      </tp>
      <tp>
        <v>14.842599999999999</v>
        <stp/>
        <stp>##V3_BDPV12</stp>
        <stp>USDZAR Curncy</stp>
        <stp>LAST_PRICE</stp>
        <stp>[Crispin Spreadsheet.xlsx]OEI!R767C7</stp>
        <tr r="G767" s="1"/>
      </tp>
      <tp>
        <v>1752</v>
        <stp/>
        <stp>##V3_BDHV12</stp>
        <stp>8591 JT Equity</stp>
        <stp>PX_CLOSE_1D</stp>
        <stp>14/08/2018</stp>
        <stp>14/08/2018</stp>
        <stp>[Crispin Spreadsheet.xlsx]OPUS!R24C22</stp>
        <tr r="V24" s="4"/>
      </tp>
      <tp>
        <v>59.6</v>
        <stp/>
        <stp>##V3_BDHV12</stp>
        <stp>TOD IM Equity</stp>
        <stp>PX_CLOSE_1D</stp>
        <stp>14/08/2018</stp>
        <stp>14/08/2018</stp>
        <stp>[Crispin Spreadsheet.xlsx]OEI!R242C28</stp>
        <tr r="AB242" s="1"/>
      </tp>
      <tp>
        <v>535.20000000000005</v>
        <stp/>
        <stp>##V3_BDHV12</stp>
        <stp>HEXAB SS Equity</stp>
        <stp>PX_CLOSE_1D</stp>
        <stp>14/08/2018</stp>
        <stp>14/08/2018</stp>
        <stp>[Crispin Spreadsheet.xlsx]OEI!R372C28</stp>
        <tr r="AB372" s="1"/>
      </tp>
      <tp>
        <v>2562.5</v>
        <stp/>
        <stp>##V3_BDHV12</stp>
        <stp>RDSB LN Equity</stp>
        <stp>PX_CLOSE_1D</stp>
        <stp>14/08/2018</stp>
        <stp>14/08/2018</stp>
        <stp>[Crispin Spreadsheet.xlsx]OEI!R565C28</stp>
        <tr r="AB565" s="1"/>
      </tp>
      <tp>
        <v>176.7</v>
        <stp/>
        <stp>##V3_BDHV12</stp>
        <stp>SKFB SS Equity</stp>
        <stp>PX_CLOSE_1D</stp>
        <stp>14/08/2018</stp>
        <stp>14/08/2018</stp>
        <stp>[Crispin Spreadsheet.xlsx]OEI!R378C28</stp>
        <tr r="AB378" s="1"/>
      </tp>
      <tp>
        <v>166</v>
        <stp/>
        <stp>##V3_BDHV12</stp>
        <stp>SKAB SS Equity</stp>
        <stp>PX_CLOSE_1D</stp>
        <stp>14/08/2018</stp>
        <stp>14/08/2018</stp>
        <stp>[Crispin Spreadsheet.xlsx]OEI!R377C28</stp>
        <tr r="AB377" s="1"/>
      </tp>
      <tp>
        <v>535.20000000000005</v>
        <stp/>
        <stp>##V3_BDHV12</stp>
        <stp>HEXAB SS Equity</stp>
        <stp>PX_CLOSE_1D</stp>
        <stp>14/08/2018</stp>
        <stp>14/08/2018</stp>
        <stp>[Crispin Spreadsheet.xlsx]OEI!R802C28</stp>
        <tr r="AB802" s="1"/>
      </tp>
      <tp>
        <v>166</v>
        <stp/>
        <stp>##V3_BDHV12</stp>
        <stp>SKAB SS Equity</stp>
        <stp>PX_CLOSE_1D</stp>
        <stp>14/08/2018</stp>
        <stp>14/08/2018</stp>
        <stp>[Crispin Spreadsheet.xlsx]OEI!R834C28</stp>
        <tr r="AB834" s="1"/>
      </tp>
      <tp>
        <v>547</v>
        <stp/>
        <stp>##V3_BDHV12</stp>
        <stp>8848 JT Equity</stp>
        <stp>PX_CLOSE_1D</stp>
        <stp>14/08/2018</stp>
        <stp>14/08/2018</stp>
        <stp>[Crispin Spreadsheet.xlsx]FDXC!R16C22</stp>
        <tr r="V16" s="8"/>
      </tp>
      <tp>
        <v>37.200000000000003</v>
        <stp/>
        <stp>##V3_BDPV12</stp>
        <stp>JSE LN Equity</stp>
        <stp>LAST_PRICE</stp>
        <stp>[Crispin Spreadsheet.xlsx]OEI!R512C7</stp>
        <tr r="G512" s="1"/>
      </tp>
      <tp>
        <v>6.9729999999999999</v>
        <stp/>
        <stp>##V3_BDPV12</stp>
        <stp>TEF SQ Equity</stp>
        <stp>LAST_PRICE</stp>
        <stp>[Crispin Spreadsheet.xlsx]OEI!R361C7</stp>
        <tr r="G361" s="1"/>
      </tp>
      <tp>
        <v>4681</v>
        <stp/>
        <stp>##V3_BDPV12</stp>
        <stp>LSE LN Equity</stp>
        <stp>LAST_PRICE</stp>
        <stp>[Crispin Spreadsheet.xlsx]OEI!R522C7</stp>
        <tr r="G522" s="1"/>
      </tp>
      <tp>
        <v>106.5</v>
        <stp/>
        <stp>##V3_BDPV12</stp>
        <stp>XPO US Equity</stp>
        <stp>LAST_PRICE</stp>
        <stp>[Crispin Spreadsheet.xlsx]OEI!R848C7</stp>
        <tr r="G848" s="1"/>
      </tp>
      <tp>
        <v>122.65</v>
        <stp/>
        <stp>##V3_BDPV12</stp>
        <stp>TIF US Equity</stp>
        <stp>LAST_PRICE</stp>
        <stp>[Crispin Spreadsheet.xlsx]OEI!R721C7</stp>
        <tr r="G721" s="1"/>
      </tp>
      <tp>
        <v>13.91</v>
        <stp/>
        <stp>##V3_BDPV12</stp>
        <stp>ORA FP Equity</stp>
        <stp>LAST_PRICE</stp>
        <stp>[Crispin Spreadsheet.xlsx]OEI!R116C7</stp>
        <tr r="G116" s="1"/>
      </tp>
      <tp>
        <v>2286</v>
        <stp/>
        <stp>##V3_BDPV12</stp>
        <stp>ABF LN Equity</stp>
        <stp>LAST_PRICE</stp>
        <stp>[Crispin Spreadsheet.xlsx]OEI!R781C7</stp>
        <tr r="G781" s="1"/>
      </tp>
      <tp>
        <v>93.45</v>
        <stp/>
        <stp>##V3_BDPV12</stp>
        <stp>MAN GY Equity</stp>
        <stp>LAST_PRICE</stp>
        <stp>[Crispin Spreadsheet.xlsx]OEI!R169C7</stp>
        <tr r="G169" s="1"/>
      </tp>
      <tp>
        <v>2711</v>
        <stp/>
        <stp>##V3_BDPV12</stp>
        <stp>DGE LN Equity</stp>
        <stp>LAST_PRICE</stp>
        <stp>[Crispin Spreadsheet.xlsx]OEI!R462C7</stp>
        <tr r="G462" s="1"/>
      </tp>
      <tp>
        <v>12.59</v>
        <stp/>
        <stp>##V3_BDPV12</stp>
        <stp>BVN US Equity</stp>
        <stp>LAST_PRICE</stp>
        <stp>[Crispin Spreadsheet.xlsx]OEI!R639C7</stp>
        <tr r="G639" s="1"/>
      </tp>
      <tp>
        <v>3.5539999999999998</v>
        <stp/>
        <stp>##V3_BDPV12</stp>
        <stp>SRG IM Equity</stp>
        <stp>LAST_PRICE</stp>
        <stp>[Crispin Spreadsheet.xlsx]OEI!R240C7</stp>
        <tr r="G240" s="1"/>
      </tp>
      <tp>
        <v>383.8</v>
        <stp/>
        <stp>##V3_BDPV12</stp>
        <stp>SPD LN Equity</stp>
        <stp>LAST_PRICE</stp>
        <stp>[Crispin Spreadsheet.xlsx]OEI!R583C7</stp>
        <tr r="G583" s="1"/>
      </tp>
      <tp>
        <v>598.6</v>
        <stp/>
        <stp>##V3_BDPV12</stp>
        <stp>SGE LN Equity</stp>
        <stp>LAST_PRICE</stp>
        <stp>[Crispin Spreadsheet.xlsx]OEI!R592C7</stp>
        <tr r="G592" s="1"/>
      </tp>
      <tp>
        <v>844</v>
        <stp/>
        <stp>##V3_BDPV12</stp>
        <stp>VED LN Equity</stp>
        <stp>LAST_PRICE</stp>
        <stp>[Crispin Spreadsheet.xlsx]OEI!R603C7</stp>
        <tr r="G603" s="1"/>
      </tp>
      <tp>
        <v>6.05</v>
        <stp/>
        <stp>##V3_BDPV12</stp>
        <stp>GARAN TI Equity</stp>
        <stp>LAST_PRICE</stp>
        <stp>[Crispin Spreadsheet.xlsx]OEI!R410C7</stp>
        <tr r="G410" s="1"/>
      </tp>
      <tp>
        <v>4364</v>
        <stp/>
        <stp>##V3_BDPV12</stp>
        <stp>8316 JT Equity</stp>
        <stp>LAST_PRICE</stp>
        <stp>[Crispin Spreadsheet.xlsx]SWAN!R90C7</stp>
        <tr r="G90" s="2"/>
      </tp>
      <tp>
        <v>7783</v>
        <stp/>
        <stp>##V3_BDPV12</stp>
        <stp>4911 JT Equity</stp>
        <stp>LAST_PRICE</stp>
        <stp>[Crispin Spreadsheet.xlsx]SWAN!R87C7</stp>
        <tr r="G87" s="2"/>
      </tp>
      <tp>
        <v>1132</v>
        <stp/>
        <stp>##V3_BDPV12</stp>
        <stp>5727 JT Equity</stp>
        <stp>LAST_PRICE</stp>
        <stp>[Crispin Spreadsheet.xlsx]SWAN!R91C7</stp>
        <tr r="G91" s="2"/>
      </tp>
      <tp>
        <v>283.2</v>
        <stp/>
        <stp>##V3_BDHV12</stp>
        <stp>AKERBP NO Equity</stp>
        <stp>PX_CLOSE_1D</stp>
        <stp>14/08/2018</stp>
        <stp>14/08/2018</stp>
        <stp>[Crispin Spreadsheet.xlsx]OBID!R6C22</stp>
        <tr r="V6" s="7"/>
      </tp>
      <tp>
        <v>175.01</v>
        <stp/>
        <stp>##V3_BDPV12</stp>
        <stp>BABA US Equity</stp>
        <stp>LAST_PRICE</stp>
        <stp>[Crispin Spreadsheet.xlsx]SWAN!R183C7</stp>
        <tr r="G183" s="2"/>
      </tp>
      <tp>
        <v>283.2</v>
        <stp/>
        <stp>##V3_BDHV12</stp>
        <stp>AKERBP NO Equity</stp>
        <stp>PX_CLOSE_1D</stp>
        <stp>14/08/2018</stp>
        <stp>14/08/2018</stp>
        <stp>[Crispin Spreadsheet.xlsx]OEI!R775C28</stp>
        <tr r="AB775" s="1"/>
      </tp>
      <tp>
        <v>904.8</v>
        <stp/>
        <stp>##V3_BDPV12</stp>
        <stp>FRES LN Equity</stp>
        <stp>LAST_PRICE</stp>
        <stp>[Crispin Spreadsheet.xlsx]SWAN!R147C7</stp>
        <tr r="G147" s="2"/>
      </tp>
      <tp>
        <v>283.2</v>
        <stp/>
        <stp>##V3_BDHV12</stp>
        <stp>AKERBP NO Equity</stp>
        <stp>PX_CLOSE_1D</stp>
        <stp>14/08/2018</stp>
        <stp>14/08/2018</stp>
        <stp>[Crispin Spreadsheet.xlsx]OEI!R317C28</stp>
        <tr r="AB317" s="1"/>
      </tp>
      <tp>
        <v>487.9</v>
        <stp/>
        <stp>##V3_BDPV12</stp>
        <stp>HWDN LN Equity</stp>
        <stp>LAST_PRICE</stp>
        <stp>[Crispin Spreadsheet.xlsx]SWAN!R149C7</stp>
        <tr r="G149" s="2"/>
      </tp>
      <tp>
        <v>4.49</v>
        <stp/>
        <stp>##V3_BDPV12</stp>
        <stp>GOGO US Equity</stp>
        <stp>LAST_PRICE</stp>
        <stp>[Crispin Spreadsheet.xlsx]SWAN!R196C7</stp>
        <tr r="G196" s="2"/>
      </tp>
      <tp>
        <v>12.36</v>
        <stp/>
        <stp>##V3_BDPV12</stp>
        <stp>COTY US Equity</stp>
        <stp>LAST_PRICE</stp>
        <stp>[Crispin Spreadsheet.xlsx]SWAN!R192C7</stp>
        <tr r="G192" s="2"/>
      </tp>
      <tp t="s">
        <v>USD</v>
        <stp/>
        <stp>##V3_BDPV12</stp>
        <stp>CMCSA US Equity</stp>
        <stp>CRNCY</stp>
        <stp>[Crispin Spreadsheet.xlsx]OPUS!R60C4</stp>
        <tr r="D60" s="4"/>
      </tp>
      <tp>
        <v>15.94</v>
        <stp/>
        <stp>##V3_BDPV12</stp>
        <stp>SLCJY US Equity</stp>
        <stp>PX_YEST_CLOSE</stp>
        <stp>[Crispin Spreadsheet.xlsx]OPUS!R67C6</stp>
        <tr r="F67" s="4"/>
      </tp>
      <tp>
        <v>813.4</v>
        <stp/>
        <stp>##V3_BDPV12</stp>
        <stp>ANTO LN Equity</stp>
        <stp>LAST_PRICE</stp>
        <stp>[Crispin Spreadsheet.xlsx]SWAN!R130C7</stp>
        <tr r="G130" s="2"/>
      </tp>
      <tp>
        <v>8.98</v>
        <stp/>
        <stp>##V3_BDPV12</stp>
        <stp>ARYN SW Equity</stp>
        <stp>LAST_PRICE</stp>
        <stp>[Crispin Spreadsheet.xlsx]SWAN!R120C7</stp>
        <tr r="G120" s="2"/>
      </tp>
      <tp>
        <v>109.5</v>
        <stp/>
        <stp>##V3_BDPV12</stp>
        <stp>DGOC LN Equity</stp>
        <stp>LAST_PRICE</stp>
        <stp>[Crispin Spreadsheet.xlsx]SWAN!R145C7</stp>
        <tr r="G145" s="2"/>
      </tp>
      <tp>
        <v>0.86170000000000002</v>
        <stp/>
        <stp>##V3_BDPV12</stp>
        <stp>USDEUR Curncy</stp>
        <stp>LAST_PRICE</stp>
        <stp>[Crispin Spreadsheet.xlsx]FDXC!R11C13</stp>
        <tr r="M11" s="8"/>
      </tp>
      <tp>
        <v>0.86170000000000002</v>
        <stp/>
        <stp>##V3_BDPV12</stp>
        <stp>USDEUR Curncy</stp>
        <stp>LAST_PRICE</stp>
        <stp>[Crispin Spreadsheet.xlsx]FDXC!R12C13</stp>
        <tr r="M12" s="8"/>
      </tp>
      <tp>
        <v>0.86170000000000002</v>
        <stp/>
        <stp>##V3_BDPV12</stp>
        <stp>USDEUR Curncy</stp>
        <stp>LAST_PRICE</stp>
        <stp>[Crispin Spreadsheet.xlsx]FDXC!R66C20</stp>
        <tr r="T66" s="8"/>
      </tp>
      <tp>
        <v>177.68</v>
        <stp/>
        <stp>##V3_BDHV12</stp>
        <stp>BABA US Equity</stp>
        <stp>PX_CLOSE_1D</stp>
        <stp>14/08/2018</stp>
        <stp>14/08/2018</stp>
        <stp>[Crispin Spreadsheet.xlsx]OEI!R617C28</stp>
        <tr r="AB617" s="1"/>
      </tp>
      <tp>
        <v>227.15</v>
        <stp/>
        <stp>##V3_BDHV12</stp>
        <stp>BT/A LN Equity</stp>
        <stp>PX_CLOSE_1D</stp>
        <stp>14/08/2018</stp>
        <stp>14/08/2018</stp>
        <stp>[Crispin Spreadsheet.xlsx]OEI!R442C28</stp>
        <tr r="AB442" s="1"/>
      </tp>
      <tp>
        <v>68.002200000000002</v>
        <stp/>
        <stp>##V3_BDPV12</stp>
        <stp>USDRUB Curncy</stp>
        <stp>LAST_PRICE</stp>
        <stp>[Crispin Spreadsheet.xlsx]OEI!R764C7</stp>
        <tr r="G764" s="1"/>
      </tp>
      <tp>
        <v>11.31</v>
        <stp/>
        <stp>##V3_BDHV12</stp>
        <stp>AIXA GY Equity</stp>
        <stp>PX_CLOSE_1D</stp>
        <stp>14/08/2018</stp>
        <stp>14/08/2018</stp>
        <stp>[Crispin Spreadsheet.xlsx]OEI!R146C28</stp>
        <tr r="AB146" s="1"/>
      </tp>
      <tp>
        <v>5.4580000000000002</v>
        <stp/>
        <stp>##V3_BDHV12</stp>
        <stp>BBVA SQ Equity</stp>
        <stp>PX_CLOSE_1D</stp>
        <stp>14/08/2018</stp>
        <stp>14/08/2018</stp>
        <stp>[Crispin Spreadsheet.xlsx]OEI!R352C28</stp>
        <tr r="AB352" s="1"/>
      </tp>
      <tp>
        <v>177.4</v>
        <stp/>
        <stp>##V3_BDHV12</stp>
        <stp>MHG NO Equity</stp>
        <stp>PX_CLOSE_1D</stp>
        <stp>14/08/2018</stp>
        <stp>14/08/2018</stp>
        <stp>[Crispin Spreadsheet.xlsx]OEI!R814C28</stp>
        <tr r="AB814" s="1"/>
      </tp>
      <tp>
        <v>642</v>
        <stp/>
        <stp>##V3_BDHV12</stp>
        <stp>DOKA SW Equity</stp>
        <stp>PX_CLOSE_1D</stp>
        <stp>14/08/2018</stp>
        <stp>14/08/2018</stp>
        <stp>[Crispin Spreadsheet.xlsx]OEI!R791C28</stp>
        <tr r="AB791" s="1"/>
      </tp>
      <tp>
        <v>879.5</v>
        <stp/>
        <stp>##V3_BDHV12</stp>
        <stp>IGG LN Equity</stp>
        <stp>PX_CLOSE_1D</stp>
        <stp>14/08/2018</stp>
        <stp>14/08/2018</stp>
        <stp>[Crispin Spreadsheet.xlsx]OEI!R804C28</stp>
        <tr r="AB804" s="1"/>
      </tp>
      <tp>
        <v>356.03</v>
        <stp/>
        <stp>##V3_BDHV12</stp>
        <stp>TDG US Equity</stp>
        <stp>PX_CLOSE_1D</stp>
        <stp>14/08/2018</stp>
        <stp>14/08/2018</stp>
        <stp>[Crispin Spreadsheet.xlsx]OEI!R843C28</stp>
        <tr r="AB843" s="1"/>
      </tp>
      <tp>
        <v>356.03</v>
        <stp/>
        <stp>##V3_BDHV12</stp>
        <stp>TDG US Equity</stp>
        <stp>PX_CLOSE_1D</stp>
        <stp>14/08/2018</stp>
        <stp>14/08/2018</stp>
        <stp>[Crispin Spreadsheet.xlsx]OEI!R722C28</stp>
        <tr r="AB722" s="1"/>
      </tp>
      <tp>
        <v>43.09</v>
        <stp/>
        <stp>##V3_BDHV12</stp>
        <stp>USG US Equity</stp>
        <stp>PX_CLOSE_1D</stp>
        <stp>14/08/2018</stp>
        <stp>14/08/2018</stp>
        <stp>[Crispin Spreadsheet.xlsx]OEI!R729C28</stp>
        <tr r="AB729" s="1"/>
      </tp>
      <tp>
        <v>948</v>
        <stp/>
        <stp>##V3_BDHV12</stp>
        <stp>DTG LN Equity</stp>
        <stp>PX_CLOSE_1D</stp>
        <stp>14/08/2018</stp>
        <stp>14/08/2018</stp>
        <stp>[Crispin Spreadsheet.xlsx]OEI!R789C28</stp>
        <tr r="AB789" s="1"/>
      </tp>
      <tp>
        <v>1663</v>
        <stp/>
        <stp>##V3_BDHV12</stp>
        <stp>CPG LN Equity</stp>
        <stp>PX_CLOSE_1D</stp>
        <stp>14/08/2018</stp>
        <stp>14/08/2018</stp>
        <stp>[Crispin Spreadsheet.xlsx]OEI!R787C28</stp>
        <tr r="AB787" s="1"/>
      </tp>
      <tp>
        <v>716.1</v>
        <stp/>
        <stp>##V3_BDHV12</stp>
        <stp>HSBA LN Equity</stp>
        <stp>PX_CLOSE_1D</stp>
        <stp>14/08/2018</stp>
        <stp>14/08/2018</stp>
        <stp>[Crispin Spreadsheet.xlsx]OEI!R488C28</stp>
        <tr r="AB488" s="1"/>
      </tp>
      <tp>
        <v>11.51</v>
        <stp/>
        <stp>##V3_BDHV12</stp>
        <stp>RIG US Equity</stp>
        <stp>PX_CLOSE_1D</stp>
        <stp>14/08/2018</stp>
        <stp>14/08/2018</stp>
        <stp>[Crispin Spreadsheet.xlsx]OEI!R723C28</stp>
        <tr r="AB723" s="1"/>
      </tp>
      <tp>
        <v>484.66</v>
        <stp/>
        <stp>##V3_BDHV12</stp>
        <stp>CMG US Equity</stp>
        <stp>PX_CLOSE_1D</stp>
        <stp>14/08/2018</stp>
        <stp>14/08/2018</stp>
        <stp>[Crispin Spreadsheet.xlsx]OEI!R638C28</stp>
        <tr r="AB638" s="1"/>
      </tp>
      <tp>
        <v>121.5</v>
        <stp/>
        <stp>##V3_BDHV12</stp>
        <stp>EOG US Equity</stp>
        <stp>PX_CLOSE_1D</stp>
        <stp>14/08/2018</stp>
        <stp>14/08/2018</stp>
        <stp>[Crispin Spreadsheet.xlsx]OEI!R656C28</stp>
        <tr r="AB656" s="1"/>
      </tp>
      <tp>
        <v>25.85</v>
        <stp/>
        <stp>##V3_BDPV12</stp>
        <stp>UN01 GY Equity</stp>
        <stp>LAST_PRICE</stp>
        <stp>[Crispin Spreadsheet.xlsx]SWAN!R57C7</stp>
        <tr r="G57" s="2"/>
      </tp>
      <tp>
        <v>171.5</v>
        <stp/>
        <stp>##V3_BDHV12</stp>
        <stp>EMG LN Equity</stp>
        <stp>PX_CLOSE_1D</stp>
        <stp>14/08/2018</stp>
        <stp>14/08/2018</stp>
        <stp>[Crispin Spreadsheet.xlsx]OEI!R525C28</stp>
        <tr r="AB525" s="1"/>
      </tp>
      <tp>
        <v>676.8</v>
        <stp/>
        <stp>##V3_BDHV12</stp>
        <stp>IAG LN Equity</stp>
        <stp>PX_CLOSE_1D</stp>
        <stp>14/08/2018</stp>
        <stp>14/08/2018</stp>
        <stp>[Crispin Spreadsheet.xlsx]OEI!R501C28</stp>
        <tr r="AB501" s="1"/>
      </tp>
      <tp>
        <v>6.66</v>
        <stp/>
        <stp>##V3_BDHV12</stp>
        <stp>POG LN Equity</stp>
        <stp>PX_CLOSE_1D</stp>
        <stp>14/08/2018</stp>
        <stp>14/08/2018</stp>
        <stp>[Crispin Spreadsheet.xlsx]OEI!R544C28</stp>
        <tr r="AB544" s="1"/>
      </tp>
      <tp>
        <v>462.3</v>
        <stp/>
        <stp>##V3_BDHV12</stp>
        <stp>RMG LN Equity</stp>
        <stp>PX_CLOSE_1D</stp>
        <stp>14/08/2018</stp>
        <stp>14/08/2018</stp>
        <stp>[Crispin Spreadsheet.xlsx]OEI!R566C28</stp>
        <tr r="AB566" s="1"/>
      </tp>
      <tp>
        <v>681</v>
        <stp/>
        <stp>##V3_BDHV12</stp>
        <stp>PFG LN Equity</stp>
        <stp>PX_CLOSE_1D</stp>
        <stp>14/08/2018</stp>
        <stp>14/08/2018</stp>
        <stp>[Crispin Spreadsheet.xlsx]OEI!R548C28</stp>
        <tr r="AB548" s="1"/>
      </tp>
      <tp>
        <v>26.05</v>
        <stp/>
        <stp>##V3_BDHV12</stp>
        <stp>PDG LN Equity</stp>
        <stp>PX_CLOSE_1D</stp>
        <stp>14/08/2018</stp>
        <stp>14/08/2018</stp>
        <stp>[Crispin Spreadsheet.xlsx]OEI!R541C28</stp>
        <tr r="AB541" s="1"/>
      </tp>
      <tp>
        <v>494</v>
        <stp/>
        <stp>##V3_BDHV12</stp>
        <stp>PAG LN Equity</stp>
        <stp>PX_CLOSE_1D</stp>
        <stp>14/08/2018</stp>
        <stp>14/08/2018</stp>
        <stp>[Crispin Spreadsheet.xlsx]OEI!R539C28</stp>
        <tr r="AB539" s="1"/>
      </tp>
      <tp>
        <v>85.3</v>
        <stp/>
        <stp>##V3_BDHV12</stp>
        <stp>TCG LN Equity</stp>
        <stp>PX_CLOSE_1D</stp>
        <stp>14/08/2018</stp>
        <stp>14/08/2018</stp>
        <stp>[Crispin Spreadsheet.xlsx]OEI!R594C28</stp>
        <tr r="AB594" s="1"/>
      </tp>
      <tp>
        <v>1663</v>
        <stp/>
        <stp>##V3_BDHV12</stp>
        <stp>CPG LN Equity</stp>
        <stp>PX_CLOSE_1D</stp>
        <stp>14/08/2018</stp>
        <stp>14/08/2018</stp>
        <stp>[Crispin Spreadsheet.xlsx]OEI!R456C28</stp>
        <tr r="AB456" s="1"/>
      </tp>
      <tp>
        <v>157.80000000000001</v>
        <stp/>
        <stp>##V3_BDHV12</stp>
        <stp>EIG LN Equity</stp>
        <stp>PX_CLOSE_1D</stp>
        <stp>14/08/2018</stp>
        <stp>14/08/2018</stp>
        <stp>[Crispin Spreadsheet.xlsx]OEI!R469C28</stp>
        <tr r="AB469" s="1"/>
      </tp>
      <tp>
        <v>3693</v>
        <stp/>
        <stp>##V3_BDHV12</stp>
        <stp>BKG LN Equity</stp>
        <stp>PX_CLOSE_1D</stp>
        <stp>14/08/2018</stp>
        <stp>14/08/2018</stp>
        <stp>[Crispin Spreadsheet.xlsx]OEI!R433C28</stp>
        <tr r="AB433" s="1"/>
      </tp>
      <tp>
        <v>480</v>
        <stp/>
        <stp>##V3_BDHV12</stp>
        <stp>DCG LN Equity</stp>
        <stp>PX_CLOSE_1D</stp>
        <stp>14/08/2018</stp>
        <stp>14/08/2018</stp>
        <stp>[Crispin Spreadsheet.xlsx]OEI!R459C28</stp>
        <tr r="AB459" s="1"/>
      </tp>
      <tp>
        <v>879.5</v>
        <stp/>
        <stp>##V3_BDHV12</stp>
        <stp>IGG LN Equity</stp>
        <stp>PX_CLOSE_1D</stp>
        <stp>14/08/2018</stp>
        <stp>14/08/2018</stp>
        <stp>[Crispin Spreadsheet.xlsx]OEI!R493C28</stp>
        <tr r="AB493" s="1"/>
      </tp>
      <tp>
        <v>238.15</v>
        <stp/>
        <stp>##V3_BDHV12</stp>
        <stp>ROG SW Equity</stp>
        <stp>PX_CLOSE_1D</stp>
        <stp>14/08/2018</stp>
        <stp>14/08/2018</stp>
        <stp>[Crispin Spreadsheet.xlsx]OEI!R402C28</stp>
        <tr r="AB402" s="1"/>
      </tp>
      <tp>
        <v>3.03</v>
        <stp/>
        <stp>##V3_BDPV12</stp>
        <stp>TRQ CN Equity</stp>
        <stp>LAST_PRICE</stp>
        <stp>[Crispin Spreadsheet.xlsx]OEI!R56C7</stp>
        <tr r="G56" s="1"/>
      </tp>
      <tp>
        <v>177.4</v>
        <stp/>
        <stp>##V3_BDHV12</stp>
        <stp>MHG NO Equity</stp>
        <stp>PX_CLOSE_1D</stp>
        <stp>14/08/2018</stp>
        <stp>14/08/2018</stp>
        <stp>[Crispin Spreadsheet.xlsx]OEI!R322C28</stp>
        <tr r="AB322" s="1"/>
      </tp>
      <tp>
        <v>69.599999999999994</v>
        <stp/>
        <stp>##V3_BDHV12</stp>
        <stp>HDG NA Equity</stp>
        <stp>PX_CLOSE_1D</stp>
        <stp>14/08/2018</stp>
        <stp>14/08/2018</stp>
        <stp>[Crispin Spreadsheet.xlsx]OEI!R308C28</stp>
        <tr r="AB308" s="1"/>
      </tp>
      <tp>
        <v>11975</v>
        <stp/>
        <stp>##V3_BDHV12</stp>
        <stp>ANG SJ Equity</stp>
        <stp>PX_CLOSE_1D</stp>
        <stp>14/08/2018</stp>
        <stp>14/08/2018</stp>
        <stp>[Crispin Spreadsheet.xlsx]OEI!R343C28</stp>
        <tr r="AB343" s="1"/>
      </tp>
      <tp>
        <v>13.42</v>
        <stp/>
        <stp>##V3_BDHV12</stp>
        <stp>UCG IM Equity</stp>
        <stp>PX_CLOSE_1D</stp>
        <stp>14/08/2018</stp>
        <stp>14/08/2018</stp>
        <stp>[Crispin Spreadsheet.xlsx]OEI!R243C28</stp>
        <tr r="AB243" s="1"/>
      </tp>
      <tp>
        <v>3.714</v>
        <stp/>
        <stp>##V3_BDHV12</stp>
        <stp>SRG IM Equity</stp>
        <stp>PX_CLOSE_1D</stp>
        <stp>14/08/2018</stp>
        <stp>14/08/2018</stp>
        <stp>[Crispin Spreadsheet.xlsx]OEI!R240C28</stp>
        <tr r="AB240" s="1"/>
      </tp>
      <tp>
        <v>256.12</v>
        <stp/>
        <stp>##V3_BDHV12</stp>
        <stp>NVDA US Equity</stp>
        <stp>PX_CLOSE_1D</stp>
        <stp>14/08/2018</stp>
        <stp>14/08/2018</stp>
        <stp>[Crispin Spreadsheet.xlsx]OEI!R701C28</stp>
        <tr r="AB701" s="1"/>
      </tp>
      <tp>
        <v>87.08</v>
        <stp/>
        <stp>##V3_BDHV12</stp>
        <stp>HEIA NA Equity</stp>
        <stp>PX_CLOSE_1D</stp>
        <stp>14/08/2018</stp>
        <stp>14/08/2018</stp>
        <stp>[Crispin Spreadsheet.xlsx]OEI!R307C28</stp>
        <tr r="AB307" s="1"/>
      </tp>
      <tp>
        <v>1.5</v>
        <stp/>
        <stp>##V3_BDPV12</stp>
        <stp>ATH CN Equity</stp>
        <stp>LAST_PRICE</stp>
        <stp>[Crispin Spreadsheet.xlsx]OEI!R50C7</stp>
        <tr r="G50" s="1"/>
      </tp>
      <tp>
        <v>138</v>
        <stp/>
        <stp>##V3_BDHV12</stp>
        <stp>SIKA SW Equity</stp>
        <stp>PX_CLOSE_1D</stp>
        <stp>14/08/2018</stp>
        <stp>14/08/2018</stp>
        <stp>[Crispin Spreadsheet.xlsx]OEI!R404C28</stp>
        <tr r="AB404" s="1"/>
      </tp>
      <tp>
        <v>2523.5</v>
        <stp/>
        <stp>##V3_BDHV12</stp>
        <stp>RDSA LN Equity</stp>
        <stp>PX_CLOSE_1D</stp>
        <stp>14/08/2018</stp>
        <stp>14/08/2018</stp>
        <stp>[Crispin Spreadsheet.xlsx]OEI!R564C28</stp>
        <tr r="AB564" s="1"/>
      </tp>
      <tp>
        <v>5.86</v>
        <stp/>
        <stp>##V3_BDHV12</stp>
        <stp>GARAN TI Equity</stp>
        <stp>PX_CLOSE_1D</stp>
        <stp>14/08/2018</stp>
        <stp>14/08/2018</stp>
        <stp>[Crispin Spreadsheet.xlsx]OEI!R410C28</stp>
        <tr r="AB410" s="1"/>
      </tp>
      <tp>
        <v>28.23</v>
        <stp/>
        <stp>##V3_BDHV12</stp>
        <stp>RDSA NA Equity</stp>
        <stp>PX_CLOSE_1D</stp>
        <stp>14/08/2018</stp>
        <stp>14/08/2018</stp>
        <stp>[Crispin Spreadsheet.xlsx]OEI!R313C28</stp>
        <tr r="AB313" s="1"/>
      </tp>
      <tp>
        <v>356.41</v>
        <stp/>
        <stp>##V3_BDHV12</stp>
        <stp>TSLA US Equity</stp>
        <stp>PX_CLOSE_1D</stp>
        <stp>14/08/2018</stp>
        <stp>14/08/2018</stp>
        <stp>[Crispin Spreadsheet.xlsx]OEI!R720C28</stp>
        <tr r="AB720" s="1"/>
      </tp>
      <tp>
        <v>37.505000000000003</v>
        <stp/>
        <stp>##V3_BDHV12</stp>
        <stp>PHIA NA Equity</stp>
        <stp>PX_CLOSE_1D</stp>
        <stp>14/08/2018</stp>
        <stp>14/08/2018</stp>
        <stp>[Crispin Spreadsheet.xlsx]OEI!R311C28</stp>
        <tr r="AB311" s="1"/>
      </tp>
      <tp>
        <v>701.8</v>
        <stp/>
        <stp>##V3_BDPV12</stp>
        <stp>IAG LN Equity</stp>
        <stp>LAST_PRICE</stp>
        <stp>[Crispin Spreadsheet.xlsx]OEI!R501C7</stp>
        <tr r="G501" s="1"/>
      </tp>
      <tp>
        <v>109.9</v>
        <stp/>
        <stp>##V3_BDPV12</stp>
        <stp>ACA LN Equity</stp>
        <stp>LAST_PRICE</stp>
        <stp>[Crispin Spreadsheet.xlsx]OEI!R417C7</stp>
        <tr r="G417" s="1"/>
      </tp>
      <tp>
        <v>416.6</v>
        <stp/>
        <stp>##V3_BDPV12</stp>
        <stp>BME LN Equity</stp>
        <stp>LAST_PRICE</stp>
        <stp>[Crispin Spreadsheet.xlsx]OEI!R783C7</stp>
        <tr r="G783" s="1"/>
      </tp>
      <tp>
        <v>22.56</v>
        <stp/>
        <stp>##V3_BDPV12</stp>
        <stp>LHA GY Equity</stp>
        <stp>LAST_PRICE</stp>
        <stp>[Crispin Spreadsheet.xlsx]OEI!R157C7</stp>
        <tr r="G157" s="1"/>
      </tp>
      <tp>
        <v>125.05</v>
        <stp/>
        <stp>##V3_BDPV12</stp>
        <stp>COB LN Equity</stp>
        <stp>LAST_PRICE</stp>
        <stp>[Crispin Spreadsheet.xlsx]OEI!R454C7</stp>
        <tr r="G454" s="1"/>
      </tp>
      <tp>
        <v>44.28</v>
        <stp/>
        <stp>##V3_BDPV12</stp>
        <stp>FRO NO Equity</stp>
        <stp>LAST_PRICE</stp>
        <stp>[Crispin Spreadsheet.xlsx]OEI!R799C7</stp>
        <tr r="G799" s="1"/>
      </tp>
      <tp>
        <v>123.5</v>
        <stp/>
        <stp>##V3_BDPV12</stp>
        <stp>WAF GY Equity</stp>
        <stp>LAST_PRICE</stp>
        <stp>[Crispin Spreadsheet.xlsx]OEI!R180C7</stp>
        <tr r="G180" s="1"/>
      </tp>
      <tp>
        <v>191.71</v>
        <stp/>
        <stp>##V3_BDPV12</stp>
        <stp>AGN US Equity</stp>
        <stp>LAST_PRICE</stp>
        <stp>[Crispin Spreadsheet.xlsx]OEI!R618C7</stp>
        <tr r="G618" s="1"/>
      </tp>
      <tp>
        <v>56.86</v>
        <stp/>
        <stp>##V3_BDPV12</stp>
        <stp>FAF US Equity</stp>
        <stp>LAST_PRICE</stp>
        <stp>[Crispin Spreadsheet.xlsx]OEI!R660C7</stp>
        <tr r="G660" s="1"/>
      </tp>
      <tp>
        <v>120.9</v>
        <stp/>
        <stp>##V3_BDPV12</stp>
        <stp>RCO FP Equity</stp>
        <stp>LAST_PRICE</stp>
        <stp>[Crispin Spreadsheet.xlsx]OEI!R119C7</stp>
        <tr r="G119" s="1"/>
      </tp>
      <tp>
        <v>25.3</v>
        <stp/>
        <stp>##V3_BDPV12</stp>
        <stp>PDG LN Equity</stp>
        <stp>LAST_PRICE</stp>
        <stp>[Crispin Spreadsheet.xlsx]OEI!R541C7</stp>
        <tr r="G541" s="1"/>
      </tp>
      <tp>
        <v>327</v>
        <stp/>
        <stp>##V3_BDPV12</stp>
        <stp>SBRY LN Equity</stp>
        <stp>LAST_PRICE</stp>
        <stp>[Crispin Spreadsheet.xlsx]OEI!R511C7</stp>
        <tr r="G511" s="1"/>
      </tp>
      <tp>
        <v>291</v>
        <stp/>
        <stp>##V3_BDPV12</stp>
        <stp>RTN LN Equity</stp>
        <stp>LAST_PRICE</stp>
        <stp>[Crispin Spreadsheet.xlsx]OEI!R558C7</stp>
        <tr r="G558" s="1"/>
      </tp>
      <tp>
        <v>637.6</v>
        <stp/>
        <stp>##V3_BDPV12</stp>
        <stp>RSA LN Equity</stp>
        <stp>LAST_PRICE</stp>
        <stp>[Crispin Spreadsheet.xlsx]OEI!R567C7</stp>
        <tr r="G567" s="1"/>
      </tp>
      <tp>
        <v>19.445</v>
        <stp/>
        <stp>##V3_BDPV12</stp>
        <stp>SDF GY Equity</stp>
        <stp>LAST_PRICE</stp>
        <stp>[Crispin Spreadsheet.xlsx]OEI!R810C7</stp>
        <tr r="G810" s="1"/>
      </tp>
      <tp>
        <v>58.9</v>
        <stp/>
        <stp>##V3_BDPV12</stp>
        <stp>TOD IM Equity</stp>
        <stp>LAST_PRICE</stp>
        <stp>[Crispin Spreadsheet.xlsx]OEI!R242C7</stp>
        <tr r="G242" s="1"/>
      </tp>
      <tp>
        <v>26.81</v>
        <stp/>
        <stp>##V3_BDPV12</stp>
        <stp>LBTYA US Equity</stp>
        <stp>LAST_PRICE</stp>
        <stp>[Crispin Spreadsheet.xlsx]OEI!R685C7</stp>
        <tr r="G685" s="1"/>
      </tp>
      <tp>
        <v>549</v>
        <stp/>
        <stp>##V3_BDPV12</stp>
        <stp>HEXAB SS Equity</stp>
        <stp>LAST_PRICE</stp>
        <stp>[Crispin Spreadsheet.xlsx]OEI!R372C7</stp>
        <tr r="G372" s="1"/>
      </tp>
      <tp>
        <v>549</v>
        <stp/>
        <stp>##V3_BDPV12</stp>
        <stp>HEXAB SS Equity</stp>
        <stp>LAST_PRICE</stp>
        <stp>[Crispin Spreadsheet.xlsx]OEI!R802C7</stp>
        <tr r="G802" s="1"/>
      </tp>
      <tp t="s">
        <v>#N/A N/A</v>
        <stp/>
        <stp>##V3_BDHV12</stp>
        <stp>HURLN 7.5 07/24/22 Corp</stp>
        <stp>PX_CLOSE_1D</stp>
        <stp>14/08/2018</stp>
        <stp>14/08/2018</stp>
        <stp>[Crispin Spreadsheet.xlsx]OEI!R490C28</stp>
        <tr r="AB490" s="1"/>
      </tp>
      <tp>
        <v>777.2</v>
        <stp/>
        <stp>##V3_BDHV12</stp>
        <stp>5020 JT Equity</stp>
        <stp>PX_CLOSE_1D</stp>
        <stp>14/08/2018</stp>
        <stp>14/08/2018</stp>
        <stp>[Crispin Spreadsheet.xlsx]OPE!R19C22</stp>
        <tr r="V19" s="5"/>
      </tp>
      <tp>
        <v>27.5</v>
        <stp/>
        <stp>##V3_BDPV12</stp>
        <stp>3333 HK Equity</stp>
        <stp>LAST_PRICE</stp>
        <stp>[Crispin Spreadsheet.xlsx]SWAN!R64C7</stp>
        <tr r="G64" s="2"/>
      </tp>
      <tp>
        <v>86.03</v>
        <stp/>
        <stp>##V3_BDPV12</stp>
        <stp>MCHP US Equity</stp>
        <stp>LAST_PRICE</stp>
        <stp>[Crispin Spreadsheet.xlsx]OEI!R818C7</stp>
        <tr r="G818" s="1"/>
      </tp>
      <tp>
        <v>59.34</v>
        <stp/>
        <stp>##V3_BDPV12</stp>
        <stp>LLOY LN Equity</stp>
        <stp>LAST_PRICE</stp>
        <stp>[Crispin Spreadsheet.xlsx]OEI!R521C7</stp>
        <tr r="G521" s="1"/>
      </tp>
      <tp t="s">
        <v>JPY</v>
        <stp/>
        <stp>##V3_BDPV12</stp>
        <stp>8604 JT Equity</stp>
        <stp>CRNCY</stp>
        <stp>[Crispin Spreadsheet.xlsx]OEI!R278C4</stp>
        <tr r="D278" s="1"/>
      </tp>
      <tp>
        <v>175.7</v>
        <stp/>
        <stp>##V3_BDPV12</stp>
        <stp>BARC LN Equity</stp>
        <stp>PX_YEST_CLOSE</stp>
        <stp>[Crispin Spreadsheet.xlsx]ALEG!R38C6</stp>
        <tr r="F38" s="3"/>
      </tp>
      <tp>
        <v>456.71</v>
        <stp/>
        <stp>##V3_BDPV12</stp>
        <stp>CACC US Equity</stp>
        <stp>LAST_PRICE</stp>
        <stp>[Crispin Spreadsheet.xlsx]SWAN!R193C7</stp>
        <tr r="G193" s="2"/>
      </tp>
      <tp t="s">
        <v>EUR</v>
        <stp/>
        <stp>##V3_BDPV12</stp>
        <stp>UN01 GY Equity</stp>
        <stp>CRNCY</stp>
        <stp>[Crispin Spreadsheet.xlsx]OEI!R185C4</stp>
        <tr r="D185" s="1"/>
      </tp>
      <tp>
        <v>22.5</v>
        <stp/>
        <stp>##V3_BDPV12</stp>
        <stp>GGAL US Equity</stp>
        <stp>LAST_PRICE</stp>
        <stp>[Crispin Spreadsheet.xlsx]SWAN!R197C7</stp>
        <tr r="G197" s="2"/>
      </tp>
      <tp t="s">
        <v>JPY</v>
        <stp/>
        <stp>##V3_BDPV12</stp>
        <stp>1808 JT Equity</stp>
        <stp>CRNCY</stp>
        <stp>[Crispin Spreadsheet.xlsx]OEI!R258C4</stp>
        <tr r="D258" s="1"/>
      </tp>
      <tp t="s">
        <v>NOK</v>
        <stp/>
        <stp>##V3_BDPV12</stp>
        <stp>AKERBP NO Equity</stp>
        <stp>CRNCY</stp>
        <stp>[Crispin Spreadsheet.xlsx]ALEG!R28C4</stp>
        <tr r="D28" s="3"/>
      </tp>
      <tp>
        <v>8.5000000000000006E-2</v>
        <stp/>
        <stp>##V3_BDPV12</stp>
        <stp>DW CN Equity</stp>
        <stp>LAST_PRICE</stp>
        <stp>[Crispin Spreadsheet.xlsx]OEI!R53C7</stp>
        <tr r="G53" s="1"/>
      </tp>
      <tp>
        <v>62.82</v>
        <stp/>
        <stp>##V3_BDPV12</stp>
        <stp>VSAT US Equity</stp>
        <stp>PX_YEST_CLOSE</stp>
        <stp>[Crispin Spreadsheet.xlsx]FDXC!R62C6</stp>
        <tr r="F62" s="8"/>
      </tp>
      <tp t="s">
        <v>GBp</v>
        <stp/>
        <stp>##V3_BDPV12</stp>
        <stp>TSTR LN Equity</stp>
        <stp>CRNCY</stp>
        <stp>[Crispin Spreadsheet.xlsx]OPUS!R54C4</stp>
        <tr r="D54" s="4"/>
      </tp>
      <tp>
        <v>62.82</v>
        <stp/>
        <stp>##V3_BDPV12</stp>
        <stp>VSAT US Equity</stp>
        <stp>PX_YEST_CLOSE</stp>
        <stp>[Crispin Spreadsheet.xlsx]ALEG!R66C6</stp>
        <tr r="F66" s="3"/>
      </tp>
      <tp t="s">
        <v>GBp</v>
        <stp/>
        <stp>##V3_BDPV12</stp>
        <stp>DMGT LN Equity</stp>
        <stp>CRNCY</stp>
        <stp>[Crispin Spreadsheet.xlsx]FDXC!R37C4</stp>
        <tr r="D37" s="8"/>
      </tp>
      <tp>
        <v>134</v>
        <stp/>
        <stp>##V3_BDHV12</stp>
        <stp>WAF GY Equity</stp>
        <stp>PX_CLOSE_1D</stp>
        <stp>14/08/2018</stp>
        <stp>14/08/2018</stp>
        <stp>[Crispin Spreadsheet.xlsx]OEI!R833C28</stp>
        <tr r="AB833" s="1"/>
      </tp>
      <tp>
        <v>21</v>
        <stp/>
        <stp>##V3_BDHV12</stp>
        <stp>SDF GY Equity</stp>
        <stp>PX_CLOSE_1D</stp>
        <stp>14/08/2018</stp>
        <stp>14/08/2018</stp>
        <stp>[Crispin Spreadsheet.xlsx]OEI!R810C28</stp>
        <tr r="AB810" s="1"/>
      </tp>
      <tp>
        <v>436.2</v>
        <stp/>
        <stp>##V3_BDHV12</stp>
        <stp>ERF FP Equity</stp>
        <stp>PX_CLOSE_1D</stp>
        <stp>14/08/2018</stp>
        <stp>14/08/2018</stp>
        <stp>[Crispin Spreadsheet.xlsx]OEI!R796C28</stp>
        <tr r="AB796" s="1"/>
      </tp>
      <tp>
        <v>13.3</v>
        <stp/>
        <stp>##V3_BDHV12</stp>
        <stp>EDF FP Equity</stp>
        <stp>PX_CLOSE_1D</stp>
        <stp>14/08/2018</stp>
        <stp>14/08/2018</stp>
        <stp>[Crispin Spreadsheet.xlsx]OEI!R792C28</stp>
        <tr r="AB792" s="1"/>
      </tp>
      <tp>
        <v>130.88999999999999</v>
        <stp/>
        <stp>##V3_BDHV12</stp>
        <stp>TIF US Equity</stp>
        <stp>PX_CLOSE_1D</stp>
        <stp>14/08/2018</stp>
        <stp>14/08/2018</stp>
        <stp>[Crispin Spreadsheet.xlsx]OEI!R721C28</stp>
        <tr r="AB721" s="1"/>
      </tp>
      <tp>
        <v>2396</v>
        <stp/>
        <stp>##V3_BDHV12</stp>
        <stp>ABF LN Equity</stp>
        <stp>PX_CLOSE_1D</stp>
        <stp>14/08/2018</stp>
        <stp>14/08/2018</stp>
        <stp>[Crispin Spreadsheet.xlsx]OEI!R781C28</stp>
        <tr r="AB781" s="1"/>
      </tp>
      <tp>
        <v>10.78</v>
        <stp/>
        <stp>##V3_BDHV12</stp>
        <stp>ELF US Equity</stp>
        <stp>PX_CLOSE_1D</stp>
        <stp>14/08/2018</stp>
        <stp>14/08/2018</stp>
        <stp>[Crispin Spreadsheet.xlsx]OEI!R793C28</stp>
        <tr r="AB793" s="1"/>
      </tp>
      <tp>
        <v>56.46</v>
        <stp/>
        <stp>##V3_BDHV12</stp>
        <stp>FAF US Equity</stp>
        <stp>PX_CLOSE_1D</stp>
        <stp>14/08/2018</stp>
        <stp>14/08/2018</stp>
        <stp>[Crispin Spreadsheet.xlsx]OEI!R660C28</stp>
        <tr r="AB660" s="1"/>
      </tp>
      <tp>
        <v>10.78</v>
        <stp/>
        <stp>##V3_BDHV12</stp>
        <stp>ELF US Equity</stp>
        <stp>PX_CLOSE_1D</stp>
        <stp>14/08/2018</stp>
        <stp>14/08/2018</stp>
        <stp>[Crispin Spreadsheet.xlsx]OEI!R654C28</stp>
        <tr r="AB654" s="1"/>
      </tp>
      <tp>
        <v>290</v>
        <stp/>
        <stp>##V3_BDHV12</stp>
        <stp>KGF LN Equity</stp>
        <stp>PX_CLOSE_1D</stp>
        <stp>14/08/2018</stp>
        <stp>14/08/2018</stp>
        <stp>[Crispin Spreadsheet.xlsx]OEI!R518C28</stp>
        <tr r="AB518" s="1"/>
      </tp>
      <tp>
        <v>235.6</v>
        <stp/>
        <stp>##V3_BDHV12</stp>
        <stp>IPF LN Equity</stp>
        <stp>PX_CLOSE_1D</stp>
        <stp>14/08/2018</stp>
        <stp>14/08/2018</stp>
        <stp>[Crispin Spreadsheet.xlsx]OEI!R502C28</stp>
        <tr r="AB502" s="1"/>
      </tp>
      <tp>
        <v>2396</v>
        <stp/>
        <stp>##V3_BDHV12</stp>
        <stp>ABF LN Equity</stp>
        <stp>PX_CLOSE_1D</stp>
        <stp>14/08/2018</stp>
        <stp>14/08/2018</stp>
        <stp>[Crispin Spreadsheet.xlsx]OEI!R426C28</stp>
        <tr r="AB426" s="1"/>
      </tp>
      <tp>
        <v>7.4530000000000003</v>
        <stp/>
        <stp>##V3_BDHV12</stp>
        <stp>TEF SQ Equity</stp>
        <stp>PX_CLOSE_1D</stp>
        <stp>14/08/2018</stp>
        <stp>14/08/2018</stp>
        <stp>[Crispin Spreadsheet.xlsx]OEI!R361C28</stp>
        <tr r="AB361" s="1"/>
      </tp>
      <tp>
        <v>436.2</v>
        <stp/>
        <stp>##V3_BDHV12</stp>
        <stp>ERF FP Equity</stp>
        <stp>PX_CLOSE_1D</stp>
        <stp>14/08/2018</stp>
        <stp>14/08/2018</stp>
        <stp>[Crispin Spreadsheet.xlsx]OEI!R105C28</stp>
        <tr r="AB105" s="1"/>
      </tp>
      <tp>
        <v>41.9</v>
        <stp/>
        <stp>##V3_BDHV12</stp>
        <stp>GBF GY Equity</stp>
        <stp>PX_CLOSE_1D</stp>
        <stp>14/08/2018</stp>
        <stp>14/08/2018</stp>
        <stp>[Crispin Spreadsheet.xlsx]OEI!R153C28</stp>
        <tr r="AB153" s="1"/>
      </tp>
      <tp>
        <v>134</v>
        <stp/>
        <stp>##V3_BDHV12</stp>
        <stp>WAF GY Equity</stp>
        <stp>PX_CLOSE_1D</stp>
        <stp>14/08/2018</stp>
        <stp>14/08/2018</stp>
        <stp>[Crispin Spreadsheet.xlsx]OEI!R180C28</stp>
        <tr r="AB180" s="1"/>
      </tp>
      <tp>
        <v>21</v>
        <stp/>
        <stp>##V3_BDHV12</stp>
        <stp>SDF GY Equity</stp>
        <stp>PX_CLOSE_1D</stp>
        <stp>14/08/2018</stp>
        <stp>14/08/2018</stp>
        <stp>[Crispin Spreadsheet.xlsx]OEI!R168C28</stp>
        <tr r="AB168" s="1"/>
      </tp>
      <tp>
        <v>145.66499999999999</v>
        <stp/>
        <stp>##V3_BDPV12</stp>
        <stp>HURLN 7.5 07/24/22 Corp</stp>
        <stp>LAST_PRICE</stp>
        <stp>[Crispin Spreadsheet.xlsx]OEI!R490C7</stp>
        <tr r="G490" s="1"/>
      </tp>
      <tp>
        <v>14.04</v>
        <stp/>
        <stp>##V3_BDPV12</stp>
        <stp>RDC US Equity</stp>
        <stp>LAST_PRICE</stp>
        <stp>[Crispin Spreadsheet.xlsx]OPE!R50C7</stp>
        <tr r="G50" s="5"/>
      </tp>
      <tp>
        <v>107.4</v>
        <stp/>
        <stp>##V3_BDPV12</stp>
        <stp>AKE FP Equity</stp>
        <stp>LAST_PRICE</stp>
        <stp>[Crispin Spreadsheet.xlsx]OEI!R90C7</stp>
        <tr r="G90" s="1"/>
      </tp>
      <tp>
        <v>55.39</v>
        <stp/>
        <stp>##V3_BDPV12</stp>
        <stp>TPX US Equity</stp>
        <stp>LAST_PRICE</stp>
        <stp>[Crispin Spreadsheet.xlsx]OEI!R841C7</stp>
        <tr r="G841" s="1"/>
      </tp>
      <tp>
        <v>26</v>
        <stp/>
        <stp>##V3_BDPV12</stp>
        <stp>AGY LN Equity</stp>
        <stp>LAST_PRICE</stp>
        <stp>[Crispin Spreadsheet.xlsx]OEI!R420C7</stp>
        <tr r="G420" s="1"/>
      </tp>
      <tp>
        <v>23.25</v>
        <stp/>
        <stp>##V3_BDPV12</stp>
        <stp>SLP LN Equity</stp>
        <stp>LAST_PRICE</stp>
        <stp>[Crispin Spreadsheet.xlsx]OEI!R589C7</stp>
        <tr r="G589" s="1"/>
      </tp>
      <tp>
        <v>2.5430000000000001</v>
        <stp/>
        <stp>##V3_BDPV12</stp>
        <stp>MAP SQ Equity</stp>
        <stp>LAST_PRICE</stp>
        <stp>[Crispin Spreadsheet.xlsx]OEI!R359C7</stp>
        <tr r="G359" s="1"/>
      </tp>
      <tp>
        <v>1277.5</v>
        <stp/>
        <stp>##V3_BDPV12</stp>
        <stp>WPP LN Equity</stp>
        <stp>LAST_PRICE</stp>
        <stp>[Crispin Spreadsheet.xlsx]OEI!R609C7</stp>
        <tr r="G609" s="1"/>
      </tp>
      <tp>
        <v>2580</v>
        <stp/>
        <stp>##V3_BDPV12</stp>
        <stp>RDSB LN Equity</stp>
        <stp>LAST_PRICE</stp>
        <stp>[Crispin Spreadsheet.xlsx]OEI!R565C7</stp>
        <tr r="G565" s="1"/>
      </tp>
      <tp>
        <v>162.85</v>
        <stp/>
        <stp>##V3_BDPV12</stp>
        <stp>SECUB SS Equity</stp>
        <stp>LAST_PRICE</stp>
        <stp>[Crispin Spreadsheet.xlsx]OEI!R376C7</stp>
        <tr r="G376" s="1"/>
      </tp>
      <tp>
        <v>184.5</v>
        <stp/>
        <stp>##V3_BDHV12</stp>
        <stp>BARC LN Equity</stp>
        <stp>PX_CLOSE_1D</stp>
        <stp>14/08/2018</stp>
        <stp>14/08/2018</stp>
        <stp>[Crispin Spreadsheet.xlsx]OBID!R7C22</stp>
        <tr r="V7" s="7"/>
      </tp>
      <tp>
        <v>451.7</v>
        <stp/>
        <stp>##V3_BDPV12</stp>
        <stp>AUTO LN Equity</stp>
        <stp>LAST_PRICE</stp>
        <stp>[Crispin Spreadsheet.xlsx]OEI!R428C7</stp>
        <tr r="G428" s="1"/>
      </tp>
      <tp>
        <v>8.98</v>
        <stp/>
        <stp>##V3_BDPV12</stp>
        <stp>ARYN SW Equity</stp>
        <stp>LAST_PRICE</stp>
        <stp>[Crispin Spreadsheet.xlsx]OEI!R389C7</stp>
        <tr r="G389" s="1"/>
      </tp>
      <tp>
        <v>8.98</v>
        <stp/>
        <stp>##V3_BDPV12</stp>
        <stp>ARYN SW Equity</stp>
        <stp>LAST_PRICE</stp>
        <stp>[Crispin Spreadsheet.xlsx]OEI!R779C7</stp>
        <tr r="G779" s="1"/>
      </tp>
      <tp>
        <v>10.7</v>
        <stp/>
        <stp>##V3_BDPV12</stp>
        <stp>AIXA GY Equity</stp>
        <stp>LAST_PRICE</stp>
        <stp>[Crispin Spreadsheet.xlsx]OEI!R146C7</stp>
        <tr r="G146" s="1"/>
      </tp>
      <tp>
        <v>9.1639999999999997</v>
        <stp/>
        <stp>##V3_BDPV12</stp>
        <stp>EOAN GY Equity</stp>
        <stp>LAST_PRICE</stp>
        <stp>[Crispin Spreadsheet.xlsx]OEI!R159C7</stp>
        <tr r="G159" s="1"/>
      </tp>
      <tp>
        <v>1768</v>
        <stp/>
        <stp>##V3_BDPV12</stp>
        <stp>8591 JT Equity</stp>
        <stp>LAST_PRICE</stp>
        <stp>[Crispin Spreadsheet.xlsx]OPUS!R24C7</stp>
        <tr r="G24" s="4"/>
      </tp>
      <tp>
        <v>668</v>
        <stp/>
        <stp>##V3_BDPV12</stp>
        <stp>8306 JT Equity</stp>
        <stp>LAST_PRICE</stp>
        <stp>[Crispin Spreadsheet.xlsx]OPUS!R23C7</stp>
        <tr r="G23" s="4"/>
      </tp>
      <tp>
        <v>81.52</v>
        <stp/>
        <stp>##V3_BDPV12</stp>
        <stp>NESN SW Equity</stp>
        <stp>LAST_PRICE</stp>
        <stp>[Crispin Spreadsheet.xlsx]OEI!R399C7</stp>
        <tr r="G399" s="1"/>
      </tp>
      <tp>
        <v>2768</v>
        <stp/>
        <stp>##V3_BDPV12</stp>
        <stp>MTRO LN Equity</stp>
        <stp>LAST_PRICE</stp>
        <stp>[Crispin Spreadsheet.xlsx]OEI!R528C7</stp>
        <tr r="G528" s="1"/>
      </tp>
      <tp>
        <v>13.64</v>
        <stp/>
        <stp>##V3_BDHV12</stp>
        <stp>656 HK Equity</stp>
        <stp>PX_CLOSE_1D</stp>
        <stp>14/08/2018</stp>
        <stp>14/08/2018</stp>
        <stp>[Crispin Spreadsheet.xlsx]SWAN!R65C26</stp>
        <tr r="Z65" s="2"/>
      </tp>
      <tp>
        <v>8.3439999999999994</v>
        <stp/>
        <stp>##V3_BDPV12</stp>
        <stp>AF FP Equity</stp>
        <stp>LAST_PRICE</stp>
        <stp>[Crispin Spreadsheet.xlsx]OEI!R87C7</stp>
        <tr r="G87" s="1"/>
      </tp>
      <tp t="s">
        <v>USD</v>
        <stp/>
        <stp>##V3_BDPV12</stp>
        <stp>SLCJY US Equity</stp>
        <stp>CRNCY</stp>
        <stp>[Crispin Spreadsheet.xlsx]OPUS!R67C4</stp>
        <tr r="D67" s="4"/>
      </tp>
      <tp>
        <v>36.99</v>
        <stp/>
        <stp>##V3_BDPV12</stp>
        <stp>CMCSA US Equity</stp>
        <stp>PX_YEST_CLOSE</stp>
        <stp>[Crispin Spreadsheet.xlsx]OPUS!R60C6</stp>
        <tr r="F60" s="4"/>
      </tp>
      <tp>
        <v>9.7024000000000008</v>
        <stp/>
        <stp>##V3_BDPV12</stp>
        <stp>EURNOK Curncy</stp>
        <stp>LAST_PRICE</stp>
        <stp>[Crispin Spreadsheet.xlsx]SWAN!R99C13</stp>
        <tr r="M99" s="2"/>
      </tp>
      <tp>
        <v>777.2</v>
        <stp/>
        <stp>##V3_BDHV12</stp>
        <stp>5020 JT Equity</stp>
        <stp>PX_CLOSE_1D</stp>
        <stp>14/08/2018</stp>
        <stp>14/08/2018</stp>
        <stp>[Crispin Spreadsheet.xlsx]SWAN!R80C26</stp>
        <tr r="Z80" s="2"/>
      </tp>
      <tp>
        <v>2097</v>
        <stp/>
        <stp>##V3_BDHV12</stp>
        <stp>3230 JT Equity</stp>
        <stp>PX_CLOSE_1D</stp>
        <stp>14/08/2018</stp>
        <stp>14/08/2018</stp>
        <stp>[Crispin Spreadsheet.xlsx]SWAN!R89C26</stp>
        <tr r="Z89" s="2"/>
      </tp>
      <tp>
        <v>1000</v>
        <stp/>
        <stp>##V3_BDHV12</stp>
        <stp>BOY LN Equity</stp>
        <stp>PX_CLOSE_1D</stp>
        <stp>14/08/2018</stp>
        <stp>14/08/2018</stp>
        <stp>[Crispin Spreadsheet.xlsx]OEI!R784C28</stp>
        <tr r="AB784" s="1"/>
      </tp>
      <tp>
        <v>78.14</v>
        <stp/>
        <stp>##V3_BDHV12</stp>
        <stp>OXY US Equity</stp>
        <stp>PX_CLOSE_1D</stp>
        <stp>14/08/2018</stp>
        <stp>14/08/2018</stp>
        <stp>[Crispin Spreadsheet.xlsx]OEI!R703C28</stp>
        <tr r="AB703" s="1"/>
      </tp>
      <tp>
        <v>1530</v>
        <stp/>
        <stp>##V3_BDHV12</stp>
        <stp>SKY LN Equity</stp>
        <stp>PX_CLOSE_1D</stp>
        <stp>14/08/2018</stp>
        <stp>14/08/2018</stp>
        <stp>[Crispin Spreadsheet.xlsx]OEI!R578C28</stp>
        <tr r="AB578" s="1"/>
      </tp>
      <tp>
        <v>275.2</v>
        <stp/>
        <stp>##V3_BDPV12</stp>
        <stp>TOP DC Equity</stp>
        <stp>LAST_PRICE</stp>
        <stp>[Crispin Spreadsheet.xlsx]OEI!R68C7</stp>
        <tr r="G68" s="1"/>
      </tp>
      <tp>
        <v>26.5</v>
        <stp/>
        <stp>##V3_BDHV12</stp>
        <stp>AGY LN Equity</stp>
        <stp>PX_CLOSE_1D</stp>
        <stp>14/08/2018</stp>
        <stp>14/08/2018</stp>
        <stp>[Crispin Spreadsheet.xlsx]OEI!R420C28</stp>
        <tr r="AB420" s="1"/>
      </tp>
      <tp>
        <v>1000</v>
        <stp/>
        <stp>##V3_BDHV12</stp>
        <stp>BOY LN Equity</stp>
        <stp>PX_CLOSE_1D</stp>
        <stp>14/08/2018</stp>
        <stp>14/08/2018</stp>
        <stp>[Crispin Spreadsheet.xlsx]OEI!R436C28</stp>
        <tr r="AB436" s="1"/>
      </tp>
      <tp>
        <v>291.8</v>
        <stp/>
        <stp>##V3_BDHV12</stp>
        <stp>BBY LN Equity</stp>
        <stp>PX_CLOSE_1D</stp>
        <stp>14/08/2018</stp>
        <stp>14/08/2018</stp>
        <stp>[Crispin Spreadsheet.xlsx]OEI!R431C28</stp>
        <tr r="AB431" s="1"/>
      </tp>
      <tp>
        <v>46.88</v>
        <stp/>
        <stp>##V3_BDHV12</stp>
        <stp>NHY NO Equity</stp>
        <stp>PX_CLOSE_1D</stp>
        <stp>14/08/2018</stp>
        <stp>14/08/2018</stp>
        <stp>[Crispin Spreadsheet.xlsx]OEI!R323C28</stp>
        <tr r="AB323" s="1"/>
      </tp>
      <tp>
        <v>83.42</v>
        <stp/>
        <stp>##V3_BDPV12</stp>
        <stp>FNV CN Equity</stp>
        <stp>LAST_PRICE</stp>
        <stp>[Crispin Spreadsheet.xlsx]OEI!R54C7</stp>
        <tr r="G54" s="1"/>
      </tp>
      <tp>
        <v>130.85</v>
        <stp/>
        <stp>##V3_BDHV12</stp>
        <stp>DSY FP Equity</stp>
        <stp>PX_CLOSE_1D</stp>
        <stp>14/08/2018</stp>
        <stp>14/08/2018</stp>
        <stp>[Crispin Spreadsheet.xlsx]OEI!R102C28</stp>
        <tr r="AB102" s="1"/>
      </tp>
      <tp>
        <v>172.3</v>
        <stp/>
        <stp>##V3_BDPV12</stp>
        <stp>SKAB SS Equity</stp>
        <stp>LAST_PRICE</stp>
        <stp>[Crispin Spreadsheet.xlsx]OEI!R834C7</stp>
        <tr r="G834" s="1"/>
      </tp>
      <tp>
        <v>290.89999999999998</v>
        <stp/>
        <stp>##V3_BDPV12</stp>
        <stp>BBY LN Equity</stp>
        <stp>LAST_PRICE</stp>
        <stp>[Crispin Spreadsheet.xlsx]OEI!R431C7</stp>
        <tr r="G431" s="1"/>
      </tp>
      <tp>
        <v>11.695</v>
        <stp/>
        <stp>##V3_BDPV12</stp>
        <stp>ACX SQ Equity</stp>
        <stp>LAST_PRICE</stp>
        <stp>[Crispin Spreadsheet.xlsx]OEI!R350C7</stp>
        <tr r="G350" s="1"/>
      </tp>
      <tp>
        <v>72.599999999999994</v>
        <stp/>
        <stp>##V3_BDPV12</stp>
        <stp>SAVE FP Equity</stp>
        <stp>LAST_PRICE</stp>
        <stp>[Crispin Spreadsheet.xlsx]OEI!R123C7</stp>
        <tr r="G123" s="1"/>
      </tp>
      <tp>
        <v>34.130000000000003</v>
        <stp/>
        <stp>##V3_BDPV12</stp>
        <stp>KNX US Equity</stp>
        <stp>LAST_PRICE</stp>
        <stp>[Crispin Spreadsheet.xlsx]OEI!R680C7</stp>
        <tr r="G680" s="1"/>
      </tp>
      <tp>
        <v>17.61</v>
        <stp/>
        <stp>##V3_BDPV12</stp>
        <stp>HTZ US Equity</stp>
        <stp>LAST_PRICE</stp>
        <stp>[Crispin Spreadsheet.xlsx]OEI!R672C7</stp>
        <tr r="G672" s="1"/>
      </tp>
      <tp t="s">
        <v>#N/A Real Time</v>
        <stp/>
        <stp>##V3_BDPV12</stp>
        <stp>NADLQ US Equity</stp>
        <stp>LAST_PRICE</stp>
        <stp>[Crispin Spreadsheet.xlsx]OEI!R699C7</stp>
        <tr r="G699" s="1"/>
      </tp>
      <tp>
        <v>24.95</v>
        <stp/>
        <stp>##V3_BDHV12</stp>
        <stp>UN01 GY Equity</stp>
        <stp>PX_CLOSE_1D</stp>
        <stp>14/08/2018</stp>
        <stp>14/08/2018</stp>
        <stp>[Crispin Spreadsheet.xlsx]SWAN!R57C26</stp>
        <tr r="Z57" s="2"/>
      </tp>
      <tp>
        <v>150.25</v>
        <stp/>
        <stp>##V3_BDPV12</stp>
        <stp>JBU8 Comdty</stp>
        <stp>PX_YEST_CLOSE</stp>
        <stp>[Crispin Spreadsheet.xlsx]SWAN!R226C6</stp>
        <tr r="F226" s="2"/>
      </tp>
      <tp>
        <v>157.15</v>
        <stp/>
        <stp>##V3_BDPV12</stp>
        <stp>VOLVB SS Equity</stp>
        <stp>LAST_PRICE</stp>
        <stp>[Crispin Spreadsheet.xlsx]OEI!R382C7</stp>
        <tr r="G382" s="1"/>
      </tp>
      <tp>
        <v>175.01</v>
        <stp/>
        <stp>##V3_BDPV12</stp>
        <stp>BABA US Equity</stp>
        <stp>LAST_PRICE</stp>
        <stp>[Crispin Spreadsheet.xlsx]OEI!R617C7</stp>
        <tr r="G617" s="1"/>
      </tp>
      <tp>
        <v>7783</v>
        <stp/>
        <stp>##V3_BDPV12</stp>
        <stp>4911 JT Equity</stp>
        <stp>LAST_PRICE</stp>
        <stp>[Crispin Spreadsheet.xlsx]OPUS!R25C7</stp>
        <tr r="G25" s="4"/>
      </tp>
      <tp>
        <v>317.85000000000002</v>
        <stp/>
        <stp>##V3_BDPV12</stp>
        <stp>GLEN LN Equity</stp>
        <stp>LAST_PRICE</stp>
        <stp>[Crispin Spreadsheet.xlsx]OEI!R478C7</stp>
        <tr r="G478" s="1"/>
      </tp>
      <tp>
        <v>2.5529999999999999</v>
        <stp/>
        <stp>##V3_BDPV12</stp>
        <stp>ENRO SS Equity</stp>
        <stp>LAST_PRICE</stp>
        <stp>[Crispin Spreadsheet.xlsx]OEI!R369C7</stp>
        <tr r="G369" s="1"/>
      </tp>
      <tp>
        <v>85.64</v>
        <stp/>
        <stp>##V3_BDPV12</stp>
        <stp>HEIA NA Equity</stp>
        <stp>LAST_PRICE</stp>
        <stp>[Crispin Spreadsheet.xlsx]OEI!R307C7</stp>
        <tr r="G307" s="1"/>
      </tp>
      <tp>
        <v>26</v>
        <stp/>
        <stp>##V3_BDPV12</stp>
        <stp>NLSN US Equity</stp>
        <stp>LAST_PRICE</stp>
        <stp>[Crispin Spreadsheet.xlsx]OEI!R698C7</stp>
        <tr r="G698" s="1"/>
      </tp>
      <tp>
        <v>1321.5</v>
        <stp/>
        <stp>##V3_BDPV12</stp>
        <stp>MCRO LN Equity</stp>
        <stp>LAST_PRICE</stp>
        <stp>[Crispin Spreadsheet.xlsx]OEI!R529C7</stp>
        <tr r="G529" s="1"/>
      </tp>
      <tp>
        <v>313.7</v>
        <stp/>
        <stp>##V3_BDPV12</stp>
        <stp>LONN SW Equity</stp>
        <stp>LAST_PRICE</stp>
        <stp>[Crispin Spreadsheet.xlsx]OEI!R398C7</stp>
        <tr r="G398" s="1"/>
      </tp>
      <tp>
        <v>319.5</v>
        <stp/>
        <stp>##V3_BDPV12</stp>
        <stp>LUPE SS Equity</stp>
        <stp>LAST_PRICE</stp>
        <stp>[Crispin Spreadsheet.xlsx]OEI!R373C7</stp>
        <tr r="G373" s="1"/>
      </tp>
      <tp>
        <v>1440</v>
        <stp/>
        <stp>##V3_BDPV12</stp>
        <stp>1808 JT Equity</stp>
        <stp>PX_YEST_CLOSE</stp>
        <stp>[Crispin Spreadsheet.xlsx]OEI!R258C6</stp>
        <tr r="F258" s="1"/>
      </tp>
      <tp>
        <v>43.44</v>
        <stp/>
        <stp>##V3_BDPV12</stp>
        <stp>AC FP Equity</stp>
        <stp>LAST_PRICE</stp>
        <stp>[Crispin Spreadsheet.xlsx]OEI!R86C7</stp>
        <tr r="G86" s="1"/>
      </tp>
      <tp>
        <v>508.5</v>
        <stp/>
        <stp>##V3_BDPV12</stp>
        <stp>8604 JT Equity</stp>
        <stp>PX_YEST_CLOSE</stp>
        <stp>[Crispin Spreadsheet.xlsx]OEI!R278C6</stp>
        <tr r="F278" s="1"/>
      </tp>
      <tp t="s">
        <v>GBp</v>
        <stp/>
        <stp>##V3_BDPV12</stp>
        <stp>BARC LN Equity</stp>
        <stp>CRNCY</stp>
        <stp>[Crispin Spreadsheet.xlsx]ALEG!R38C4</stp>
        <tr r="D38" s="3"/>
      </tp>
      <tp>
        <v>26.32</v>
        <stp/>
        <stp>##V3_BDPV12</stp>
        <stp>UN01 GY Equity</stp>
        <stp>PX_YEST_CLOSE</stp>
        <stp>[Crispin Spreadsheet.xlsx]OEI!R185C6</stp>
        <tr r="F185" s="1"/>
      </tp>
      <tp>
        <v>62.82</v>
        <stp/>
        <stp>##V3_BDPV12</stp>
        <stp>VSAT US Equity</stp>
        <stp>LAST_PRICE</stp>
        <stp>[Crispin Spreadsheet.xlsx]SWAN!R218C7</stp>
        <tr r="G218" s="2"/>
      </tp>
      <tp>
        <v>754</v>
        <stp/>
        <stp>##V3_BDPV12</stp>
        <stp>DMGT LN Equity</stp>
        <stp>PX_YEST_CLOSE</stp>
        <stp>[Crispin Spreadsheet.xlsx]FDXC!R37C6</stp>
        <tr r="F37" s="8"/>
      </tp>
      <tp>
        <v>297</v>
        <stp/>
        <stp>##V3_BDPV12</stp>
        <stp>AKERBP NO Equity</stp>
        <stp>PX_YEST_CLOSE</stp>
        <stp>[Crispin Spreadsheet.xlsx]ALEG!R28C6</stp>
        <tr r="F28" s="3"/>
      </tp>
      <tp t="s">
        <v>USD</v>
        <stp/>
        <stp>##V3_BDPV12</stp>
        <stp>VSAT US Equity</stp>
        <stp>CRNCY</stp>
        <stp>[Crispin Spreadsheet.xlsx]FDXC!R62C4</stp>
        <tr r="D62" s="8"/>
      </tp>
      <tp t="s">
        <v>USD</v>
        <stp/>
        <stp>##V3_BDPV12</stp>
        <stp>VSAT US Equity</stp>
        <stp>CRNCY</stp>
        <stp>[Crispin Spreadsheet.xlsx]ALEG!R66C4</stp>
        <tr r="D66" s="3"/>
      </tp>
      <tp>
        <v>54</v>
        <stp/>
        <stp>##V3_BDPV12</stp>
        <stp>TSTR LN Equity</stp>
        <stp>PX_YEST_CLOSE</stp>
        <stp>[Crispin Spreadsheet.xlsx]OPUS!R54C6</stp>
        <tr r="F54" s="4"/>
      </tp>
      <tp>
        <v>11.7369</v>
        <stp/>
        <stp>##V3_BDPV12</stp>
        <stp>GBPSEK Curncy</stp>
        <stp>LAST_PRICE</stp>
        <stp>[Crispin Spreadsheet.xlsx]OPUS!R35C13</stp>
        <tr r="M35" s="4"/>
      </tp>
      <tp>
        <v>7500</v>
        <stp/>
        <stp>##V3_BDHV12</stp>
        <stp>4911 JT Equity</stp>
        <stp>PX_CLOSE_1D</stp>
        <stp>14/08/2018</stp>
        <stp>14/08/2018</stp>
        <stp>[Crispin Spreadsheet.xlsx]SWAN!R87C26</stp>
        <tr r="Z87" s="2"/>
      </tp>
      <tp>
        <v>22</v>
        <stp/>
        <stp>##V3_BDHV12</stp>
        <stp>IFX GY Equity</stp>
        <stp>PX_CLOSE_1D</stp>
        <stp>14/08/2018</stp>
        <stp>14/08/2018</stp>
        <stp>[Crispin Spreadsheet.xlsx]OEI!R805C28</stp>
        <tr r="AB805" s="1"/>
      </tp>
      <tp>
        <v>56.5</v>
        <stp/>
        <stp>##V3_BDHV12</stp>
        <stp>TPX US Equity</stp>
        <stp>PX_CLOSE_1D</stp>
        <stp>14/08/2018</stp>
        <stp>14/08/2018</stp>
        <stp>[Crispin Spreadsheet.xlsx]OEI!R841C28</stp>
        <tr r="AB841" s="1"/>
      </tp>
      <tp>
        <v>118.8</v>
        <stp/>
        <stp>##V3_BDPV12</stp>
        <stp>BAR BB Equity</stp>
        <stp>LAST_PRICE</stp>
        <stp>[Crispin Spreadsheet.xlsx]OEI!R36C7</stp>
        <tr r="G36" s="1"/>
      </tp>
      <tp>
        <v>28.77</v>
        <stp/>
        <stp>##V3_BDHV12</stp>
        <stp>LPX US Equity</stp>
        <stp>PX_CLOSE_1D</stp>
        <stp>14/08/2018</stp>
        <stp>14/08/2018</stp>
        <stp>[Crispin Spreadsheet.xlsx]OEI!R687C28</stp>
        <tr r="AB687" s="1"/>
      </tp>
      <tp>
        <v>32.58</v>
        <stp/>
        <stp>##V3_BDHV12</stp>
        <stp>KNX US Equity</stp>
        <stp>PX_CLOSE_1D</stp>
        <stp>14/08/2018</stp>
        <stp>14/08/2018</stp>
        <stp>[Crispin Spreadsheet.xlsx]OEI!R680C28</stp>
        <tr r="AB680" s="1"/>
      </tp>
      <tp>
        <v>122.44</v>
        <stp/>
        <stp>##V3_BDHV12</stp>
        <stp>CVX US Equity</stp>
        <stp>PX_CLOSE_1D</stp>
        <stp>14/08/2018</stp>
        <stp>14/08/2018</stp>
        <stp>[Crispin Spreadsheet.xlsx]OEI!R637C28</stp>
        <tr r="AB637" s="1"/>
      </tp>
      <tp>
        <v>14.92</v>
        <stp/>
        <stp>##V3_BDHV12</stp>
        <stp>FCX US Equity</stp>
        <stp>PX_CLOSE_1D</stp>
        <stp>14/08/2018</stp>
        <stp>14/08/2018</stp>
        <stp>[Crispin Spreadsheet.xlsx]OEI!R663C28</stp>
        <tr r="AB663" s="1"/>
      </tp>
      <tp>
        <v>367</v>
        <stp/>
        <stp>##V3_BDHV12</stp>
        <stp>DRX LN Equity</stp>
        <stp>PX_CLOSE_1D</stp>
        <stp>14/08/2018</stp>
        <stp>14/08/2018</stp>
        <stp>[Crispin Spreadsheet.xlsx]OEI!R466C28</stp>
        <tr r="AB466" s="1"/>
      </tp>
      <tp>
        <v>1681</v>
        <stp/>
        <stp>##V3_BDHV12</stp>
        <stp>HSX LN Equity</stp>
        <stp>PX_CLOSE_1D</stp>
        <stp>14/08/2018</stp>
        <stp>14/08/2018</stp>
        <stp>[Crispin Spreadsheet.xlsx]OEI!R486C28</stp>
        <tr r="AB486" s="1"/>
      </tp>
      <tp>
        <v>27.86</v>
        <stp/>
        <stp>##V3_BDHV12</stp>
        <stp>ITX SQ Equity</stp>
        <stp>PX_CLOSE_1D</stp>
        <stp>14/08/2018</stp>
        <stp>14/08/2018</stp>
        <stp>[Crispin Spreadsheet.xlsx]OEI!R358C28</stp>
        <tr r="AB358" s="1"/>
      </tp>
      <tp>
        <v>12.425000000000001</v>
        <stp/>
        <stp>##V3_BDHV12</stp>
        <stp>ACX SQ Equity</stp>
        <stp>PX_CLOSE_1D</stp>
        <stp>14/08/2018</stp>
        <stp>14/08/2018</stp>
        <stp>[Crispin Spreadsheet.xlsx]OEI!R350C28</stp>
        <tr r="AB350" s="1"/>
      </tp>
      <tp>
        <v>1752</v>
        <stp/>
        <stp>##V3_BDHV12</stp>
        <stp>8591 JT Equity</stp>
        <stp>PX_CLOSE_1D</stp>
        <stp>14/08/2018</stp>
        <stp>14/08/2018</stp>
        <stp>[Crispin Spreadsheet.xlsx]SWAN!R84C26</stp>
        <tr r="Z84" s="2"/>
      </tp>
      <tp>
        <v>22</v>
        <stp/>
        <stp>##V3_BDHV12</stp>
        <stp>IFX GY Equity</stp>
        <stp>PX_CLOSE_1D</stp>
        <stp>14/08/2018</stp>
        <stp>14/08/2018</stp>
        <stp>[Crispin Spreadsheet.xlsx]OEI!R167C28</stp>
        <tr r="AB167" s="1"/>
      </tp>
      <tp>
        <v>54.5</v>
        <stp/>
        <stp>##V3_BDHV12</stp>
        <stp>ENX FP Equity</stp>
        <stp>PX_CLOSE_1D</stp>
        <stp>14/08/2018</stp>
        <stp>14/08/2018</stp>
        <stp>[Crispin Spreadsheet.xlsx]OEI!R106C28</stp>
        <tr r="AB106" s="1"/>
      </tp>
      <tp>
        <v>79.89</v>
        <stp/>
        <stp>##V3_BDPV12</stp>
        <stp>ABI BB Equity</stp>
        <stp>LAST_PRICE</stp>
        <stp>[Crispin Spreadsheet.xlsx]OEI!R35C7</stp>
        <tr r="G35" s="1"/>
      </tp>
      <tp>
        <v>102.5</v>
        <stp/>
        <stp>##V3_BDPV12</stp>
        <stp>ATO FP Equity</stp>
        <stp>LAST_PRICE</stp>
        <stp>[Crispin Spreadsheet.xlsx]OEI!R91C7</stp>
        <tr r="G91" s="1"/>
      </tp>
      <tp>
        <v>36.99</v>
        <stp/>
        <stp>##V3_BDPV12</stp>
        <stp>CMCSA US Equity</stp>
        <stp>LAST_PRICE</stp>
        <stp>[Crispin Spreadsheet.xlsx]SWAN!R191C7</stp>
        <tr r="G191" s="2"/>
      </tp>
      <tp>
        <v>139.75</v>
        <stp/>
        <stp>##V3_BDPV12</stp>
        <stp>DSY FP Equity</stp>
        <stp>LAST_PRICE</stp>
        <stp>[Crispin Spreadsheet.xlsx]OEI!R102C7</stp>
        <tr r="G102" s="1"/>
      </tp>
      <tp>
        <v>172.3</v>
        <stp/>
        <stp>##V3_BDPV12</stp>
        <stp>SKAB SS Equity</stp>
        <stp>LAST_PRICE</stp>
        <stp>[Crispin Spreadsheet.xlsx]OEI!R377C7</stp>
        <tr r="G377" s="1"/>
      </tp>
      <tp>
        <v>24.8</v>
        <stp/>
        <stp>##V3_BDPV12</stp>
        <stp>CPR LN Equity</stp>
        <stp>LAST_PRICE</stp>
        <stp>[Crispin Spreadsheet.xlsx]OEI!R449C7</stp>
        <tr r="G449" s="1"/>
      </tp>
      <tp>
        <v>143.6</v>
        <stp/>
        <stp>##V3_BDPV12</stp>
        <stp>SIKA SW Equity</stp>
        <stp>LAST_PRICE</stp>
        <stp>[Crispin Spreadsheet.xlsx]OEI!R404C7</stp>
        <tr r="G404" s="1"/>
      </tp>
      <tp>
        <v>76.44</v>
        <stp/>
        <stp>##V3_BDPV12</stp>
        <stp>AMS SW Equity</stp>
        <stp>LAST_PRICE</stp>
        <stp>[Crispin Spreadsheet.xlsx]OEI!R388C7</stp>
        <tr r="G388" s="1"/>
      </tp>
      <tp>
        <v>14.05</v>
        <stp/>
        <stp>##V3_BDPV12</stp>
        <stp>FCX US Equity</stp>
        <stp>LAST_PRICE</stp>
        <stp>[Crispin Spreadsheet.xlsx]OEI!R663C7</stp>
        <tr r="G663" s="1"/>
      </tp>
      <tp>
        <v>561</v>
        <stp/>
        <stp>##V3_BDPV12</stp>
        <stp>RMS FP Equity</stp>
        <stp>LAST_PRICE</stp>
        <stp>[Crispin Spreadsheet.xlsx]OEI!R108C7</stp>
        <tr r="G108" s="1"/>
      </tp>
      <tp>
        <v>17.61</v>
        <stp/>
        <stp>##V3_BDPV12</stp>
        <stp>HTZ US Equity</stp>
        <stp>LAST_PRICE</stp>
        <stp>[Crispin Spreadsheet.xlsx]OEI!R801C7</stp>
        <tr r="G801" s="1"/>
      </tp>
      <tp>
        <v>5050</v>
        <stp/>
        <stp>##V3_BDPV12</stp>
        <stp>RHIM LN Equity</stp>
        <stp>LAST_PRICE</stp>
        <stp>[Crispin Spreadsheet.xlsx]OEI!R828C7</stp>
        <tr r="G828" s="1"/>
      </tp>
      <tp>
        <v>2537.5</v>
        <stp/>
        <stp>##V3_BDPV12</stp>
        <stp>RDSA LN Equity</stp>
        <stp>LAST_PRICE</stp>
        <stp>[Crispin Spreadsheet.xlsx]OEI!R564C7</stp>
        <tr r="G564" s="1"/>
      </tp>
      <tp>
        <v>10.53</v>
        <stp/>
        <stp>##V3_BDHV12</stp>
        <stp>ZIL2 GY Equity</stp>
        <stp>PX_CLOSE_1D</stp>
        <stp>14/08/2018</stp>
        <stp>14/08/2018</stp>
        <stp>[Crispin Spreadsheet.xlsx]SWAN!R50C26</stp>
        <tr r="Z50" s="2"/>
      </tp>
      <tp>
        <v>456.71</v>
        <stp/>
        <stp>##V3_BDPV12</stp>
        <stp>CACC US Equity</stp>
        <stp>LAST_PRICE</stp>
        <stp>[Crispin Spreadsheet.xlsx]OEI!R646C7</stp>
        <tr r="G646" s="1"/>
      </tp>
      <tp>
        <v>4855</v>
        <stp/>
        <stp>##V3_BDPV12</stp>
        <stp>2331 JT Equity</stp>
        <stp>LAST_PRICE</stp>
        <stp>[Crispin Spreadsheet.xlsx]OPUS!R26C7</stp>
        <tr r="G26" s="4"/>
      </tp>
      <tp>
        <v>22.5</v>
        <stp/>
        <stp>##V3_BDPV12</stp>
        <stp>GGAL US Equity</stp>
        <stp>LAST_PRICE</stp>
        <stp>[Crispin Spreadsheet.xlsx]OEI!R669C7</stp>
        <tr r="G669" s="1"/>
      </tp>
      <tp>
        <v>7783</v>
        <stp/>
        <stp>##V3_BDPV12</stp>
        <stp>4911 JT Equity</stp>
        <stp>LAST_PRICE</stp>
        <stp>[Crispin Spreadsheet.xlsx]BEST!R11C7</stp>
        <tr r="G11" s="6"/>
      </tp>
      <tp>
        <v>37</v>
        <stp/>
        <stp>##V3_BDPV12</stp>
        <stp>HLAG GY Equity</stp>
        <stp>LAST_PRICE</stp>
        <stp>[Crispin Spreadsheet.xlsx]OEI!R162C7</stp>
        <tr r="G162" s="1"/>
      </tp>
      <tp>
        <v>1221</v>
        <stp/>
        <stp>##V3_BDPV12</stp>
        <stp>6395 JT Equity</stp>
        <stp>PX_YEST_CLOSE</stp>
        <stp>[Crispin Spreadsheet.xlsx]OEI!R292C6</stp>
        <tr r="F292" s="1"/>
      </tp>
      <tp>
        <v>73.400000000000006</v>
        <stp/>
        <stp>##V3_BDPV12</stp>
        <stp>NODL NO Equity</stp>
        <stp>PX_YEST_CLOSE</stp>
        <stp>[Crispin Spreadsheet.xlsx]FDXC!R26C6</stp>
        <tr r="F26" s="8"/>
      </tp>
      <tp>
        <v>175.7</v>
        <stp/>
        <stp>##V3_BDPV12</stp>
        <stp>BARC LN Equity</stp>
        <stp>PX_YEST_CLOSE</stp>
        <stp>[Crispin Spreadsheet.xlsx]OPUS!R41C6</stp>
        <tr r="F41" s="4"/>
      </tp>
      <tp>
        <v>19185</v>
        <stp/>
        <stp>##V3_BDPV12</stp>
        <stp>6981 JT Equity</stp>
        <stp>PX_YEST_CLOSE</stp>
        <stp>[Crispin Spreadsheet.xlsx]OEI!R273C6</stp>
        <tr r="F273" s="1"/>
      </tp>
      <tp>
        <v>4890</v>
        <stp/>
        <stp>##V3_BDPV12</stp>
        <stp>2331 JT Equity</stp>
        <stp>PX_YEST_CLOSE</stp>
        <stp>[Crispin Spreadsheet.xlsx]OEI!R288C6</stp>
        <tr r="F288" s="1"/>
      </tp>
      <tp t="s">
        <v>HKD</v>
        <stp/>
        <stp>##V3_BDPV12</stp>
        <stp>3328 HK Equity</stp>
        <stp>CRNCY</stp>
        <stp>[Crispin Spreadsheet.xlsx]OEI!R198C4</stp>
        <tr r="D198" s="1"/>
      </tp>
      <tp>
        <v>4525</v>
        <stp/>
        <stp>##V3_BDPV12</stp>
        <stp>3382 JT Equity</stp>
        <stp>PX_YEST_CLOSE</stp>
        <stp>[Crispin Spreadsheet.xlsx]OEI!R283C6</stp>
        <tr r="F283" s="1"/>
      </tp>
      <tp>
        <v>754</v>
        <stp/>
        <stp>##V3_BDPV12</stp>
        <stp>DMGT LN Equity</stp>
        <stp>PX_YEST_CLOSE</stp>
        <stp>[Crispin Spreadsheet.xlsx]ALEG!R40C6</stp>
        <tr r="F40" s="3"/>
      </tp>
      <tp t="s">
        <v>PLATINUM FUTURE   Oct18</v>
        <stp/>
        <stp>##V3_BDPV12</stp>
        <stp>PLA Comdty</stp>
        <stp>NAME</stp>
        <stp>[Crispin Spreadsheet.xlsx]OEI!R749C5</stp>
        <tr r="E749" s="1"/>
      </tp>
      <tp t="s">
        <v>NOK</v>
        <stp/>
        <stp>##V3_BDPV12</stp>
        <stp>AKERBP NO Equity</stp>
        <stp>CRNCY</stp>
        <stp>[Crispin Spreadsheet.xlsx]OPUS!R31C4</stp>
        <tr r="D31" s="4"/>
      </tp>
      <tp t="s">
        <v>USD</v>
        <stp/>
        <stp>##V3_BDPV12</stp>
        <stp>K US Equity</stp>
        <stp>CRNCY</stp>
        <stp>[Crispin Spreadsheet.xlsx]SWAN!R200C4</stp>
        <tr r="D200" s="2"/>
      </tp>
      <tp>
        <v>173.6</v>
        <stp/>
        <stp>##V3_BDPV12</stp>
        <stp>EMG LN Equity</stp>
        <stp>LAST_PRICE</stp>
        <stp>[Crispin Spreadsheet.xlsx]OPE!R39C7</stp>
        <tr r="G39" s="5"/>
      </tp>
      <tp>
        <v>10.87</v>
        <stp/>
        <stp>##V3_BDPV12</stp>
        <stp>PBR US Equity</stp>
        <stp>LAST_PRICE</stp>
        <stp>[Crispin Spreadsheet.xlsx]OEI!R708C7</stp>
        <tr r="G708" s="1"/>
      </tp>
      <tp>
        <v>45.73</v>
        <stp/>
        <stp>##V3_BDPV12</stp>
        <stp>NHY NO Equity</stp>
        <stp>LAST_PRICE</stp>
        <stp>[Crispin Spreadsheet.xlsx]OEI!R323C7</stp>
        <tr r="G323" s="1"/>
      </tp>
      <tp>
        <v>79.39</v>
        <stp/>
        <stp>##V3_BDPV12</stp>
        <stp>BAS GY Equity</stp>
        <stp>LAST_PRICE</stp>
        <stp>[Crispin Spreadsheet.xlsx]OEI!R149C7</stp>
        <tr r="G149" s="1"/>
      </tp>
      <tp>
        <v>8.65</v>
        <stp/>
        <stp>##V3_BDPV12</stp>
        <stp>EDR LN Equity</stp>
        <stp>LAST_PRICE</stp>
        <stp>[Crispin Spreadsheet.xlsx]OEI!R468C7</stp>
        <tr r="G468" s="1"/>
      </tp>
      <tp>
        <v>400.2</v>
        <stp/>
        <stp>##V3_BDPV12</stp>
        <stp>UHR SW Equity</stp>
        <stp>LAST_PRICE</stp>
        <stp>[Crispin Spreadsheet.xlsx]OEI!R838C7</stp>
        <tr r="G838" s="1"/>
      </tp>
      <tp>
        <v>113.24</v>
        <stp/>
        <stp>##V3_BDPV12</stp>
        <stp>GBS LN Equity</stp>
        <stp>LAST_PRICE</stp>
        <stp>[Crispin Spreadsheet.xlsx]OEI!R479C7</stp>
        <tr r="G479" s="1"/>
      </tp>
      <tp>
        <v>2.1840000000000002</v>
        <stp/>
        <stp>##V3_BDPV12</stp>
        <stp>SRS IM Equity</stp>
        <stp>LAST_PRICE</stp>
        <stp>[Crispin Spreadsheet.xlsx]OEI!R239C7</stp>
        <tr r="G239" s="1"/>
      </tp>
      <tp>
        <v>608</v>
        <stp/>
        <stp>##V3_BDPV12</stp>
        <stp>SMS LN Equity</stp>
        <stp>LAST_PRICE</stp>
        <stp>[Crispin Spreadsheet.xlsx]OEI!R579C7</stp>
        <tr r="G579" s="1"/>
      </tp>
      <tp>
        <v>79.87</v>
        <stp/>
        <stp>##V3_BDPV12</stp>
        <stp>OXY US Equity</stp>
        <stp>LAST_PRICE</stp>
        <stp>[Crispin Spreadsheet.xlsx]OEI!R703C7</stp>
        <tr r="G703" s="1"/>
      </tp>
      <tp>
        <v>27.56</v>
        <stp/>
        <stp>##V3_BDPV12</stp>
        <stp>CLAB SS Equity</stp>
        <stp>LAST_PRICE</stp>
        <stp>[Crispin Spreadsheet.xlsx]OEI!R366C7</stp>
        <tr r="G366" s="1"/>
      </tp>
      <tp>
        <v>639.6</v>
        <stp/>
        <stp>##V3_BDPV12</stp>
        <stp>BLND LN Equity</stp>
        <stp>LAST_PRICE</stp>
        <stp>[Crispin Spreadsheet.xlsx]OEI!R440C7</stp>
        <tr r="G440" s="1"/>
      </tp>
      <tp>
        <v>13.91</v>
        <stp/>
        <stp>##V3_BDPV12</stp>
        <stp>ORA FP Equity</stp>
        <stp>LAST_PRICE</stp>
        <stp>[Crispin Spreadsheet.xlsx]ALEG!R9C7</stp>
        <tr r="G9" s="3"/>
      </tp>
      <tp>
        <v>16.62</v>
        <stp/>
        <stp>##V3_BDHV12</stp>
        <stp>175 HK Equity</stp>
        <stp>PX_CLOSE_1D</stp>
        <stp>14/08/2018</stp>
        <stp>14/08/2018</stp>
        <stp>[Crispin Spreadsheet.xlsx]SWAN!R66C26</stp>
        <tr r="Z66" s="2"/>
      </tp>
      <tp>
        <v>15.55</v>
        <stp/>
        <stp>##V3_BDPV12</stp>
        <stp>CA FP Equity</stp>
        <stp>LAST_PRICE</stp>
        <stp>[Crispin Spreadsheet.xlsx]OEI!R96C7</stp>
        <tr r="G96" s="1"/>
      </tp>
      <tp>
        <v>100.9</v>
        <stp/>
        <stp>##V3_BDPV12</stp>
        <stp>ML FP Equity</stp>
        <stp>LAST_PRICE</stp>
        <stp>[Crispin Spreadsheet.xlsx]OEI!R98C7</stp>
        <tr r="G98" s="1"/>
      </tp>
      <tp>
        <v>2494</v>
        <stp/>
        <stp>##V3_BDPV12</stp>
        <stp>7181 JT Equity</stp>
        <stp>PX_YEST_CLOSE</stp>
        <stp>[Crispin Spreadsheet.xlsx]OEI!R262C6</stp>
        <tr r="F262" s="1"/>
      </tp>
      <tp t="s">
        <v>HKD</v>
        <stp/>
        <stp>##V3_BDPV12</stp>
        <stp>1928 HK Equity</stp>
        <stp>CRNCY</stp>
        <stp>[Crispin Spreadsheet.xlsx]OEI!R209C4</stp>
        <tr r="D209" s="1"/>
      </tp>
      <tp>
        <v>57.5</v>
        <stp/>
        <stp>##V3_BDPV12</stp>
        <stp>TUNG LN Equity</stp>
        <stp>LAST_PRICE</stp>
        <stp>[Crispin Spreadsheet.xlsx]SWAN!R178C7</stp>
        <tr r="G178" s="2"/>
      </tp>
      <tp>
        <v>5770</v>
        <stp/>
        <stp>##V3_BDPV12</stp>
        <stp>6383 JT Equity</stp>
        <stp>PX_YEST_CLOSE</stp>
        <stp>[Crispin Spreadsheet.xlsx]OEI!R252C6</stp>
        <tr r="F252" s="1"/>
      </tp>
      <tp>
        <v>492.7</v>
        <stp/>
        <stp>##V3_BDPV12</stp>
        <stp>HWDN LN Equity</stp>
        <stp>PX_YEST_CLOSE</stp>
        <stp>[Crispin Spreadsheet.xlsx]ALEG!R42C6</stp>
        <tr r="F42" s="3"/>
      </tp>
      <tp t="s">
        <v>USD</v>
        <stp/>
        <stp>##V3_BDPV12</stp>
        <stp>SLCJY US Equity</stp>
        <stp>CRNCY</stp>
        <stp>[Crispin Spreadsheet.xlsx]BEST!R13C4</stp>
        <tr r="D13" s="6"/>
      </tp>
      <tp t="s">
        <v>GOLD 100 OZ FUTR  Dec18</v>
        <stp/>
        <stp>##V3_BDPV12</stp>
        <stp>GCA Comdty</stp>
        <stp>NAME</stp>
        <stp>[Crispin Spreadsheet.xlsx]OEI!R747C5</stp>
        <tr r="E747" s="1"/>
      </tp>
      <tp t="s">
        <v>EUR</v>
        <stp/>
        <stp>##V3_BDPV12</stp>
        <stp>ONTEX BB Equity</stp>
        <stp>CRNCY</stp>
        <stp>[Crispin Spreadsheet.xlsx]SWAN!R17C4</stp>
        <tr r="D17" s="2"/>
      </tp>
      <tp>
        <v>2772</v>
        <stp/>
        <stp>##V3_BDHV12</stp>
        <stp>6753 JT Equity</stp>
        <stp>PX_CLOSE_1D</stp>
        <stp>14/08/2018</stp>
        <stp>14/08/2018</stp>
        <stp>[Crispin Spreadsheet.xlsx]SWAN!R86C26</stp>
        <tr r="Z86" s="2"/>
      </tp>
      <tp>
        <v>10.06</v>
        <stp/>
        <stp>##V3_BDHV12</stp>
        <stp>1233 HK Equity</stp>
        <stp>PX_CLOSE_1D</stp>
        <stp>14/08/2018</stp>
        <stp>14/08/2018</stp>
        <stp>[Crispin Spreadsheet.xlsx]SWAN!R67C26</stp>
        <tr r="Z67" s="2"/>
      </tp>
      <tp>
        <v>19.27</v>
        <stp/>
        <stp>##V3_BDHV12</stp>
        <stp>HTZ US Equity</stp>
        <stp>PX_CLOSE_1D</stp>
        <stp>14/08/2018</stp>
        <stp>14/08/2018</stp>
        <stp>[Crispin Spreadsheet.xlsx]OEI!R801C28</stp>
        <tr r="AB801" s="1"/>
      </tp>
      <tp>
        <v>26.65</v>
        <stp/>
        <stp>##V3_BDHV12</stp>
        <stp>3333 HK Equity</stp>
        <stp>PX_CLOSE_1D</stp>
        <stp>14/08/2018</stp>
        <stp>14/08/2018</stp>
        <stp>[Crispin Spreadsheet.xlsx]SWAN!R64C26</stp>
        <tr r="Z64" s="2"/>
      </tp>
      <tp>
        <v>19.27</v>
        <stp/>
        <stp>##V3_BDHV12</stp>
        <stp>HTZ US Equity</stp>
        <stp>PX_CLOSE_1D</stp>
        <stp>14/08/2018</stp>
        <stp>14/08/2018</stp>
        <stp>[Crispin Spreadsheet.xlsx]OEI!R672C28</stp>
        <tr r="AB672" s="1"/>
      </tp>
      <tp>
        <v>264.8</v>
        <stp/>
        <stp>##V3_BDPV12</stp>
        <stp>WDH DC Equity</stp>
        <stp>LAST_PRICE</stp>
        <stp>[Crispin Spreadsheet.xlsx]OEI!R70C7</stp>
        <tr r="G70" s="1"/>
      </tp>
      <tp>
        <v>148.9</v>
        <stp/>
        <stp>##V3_BDHV12</stp>
        <stp>VOLVB SS Equity</stp>
        <stp>PX_CLOSE_1D</stp>
        <stp>14/08/2018</stp>
        <stp>14/08/2018</stp>
        <stp>[Crispin Spreadsheet.xlsx]OEI!R382C28</stp>
        <tr r="AB382" s="1"/>
      </tp>
      <tp>
        <v>25.3</v>
        <stp/>
        <stp>##V3_BDPV12</stp>
        <stp>PDG LN Equity</stp>
        <stp>LAST_PRICE</stp>
        <stp>[Crispin Spreadsheet.xlsx]OPE!R41C7</stp>
        <tr r="G41" s="5"/>
      </tp>
      <tp>
        <v>21.88</v>
        <stp/>
        <stp>##V3_BDPV12</stp>
        <stp>IFX GY Equity</stp>
        <stp>LAST_PRICE</stp>
        <stp>[Crispin Spreadsheet.xlsx]OEI!R805C7</stp>
        <tr r="G805" s="1"/>
      </tp>
      <tp>
        <v>952</v>
        <stp/>
        <stp>##V3_BDPV12</stp>
        <stp>BOY LN Equity</stp>
        <stp>LAST_PRICE</stp>
        <stp>[Crispin Spreadsheet.xlsx]OEI!R784C7</stp>
        <tr r="G784" s="1"/>
      </tp>
      <tp>
        <v>4.68</v>
        <stp/>
        <stp>##V3_BDPV12</stp>
        <stp>DHT US Equity</stp>
        <stp>LAST_PRICE</stp>
        <stp>[Crispin Spreadsheet.xlsx]OEI!R649C7</stp>
        <tr r="G649" s="1"/>
      </tp>
      <tp>
        <v>22.36</v>
        <stp/>
        <stp>##V3_BDPV12</stp>
        <stp>VIV FP Equity</stp>
        <stp>LAST_PRICE</stp>
        <stp>[Crispin Spreadsheet.xlsx]FDXC!R8C7</stp>
        <tr r="G8" s="8"/>
      </tp>
      <tp>
        <v>5.3360000000000003</v>
        <stp/>
        <stp>##V3_BDPV12</stp>
        <stp>BBVA SQ Equity</stp>
        <stp>LAST_PRICE</stp>
        <stp>[Crispin Spreadsheet.xlsx]OEI!R352C7</stp>
        <tr r="G352" s="1"/>
      </tp>
      <tp>
        <v>220.7</v>
        <stp/>
        <stp>##V3_BDPV12</stp>
        <stp>BT/A LN Equity</stp>
        <stp>LAST_PRICE</stp>
        <stp>[Crispin Spreadsheet.xlsx]OEI!R442C7</stp>
        <tr r="G442" s="1"/>
      </tp>
      <tp>
        <v>774.3</v>
        <stp/>
        <stp>##V3_BDPV12</stp>
        <stp>5020 JT Equity</stp>
        <stp>LAST_PRICE</stp>
        <stp>[Crispin Spreadsheet.xlsx]OPUS!R21C7</stp>
        <tr r="G21" s="4"/>
      </tp>
      <tp>
        <v>78</v>
        <stp/>
        <stp>##V3_BDPV12</stp>
        <stp>MELE BB Equity</stp>
        <stp>LAST_PRICE</stp>
        <stp>[Crispin Spreadsheet.xlsx]OEI!R816C7</stp>
        <tr r="G816" s="1"/>
      </tp>
      <tp t="s">
        <v>GBp</v>
        <stp/>
        <stp>##V3_BDPV12</stp>
        <stp>TUNG LN Equity</stp>
        <stp>CRNCY</stp>
        <stp>[Crispin Spreadsheet.xlsx]OPUS!R55C4</stp>
        <tr r="D55" s="4"/>
      </tp>
      <tp>
        <v>37.200000000000003</v>
        <stp/>
        <stp>##V3_BDPV12</stp>
        <stp>JSE LN Equity</stp>
        <stp>LAST_PRICE</stp>
        <stp>[Crispin Spreadsheet.xlsx]SWAN!R158C7</stp>
        <tr r="G158" s="2"/>
      </tp>
      <tp t="s">
        <v>EUR</v>
        <stp/>
        <stp>##V3_BDPV12</stp>
        <stp>SAVE FP Equity</stp>
        <stp>CRNCY</stp>
        <stp>[Crispin Spreadsheet.xlsx]OPUS!R13C4</stp>
        <tr r="D13" s="4"/>
      </tp>
      <tp>
        <v>26</v>
        <stp/>
        <stp>##V3_BDPV12</stp>
        <stp>AGY LN Equity</stp>
        <stp>LAST_PRICE</stp>
        <stp>[Crispin Spreadsheet.xlsx]SWAN!R128C7</stp>
        <tr r="G128" s="2"/>
      </tp>
      <tp>
        <v>1.57</v>
        <stp/>
        <stp>##V3_BDPV12</stp>
        <stp>CRN LN Equity</stp>
        <stp>LAST_PRICE</stp>
        <stp>[Crispin Spreadsheet.xlsx]SWAN!R138C7</stp>
        <tr r="G138" s="2"/>
      </tp>
      <tp>
        <v>173.65</v>
        <stp/>
        <stp>##V3_BDPV12</stp>
        <stp>GNC LN Equity</stp>
        <stp>LAST_PRICE</stp>
        <stp>[Crispin Spreadsheet.xlsx]SWAN!R148C7</stp>
        <tr r="G148" s="2"/>
      </tp>
      <tp>
        <v>10.76</v>
        <stp/>
        <stp>##V3_BDPV12</stp>
        <stp>AIXA GY Equity</stp>
        <stp>PX_YEST_CLOSE</stp>
        <stp>[Crispin Spreadsheet.xlsx]SWAN!R47C6</stp>
        <tr r="F47" s="2"/>
      </tp>
      <tp t="s">
        <v>GBp</v>
        <stp/>
        <stp>##V3_BDPV12</stp>
        <stp>JLT LN  Equity</stp>
        <stp>CRNCY</stp>
        <stp>[Crispin Spreadsheet.xlsx]OEI!R513C4</stp>
        <tr r="D513" s="1"/>
      </tp>
      <tp t="s">
        <v>JPN 10Y BOND(OSE) Sep18</v>
        <stp/>
        <stp>##V3_BDPV12</stp>
        <stp>JBA Comdty</stp>
        <stp>NAME</stp>
        <stp>[Crispin Spreadsheet.xlsx]OEI!R741C5</stp>
        <tr r="E741" s="1"/>
      </tp>
      <tp>
        <v>6.84</v>
        <stp/>
        <stp>##V3_BDPV12</stp>
        <stp>SUPV US Equity</stp>
        <stp>LAST_PRICE</stp>
        <stp>[Crispin Spreadsheet.xlsx]SWAN!R198C7</stp>
        <tr r="G198" s="2"/>
      </tp>
      <tp>
        <v>25.3</v>
        <stp/>
        <stp>##V3_BDPV12</stp>
        <stp>PDG LN Equity</stp>
        <stp>LAST_PRICE</stp>
        <stp>[Crispin Spreadsheet.xlsx]SWAN!R168C7</stp>
        <tr r="G168" s="2"/>
      </tp>
      <tp>
        <v>62.82</v>
        <stp/>
        <stp>##V3_BDPV12</stp>
        <stp>VSAT US Equity</stp>
        <stp>PX_YEST_CLOSE</stp>
        <stp>[Crispin Spreadsheet.xlsx]OPUS!R69C6</stp>
        <tr r="F69" s="4"/>
      </tp>
      <tp>
        <v>27381</v>
        <stp/>
        <stp>##V3_BDPV12</stp>
        <stp>KIO SJ Equity</stp>
        <stp>LAST_PRICE</stp>
        <stp>[Crispin Spreadsheet.xlsx]SWAN!R108C7</stp>
        <tr r="G108" s="2"/>
      </tp>
      <tp>
        <v>79.87</v>
        <stp/>
        <stp>##V3_BDPV12</stp>
        <stp>OXY US Equity</stp>
        <stp>LAST_PRICE</stp>
        <stp>[Crispin Spreadsheet.xlsx]SWAN!R208C7</stp>
        <tr r="G208" s="2"/>
      </tp>
      <tp>
        <v>128.88</v>
        <stp/>
        <stp>##V3_BDPV12</stp>
        <stp>EURJPY Curncy</stp>
        <stp>LAST_PRICE</stp>
        <stp>[Crispin Spreadsheet.xlsx]SWAN!R79C13</stp>
        <tr r="M79" s="2"/>
      </tp>
      <tp>
        <v>128.88</v>
        <stp/>
        <stp>##V3_BDPV12</stp>
        <stp>EURJPY Curncy</stp>
        <stp>LAST_PRICE</stp>
        <stp>[Crispin Spreadsheet.xlsx]SWAN!R83C13</stp>
        <tr r="M83" s="2"/>
      </tp>
      <tp>
        <v>128.88</v>
        <stp/>
        <stp>##V3_BDPV12</stp>
        <stp>EURJPY Curncy</stp>
        <stp>LAST_PRICE</stp>
        <stp>[Crispin Spreadsheet.xlsx]SWAN!R82C13</stp>
        <tr r="M82" s="2"/>
      </tp>
      <tp>
        <v>128.88</v>
        <stp/>
        <stp>##V3_BDPV12</stp>
        <stp>EURJPY Curncy</stp>
        <stp>LAST_PRICE</stp>
        <stp>[Crispin Spreadsheet.xlsx]SWAN!R81C13</stp>
        <tr r="M81" s="2"/>
      </tp>
      <tp>
        <v>128.88</v>
        <stp/>
        <stp>##V3_BDPV12</stp>
        <stp>EURJPY Curncy</stp>
        <stp>LAST_PRICE</stp>
        <stp>[Crispin Spreadsheet.xlsx]SWAN!R80C13</stp>
        <tr r="M80" s="2"/>
      </tp>
      <tp>
        <v>128.88</v>
        <stp/>
        <stp>##V3_BDPV12</stp>
        <stp>EURJPY Curncy</stp>
        <stp>LAST_PRICE</stp>
        <stp>[Crispin Spreadsheet.xlsx]SWAN!R87C13</stp>
        <tr r="M87" s="2"/>
      </tp>
      <tp>
        <v>128.88</v>
        <stp/>
        <stp>##V3_BDPV12</stp>
        <stp>EURJPY Curncy</stp>
        <stp>LAST_PRICE</stp>
        <stp>[Crispin Spreadsheet.xlsx]SWAN!R86C13</stp>
        <tr r="M86" s="2"/>
      </tp>
      <tp>
        <v>128.88</v>
        <stp/>
        <stp>##V3_BDPV12</stp>
        <stp>EURJPY Curncy</stp>
        <stp>LAST_PRICE</stp>
        <stp>[Crispin Spreadsheet.xlsx]SWAN!R85C13</stp>
        <tr r="M85" s="2"/>
      </tp>
      <tp>
        <v>128.88</v>
        <stp/>
        <stp>##V3_BDPV12</stp>
        <stp>EURJPY Curncy</stp>
        <stp>LAST_PRICE</stp>
        <stp>[Crispin Spreadsheet.xlsx]SWAN!R84C13</stp>
        <tr r="M84" s="2"/>
      </tp>
      <tp>
        <v>128.88</v>
        <stp/>
        <stp>##V3_BDPV12</stp>
        <stp>EURJPY Curncy</stp>
        <stp>LAST_PRICE</stp>
        <stp>[Crispin Spreadsheet.xlsx]SWAN!R89C13</stp>
        <tr r="M89" s="2"/>
      </tp>
      <tp>
        <v>128.88</v>
        <stp/>
        <stp>##V3_BDPV12</stp>
        <stp>EURJPY Curncy</stp>
        <stp>LAST_PRICE</stp>
        <stp>[Crispin Spreadsheet.xlsx]SWAN!R88C13</stp>
        <tr r="M88" s="2"/>
      </tp>
      <tp>
        <v>128.88</v>
        <stp/>
        <stp>##V3_BDPV12</stp>
        <stp>EURJPY Curncy</stp>
        <stp>LAST_PRICE</stp>
        <stp>[Crispin Spreadsheet.xlsx]SWAN!R91C13</stp>
        <tr r="M91" s="2"/>
      </tp>
      <tp>
        <v>128.88</v>
        <stp/>
        <stp>##V3_BDPV12</stp>
        <stp>EURJPY Curncy</stp>
        <stp>LAST_PRICE</stp>
        <stp>[Crispin Spreadsheet.xlsx]SWAN!R90C13</stp>
        <tr r="M90" s="2"/>
      </tp>
      <tp>
        <v>2.75</v>
        <stp/>
        <stp>##V3_BDPV12</stp>
        <stp>MTS AU Equity</stp>
        <stp>LAST_PRICE</stp>
        <stp>[Crispin Spreadsheet.xlsx]OEI!R21C7</stp>
        <tr r="G21" s="1"/>
      </tp>
      <tp>
        <v>4725</v>
        <stp/>
        <stp>##V3_BDHV12</stp>
        <stp>9684 JT Equity</stp>
        <stp>PX_CLOSE_1D</stp>
        <stp>14/08/2018</stp>
        <stp>14/08/2018</stp>
        <stp>[Crispin Spreadsheet.xlsx]SWAN!R88C26</stp>
        <tr r="Z88" s="2"/>
      </tp>
      <tp>
        <v>611</v>
        <stp/>
        <stp>##V3_BDPV12</stp>
        <stp>BA/ LN Equity</stp>
        <stp>LAST_PRICE</stp>
        <stp>[Crispin Spreadsheet.xlsx]OPUS!R40C7</stp>
        <tr r="G40" s="4"/>
      </tp>
      <tp t="s">
        <v>#N/A Real Time</v>
        <stp/>
        <stp>##V3_BDPV12</stp>
        <stp>TDC DC Equity</stp>
        <stp>LAST_PRICE</stp>
        <stp>[Crispin Spreadsheet.xlsx]OEI!R67C7</stp>
        <tr r="G67" s="1"/>
      </tp>
      <tp t="s">
        <v>GBP</v>
        <stp/>
        <stp>##V3_BDPV12</stp>
        <stp>G U8 Comdty</stp>
        <stp>CRNCY</stp>
        <stp>[Crispin Spreadsheet.xlsx]SWAN!R227C4</stp>
        <tr r="D227" s="2"/>
      </tp>
      <tp>
        <v>3.28</v>
        <stp/>
        <stp>##V3_BDPV12</stp>
        <stp>ART GY Equity</stp>
        <stp>LAST_PRICE</stp>
        <stp>[Crispin Spreadsheet.xlsx]OEI!R148C7</stp>
        <tr r="G148" s="1"/>
      </tp>
      <tp>
        <v>1756</v>
        <stp/>
        <stp>##V3_BDPV12</stp>
        <stp>PRU LN Equity</stp>
        <stp>LAST_PRICE</stp>
        <stp>[Crispin Spreadsheet.xlsx]OEI!R549C7</stp>
        <tr r="G549" s="1"/>
      </tp>
      <tp>
        <v>28.15</v>
        <stp/>
        <stp>##V3_BDPV12</stp>
        <stp>RDSA NA Equity</stp>
        <stp>LAST_PRICE</stp>
        <stp>[Crispin Spreadsheet.xlsx]OEI!R313C7</stp>
        <tr r="G313" s="1"/>
      </tp>
      <tp>
        <v>126.3</v>
        <stp/>
        <stp>##V3_BDPV12</stp>
        <stp>TALK LN Equity</stp>
        <stp>LAST_PRICE</stp>
        <stp>[Crispin Spreadsheet.xlsx]OEI!R839C7</stp>
        <tr r="G839" s="1"/>
      </tp>
      <tp>
        <v>819.5</v>
        <stp/>
        <stp>##V3_BDPV12</stp>
        <stp>BVIC LN Equity</stp>
        <stp>LAST_PRICE</stp>
        <stp>[Crispin Spreadsheet.xlsx]OEI!R441C7</stp>
        <tr r="G441" s="1"/>
      </tp>
      <tp>
        <v>213.1</v>
        <stp/>
        <stp>##V3_BDPV12</stp>
        <stp>SWEDA SS Equity</stp>
        <stp>LAST_PRICE</stp>
        <stp>[Crispin Spreadsheet.xlsx]OEI!R380C7</stp>
        <tr r="G380" s="1"/>
      </tp>
      <tp>
        <v>626.79999999999995</v>
        <stp/>
        <stp>##V3_BDHV12</stp>
        <stp>BA/ LN Equity</stp>
        <stp>PX_CLOSE_1D</stp>
        <stp>14/08/2018</stp>
        <stp>14/08/2018</stp>
        <stp>[Crispin Spreadsheet.xlsx]OPUS!R40C22</stp>
        <tr r="V40" s="4"/>
      </tp>
      <tp t="s">
        <v>USD</v>
        <stp/>
        <stp>##V3_BDPV12</stp>
        <stp>GGAL US Equity</stp>
        <stp>CRNCY</stp>
        <stp>[Crispin Spreadsheet.xlsx]FDXC!R56C4</stp>
        <tr r="D56" s="8"/>
      </tp>
      <tp>
        <v>590</v>
        <stp/>
        <stp>##V3_BDPV12</stp>
        <stp>8848 JT Equity</stp>
        <stp>PX_YEST_CLOSE</stp>
        <stp>[Crispin Spreadsheet.xlsx]OEI!R268C6</stp>
        <tr r="F268" s="1"/>
      </tp>
      <tp>
        <v>2.42</v>
        <stp/>
        <stp>##V3_BDPV12</stp>
        <stp>WFT US Equity</stp>
        <stp>LAST_PRICE</stp>
        <stp>[Crispin Spreadsheet.xlsx]SWAN!R219C7</stp>
        <tr r="G219" s="2"/>
      </tp>
      <tp>
        <v>1568.8</v>
        <stp/>
        <stp>##V3_BDPV12</stp>
        <stp>AAL LN Equity</stp>
        <stp>LAST_PRICE</stp>
        <stp>[Crispin Spreadsheet.xlsx]SWAN!R129C7</stp>
        <tr r="G129" s="2"/>
      </tp>
      <tp>
        <v>24.8</v>
        <stp/>
        <stp>##V3_BDPV12</stp>
        <stp>CPR LN Equity</stp>
        <stp>LAST_PRICE</stp>
        <stp>[Crispin Spreadsheet.xlsx]SWAN!R139C7</stp>
        <tr r="G139" s="2"/>
      </tp>
      <tp>
        <v>2664</v>
        <stp/>
        <stp>##V3_BDPV12</stp>
        <stp>6857 JT Equity</stp>
        <stp>PX_YEST_CLOSE</stp>
        <stp>[Crispin Spreadsheet.xlsx]OEI!R249C6</stp>
        <tr r="F249" s="1"/>
      </tp>
      <tp t="s">
        <v>HKD</v>
        <stp/>
        <stp>##V3_BDPV12</stp>
        <stp>2899 HK Equity</stp>
        <stp>CRNCY</stp>
        <stp>[Crispin Spreadsheet.xlsx]OEI!R204C4</stp>
        <tr r="D204" s="1"/>
      </tp>
      <tp>
        <v>1787</v>
        <stp/>
        <stp>##V3_BDPV12</stp>
        <stp>8591 JT Equity</stp>
        <stp>PX_YEST_CLOSE</stp>
        <stp>[Crispin Spreadsheet.xlsx]OEI!R825C6</stp>
        <tr r="F825" s="1"/>
      </tp>
      <tp>
        <v>76.44</v>
        <stp/>
        <stp>##V3_BDPV12</stp>
        <stp>AMS SW Equity</stp>
        <stp>LAST_PRICE</stp>
        <stp>[Crispin Spreadsheet.xlsx]SWAN!R119C7</stp>
        <tr r="G119" s="2"/>
      </tp>
      <tp>
        <v>17.61</v>
        <stp/>
        <stp>##V3_BDPV12</stp>
        <stp>HTZ US Equity</stp>
        <stp>LAST_PRICE</stp>
        <stp>[Crispin Spreadsheet.xlsx]SWAN!R199C7</stp>
        <tr r="G199" s="2"/>
      </tp>
      <tp>
        <v>5040</v>
        <stp/>
        <stp>##V3_BDPV12</stp>
        <stp>RRS LN Equity</stp>
        <stp>LAST_PRICE</stp>
        <stp>[Crispin Spreadsheet.xlsx]SWAN!R169C7</stp>
        <tr r="G169" s="2"/>
      </tp>
      <tp>
        <v>165.92</v>
        <stp/>
        <stp>##V3_BDPV12</stp>
        <stp>VOD LN Equity</stp>
        <stp>LAST_PRICE</stp>
        <stp>[Crispin Spreadsheet.xlsx]SWAN!R179C7</stp>
        <tr r="G179" s="2"/>
      </tp>
      <tp>
        <v>34.6</v>
        <stp/>
        <stp>##V3_BDPV12</stp>
        <stp>BDRILL NO Equity</stp>
        <stp>LAST_PRICE</stp>
        <stp>[Crispin Spreadsheet.xlsx]OEI!R318C7</stp>
        <tr r="G318" s="1"/>
      </tp>
      <tp>
        <v>0.89554</v>
        <stp/>
        <stp>##V3_BDPV12</stp>
        <stp>EURGBp Curncy</stp>
        <stp>PX_YEST_CLOSE</stp>
        <stp>[Crispin Spreadsheet.xlsx]OBID!R9C26</stp>
        <tr r="Z9" s="7"/>
      </tp>
      <tp>
        <v>0.89554</v>
        <stp/>
        <stp>##V3_BDPV12</stp>
        <stp>EURGBp Curncy</stp>
        <stp>PX_YEST_CLOSE</stp>
        <stp>[Crispin Spreadsheet.xlsx]OBID!R8C26</stp>
        <tr r="Z8" s="7"/>
      </tp>
      <tp>
        <v>0.89554</v>
        <stp/>
        <stp>##V3_BDPV12</stp>
        <stp>EURGBp Curncy</stp>
        <stp>PX_YEST_CLOSE</stp>
        <stp>[Crispin Spreadsheet.xlsx]OBID!R7C26</stp>
        <tr r="Z7" s="7"/>
      </tp>
      <tp>
        <v>204</v>
        <stp/>
        <stp>##V3_BDHV12</stp>
        <stp>SWEDA SS Equity</stp>
        <stp>PX_CLOSE_1D</stp>
        <stp>14/08/2018</stp>
        <stp>14/08/2018</stp>
        <stp>[Crispin Spreadsheet.xlsx]OEI!R380C28</stp>
        <tr r="AB380" s="1"/>
      </tp>
      <tp>
        <v>41.31</v>
        <stp/>
        <stp>##V3_BDHV12</stp>
        <stp>SSABA SS Equity</stp>
        <stp>PX_CLOSE_1D</stp>
        <stp>14/08/2018</stp>
        <stp>14/08/2018</stp>
        <stp>[Crispin Spreadsheet.xlsx]OEI!R379C28</stp>
        <tr r="AB379" s="1"/>
      </tp>
      <tp>
        <v>15.94</v>
        <stp/>
        <stp>##V3_BDPV12</stp>
        <stp>175 HK Equity</stp>
        <stp>LAST_PRICE</stp>
        <stp>[Crispin Spreadsheet.xlsx]SWAN!R66C7</stp>
        <tr r="G66" s="2"/>
      </tp>
      <tp>
        <v>14.24</v>
        <stp/>
        <stp>##V3_BDPV12</stp>
        <stp>656 HK Equity</stp>
        <stp>LAST_PRICE</stp>
        <stp>[Crispin Spreadsheet.xlsx]SWAN!R65C7</stp>
        <tr r="G65" s="2"/>
      </tp>
      <tp>
        <v>3.3000000000000002E-2</v>
        <stp/>
        <stp>##V3_BDPV12</stp>
        <stp>SVH AU Equity</stp>
        <stp>LAST_PRICE</stp>
        <stp>[Crispin Spreadsheet.xlsx]OEI!R22C7</stp>
        <tr r="G22" s="1"/>
      </tp>
      <tp>
        <v>109.9</v>
        <stp/>
        <stp>##V3_BDPV12</stp>
        <stp>ACA LN Equity</stp>
        <stp>LAST_PRICE</stp>
        <stp>[Crispin Spreadsheet.xlsx]OPE!R30C7</stp>
        <tr r="G30" s="5"/>
      </tp>
      <tp>
        <v>31.34</v>
        <stp/>
        <stp>##V3_BDPV12</stp>
        <stp>DPW GY Equity</stp>
        <stp>LAST_PRICE</stp>
        <stp>[Crispin Spreadsheet.xlsx]OEI!R158C7</stp>
        <tr r="G158" s="1"/>
      </tp>
      <tp>
        <v>160.69999999999999</v>
        <stp/>
        <stp>##V3_BDPV12</stp>
        <stp>SAND SS Equity</stp>
        <stp>LAST_PRICE</stp>
        <stp>[Crispin Spreadsheet.xlsx]OEI!R375C7</stp>
        <tr r="G375" s="1"/>
      </tp>
      <tp>
        <v>952</v>
        <stp/>
        <stp>##V3_BDPV12</stp>
        <stp>BOY LN Equity</stp>
        <stp>LAST_PRICE</stp>
        <stp>[Crispin Spreadsheet.xlsx]OEI!R436C7</stp>
        <tr r="G436" s="1"/>
      </tp>
      <tp>
        <v>21.88</v>
        <stp/>
        <stp>##V3_BDPV12</stp>
        <stp>IFX GY Equity</stp>
        <stp>LAST_PRICE</stp>
        <stp>[Crispin Spreadsheet.xlsx]OEI!R167C7</stp>
        <tr r="G167" s="1"/>
      </tp>
      <tp>
        <v>118.46</v>
        <stp/>
        <stp>##V3_BDPV12</stp>
        <stp>CVX US Equity</stp>
        <stp>LAST_PRICE</stp>
        <stp>[Crispin Spreadsheet.xlsx]OEI!R637C7</stp>
        <tr r="G637" s="1"/>
      </tp>
      <tp>
        <v>500.5</v>
        <stp/>
        <stp>##V3_BDPV12</stp>
        <stp>RMV LN Equity</stp>
        <stp>LAST_PRICE</stp>
        <stp>[Crispin Spreadsheet.xlsx]OEI!R559C7</stp>
        <tr r="G559" s="1"/>
      </tp>
      <tp>
        <v>234.9</v>
        <stp/>
        <stp>##V3_BDPV12</stp>
        <stp>TLW LN Equity</stp>
        <stp>LAST_PRICE</stp>
        <stp>[Crispin Spreadsheet.xlsx]OEI!R598C7</stp>
        <tr r="G598" s="1"/>
      </tp>
      <tp>
        <v>29.16</v>
        <stp/>
        <stp>##V3_BDPV12</stp>
        <stp>LPX US Equity</stp>
        <stp>LAST_PRICE</stp>
        <stp>[Crispin Spreadsheet.xlsx]OEI!R687C7</stp>
        <tr r="G687" s="1"/>
      </tp>
      <tp>
        <v>15.185</v>
        <stp/>
        <stp>##V3_BDPV12</stp>
        <stp>UBSG SW Equity</stp>
        <stp>LAST_PRICE</stp>
        <stp>[Crispin Spreadsheet.xlsx]OEI!R406C7</stp>
        <tr r="G406" s="1"/>
      </tp>
      <tp>
        <v>301.66000000000003</v>
        <stp/>
        <stp>##V3_BDPV12</stp>
        <stp>TSLA US Equity</stp>
        <stp>LAST_PRICE</stp>
        <stp>[Crispin Spreadsheet.xlsx]OEI!R720C7</stp>
        <tr r="G720" s="1"/>
      </tp>
      <tp>
        <v>176.62</v>
        <stp/>
        <stp>##V3_BDPV12</stp>
        <stp>BARC LN Equity</stp>
        <stp>LAST_PRICE</stp>
        <stp>[Crispin Spreadsheet.xlsx]OEI!R432C7</stp>
        <tr r="G432" s="1"/>
      </tp>
      <tp t="s">
        <v>BRL</v>
        <stp/>
        <stp>##V3_BDPV12</stp>
        <stp>SLCE3 BS Equity</stp>
        <stp>CRNCY</stp>
        <stp>[Crispin Spreadsheet.xlsx]OPE!R6C4</stp>
        <tr r="D6" s="5"/>
      </tp>
      <tp>
        <v>611</v>
        <stp/>
        <stp>##V3_BDPV12</stp>
        <stp>BA/ LN Equity</stp>
        <stp>LAST_PRICE</stp>
        <stp>[Crispin Spreadsheet.xlsx]OPE!R31C7</stp>
        <tr r="G31" s="5"/>
      </tp>
      <tp>
        <v>5060</v>
        <stp/>
        <stp>##V3_BDPV12</stp>
        <stp>9684 JT Equity</stp>
        <stp>LAST_PRICE</stp>
        <stp>[Crispin Spreadsheet.xlsx]OPUS!R27C7</stp>
        <tr r="G27" s="4"/>
      </tp>
      <tp>
        <v>695</v>
        <stp/>
        <stp>##V3_BDPV12</stp>
        <stp>INCH LN Equity</stp>
        <stp>LAST_PRICE</stp>
        <stp>[Crispin Spreadsheet.xlsx]OEI!R499C7</stp>
        <tr r="G499" s="1"/>
      </tp>
      <tp>
        <v>17.7</v>
        <stp/>
        <stp>##V3_BDPV12</stp>
        <stp>OTPD LI Equity</stp>
        <stp>LAST_PRICE</stp>
        <stp>[Crispin Spreadsheet.xlsx]OEI!R535C7</stp>
        <tr r="G535" s="1"/>
      </tp>
      <tp t="s">
        <v>#N/A Real Time</v>
        <stp/>
        <stp>##V3_BDPV12</stp>
        <stp>MSCC US Equity</stp>
        <stp>LAST_PRICE</stp>
        <stp>[Crispin Spreadsheet.xlsx]OEI!R692C7</stp>
        <tr r="G692" s="1"/>
      </tp>
      <tp>
        <v>3304</v>
        <stp/>
        <stp>##V3_BDPV12</stp>
        <stp>9064 JT Equity</stp>
        <stp>PX_YEST_CLOSE</stp>
        <stp>[Crispin Spreadsheet.xlsx]OEI!R299C6</stp>
        <tr r="F299" s="1"/>
      </tp>
      <tp>
        <v>6060</v>
        <stp/>
        <stp>##V3_BDPV12</stp>
        <stp>2670 JT Equity</stp>
        <stp>PX_YEST_CLOSE</stp>
        <stp>[Crispin Spreadsheet.xlsx]OEI!R248C6</stp>
        <tr r="F248" s="1"/>
      </tp>
      <tp>
        <v>1288.5</v>
        <stp/>
        <stp>##V3_BDPV12</stp>
        <stp>7261 JT Equity</stp>
        <stp>PX_YEST_CLOSE</stp>
        <stp>[Crispin Spreadsheet.xlsx]OEI!R269C6</stp>
        <tr r="F269" s="1"/>
      </tp>
      <tp t="s">
        <v>SILVER FUTURE     Dec18</v>
        <stp/>
        <stp>##V3_BDPV12</stp>
        <stp>SIA Comdty</stp>
        <stp>NAME</stp>
        <stp>[Crispin Spreadsheet.xlsx]OEI!R748C5</stp>
        <tr r="E748" s="1"/>
      </tp>
      <tp>
        <v>77.14</v>
        <stp/>
        <stp>##V3_BDPV12</stp>
        <stp>ERICB SS Equity</stp>
        <stp>PX_YEST_CLOSE</stp>
        <stp>[Crispin Spreadsheet.xlsx]ALEG!R32C6</stp>
        <tr r="F32" s="3"/>
      </tp>
      <tp>
        <v>9.1097000000000001</v>
        <stp/>
        <stp>##V3_BDPV12</stp>
        <stp>EURHKD Curncy</stp>
        <stp>LAST_PRICE</stp>
        <stp>[Crispin Spreadsheet.xlsx]SWAN!R67C13</stp>
        <tr r="M67" s="2"/>
      </tp>
      <tp>
        <v>9.1097000000000001</v>
        <stp/>
        <stp>##V3_BDPV12</stp>
        <stp>EURHKD Curncy</stp>
        <stp>LAST_PRICE</stp>
        <stp>[Crispin Spreadsheet.xlsx]SWAN!R66C13</stp>
        <tr r="M66" s="2"/>
      </tp>
      <tp>
        <v>9.1097000000000001</v>
        <stp/>
        <stp>##V3_BDPV12</stp>
        <stp>EURHKD Curncy</stp>
        <stp>LAST_PRICE</stp>
        <stp>[Crispin Spreadsheet.xlsx]SWAN!R65C13</stp>
        <tr r="M65" s="2"/>
      </tp>
      <tp>
        <v>9.1097000000000001</v>
        <stp/>
        <stp>##V3_BDPV12</stp>
        <stp>EURHKD Curncy</stp>
        <stp>LAST_PRICE</stp>
        <stp>[Crispin Spreadsheet.xlsx]SWAN!R64C13</stp>
        <tr r="M64" s="2"/>
      </tp>
      <tp>
        <v>11.73</v>
        <stp/>
        <stp>##V3_BDHV12</stp>
        <stp>COTY US Equity</stp>
        <stp>PX_CLOSE_1D</stp>
        <stp>14/08/2018</stp>
        <stp>14/08/2018</stp>
        <stp>[Crispin Spreadsheet.xlsx]OEI!R788C28</stp>
        <tr r="AB788" s="1"/>
      </tp>
      <tp>
        <v>11.73</v>
        <stp/>
        <stp>##V3_BDHV12</stp>
        <stp>COTY US Equity</stp>
        <stp>PX_CLOSE_1D</stp>
        <stp>14/08/2018</stp>
        <stp>14/08/2018</stp>
        <stp>[Crispin Spreadsheet.xlsx]OEI!R645C28</stp>
        <tr r="AB645" s="1"/>
      </tp>
      <tp>
        <v>1548</v>
        <stp/>
        <stp>##V3_BDHV12</stp>
        <stp>5726 JT Equity</stp>
        <stp>PX_CLOSE_1D</stp>
        <stp>14/08/2018</stp>
        <stp>14/08/2018</stp>
        <stp>[Crispin Spreadsheet.xlsx]SWAN!R85C26</stp>
        <tr r="Z85" s="2"/>
      </tp>
      <tp>
        <v>2250</v>
        <stp/>
        <stp>##V3_BDHV12</stp>
        <stp>BRBY LN Equity</stp>
        <stp>PX_CLOSE_1D</stp>
        <stp>14/08/2018</stp>
        <stp>14/08/2018</stp>
        <stp>[Crispin Spreadsheet.xlsx]OEI!R443C28</stp>
        <tr r="AB443" s="1"/>
      </tp>
      <tp>
        <v>33.880000000000003</v>
        <stp/>
        <stp>##V3_BDHV12</stp>
        <stp>EBAY US Equity</stp>
        <stp>PX_CLOSE_1D</stp>
        <stp>14/08/2018</stp>
        <stp>14/08/2018</stp>
        <stp>[Crispin Spreadsheet.xlsx]OEI!R653C28</stp>
        <tr r="AB653" s="1"/>
      </tp>
      <tp>
        <v>650.9</v>
        <stp/>
        <stp>##V3_BDHV12</stp>
        <stp>8306 JT Equity</stp>
        <stp>PX_CLOSE_1D</stp>
        <stp>14/08/2018</stp>
        <stp>14/08/2018</stp>
        <stp>[Crispin Spreadsheet.xlsx]SWAN!R83C26</stp>
        <tr r="Z83" s="2"/>
      </tp>
      <tp>
        <v>4280</v>
        <stp/>
        <stp>##V3_BDHV12</stp>
        <stp>8316 JT Equity</stp>
        <stp>PX_CLOSE_1D</stp>
        <stp>14/08/2018</stp>
        <stp>14/08/2018</stp>
        <stp>[Crispin Spreadsheet.xlsx]SWAN!R90C26</stp>
        <tr r="Z90" s="2"/>
      </tp>
      <tp>
        <v>61.38</v>
        <stp/>
        <stp>##V3_BDHV12</stp>
        <stp>LLOY LN Equity</stp>
        <stp>PX_CLOSE_1D</stp>
        <stp>14/08/2018</stp>
        <stp>14/08/2018</stp>
        <stp>[Crispin Spreadsheet.xlsx]OEI!R521C28</stp>
        <tr r="AB521" s="1"/>
      </tp>
      <tp>
        <v>160</v>
        <stp/>
        <stp>##V3_BDHV12</stp>
        <stp>SECUB SS Equity</stp>
        <stp>PX_CLOSE_1D</stp>
        <stp>14/08/2018</stp>
        <stp>14/08/2018</stp>
        <stp>[Crispin Spreadsheet.xlsx]OEI!R376C28</stp>
        <tr r="AB376" s="1"/>
      </tp>
      <tp>
        <v>332.2</v>
        <stp/>
        <stp>##V3_BDHV12</stp>
        <stp>SBRY LN Equity</stp>
        <stp>PX_CLOSE_1D</stp>
        <stp>14/08/2018</stp>
        <stp>14/08/2018</stp>
        <stp>[Crispin Spreadsheet.xlsx]OEI!R511C28</stp>
        <tr r="AB511" s="1"/>
      </tp>
      <tp>
        <v>44.98</v>
        <stp/>
        <stp>##V3_BDPV12</stp>
        <stp>AEM CN Equity</stp>
        <stp>LAST_PRICE</stp>
        <stp>[Crispin Spreadsheet.xlsx]OEI!R49C7</stp>
        <tr r="G49" s="1"/>
      </tp>
      <tp>
        <v>1706</v>
        <stp/>
        <stp>##V3_BDPV12</stp>
        <stp>HSX LN Equity</stp>
        <stp>LAST_PRICE</stp>
        <stp>[Crispin Spreadsheet.xlsx]OEI!R486C7</stp>
        <tr r="G486" s="1"/>
      </tp>
      <tp>
        <v>161.6</v>
        <stp/>
        <stp>##V3_BDPV12</stp>
        <stp>ITV LN Equity</stp>
        <stp>LAST_PRICE</stp>
        <stp>[Crispin Spreadsheet.xlsx]OEI!R508C7</stp>
        <tr r="G508" s="1"/>
      </tp>
      <tp>
        <v>56.6</v>
        <stp/>
        <stp>##V3_BDPV12</stp>
        <stp>ENX FP Equity</stp>
        <stp>LAST_PRICE</stp>
        <stp>[Crispin Spreadsheet.xlsx]OEI!R106C7</stp>
        <tr r="G106" s="1"/>
      </tp>
      <tp>
        <v>387.6</v>
        <stp/>
        <stp>##V3_BDPV12</stp>
        <stp>DRX LN Equity</stp>
        <stp>LAST_PRICE</stp>
        <stp>[Crispin Spreadsheet.xlsx]OEI!R466C7</stp>
        <tr r="G466" s="1"/>
      </tp>
      <tp>
        <v>17.204999999999998</v>
        <stp/>
        <stp>##V3_BDPV12</stp>
        <stp>SESG FP Equity</stp>
        <stp>LAST_PRICE</stp>
        <stp>[Crispin Spreadsheet.xlsx]OEI!R127C7</stp>
        <tr r="G127" s="1"/>
      </tp>
      <tp>
        <v>76.260000000000005</v>
        <stp/>
        <stp>##V3_BDPV12</stp>
        <stp>RGLD US Equity</stp>
        <stp>LAST_PRICE</stp>
        <stp>[Crispin Spreadsheet.xlsx]OEI!R714C7</stp>
        <tr r="G714" s="1"/>
      </tp>
      <tp>
        <v>38.284999999999997</v>
        <stp/>
        <stp>##V3_BDPV12</stp>
        <stp>PHIA NA Equity</stp>
        <stp>LAST_PRICE</stp>
        <stp>[Crispin Spreadsheet.xlsx]OEI!R311C7</stp>
        <tr r="G311" s="1"/>
      </tp>
      <tp>
        <v>698.5</v>
        <stp/>
        <stp>##V3_BDPV12</stp>
        <stp>DOKA SW Equity</stp>
        <stp>LAST_PRICE</stp>
        <stp>[Crispin Spreadsheet.xlsx]OEI!R791C7</stp>
        <tr r="G791" s="1"/>
      </tp>
      <tp>
        <v>109.5</v>
        <stp/>
        <stp>##V3_BDPV12</stp>
        <stp>DGOC LN Equity</stp>
        <stp>LAST_PRICE</stp>
        <stp>[Crispin Spreadsheet.xlsx]OEI!R463C7</stp>
        <tr r="G463" s="1"/>
      </tp>
      <tp>
        <v>280.68</v>
        <stp/>
        <stp>##V3_BDPV12</stp>
        <stp>NVDA US Equity</stp>
        <stp>LAST_PRICE</stp>
        <stp>[Crispin Spreadsheet.xlsx]OEI!R701C7</stp>
        <tr r="G701" s="1"/>
      </tp>
      <tp>
        <v>57.5</v>
        <stp/>
        <stp>##V3_BDPV12</stp>
        <stp>TUNG LN Equity</stp>
        <stp>PX_YEST_CLOSE</stp>
        <stp>[Crispin Spreadsheet.xlsx]FDXC!R48C6</stp>
        <tr r="F48" s="8"/>
      </tp>
      <tp>
        <v>68.709999999999994</v>
        <stp/>
        <stp>##V3_BDPV12</stp>
        <stp>QCOM US Equity</stp>
        <stp>LAST_PRICE</stp>
        <stp>[Crispin Spreadsheet.xlsx]SWAN!R209C7</stp>
        <tr r="G209" s="2"/>
      </tp>
      <tp t="s">
        <v>USD</v>
        <stp/>
        <stp>##V3_BDPV12</stp>
        <stp>GGAL US Equity</stp>
        <stp>CRNCY</stp>
        <stp>[Crispin Spreadsheet.xlsx]ALEG!R60C4</stp>
        <tr r="D60" s="3"/>
      </tp>
      <tp>
        <v>37.770000000000003</v>
        <stp/>
        <stp>##V3_BDPV12</stp>
        <stp>EN FP Equity</stp>
        <stp>LAST_PRICE</stp>
        <stp>[Crispin Spreadsheet.xlsx]OEI!R94C7</stp>
        <tr r="G94" s="1"/>
      </tp>
      <tp t="s">
        <v>HKD</v>
        <stp/>
        <stp>##V3_BDPV12</stp>
        <stp>2689 HK Equity</stp>
        <stp>CRNCY</stp>
        <stp>[Crispin Spreadsheet.xlsx]OEI!R207C4</stp>
        <tr r="D207" s="1"/>
      </tp>
      <tp>
        <v>21.954999999999998</v>
        <stp/>
        <stp>##V3_BDPV12</stp>
        <stp>CS FP Equity</stp>
        <stp>LAST_PRICE</stp>
        <stp>[Crispin Spreadsheet.xlsx]OEI!R92C7</stp>
        <tr r="G92" s="1"/>
      </tp>
      <tp t="s">
        <v>SUGAR #11 (WORLD) Oct18</v>
        <stp/>
        <stp>##V3_BDPV12</stp>
        <stp>SBA Comdty</stp>
        <stp>NAME</stp>
        <stp>[Crispin Spreadsheet.xlsx]OEI!R752C5</stp>
        <tr r="E752" s="1"/>
      </tp>
      <tp>
        <v>1.2879</v>
        <stp/>
        <stp>##V3_BDPV12</stp>
        <stp>GBPUSD Curncy</stp>
        <stp>LAST_PRICE</stp>
        <stp>[Crispin Spreadsheet.xlsx]OPUS!R68C13</stp>
        <tr r="M68" s="4"/>
      </tp>
      <tp>
        <v>1.2879</v>
        <stp/>
        <stp>##V3_BDPV12</stp>
        <stp>GBPUSD Curncy</stp>
        <stp>LAST_PRICE</stp>
        <stp>[Crispin Spreadsheet.xlsx]OPUS!R69C13</stp>
        <tr r="M69" s="4"/>
      </tp>
      <tp>
        <v>1.2879</v>
        <stp/>
        <stp>##V3_BDPV12</stp>
        <stp>GBPUSD Curncy</stp>
        <stp>LAST_PRICE</stp>
        <stp>[Crispin Spreadsheet.xlsx]OPUS!R64C13</stp>
        <tr r="M64" s="4"/>
      </tp>
      <tp>
        <v>1.2879</v>
        <stp/>
        <stp>##V3_BDPV12</stp>
        <stp>GBPUSD Curncy</stp>
        <stp>LAST_PRICE</stp>
        <stp>[Crispin Spreadsheet.xlsx]OPUS!R65C13</stp>
        <tr r="M65" s="4"/>
      </tp>
      <tp>
        <v>1.2879</v>
        <stp/>
        <stp>##V3_BDPV12</stp>
        <stp>GBPUSD Curncy</stp>
        <stp>LAST_PRICE</stp>
        <stp>[Crispin Spreadsheet.xlsx]OPUS!R66C13</stp>
        <tr r="M66" s="4"/>
      </tp>
      <tp>
        <v>1.2879</v>
        <stp/>
        <stp>##V3_BDPV12</stp>
        <stp>GBPUSD Curncy</stp>
        <stp>LAST_PRICE</stp>
        <stp>[Crispin Spreadsheet.xlsx]OPUS!R67C13</stp>
        <tr r="M67" s="4"/>
      </tp>
      <tp>
        <v>1.2879</v>
        <stp/>
        <stp>##V3_BDPV12</stp>
        <stp>GBPUSD Curncy</stp>
        <stp>LAST_PRICE</stp>
        <stp>[Crispin Spreadsheet.xlsx]OPUS!R60C13</stp>
        <tr r="M60" s="4"/>
      </tp>
      <tp>
        <v>1.2879</v>
        <stp/>
        <stp>##V3_BDPV12</stp>
        <stp>GBPUSD Curncy</stp>
        <stp>LAST_PRICE</stp>
        <stp>[Crispin Spreadsheet.xlsx]OPUS!R61C13</stp>
        <tr r="M61" s="4"/>
      </tp>
      <tp>
        <v>1.2879</v>
        <stp/>
        <stp>##V3_BDPV12</stp>
        <stp>GBPUSD Curncy</stp>
        <stp>LAST_PRICE</stp>
        <stp>[Crispin Spreadsheet.xlsx]OPUS!R62C13</stp>
        <tr r="M62" s="4"/>
      </tp>
      <tp>
        <v>1.2879</v>
        <stp/>
        <stp>##V3_BDPV12</stp>
        <stp>GBPUSD Curncy</stp>
        <stp>LAST_PRICE</stp>
        <stp>[Crispin Spreadsheet.xlsx]OPUS!R63C13</stp>
        <tr r="M63" s="4"/>
      </tp>
      <tp>
        <v>1.2879</v>
        <stp/>
        <stp>##V3_BDPV12</stp>
        <stp>GBPUSD Curncy</stp>
        <stp>LAST_PRICE</stp>
        <stp>[Crispin Spreadsheet.xlsx]OPUS!R46C13</stp>
        <tr r="M46" s="4"/>
      </tp>
      <tp>
        <v>1.2879</v>
        <stp/>
        <stp>##V3_BDPV12</stp>
        <stp>GBPUSD Curncy</stp>
        <stp>LAST_PRICE</stp>
        <stp>[Crispin Spreadsheet.xlsx]OPUS!R59C13</stp>
        <tr r="M59" s="4"/>
      </tp>
      <tp>
        <v>1100</v>
        <stp/>
        <stp>##V3_BDHV12</stp>
        <stp>5727 JT Equity</stp>
        <stp>PX_CLOSE_1D</stp>
        <stp>14/08/2018</stp>
        <stp>14/08/2018</stp>
        <stp>[Crispin Spreadsheet.xlsx]SWAN!R91C26</stp>
        <tr r="Z91" s="2"/>
      </tp>
      <tp>
        <v>1.2879</v>
        <stp/>
        <stp>##V3_BDPV12</stp>
        <stp>GBPUSD Curncy</stp>
        <stp>LAST_PRICE</stp>
        <stp>[Crispin Spreadsheet.xlsx]OEI!R869C7</stp>
        <tr r="G869" s="1"/>
      </tp>
      <tp>
        <v>341.31</v>
        <stp/>
        <stp>##V3_BDHV12</stp>
        <stp>NFLX US Equity</stp>
        <stp>PX_CLOSE_1D</stp>
        <stp>14/08/2018</stp>
        <stp>14/08/2018</stp>
        <stp>[Crispin Spreadsheet.xlsx]OEI!R696C28</stp>
        <tr r="AB696" s="1"/>
      </tp>
      <tp>
        <v>36.729999999999997</v>
        <stp/>
        <stp>##V3_BDHV12</stp>
        <stp>NRE1V FH Equity</stp>
        <stp>PX_CLOSE_1D</stp>
        <stp>14/08/2018</stp>
        <stp>14/08/2018</stp>
        <stp>[Crispin Spreadsheet.xlsx]OEI!R79C28</stp>
        <tr r="AB79" s="1"/>
      </tp>
      <tp>
        <v>6.6820000000000004</v>
        <stp/>
        <stp>##V3_BDHV12</stp>
        <stp>OTE1V FH Equity</stp>
        <stp>PX_CLOSE_1D</stp>
        <stp>14/08/2018</stp>
        <stp>14/08/2018</stp>
        <stp>[Crispin Spreadsheet.xlsx]OEI!R80C28</stp>
        <tr r="AB80" s="1"/>
      </tp>
      <tp>
        <v>79.599999999999994</v>
        <stp/>
        <stp>##V3_BDPV12</stp>
        <stp>UCB BB Equity</stp>
        <stp>LAST_PRICE</stp>
        <stp>[Crispin Spreadsheet.xlsx]OEI!R42C7</stp>
        <tr r="G42" s="1"/>
      </tp>
      <tp>
        <v>184.28</v>
        <stp/>
        <stp>##V3_BDPV12</stp>
        <stp>ALV GY Equity</stp>
        <stp>LAST_PRICE</stp>
        <stp>[Crispin Spreadsheet.xlsx]OEI!R147C7</stp>
        <tr r="G147" s="1"/>
      </tp>
      <tp>
        <v>2398</v>
        <stp/>
        <stp>##V3_BDPV12</stp>
        <stp>AHT LN Equity</stp>
        <stp>LAST_PRICE</stp>
        <stp>[Crispin Spreadsheet.xlsx]OEI!R425C7</stp>
        <tr r="G425" s="1"/>
      </tp>
      <tp>
        <v>161.6</v>
        <stp/>
        <stp>##V3_BDPV12</stp>
        <stp>ITV LN Equity</stp>
        <stp>LAST_PRICE</stp>
        <stp>[Crispin Spreadsheet.xlsx]OEI!R807C7</stp>
        <tr r="G807" s="1"/>
      </tp>
      <tp>
        <v>138.6</v>
        <stp/>
        <stp>##V3_BDPV12</stp>
        <stp>HOT GY Equity</stp>
        <stp>LAST_PRICE</stp>
        <stp>[Crispin Spreadsheet.xlsx]OEI!R165C7</stp>
        <tr r="G165" s="1"/>
      </tp>
      <tp>
        <v>410</v>
        <stp/>
        <stp>##V3_BDPV12</stp>
        <stp>STVG LN Equity</stp>
        <stp>LAST_PRICE</stp>
        <stp>[Crispin Spreadsheet.xlsx]OEI!R588C7</stp>
        <tr r="G588" s="1"/>
      </tp>
      <tp>
        <v>136.30000000000001</v>
        <stp/>
        <stp>##V3_BDPV12</stp>
        <stp>VOW GY Equity</stp>
        <stp>LAST_PRICE</stp>
        <stp>[Crispin Spreadsheet.xlsx]OEI!R186C7</stp>
        <tr r="G186" s="1"/>
      </tp>
      <tp>
        <v>1625</v>
        <stp/>
        <stp>##V3_BDPV12</stp>
        <stp>SMIN LN Equity</stp>
        <stp>LAST_PRICE</stp>
        <stp>[Crispin Spreadsheet.xlsx]OEI!R581C7</stp>
        <tr r="G581" s="1"/>
      </tp>
      <tp>
        <v>1548</v>
        <stp/>
        <stp>##V3_BDPV12</stp>
        <stp>SKY LN Equity</stp>
        <stp>LAST_PRICE</stp>
        <stp>[Crispin Spreadsheet.xlsx]OEI!R578C7</stp>
        <tr r="G578" s="1"/>
      </tp>
      <tp>
        <v>68.709999999999994</v>
        <stp/>
        <stp>##V3_BDPV12</stp>
        <stp>QCOM US Equity</stp>
        <stp>LAST_PRICE</stp>
        <stp>[Crispin Spreadsheet.xlsx]OEI!R712C7</stp>
        <tr r="G712" s="1"/>
      </tp>
      <tp>
        <v>758.5</v>
        <stp/>
        <stp>##V3_BDPV12</stp>
        <stp>PGHN SW Equity</stp>
        <stp>LAST_PRICE</stp>
        <stp>[Crispin Spreadsheet.xlsx]OEI!R401C7</stp>
        <tr r="G401" s="1"/>
      </tp>
      <tp>
        <v>10.3</v>
        <stp/>
        <stp>##V3_BDPV12</stp>
        <stp>CNHI IM Equity</stp>
        <stp>LAST_PRICE</stp>
        <stp>[Crispin Spreadsheet.xlsx]OEI!R786C7</stp>
        <tr r="G786" s="1"/>
      </tp>
      <tp>
        <v>227.63</v>
        <stp/>
        <stp>##V3_BDPV12</stp>
        <stp>AAPL US Equity</stp>
        <stp>LAST_PRICE</stp>
        <stp>[Crispin Spreadsheet.xlsx]OEI!R623C7</stp>
        <tr r="G623" s="1"/>
      </tp>
      <tp>
        <v>25.42</v>
        <stp/>
        <stp>##V3_BDPV12</stp>
        <stp>FNKO US Equity</stp>
        <stp>LAST_PRICE</stp>
        <stp>[Crispin Spreadsheet.xlsx]OEI!R800C7</stp>
        <tr r="G800" s="1"/>
      </tp>
      <tp>
        <v>6287</v>
        <stp/>
        <stp>##V3_BDPV12</stp>
        <stp>FERG LN Equity</stp>
        <stp>LAST_PRICE</stp>
        <stp>[Crispin Spreadsheet.xlsx]OEI!R608C7</stp>
        <tr r="G608" s="1"/>
      </tp>
      <tp>
        <v>1937</v>
        <stp/>
        <stp>##V3_BDPV12</stp>
        <stp>EXPN LN Equity</stp>
        <stp>LAST_PRICE</stp>
        <stp>[Crispin Spreadsheet.xlsx]OEI!R471C7</stp>
        <tr r="G471" s="1"/>
      </tp>
      <tp t="s">
        <v>JPY</v>
        <stp/>
        <stp>##V3_BDPV12</stp>
        <stp>JBU8 Comdty</stp>
        <stp>CRNCY</stp>
        <stp>[Crispin Spreadsheet.xlsx]SWAN!R226C4</stp>
        <tr r="D226" s="2"/>
      </tp>
      <tp>
        <v>74.400000000000006</v>
        <stp/>
        <stp>##V3_BDPV12</stp>
        <stp>NODL NO Equity</stp>
        <stp>LAST_PRICE</stp>
        <stp>[Crispin Spreadsheet.xlsx]OEI!R823C7</stp>
        <tr r="G823" s="1"/>
      </tp>
      <tp>
        <v>105.6</v>
        <stp/>
        <stp>##V3_BDPV12</stp>
        <stp>LOOK LN Equity</stp>
        <stp>LAST_PRICE</stp>
        <stp>[Crispin Spreadsheet.xlsx]OEI!R524C7</stp>
        <tr r="G524" s="1"/>
      </tp>
      <tp>
        <v>12.11</v>
        <stp/>
        <stp>##V3_BDPV12</stp>
        <stp>RIG US Equity</stp>
        <stp>LAST_PRICE</stp>
        <stp>[Crispin Spreadsheet.xlsx]SWAN!R214C7</stp>
        <tr r="G214" s="2"/>
      </tp>
      <tp>
        <v>1</v>
        <stp/>
        <stp>##V3_BDPV12</stp>
        <stp>EURGBp Curncy</stp>
        <stp>QUOTE_FACTOR</stp>
        <stp>[Crispin Spreadsheet.xlsx]OEI!R807C12</stp>
        <tr r="L807" s="1"/>
      </tp>
      <tp>
        <v>1</v>
        <stp/>
        <stp>##V3_BDPV12</stp>
        <stp>EURGBp Curncy</stp>
        <stp>QUOTE_FACTOR</stp>
        <stp>[Crispin Spreadsheet.xlsx]OEI!R806C12</stp>
        <tr r="L806" s="1"/>
      </tp>
      <tp>
        <v>1</v>
        <stp/>
        <stp>##V3_BDPV12</stp>
        <stp>EURGBp Curncy</stp>
        <stp>QUOTE_FACTOR</stp>
        <stp>[Crispin Spreadsheet.xlsx]OEI!R804C12</stp>
        <tr r="L804" s="1"/>
      </tp>
      <tp>
        <v>1</v>
        <stp/>
        <stp>##V3_BDPV12</stp>
        <stp>EURGBp Curncy</stp>
        <stp>QUOTE_FACTOR</stp>
        <stp>[Crispin Spreadsheet.xlsx]OEI!R817C12</stp>
        <tr r="L817" s="1"/>
      </tp>
      <tp>
        <v>1</v>
        <stp/>
        <stp>##V3_BDPV12</stp>
        <stp>EURGBp Curncy</stp>
        <stp>QUOTE_FACTOR</stp>
        <stp>[Crispin Spreadsheet.xlsx]OEI!R826C12</stp>
        <tr r="L826" s="1"/>
      </tp>
      <tp>
        <v>1</v>
        <stp/>
        <stp>##V3_BDPV12</stp>
        <stp>EURGBp Curncy</stp>
        <stp>QUOTE_FACTOR</stp>
        <stp>[Crispin Spreadsheet.xlsx]OEI!R828C12</stp>
        <tr r="L828" s="1"/>
      </tp>
      <tp>
        <v>1</v>
        <stp/>
        <stp>##V3_BDPV12</stp>
        <stp>EURGBp Curncy</stp>
        <stp>QUOTE_FACTOR</stp>
        <stp>[Crispin Spreadsheet.xlsx]OEI!R836C12</stp>
        <tr r="L836" s="1"/>
      </tp>
      <tp>
        <v>1</v>
        <stp/>
        <stp>##V3_BDPV12</stp>
        <stp>EURGBp Curncy</stp>
        <stp>QUOTE_FACTOR</stp>
        <stp>[Crispin Spreadsheet.xlsx]OEI!R839C12</stp>
        <tr r="L839" s="1"/>
      </tp>
      <tp>
        <v>5070</v>
        <stp/>
        <stp>##V3_BDPV12</stp>
        <stp>9684 JT Equity</stp>
        <stp>PX_YEST_CLOSE</stp>
        <stp>[Crispin Spreadsheet.xlsx]OEI!R289C6</stp>
        <tr r="F289" s="1"/>
      </tp>
      <tp>
        <v>670.8</v>
        <stp/>
        <stp>##V3_BDPV12</stp>
        <stp>8306 JT Equity</stp>
        <stp>PX_YEST_CLOSE</stp>
        <stp>[Crispin Spreadsheet.xlsx]OEI!R271C6</stp>
        <tr r="F271" s="1"/>
      </tp>
      <tp t="s">
        <v>NOK</v>
        <stp/>
        <stp>##V3_BDPV12</stp>
        <stp>NODL NO Equity</stp>
        <stp>CRNCY</stp>
        <stp>[Crispin Spreadsheet.xlsx]OPUS!R32C4</stp>
        <tr r="D32" s="4"/>
      </tp>
      <tp>
        <v>611</v>
        <stp/>
        <stp>##V3_BDPV12</stp>
        <stp>BA/ LN Equity</stp>
        <stp>LAST_PRICE</stp>
        <stp>[Crispin Spreadsheet.xlsx]SWAN!R134C7</stp>
        <tr r="G134" s="2"/>
      </tp>
      <tp>
        <v>1167</v>
        <stp/>
        <stp>##V3_BDPV12</stp>
        <stp>5727 JT Equity</stp>
        <stp>PX_YEST_CLOSE</stp>
        <stp>[Crispin Spreadsheet.xlsx]OEI!R293C6</stp>
        <tr r="F293" s="1"/>
      </tp>
      <tp>
        <v>1</v>
        <stp/>
        <stp>##V3_BDPV12</stp>
        <stp>EURGBp Curncy</stp>
        <stp>QUOTE_FACTOR</stp>
        <stp>[Crispin Spreadsheet.xlsx]OEI!R783C12</stp>
        <tr r="L783" s="1"/>
      </tp>
      <tp>
        <v>1</v>
        <stp/>
        <stp>##V3_BDPV12</stp>
        <stp>EURGBp Curncy</stp>
        <stp>QUOTE_FACTOR</stp>
        <stp>[Crispin Spreadsheet.xlsx]OEI!R781C12</stp>
        <tr r="L781" s="1"/>
      </tp>
      <tp>
        <v>1</v>
        <stp/>
        <stp>##V3_BDPV12</stp>
        <stp>EURGBp Curncy</stp>
        <stp>QUOTE_FACTOR</stp>
        <stp>[Crispin Spreadsheet.xlsx]OEI!R780C12</stp>
        <tr r="L780" s="1"/>
      </tp>
      <tp>
        <v>1</v>
        <stp/>
        <stp>##V3_BDPV12</stp>
        <stp>EURGBp Curncy</stp>
        <stp>QUOTE_FACTOR</stp>
        <stp>[Crispin Spreadsheet.xlsx]OEI!R787C12</stp>
        <tr r="L787" s="1"/>
      </tp>
      <tp>
        <v>1</v>
        <stp/>
        <stp>##V3_BDPV12</stp>
        <stp>EURGBp Curncy</stp>
        <stp>QUOTE_FACTOR</stp>
        <stp>[Crispin Spreadsheet.xlsx]OEI!R784C12</stp>
        <tr r="L784" s="1"/>
      </tp>
      <tp>
        <v>1</v>
        <stp/>
        <stp>##V3_BDPV12</stp>
        <stp>EURGBp Curncy</stp>
        <stp>QUOTE_FACTOR</stp>
        <stp>[Crispin Spreadsheet.xlsx]OEI!R789C12</stp>
        <tr r="L789" s="1"/>
      </tp>
      <tp>
        <v>1</v>
        <stp/>
        <stp>##V3_BDPV12</stp>
        <stp>EURGBp Curncy</stp>
        <stp>QUOTE_FACTOR</stp>
        <stp>[Crispin Spreadsheet.xlsx]OEI!R798C12</stp>
        <tr r="L798" s="1"/>
      </tp>
      <tp t="s">
        <v>GBp</v>
        <stp/>
        <stp>##V3_BDPV12</stp>
        <stp>BARC LN Equity</stp>
        <stp>CRNCY</stp>
        <stp>[Crispin Spreadsheet.xlsx]FDXC!R35C4</stp>
        <tr r="D35" s="8"/>
      </tp>
      <tp t="s">
        <v>HKD</v>
        <stp/>
        <stp>##V3_BDPV12</stp>
        <stp>1919 HK Equity</stp>
        <stp>CRNCY</stp>
        <stp>[Crispin Spreadsheet.xlsx]OEI!R201C4</stp>
        <tr r="D201" s="1"/>
      </tp>
      <tp>
        <v>114.15</v>
        <stp/>
        <stp>##V3_BDPV12</stp>
        <stp>SUBC NO Equity</stp>
        <stp>LAST_PRICE</stp>
        <stp>[Crispin Spreadsheet.xlsx]SWAN!R104C7</stp>
        <tr r="G104" s="2"/>
      </tp>
      <tp>
        <v>13.12</v>
        <stp/>
        <stp>##V3_BDPV12</stp>
        <stp>DEB LN Equity</stp>
        <stp>LAST_PRICE</stp>
        <stp>[Crispin Spreadsheet.xlsx]SWAN!R144C7</stp>
        <tr r="G144" s="2"/>
      </tp>
      <tp>
        <v>1</v>
        <stp/>
        <stp>##V3_BDPV12</stp>
        <stp>EURGBp Curncy</stp>
        <stp>QUOTE_FACTOR</stp>
        <stp>[Crispin Spreadsheet.xlsx]OEI!R603C12</stp>
        <tr r="L603" s="1"/>
      </tp>
      <tp>
        <v>1</v>
        <stp/>
        <stp>##V3_BDPV12</stp>
        <stp>EURGBp Curncy</stp>
        <stp>QUOTE_FACTOR</stp>
        <stp>[Crispin Spreadsheet.xlsx]OEI!R602C12</stp>
        <tr r="L602" s="1"/>
      </tp>
      <tp>
        <v>1</v>
        <stp/>
        <stp>##V3_BDPV12</stp>
        <stp>EURGBp Curncy</stp>
        <stp>QUOTE_FACTOR</stp>
        <stp>[Crispin Spreadsheet.xlsx]OEI!R601C12</stp>
        <tr r="L601" s="1"/>
      </tp>
      <tp>
        <v>1</v>
        <stp/>
        <stp>##V3_BDPV12</stp>
        <stp>EURGBp Curncy</stp>
        <stp>QUOTE_FACTOR</stp>
        <stp>[Crispin Spreadsheet.xlsx]OEI!R600C12</stp>
        <tr r="L600" s="1"/>
      </tp>
      <tp>
        <v>1</v>
        <stp/>
        <stp>##V3_BDPV12</stp>
        <stp>EURGBp Curncy</stp>
        <stp>QUOTE_FACTOR</stp>
        <stp>[Crispin Spreadsheet.xlsx]OEI!R607C12</stp>
        <tr r="L607" s="1"/>
      </tp>
      <tp>
        <v>1</v>
        <stp/>
        <stp>##V3_BDPV12</stp>
        <stp>EURGBp Curncy</stp>
        <stp>QUOTE_FACTOR</stp>
        <stp>[Crispin Spreadsheet.xlsx]OEI!R606C12</stp>
        <tr r="L606" s="1"/>
      </tp>
      <tp>
        <v>1</v>
        <stp/>
        <stp>##V3_BDPV12</stp>
        <stp>EURGBp Curncy</stp>
        <stp>QUOTE_FACTOR</stp>
        <stp>[Crispin Spreadsheet.xlsx]OEI!R605C12</stp>
        <tr r="L605" s="1"/>
      </tp>
      <tp>
        <v>1</v>
        <stp/>
        <stp>##V3_BDPV12</stp>
        <stp>EURGBp Curncy</stp>
        <stp>QUOTE_FACTOR</stp>
        <stp>[Crispin Spreadsheet.xlsx]OEI!R604C12</stp>
        <tr r="L604" s="1"/>
      </tp>
      <tp>
        <v>1</v>
        <stp/>
        <stp>##V3_BDPV12</stp>
        <stp>EURGBp Curncy</stp>
        <stp>QUOTE_FACTOR</stp>
        <stp>[Crispin Spreadsheet.xlsx]OEI!R609C12</stp>
        <tr r="L609" s="1"/>
      </tp>
      <tp>
        <v>1</v>
        <stp/>
        <stp>##V3_BDPV12</stp>
        <stp>EURGBp Curncy</stp>
        <stp>QUOTE_FACTOR</stp>
        <stp>[Crispin Spreadsheet.xlsx]OEI!R608C12</stp>
        <tr r="L608" s="1"/>
      </tp>
      <tp>
        <v>647000</v>
        <stp/>
        <stp>##V3_BDPV12</stp>
        <stp>8951 JT Equity</stp>
        <stp>PX_YEST_CLOSE</stp>
        <stp>[Crispin Spreadsheet.xlsx]OEI!R274C6</stp>
        <tr r="F274" s="1"/>
      </tp>
      <tp t="s">
        <v>HKD</v>
        <stp/>
        <stp>##V3_BDPV12</stp>
        <stp>1128 HK Equity</stp>
        <stp>CRNCY</stp>
        <stp>[Crispin Spreadsheet.xlsx]OEI!R212C4</stp>
        <tr r="D212" s="1"/>
      </tp>
      <tp>
        <v>1</v>
        <stp/>
        <stp>##V3_BDPV12</stp>
        <stp>EURGBp Curncy</stp>
        <stp>QUOTE_FACTOR</stp>
        <stp>[Crispin Spreadsheet.xlsx]OEI!R583C12</stp>
        <tr r="L583" s="1"/>
      </tp>
      <tp>
        <v>1</v>
        <stp/>
        <stp>##V3_BDPV12</stp>
        <stp>EURGBp Curncy</stp>
        <stp>QUOTE_FACTOR</stp>
        <stp>[Crispin Spreadsheet.xlsx]OEI!R582C12</stp>
        <tr r="L582" s="1"/>
      </tp>
      <tp>
        <v>1</v>
        <stp/>
        <stp>##V3_BDPV12</stp>
        <stp>EURGBp Curncy</stp>
        <stp>QUOTE_FACTOR</stp>
        <stp>[Crispin Spreadsheet.xlsx]OEI!R581C12</stp>
        <tr r="L581" s="1"/>
      </tp>
      <tp>
        <v>1</v>
        <stp/>
        <stp>##V3_BDPV12</stp>
        <stp>EURGBp Curncy</stp>
        <stp>QUOTE_FACTOR</stp>
        <stp>[Crispin Spreadsheet.xlsx]OEI!R580C12</stp>
        <tr r="L580" s="1"/>
      </tp>
      <tp>
        <v>1</v>
        <stp/>
        <stp>##V3_BDPV12</stp>
        <stp>EURGBp Curncy</stp>
        <stp>QUOTE_FACTOR</stp>
        <stp>[Crispin Spreadsheet.xlsx]OEI!R587C12</stp>
        <tr r="L587" s="1"/>
      </tp>
      <tp>
        <v>1</v>
        <stp/>
        <stp>##V3_BDPV12</stp>
        <stp>EURGBp Curncy</stp>
        <stp>QUOTE_FACTOR</stp>
        <stp>[Crispin Spreadsheet.xlsx]OEI!R586C12</stp>
        <tr r="L586" s="1"/>
      </tp>
      <tp>
        <v>1</v>
        <stp/>
        <stp>##V3_BDPV12</stp>
        <stp>EURGBp Curncy</stp>
        <stp>QUOTE_FACTOR</stp>
        <stp>[Crispin Spreadsheet.xlsx]OEI!R585C12</stp>
        <tr r="L585" s="1"/>
      </tp>
      <tp>
        <v>1</v>
        <stp/>
        <stp>##V3_BDPV12</stp>
        <stp>EURGBp Curncy</stp>
        <stp>QUOTE_FACTOR</stp>
        <stp>[Crispin Spreadsheet.xlsx]OEI!R584C12</stp>
        <tr r="L584" s="1"/>
      </tp>
      <tp>
        <v>1</v>
        <stp/>
        <stp>##V3_BDPV12</stp>
        <stp>EURGBp Curncy</stp>
        <stp>QUOTE_FACTOR</stp>
        <stp>[Crispin Spreadsheet.xlsx]OEI!R589C12</stp>
        <tr r="L589" s="1"/>
      </tp>
      <tp>
        <v>1</v>
        <stp/>
        <stp>##V3_BDPV12</stp>
        <stp>EURGBp Curncy</stp>
        <stp>QUOTE_FACTOR</stp>
        <stp>[Crispin Spreadsheet.xlsx]OEI!R588C12</stp>
        <tr r="L588" s="1"/>
      </tp>
      <tp>
        <v>1</v>
        <stp/>
        <stp>##V3_BDPV12</stp>
        <stp>EURGBp Curncy</stp>
        <stp>QUOTE_FACTOR</stp>
        <stp>[Crispin Spreadsheet.xlsx]OEI!R593C12</stp>
        <tr r="L593" s="1"/>
      </tp>
      <tp>
        <v>1</v>
        <stp/>
        <stp>##V3_BDPV12</stp>
        <stp>EURGBp Curncy</stp>
        <stp>QUOTE_FACTOR</stp>
        <stp>[Crispin Spreadsheet.xlsx]OEI!R592C12</stp>
        <tr r="L592" s="1"/>
      </tp>
      <tp>
        <v>1</v>
        <stp/>
        <stp>##V3_BDPV12</stp>
        <stp>EURGBp Curncy</stp>
        <stp>QUOTE_FACTOR</stp>
        <stp>[Crispin Spreadsheet.xlsx]OEI!R591C12</stp>
        <tr r="L591" s="1"/>
      </tp>
      <tp>
        <v>1</v>
        <stp/>
        <stp>##V3_BDPV12</stp>
        <stp>EURGBp Curncy</stp>
        <stp>QUOTE_FACTOR</stp>
        <stp>[Crispin Spreadsheet.xlsx]OEI!R590C12</stp>
        <tr r="L590" s="1"/>
      </tp>
      <tp>
        <v>1</v>
        <stp/>
        <stp>##V3_BDPV12</stp>
        <stp>EURGBp Curncy</stp>
        <stp>QUOTE_FACTOR</stp>
        <stp>[Crispin Spreadsheet.xlsx]OEI!R597C12</stp>
        <tr r="L597" s="1"/>
      </tp>
      <tp>
        <v>1</v>
        <stp/>
        <stp>##V3_BDPV12</stp>
        <stp>EURGBp Curncy</stp>
        <stp>QUOTE_FACTOR</stp>
        <stp>[Crispin Spreadsheet.xlsx]OEI!R596C12</stp>
        <tr r="L596" s="1"/>
      </tp>
      <tp>
        <v>1</v>
        <stp/>
        <stp>##V3_BDPV12</stp>
        <stp>EURGBp Curncy</stp>
        <stp>QUOTE_FACTOR</stp>
        <stp>[Crispin Spreadsheet.xlsx]OEI!R595C12</stp>
        <tr r="L595" s="1"/>
      </tp>
      <tp>
        <v>1</v>
        <stp/>
        <stp>##V3_BDPV12</stp>
        <stp>EURGBp Curncy</stp>
        <stp>QUOTE_FACTOR</stp>
        <stp>[Crispin Spreadsheet.xlsx]OEI!R594C12</stp>
        <tr r="L594" s="1"/>
      </tp>
      <tp>
        <v>1</v>
        <stp/>
        <stp>##V3_BDPV12</stp>
        <stp>EURGBp Curncy</stp>
        <stp>QUOTE_FACTOR</stp>
        <stp>[Crispin Spreadsheet.xlsx]OEI!R599C12</stp>
        <tr r="L599" s="1"/>
      </tp>
      <tp>
        <v>1</v>
        <stp/>
        <stp>##V3_BDPV12</stp>
        <stp>EURGBp Curncy</stp>
        <stp>QUOTE_FACTOR</stp>
        <stp>[Crispin Spreadsheet.xlsx]OEI!R598C12</stp>
        <tr r="L598" s="1"/>
      </tp>
      <tp>
        <v>1</v>
        <stp/>
        <stp>##V3_BDPV12</stp>
        <stp>EURGBp Curncy</stp>
        <stp>QUOTE_FACTOR</stp>
        <stp>[Crispin Spreadsheet.xlsx]OEI!R543C12</stp>
        <tr r="L543" s="1"/>
      </tp>
      <tp>
        <v>1</v>
        <stp/>
        <stp>##V3_BDPV12</stp>
        <stp>EURGBp Curncy</stp>
        <stp>QUOTE_FACTOR</stp>
        <stp>[Crispin Spreadsheet.xlsx]OEI!R542C12</stp>
        <tr r="L542" s="1"/>
      </tp>
      <tp>
        <v>1</v>
        <stp/>
        <stp>##V3_BDPV12</stp>
        <stp>EURGBp Curncy</stp>
        <stp>QUOTE_FACTOR</stp>
        <stp>[Crispin Spreadsheet.xlsx]OEI!R541C12</stp>
        <tr r="L541" s="1"/>
      </tp>
      <tp>
        <v>1</v>
        <stp/>
        <stp>##V3_BDPV12</stp>
        <stp>EURGBp Curncy</stp>
        <stp>QUOTE_FACTOR</stp>
        <stp>[Crispin Spreadsheet.xlsx]OEI!R540C12</stp>
        <tr r="L540" s="1"/>
      </tp>
      <tp>
        <v>1</v>
        <stp/>
        <stp>##V3_BDPV12</stp>
        <stp>EURGBp Curncy</stp>
        <stp>QUOTE_FACTOR</stp>
        <stp>[Crispin Spreadsheet.xlsx]OEI!R547C12</stp>
        <tr r="L547" s="1"/>
      </tp>
      <tp>
        <v>1</v>
        <stp/>
        <stp>##V3_BDPV12</stp>
        <stp>EURGBp Curncy</stp>
        <stp>QUOTE_FACTOR</stp>
        <stp>[Crispin Spreadsheet.xlsx]OEI!R546C12</stp>
        <tr r="L546" s="1"/>
      </tp>
      <tp>
        <v>1</v>
        <stp/>
        <stp>##V3_BDPV12</stp>
        <stp>EURGBp Curncy</stp>
        <stp>QUOTE_FACTOR</stp>
        <stp>[Crispin Spreadsheet.xlsx]OEI!R545C12</stp>
        <tr r="L545" s="1"/>
      </tp>
      <tp>
        <v>1</v>
        <stp/>
        <stp>##V3_BDPV12</stp>
        <stp>EURGBp Curncy</stp>
        <stp>QUOTE_FACTOR</stp>
        <stp>[Crispin Spreadsheet.xlsx]OEI!R544C12</stp>
        <tr r="L544" s="1"/>
      </tp>
      <tp>
        <v>1</v>
        <stp/>
        <stp>##V3_BDPV12</stp>
        <stp>EURGBp Curncy</stp>
        <stp>QUOTE_FACTOR</stp>
        <stp>[Crispin Spreadsheet.xlsx]OEI!R549C12</stp>
        <tr r="L549" s="1"/>
      </tp>
      <tp>
        <v>1</v>
        <stp/>
        <stp>##V3_BDPV12</stp>
        <stp>EURGBp Curncy</stp>
        <stp>QUOTE_FACTOR</stp>
        <stp>[Crispin Spreadsheet.xlsx]OEI!R548C12</stp>
        <tr r="L548" s="1"/>
      </tp>
      <tp>
        <v>1</v>
        <stp/>
        <stp>##V3_BDPV12</stp>
        <stp>EURGBp Curncy</stp>
        <stp>QUOTE_FACTOR</stp>
        <stp>[Crispin Spreadsheet.xlsx]OEI!R553C12</stp>
        <tr r="L553" s="1"/>
      </tp>
      <tp>
        <v>1</v>
        <stp/>
        <stp>##V3_BDPV12</stp>
        <stp>EURGBp Curncy</stp>
        <stp>QUOTE_FACTOR</stp>
        <stp>[Crispin Spreadsheet.xlsx]OEI!R551C12</stp>
        <tr r="L551" s="1"/>
      </tp>
      <tp>
        <v>1</v>
        <stp/>
        <stp>##V3_BDPV12</stp>
        <stp>EURGBp Curncy</stp>
        <stp>QUOTE_FACTOR</stp>
        <stp>[Crispin Spreadsheet.xlsx]OEI!R550C12</stp>
        <tr r="L550" s="1"/>
      </tp>
      <tp>
        <v>1</v>
        <stp/>
        <stp>##V3_BDPV12</stp>
        <stp>EURGBp Curncy</stp>
        <stp>QUOTE_FACTOR</stp>
        <stp>[Crispin Spreadsheet.xlsx]OEI!R557C12</stp>
        <tr r="L557" s="1"/>
      </tp>
      <tp>
        <v>1</v>
        <stp/>
        <stp>##V3_BDPV12</stp>
        <stp>EURGBp Curncy</stp>
        <stp>QUOTE_FACTOR</stp>
        <stp>[Crispin Spreadsheet.xlsx]OEI!R556C12</stp>
        <tr r="L556" s="1"/>
      </tp>
      <tp>
        <v>1</v>
        <stp/>
        <stp>##V3_BDPV12</stp>
        <stp>EURGBp Curncy</stp>
        <stp>QUOTE_FACTOR</stp>
        <stp>[Crispin Spreadsheet.xlsx]OEI!R555C12</stp>
        <tr r="L555" s="1"/>
      </tp>
      <tp>
        <v>1</v>
        <stp/>
        <stp>##V3_BDPV12</stp>
        <stp>EURGBp Curncy</stp>
        <stp>QUOTE_FACTOR</stp>
        <stp>[Crispin Spreadsheet.xlsx]OEI!R559C12</stp>
        <tr r="L559" s="1"/>
      </tp>
      <tp>
        <v>1</v>
        <stp/>
        <stp>##V3_BDPV12</stp>
        <stp>EURGBp Curncy</stp>
        <stp>QUOTE_FACTOR</stp>
        <stp>[Crispin Spreadsheet.xlsx]OEI!R558C12</stp>
        <tr r="L558" s="1"/>
      </tp>
      <tp>
        <v>1</v>
        <stp/>
        <stp>##V3_BDPV12</stp>
        <stp>EURGBp Curncy</stp>
        <stp>QUOTE_FACTOR</stp>
        <stp>[Crispin Spreadsheet.xlsx]OEI!R563C12</stp>
        <tr r="L563" s="1"/>
      </tp>
      <tp>
        <v>1</v>
        <stp/>
        <stp>##V3_BDPV12</stp>
        <stp>EURGBp Curncy</stp>
        <stp>QUOTE_FACTOR</stp>
        <stp>[Crispin Spreadsheet.xlsx]OEI!R562C12</stp>
        <tr r="L562" s="1"/>
      </tp>
      <tp>
        <v>1</v>
        <stp/>
        <stp>##V3_BDPV12</stp>
        <stp>EURGBp Curncy</stp>
        <stp>QUOTE_FACTOR</stp>
        <stp>[Crispin Spreadsheet.xlsx]OEI!R561C12</stp>
        <tr r="L561" s="1"/>
      </tp>
      <tp>
        <v>1</v>
        <stp/>
        <stp>##V3_BDPV12</stp>
        <stp>EURGBp Curncy</stp>
        <stp>QUOTE_FACTOR</stp>
        <stp>[Crispin Spreadsheet.xlsx]OEI!R560C12</stp>
        <tr r="L560" s="1"/>
      </tp>
      <tp>
        <v>1</v>
        <stp/>
        <stp>##V3_BDPV12</stp>
        <stp>EURGBp Curncy</stp>
        <stp>QUOTE_FACTOR</stp>
        <stp>[Crispin Spreadsheet.xlsx]OEI!R567C12</stp>
        <tr r="L567" s="1"/>
      </tp>
      <tp>
        <v>1</v>
        <stp/>
        <stp>##V3_BDPV12</stp>
        <stp>EURGBp Curncy</stp>
        <stp>QUOTE_FACTOR</stp>
        <stp>[Crispin Spreadsheet.xlsx]OEI!R566C12</stp>
        <tr r="L566" s="1"/>
      </tp>
      <tp>
        <v>1</v>
        <stp/>
        <stp>##V3_BDPV12</stp>
        <stp>EURGBp Curncy</stp>
        <stp>QUOTE_FACTOR</stp>
        <stp>[Crispin Spreadsheet.xlsx]OEI!R565C12</stp>
        <tr r="L565" s="1"/>
      </tp>
      <tp>
        <v>1</v>
        <stp/>
        <stp>##V3_BDPV12</stp>
        <stp>EURGBp Curncy</stp>
        <stp>QUOTE_FACTOR</stp>
        <stp>[Crispin Spreadsheet.xlsx]OEI!R564C12</stp>
        <tr r="L564" s="1"/>
      </tp>
      <tp>
        <v>1</v>
        <stp/>
        <stp>##V3_BDPV12</stp>
        <stp>EURGBp Curncy</stp>
        <stp>QUOTE_FACTOR</stp>
        <stp>[Crispin Spreadsheet.xlsx]OEI!R569C12</stp>
        <tr r="L569" s="1"/>
      </tp>
      <tp>
        <v>1</v>
        <stp/>
        <stp>##V3_BDPV12</stp>
        <stp>EURGBp Curncy</stp>
        <stp>QUOTE_FACTOR</stp>
        <stp>[Crispin Spreadsheet.xlsx]OEI!R572C12</stp>
        <tr r="L572" s="1"/>
      </tp>
      <tp>
        <v>1</v>
        <stp/>
        <stp>##V3_BDPV12</stp>
        <stp>EURGBp Curncy</stp>
        <stp>QUOTE_FACTOR</stp>
        <stp>[Crispin Spreadsheet.xlsx]OEI!R571C12</stp>
        <tr r="L571" s="1"/>
      </tp>
      <tp>
        <v>1</v>
        <stp/>
        <stp>##V3_BDPV12</stp>
        <stp>EURGBp Curncy</stp>
        <stp>QUOTE_FACTOR</stp>
        <stp>[Crispin Spreadsheet.xlsx]OEI!R577C12</stp>
        <tr r="L577" s="1"/>
      </tp>
      <tp>
        <v>1</v>
        <stp/>
        <stp>##V3_BDPV12</stp>
        <stp>EURGBp Curncy</stp>
        <stp>QUOTE_FACTOR</stp>
        <stp>[Crispin Spreadsheet.xlsx]OEI!R576C12</stp>
        <tr r="L576" s="1"/>
      </tp>
      <tp>
        <v>1</v>
        <stp/>
        <stp>##V3_BDPV12</stp>
        <stp>EURGBp Curncy</stp>
        <stp>QUOTE_FACTOR</stp>
        <stp>[Crispin Spreadsheet.xlsx]OEI!R579C12</stp>
        <tr r="L579" s="1"/>
      </tp>
      <tp>
        <v>1</v>
        <stp/>
        <stp>##V3_BDPV12</stp>
        <stp>EURGBp Curncy</stp>
        <stp>QUOTE_FACTOR</stp>
        <stp>[Crispin Spreadsheet.xlsx]OEI!R578C12</stp>
        <tr r="L578" s="1"/>
      </tp>
      <tp>
        <v>1</v>
        <stp/>
        <stp>##V3_BDPV12</stp>
        <stp>EURGBp Curncy</stp>
        <stp>QUOTE_FACTOR</stp>
        <stp>[Crispin Spreadsheet.xlsx]OEI!R503C12</stp>
        <tr r="L503" s="1"/>
      </tp>
      <tp>
        <v>1</v>
        <stp/>
        <stp>##V3_BDPV12</stp>
        <stp>EURGBp Curncy</stp>
        <stp>QUOTE_FACTOR</stp>
        <stp>[Crispin Spreadsheet.xlsx]OEI!R502C12</stp>
        <tr r="L502" s="1"/>
      </tp>
      <tp>
        <v>1</v>
        <stp/>
        <stp>##V3_BDPV12</stp>
        <stp>EURGBp Curncy</stp>
        <stp>QUOTE_FACTOR</stp>
        <stp>[Crispin Spreadsheet.xlsx]OEI!R501C12</stp>
        <tr r="L501" s="1"/>
      </tp>
      <tp>
        <v>1</v>
        <stp/>
        <stp>##V3_BDPV12</stp>
        <stp>EURGBp Curncy</stp>
        <stp>QUOTE_FACTOR</stp>
        <stp>[Crispin Spreadsheet.xlsx]OEI!R500C12</stp>
        <tr r="L500" s="1"/>
      </tp>
      <tp>
        <v>1</v>
        <stp/>
        <stp>##V3_BDPV12</stp>
        <stp>EURGBp Curncy</stp>
        <stp>QUOTE_FACTOR</stp>
        <stp>[Crispin Spreadsheet.xlsx]OEI!R507C12</stp>
        <tr r="L507" s="1"/>
      </tp>
      <tp>
        <v>1</v>
        <stp/>
        <stp>##V3_BDPV12</stp>
        <stp>EURGBp Curncy</stp>
        <stp>QUOTE_FACTOR</stp>
        <stp>[Crispin Spreadsheet.xlsx]OEI!R506C12</stp>
        <tr r="L506" s="1"/>
      </tp>
      <tp>
        <v>1</v>
        <stp/>
        <stp>##V3_BDPV12</stp>
        <stp>EURGBp Curncy</stp>
        <stp>QUOTE_FACTOR</stp>
        <stp>[Crispin Spreadsheet.xlsx]OEI!R505C12</stp>
        <tr r="L505" s="1"/>
      </tp>
      <tp>
        <v>1</v>
        <stp/>
        <stp>##V3_BDPV12</stp>
        <stp>EURGBp Curncy</stp>
        <stp>QUOTE_FACTOR</stp>
        <stp>[Crispin Spreadsheet.xlsx]OEI!R504C12</stp>
        <tr r="L504" s="1"/>
      </tp>
      <tp>
        <v>1</v>
        <stp/>
        <stp>##V3_BDPV12</stp>
        <stp>EURGBp Curncy</stp>
        <stp>QUOTE_FACTOR</stp>
        <stp>[Crispin Spreadsheet.xlsx]OEI!R508C12</stp>
        <tr r="L508" s="1"/>
      </tp>
      <tp>
        <v>1</v>
        <stp/>
        <stp>##V3_BDPV12</stp>
        <stp>EURGBp Curncy</stp>
        <stp>QUOTE_FACTOR</stp>
        <stp>[Crispin Spreadsheet.xlsx]OEI!R513C12</stp>
        <tr r="L513" s="1"/>
      </tp>
      <tp>
        <v>1</v>
        <stp/>
        <stp>##V3_BDPV12</stp>
        <stp>EURGBp Curncy</stp>
        <stp>QUOTE_FACTOR</stp>
        <stp>[Crispin Spreadsheet.xlsx]OEI!R512C12</stp>
        <tr r="L512" s="1"/>
      </tp>
      <tp>
        <v>1</v>
        <stp/>
        <stp>##V3_BDPV12</stp>
        <stp>EURGBp Curncy</stp>
        <stp>QUOTE_FACTOR</stp>
        <stp>[Crispin Spreadsheet.xlsx]OEI!R511C12</stp>
        <tr r="L511" s="1"/>
      </tp>
      <tp>
        <v>1</v>
        <stp/>
        <stp>##V3_BDPV12</stp>
        <stp>EURGBp Curncy</stp>
        <stp>QUOTE_FACTOR</stp>
        <stp>[Crispin Spreadsheet.xlsx]OEI!R517C12</stp>
        <tr r="L517" s="1"/>
      </tp>
      <tp>
        <v>1</v>
        <stp/>
        <stp>##V3_BDPV12</stp>
        <stp>EURGBp Curncy</stp>
        <stp>QUOTE_FACTOR</stp>
        <stp>[Crispin Spreadsheet.xlsx]OEI!R516C12</stp>
        <tr r="L516" s="1"/>
      </tp>
      <tp>
        <v>1</v>
        <stp/>
        <stp>##V3_BDPV12</stp>
        <stp>EURGBp Curncy</stp>
        <stp>QUOTE_FACTOR</stp>
        <stp>[Crispin Spreadsheet.xlsx]OEI!R515C12</stp>
        <tr r="L515" s="1"/>
      </tp>
      <tp>
        <v>1</v>
        <stp/>
        <stp>##V3_BDPV12</stp>
        <stp>EURGBp Curncy</stp>
        <stp>QUOTE_FACTOR</stp>
        <stp>[Crispin Spreadsheet.xlsx]OEI!R514C12</stp>
        <tr r="L514" s="1"/>
      </tp>
      <tp>
        <v>1</v>
        <stp/>
        <stp>##V3_BDPV12</stp>
        <stp>EURGBp Curncy</stp>
        <stp>QUOTE_FACTOR</stp>
        <stp>[Crispin Spreadsheet.xlsx]OEI!R519C12</stp>
        <tr r="L519" s="1"/>
      </tp>
      <tp>
        <v>1</v>
        <stp/>
        <stp>##V3_BDPV12</stp>
        <stp>EURGBp Curncy</stp>
        <stp>QUOTE_FACTOR</stp>
        <stp>[Crispin Spreadsheet.xlsx]OEI!R518C12</stp>
        <tr r="L518" s="1"/>
      </tp>
      <tp>
        <v>1</v>
        <stp/>
        <stp>##V3_BDPV12</stp>
        <stp>EURGBp Curncy</stp>
        <stp>QUOTE_FACTOR</stp>
        <stp>[Crispin Spreadsheet.xlsx]OEI!R523C12</stp>
        <tr r="L523" s="1"/>
      </tp>
      <tp>
        <v>1</v>
        <stp/>
        <stp>##V3_BDPV12</stp>
        <stp>EURGBp Curncy</stp>
        <stp>QUOTE_FACTOR</stp>
        <stp>[Crispin Spreadsheet.xlsx]OEI!R522C12</stp>
        <tr r="L522" s="1"/>
      </tp>
      <tp>
        <v>1</v>
        <stp/>
        <stp>##V3_BDPV12</stp>
        <stp>EURGBp Curncy</stp>
        <stp>QUOTE_FACTOR</stp>
        <stp>[Crispin Spreadsheet.xlsx]OEI!R521C12</stp>
        <tr r="L521" s="1"/>
      </tp>
      <tp>
        <v>1</v>
        <stp/>
        <stp>##V3_BDPV12</stp>
        <stp>EURGBp Curncy</stp>
        <stp>QUOTE_FACTOR</stp>
        <stp>[Crispin Spreadsheet.xlsx]OEI!R520C12</stp>
        <tr r="L520" s="1"/>
      </tp>
      <tp>
        <v>1</v>
        <stp/>
        <stp>##V3_BDPV12</stp>
        <stp>EURGBp Curncy</stp>
        <stp>QUOTE_FACTOR</stp>
        <stp>[Crispin Spreadsheet.xlsx]OEI!R527C12</stp>
        <tr r="L527" s="1"/>
      </tp>
      <tp>
        <v>1</v>
        <stp/>
        <stp>##V3_BDPV12</stp>
        <stp>EURGBp Curncy</stp>
        <stp>QUOTE_FACTOR</stp>
        <stp>[Crispin Spreadsheet.xlsx]OEI!R526C12</stp>
        <tr r="L526" s="1"/>
      </tp>
      <tp>
        <v>1</v>
        <stp/>
        <stp>##V3_BDPV12</stp>
        <stp>EURGBp Curncy</stp>
        <stp>QUOTE_FACTOR</stp>
        <stp>[Crispin Spreadsheet.xlsx]OEI!R525C12</stp>
        <tr r="L525" s="1"/>
      </tp>
      <tp>
        <v>1</v>
        <stp/>
        <stp>##V3_BDPV12</stp>
        <stp>EURGBp Curncy</stp>
        <stp>QUOTE_FACTOR</stp>
        <stp>[Crispin Spreadsheet.xlsx]OEI!R524C12</stp>
        <tr r="L524" s="1"/>
      </tp>
      <tp>
        <v>1</v>
        <stp/>
        <stp>##V3_BDPV12</stp>
        <stp>EURGBp Curncy</stp>
        <stp>QUOTE_FACTOR</stp>
        <stp>[Crispin Spreadsheet.xlsx]OEI!R529C12</stp>
        <tr r="L529" s="1"/>
      </tp>
      <tp>
        <v>1</v>
        <stp/>
        <stp>##V3_BDPV12</stp>
        <stp>EURGBp Curncy</stp>
        <stp>QUOTE_FACTOR</stp>
        <stp>[Crispin Spreadsheet.xlsx]OEI!R528C12</stp>
        <tr r="L528" s="1"/>
      </tp>
      <tp>
        <v>1</v>
        <stp/>
        <stp>##V3_BDPV12</stp>
        <stp>EURGBp Curncy</stp>
        <stp>QUOTE_FACTOR</stp>
        <stp>[Crispin Spreadsheet.xlsx]OEI!R533C12</stp>
        <tr r="L533" s="1"/>
      </tp>
      <tp>
        <v>1</v>
        <stp/>
        <stp>##V3_BDPV12</stp>
        <stp>EURGBp Curncy</stp>
        <stp>QUOTE_FACTOR</stp>
        <stp>[Crispin Spreadsheet.xlsx]OEI!R532C12</stp>
        <tr r="L532" s="1"/>
      </tp>
      <tp>
        <v>1</v>
        <stp/>
        <stp>##V3_BDPV12</stp>
        <stp>EURGBp Curncy</stp>
        <stp>QUOTE_FACTOR</stp>
        <stp>[Crispin Spreadsheet.xlsx]OEI!R531C12</stp>
        <tr r="L531" s="1"/>
      </tp>
      <tp>
        <v>1</v>
        <stp/>
        <stp>##V3_BDPV12</stp>
        <stp>EURGBp Curncy</stp>
        <stp>QUOTE_FACTOR</stp>
        <stp>[Crispin Spreadsheet.xlsx]OEI!R530C12</stp>
        <tr r="L530" s="1"/>
      </tp>
      <tp>
        <v>1</v>
        <stp/>
        <stp>##V3_BDPV12</stp>
        <stp>EURGBp Curncy</stp>
        <stp>QUOTE_FACTOR</stp>
        <stp>[Crispin Spreadsheet.xlsx]OEI!R536C12</stp>
        <tr r="L536" s="1"/>
      </tp>
      <tp>
        <v>1</v>
        <stp/>
        <stp>##V3_BDPV12</stp>
        <stp>EURGBp Curncy</stp>
        <stp>QUOTE_FACTOR</stp>
        <stp>[Crispin Spreadsheet.xlsx]OEI!R534C12</stp>
        <tr r="L534" s="1"/>
      </tp>
      <tp>
        <v>1</v>
        <stp/>
        <stp>##V3_BDPV12</stp>
        <stp>EURGBp Curncy</stp>
        <stp>QUOTE_FACTOR</stp>
        <stp>[Crispin Spreadsheet.xlsx]OEI!R539C12</stp>
        <tr r="L539" s="1"/>
      </tp>
      <tp>
        <v>1</v>
        <stp/>
        <stp>##V3_BDPV12</stp>
        <stp>EURGBp Curncy</stp>
        <stp>QUOTE_FACTOR</stp>
        <stp>[Crispin Spreadsheet.xlsx]OEI!R483C12</stp>
        <tr r="L483" s="1"/>
      </tp>
      <tp>
        <v>1</v>
        <stp/>
        <stp>##V3_BDPV12</stp>
        <stp>EURGBp Curncy</stp>
        <stp>QUOTE_FACTOR</stp>
        <stp>[Crispin Spreadsheet.xlsx]OEI!R482C12</stp>
        <tr r="L482" s="1"/>
      </tp>
      <tp>
        <v>1</v>
        <stp/>
        <stp>##V3_BDPV12</stp>
        <stp>EURGBp Curncy</stp>
        <stp>QUOTE_FACTOR</stp>
        <stp>[Crispin Spreadsheet.xlsx]OEI!R481C12</stp>
        <tr r="L481" s="1"/>
      </tp>
      <tp>
        <v>1</v>
        <stp/>
        <stp>##V3_BDPV12</stp>
        <stp>EURGBp Curncy</stp>
        <stp>QUOTE_FACTOR</stp>
        <stp>[Crispin Spreadsheet.xlsx]OEI!R480C12</stp>
        <tr r="L480" s="1"/>
      </tp>
      <tp>
        <v>1</v>
        <stp/>
        <stp>##V3_BDPV12</stp>
        <stp>EURGBp Curncy</stp>
        <stp>QUOTE_FACTOR</stp>
        <stp>[Crispin Spreadsheet.xlsx]OEI!R487C12</stp>
        <tr r="L487" s="1"/>
      </tp>
      <tp>
        <v>1</v>
        <stp/>
        <stp>##V3_BDPV12</stp>
        <stp>EURGBp Curncy</stp>
        <stp>QUOTE_FACTOR</stp>
        <stp>[Crispin Spreadsheet.xlsx]OEI!R486C12</stp>
        <tr r="L486" s="1"/>
      </tp>
      <tp>
        <v>1</v>
        <stp/>
        <stp>##V3_BDPV12</stp>
        <stp>EURGBp Curncy</stp>
        <stp>QUOTE_FACTOR</stp>
        <stp>[Crispin Spreadsheet.xlsx]OEI!R484C12</stp>
        <tr r="L484" s="1"/>
      </tp>
      <tp>
        <v>1</v>
        <stp/>
        <stp>##V3_BDPV12</stp>
        <stp>EURGBp Curncy</stp>
        <stp>QUOTE_FACTOR</stp>
        <stp>[Crispin Spreadsheet.xlsx]OEI!R489C12</stp>
        <tr r="L489" s="1"/>
      </tp>
      <tp>
        <v>1</v>
        <stp/>
        <stp>##V3_BDPV12</stp>
        <stp>EURGBp Curncy</stp>
        <stp>QUOTE_FACTOR</stp>
        <stp>[Crispin Spreadsheet.xlsx]OEI!R488C12</stp>
        <tr r="L488" s="1"/>
      </tp>
      <tp>
        <v>1</v>
        <stp/>
        <stp>##V3_BDPV12</stp>
        <stp>EURGBp Curncy</stp>
        <stp>QUOTE_FACTOR</stp>
        <stp>[Crispin Spreadsheet.xlsx]OEI!R493C12</stp>
        <tr r="L493" s="1"/>
      </tp>
      <tp>
        <v>1</v>
        <stp/>
        <stp>##V3_BDPV12</stp>
        <stp>EURGBp Curncy</stp>
        <stp>QUOTE_FACTOR</stp>
        <stp>[Crispin Spreadsheet.xlsx]OEI!R492C12</stp>
        <tr r="L492" s="1"/>
      </tp>
      <tp>
        <v>1</v>
        <stp/>
        <stp>##V3_BDPV12</stp>
        <stp>EURGBp Curncy</stp>
        <stp>QUOTE_FACTOR</stp>
        <stp>[Crispin Spreadsheet.xlsx]OEI!R491C12</stp>
        <tr r="L491" s="1"/>
      </tp>
      <tp>
        <v>1</v>
        <stp/>
        <stp>##V3_BDPV12</stp>
        <stp>EURGBp Curncy</stp>
        <stp>QUOTE_FACTOR</stp>
        <stp>[Crispin Spreadsheet.xlsx]OEI!R496C12</stp>
        <tr r="L496" s="1"/>
      </tp>
      <tp>
        <v>1</v>
        <stp/>
        <stp>##V3_BDPV12</stp>
        <stp>EURGBp Curncy</stp>
        <stp>QUOTE_FACTOR</stp>
        <stp>[Crispin Spreadsheet.xlsx]OEI!R494C12</stp>
        <tr r="L494" s="1"/>
      </tp>
      <tp>
        <v>1</v>
        <stp/>
        <stp>##V3_BDPV12</stp>
        <stp>EURGBp Curncy</stp>
        <stp>QUOTE_FACTOR</stp>
        <stp>[Crispin Spreadsheet.xlsx]OEI!R499C12</stp>
        <tr r="L499" s="1"/>
      </tp>
      <tp>
        <v>1</v>
        <stp/>
        <stp>##V3_BDPV12</stp>
        <stp>EURGBp Curncy</stp>
        <stp>QUOTE_FACTOR</stp>
        <stp>[Crispin Spreadsheet.xlsx]OEI!R498C12</stp>
        <tr r="L498" s="1"/>
      </tp>
      <tp>
        <v>1</v>
        <stp/>
        <stp>##V3_BDPV12</stp>
        <stp>EURGBp Curncy</stp>
        <stp>QUOTE_FACTOR</stp>
        <stp>[Crispin Spreadsheet.xlsx]OEI!R443C12</stp>
        <tr r="L443" s="1"/>
      </tp>
      <tp>
        <v>1</v>
        <stp/>
        <stp>##V3_BDPV12</stp>
        <stp>EURGBp Curncy</stp>
        <stp>QUOTE_FACTOR</stp>
        <stp>[Crispin Spreadsheet.xlsx]OEI!R442C12</stp>
        <tr r="L442" s="1"/>
      </tp>
      <tp>
        <v>1</v>
        <stp/>
        <stp>##V3_BDPV12</stp>
        <stp>EURGBp Curncy</stp>
        <stp>QUOTE_FACTOR</stp>
        <stp>[Crispin Spreadsheet.xlsx]OEI!R441C12</stp>
        <tr r="L441" s="1"/>
      </tp>
      <tp>
        <v>1</v>
        <stp/>
        <stp>##V3_BDPV12</stp>
        <stp>EURGBp Curncy</stp>
        <stp>QUOTE_FACTOR</stp>
        <stp>[Crispin Spreadsheet.xlsx]OEI!R440C12</stp>
        <tr r="L440" s="1"/>
      </tp>
      <tp>
        <v>1</v>
        <stp/>
        <stp>##V3_BDPV12</stp>
        <stp>EURGBp Curncy</stp>
        <stp>QUOTE_FACTOR</stp>
        <stp>[Crispin Spreadsheet.xlsx]OEI!R447C12</stp>
        <tr r="L447" s="1"/>
      </tp>
      <tp>
        <v>1</v>
        <stp/>
        <stp>##V3_BDPV12</stp>
        <stp>EURGBp Curncy</stp>
        <stp>QUOTE_FACTOR</stp>
        <stp>[Crispin Spreadsheet.xlsx]OEI!R445C12</stp>
        <tr r="L445" s="1"/>
      </tp>
      <tp>
        <v>1</v>
        <stp/>
        <stp>##V3_BDPV12</stp>
        <stp>EURGBp Curncy</stp>
        <stp>QUOTE_FACTOR</stp>
        <stp>[Crispin Spreadsheet.xlsx]OEI!R449C12</stp>
        <tr r="L449" s="1"/>
      </tp>
      <tp>
        <v>1</v>
        <stp/>
        <stp>##V3_BDPV12</stp>
        <stp>EURGBp Curncy</stp>
        <stp>QUOTE_FACTOR</stp>
        <stp>[Crispin Spreadsheet.xlsx]OEI!R448C12</stp>
        <tr r="L448" s="1"/>
      </tp>
      <tp>
        <v>1</v>
        <stp/>
        <stp>##V3_BDPV12</stp>
        <stp>EURGBp Curncy</stp>
        <stp>QUOTE_FACTOR</stp>
        <stp>[Crispin Spreadsheet.xlsx]OEI!R453C12</stp>
        <tr r="L453" s="1"/>
      </tp>
      <tp>
        <v>1</v>
        <stp/>
        <stp>##V3_BDPV12</stp>
        <stp>EURGBp Curncy</stp>
        <stp>QUOTE_FACTOR</stp>
        <stp>[Crispin Spreadsheet.xlsx]OEI!R452C12</stp>
        <tr r="L452" s="1"/>
      </tp>
      <tp>
        <v>1</v>
        <stp/>
        <stp>##V3_BDPV12</stp>
        <stp>EURGBp Curncy</stp>
        <stp>QUOTE_FACTOR</stp>
        <stp>[Crispin Spreadsheet.xlsx]OEI!R450C12</stp>
        <tr r="L450" s="1"/>
      </tp>
      <tp>
        <v>1</v>
        <stp/>
        <stp>##V3_BDPV12</stp>
        <stp>EURGBp Curncy</stp>
        <stp>QUOTE_FACTOR</stp>
        <stp>[Crispin Spreadsheet.xlsx]OEI!R457C12</stp>
        <tr r="L457" s="1"/>
      </tp>
      <tp>
        <v>1</v>
        <stp/>
        <stp>##V3_BDPV12</stp>
        <stp>EURGBp Curncy</stp>
        <stp>QUOTE_FACTOR</stp>
        <stp>[Crispin Spreadsheet.xlsx]OEI!R456C12</stp>
        <tr r="L456" s="1"/>
      </tp>
      <tp>
        <v>1</v>
        <stp/>
        <stp>##V3_BDPV12</stp>
        <stp>EURGBp Curncy</stp>
        <stp>QUOTE_FACTOR</stp>
        <stp>[Crispin Spreadsheet.xlsx]OEI!R455C12</stp>
        <tr r="L455" s="1"/>
      </tp>
      <tp>
        <v>1</v>
        <stp/>
        <stp>##V3_BDPV12</stp>
        <stp>EURGBp Curncy</stp>
        <stp>QUOTE_FACTOR</stp>
        <stp>[Crispin Spreadsheet.xlsx]OEI!R454C12</stp>
        <tr r="L454" s="1"/>
      </tp>
      <tp>
        <v>1</v>
        <stp/>
        <stp>##V3_BDPV12</stp>
        <stp>EURGBp Curncy</stp>
        <stp>QUOTE_FACTOR</stp>
        <stp>[Crispin Spreadsheet.xlsx]OEI!R459C12</stp>
        <tr r="L459" s="1"/>
      </tp>
      <tp>
        <v>1</v>
        <stp/>
        <stp>##V3_BDPV12</stp>
        <stp>EURGBp Curncy</stp>
        <stp>QUOTE_FACTOR</stp>
        <stp>[Crispin Spreadsheet.xlsx]OEI!R458C12</stp>
        <tr r="L458" s="1"/>
      </tp>
      <tp>
        <v>1</v>
        <stp/>
        <stp>##V3_BDPV12</stp>
        <stp>EURGBp Curncy</stp>
        <stp>QUOTE_FACTOR</stp>
        <stp>[Crispin Spreadsheet.xlsx]OEI!R463C12</stp>
        <tr r="L463" s="1"/>
      </tp>
      <tp>
        <v>1</v>
        <stp/>
        <stp>##V3_BDPV12</stp>
        <stp>EURGBp Curncy</stp>
        <stp>QUOTE_FACTOR</stp>
        <stp>[Crispin Spreadsheet.xlsx]OEI!R462C12</stp>
        <tr r="L462" s="1"/>
      </tp>
      <tp>
        <v>1</v>
        <stp/>
        <stp>##V3_BDPV12</stp>
        <stp>EURGBp Curncy</stp>
        <stp>QUOTE_FACTOR</stp>
        <stp>[Crispin Spreadsheet.xlsx]OEI!R461C12</stp>
        <tr r="L461" s="1"/>
      </tp>
      <tp>
        <v>1</v>
        <stp/>
        <stp>##V3_BDPV12</stp>
        <stp>EURGBp Curncy</stp>
        <stp>QUOTE_FACTOR</stp>
        <stp>[Crispin Spreadsheet.xlsx]OEI!R460C12</stp>
        <tr r="L460" s="1"/>
      </tp>
      <tp>
        <v>1</v>
        <stp/>
        <stp>##V3_BDPV12</stp>
        <stp>EURGBp Curncy</stp>
        <stp>QUOTE_FACTOR</stp>
        <stp>[Crispin Spreadsheet.xlsx]OEI!R467C12</stp>
        <tr r="L467" s="1"/>
      </tp>
      <tp>
        <v>1</v>
        <stp/>
        <stp>##V3_BDPV12</stp>
        <stp>EURGBp Curncy</stp>
        <stp>QUOTE_FACTOR</stp>
        <stp>[Crispin Spreadsheet.xlsx]OEI!R466C12</stp>
        <tr r="L466" s="1"/>
      </tp>
      <tp>
        <v>1</v>
        <stp/>
        <stp>##V3_BDPV12</stp>
        <stp>EURGBp Curncy</stp>
        <stp>QUOTE_FACTOR</stp>
        <stp>[Crispin Spreadsheet.xlsx]OEI!R465C12</stp>
        <tr r="L465" s="1"/>
      </tp>
      <tp>
        <v>1</v>
        <stp/>
        <stp>##V3_BDPV12</stp>
        <stp>EURGBp Curncy</stp>
        <stp>QUOTE_FACTOR</stp>
        <stp>[Crispin Spreadsheet.xlsx]OEI!R464C12</stp>
        <tr r="L464" s="1"/>
      </tp>
      <tp>
        <v>1</v>
        <stp/>
        <stp>##V3_BDPV12</stp>
        <stp>EURGBp Curncy</stp>
        <stp>QUOTE_FACTOR</stp>
        <stp>[Crispin Spreadsheet.xlsx]OEI!R469C12</stp>
        <tr r="L469" s="1"/>
      </tp>
      <tp>
        <v>1</v>
        <stp/>
        <stp>##V3_BDPV12</stp>
        <stp>EURGBp Curncy</stp>
        <stp>QUOTE_FACTOR</stp>
        <stp>[Crispin Spreadsheet.xlsx]OEI!R468C12</stp>
        <tr r="L468" s="1"/>
      </tp>
      <tp>
        <v>1</v>
        <stp/>
        <stp>##V3_BDPV12</stp>
        <stp>EURGBp Curncy</stp>
        <stp>QUOTE_FACTOR</stp>
        <stp>[Crispin Spreadsheet.xlsx]OEI!R473C12</stp>
        <tr r="L473" s="1"/>
      </tp>
      <tp>
        <v>1</v>
        <stp/>
        <stp>##V3_BDPV12</stp>
        <stp>EURGBp Curncy</stp>
        <stp>QUOTE_FACTOR</stp>
        <stp>[Crispin Spreadsheet.xlsx]OEI!R472C12</stp>
        <tr r="L472" s="1"/>
      </tp>
      <tp>
        <v>1</v>
        <stp/>
        <stp>##V3_BDPV12</stp>
        <stp>EURGBp Curncy</stp>
        <stp>QUOTE_FACTOR</stp>
        <stp>[Crispin Spreadsheet.xlsx]OEI!R471C12</stp>
        <tr r="L471" s="1"/>
      </tp>
      <tp>
        <v>1</v>
        <stp/>
        <stp>##V3_BDPV12</stp>
        <stp>EURGBp Curncy</stp>
        <stp>QUOTE_FACTOR</stp>
        <stp>[Crispin Spreadsheet.xlsx]OEI!R470C12</stp>
        <tr r="L470" s="1"/>
      </tp>
      <tp>
        <v>1</v>
        <stp/>
        <stp>##V3_BDPV12</stp>
        <stp>EURGBp Curncy</stp>
        <stp>QUOTE_FACTOR</stp>
        <stp>[Crispin Spreadsheet.xlsx]OEI!R477C12</stp>
        <tr r="L477" s="1"/>
      </tp>
      <tp>
        <v>1</v>
        <stp/>
        <stp>##V3_BDPV12</stp>
        <stp>EURGBp Curncy</stp>
        <stp>QUOTE_FACTOR</stp>
        <stp>[Crispin Spreadsheet.xlsx]OEI!R476C12</stp>
        <tr r="L476" s="1"/>
      </tp>
      <tp>
        <v>1</v>
        <stp/>
        <stp>##V3_BDPV12</stp>
        <stp>EURGBp Curncy</stp>
        <stp>QUOTE_FACTOR</stp>
        <stp>[Crispin Spreadsheet.xlsx]OEI!R475C12</stp>
        <tr r="L475" s="1"/>
      </tp>
      <tp>
        <v>1</v>
        <stp/>
        <stp>##V3_BDPV12</stp>
        <stp>EURGBp Curncy</stp>
        <stp>QUOTE_FACTOR</stp>
        <stp>[Crispin Spreadsheet.xlsx]OEI!R474C12</stp>
        <tr r="L474" s="1"/>
      </tp>
      <tp>
        <v>1</v>
        <stp/>
        <stp>##V3_BDPV12</stp>
        <stp>EURGBp Curncy</stp>
        <stp>QUOTE_FACTOR</stp>
        <stp>[Crispin Spreadsheet.xlsx]OEI!R478C12</stp>
        <tr r="L478" s="1"/>
      </tp>
      <tp>
        <v>1</v>
        <stp/>
        <stp>##V3_BDPV12</stp>
        <stp>EURGBp Curncy</stp>
        <stp>QUOTE_FACTOR</stp>
        <stp>[Crispin Spreadsheet.xlsx]OEI!R417C12</stp>
        <tr r="L417" s="1"/>
      </tp>
      <tp>
        <v>1</v>
        <stp/>
        <stp>##V3_BDPV12</stp>
        <stp>EURGBp Curncy</stp>
        <stp>QUOTE_FACTOR</stp>
        <stp>[Crispin Spreadsheet.xlsx]OEI!R416C12</stp>
        <tr r="L416" s="1"/>
      </tp>
      <tp>
        <v>1</v>
        <stp/>
        <stp>##V3_BDPV12</stp>
        <stp>EURGBp Curncy</stp>
        <stp>QUOTE_FACTOR</stp>
        <stp>[Crispin Spreadsheet.xlsx]OEI!R415C12</stp>
        <tr r="L415" s="1"/>
      </tp>
      <tp>
        <v>1</v>
        <stp/>
        <stp>##V3_BDPV12</stp>
        <stp>EURGBp Curncy</stp>
        <stp>QUOTE_FACTOR</stp>
        <stp>[Crispin Spreadsheet.xlsx]OEI!R419C12</stp>
        <tr r="L419" s="1"/>
      </tp>
      <tp>
        <v>1</v>
        <stp/>
        <stp>##V3_BDPV12</stp>
        <stp>EURGBp Curncy</stp>
        <stp>QUOTE_FACTOR</stp>
        <stp>[Crispin Spreadsheet.xlsx]OEI!R418C12</stp>
        <tr r="L418" s="1"/>
      </tp>
      <tp>
        <v>1</v>
        <stp/>
        <stp>##V3_BDPV12</stp>
        <stp>EURGBp Curncy</stp>
        <stp>QUOTE_FACTOR</stp>
        <stp>[Crispin Spreadsheet.xlsx]OEI!R423C12</stp>
        <tr r="L423" s="1"/>
      </tp>
      <tp>
        <v>1</v>
        <stp/>
        <stp>##V3_BDPV12</stp>
        <stp>EURGBp Curncy</stp>
        <stp>QUOTE_FACTOR</stp>
        <stp>[Crispin Spreadsheet.xlsx]OEI!R422C12</stp>
        <tr r="L422" s="1"/>
      </tp>
      <tp>
        <v>1</v>
        <stp/>
        <stp>##V3_BDPV12</stp>
        <stp>EURGBp Curncy</stp>
        <stp>QUOTE_FACTOR</stp>
        <stp>[Crispin Spreadsheet.xlsx]OEI!R421C12</stp>
        <tr r="L421" s="1"/>
      </tp>
      <tp>
        <v>1</v>
        <stp/>
        <stp>##V3_BDPV12</stp>
        <stp>EURGBp Curncy</stp>
        <stp>QUOTE_FACTOR</stp>
        <stp>[Crispin Spreadsheet.xlsx]OEI!R420C12</stp>
        <tr r="L420" s="1"/>
      </tp>
      <tp>
        <v>1</v>
        <stp/>
        <stp>##V3_BDPV12</stp>
        <stp>EURGBp Curncy</stp>
        <stp>QUOTE_FACTOR</stp>
        <stp>[Crispin Spreadsheet.xlsx]OEI!R427C12</stp>
        <tr r="L427" s="1"/>
      </tp>
      <tp>
        <v>1</v>
        <stp/>
        <stp>##V3_BDPV12</stp>
        <stp>EURGBp Curncy</stp>
        <stp>QUOTE_FACTOR</stp>
        <stp>[Crispin Spreadsheet.xlsx]OEI!R426C12</stp>
        <tr r="L426" s="1"/>
      </tp>
      <tp>
        <v>1</v>
        <stp/>
        <stp>##V3_BDPV12</stp>
        <stp>EURGBp Curncy</stp>
        <stp>QUOTE_FACTOR</stp>
        <stp>[Crispin Spreadsheet.xlsx]OEI!R425C12</stp>
        <tr r="L425" s="1"/>
      </tp>
      <tp>
        <v>1</v>
        <stp/>
        <stp>##V3_BDPV12</stp>
        <stp>EURGBp Curncy</stp>
        <stp>QUOTE_FACTOR</stp>
        <stp>[Crispin Spreadsheet.xlsx]OEI!R424C12</stp>
        <tr r="L424" s="1"/>
      </tp>
      <tp>
        <v>1</v>
        <stp/>
        <stp>##V3_BDPV12</stp>
        <stp>EURGBp Curncy</stp>
        <stp>QUOTE_FACTOR</stp>
        <stp>[Crispin Spreadsheet.xlsx]OEI!R429C12</stp>
        <tr r="L429" s="1"/>
      </tp>
      <tp>
        <v>1</v>
        <stp/>
        <stp>##V3_BDPV12</stp>
        <stp>EURGBp Curncy</stp>
        <stp>QUOTE_FACTOR</stp>
        <stp>[Crispin Spreadsheet.xlsx]OEI!R428C12</stp>
        <tr r="L428" s="1"/>
      </tp>
      <tp>
        <v>1</v>
        <stp/>
        <stp>##V3_BDPV12</stp>
        <stp>EURGBp Curncy</stp>
        <stp>QUOTE_FACTOR</stp>
        <stp>[Crispin Spreadsheet.xlsx]OEI!R433C12</stp>
        <tr r="L433" s="1"/>
      </tp>
      <tp>
        <v>1</v>
        <stp/>
        <stp>##V3_BDPV12</stp>
        <stp>EURGBp Curncy</stp>
        <stp>QUOTE_FACTOR</stp>
        <stp>[Crispin Spreadsheet.xlsx]OEI!R432C12</stp>
        <tr r="L432" s="1"/>
      </tp>
      <tp>
        <v>1</v>
        <stp/>
        <stp>##V3_BDPV12</stp>
        <stp>EURGBp Curncy</stp>
        <stp>QUOTE_FACTOR</stp>
        <stp>[Crispin Spreadsheet.xlsx]OEI!R431C12</stp>
        <tr r="L431" s="1"/>
      </tp>
      <tp>
        <v>1</v>
        <stp/>
        <stp>##V3_BDPV12</stp>
        <stp>EURGBp Curncy</stp>
        <stp>QUOTE_FACTOR</stp>
        <stp>[Crispin Spreadsheet.xlsx]OEI!R430C12</stp>
        <tr r="L430" s="1"/>
      </tp>
      <tp>
        <v>1</v>
        <stp/>
        <stp>##V3_BDPV12</stp>
        <stp>EURGBp Curncy</stp>
        <stp>QUOTE_FACTOR</stp>
        <stp>[Crispin Spreadsheet.xlsx]OEI!R437C12</stp>
        <tr r="L437" s="1"/>
      </tp>
      <tp>
        <v>1</v>
        <stp/>
        <stp>##V3_BDPV12</stp>
        <stp>EURGBp Curncy</stp>
        <stp>QUOTE_FACTOR</stp>
        <stp>[Crispin Spreadsheet.xlsx]OEI!R436C12</stp>
        <tr r="L436" s="1"/>
      </tp>
      <tp>
        <v>1</v>
        <stp/>
        <stp>##V3_BDPV12</stp>
        <stp>EURGBp Curncy</stp>
        <stp>QUOTE_FACTOR</stp>
        <stp>[Crispin Spreadsheet.xlsx]OEI!R434C12</stp>
        <tr r="L434" s="1"/>
      </tp>
      <tp>
        <v>1</v>
        <stp/>
        <stp>##V3_BDPV12</stp>
        <stp>EURGBp Curncy</stp>
        <stp>QUOTE_FACTOR</stp>
        <stp>[Crispin Spreadsheet.xlsx]OEI!R439C12</stp>
        <tr r="L439" s="1"/>
      </tp>
      <tp>
        <v>1</v>
        <stp/>
        <stp>##V3_BDPV12</stp>
        <stp>EURGBp Curncy</stp>
        <stp>QUOTE_FACTOR</stp>
        <stp>[Crispin Spreadsheet.xlsx]OEI!R438C12</stp>
        <tr r="L438" s="1"/>
      </tp>
      <tp>
        <v>1188</v>
        <stp/>
        <stp>##V3_BDPV12</stp>
        <stp>6113 JT Equity</stp>
        <stp>PX_YEST_CLOSE</stp>
        <stp>[Crispin Spreadsheet.xlsx]OEI!R250C6</stp>
        <tr r="F250" s="1"/>
      </tp>
      <tp>
        <v>2633</v>
        <stp/>
        <stp>##V3_BDPV12</stp>
        <stp>6753 JT Equity</stp>
        <stp>PX_YEST_CLOSE</stp>
        <stp>[Crispin Spreadsheet.xlsx]OEI!R284C6</stp>
        <tr r="F284" s="1"/>
      </tp>
      <tp>
        <v>301.66000000000003</v>
        <stp/>
        <stp>##V3_BDPV12</stp>
        <stp>TSLA US Equity</stp>
        <stp>LAST_PRICE</stp>
        <stp>[Crispin Spreadsheet.xlsx]SWAN!R213C7</stp>
        <tr r="G213" s="2"/>
      </tp>
      <tp>
        <v>17.28</v>
        <stp/>
        <stp>##V3_BDPV12</stp>
        <stp>SESG FP Equity</stp>
        <stp>PX_YEST_CLOSE</stp>
        <stp>[Crispin Spreadsheet.xlsx]SWAN!R39C6</stp>
        <tr r="F39" s="2"/>
      </tp>
      <tp>
        <v>13.89</v>
        <stp/>
        <stp>##V3_BDPV12</stp>
        <stp>ELF US Equity</stp>
        <stp>LAST_PRICE</stp>
        <stp>[Crispin Spreadsheet.xlsx]SWAN!R194C7</stp>
        <tr r="G194" s="2"/>
      </tp>
      <tp>
        <v>1548</v>
        <stp/>
        <stp>##V3_BDPV12</stp>
        <stp>SKY LN Equity</stp>
        <stp>LAST_PRICE</stp>
        <stp>[Crispin Spreadsheet.xlsx]SWAN!R174C7</stp>
        <tr r="G174" s="2"/>
      </tp>
      <tp>
        <v>43.57</v>
        <stp/>
        <stp>##V3_BDPV12</stp>
        <stp>NAV US Equity</stp>
        <stp>LAST_PRICE</stp>
        <stp>[Crispin Spreadsheet.xlsx]SWAN!R204C7</stp>
        <tr r="G204" s="2"/>
      </tp>
      <tp>
        <v>297</v>
        <stp/>
        <stp>##V3_BDPV12</stp>
        <stp>AKERBP NO Equity</stp>
        <stp>PX_YEST_CLOSE</stp>
        <stp>[Crispin Spreadsheet.xlsx]FDXC!R25C6</stp>
        <tr r="F25" s="8"/>
      </tp>
      <tp>
        <v>34.6</v>
        <stp/>
        <stp>##V3_BDPV12</stp>
        <stp>BDRILL NO Equity</stp>
        <stp>LAST_PRICE</stp>
        <stp>[Crispin Spreadsheet.xlsx]OEI!R785C7</stp>
        <tr r="G785" s="1"/>
      </tp>
      <tp>
        <v>9.1129999999999995</v>
        <stp/>
        <stp>##V3_BDPV12</stp>
        <stp>USDSEK Curncy</stp>
        <stp>LAST_PRICE</stp>
        <stp>[Crispin Spreadsheet.xlsx]FDXC!R29C13</stp>
        <tr r="M29" s="8"/>
      </tp>
      <tp>
        <v>1.1605000000000001</v>
        <stp/>
        <stp>##V3_BDPV12</stp>
        <stp>EURUSD Curncy</stp>
        <stp>LAST_PRICE</stp>
        <stp>[Crispin Spreadsheet.xlsx]OEI!R854C7</stp>
        <tr r="G854" s="1"/>
      </tp>
      <tp>
        <v>547</v>
        <stp/>
        <stp>##V3_BDHV12</stp>
        <stp>8848 JT Equity</stp>
        <stp>PX_CLOSE_1D</stp>
        <stp>14/08/2018</stp>
        <stp>14/08/2018</stp>
        <stp>[Crispin Spreadsheet.xlsx]SWAN!R82C26</stp>
        <tr r="Z82" s="2"/>
      </tp>
      <tp>
        <v>50.11</v>
        <stp/>
        <stp>##V3_BDHV12</stp>
        <stp>SCHW US Equity</stp>
        <stp>PX_CLOSE_1D</stp>
        <stp>14/08/2018</stp>
        <stp>14/08/2018</stp>
        <stp>[Crispin Spreadsheet.xlsx]OEI!R635C28</stp>
        <tr r="AB635" s="1"/>
      </tp>
      <tp t="s">
        <v>#N/A N/A</v>
        <stp/>
        <stp>##V3_BDHV12</stp>
        <stp>NADLQ US Equity</stp>
        <stp>PX_CLOSE_1D</stp>
        <stp>14/08/2018</stp>
        <stp>14/08/2018</stp>
        <stp>[Crispin Spreadsheet.xlsx]OEI!R699C28</stp>
        <tr r="AB699" s="1"/>
      </tp>
      <tp>
        <v>210.55</v>
        <stp/>
        <stp>##V3_BDHV12</stp>
        <stp>PANW US Equity</stp>
        <stp>PX_CLOSE_1D</stp>
        <stp>14/08/2018</stp>
        <stp>14/08/2018</stp>
        <stp>[Crispin Spreadsheet.xlsx]OEI!R707C28</stp>
        <tr r="AB707" s="1"/>
      </tp>
      <tp>
        <v>10.767200000000001</v>
        <stp/>
        <stp>##V3_BDPV12</stp>
        <stp>GBPNOK Curncy</stp>
        <stp>LAST_PRICE</stp>
        <stp>[Crispin Spreadsheet.xlsx]BEST!R6C13</stp>
        <tr r="M6" s="6"/>
      </tp>
      <tp>
        <v>143.023</v>
        <stp/>
        <stp>##V3_BDPV12</stp>
        <stp>GBPJPY Curncy</stp>
        <stp>LAST_PRICE</stp>
        <stp>[Crispin Spreadsheet.xlsx]BEST!R7C13</stp>
        <tr r="M7" s="6"/>
      </tp>
      <tp>
        <v>8.8000000000000007</v>
        <stp/>
        <stp>##V3_BDPV12</stp>
        <stp>ACB CN Equity</stp>
        <stp>LAST_PRICE</stp>
        <stp>[Crispin Spreadsheet.xlsx]OEI!R51C7</stp>
        <tr r="G51" s="1"/>
      </tp>
      <tp>
        <v>42.06</v>
        <stp/>
        <stp>##V3_BDPV12</stp>
        <stp>KSP ID Equity</stp>
        <stp>LAST_PRICE</stp>
        <stp>[Crispin Spreadsheet.xlsx]OEI!R220C7</stp>
        <tr r="G220" s="1"/>
      </tp>
      <tp>
        <v>16.645</v>
        <stp/>
        <stp>##V3_BDPV12</stp>
        <stp>REP SQ Equity</stp>
        <stp>LAST_PRICE</stp>
        <stp>[Crispin Spreadsheet.xlsx]OEI!R360C7</stp>
        <tr r="G360" s="1"/>
      </tp>
      <tp>
        <v>266.60000000000002</v>
        <stp/>
        <stp>##V3_BDPV12</stp>
        <stp>MRW LN Equity</stp>
        <stp>LAST_PRICE</stp>
        <stp>[Crispin Spreadsheet.xlsx]OEI!R607C7</stp>
        <tr r="G607" s="1"/>
      </tp>
      <tp>
        <v>48.65</v>
        <stp/>
        <stp>##V3_BDPV12</stp>
        <stp>TKR US Equity</stp>
        <stp>LAST_PRICE</stp>
        <stp>[Crispin Spreadsheet.xlsx]OEI!R842C7</stp>
        <tr r="G842" s="1"/>
      </tp>
      <tp>
        <v>1669.8</v>
        <stp/>
        <stp>##V3_BDPV12</stp>
        <stp>BLT LN Equity</stp>
        <stp>LAST_PRICE</stp>
        <stp>[Crispin Spreadsheet.xlsx]OEI!R434C7</stp>
        <tr r="G434" s="1"/>
      </tp>
      <tp>
        <v>75.2</v>
        <stp/>
        <stp>##V3_BDPV12</stp>
        <stp>CIR LN Equity</stp>
        <stp>LAST_PRICE</stp>
        <stp>[Crispin Spreadsheet.xlsx]OEI!R452C7</stp>
        <tr r="G452" s="1"/>
      </tp>
      <tp>
        <v>19.46</v>
        <stp/>
        <stp>##V3_BDPV12</stp>
        <stp>SDRL US Equity</stp>
        <stp>LAST_PRICE</stp>
        <stp>[Crispin Spreadsheet.xlsx]OEI!R832C7</stp>
        <tr r="G832" s="1"/>
      </tp>
      <tp>
        <v>138.85</v>
        <stp/>
        <stp>##V3_BDPV12</stp>
        <stp>CAT US Equity</stp>
        <stp>LAST_PRICE</stp>
        <stp>[Crispin Spreadsheet.xlsx]OEI!R634C7</stp>
        <tr r="G634" s="1"/>
      </tp>
      <tp>
        <v>1062</v>
        <stp/>
        <stp>##V3_BDPV12</stp>
        <stp>SMSN LI Equity</stp>
        <stp>LAST_PRICE</stp>
        <stp>[Crispin Spreadsheet.xlsx]OEI!R570C7</stp>
        <tr r="G570" s="1"/>
      </tp>
      <tp>
        <v>25.74</v>
        <stp/>
        <stp>##V3_BDPV12</stp>
        <stp>ITX SQ Equity</stp>
        <stp>LAST_PRICE</stp>
        <stp>[Crispin Spreadsheet.xlsx]OEI!R358C7</stp>
        <tr r="G358" s="1"/>
      </tp>
      <tp>
        <v>3083</v>
        <stp/>
        <stp>##V3_BDPV12</stp>
        <stp>SDR LN Equity</stp>
        <stp>LAST_PRICE</stp>
        <stp>[Crispin Spreadsheet.xlsx]OEI!R572C7</stp>
        <tr r="G572" s="1"/>
      </tp>
      <tp>
        <v>242.5</v>
        <stp/>
        <stp>##V3_BDPV12</stp>
        <stp>RBS LN Equity</stp>
        <stp>LAST_PRICE</stp>
        <stp>[Crispin Spreadsheet.xlsx]OEI!R563C7</stp>
        <tr r="G563" s="1"/>
      </tp>
      <tp>
        <v>2668.45</v>
        <stp/>
        <stp>##V3_BDPV12</stp>
        <stp>NVR US Equity</stp>
        <stp>LAST_PRICE</stp>
        <stp>[Crispin Spreadsheet.xlsx]OEI!R702C7</stp>
        <tr r="G702" s="1"/>
      </tp>
      <tp>
        <v>3214</v>
        <stp/>
        <stp>##V3_BDPV12</stp>
        <stp>VCT LN Equity</stp>
        <stp>LAST_PRICE</stp>
        <stp>[Crispin Spreadsheet.xlsx]OEI!R604C7</stp>
        <tr r="G604" s="1"/>
      </tp>
      <tp>
        <v>65.42</v>
        <stp/>
        <stp>##V3_BDPV12</stp>
        <stp>LVS US Equity</stp>
        <stp>LAST_PRICE</stp>
        <stp>[Crispin Spreadsheet.xlsx]OEI!R683C7</stp>
        <tr r="G683" s="1"/>
      </tp>
      <tp>
        <v>932.6</v>
        <stp/>
        <stp>##V3_BDPV12</stp>
        <stp>PSON LN Equity</stp>
        <stp>LAST_PRICE</stp>
        <stp>[Crispin Spreadsheet.xlsx]OEI!R540C7</stp>
        <tr r="G540" s="1"/>
      </tp>
      <tp>
        <v>246.8</v>
        <stp/>
        <stp>##V3_BDPV12</stp>
        <stp>TSCO LN Equity</stp>
        <stp>LAST_PRICE</stp>
        <stp>[Crispin Spreadsheet.xlsx]OEI!R591C7</stp>
        <tr r="G591" s="1"/>
      </tp>
      <tp>
        <v>57.5</v>
        <stp/>
        <stp>##V3_BDPV12</stp>
        <stp>TUNG LN Equity</stp>
        <stp>LAST_PRICE</stp>
        <stp>[Crispin Spreadsheet.xlsx]OEI!R599C7</stp>
        <tr r="G599" s="1"/>
      </tp>
      <tp>
        <v>3.8620000000000001</v>
        <stp/>
        <stp>##V3_BDPV12</stp>
        <stp>CABK SQ Equity</stp>
        <stp>LAST_PRICE</stp>
        <stp>[Crispin Spreadsheet.xlsx]OEI!R355C7</stp>
        <tr r="G355" s="1"/>
      </tp>
      <tp>
        <v>47.77</v>
        <stp/>
        <stp>##V3_BDPV12</stp>
        <stp>CSCO US Equity</stp>
        <stp>LAST_PRICE</stp>
        <stp>[Crispin Spreadsheet.xlsx]OEI!R641C7</stp>
        <tr r="G641" s="1"/>
      </tp>
      <tp>
        <v>80.47</v>
        <stp/>
        <stp>##V3_BDPV12</stp>
        <stp>BAYN GY Equity</stp>
        <stp>LAST_PRICE</stp>
        <stp>[Crispin Spreadsheet.xlsx]OEI!R150C7</stp>
        <tr r="G150" s="1"/>
      </tp>
      <tp>
        <v>38.72</v>
        <stp/>
        <stp>##V3_BDPV12</stp>
        <stp>APAM NA Equity</stp>
        <stp>LAST_PRICE</stp>
        <stp>[Crispin Spreadsheet.xlsx]OEI!R303C7</stp>
        <tr r="G303" s="1"/>
      </tp>
      <tp>
        <v>4.2290000000000001</v>
        <stp/>
        <stp>##V3_BDPV12</stp>
        <stp>ENEL IM Equity</stp>
        <stp>LAST_PRICE</stp>
        <stp>[Crispin Spreadsheet.xlsx]OEI!R232C7</stp>
        <tr r="G232" s="1"/>
      </tp>
      <tp>
        <v>80.52</v>
        <stp/>
        <stp>##V3_BDPV12</stp>
        <stp>NOVN SW Equity</stp>
        <stp>LAST_PRICE</stp>
        <stp>[Crispin Spreadsheet.xlsx]OEI!R400C7</stp>
        <tr r="G400" s="1"/>
      </tp>
      <tp>
        <v>257.10000000000002</v>
        <stp/>
        <stp>##V3_BDPV12</stp>
        <stp>LGEN LN Equity</stp>
        <stp>LAST_PRICE</stp>
        <stp>[Crispin Spreadsheet.xlsx]OEI!R520C7</stp>
        <tr r="G520" s="1"/>
      </tp>
      <tp>
        <v>32.520000000000003</v>
        <stp/>
        <stp>##V3_BDPV12</stp>
        <stp>TUP US Equity</stp>
        <stp>LAST_PRICE</stp>
        <stp>[Crispin Spreadsheet.xlsx]SWAN!R215C7</stp>
        <tr r="G215" s="2"/>
      </tp>
      <tp>
        <v>382</v>
        <stp/>
        <stp>##V3_BDPV12</stp>
        <stp>4689 JT Equity</stp>
        <stp>PX_YEST_CLOSE</stp>
        <stp>[Crispin Spreadsheet.xlsx]OEI!R298C6</stp>
        <tr r="F298" s="1"/>
      </tp>
      <tp>
        <v>1256</v>
        <stp/>
        <stp>##V3_BDPV12</stp>
        <stp>3099 JT Equity</stp>
        <stp>PX_YEST_CLOSE</stp>
        <stp>[Crispin Spreadsheet.xlsx]OEI!R259C6</stp>
        <tr r="F259" s="1"/>
      </tp>
      <tp>
        <v>57.5</v>
        <stp/>
        <stp>##V3_BDPV12</stp>
        <stp>TUNG LN Equity</stp>
        <stp>PX_YEST_CLOSE</stp>
        <stp>[Crispin Spreadsheet.xlsx]ALEG!R52C6</stp>
        <tr r="F52" s="3"/>
      </tp>
      <tp>
        <v>297</v>
        <stp/>
        <stp>##V3_BDPV12</stp>
        <stp>AKERBP NO Equity</stp>
        <stp>PX_YEST_CLOSE</stp>
        <stp>[Crispin Spreadsheet.xlsx]SWAN!R99C6</stp>
        <tr r="F99" s="2"/>
      </tp>
      <tp>
        <v>4381</v>
        <stp/>
        <stp>##V3_BDPV12</stp>
        <stp>8316 JT Equity</stp>
        <stp>PX_YEST_CLOSE</stp>
        <stp>[Crispin Spreadsheet.xlsx]OEI!R291C6</stp>
        <tr r="F291" s="1"/>
      </tp>
      <tp>
        <v>670.8</v>
        <stp/>
        <stp>##V3_BDPV12</stp>
        <stp>8306 JT Equity</stp>
        <stp>PX_YEST_CLOSE</stp>
        <stp>[Crispin Spreadsheet.xlsx]OEI!R820C6</stp>
        <tr r="F820" s="1"/>
      </tp>
      <tp>
        <v>1787</v>
        <stp/>
        <stp>##V3_BDPV12</stp>
        <stp>8591 JT Equity</stp>
        <stp>PX_YEST_CLOSE</stp>
        <stp>[Crispin Spreadsheet.xlsx]OEI!R279C6</stp>
        <tr r="F279" s="1"/>
      </tp>
      <tp>
        <v>1850</v>
        <stp/>
        <stp>##V3_BDPV12</stp>
        <stp>8871 JT Equity</stp>
        <stp>PX_YEST_CLOSE</stp>
        <stp>[Crispin Spreadsheet.xlsx]OEI!R257C6</stp>
        <tr r="F257" s="1"/>
      </tp>
      <tp>
        <v>1838</v>
        <stp/>
        <stp>##V3_BDPV12</stp>
        <stp>6141 JT Equity</stp>
        <stp>PX_YEST_CLOSE</stp>
        <stp>[Crispin Spreadsheet.xlsx]OEI!R254C6</stp>
        <tr r="F254" s="1"/>
      </tp>
      <tp>
        <v>73.400000000000006</v>
        <stp/>
        <stp>##V3_BDPV12</stp>
        <stp>NODL NO Equity</stp>
        <stp>PX_YEST_CLOSE</stp>
        <stp>[Crispin Spreadsheet.xlsx]ALEG!R29C6</stp>
        <tr r="F29" s="3"/>
      </tp>
      <tp>
        <v>1844.5</v>
        <stp/>
        <stp>##V3_BDPV12</stp>
        <stp>8802 JT Equity</stp>
        <stp>PX_YEST_CLOSE</stp>
        <stp>[Crispin Spreadsheet.xlsx]OEI!R270C6</stp>
        <tr r="F270" s="1"/>
      </tp>
      <tp>
        <v>1607</v>
        <stp/>
        <stp>##V3_BDPV12</stp>
        <stp>7202 JT Equity</stp>
        <stp>PX_YEST_CLOSE</stp>
        <stp>[Crispin Spreadsheet.xlsx]OEI!R260C6</stp>
        <tr r="F260" s="1"/>
      </tp>
      <tp>
        <v>77.14</v>
        <stp/>
        <stp>##V3_BDPV12</stp>
        <stp>ERICB SS Equity</stp>
        <stp>PX_YEST_CLOSE</stp>
        <stp>[Crispin Spreadsheet.xlsx]FDXC!R29C6</stp>
        <tr r="F29" s="8"/>
      </tp>
      <tp>
        <v>6.84</v>
        <stp/>
        <stp>##V3_BDPV12</stp>
        <stp>ESV US Equity</stp>
        <stp>LAST_PRICE</stp>
        <stp>[Crispin Spreadsheet.xlsx]SWAN!R195C7</stp>
        <tr r="G195" s="2"/>
      </tp>
      <tp>
        <v>15.94</v>
        <stp/>
        <stp>##V3_BDPV12</stp>
        <stp>SLCJY US Equity</stp>
        <stp>PX_YEST_CLOSE</stp>
        <stp>[Crispin Spreadsheet.xlsx]ALEG!R64C6</stp>
        <tr r="F64" s="3"/>
      </tp>
      <tp>
        <v>15.94</v>
        <stp/>
        <stp>##V3_BDPV12</stp>
        <stp>SLCJY US Equity</stp>
        <stp>PX_YEST_CLOSE</stp>
        <stp>[Crispin Spreadsheet.xlsx]FDXC!R60C6</stp>
        <tr r="F60" s="8"/>
      </tp>
      <tp t="s">
        <v>EUR</v>
        <stp/>
        <stp>##V3_BDPV12</stp>
        <stp>ZIL2 GY Equity</stp>
        <stp>CRNCY</stp>
        <stp>[Crispin Spreadsheet.xlsx]SWAN!R50C4</stp>
        <tr r="D50" s="2"/>
      </tp>
      <tp>
        <v>1.1605000000000001</v>
        <stp/>
        <stp>##V3_BDPV12</stp>
        <stp>EURUSD Curncy</stp>
        <stp>LAST_PRICE</stp>
        <stp>[Crispin Spreadsheet.xlsx]ALEG!R58C13</stp>
        <tr r="M58" s="3"/>
      </tp>
      <tp>
        <v>1.1605000000000001</v>
        <stp/>
        <stp>##V3_BDPV12</stp>
        <stp>EURUSD Curncy</stp>
        <stp>LAST_PRICE</stp>
        <stp>[Crispin Spreadsheet.xlsx]ALEG!R59C13</stp>
        <tr r="M59" s="3"/>
      </tp>
      <tp>
        <v>1.1605000000000001</v>
        <stp/>
        <stp>##V3_BDPV12</stp>
        <stp>EURUSD Curncy</stp>
        <stp>LAST_PRICE</stp>
        <stp>[Crispin Spreadsheet.xlsx]ALEG!R56C13</stp>
        <tr r="M56" s="3"/>
      </tp>
      <tp>
        <v>1.1605000000000001</v>
        <stp/>
        <stp>##V3_BDPV12</stp>
        <stp>EURUSD Curncy</stp>
        <stp>LAST_PRICE</stp>
        <stp>[Crispin Spreadsheet.xlsx]ALEG!R57C13</stp>
        <tr r="M57" s="3"/>
      </tp>
      <tp>
        <v>1.1605000000000001</v>
        <stp/>
        <stp>##V3_BDPV12</stp>
        <stp>EURUSD Curncy</stp>
        <stp>LAST_PRICE</stp>
        <stp>[Crispin Spreadsheet.xlsx]ALEG!R43C13</stp>
        <tr r="M43" s="3"/>
      </tp>
      <tp>
        <v>1.1605000000000001</v>
        <stp/>
        <stp>##V3_BDPV12</stp>
        <stp>EURUSD Curncy</stp>
        <stp>LAST_PRICE</stp>
        <stp>[Crispin Spreadsheet.xlsx]ALEG!R62C13</stp>
        <tr r="M62" s="3"/>
      </tp>
      <tp>
        <v>1.1605000000000001</v>
        <stp/>
        <stp>##V3_BDPV12</stp>
        <stp>EURUSD Curncy</stp>
        <stp>LAST_PRICE</stp>
        <stp>[Crispin Spreadsheet.xlsx]ALEG!R63C13</stp>
        <tr r="M63" s="3"/>
      </tp>
      <tp>
        <v>1.1605000000000001</v>
        <stp/>
        <stp>##V3_BDPV12</stp>
        <stp>EURUSD Curncy</stp>
        <stp>LAST_PRICE</stp>
        <stp>[Crispin Spreadsheet.xlsx]ALEG!R60C13</stp>
        <tr r="M60" s="3"/>
      </tp>
      <tp>
        <v>1.1605000000000001</v>
        <stp/>
        <stp>##V3_BDPV12</stp>
        <stp>EURUSD Curncy</stp>
        <stp>LAST_PRICE</stp>
        <stp>[Crispin Spreadsheet.xlsx]ALEG!R61C13</stp>
        <tr r="M61" s="3"/>
      </tp>
      <tp>
        <v>1.1605000000000001</v>
        <stp/>
        <stp>##V3_BDPV12</stp>
        <stp>EURUSD Curncy</stp>
        <stp>LAST_PRICE</stp>
        <stp>[Crispin Spreadsheet.xlsx]ALEG!R66C13</stp>
        <tr r="M66" s="3"/>
      </tp>
      <tp>
        <v>1.1605000000000001</v>
        <stp/>
        <stp>##V3_BDPV12</stp>
        <stp>EURUSD Curncy</stp>
        <stp>LAST_PRICE</stp>
        <stp>[Crispin Spreadsheet.xlsx]ALEG!R64C13</stp>
        <tr r="M64" s="3"/>
      </tp>
      <tp>
        <v>1.1605000000000001</v>
        <stp/>
        <stp>##V3_BDPV12</stp>
        <stp>EURUSD Curncy</stp>
        <stp>LAST_PRICE</stp>
        <stp>[Crispin Spreadsheet.xlsx]ALEG!R65C13</stp>
        <tr r="M65" s="3"/>
      </tp>
      <tp>
        <v>9.5350000000000001</v>
        <stp/>
        <stp>##V3_BDHV12</stp>
        <stp>CERV IM Equity</stp>
        <stp>PX_CLOSE_1D</stp>
        <stp>14/08/2018</stp>
        <stp>14/08/2018</stp>
        <stp>[Crispin Spreadsheet.xlsx]OEI!R229C28</stp>
        <tr r="AB229" s="1"/>
      </tp>
      <tp>
        <v>860</v>
        <stp/>
        <stp>##V3_BDHV12</stp>
        <stp>ALIV SS Equity</stp>
        <stp>PX_CLOSE_1D</stp>
        <stp>14/08/2018</stp>
        <stp>14/08/2018</stp>
        <stp>[Crispin Spreadsheet.xlsx]OEI!R365C28</stp>
        <tr r="AB365" s="1"/>
      </tp>
      <tp>
        <v>33.07</v>
        <stp/>
        <stp>##V3_BDHV12</stp>
        <stp>TUP US Equity</stp>
        <stp>PX_CLOSE_1D</stp>
        <stp>14/08/2018</stp>
        <stp>14/08/2018</stp>
        <stp>[Crispin Spreadsheet.xlsx]OEI!R725C28</stp>
        <tr r="AB725" s="1"/>
      </tp>
      <tp>
        <v>1233.5</v>
        <stp/>
        <stp>##V3_BDHV12</stp>
        <stp>WPP LN Equity</stp>
        <stp>PX_CLOSE_1D</stp>
        <stp>14/08/2018</stp>
        <stp>14/08/2018</stp>
        <stp>[Crispin Spreadsheet.xlsx]OEI!R609C28</stp>
        <tr r="AB609" s="1"/>
      </tp>
      <tp>
        <v>101.81</v>
        <stp/>
        <stp>##V3_BDHV12</stp>
        <stp>AXP US Equity</stp>
        <stp>PX_CLOSE_1D</stp>
        <stp>14/08/2018</stp>
        <stp>14/08/2018</stp>
        <stp>[Crispin Spreadsheet.xlsx]OEI!R622C28</stp>
        <tr r="AB622" s="1"/>
      </tp>
      <tp>
        <v>96.38</v>
        <stp/>
        <stp>##V3_BDHV12</stp>
        <stp>EXP US Equity</stp>
        <stp>PX_CLOSE_1D</stp>
        <stp>14/08/2018</stp>
        <stp>14/08/2018</stp>
        <stp>[Crispin Spreadsheet.xlsx]OEI!R652C28</stp>
        <tr r="AB652" s="1"/>
      </tp>
      <tp>
        <v>21.24</v>
        <stp/>
        <stp>##V3_BDHV12</stp>
        <stp>GGP US Equity</stp>
        <stp>PX_CLOSE_1D</stp>
        <stp>14/08/2018</stp>
        <stp>14/08/2018</stp>
        <stp>[Crispin Spreadsheet.xlsx]OEI!R666C28</stp>
        <tr r="AB666" s="1"/>
      </tp>
      <tp>
        <v>417.3</v>
        <stp/>
        <stp>##V3_BDHV12</stp>
        <stp>JUP LN Equity</stp>
        <stp>PX_CLOSE_1D</stp>
        <stp>14/08/2018</stp>
        <stp>14/08/2018</stp>
        <stp>[Crispin Spreadsheet.xlsx]OEI!R517C28</stp>
        <tr r="AB517" s="1"/>
      </tp>
      <tp>
        <v>4445</v>
        <stp/>
        <stp>##V3_BDHV12</stp>
        <stp>SHP LN Equity</stp>
        <stp>PX_CLOSE_1D</stp>
        <stp>14/08/2018</stp>
        <stp>14/08/2018</stp>
        <stp>[Crispin Spreadsheet.xlsx]OEI!R577C28</stp>
        <tr r="AB577" s="1"/>
      </tp>
      <tp>
        <v>96.3</v>
        <stp/>
        <stp>##V3_BDHV12</stp>
        <stp>SRP LN Equity</stp>
        <stp>PX_CLOSE_1D</stp>
        <stp>14/08/2018</stp>
        <stp>14/08/2018</stp>
        <stp>[Crispin Spreadsheet.xlsx]OEI!R576C28</stp>
        <tr r="AB576" s="1"/>
      </tp>
      <tp>
        <v>19</v>
        <stp/>
        <stp>##V3_BDHV12</stp>
        <stp>SLP LN Equity</stp>
        <stp>PX_CLOSE_1D</stp>
        <stp>14/08/2018</stp>
        <stp>14/08/2018</stp>
        <stp>[Crispin Spreadsheet.xlsx]OEI!R589C28</stp>
        <tr r="AB589" s="1"/>
      </tp>
      <tp>
        <v>21.954999999999998</v>
        <stp/>
        <stp>##V3_BDPV12</stp>
        <stp>CS FP Equity</stp>
        <stp>LAST_PRICE</stp>
        <stp>[Crispin Spreadsheet.xlsx]OPE!R9C7</stp>
        <tr r="G9" s="5"/>
      </tp>
      <tp>
        <v>91.2</v>
        <stp/>
        <stp>##V3_BDHV12</stp>
        <stp>FGP LN Equity</stp>
        <stp>PX_CLOSE_1D</stp>
        <stp>14/08/2018</stp>
        <stp>14/08/2018</stp>
        <stp>[Crispin Spreadsheet.xlsx]OEI!R473C28</stp>
        <tr r="AB473" s="1"/>
      </tp>
      <tp>
        <v>350.5</v>
        <stp/>
        <stp>##V3_BDHV12</stp>
        <stp>HSP LN Equity</stp>
        <stp>PX_CLOSE_1D</stp>
        <stp>14/08/2018</stp>
        <stp>14/08/2018</stp>
        <stp>[Crispin Spreadsheet.xlsx]OEI!R483C28</stp>
        <tr r="AB483" s="1"/>
      </tp>
      <tp>
        <v>16.71</v>
        <stp/>
        <stp>##V3_BDHV12</stp>
        <stp>REP SQ Equity</stp>
        <stp>PX_CLOSE_1D</stp>
        <stp>14/08/2018</stp>
        <stp>14/08/2018</stp>
        <stp>[Crispin Spreadsheet.xlsx]OEI!R360C28</stp>
        <tr r="AB360" s="1"/>
      </tp>
      <tp>
        <v>2.6070000000000002</v>
        <stp/>
        <stp>##V3_BDHV12</stp>
        <stp>MAP SQ Equity</stp>
        <stp>PX_CLOSE_1D</stp>
        <stp>14/08/2018</stp>
        <stp>14/08/2018</stp>
        <stp>[Crispin Spreadsheet.xlsx]OEI!R359C28</stp>
        <tr r="AB359" s="1"/>
      </tp>
      <tp>
        <v>0.26</v>
        <stp/>
        <stp>##V3_BDHV12</stp>
        <stp>BCP PL Equity</stp>
        <stp>PX_CLOSE_1D</stp>
        <stp>14/08/2018</stp>
        <stp>14/08/2018</stp>
        <stp>[Crispin Spreadsheet.xlsx]OEI!R334C28</stp>
        <tr r="AB334" s="1"/>
      </tp>
      <tp>
        <v>3.4239999999999999</v>
        <stp/>
        <stp>##V3_BDHV12</stp>
        <stp>EDP PL Equity</stp>
        <stp>PX_CLOSE_1D</stp>
        <stp>14/08/2018</stp>
        <stp>14/08/2018</stp>
        <stp>[Crispin Spreadsheet.xlsx]OEI!R335C28</stp>
        <tr r="AB335" s="1"/>
      </tp>
      <tp>
        <v>3635</v>
        <stp/>
        <stp>##V3_BDHV12</stp>
        <stp>8919 JT Equity</stp>
        <stp>PX_CLOSE_1D</stp>
        <stp>14/08/2018</stp>
        <stp>14/08/2018</stp>
        <stp>[Crispin Spreadsheet.xlsx]SWAN!R81C26</stp>
        <tr r="Z81" s="2"/>
      </tp>
      <tp>
        <v>2000</v>
        <stp/>
        <stp>##V3_BDHV12</stp>
        <stp>8929 JT Equity</stp>
        <stp>PX_CLOSE_1D</stp>
        <stp>14/08/2018</stp>
        <stp>14/08/2018</stp>
        <stp>[Crispin Spreadsheet.xlsx]SWAN!R79C26</stp>
        <tr r="Z79" s="2"/>
      </tp>
      <tp>
        <v>2.2599999999999998</v>
        <stp/>
        <stp>##V3_BDHV12</stp>
        <stp>ISP IM Equity</stp>
        <stp>PX_CLOSE_1D</stp>
        <stp>14/08/2018</stp>
        <stp>14/08/2018</stp>
        <stp>[Crispin Spreadsheet.xlsx]OEI!R236C28</stp>
        <tr r="AB236" s="1"/>
      </tp>
      <tp>
        <v>39.18</v>
        <stp/>
        <stp>##V3_BDHV12</stp>
        <stp>KSP ID Equity</stp>
        <stp>PX_CLOSE_1D</stp>
        <stp>14/08/2018</stp>
        <stp>14/08/2018</stp>
        <stp>[Crispin Spreadsheet.xlsx]OEI!R220C28</stp>
        <tr r="AB220" s="1"/>
      </tp>
      <tp>
        <v>10020</v>
        <stp/>
        <stp>##V3_BDHV12</stp>
        <stp>OTP HB Equity</stp>
        <stp>PX_CLOSE_1D</stp>
        <stp>14/08/2018</stp>
        <stp>14/08/2018</stp>
        <stp>[Crispin Spreadsheet.xlsx]OEI!R216C28</stp>
        <tr r="AB216" s="1"/>
      </tp>
      <tp>
        <v>100.1</v>
        <stp/>
        <stp>##V3_BDHV12</stp>
        <stp>SAP GY Equity</stp>
        <stp>PX_CLOSE_1D</stp>
        <stp>14/08/2018</stp>
        <stp>14/08/2018</stp>
        <stp>[Crispin Spreadsheet.xlsx]OEI!R177C28</stp>
        <tr r="AB177" s="1"/>
      </tp>
      <tp>
        <v>7424</v>
        <stp/>
        <stp>##V3_BDPV12</stp>
        <stp>Z A Index</stp>
        <stp>PX_YEST_CLOSE</stp>
        <stp>[Crispin Spreadsheet.xlsx]OEI!R413C6</stp>
        <tr r="F413" s="1"/>
      </tp>
      <tp>
        <v>10.1</v>
        <stp/>
        <stp>##V3_BDHV12</stp>
        <stp>SUPV US Equity</stp>
        <stp>PX_CLOSE_1D</stp>
        <stp>14/08/2018</stp>
        <stp>14/08/2018</stp>
        <stp>[Crispin Spreadsheet.xlsx]OEI!R670C28</stp>
        <tr r="AB670" s="1"/>
      </tp>
      <tp>
        <v>129.35</v>
        <stp/>
        <stp>##V3_BDPV12</stp>
        <stp>MQG AU Equity</stp>
        <stp>LAST_PRICE</stp>
        <stp>[Crispin Spreadsheet.xlsx]OEI!R19C7</stp>
        <tr r="G19" s="1"/>
      </tp>
      <tp>
        <v>350</v>
        <stp/>
        <stp>##V3_BDPV12</stp>
        <stp>HSP LN Equity</stp>
        <stp>LAST_PRICE</stp>
        <stp>[Crispin Spreadsheet.xlsx]OEI!R483C7</stp>
        <tr r="G483" s="1"/>
      </tp>
      <tp>
        <v>54.45</v>
        <stp/>
        <stp>##V3_BDPV12</stp>
        <stp>HUR LN Equity</stp>
        <stp>LAST_PRICE</stp>
        <stp>[Crispin Spreadsheet.xlsx]OEI!R491C7</stp>
        <tr r="G491" s="1"/>
      </tp>
      <tp>
        <v>2565</v>
        <stp/>
        <stp>##V3_BDPV12</stp>
        <stp>SGSN SW Equity</stp>
        <stp>LAST_PRICE</stp>
        <stp>[Crispin Spreadsheet.xlsx]OEI!R403C7</stp>
        <tr r="G403" s="1"/>
      </tp>
      <tp>
        <v>2.42</v>
        <stp/>
        <stp>##V3_BDPV12</stp>
        <stp>WFT US Equity</stp>
        <stp>LAST_PRICE</stp>
        <stp>[Crispin Spreadsheet.xlsx]OEI!R847C7</stp>
        <tr r="G847" s="1"/>
      </tp>
      <tp>
        <v>89.6</v>
        <stp/>
        <stp>##V3_BDPV12</stp>
        <stp>FGP LN Equity</stp>
        <stp>LAST_PRICE</stp>
        <stp>[Crispin Spreadsheet.xlsx]OEI!R473C7</stp>
        <tr r="G473" s="1"/>
      </tp>
      <tp>
        <v>105.76</v>
        <stp/>
        <stp>##V3_BDPV12</stp>
        <stp>SAFM US Equity</stp>
        <stp>LAST_PRICE</stp>
        <stp>[Crispin Spreadsheet.xlsx]OEI!R830C7</stp>
        <tr r="G830" s="1"/>
      </tp>
      <tp>
        <v>89.09</v>
        <stp/>
        <stp>##V3_BDPV12</stp>
        <stp>ALV US Equity</stp>
        <stp>LAST_PRICE</stp>
        <stp>[Crispin Spreadsheet.xlsx]OEI!R625C7</stp>
        <tr r="G625" s="1"/>
      </tp>
      <tp>
        <v>389</v>
        <stp/>
        <stp>##V3_BDPV12</stp>
        <stp>YAR NO Equity</stp>
        <stp>LAST_PRICE</stp>
        <stp>[Crispin Spreadsheet.xlsx]OEI!R331C7</stp>
        <tr r="G331" s="1"/>
      </tp>
      <tp>
        <v>6.84</v>
        <stp/>
        <stp>##V3_BDPV12</stp>
        <stp>ESV US Equity</stp>
        <stp>LAST_PRICE</stp>
        <stp>[Crispin Spreadsheet.xlsx]OEI!R655C7</stp>
        <tr r="G655" s="1"/>
      </tp>
      <tp>
        <v>6.84</v>
        <stp/>
        <stp>##V3_BDPV12</stp>
        <stp>ESV US Equity</stp>
        <stp>LAST_PRICE</stp>
        <stp>[Crispin Spreadsheet.xlsx]OEI!R795C7</stp>
        <tr r="G795" s="1"/>
      </tp>
      <tp>
        <v>43.57</v>
        <stp/>
        <stp>##V3_BDPV12</stp>
        <stp>NAV US Equity</stp>
        <stp>LAST_PRICE</stp>
        <stp>[Crispin Spreadsheet.xlsx]OEI!R695C7</stp>
        <tr r="G695" s="1"/>
      </tp>
      <tp>
        <v>37.97</v>
        <stp/>
        <stp>##V3_BDPV12</stp>
        <stp>MAS US Equity</stp>
        <stp>LAST_PRICE</stp>
        <stp>[Crispin Spreadsheet.xlsx]OEI!R690C7</stp>
        <tr r="G690" s="1"/>
      </tp>
      <tp>
        <v>358.2</v>
        <stp/>
        <stp>##V3_BDPV12</stp>
        <stp>ASHM LN Equity</stp>
        <stp>LAST_PRICE</stp>
        <stp>[Crispin Spreadsheet.xlsx]OEI!R780C7</stp>
        <tr r="G780" s="1"/>
      </tp>
      <tp>
        <v>813.4</v>
        <stp/>
        <stp>##V3_BDPV12</stp>
        <stp>ANTO LN Equity</stp>
        <stp>LAST_PRICE</stp>
        <stp>[Crispin Spreadsheet.xlsx]OEI!R422C7</stp>
        <tr r="G422" s="1"/>
      </tp>
      <tp>
        <v>33.29</v>
        <stp/>
        <stp>##V3_BDPV12</stp>
        <stp>EDEN FP Equity</stp>
        <stp>LAST_PRICE</stp>
        <stp>[Crispin Spreadsheet.xlsx]OEI!R103C7</stp>
        <tr r="G103" s="1"/>
      </tp>
      <tp>
        <v>119.45</v>
        <stp/>
        <stp>##V3_BDPV12</stp>
        <stp>DUFN SW Equity</stp>
        <stp>LAST_PRICE</stp>
        <stp>[Crispin Spreadsheet.xlsx]OEI!R393C7</stp>
        <tr r="G393" s="1"/>
      </tp>
      <tp>
        <v>354.83</v>
        <stp/>
        <stp>##V3_BDPV12</stp>
        <stp>ILMN US Equity</stp>
        <stp>LAST_PRICE</stp>
        <stp>[Crispin Spreadsheet.xlsx]OEI!R673C7</stp>
        <tr r="G673" s="1"/>
      </tp>
      <tp>
        <v>470.4</v>
        <stp/>
        <stp>##V3_BDPV12</stp>
        <stp>HMSO LN Equity</stp>
        <stp>LAST_PRICE</stp>
        <stp>[Crispin Spreadsheet.xlsx]OEI!R482C7</stp>
        <tr r="G482" s="1"/>
      </tp>
      <tp>
        <v>95</v>
        <stp/>
        <stp>##V3_BDPV12</stp>
        <stp>IQE LN Equity</stp>
        <stp>LAST_PRICE</stp>
        <stp>[Crispin Spreadsheet.xlsx]SWAN!R156C7</stp>
        <tr r="G156" s="2"/>
      </tp>
      <tp>
        <v>155.87</v>
        <stp/>
        <stp>##V3_BDPV12</stp>
        <stp>URI US Equity</stp>
        <stp>LAST_PRICE</stp>
        <stp>[Crispin Spreadsheet.xlsx]SWAN!R216C7</stp>
        <tr r="G216" s="2"/>
      </tp>
      <tp>
        <v>2010</v>
        <stp/>
        <stp>##V3_BDPV12</stp>
        <stp>8929 JT Equity</stp>
        <stp>PX_YEST_CLOSE</stp>
        <stp>[Crispin Spreadsheet.xlsx]OEI!R251C6</stp>
        <tr r="F251" s="1"/>
      </tp>
      <tp>
        <v>5280</v>
        <stp/>
        <stp>##V3_BDPV12</stp>
        <stp>9719 JT Equity</stp>
        <stp>PX_YEST_CLOSE</stp>
        <stp>[Crispin Spreadsheet.xlsx]OEI!R282C6</stp>
        <tr r="F282" s="1"/>
      </tp>
      <tp>
        <v>216</v>
        <stp/>
        <stp>##V3_BDPV12</stp>
        <stp>OBD LN Equity</stp>
        <stp>LAST_PRICE</stp>
        <stp>[Crispin Spreadsheet.xlsx]SWAN!R166C7</stp>
        <tr r="G166" s="2"/>
      </tp>
      <tp t="s">
        <v>HKD</v>
        <stp/>
        <stp>##V3_BDPV12</stp>
        <stp>1233 HK Equity</stp>
        <stp>CRNCY</stp>
        <stp>[Crispin Spreadsheet.xlsx]OEI!R211C4</stp>
        <tr r="D211" s="1"/>
      </tp>
      <tp>
        <v>1</v>
        <stp/>
        <stp>##V3_BDPV12</stp>
        <stp>EURZAr Curncy</stp>
        <stp>QUOTE_FACTOR</stp>
        <stp>[Crispin Spreadsheet.xlsx]OEI!R342C12</stp>
        <tr r="L342" s="1"/>
      </tp>
      <tp>
        <v>1</v>
        <stp/>
        <stp>##V3_BDPV12</stp>
        <stp>EURZAr Curncy</stp>
        <stp>QUOTE_FACTOR</stp>
        <stp>[Crispin Spreadsheet.xlsx]OEI!R343C12</stp>
        <tr r="L343" s="1"/>
      </tp>
      <tp>
        <v>1</v>
        <stp/>
        <stp>##V3_BDPV12</stp>
        <stp>EURZAr Curncy</stp>
        <stp>QUOTE_FACTOR</stp>
        <stp>[Crispin Spreadsheet.xlsx]OEI!R344C12</stp>
        <tr r="L344" s="1"/>
      </tp>
      <tp>
        <v>1</v>
        <stp/>
        <stp>##V3_BDPV12</stp>
        <stp>EURZAr Curncy</stp>
        <stp>QUOTE_FACTOR</stp>
        <stp>[Crispin Spreadsheet.xlsx]OEI!R345C12</stp>
        <tr r="L345" s="1"/>
      </tp>
      <tp>
        <v>1561</v>
        <stp/>
        <stp>##V3_BDPV12</stp>
        <stp>ABC LN Equity</stp>
        <stp>LAST_PRICE</stp>
        <stp>[Crispin Spreadsheet.xlsx]SWAN!R126C7</stp>
        <tr r="G126" s="2"/>
      </tp>
      <tp>
        <v>21775</v>
        <stp/>
        <stp>##V3_BDPV12</stp>
        <stp>6954 JT Equity</stp>
        <stp>PX_YEST_CLOSE</stp>
        <stp>[Crispin Spreadsheet.xlsx]OEI!R256C6</stp>
        <tr r="F256" s="1"/>
      </tp>
      <tp>
        <v>3672</v>
        <stp/>
        <stp>##V3_BDPV12</stp>
        <stp>BKG LN Equity</stp>
        <stp>LAST_PRICE</stp>
        <stp>[Crispin Spreadsheet.xlsx]SWAN!R136C7</stp>
        <tr r="G136" s="2"/>
      </tp>
      <tp>
        <v>2168</v>
        <stp/>
        <stp>##V3_BDPV12</stp>
        <stp>3230 JT Equity</stp>
        <stp>PX_YEST_CLOSE</stp>
        <stp>[Crispin Spreadsheet.xlsx]OEI!R290C6</stp>
        <tr r="F290" s="1"/>
      </tp>
      <tp>
        <v>296.2</v>
        <stp/>
        <stp>##V3_BDPV12</stp>
        <stp>DOM LN Equity</stp>
        <stp>LAST_PRICE</stp>
        <stp>[Crispin Spreadsheet.xlsx]SWAN!R146C7</stp>
        <tr r="G146" s="2"/>
      </tp>
      <tp>
        <v>31.95</v>
        <stp/>
        <stp>##V3_BDPV12</stp>
        <stp>BGS US Equity</stp>
        <stp>LAST_PRICE</stp>
        <stp>[Crispin Spreadsheet.xlsx]SWAN!R186C7</stp>
        <tr r="G186" s="2"/>
      </tp>
      <tp t="s">
        <v>WTI CRUDE FUTURE  Oct18</v>
        <stp/>
        <stp>##V3_BDPV12</stp>
        <stp>CLA Comdty</stp>
        <stp>NAME</stp>
        <stp>[Crispin Spreadsheet.xlsx]OEI!R751C5</stp>
        <tr r="E751" s="1"/>
      </tp>
      <tp>
        <v>77.2</v>
        <stp/>
        <stp>##V3_BDPV12</stp>
        <stp>MELE BB Equity</stp>
        <stp>PX_YEST_CLOSE</stp>
        <stp>[Crispin Spreadsheet.xlsx]SWAN!R16C6</stp>
        <tr r="F16" s="2"/>
      </tp>
      <tp>
        <v>1141</v>
        <stp/>
        <stp>##V3_BDPV12</stp>
        <stp>TPK LN Equity</stp>
        <stp>LAST_PRICE</stp>
        <stp>[Crispin Spreadsheet.xlsx]SWAN!R176C7</stp>
        <tr r="G176" s="2"/>
      </tp>
      <tp>
        <v>1.2879</v>
        <stp/>
        <stp>##V3_BDPV12</stp>
        <stp>GBPUSD Curncy</stp>
        <stp>LAST_PRICE</stp>
        <stp>[Crispin Spreadsheet.xlsx]BEST!R13C13</stp>
        <tr r="M13" s="6"/>
      </tp>
      <tp>
        <v>2.13</v>
        <stp/>
        <stp>##V3_BDHV12</stp>
        <stp>SRS IM Equity</stp>
        <stp>PX_CLOSE_1D</stp>
        <stp>14/08/2018</stp>
        <stp>14/08/2018</stp>
        <stp>[Crispin Spreadsheet.xlsx]OEI!R831C28</stp>
        <tr r="AB831" s="1"/>
      </tp>
      <tp>
        <v>160.30000000000001</v>
        <stp/>
        <stp>##V3_BDHV12</stp>
        <stp>INTU LN Equity</stp>
        <stp>PX_CLOSE_1D</stp>
        <stp>14/08/2018</stp>
        <stp>14/08/2018</stp>
        <stp>[Crispin Spreadsheet.xlsx]OEI!R504C28</stp>
        <tr r="AB504" s="1"/>
      </tp>
      <tp>
        <v>70.739999999999995</v>
        <stp/>
        <stp>##V3_BDHV12</stp>
        <stp>AMS SW Equity</stp>
        <stp>PX_CLOSE_1D</stp>
        <stp>14/08/2018</stp>
        <stp>14/08/2018</stp>
        <stp>[Crispin Spreadsheet.xlsx]OEI!R776C28</stp>
        <tr r="AB776" s="1"/>
      </tp>
      <tp>
        <v>33.869999999999997</v>
        <stp/>
        <stp>##V3_BDPV12</stp>
        <stp>KCR FH Equity</stp>
        <stp>LAST_PRICE</stp>
        <stp>[Crispin Spreadsheet.xlsx]OEI!R75C7</stp>
        <tr r="G75" s="1"/>
      </tp>
      <tp>
        <v>67.09</v>
        <stp/>
        <stp>##V3_BDHV12</stp>
        <stp>LVS US Equity</stp>
        <stp>PX_CLOSE_1D</stp>
        <stp>14/08/2018</stp>
        <stp>14/08/2018</stp>
        <stp>[Crispin Spreadsheet.xlsx]OEI!R683C28</stp>
        <tr r="AB683" s="1"/>
      </tp>
      <tp>
        <v>37.72</v>
        <stp/>
        <stp>##V3_BDHV12</stp>
        <stp>MAS US Equity</stp>
        <stp>PX_CLOSE_1D</stp>
        <stp>14/08/2018</stp>
        <stp>14/08/2018</stp>
        <stp>[Crispin Spreadsheet.xlsx]OEI!R690C28</stp>
        <tr r="AB690" s="1"/>
      </tp>
      <tp>
        <v>30.95</v>
        <stp/>
        <stp>##V3_BDHV12</stp>
        <stp>BGS US Equity</stp>
        <stp>PX_CLOSE_1D</stp>
        <stp>14/08/2018</stp>
        <stp>14/08/2018</stp>
        <stp>[Crispin Spreadsheet.xlsx]OEI!R627C28</stp>
        <tr r="AB627" s="1"/>
      </tp>
      <tp>
        <v>298.3</v>
        <stp/>
        <stp>##V3_BDHV12</stp>
        <stp>MKS LN Equity</stp>
        <stp>PX_CLOSE_1D</stp>
        <stp>14/08/2018</stp>
        <stp>14/08/2018</stp>
        <stp>[Crispin Spreadsheet.xlsx]OEI!R526C28</stp>
        <tr r="AB526" s="1"/>
      </tp>
      <tp>
        <v>5374</v>
        <stp/>
        <stp>##V3_BDHV12</stp>
        <stp>RRS LN Equity</stp>
        <stp>PX_CLOSE_1D</stp>
        <stp>14/08/2018</stp>
        <stp>14/08/2018</stp>
        <stp>[Crispin Spreadsheet.xlsx]OEI!R551C28</stp>
        <tr r="AB551" s="1"/>
      </tp>
      <tp>
        <v>245.8</v>
        <stp/>
        <stp>##V3_BDHV12</stp>
        <stp>RBS LN Equity</stp>
        <stp>PX_CLOSE_1D</stp>
        <stp>14/08/2018</stp>
        <stp>14/08/2018</stp>
        <stp>[Crispin Spreadsheet.xlsx]OEI!R563C28</stp>
        <tr r="AB563" s="1"/>
      </tp>
      <tp>
        <v>658</v>
        <stp/>
        <stp>##V3_BDHV12</stp>
        <stp>SMS LN Equity</stp>
        <stp>PX_CLOSE_1D</stp>
        <stp>14/08/2018</stp>
        <stp>14/08/2018</stp>
        <stp>[Crispin Spreadsheet.xlsx]OEI!R579C28</stp>
        <tr r="AB579" s="1"/>
      </tp>
      <tp>
        <v>824</v>
        <stp/>
        <stp>##V3_BDHV12</stp>
        <stp>SVS LN Equity</stp>
        <stp>PX_CLOSE_1D</stp>
        <stp>14/08/2018</stp>
        <stp>14/08/2018</stp>
        <stp>[Crispin Spreadsheet.xlsx]OEI!R571C28</stp>
        <tr r="AB571" s="1"/>
      </tp>
      <tp>
        <v>112.77</v>
        <stp/>
        <stp>##V3_BDHV12</stp>
        <stp>GBS LN Equity</stp>
        <stp>PX_CLOSE_1D</stp>
        <stp>14/08/2018</stp>
        <stp>14/08/2018</stp>
        <stp>[Crispin Spreadsheet.xlsx]OEI!R479C28</stp>
        <tr r="AB479" s="1"/>
      </tp>
      <tp>
        <v>249</v>
        <stp/>
        <stp>##V3_BDHV12</stp>
        <stp>GFS LN Equity</stp>
        <stp>PX_CLOSE_1D</stp>
        <stp>14/08/2018</stp>
        <stp>14/08/2018</stp>
        <stp>[Crispin Spreadsheet.xlsx]OEI!R476C28</stp>
        <tr r="AB476" s="1"/>
      </tp>
      <tp>
        <v>198.5</v>
        <stp/>
        <stp>##V3_BDHV12</stp>
        <stp>HAS LN Equity</stp>
        <stp>PX_CLOSE_1D</stp>
        <stp>14/08/2018</stp>
        <stp>14/08/2018</stp>
        <stp>[Crispin Spreadsheet.xlsx]OEI!R484C28</stp>
        <tr r="AB484" s="1"/>
      </tp>
      <tp>
        <v>70.739999999999995</v>
        <stp/>
        <stp>##V3_BDHV12</stp>
        <stp>AMS SW Equity</stp>
        <stp>PX_CLOSE_1D</stp>
        <stp>14/08/2018</stp>
        <stp>14/08/2018</stp>
        <stp>[Crispin Spreadsheet.xlsx]OEI!R388C28</stp>
        <tr r="AB388" s="1"/>
      </tp>
      <tp>
        <v>38.700000000000003</v>
        <stp/>
        <stp>##V3_BDHV12</stp>
        <stp>PGS NO Equity</stp>
        <stp>PX_CLOSE_1D</stp>
        <stp>14/08/2018</stp>
        <stp>14/08/2018</stp>
        <stp>[Crispin Spreadsheet.xlsx]OEI!R325C28</stp>
        <tr r="AB325" s="1"/>
      </tp>
      <tp>
        <v>74</v>
        <stp/>
        <stp>##V3_BDHV12</stp>
        <stp>AMS SQ Equity</stp>
        <stp>PX_CLOSE_1D</stp>
        <stp>14/08/2018</stp>
        <stp>14/08/2018</stp>
        <stp>[Crispin Spreadsheet.xlsx]OEI!R351C28</stp>
        <tr r="AB351" s="1"/>
      </tp>
      <tp>
        <v>2.13</v>
        <stp/>
        <stp>##V3_BDHV12</stp>
        <stp>SRS IM Equity</stp>
        <stp>PX_CLOSE_1D</stp>
        <stp>14/08/2018</stp>
        <stp>14/08/2018</stp>
        <stp>[Crispin Spreadsheet.xlsx]OEI!R239C28</stp>
        <tr r="AB239" s="1"/>
      </tp>
      <tp>
        <v>208.4</v>
        <stp/>
        <stp>##V3_BDHV12</stp>
        <stp>ADS GY Equity</stp>
        <stp>PX_CLOSE_1D</stp>
        <stp>14/08/2018</stp>
        <stp>14/08/2018</stp>
        <stp>[Crispin Spreadsheet.xlsx]OEI!R144C28</stp>
        <tr r="AB144" s="1"/>
      </tp>
      <tp>
        <v>78.84</v>
        <stp/>
        <stp>##V3_BDHV12</stp>
        <stp>BAS GY Equity</stp>
        <stp>PX_CLOSE_1D</stp>
        <stp>14/08/2018</stp>
        <stp>14/08/2018</stp>
        <stp>[Crispin Spreadsheet.xlsx]OEI!R149C28</stp>
        <tr r="AB149" s="1"/>
      </tp>
      <tp>
        <v>129.94</v>
        <stp/>
        <stp>##V3_BDHV12</stp>
        <stp>LULU US Equity</stp>
        <stp>PX_CLOSE_1D</stp>
        <stp>14/08/2018</stp>
        <stp>14/08/2018</stp>
        <stp>[Crispin Spreadsheet.xlsx]OEI!R688C28</stp>
        <tr r="AB688" s="1"/>
      </tp>
      <tp>
        <v>548.6</v>
        <stp/>
        <stp>##V3_BDHV12</stp>
        <stp>RMS FP Equity</stp>
        <stp>PX_CLOSE_1D</stp>
        <stp>14/08/2018</stp>
        <stp>14/08/2018</stp>
        <stp>[Crispin Spreadsheet.xlsx]OEI!R108C28</stp>
        <tr r="AB108" s="1"/>
      </tp>
      <tp>
        <v>0.90110000000000001</v>
        <stp/>
        <stp>##V3_BDPV12</stp>
        <stp>EURGBP Curncy</stp>
        <stp>LAST_PRICE</stp>
        <stp>[Crispin Spreadsheet.xlsx]OEI!R856C7</stp>
        <tr r="G856" s="1"/>
      </tp>
      <tp>
        <v>13.91</v>
        <stp/>
        <stp>##V3_BDPV12</stp>
        <stp>ORA FP Equity</stp>
        <stp>LAST_PRICE</stp>
        <stp>[Crispin Spreadsheet.xlsx]OPE!R10C7</stp>
        <tr r="G10" s="5"/>
      </tp>
      <tp>
        <v>95.86</v>
        <stp/>
        <stp>##V3_BDPV12</stp>
        <stp>WMT US Equity</stp>
        <stp>LAST_PRICE</stp>
        <stp>[Crispin Spreadsheet.xlsx]OEI!R846C7</stp>
        <tr r="G846" s="1"/>
      </tp>
      <tp>
        <v>464.6</v>
        <stp/>
        <stp>##V3_BDPV12</stp>
        <stp>KER FP Equity</stp>
        <stp>LAST_PRICE</stp>
        <stp>[Crispin Spreadsheet.xlsx]OEI!R110C7</stp>
        <tr r="G110" s="1"/>
      </tp>
      <tp>
        <v>8.52</v>
        <stp/>
        <stp>##V3_BDPV12</stp>
        <stp>BFR US Equity</stp>
        <stp>LAST_PRICE</stp>
        <stp>[Crispin Spreadsheet.xlsx]OEI!R630C7</stp>
        <tr r="G630" s="1"/>
      </tp>
      <tp>
        <v>81.22</v>
        <stp/>
        <stp>##V3_BDPV12</stp>
        <stp>AMS SQ Equity</stp>
        <stp>LAST_PRICE</stp>
        <stp>[Crispin Spreadsheet.xlsx]OEI!R351C7</stp>
        <tr r="G351" s="1"/>
      </tp>
      <tp>
        <v>2.1840000000000002</v>
        <stp/>
        <stp>##V3_BDPV12</stp>
        <stp>SRS IM Equity</stp>
        <stp>LAST_PRICE</stp>
        <stp>[Crispin Spreadsheet.xlsx]OEI!R831C7</stp>
        <tr r="G831" s="1"/>
      </tp>
      <tp>
        <v>105.98</v>
        <stp/>
        <stp>##V3_BDPV12</stp>
        <stp>AXP US Equity</stp>
        <stp>LAST_PRICE</stp>
        <stp>[Crispin Spreadsheet.xlsx]OEI!R622C7</stp>
        <tr r="G622" s="1"/>
      </tp>
      <tp>
        <v>84.7</v>
        <stp/>
        <stp>##V3_BDPV12</stp>
        <stp>CFR SW Equity</stp>
        <stp>LAST_PRICE</stp>
        <stp>[Crispin Spreadsheet.xlsx]OEI!R390C7</stp>
        <tr r="G390" s="1"/>
      </tp>
      <tp>
        <v>92.33</v>
        <stp/>
        <stp>##V3_BDPV12</stp>
        <stp>EXP US Equity</stp>
        <stp>LAST_PRICE</stp>
        <stp>[Crispin Spreadsheet.xlsx]OEI!R652C7</stp>
        <tr r="G652" s="1"/>
      </tp>
      <tp>
        <v>800</v>
        <stp/>
        <stp>##V3_BDPV12</stp>
        <stp>SVS LN Equity</stp>
        <stp>LAST_PRICE</stp>
        <stp>[Crispin Spreadsheet.xlsx]OEI!R571C7</stp>
        <tr r="G571" s="1"/>
      </tp>
      <tp>
        <v>5040</v>
        <stp/>
        <stp>##V3_BDPV12</stp>
        <stp>RRS LN Equity</stp>
        <stp>LAST_PRICE</stp>
        <stp>[Crispin Spreadsheet.xlsx]OEI!R551C7</stp>
        <tr r="G551" s="1"/>
      </tp>
      <tp>
        <v>33</v>
        <stp/>
        <stp>##V3_BDPV12</stp>
        <stp>RPT LN Equity</stp>
        <stp>LAST_PRICE</stp>
        <stp>[Crispin Spreadsheet.xlsx]OEI!R556C7</stp>
        <tr r="G556" s="1"/>
      </tp>
      <tp>
        <v>131.09</v>
        <stp/>
        <stp>##V3_BDPV12</stp>
        <stp>RACE US Equity</stp>
        <stp>LAST_PRICE</stp>
        <stp>[Crispin Spreadsheet.xlsx]OEI!R659C7</stp>
        <tr r="G659" s="1"/>
      </tp>
      <tp>
        <v>626.79999999999995</v>
        <stp/>
        <stp>##V3_BDHV12</stp>
        <stp>BA/ LN Equity</stp>
        <stp>PX_CLOSE_1D</stp>
        <stp>14/08/2018</stp>
        <stp>14/08/2018</stp>
        <stp>[Crispin Spreadsheet.xlsx]ALEG!R37C22</stp>
        <tr r="V37" s="3"/>
      </tp>
      <tp>
        <v>14.615</v>
        <stp/>
        <stp>##V3_BDPV12</stp>
        <stp>CSGN SW Equity</stp>
        <stp>LAST_PRICE</stp>
        <stp>[Crispin Spreadsheet.xlsx]OEI!R392C7</stp>
        <tr r="G392" s="1"/>
      </tp>
      <tp>
        <v>0.33100000000000002</v>
        <stp/>
        <stp>##V3_BDPV12</stp>
        <stp>GEDI IM Equity</stp>
        <stp>LAST_PRICE</stp>
        <stp>[Crispin Spreadsheet.xlsx]OEI!R235C7</stp>
        <tr r="G235" s="1"/>
      </tp>
      <tp>
        <v>4364</v>
        <stp/>
        <stp>##V3_BDPV12</stp>
        <stp>8316 JT Equity</stp>
        <stp>LAST_PRICE</stp>
        <stp>[Crispin Spreadsheet.xlsx]OPUS!R28C7</stp>
        <tr r="G28" s="4"/>
      </tp>
      <tp>
        <v>26</v>
        <stp/>
        <stp>##V3_BDPV12</stp>
        <stp>NLSN US Equity</stp>
        <stp>LAST_PRICE</stp>
        <stp>[Crispin Spreadsheet.xlsx]OEI!R822C7</stp>
        <tr r="G822" s="1"/>
      </tp>
      <tp>
        <v>161.6</v>
        <stp/>
        <stp>##V3_BDPV12</stp>
        <stp>ITV LN Equity</stp>
        <stp>LAST_PRICE</stp>
        <stp>[Crispin Spreadsheet.xlsx]SWAN!R157C7</stp>
        <tr r="G157" s="2"/>
      </tp>
      <tp t="s">
        <v>HKD</v>
        <stp/>
        <stp>##V3_BDPV12</stp>
        <stp>3333 HK Equity</stp>
        <stp>CRNCY</stp>
        <stp>[Crispin Spreadsheet.xlsx]OEI!R200C4</stp>
        <tr r="D200" s="1"/>
      </tp>
      <tp>
        <v>109.9</v>
        <stp/>
        <stp>##V3_BDPV12</stp>
        <stp>ACA LN Equity</stp>
        <stp>LAST_PRICE</stp>
        <stp>[Crispin Spreadsheet.xlsx]SWAN!R127C7</stp>
        <tr r="G127" s="2"/>
      </tp>
      <tp t="s">
        <v>EUR</v>
        <stp/>
        <stp>##V3_BDPV12</stp>
        <stp>ALPHA GA Equity</stp>
        <stp>CRNCY</stp>
        <stp>[Crispin Spreadsheet.xlsx]SWAN!R61C4</stp>
        <tr r="D61" s="2"/>
      </tp>
      <tp>
        <v>1647</v>
        <stp/>
        <stp>##V3_BDPV12</stp>
        <stp>5726 JT Equity</stp>
        <stp>PX_YEST_CLOSE</stp>
        <stp>[Crispin Spreadsheet.xlsx]OEI!R280C6</stp>
        <tr r="F280" s="1"/>
      </tp>
      <tp>
        <v>2544.5</v>
        <stp/>
        <stp>##V3_BDPV12</stp>
        <stp>8801 JT Equity</stp>
        <stp>PX_YEST_CLOSE</stp>
        <stp>[Crispin Spreadsheet.xlsx]OEI!R272C6</stp>
        <tr r="F272" s="1"/>
      </tp>
      <tp t="s">
        <v>SEK</v>
        <stp/>
        <stp>##V3_BDPV12</stp>
        <stp>ERICB SS Equity</stp>
        <stp>CRNCY</stp>
        <stp>[Crispin Spreadsheet.xlsx]OPUS!R35C4</stp>
        <tr r="D35" s="4"/>
      </tp>
      <tp>
        <v>43.64</v>
        <stp/>
        <stp>##V3_BDPV12</stp>
        <stp>BMA US Equity</stp>
        <stp>LAST_PRICE</stp>
        <stp>[Crispin Spreadsheet.xlsx]SWAN!R187C7</stp>
        <tr r="G187" s="2"/>
      </tp>
      <tp t="s">
        <v>GBp</v>
        <stp/>
        <stp>##V3_BDPV12</stp>
        <stp>DMGT LN Equity</stp>
        <stp>CRNCY</stp>
        <stp>[Crispin Spreadsheet.xlsx]OPUS!R43C4</stp>
        <tr r="D43" s="4"/>
      </tp>
      <tp>
        <v>11831</v>
        <stp/>
        <stp>##V3_BDPV12</stp>
        <stp>ANG SJ Equity</stp>
        <stp>LAST_PRICE</stp>
        <stp>[Crispin Spreadsheet.xlsx]SWAN!R107C7</stp>
        <tr r="G107" s="2"/>
      </tp>
      <tp>
        <v>66</v>
        <stp/>
        <stp>##V3_BDPV12</stp>
        <stp>SLCE3 BS Equity</stp>
        <stp>PX_YEST_CLOSE</stp>
        <stp>[Crispin Spreadsheet.xlsx]SWAN!R20C6</stp>
        <tr r="F20" s="2"/>
      </tp>
      <tp>
        <v>3.4249999999999998</v>
        <stp/>
        <stp>##V3_BDHV12</stp>
        <stp>HUNT NO Equity</stp>
        <stp>PX_CLOSE_1D</stp>
        <stp>14/08/2018</stp>
        <stp>14/08/2018</stp>
        <stp>[Crispin Spreadsheet.xlsx]OEI!R803C28</stp>
        <tr r="AB803" s="1"/>
      </tp>
      <tp>
        <v>757.5</v>
        <stp/>
        <stp>##V3_BDHV12</stp>
        <stp>DMGT LN Equity</stp>
        <stp>PX_CLOSE_1D</stp>
        <stp>14/08/2018</stp>
        <stp>14/08/2018</stp>
        <stp>[Crispin Spreadsheet.xlsx]OEI!R458C28</stp>
        <tr r="AB458" s="1"/>
      </tp>
      <tp>
        <v>1.2879</v>
        <stp/>
        <stp>##V3_BDPV12</stp>
        <stp>GBPUSD Curncy</stp>
        <stp>LAST_PRICE</stp>
        <stp>[Crispin Spreadsheet.xlsx]OEI!R855C7</stp>
        <tr r="G855" s="1"/>
      </tp>
      <tp>
        <v>1.2879</v>
        <stp/>
        <stp>##V3_BDPV12</stp>
        <stp>GBPUSD Curncy</stp>
        <stp>LAST_PRICE</stp>
        <stp>[Crispin Spreadsheet.xlsx]OEI!R875C7</stp>
        <tr r="G875" s="1"/>
      </tp>
      <tp>
        <v>435.1</v>
        <stp/>
        <stp>##V3_BDHV12</stp>
        <stp>UHR SW Equity</stp>
        <stp>PX_CLOSE_1D</stp>
        <stp>14/08/2018</stp>
        <stp>14/08/2018</stp>
        <stp>[Crispin Spreadsheet.xlsx]OEI!R838C28</stp>
        <tr r="AB838" s="1"/>
      </tp>
      <tp>
        <v>48.25</v>
        <stp/>
        <stp>##V3_BDHV12</stp>
        <stp>TKR US Equity</stp>
        <stp>PX_CLOSE_1D</stp>
        <stp>14/08/2018</stp>
        <stp>14/08/2018</stp>
        <stp>[Crispin Spreadsheet.xlsx]OEI!R842C28</stp>
        <tr r="AB842" s="1"/>
      </tp>
      <tp>
        <v>555.6</v>
        <stp/>
        <stp>##V3_BDHV12</stp>
        <stp>ISAT LN Equity</stp>
        <stp>PX_CLOSE_1D</stp>
        <stp>14/08/2018</stp>
        <stp>14/08/2018</stp>
        <stp>[Crispin Spreadsheet.xlsx]OEI!R500C28</stp>
        <tr r="AB500" s="1"/>
      </tp>
      <tp>
        <v>124.59</v>
        <stp/>
        <stp>##V3_BDHV12</stp>
        <stp>WHR US Equity</stp>
        <stp>PX_CLOSE_1D</stp>
        <stp>14/08/2018</stp>
        <stp>14/08/2018</stp>
        <stp>[Crispin Spreadsheet.xlsx]OEI!R734C28</stp>
        <tr r="AB734" s="1"/>
      </tp>
      <tp>
        <v>11.5</v>
        <stp/>
        <stp>##V3_BDHV12</stp>
        <stp>PBR US Equity</stp>
        <stp>PX_CLOSE_1D</stp>
        <stp>14/08/2018</stp>
        <stp>14/08/2018</stp>
        <stp>[Crispin Spreadsheet.xlsx]OEI!R708C28</stp>
        <tr r="AB708" s="1"/>
      </tp>
      <tp>
        <v>71.790000000000006</v>
        <stp/>
        <stp>##V3_BDPV12</stp>
        <stp>K US Equity</stp>
        <stp>PX_YEST_CLOSE</stp>
        <stp>[Crispin Spreadsheet.xlsx]SWAN!R200C6</stp>
        <tr r="F200" s="2"/>
      </tp>
      <tp>
        <v>2665.47</v>
        <stp/>
        <stp>##V3_BDHV12</stp>
        <stp>NVR US Equity</stp>
        <stp>PX_CLOSE_1D</stp>
        <stp>14/08/2018</stp>
        <stp>14/08/2018</stp>
        <stp>[Crispin Spreadsheet.xlsx]OEI!R702C28</stp>
        <tr r="AB702" s="1"/>
      </tp>
      <tp>
        <v>241.8</v>
        <stp/>
        <stp>##V3_BDHV12</stp>
        <stp>IBST LN Equity</stp>
        <stp>PX_CLOSE_1D</stp>
        <stp>14/08/2018</stp>
        <stp>14/08/2018</stp>
        <stp>[Crispin Spreadsheet.xlsx]OEI!R492C28</stp>
        <tr r="AB492" s="1"/>
      </tp>
      <tp>
        <v>34.08</v>
        <stp/>
        <stp>##V3_BDHV12</stp>
        <stp>CAR US Equity</stp>
        <stp>PX_CLOSE_1D</stp>
        <stp>14/08/2018</stp>
        <stp>14/08/2018</stp>
        <stp>[Crispin Spreadsheet.xlsx]OEI!R626C28</stp>
        <tr r="AB626" s="1"/>
      </tp>
      <tp>
        <v>9.99</v>
        <stp/>
        <stp>##V3_BDHV12</stp>
        <stp>BFR US Equity</stp>
        <stp>PX_CLOSE_1D</stp>
        <stp>14/08/2018</stp>
        <stp>14/08/2018</stp>
        <stp>[Crispin Spreadsheet.xlsx]OEI!R630C28</stp>
        <tr r="AB630" s="1"/>
      </tp>
      <tp>
        <v>5.6899999999999995</v>
        <stp/>
        <stp>##V3_BDHV12</stp>
        <stp>JPR LN Equity</stp>
        <stp>PX_CLOSE_1D</stp>
        <stp>14/08/2018</stp>
        <stp>14/08/2018</stp>
        <stp>[Crispin Spreadsheet.xlsx]OEI!R515C28</stp>
        <tr r="AB515" s="1"/>
      </tp>
      <tp>
        <v>3110</v>
        <stp/>
        <stp>##V3_BDHV12</stp>
        <stp>SDR LN Equity</stp>
        <stp>PX_CLOSE_1D</stp>
        <stp>14/08/2018</stp>
        <stp>14/08/2018</stp>
        <stp>[Crispin Spreadsheet.xlsx]OEI!R572C28</stp>
        <tr r="AB572" s="1"/>
      </tp>
      <tp>
        <v>3.4350000000000001</v>
        <stp/>
        <stp>##V3_BDHV12</stp>
        <stp>CCR LN Equity</stp>
        <stp>PX_CLOSE_1D</stp>
        <stp>14/08/2018</stp>
        <stp>14/08/2018</stp>
        <stp>[Crispin Spreadsheet.xlsx]OEI!R444C28</stp>
        <tr r="AB444" s="1"/>
      </tp>
      <tp>
        <v>27</v>
        <stp/>
        <stp>##V3_BDHV12</stp>
        <stp>CPR LN Equity</stp>
        <stp>PX_CLOSE_1D</stp>
        <stp>14/08/2018</stp>
        <stp>14/08/2018</stp>
        <stp>[Crispin Spreadsheet.xlsx]OEI!R449C28</stp>
        <tr r="AB449" s="1"/>
      </tp>
      <tp>
        <v>96</v>
        <stp/>
        <stp>##V3_BDHV12</stp>
        <stp>JUST LN Equity</stp>
        <stp>PX_CLOSE_1D</stp>
        <stp>14/08/2018</stp>
        <stp>14/08/2018</stp>
        <stp>[Crispin Spreadsheet.xlsx]OEI!R516C28</stp>
        <tr r="AB516" s="1"/>
      </tp>
      <tp>
        <v>74.400000000000006</v>
        <stp/>
        <stp>##V3_BDHV12</stp>
        <stp>CIR LN Equity</stp>
        <stp>PX_CLOSE_1D</stp>
        <stp>14/08/2018</stp>
        <stp>14/08/2018</stp>
        <stp>[Crispin Spreadsheet.xlsx]OEI!R452C28</stp>
        <tr r="AB452" s="1"/>
      </tp>
      <tp>
        <v>8.25</v>
        <stp/>
        <stp>##V3_BDHV12</stp>
        <stp>EDR LN Equity</stp>
        <stp>PX_CLOSE_1D</stp>
        <stp>14/08/2018</stp>
        <stp>14/08/2018</stp>
        <stp>[Crispin Spreadsheet.xlsx]OEI!R468C28</stp>
        <tr r="AB468" s="1"/>
      </tp>
      <tp>
        <v>49.24</v>
        <stp/>
        <stp>##V3_BDHV12</stp>
        <stp>HUR LN Equity</stp>
        <stp>PX_CLOSE_1D</stp>
        <stp>14/08/2018</stp>
        <stp>14/08/2018</stp>
        <stp>[Crispin Spreadsheet.xlsx]OEI!R491C28</stp>
        <tr r="AB491" s="1"/>
      </tp>
      <tp>
        <v>435.1</v>
        <stp/>
        <stp>##V3_BDHV12</stp>
        <stp>UHR SW Equity</stp>
        <stp>PX_CLOSE_1D</stp>
        <stp>14/08/2018</stp>
        <stp>14/08/2018</stp>
        <stp>[Crispin Spreadsheet.xlsx]OEI!R405C28</stp>
        <tr r="AB405" s="1"/>
      </tp>
      <tp>
        <v>3677</v>
        <stp/>
        <stp>##V3_BDHV12</stp>
        <stp>JMAT LN Equity</stp>
        <stp>PX_CLOSE_1D</stp>
        <stp>14/08/2018</stp>
        <stp>14/08/2018</stp>
        <stp>[Crispin Spreadsheet.xlsx]OEI!R514C28</stp>
        <tr r="AB514" s="1"/>
      </tp>
      <tp>
        <v>19.116</v>
        <stp/>
        <stp>##V3_BDPV12</stp>
        <stp>GBPZAR Curncy</stp>
        <stp>LAST_PRICE</stp>
        <stp>[Crispin Spreadsheet.xlsx]OEI!R765C7</stp>
        <tr r="G765" s="1"/>
      </tp>
      <tp>
        <v>11.775</v>
        <stp/>
        <stp>##V3_BDHV12</stp>
        <stp>FUR NA Equity</stp>
        <stp>PX_CLOSE_1D</stp>
        <stp>14/08/2018</stp>
        <stp>14/08/2018</stp>
        <stp>[Crispin Spreadsheet.xlsx]OEI!R306C28</stp>
        <tr r="AB306" s="1"/>
      </tp>
      <tp>
        <v>86.38</v>
        <stp/>
        <stp>##V3_BDHV12</stp>
        <stp>CFR SW Equity</stp>
        <stp>PX_CLOSE_1D</stp>
        <stp>14/08/2018</stp>
        <stp>14/08/2018</stp>
        <stp>[Crispin Spreadsheet.xlsx]OEI!R390C28</stp>
        <tr r="AB390" s="1"/>
      </tp>
      <tp>
        <v>10.5</v>
        <stp/>
        <stp>##V3_BDHV12</stp>
        <stp>IDR SQ Equity</stp>
        <stp>PX_CLOSE_1D</stp>
        <stp>14/08/2018</stp>
        <stp>14/08/2018</stp>
        <stp>[Crispin Spreadsheet.xlsx]OEI!R357C28</stp>
        <tr r="AB357" s="1"/>
      </tp>
      <tp>
        <v>364.9</v>
        <stp/>
        <stp>##V3_BDHV12</stp>
        <stp>YAR NO Equity</stp>
        <stp>PX_CLOSE_1D</stp>
        <stp>14/08/2018</stp>
        <stp>14/08/2018</stp>
        <stp>[Crispin Spreadsheet.xlsx]OEI!R331C28</stp>
        <tr r="AB331" s="1"/>
      </tp>
      <tp>
        <v>466.3</v>
        <stp/>
        <stp>##V3_BDHV12</stp>
        <stp>KER FP Equity</stp>
        <stp>PX_CLOSE_1D</stp>
        <stp>14/08/2018</stp>
        <stp>14/08/2018</stp>
        <stp>[Crispin Spreadsheet.xlsx]OEI!R110C28</stp>
        <tr r="AB110" s="1"/>
      </tp>
      <tp>
        <v>33.630000000000003</v>
        <stp/>
        <stp>##V3_BDHV12</stp>
        <stp>SCR FP Equity</stp>
        <stp>PX_CLOSE_1D</stp>
        <stp>14/08/2018</stp>
        <stp>14/08/2018</stp>
        <stp>[Crispin Spreadsheet.xlsx]OEI!R125C28</stp>
        <tr r="AB125" s="1"/>
      </tp>
      <tp>
        <v>3.4249999999999998</v>
        <stp/>
        <stp>##V3_BDHV12</stp>
        <stp>HUNT NO Equity</stp>
        <stp>PX_CLOSE_1D</stp>
        <stp>14/08/2018</stp>
        <stp>14/08/2018</stp>
        <stp>[Crispin Spreadsheet.xlsx]OEI!R321C28</stp>
        <tr r="AB321" s="1"/>
      </tp>
      <tp>
        <v>62.52</v>
        <stp/>
        <stp>##V3_BDHV12</stp>
        <stp>VSAT US Equity</stp>
        <stp>PX_CLOSE_1D</stp>
        <stp>14/08/2018</stp>
        <stp>14/08/2018</stp>
        <stp>[Crispin Spreadsheet.xlsx]OEI!R731C28</stp>
        <tr r="AB731" s="1"/>
      </tp>
      <tp>
        <v>62.52</v>
        <stp/>
        <stp>##V3_BDHV12</stp>
        <stp>VSAT US Equity</stp>
        <stp>PX_CLOSE_1D</stp>
        <stp>14/08/2018</stp>
        <stp>14/08/2018</stp>
        <stp>[Crispin Spreadsheet.xlsx]OEI!R845C28</stp>
        <tr r="AB845" s="1"/>
      </tp>
      <tp>
        <v>0.86170000000000002</v>
        <stp/>
        <stp>##V3_BDPV12</stp>
        <stp>USDEUR Curncy</stp>
        <stp>LAST_PRICE</stp>
        <stp>[Crispin Spreadsheet.xlsx]FDXC!R7C13</stp>
        <tr r="M7" s="8"/>
      </tp>
      <tp>
        <v>0.86170000000000002</v>
        <stp/>
        <stp>##V3_BDPV12</stp>
        <stp>USDEUR Curncy</stp>
        <stp>LAST_PRICE</stp>
        <stp>[Crispin Spreadsheet.xlsx]FDXC!R6C13</stp>
        <tr r="M6" s="8"/>
      </tp>
      <tp>
        <v>0.86170000000000002</v>
        <stp/>
        <stp>##V3_BDPV12</stp>
        <stp>USDEUR Curncy</stp>
        <stp>LAST_PRICE</stp>
        <stp>[Crispin Spreadsheet.xlsx]FDXC!R8C13</stp>
        <tr r="M8" s="8"/>
      </tp>
      <tp>
        <v>7.27</v>
        <stp/>
        <stp>##V3_BDPV12</stp>
        <stp>SYD AU Equity</stp>
        <stp>LAST_PRICE</stp>
        <stp>[Crispin Spreadsheet.xlsx]OEI!R23C7</stp>
        <tr r="G23" s="1"/>
      </tp>
      <tp>
        <v>304.8</v>
        <stp/>
        <stp>##V3_BDPV12</stp>
        <stp>MKS LN Equity</stp>
        <stp>LAST_PRICE</stp>
        <stp>[Crispin Spreadsheet.xlsx]OEI!R526C7</stp>
        <tr r="G526" s="1"/>
      </tp>
      <tp>
        <v>32.520000000000003</v>
        <stp/>
        <stp>##V3_BDPV12</stp>
        <stp>TUP US Equity</stp>
        <stp>LAST_PRICE</stp>
        <stp>[Crispin Spreadsheet.xlsx]OEI!R725C7</stp>
        <tr r="G725" s="1"/>
      </tp>
      <tp>
        <v>250.6</v>
        <stp/>
        <stp>##V3_BDPV12</stp>
        <stp>GFS LN Equity</stp>
        <stp>LAST_PRICE</stp>
        <stp>[Crispin Spreadsheet.xlsx]OEI!R476C7</stp>
        <tr r="G476" s="1"/>
      </tp>
      <tp>
        <v>76.44</v>
        <stp/>
        <stp>##V3_BDPV12</stp>
        <stp>AMS SW Equity</stp>
        <stp>LAST_PRICE</stp>
        <stp>[Crispin Spreadsheet.xlsx]OEI!R776C7</stp>
        <tr r="G776" s="1"/>
      </tp>
      <tp>
        <v>3.3570000000000002</v>
        <stp/>
        <stp>##V3_BDPV12</stp>
        <stp>EDP PL Equity</stp>
        <stp>LAST_PRICE</stp>
        <stp>[Crispin Spreadsheet.xlsx]OEI!R335C7</stp>
        <tr r="G335" s="1"/>
      </tp>
      <tp>
        <v>10.5</v>
        <stp/>
        <stp>##V3_BDPV12</stp>
        <stp>IDR SQ Equity</stp>
        <stp>LAST_PRICE</stp>
        <stp>[Crispin Spreadsheet.xlsx]OEI!R357C7</stp>
        <tr r="G357" s="1"/>
      </tp>
      <tp>
        <v>0.54700000000000004</v>
        <stp/>
        <stp>##V3_BDPV12</stp>
        <stp>TIT IM Equity</stp>
        <stp>LAST_PRICE</stp>
        <stp>[Crispin Spreadsheet.xlsx]OEI!R241C7</stp>
        <tr r="G241" s="1"/>
      </tp>
      <tp>
        <v>148.34</v>
        <stp/>
        <stp>##V3_BDPV12</stp>
        <stp>WYNN US Equity</stp>
        <stp>LAST_PRICE</stp>
        <stp>[Crispin Spreadsheet.xlsx]OEI!R735C7</stp>
        <tr r="G735" s="1"/>
      </tp>
      <tp>
        <v>126.3</v>
        <stp/>
        <stp>##V3_BDPV12</stp>
        <stp>TALK LN Equity</stp>
        <stp>LAST_PRICE</stp>
        <stp>[Crispin Spreadsheet.xlsx]OEI!R590C7</stp>
        <tr r="G590" s="1"/>
      </tp>
      <tp>
        <v>626.79999999999995</v>
        <stp/>
        <stp>##V3_BDHV12</stp>
        <stp>BA/ LN Equity</stp>
        <stp>PX_CLOSE_1D</stp>
        <stp>14/08/2018</stp>
        <stp>14/08/2018</stp>
        <stp>[Crispin Spreadsheet.xlsx]FDXC!R34C22</stp>
        <tr r="V34" s="8"/>
      </tp>
      <tp>
        <v>9.6</v>
        <stp/>
        <stp>##V3_BDPV12</stp>
        <stp>CDZI US Equity</stp>
        <stp>LAST_PRICE</stp>
        <stp>[Crispin Spreadsheet.xlsx]OEI!R632C7</stp>
        <tr r="G632" s="1"/>
      </tp>
      <tp>
        <v>40.159999999999997</v>
        <stp/>
        <stp>##V3_BDPV12</stp>
        <stp>SSABA SS Equity</stp>
        <stp>LAST_PRICE</stp>
        <stp>[Crispin Spreadsheet.xlsx]OEI!R379C7</stp>
        <tr r="G379" s="1"/>
      </tp>
      <tp>
        <v>430</v>
        <stp/>
        <stp>##V3_BDPV12</stp>
        <stp>FBEL FP Equity</stp>
        <stp>LAST_PRICE</stp>
        <stp>[Crispin Spreadsheet.xlsx]OEI!R107C7</stp>
        <tr r="G107" s="1"/>
      </tp>
      <tp>
        <v>1084</v>
        <stp/>
        <stp>##V3_BDPV12</stp>
        <stp>OCDO LN Equity</stp>
        <stp>LAST_PRICE</stp>
        <stp>[Crispin Spreadsheet.xlsx]OEI!R534C7</stp>
        <tr r="G534" s="1"/>
      </tp>
      <tp>
        <v>28.75</v>
        <stp/>
        <stp>##V3_BDPV12</stp>
        <stp>HUM LN Equity</stp>
        <stp>LAST_PRICE</stp>
        <stp>[Crispin Spreadsheet.xlsx]SWAN!R150C7</stp>
        <tr r="G150" s="2"/>
      </tp>
      <tp>
        <v>14.04</v>
        <stp/>
        <stp>##V3_BDPV12</stp>
        <stp>RDC US Equity</stp>
        <stp>LAST_PRICE</stp>
        <stp>[Crispin Spreadsheet.xlsx]SWAN!R210C7</stp>
        <tr r="G210" s="2"/>
      </tp>
      <tp>
        <v>420.6</v>
        <stp/>
        <stp>##V3_BDPV12</stp>
        <stp>JUP LN Equity</stp>
        <stp>LAST_PRICE</stp>
        <stp>[Crispin Spreadsheet.xlsx]SWAN!R160C7</stp>
        <tr r="G160" s="2"/>
      </tp>
      <tp>
        <v>492.7</v>
        <stp/>
        <stp>##V3_BDPV12</stp>
        <stp>HWDN LN Equity</stp>
        <stp>PX_YEST_CLOSE</stp>
        <stp>[Crispin Spreadsheet.xlsx]FDXC!R39C6</stp>
        <tr r="F39" s="8"/>
      </tp>
      <tp>
        <v>56.5</v>
        <stp/>
        <stp>##V3_BDPV12</stp>
        <stp>TSTR LN Equity</stp>
        <stp>LAST_PRICE</stp>
        <stp>[Crispin Spreadsheet.xlsx]SWAN!R177C7</stp>
        <tr r="G177" s="2"/>
      </tp>
      <tp>
        <v>73.2</v>
        <stp/>
        <stp>##V3_BDPV12</stp>
        <stp>SAVE FP Equity</stp>
        <stp>PX_YEST_CLOSE</stp>
        <stp>[Crispin Spreadsheet.xlsx]OBID!R12C6</stp>
        <tr r="F12" s="7"/>
      </tp>
      <tp>
        <v>168</v>
        <stp/>
        <stp>##V3_BDPV12</stp>
        <stp>6740 JT Equity</stp>
        <stp>PX_YEST_CLOSE</stp>
        <stp>[Crispin Spreadsheet.xlsx]OEI!R261C6</stp>
        <tr r="F261" s="1"/>
      </tp>
      <tp>
        <v>2661</v>
        <stp/>
        <stp>##V3_BDPV12</stp>
        <stp>1820 JT Equity</stp>
        <stp>PX_YEST_CLOSE</stp>
        <stp>[Crispin Spreadsheet.xlsx]OEI!R277C6</stp>
        <tr r="F277" s="1"/>
      </tp>
      <tp>
        <v>6290</v>
        <stp/>
        <stp>##V3_BDPV12</stp>
        <stp>6201 JT Equity</stp>
        <stp>PX_YEST_CLOSE</stp>
        <stp>[Crispin Spreadsheet.xlsx]OEI!R295C6</stp>
        <tr r="F295" s="1"/>
      </tp>
      <tp>
        <v>1173</v>
        <stp/>
        <stp>##V3_BDPV12</stp>
        <stp>5202 JT Equity</stp>
        <stp>PX_YEST_CLOSE</stp>
        <stp>[Crispin Spreadsheet.xlsx]OEI!R275C6</stp>
        <tr r="F275" s="1"/>
      </tp>
      <tp>
        <v>6605</v>
        <stp/>
        <stp>##V3_BDPV12</stp>
        <stp>RB/ LN Equity</stp>
        <stp>LAST_PRICE</stp>
        <stp>[Crispin Spreadsheet.xlsx]SWAN!R170C7</stp>
        <tr r="G170" s="2"/>
      </tp>
      <tp t="s">
        <v>GBp</v>
        <stp/>
        <stp>##V3_BDPV12</stp>
        <stp>TSTR LN Equity</stp>
        <stp>CRNCY</stp>
        <stp>[Crispin Spreadsheet.xlsx]FDXC!R47C4</stp>
        <tr r="D47" s="8"/>
      </tp>
      <tp>
        <v>1277.5</v>
        <stp/>
        <stp>##V3_BDPV12</stp>
        <stp>WPP LN Equity</stp>
        <stp>LAST_PRICE</stp>
        <stp>[Crispin Spreadsheet.xlsx]SWAN!R180C7</stp>
        <tr r="G180" s="2"/>
      </tp>
      <tp>
        <v>21.745000000000001</v>
        <stp/>
        <stp>##V3_BDPV12</stp>
        <stp>CS FP Equity</stp>
        <stp>PX_YEST_CLOSE</stp>
        <stp>[Crispin Spreadsheet.xlsx]OPE!R9C6</stp>
        <tr r="F9" s="5"/>
      </tp>
      <tp>
        <v>4.7043999999999997</v>
        <stp/>
        <stp>##V3_BDPV12</stp>
        <stp>EURBRL Curncy</stp>
        <stp>LAST_PRICE</stp>
        <stp>[Crispin Spreadsheet.xlsx]SWAN!R20C13</stp>
        <tr r="M20" s="2"/>
      </tp>
      <tp>
        <v>42.64</v>
        <stp/>
        <stp>##V3_BDHV12</stp>
        <stp>CRUS US Equity</stp>
        <stp>PX_CLOSE_1D</stp>
        <stp>14/08/2018</stp>
        <stp>14/08/2018</stp>
        <stp>[Crispin Spreadsheet.xlsx]OEI!R640C28</stp>
        <tr r="AB640" s="1"/>
      </tp>
      <tp>
        <v>4149</v>
        <stp/>
        <stp>##V3_BDHV12</stp>
        <stp>BATS LN Equity</stp>
        <stp>PX_CLOSE_1D</stp>
        <stp>14/08/2018</stp>
        <stp>14/08/2018</stp>
        <stp>[Crispin Spreadsheet.xlsx]OEI!R439C28</stp>
        <tr r="AB439" s="1"/>
      </tp>
      <tp>
        <v>2.2240000000000002</v>
        <stp/>
        <stp>##V3_BDHV12</stp>
        <stp>BMPS IM Equity</stp>
        <stp>PX_CLOSE_1D</stp>
        <stp>14/08/2018</stp>
        <stp>14/08/2018</stp>
        <stp>[Crispin Spreadsheet.xlsx]OEI!R228C28</stp>
        <tr r="AB228" s="1"/>
      </tp>
      <tp>
        <v>1.1605000000000001</v>
        <stp/>
        <stp>##V3_BDPV12</stp>
        <stp>EURUSD Curncy</stp>
        <stp>LAST_PRICE</stp>
        <stp>[Crispin Spreadsheet.xlsx]OEI!R770C7</stp>
        <tr r="G770" s="1"/>
      </tp>
      <tp>
        <v>1.2879</v>
        <stp/>
        <stp>##V3_BDPV12</stp>
        <stp>GBPUSD Curncy</stp>
        <stp>LAST_PRICE</stp>
        <stp>[Crispin Spreadsheet.xlsx]OEI!R762C7</stp>
        <tr r="G762" s="1"/>
      </tp>
      <tp>
        <v>987.4</v>
        <stp/>
        <stp>##V3_BDHV12</stp>
        <stp>FRES LN Equity</stp>
        <stp>PX_CLOSE_1D</stp>
        <stp>14/08/2018</stp>
        <stp>14/08/2018</stp>
        <stp>[Crispin Spreadsheet.xlsx]OEI!R798C28</stp>
        <tr r="AB798" s="1"/>
      </tp>
      <tp>
        <v>987.4</v>
        <stp/>
        <stp>##V3_BDHV12</stp>
        <stp>FRES LN Equity</stp>
        <stp>PX_CLOSE_1D</stp>
        <stp>14/08/2018</stp>
        <stp>14/08/2018</stp>
        <stp>[Crispin Spreadsheet.xlsx]OEI!R475C28</stp>
        <tr r="AB475" s="1"/>
      </tp>
      <tp>
        <v>70.319999999999993</v>
        <stp/>
        <stp>##V3_BDHV12</stp>
        <stp>BOSS GY Equity</stp>
        <stp>PX_CLOSE_1D</stp>
        <stp>14/08/2018</stp>
        <stp>14/08/2018</stp>
        <stp>[Crispin Spreadsheet.xlsx]OEI!R166C28</stp>
        <tr r="AB166" s="1"/>
      </tp>
      <tp>
        <v>1784</v>
        <stp/>
        <stp>##V3_BDHV12</stp>
        <stp>PRU LN Equity</stp>
        <stp>PX_CLOSE_1D</stp>
        <stp>14/08/2018</stp>
        <stp>14/08/2018</stp>
        <stp>[Crispin Spreadsheet.xlsx]OEI!R549C28</stp>
        <tr r="AB549" s="1"/>
      </tp>
      <tp>
        <v>12.36</v>
        <stp/>
        <stp>##V3_BDHV12</stp>
        <stp>SZU GY Equity</stp>
        <stp>PX_CLOSE_1D</stp>
        <stp>14/08/2018</stp>
        <stp>14/08/2018</stp>
        <stp>[Crispin Spreadsheet.xlsx]OEI!R182C28</stp>
        <tr r="AB182" s="1"/>
      </tp>
      <tp>
        <v>1680</v>
        <stp/>
        <stp>##V3_BDHV12</stp>
        <stp>PLUS LN Equity</stp>
        <stp>PX_CLOSE_1D</stp>
        <stp>14/08/2018</stp>
        <stp>14/08/2018</stp>
        <stp>[Crispin Spreadsheet.xlsx]OEI!R545C28</stp>
        <tr r="AB545" s="1"/>
      </tp>
      <tp>
        <v>25.85</v>
        <stp/>
        <stp>##V3_BDPV12</stp>
        <stp>UN01 GY Equity</stp>
        <stp>LAST_PRICE</stp>
        <stp>[Crispin Spreadsheet.xlsx]OPUS!R18C7</stp>
        <tr r="G18" s="4"/>
      </tp>
      <tp>
        <v>0.90110000000000001</v>
        <stp/>
        <stp>##V3_BDPV12</stp>
        <stp>EURGBP Curncy</stp>
        <stp>LAST_PRICE</stp>
        <stp>[Crispin Spreadsheet.xlsx]OEI!R760C7</stp>
        <tr r="G760" s="1"/>
      </tp>
      <tp>
        <v>1680</v>
        <stp/>
        <stp>##V3_BDHV12</stp>
        <stp>PLUS LN Equity</stp>
        <stp>PX_CLOSE_1D</stp>
        <stp>14/08/2018</stp>
        <stp>14/08/2018</stp>
        <stp>[Crispin Spreadsheet.xlsx]OEI!R826C28</stp>
        <tr r="AB826" s="1"/>
      </tp>
      <tp>
        <v>243</v>
        <stp/>
        <stp>##V3_BDPV12</stp>
        <stp>ARW LN Equity</stp>
        <stp>LAST_PRICE</stp>
        <stp>[Crispin Spreadsheet.xlsx]OEI!R423C7</stp>
        <tr r="G423" s="1"/>
      </tp>
      <tp>
        <v>175</v>
        <stp/>
        <stp>##V3_BDPV12</stp>
        <stp>SKFB SS Equity</stp>
        <stp>LAST_PRICE</stp>
        <stp>[Crispin Spreadsheet.xlsx]OEI!R378C7</stp>
        <tr r="G378" s="1"/>
      </tp>
      <tp>
        <v>114.15</v>
        <stp/>
        <stp>##V3_BDPV12</stp>
        <stp>SUBC NO Equity</stp>
        <stp>LAST_PRICE</stp>
        <stp>[Crispin Spreadsheet.xlsx]OEI!R329C7</stp>
        <tr r="G329" s="1"/>
      </tp>
      <tp>
        <v>11.12</v>
        <stp/>
        <stp>##V3_BDPV12</stp>
        <stp>FUR NA Equity</stp>
        <stp>LAST_PRICE</stp>
        <stp>[Crispin Spreadsheet.xlsx]OEI!R306C7</stp>
        <tr r="G306" s="1"/>
      </tp>
      <tp>
        <v>31.11</v>
        <stp/>
        <stp>##V3_BDPV12</stp>
        <stp>CAR US Equity</stp>
        <stp>LAST_PRICE</stp>
        <stp>[Crispin Spreadsheet.xlsx]OEI!R626C7</stp>
        <tr r="G626" s="1"/>
      </tp>
      <tp>
        <v>31.95</v>
        <stp/>
        <stp>##V3_BDPV12</stp>
        <stp>BGS US Equity</stp>
        <stp>LAST_PRICE</stp>
        <stp>[Crispin Spreadsheet.xlsx]OEI!R627C7</stp>
        <tr r="G627" s="1"/>
      </tp>
      <tp>
        <v>0.24959999999999999</v>
        <stp/>
        <stp>##V3_BDPV12</stp>
        <stp>BCP PL Equity</stp>
        <stp>LAST_PRICE</stp>
        <stp>[Crispin Spreadsheet.xlsx]OEI!R334C7</stp>
        <tr r="G334" s="1"/>
      </tp>
      <tp>
        <v>527.5</v>
        <stp/>
        <stp>##V3_BDPV12</stp>
        <stp>SOPH LN Equity</stp>
        <stp>LAST_PRICE</stp>
        <stp>[Crispin Spreadsheet.xlsx]OEI!R582C7</stp>
        <tr r="G582" s="1"/>
      </tp>
      <tp>
        <v>4.68</v>
        <stp/>
        <stp>##V3_BDPV12</stp>
        <stp>DHT US Equity</stp>
        <stp>LAST_PRICE</stp>
        <stp>[Crispin Spreadsheet.xlsx]OEI!R790C7</stp>
        <tr r="G790" s="1"/>
      </tp>
      <tp>
        <v>163</v>
        <stp/>
        <stp>##V3_BDPV12</stp>
        <stp>SDRL NO Equity</stp>
        <stp>LAST_PRICE</stp>
        <stp>[Crispin Spreadsheet.xlsx]OEI!R326C7</stp>
        <tr r="G326" s="1"/>
      </tp>
      <tp>
        <v>24.42</v>
        <stp/>
        <stp>##V3_BDPV12</stp>
        <stp>LIGHT NA Equity</stp>
        <stp>LAST_PRICE</stp>
        <stp>[Crispin Spreadsheet.xlsx]OEI!R312C7</stp>
        <tr r="G312" s="1"/>
      </tp>
      <tp>
        <v>2349</v>
        <stp/>
        <stp>##V3_BDPV12</stp>
        <stp>GIVN SW Equity</stp>
        <stp>LAST_PRICE</stp>
        <stp>[Crispin Spreadsheet.xlsx]OEI!R394C7</stp>
        <tr r="G394" s="1"/>
      </tp>
      <tp>
        <v>46.45</v>
        <stp/>
        <stp>##V3_BDPV12</stp>
        <stp>FIBK US Equity</stp>
        <stp>LAST_PRICE</stp>
        <stp>[Crispin Spreadsheet.xlsx]OEI!R661C7</stp>
        <tr r="G661" s="1"/>
      </tp>
      <tp>
        <v>48.5</v>
        <stp/>
        <stp>##V3_BDPV12</stp>
        <stp>FCCN LN Equity</stp>
        <stp>LAST_PRICE</stp>
        <stp>[Crispin Spreadsheet.xlsx]OEI!R474C7</stp>
        <tr r="G474" s="1"/>
      </tp>
      <tp>
        <v>73.2</v>
        <stp/>
        <stp>##V3_BDPV12</stp>
        <stp>SAVE FP Equity</stp>
        <stp>PX_YEST_CLOSE</stp>
        <stp>[Crispin Spreadsheet.xlsx]ALEG!R10C6</stp>
        <tr r="F10" s="3"/>
      </tp>
      <tp>
        <v>619</v>
        <stp/>
        <stp>##V3_BDPV12</stp>
        <stp>LRE LN Equity</stp>
        <stp>LAST_PRICE</stp>
        <stp>[Crispin Spreadsheet.xlsx]SWAN!R161C7</stp>
        <tr r="G161" s="2"/>
      </tp>
      <tp>
        <v>1.3134999999999999</v>
        <stp/>
        <stp>##V3_BDPV12</stp>
        <stp>SAB SQ Equity</stp>
        <stp>LAST_PRICE</stp>
        <stp>[Crispin Spreadsheet.xlsx]SWAN!R111C7</stp>
        <tr r="G111" s="2"/>
      </tp>
      <tp>
        <v>3570</v>
        <stp/>
        <stp>##V3_BDPV12</stp>
        <stp>8919 JT Equity</stp>
        <stp>PX_YEST_CLOSE</stp>
        <stp>[Crispin Spreadsheet.xlsx]OEI!R265C6</stp>
        <tr r="F265" s="1"/>
      </tp>
      <tp t="s">
        <v>HKD</v>
        <stp/>
        <stp>##V3_BDPV12</stp>
        <stp>2823 HK Equity</stp>
        <stp>CRNCY</stp>
        <stp>[Crispin Spreadsheet.xlsx]OEI!R197C4</stp>
        <tr r="D197" s="1"/>
      </tp>
      <tp>
        <v>243</v>
        <stp/>
        <stp>##V3_BDPV12</stp>
        <stp>ARW LN Equity</stp>
        <stp>LAST_PRICE</stp>
        <stp>[Crispin Spreadsheet.xlsx]SWAN!R131C7</stp>
        <tr r="G131" s="2"/>
      </tp>
      <tp>
        <v>2663</v>
        <stp/>
        <stp>##V3_BDPV12</stp>
        <stp>CCH LN Equity</stp>
        <stp>LAST_PRICE</stp>
        <stp>[Crispin Spreadsheet.xlsx]SWAN!R141C7</stp>
        <tr r="G141" s="2"/>
      </tp>
      <tp>
        <v>10.9</v>
        <stp/>
        <stp>##V3_BDPV12</stp>
        <stp>SNAP US Equity</stp>
        <stp>LAST_PRICE</stp>
        <stp>[Crispin Spreadsheet.xlsx]SWAN!R211C7</stp>
        <tr r="G211" s="2"/>
      </tp>
      <tp>
        <v>27.82</v>
        <stp/>
        <stp>##V3_BDPV12</stp>
        <stp>UNVR US Equity</stp>
        <stp>LAST_PRICE</stp>
        <stp>[Crispin Spreadsheet.xlsx]SWAN!R217C7</stp>
        <tr r="G217" s="2"/>
      </tp>
      <tp>
        <v>59.64</v>
        <stp/>
        <stp>##V3_BDPV12</stp>
        <stp>WEED CN Equity</stp>
        <stp>PX_YEST_CLOSE</stp>
        <stp>[Crispin Spreadsheet.xlsx]SWAN!R24C6</stp>
        <tr r="F24" s="2"/>
      </tp>
      <tp t="s">
        <v>USD</v>
        <stp/>
        <stp>##V3_BDPV12</stp>
        <stp>CMCSA US Equity</stp>
        <stp>CRNCY</stp>
        <stp>[Crispin Spreadsheet.xlsx]ALEG!R57C4</stp>
        <tr r="D57" s="3"/>
      </tp>
      <tp>
        <v>291</v>
        <stp/>
        <stp>##V3_BDPV12</stp>
        <stp>RTN LN Equity</stp>
        <stp>LAST_PRICE</stp>
        <stp>[Crispin Spreadsheet.xlsx]SWAN!R171C7</stp>
        <tr r="G171" s="2"/>
      </tp>
      <tp>
        <v>3</v>
        <stp/>
        <stp>##V3_BDPV12</stp>
        <stp>KGC US Equity</stp>
        <stp>LAST_PRICE</stp>
        <stp>[Crispin Spreadsheet.xlsx]SWAN!R201C7</stp>
        <tr r="G201" s="2"/>
      </tp>
      <tp>
        <v>37.4</v>
        <stp/>
        <stp>##V3_BDHV12</stp>
        <stp>BDRILL NO Equity</stp>
        <stp>PX_CLOSE_1D</stp>
        <stp>14/08/2018</stp>
        <stp>14/08/2018</stp>
        <stp>[Crispin Spreadsheet.xlsx]OEI!R318C28</stp>
        <tr r="AB318" s="1"/>
      </tp>
      <tp t="s">
        <v>USD</v>
        <stp/>
        <stp>##V3_BDPV12</stp>
        <stp>CMCSA US Equity</stp>
        <stp>CRNCY</stp>
        <stp>[Crispin Spreadsheet.xlsx]FDXC!R53C4</stp>
        <tr r="D53" s="8"/>
      </tp>
      <tp>
        <v>37.4</v>
        <stp/>
        <stp>##V3_BDHV12</stp>
        <stp>BDRILL NO Equity</stp>
        <stp>PX_CLOSE_1D</stp>
        <stp>14/08/2018</stp>
        <stp>14/08/2018</stp>
        <stp>[Crispin Spreadsheet.xlsx]OEI!R785C28</stp>
        <tr r="AB785" s="1"/>
      </tp>
      <tp>
        <v>1.51509</v>
        <stp/>
        <stp>##V3_BDPV12</stp>
        <stp>EURCAD Curncy</stp>
        <stp>LAST_PRICE</stp>
        <stp>[Crispin Spreadsheet.xlsx]SWAN!R23C13</stp>
        <tr r="M23" s="2"/>
      </tp>
      <tp>
        <v>1.51509</v>
        <stp/>
        <stp>##V3_BDPV12</stp>
        <stp>EURCAD Curncy</stp>
        <stp>LAST_PRICE</stp>
        <stp>[Crispin Spreadsheet.xlsx]SWAN!R25C13</stp>
        <tr r="M25" s="2"/>
      </tp>
      <tp>
        <v>1.51509</v>
        <stp/>
        <stp>##V3_BDPV12</stp>
        <stp>EURCAD Curncy</stp>
        <stp>LAST_PRICE</stp>
        <stp>[Crispin Spreadsheet.xlsx]SWAN!R24C13</stp>
        <tr r="M24" s="2"/>
      </tp>
      <tp>
        <v>73.540000000000006</v>
        <stp/>
        <stp>##V3_BDHV12</stp>
        <stp>LAMR US Equity</stp>
        <stp>PX_CLOSE_1D</stp>
        <stp>14/08/2018</stp>
        <stp>14/08/2018</stp>
        <stp>[Crispin Spreadsheet.xlsx]OEI!R813C28</stp>
        <tr r="AB813" s="1"/>
      </tp>
      <tp>
        <v>302.06</v>
        <stp/>
        <stp>##V3_BDHV12</stp>
        <stp>CHTR US Equity</stp>
        <stp>PX_CLOSE_1D</stp>
        <stp>14/08/2018</stp>
        <stp>14/08/2018</stp>
        <stp>[Crispin Spreadsheet.xlsx]OEI!R636C28</stp>
        <tr r="AB636" s="1"/>
      </tp>
      <tp>
        <v>216.6</v>
        <stp/>
        <stp>##V3_BDHV12</stp>
        <stp>EQNR NO Equity</stp>
        <stp>PX_CLOSE_1D</stp>
        <stp>14/08/2018</stp>
        <stp>14/08/2018</stp>
        <stp>[Crispin Spreadsheet.xlsx]OEI!R327C28</stp>
        <tr r="AB327" s="1"/>
      </tp>
      <tp>
        <v>1.9750000000000001</v>
        <stp/>
        <stp>##V3_BDHV12</stp>
        <stp>CLNR LN Equity</stp>
        <stp>PX_CLOSE_1D</stp>
        <stp>14/08/2018</stp>
        <stp>14/08/2018</stp>
        <stp>[Crispin Spreadsheet.xlsx]OEI!R453C28</stp>
        <tr r="AB453" s="1"/>
      </tp>
      <tp>
        <v>53.78</v>
        <stp/>
        <stp>##V3_BDHV12</stp>
        <stp>BAER SW Equity</stp>
        <stp>PX_CLOSE_1D</stp>
        <stp>14/08/2018</stp>
        <stp>14/08/2018</stp>
        <stp>[Crispin Spreadsheet.xlsx]OEI!R395C28</stp>
        <tr r="AB395" s="1"/>
      </tp>
      <tp>
        <v>2.81</v>
        <stp/>
        <stp>##V3_BDHV12</stp>
        <stp>WFT US Equity</stp>
        <stp>PX_CLOSE_1D</stp>
        <stp>14/08/2018</stp>
        <stp>14/08/2018</stp>
        <stp>[Crispin Spreadsheet.xlsx]OEI!R847C28</stp>
        <tr r="AB847" s="1"/>
      </tp>
      <tp>
        <v>89.64</v>
        <stp/>
        <stp>##V3_BDHV12</stp>
        <stp>WMT US Equity</stp>
        <stp>PX_CLOSE_1D</stp>
        <stp>14/08/2018</stp>
        <stp>14/08/2018</stp>
        <stp>[Crispin Spreadsheet.xlsx]OEI!R846C28</stp>
        <tr r="AB846" s="1"/>
      </tp>
      <tp>
        <v>2.81</v>
        <stp/>
        <stp>##V3_BDHV12</stp>
        <stp>WFT US Equity</stp>
        <stp>PX_CLOSE_1D</stp>
        <stp>14/08/2018</stp>
        <stp>14/08/2018</stp>
        <stp>[Crispin Spreadsheet.xlsx]OEI!R732C28</stp>
        <tr r="AB732" s="1"/>
      </tp>
      <tp>
        <v>4.3099999999999996</v>
        <stp/>
        <stp>##V3_BDHV12</stp>
        <stp>DHT US Equity</stp>
        <stp>PX_CLOSE_1D</stp>
        <stp>14/08/2018</stp>
        <stp>14/08/2018</stp>
        <stp>[Crispin Spreadsheet.xlsx]OEI!R790C28</stp>
        <tr r="AB790" s="1"/>
      </tp>
      <tp>
        <v>3216</v>
        <stp/>
        <stp>##V3_BDHV12</stp>
        <stp>VCT LN Equity</stp>
        <stp>PX_CLOSE_1D</stp>
        <stp>14/08/2018</stp>
        <stp>14/08/2018</stp>
        <stp>[Crispin Spreadsheet.xlsx]OEI!R604C28</stp>
        <tr r="AB604" s="1"/>
      </tp>
      <tp>
        <v>135.02000000000001</v>
        <stp/>
        <stp>##V3_BDHV12</stp>
        <stp>CAT US Equity</stp>
        <stp>PX_CLOSE_1D</stp>
        <stp>14/08/2018</stp>
        <stp>14/08/2018</stp>
        <stp>[Crispin Spreadsheet.xlsx]OEI!R634C28</stp>
        <tr r="AB634" s="1"/>
      </tp>
      <tp>
        <v>4.3099999999999996</v>
        <stp/>
        <stp>##V3_BDHV12</stp>
        <stp>DHT US Equity</stp>
        <stp>PX_CLOSE_1D</stp>
        <stp>14/08/2018</stp>
        <stp>14/08/2018</stp>
        <stp>[Crispin Spreadsheet.xlsx]OEI!R649C28</stp>
        <tr r="AB649" s="1"/>
      </tp>
      <tp>
        <v>5568</v>
        <stp/>
        <stp>##V3_BDHV12</stp>
        <stp>NXT LN Equity</stp>
        <stp>PX_CLOSE_1D</stp>
        <stp>14/08/2018</stp>
        <stp>14/08/2018</stp>
        <stp>[Crispin Spreadsheet.xlsx]OEI!R533C28</stp>
        <tr r="AB533" s="1"/>
      </tp>
      <tp>
        <v>29</v>
        <stp/>
        <stp>##V3_BDHV12</stp>
        <stp>RPT LN Equity</stp>
        <stp>PX_CLOSE_1D</stp>
        <stp>14/08/2018</stp>
        <stp>14/08/2018</stp>
        <stp>[Crispin Spreadsheet.xlsx]OEI!R556C28</stp>
        <tr r="AB556" s="1"/>
      </tp>
      <tp>
        <v>2392</v>
        <stp/>
        <stp>##V3_BDHV12</stp>
        <stp>AHT LN Equity</stp>
        <stp>PX_CLOSE_1D</stp>
        <stp>14/08/2018</stp>
        <stp>14/08/2018</stp>
        <stp>[Crispin Spreadsheet.xlsx]OEI!R425C28</stp>
        <tr r="AB425" s="1"/>
      </tp>
      <tp>
        <v>1693.2</v>
        <stp/>
        <stp>##V3_BDHV12</stp>
        <stp>BLT LN Equity</stp>
        <stp>PX_CLOSE_1D</stp>
        <stp>14/08/2018</stp>
        <stp>14/08/2018</stp>
        <stp>[Crispin Spreadsheet.xlsx]OEI!R434C28</stp>
        <tr r="AB434" s="1"/>
      </tp>
      <tp>
        <v>109.05</v>
        <stp/>
        <stp>##V3_BDPV12</stp>
        <stp>GETIB SS Equity</stp>
        <stp>LAST_PRICE</stp>
        <stp>[Crispin Spreadsheet.xlsx]SWAN!R115C7</stp>
        <tr r="G115" s="2"/>
      </tp>
      <tp>
        <v>0.61060000000000003</v>
        <stp/>
        <stp>##V3_BDHV12</stp>
        <stp>TIT IM Equity</stp>
        <stp>PX_CLOSE_1D</stp>
        <stp>14/08/2018</stp>
        <stp>14/08/2018</stp>
        <stp>[Crispin Spreadsheet.xlsx]OEI!R241C28</stp>
        <tr r="AB241" s="1"/>
      </tp>
      <tp>
        <v>150.30000000000001</v>
        <stp/>
        <stp>##V3_BDHV12</stp>
        <stp>HOT GY Equity</stp>
        <stp>PX_CLOSE_1D</stp>
        <stp>14/08/2018</stp>
        <stp>14/08/2018</stp>
        <stp>[Crispin Spreadsheet.xlsx]OEI!R165C28</stp>
        <tr r="AB165" s="1"/>
      </tp>
      <tp>
        <v>73.540000000000006</v>
        <stp/>
        <stp>##V3_BDHV12</stp>
        <stp>LAMR US Equity</stp>
        <stp>PX_CLOSE_1D</stp>
        <stp>14/08/2018</stp>
        <stp>14/08/2018</stp>
        <stp>[Crispin Spreadsheet.xlsx]OEI!R682C28</stp>
        <tr r="AB682" s="1"/>
      </tp>
      <tp>
        <v>3.24</v>
        <stp/>
        <stp>##V3_BDHV12</stp>
        <stp>ART GY Equity</stp>
        <stp>PX_CLOSE_1D</stp>
        <stp>14/08/2018</stp>
        <stp>14/08/2018</stp>
        <stp>[Crispin Spreadsheet.xlsx]OEI!R148C28</stp>
        <tr r="AB148" s="1"/>
      </tp>
      <tp>
        <v>123.21000000000001</v>
        <stp/>
        <stp>##V3_BDPV12</stp>
        <stp>G U8 Comdty</stp>
        <stp>PX_YEST_CLOSE</stp>
        <stp>[Crispin Spreadsheet.xlsx]SWAN!R227C6</stp>
        <tr r="F227" s="2"/>
      </tp>
      <tp>
        <v>1.6102799999999999</v>
        <stp/>
        <stp>##V3_BDPV12</stp>
        <stp>EURAUD Curncy</stp>
        <stp>LAST_PRICE</stp>
        <stp>[Crispin Spreadsheet.xlsx]OEI!R761C7</stp>
        <tr r="G761" s="1"/>
      </tp>
      <tp>
        <v>63.94</v>
        <stp/>
        <stp>##V3_BDHV12</stp>
        <stp>PCAR US Equity</stp>
        <stp>PX_CLOSE_1D</stp>
        <stp>14/08/2018</stp>
        <stp>14/08/2018</stp>
        <stp>[Crispin Spreadsheet.xlsx]OEI!R706C28</stp>
        <tr r="AB706" s="1"/>
      </tp>
      <tp>
        <v>50.5</v>
        <stp/>
        <stp>##V3_BDHV12</stp>
        <stp>TSTR LN Equity</stp>
        <stp>PX_CLOSE_1D</stp>
        <stp>14/08/2018</stp>
        <stp>14/08/2018</stp>
        <stp>[Crispin Spreadsheet.xlsx]OEI!R597C28</stp>
        <tr r="AB597" s="1"/>
      </tp>
      <tp>
        <v>27.07</v>
        <stp/>
        <stp>##V3_BDHV12</stp>
        <stp>UNVR US Equity</stp>
        <stp>PX_CLOSE_1D</stp>
        <stp>14/08/2018</stp>
        <stp>14/08/2018</stp>
        <stp>[Crispin Spreadsheet.xlsx]OEI!R728C28</stp>
        <tr r="AB728" s="1"/>
      </tp>
      <tp>
        <v>1884.5</v>
        <stp/>
        <stp>##V3_BDHV12</stp>
        <stp>WEIR LN Equity</stp>
        <stp>PX_CLOSE_1D</stp>
        <stp>14/08/2018</stp>
        <stp>14/08/2018</stp>
        <stp>[Crispin Spreadsheet.xlsx]OEI!R593C28</stp>
        <tr r="AB593" s="1"/>
      </tp>
      <tp>
        <v>4369.5</v>
        <stp/>
        <stp>##V3_BDHV12</stp>
        <stp>ULVR LN Equity</stp>
        <stp>PX_CLOSE_1D</stp>
        <stp>14/08/2018</stp>
        <stp>14/08/2018</stp>
        <stp>[Crispin Spreadsheet.xlsx]OEI!R600C28</stp>
        <tr r="AB600" s="1"/>
      </tp>
      <tp>
        <v>209.2</v>
        <stp/>
        <stp>##V3_BDPV12</stp>
        <stp>HAS LN Equity</stp>
        <stp>LAST_PRICE</stp>
        <stp>[Crispin Spreadsheet.xlsx]OEI!R484C7</stp>
        <tr r="G484" s="1"/>
      </tp>
      <tp>
        <v>400.2</v>
        <stp/>
        <stp>##V3_BDPV12</stp>
        <stp>UHR SW Equity</stp>
        <stp>LAST_PRICE</stp>
        <stp>[Crispin Spreadsheet.xlsx]OEI!R405C7</stp>
        <tr r="G405" s="1"/>
      </tp>
      <tp>
        <v>4.0449999999999999</v>
        <stp/>
        <stp>##V3_BDPV12</stp>
        <stp>JPR LN Equity</stp>
        <stp>LAST_PRICE</stp>
        <stp>[Crispin Spreadsheet.xlsx]OEI!R515C7</stp>
        <tr r="G515" s="1"/>
      </tp>
      <tp>
        <v>420.6</v>
        <stp/>
        <stp>##V3_BDPV12</stp>
        <stp>JUP LN Equity</stp>
        <stp>LAST_PRICE</stp>
        <stp>[Crispin Spreadsheet.xlsx]OEI!R517C7</stp>
        <tr r="G517" s="1"/>
      </tp>
      <tp>
        <v>5580</v>
        <stp/>
        <stp>##V3_BDPV12</stp>
        <stp>NXT LN Equity</stp>
        <stp>LAST_PRICE</stp>
        <stp>[Crispin Spreadsheet.xlsx]OEI!R533C7</stp>
        <tr r="G533" s="1"/>
      </tp>
      <tp>
        <v>215.5</v>
        <stp/>
        <stp>##V3_BDPV12</stp>
        <stp>ADS GY Equity</stp>
        <stp>LAST_PRICE</stp>
        <stp>[Crispin Spreadsheet.xlsx]OEI!R144C7</stp>
        <tr r="G144" s="1"/>
      </tp>
      <tp>
        <v>636.20000000000005</v>
        <stp/>
        <stp>##V3_BDPV12</stp>
        <stp>STAN LN Equity</stp>
        <stp>LAST_PRICE</stp>
        <stp>[Crispin Spreadsheet.xlsx]OEI!R587C7</stp>
        <tr r="G587" s="1"/>
      </tp>
      <tp>
        <v>43.57</v>
        <stp/>
        <stp>##V3_BDPV12</stp>
        <stp>NAV US Equity</stp>
        <stp>LAST_PRICE</stp>
        <stp>[Crispin Spreadsheet.xlsx]OEI!R821C7</stp>
        <tr r="G821" s="1"/>
      </tp>
      <tp>
        <v>35.58</v>
        <stp/>
        <stp>##V3_BDPV12</stp>
        <stp>SCR FP Equity</stp>
        <stp>LAST_PRICE</stp>
        <stp>[Crispin Spreadsheet.xlsx]OEI!R125C7</stp>
        <tr r="G125" s="1"/>
      </tp>
      <tp>
        <v>103.66</v>
        <stp/>
        <stp>##V3_BDPV12</stp>
        <stp>SAP GY Equity</stp>
        <stp>LAST_PRICE</stp>
        <stp>[Crispin Spreadsheet.xlsx]OEI!R177C7</stp>
        <tr r="G177" s="1"/>
      </tp>
      <tp>
        <v>11.925000000000001</v>
        <stp/>
        <stp>##V3_BDPV12</stp>
        <stp>SZU GY Equity</stp>
        <stp>LAST_PRICE</stp>
        <stp>[Crispin Spreadsheet.xlsx]OEI!R182C7</stp>
        <tr r="G182" s="1"/>
      </tp>
      <tp>
        <v>4496</v>
        <stp/>
        <stp>##V3_BDPV12</stp>
        <stp>SHP LN Equity</stp>
        <stp>LAST_PRICE</stp>
        <stp>[Crispin Spreadsheet.xlsx]OEI!R577C7</stp>
        <tr r="G577" s="1"/>
      </tp>
      <tp>
        <v>283.2</v>
        <stp/>
        <stp>##V3_BDHV12</stp>
        <stp>AKERBP NO Equity</stp>
        <stp>PX_CLOSE_1D</stp>
        <stp>14/08/2018</stp>
        <stp>14/08/2018</stp>
        <stp>[Crispin Spreadsheet.xlsx]BEST!R6C22</stp>
        <tr r="V6" s="6"/>
      </tp>
      <tp>
        <v>296.8</v>
        <stp/>
        <stp>##V3_BDPV12</stp>
        <stp>ZURN SW Equity</stp>
        <stp>LAST_PRICE</stp>
        <stp>[Crispin Spreadsheet.xlsx]OEI!R407C7</stp>
        <tr r="G407" s="1"/>
      </tp>
      <tp>
        <v>10.3</v>
        <stp/>
        <stp>##V3_BDPV12</stp>
        <stp>CNHI IM Equity</stp>
        <stp>LAST_PRICE</stp>
        <stp>[Crispin Spreadsheet.xlsx]OEI!R230C7</stp>
        <tr r="G230" s="1"/>
      </tp>
      <tp>
        <v>59.22</v>
        <stp/>
        <stp>##V3_BDPV12</stp>
        <stp>ADEN SW Equity</stp>
        <stp>LAST_PRICE</stp>
        <stp>[Crispin Spreadsheet.xlsx]OEI!R387C7</stp>
        <tr r="G387" s="1"/>
      </tp>
      <tp>
        <v>59.66</v>
        <stp/>
        <stp>##V3_BDPV12</stp>
        <stp>AGCO US Equity</stp>
        <stp>LAST_PRICE</stp>
        <stp>[Crispin Spreadsheet.xlsx]OEI!R616C7</stp>
        <tr r="G616" s="1"/>
      </tp>
      <tp>
        <v>358.2</v>
        <stp/>
        <stp>##V3_BDPV12</stp>
        <stp>ASHM LN Equity</stp>
        <stp>LAST_PRICE</stp>
        <stp>[Crispin Spreadsheet.xlsx]OEI!R424C7</stp>
        <tr r="G424" s="1"/>
      </tp>
      <tp>
        <v>176.98</v>
        <stp/>
        <stp>##V3_BDPV12</stp>
        <stp>ASML NA Equity</stp>
        <stp>LAST_PRICE</stp>
        <stp>[Crispin Spreadsheet.xlsx]OEI!R305C7</stp>
        <tr r="G305" s="1"/>
      </tp>
      <tp>
        <v>22.88</v>
        <stp/>
        <stp>##V3_BDPV12</stp>
        <stp>FNTN GY Equity</stp>
        <stp>LAST_PRICE</stp>
        <stp>[Crispin Spreadsheet.xlsx]OEI!R797C7</stp>
        <tr r="G797" s="1"/>
      </tp>
      <tp>
        <v>173.6</v>
        <stp/>
        <stp>##V3_BDPV12</stp>
        <stp>EMG LN Equity</stp>
        <stp>LAST_PRICE</stp>
        <stp>[Crispin Spreadsheet.xlsx]OBID!R9C7</stp>
        <tr r="G9" s="7"/>
      </tp>
      <tp>
        <v>675.1</v>
        <stp/>
        <stp>##V3_BDPV12</stp>
        <stp>HSBA LN Equity</stp>
        <stp>LAST_PRICE</stp>
        <stp>[Crispin Spreadsheet.xlsx]OEI!R488C7</stp>
        <tr r="G488" s="1"/>
      </tp>
      <tp>
        <v>487.9</v>
        <stp/>
        <stp>##V3_BDPV12</stp>
        <stp>HWDN LN Equity</stp>
        <stp>LAST_PRICE</stp>
        <stp>[Crispin Spreadsheet.xlsx]OEI!R487C7</stp>
        <tr r="G487" s="1"/>
      </tp>
      <tp>
        <v>37</v>
        <stp/>
        <stp>##V3_BDPV12</stp>
        <stp>NTRI US Equity</stp>
        <stp>LAST_PRICE</stp>
        <stp>[Crispin Spreadsheet.xlsx]OEI!R700C7</stp>
        <tr r="G700" s="1"/>
      </tp>
      <tp>
        <v>906</v>
        <stp/>
        <stp>##V3_BDPV12</stp>
        <stp>IGG LN Equity</stp>
        <stp>LAST_PRICE</stp>
        <stp>[Crispin Spreadsheet.xlsx]SWAN!R152C7</stp>
        <tr r="G152" s="2"/>
      </tp>
      <tp>
        <v>22.5</v>
        <stp/>
        <stp>##V3_BDPV12</stp>
        <stp>GGAL US Equity</stp>
        <stp>PX_YEST_CLOSE</stp>
        <stp>[Crispin Spreadsheet.xlsx]OPUS!R63C6</stp>
        <tr r="F63" s="4"/>
      </tp>
      <tp>
        <v>2827</v>
        <stp/>
        <stp>##V3_BDPV12</stp>
        <stp>4208 JT Equity</stp>
        <stp>PX_YEST_CLOSE</stp>
        <stp>[Crispin Spreadsheet.xlsx]OEI!R297C6</stp>
        <tr r="F297" s="1"/>
      </tp>
      <tp>
        <v>181.05</v>
        <stp/>
        <stp>##V3_BDPV12</stp>
        <stp>MHG NO Equity</stp>
        <stp>LAST_PRICE</stp>
        <stp>[Crispin Spreadsheet.xlsx]SWAN!R102C7</stp>
        <tr r="G102" s="2"/>
      </tp>
      <tp>
        <v>1341</v>
        <stp/>
        <stp>##V3_BDPV12</stp>
        <stp>7224 JT Equity</stp>
        <stp>PX_YEST_CLOSE</stp>
        <stp>[Crispin Spreadsheet.xlsx]OEI!R285C6</stp>
        <tr r="F285" s="1"/>
      </tp>
      <tp t="s">
        <v>GBp</v>
        <stp/>
        <stp>##V3_BDPV12</stp>
        <stp>HWDN LN Equity</stp>
        <stp>CRNCY</stp>
        <stp>[Crispin Spreadsheet.xlsx]OPUS!R45C4</stp>
        <tr r="D45" s="4"/>
      </tp>
      <tp>
        <v>18875</v>
        <stp/>
        <stp>##V3_BDPV12</stp>
        <stp>8035 JT Equity</stp>
        <stp>PX_YEST_CLOSE</stp>
        <stp>[Crispin Spreadsheet.xlsx]OEI!R294C6</stp>
        <tr r="F294" s="1"/>
      </tp>
      <tp>
        <v>1675</v>
        <stp/>
        <stp>##V3_BDPV12</stp>
        <stp>CPG LN Equity</stp>
        <stp>LAST_PRICE</stp>
        <stp>[Crispin Spreadsheet.xlsx]SWAN!R142C7</stp>
        <tr r="G142" s="2"/>
      </tp>
      <tp>
        <v>7824</v>
        <stp/>
        <stp>##V3_BDPV12</stp>
        <stp>4911 JT Equity</stp>
        <stp>PX_YEST_CLOSE</stp>
        <stp>[Crispin Spreadsheet.xlsx]OEI!R286C6</stp>
        <tr r="F286" s="1"/>
      </tp>
      <tp>
        <v>2241</v>
        <stp/>
        <stp>##V3_BDPV12</stp>
        <stp>5002 JT Equity</stp>
        <stp>PX_YEST_CLOSE</stp>
        <stp>[Crispin Spreadsheet.xlsx]OEI!R287C6</stp>
        <tr r="F287" s="1"/>
      </tp>
      <tp>
        <v>3040</v>
        <stp/>
        <stp>##V3_BDPV12</stp>
        <stp>7012 JT Equity</stp>
        <stp>PX_YEST_CLOSE</stp>
        <stp>[Crispin Spreadsheet.xlsx]OEI!R266C6</stp>
        <tr r="F266" s="1"/>
      </tp>
      <tp>
        <v>10030</v>
        <stp/>
        <stp>##V3_BDPV12</stp>
        <stp>6963 JT Equity</stp>
        <stp>PX_YEST_CLOSE</stp>
        <stp>[Crispin Spreadsheet.xlsx]OEI!R281C6</stp>
        <tr r="F281" s="1"/>
      </tp>
      <tp>
        <v>2747.5</v>
        <stp/>
        <stp>##V3_BDPV12</stp>
        <stp>2503 JT Equity</stp>
        <stp>PX_YEST_CLOSE</stp>
        <stp>[Crispin Spreadsheet.xlsx]OEI!R267C6</stp>
        <tr r="F267" s="1"/>
      </tp>
      <tp>
        <v>48.02</v>
        <stp/>
        <stp>##V3_BDPV12</stp>
        <stp>BID US Equity</stp>
        <stp>LAST_PRICE</stp>
        <stp>[Crispin Spreadsheet.xlsx]SWAN!R212C7</stp>
        <tr r="G212" s="2"/>
      </tp>
      <tp>
        <v>46.89</v>
        <stp/>
        <stp>##V3_BDPV12</stp>
        <stp>LHN SW Equity</stp>
        <stp>LAST_PRICE</stp>
        <stp>[Crispin Spreadsheet.xlsx]SWAN!R122C7</stp>
        <tr r="G122" s="2"/>
      </tp>
      <tp>
        <v>0.32550000000000001</v>
        <stp/>
        <stp>##V3_BDPV12</stp>
        <stp>GEDI IM Equity</stp>
        <stp>PX_YEST_CLOSE</stp>
        <stp>[Crispin Spreadsheet.xlsx]SWAN!R75C6</stp>
        <tr r="F75" s="2"/>
      </tp>
      <tp t="s">
        <v>GBp</v>
        <stp/>
        <stp>##V3_BDPV12</stp>
        <stp>TSTR LN Equity</stp>
        <stp>CRNCY</stp>
        <stp>[Crispin Spreadsheet.xlsx]ALEG!R51C4</stp>
        <tr r="D51" s="3"/>
      </tp>
      <tp>
        <v>126.3</v>
        <stp/>
        <stp>##V3_BDPV12</stp>
        <stp>TALK LN Equity</stp>
        <stp>LAST_PRICE</stp>
        <stp>[Crispin Spreadsheet.xlsx]SWAN!R175C7</stp>
        <tr r="G175" s="2"/>
      </tp>
      <tp>
        <v>3668.5</v>
        <stp/>
        <stp>##V3_BDPV12</stp>
        <stp>RIO LN Equity</stp>
        <stp>LAST_PRICE</stp>
        <stp>[Crispin Spreadsheet.xlsx]SWAN!R172C7</stp>
        <tr r="G172" s="2"/>
      </tp>
      <tp>
        <v>58.27</v>
        <stp/>
        <stp>##V3_BDPV12</stp>
        <stp>KHC US Equity</stp>
        <stp>LAST_PRICE</stp>
        <stp>[Crispin Spreadsheet.xlsx]SWAN!R202C7</stp>
        <tr r="G202" s="2"/>
      </tp>
      <tp>
        <v>7.4999999999999997E-2</v>
        <stp/>
        <stp>##V3_BDPV12</stp>
        <stp>WGXO AU Equity</stp>
        <stp>PX_YEST_CLOSE</stp>
        <stp>[Crispin Spreadsheet.xlsx]SWAN!R11C6</stp>
        <tr r="F11" s="2"/>
      </tp>
      <tp>
        <v>217.35</v>
        <stp/>
        <stp>##V3_BDPV12</stp>
        <stp>BT/A LN Equity</stp>
        <stp>PX_YEST_CLOSE</stp>
        <stp>[Crispin Spreadsheet.xlsx]OEI!R442C6</stp>
        <tr r="F442" s="1"/>
      </tp>
      <tp>
        <v>1548</v>
        <stp/>
        <stp>##V3_BDPV12</stp>
        <stp>SKY LN Equity</stp>
        <stp>LAST_PRICE</stp>
        <stp>[Crispin Spreadsheet.xlsx]OPE!R43C7</stp>
        <tr r="G43" s="5"/>
      </tp>
      <tp>
        <v>262.2</v>
        <stp/>
        <stp>##V3_BDHV12</stp>
        <stp>MRW LN Equity</stp>
        <stp>PX_CLOSE_1D</stp>
        <stp>14/08/2018</stp>
        <stp>14/08/2018</stp>
        <stp>[Crispin Spreadsheet.xlsx]OEI!R607C28</stp>
        <tr r="AB607" s="1"/>
      </tp>
      <tp>
        <v>230</v>
        <stp/>
        <stp>##V3_BDHV12</stp>
        <stp>TLW LN Equity</stp>
        <stp>PX_CLOSE_1D</stp>
        <stp>14/08/2018</stp>
        <stp>14/08/2018</stp>
        <stp>[Crispin Spreadsheet.xlsx]OEI!R598C28</stp>
        <tr r="AB598" s="1"/>
      </tp>
      <tp>
        <v>243</v>
        <stp/>
        <stp>##V3_BDHV12</stp>
        <stp>ARW LN Equity</stp>
        <stp>PX_CLOSE_1D</stp>
        <stp>14/08/2018</stp>
        <stp>14/08/2018</stp>
        <stp>[Crispin Spreadsheet.xlsx]OEI!R423C28</stp>
        <tr r="AB423" s="1"/>
      </tp>
      <tp>
        <v>51.63</v>
        <stp/>
        <stp>##V3_BDHV12</stp>
        <stp>SLCE3 BS Equity</stp>
        <stp>PX_CLOSE_1D</stp>
        <stp>14/08/2018</stp>
        <stp>14/08/2018</stp>
        <stp>[Crispin Spreadsheet.xlsx]ALEG!R6C22</stp>
        <tr r="V6" s="3"/>
      </tp>
      <tp>
        <v>19.116</v>
        <stp/>
        <stp>##V3_BDPV12</stp>
        <stp>GBPZAR Curncy</stp>
        <stp>LAST_PRICE</stp>
        <stp>[Crispin Spreadsheet.xlsx]OEI!R860C7</stp>
        <tr r="G860" s="1"/>
      </tp>
      <tp>
        <v>83.29</v>
        <stp/>
        <stp>##V3_BDHV12</stp>
        <stp>BMW GY Equity</stp>
        <stp>PX_CLOSE_1D</stp>
        <stp>14/08/2018</stp>
        <stp>14/08/2018</stp>
        <stp>[Crispin Spreadsheet.xlsx]OEI!R151C28</stp>
        <tr r="AB151" s="1"/>
      </tp>
      <tp>
        <v>30.8</v>
        <stp/>
        <stp>##V3_BDHV12</stp>
        <stp>DPW GY Equity</stp>
        <stp>PX_CLOSE_1D</stp>
        <stp>14/08/2018</stp>
        <stp>14/08/2018</stp>
        <stp>[Crispin Spreadsheet.xlsx]OEI!R158C28</stp>
        <tr r="AB158" s="1"/>
      </tp>
      <tp>
        <v>142.1</v>
        <stp/>
        <stp>##V3_BDHV12</stp>
        <stp>VOW GY Equity</stp>
        <stp>PX_CLOSE_1D</stp>
        <stp>14/08/2018</stp>
        <stp>14/08/2018</stp>
        <stp>[Crispin Spreadsheet.xlsx]OEI!R186C28</stp>
        <tr r="AB186" s="1"/>
      </tp>
      <tp>
        <v>42.47</v>
        <stp/>
        <stp>##V3_BDHV12</stp>
        <stp>SOW GY Equity</stp>
        <stp>PX_CLOSE_1D</stp>
        <stp>14/08/2018</stp>
        <stp>14/08/2018</stp>
        <stp>[Crispin Spreadsheet.xlsx]OEI!R181C28</stp>
        <tr r="AB181" s="1"/>
      </tp>
      <tp>
        <v>2.1444999999999999</v>
        <stp/>
        <stp>##V3_BDPV12</stp>
        <stp>ISP IM Equity</stp>
        <stp>LAST_PRICE</stp>
        <stp>[Crispin Spreadsheet.xlsx]OEI!R236C7</stp>
        <tr r="G236" s="1"/>
      </tp>
      <tp>
        <v>82.36</v>
        <stp/>
        <stp>##V3_BDPV12</stp>
        <stp>BMW GY Equity</stp>
        <stp>LAST_PRICE</stp>
        <stp>[Crispin Spreadsheet.xlsx]OEI!R151C7</stp>
        <tr r="G151" s="1"/>
      </tp>
      <tp>
        <v>2.42</v>
        <stp/>
        <stp>##V3_BDPV12</stp>
        <stp>WFT US Equity</stp>
        <stp>LAST_PRICE</stp>
        <stp>[Crispin Spreadsheet.xlsx]OEI!R732C7</stp>
        <tr r="G732" s="1"/>
      </tp>
      <tp>
        <v>10270</v>
        <stp/>
        <stp>##V3_BDPV12</stp>
        <stp>OTP HB Equity</stp>
        <stp>LAST_PRICE</stp>
        <stp>[Crispin Spreadsheet.xlsx]OEI!R216C7</stp>
        <tr r="G216" s="1"/>
      </tp>
      <tp>
        <v>124.98</v>
        <stp/>
        <stp>##V3_BDPV12</stp>
        <stp>WHR US Equity</stp>
        <stp>LAST_PRICE</stp>
        <stp>[Crispin Spreadsheet.xlsx]OEI!R734C7</stp>
        <tr r="G734" s="1"/>
      </tp>
      <tp>
        <v>3.41</v>
        <stp/>
        <stp>##V3_BDPV12</stp>
        <stp>CCR LN Equity</stp>
        <stp>LAST_PRICE</stp>
        <stp>[Crispin Spreadsheet.xlsx]OEI!R444C7</stp>
        <tr r="G444" s="1"/>
      </tp>
      <tp>
        <v>22.36</v>
        <stp/>
        <stp>##V3_BDPV12</stp>
        <stp>VIV FP Equity</stp>
        <stp>LAST_PRICE</stp>
        <stp>[Crispin Spreadsheet.xlsx]OEI!R140C7</stp>
        <tr r="G140" s="1"/>
      </tp>
      <tp t="s">
        <v>#N/A Real Time</v>
        <stp/>
        <stp>##V3_BDPV12</stp>
        <stp>GGP US Equity</stp>
        <stp>LAST_PRICE</stp>
        <stp>[Crispin Spreadsheet.xlsx]OEI!R666C7</stp>
        <tr r="G666" s="1"/>
      </tp>
      <tp>
        <v>42.68</v>
        <stp/>
        <stp>##V3_BDPV12</stp>
        <stp>SOW GY Equity</stp>
        <stp>LAST_PRICE</stp>
        <stp>[Crispin Spreadsheet.xlsx]OEI!R181C7</stp>
        <tr r="G181" s="1"/>
      </tp>
      <tp>
        <v>97.95</v>
        <stp/>
        <stp>##V3_BDPV12</stp>
        <stp>SRP LN Equity</stp>
        <stp>LAST_PRICE</stp>
        <stp>[Crispin Spreadsheet.xlsx]OEI!R576C7</stp>
        <tr r="G576" s="1"/>
      </tp>
      <tp>
        <v>32.619999999999997</v>
        <stp/>
        <stp>##V3_BDPV12</stp>
        <stp>PGS NO Equity</stp>
        <stp>LAST_PRICE</stp>
        <stp>[Crispin Spreadsheet.xlsx]OEI!R325C7</stp>
        <tr r="G325" s="1"/>
      </tp>
      <tp>
        <v>1.1601999999999999</v>
        <stp/>
        <stp>##V3_BDPV12</stp>
        <stp>EUR Curncy</stp>
        <stp>PX_YEST_CLOSE</stp>
        <stp>[Crispin Spreadsheet.xlsx]OEI!R693C32</stp>
        <tr r="AF693" s="1"/>
      </tp>
      <tp>
        <v>22.88</v>
        <stp/>
        <stp>##V3_BDPV12</stp>
        <stp>ABBN SW Equity</stp>
        <stp>LAST_PRICE</stp>
        <stp>[Crispin Spreadsheet.xlsx]OEI!R386C7</stp>
        <tr r="G386" s="1"/>
      </tp>
      <tp>
        <v>4.49</v>
        <stp/>
        <stp>##V3_BDPV12</stp>
        <stp>GOGO US Equity</stp>
        <stp>LAST_PRICE</stp>
        <stp>[Crispin Spreadsheet.xlsx]OEI!R667C7</stp>
        <tr r="G667" s="1"/>
      </tp>
      <tp>
        <v>156</v>
        <stp/>
        <stp>##V3_BDPV12</stp>
        <stp>KNIN SW Equity</stp>
        <stp>LAST_PRICE</stp>
        <stp>[Crispin Spreadsheet.xlsx]OEI!R396C7</stp>
        <tr r="G396" s="1"/>
      </tp>
      <tp>
        <v>572</v>
        <stp/>
        <stp>##V3_BDPV12</stp>
        <stp>8848 JT Equity</stp>
        <stp>LAST_PRICE</stp>
        <stp>[Crispin Spreadsheet.xlsx]OPUS!R22C7</stp>
        <tr r="G22" s="4"/>
      </tp>
      <tp>
        <v>5180</v>
        <stp/>
        <stp>##V3_BDPV12</stp>
        <stp>ITRK LN Equity</stp>
        <stp>LAST_PRICE</stp>
        <stp>[Crispin Spreadsheet.xlsx]OEI!R503C7</stp>
        <tr r="G503" s="1"/>
      </tp>
      <tp>
        <v>48.58</v>
        <stp/>
        <stp>##V3_BDPV12</stp>
        <stp>ORCL US Equity</stp>
        <stp>LAST_PRICE</stp>
        <stp>[Crispin Spreadsheet.xlsx]OEI!R704C7</stp>
        <tr r="G704" s="1"/>
      </tp>
      <tp>
        <v>74.400000000000006</v>
        <stp/>
        <stp>##V3_BDPV12</stp>
        <stp>NODL NO Equity</stp>
        <stp>LAST_PRICE</stp>
        <stp>[Crispin Spreadsheet.xlsx]OEI!R324C7</stp>
        <tr r="G324" s="1"/>
      </tp>
      <tp>
        <v>2768</v>
        <stp/>
        <stp>##V3_BDPV12</stp>
        <stp>MTRO LN Equity</stp>
        <stp>LAST_PRICE</stp>
        <stp>[Crispin Spreadsheet.xlsx]OEI!R817C7</stp>
        <tr r="G817" s="1"/>
      </tp>
      <tp>
        <v>60.47</v>
        <stp/>
        <stp>##V3_BDPV12</stp>
        <stp>MXIM US Equity</stp>
        <stp>LAST_PRICE</stp>
        <stp>[Crispin Spreadsheet.xlsx]OEI!R815C7</stp>
        <tr r="G815" s="1"/>
      </tp>
      <tp>
        <v>19.5</v>
        <stp/>
        <stp>##V3_BDPV12</stp>
        <stp>IMM LN Equity</stp>
        <stp>LAST_PRICE</stp>
        <stp>[Crispin Spreadsheet.xlsx]SWAN!R153C7</stp>
        <tr r="G153" s="2"/>
      </tp>
      <tp>
        <v>30.25</v>
        <stp/>
        <stp>##V3_BDPV12</stp>
        <stp>METSO FH Equity</stp>
        <stp>PX_YEST_CLOSE</stp>
        <stp>[Crispin Spreadsheet.xlsx]SWAN!R29C6</stp>
        <tr r="F29" s="2"/>
      </tp>
      <tp>
        <v>400.2</v>
        <stp/>
        <stp>##V3_BDPV12</stp>
        <stp>UHR SW Equity</stp>
        <stp>LAST_PRICE</stp>
        <stp>[Crispin Spreadsheet.xlsx]SWAN!R123C7</stp>
        <tr r="G123" s="2"/>
      </tp>
      <tp>
        <v>4381</v>
        <stp/>
        <stp>##V3_BDPV12</stp>
        <stp>8316 JT Equity</stp>
        <stp>PX_YEST_CLOSE</stp>
        <stp>[Crispin Spreadsheet.xlsx]OEI!R837C6</stp>
        <tr r="F837" s="1"/>
      </tp>
      <tp>
        <v>173.6</v>
        <stp/>
        <stp>##V3_BDPV12</stp>
        <stp>EMG LN Equity</stp>
        <stp>LAST_PRICE</stp>
        <stp>[Crispin Spreadsheet.xlsx]SWAN!R163C7</stp>
        <tr r="G163" s="2"/>
      </tp>
      <tp>
        <v>2117</v>
        <stp/>
        <stp>##V3_BDPV12</stp>
        <stp>8750 JT Equity</stp>
        <stp>PX_YEST_CLOSE</stp>
        <stp>[Crispin Spreadsheet.xlsx]OEI!R253C6</stp>
        <tr r="F253" s="1"/>
      </tp>
      <tp>
        <v>782.4</v>
        <stp/>
        <stp>##V3_BDPV12</stp>
        <stp>5020 JT Equity</stp>
        <stp>PX_YEST_CLOSE</stp>
        <stp>[Crispin Spreadsheet.xlsx]OEI!R264C6</stp>
        <tr r="F264" s="1"/>
      </tp>
      <tp>
        <v>1272</v>
        <stp/>
        <stp>##V3_BDPV12</stp>
        <stp>2730 JT Equity</stp>
        <stp>PX_YEST_CLOSE</stp>
        <stp>[Crispin Spreadsheet.xlsx]OEI!R255C6</stp>
        <tr r="F255" s="1"/>
      </tp>
      <tp>
        <v>2235.5</v>
        <stp/>
        <stp>##V3_BDPV12</stp>
        <stp>5401 JT Equity</stp>
        <stp>PX_YEST_CLOSE</stp>
        <stp>[Crispin Spreadsheet.xlsx]OEI!R276C6</stp>
        <tr r="F276" s="1"/>
      </tp>
      <tp>
        <v>201000</v>
        <stp/>
        <stp>##V3_BDPV12</stp>
        <stp>8953 JT Equity</stp>
        <stp>PX_YEST_CLOSE</stp>
        <stp>[Crispin Spreadsheet.xlsx]OEI!R263C6</stp>
        <tr r="F263" s="1"/>
      </tp>
      <tp>
        <v>6930</v>
        <stp/>
        <stp>##V3_BDPV12</stp>
        <stp>7203 JT Equity</stp>
        <stp>PX_YEST_CLOSE</stp>
        <stp>[Crispin Spreadsheet.xlsx]OEI!R296C6</stp>
        <tr r="F296" s="1"/>
      </tp>
      <tp t="s">
        <v>Euro-BTP Future   Sep18</v>
        <stp/>
        <stp>##V3_BDPV12</stp>
        <stp>IKA Comdty</stp>
        <stp>NAME</stp>
        <stp>[Crispin Spreadsheet.xlsx]OEI!R743C5</stp>
        <tr r="E743" s="1"/>
      </tp>
      <tp>
        <v>103.66</v>
        <stp/>
        <stp>##V3_BDPV12</stp>
        <stp>RY CN Equity</stp>
        <stp>LAST_PRICE</stp>
        <stp>[Crispin Spreadsheet.xlsx]OEI!R55C7</stp>
        <tr r="G55" s="1"/>
      </tp>
      <tp>
        <v>1.6102799999999999</v>
        <stp/>
        <stp>##V3_BDPV12</stp>
        <stp>EURAUD Curncy</stp>
        <stp>LAST_PRICE</stp>
        <stp>[Crispin Spreadsheet.xlsx]SWAN!R11C13</stp>
        <tr r="M11" s="2"/>
      </tp>
      <tp>
        <v>1.6102799999999999</v>
        <stp/>
        <stp>##V3_BDPV12</stp>
        <stp>EURAUD Curncy</stp>
        <stp>LAST_PRICE</stp>
        <stp>[Crispin Spreadsheet.xlsx]SWAN!R10C13</stp>
        <tr r="M10" s="2"/>
      </tp>
      <tp>
        <v>10.5761</v>
        <stp/>
        <stp>##V3_BDPV12</stp>
        <stp>EURSEK Curncy</stp>
        <stp>LAST_PRICE</stp>
        <stp>[Crispin Spreadsheet.xlsx]ALEG!R32C13</stp>
        <tr r="M32" s="3"/>
      </tp>
      <tp>
        <v>87.03</v>
        <stp/>
        <stp>##V3_BDHV12</stp>
        <stp>MCHP US Equity</stp>
        <stp>PX_CLOSE_1D</stp>
        <stp>14/08/2018</stp>
        <stp>14/08/2018</stp>
        <stp>[Crispin Spreadsheet.xlsx]OEI!R818C28</stp>
        <tr r="AB818" s="1"/>
      </tp>
      <tp>
        <v>166.25</v>
        <stp/>
        <stp>##V3_BDHV12</stp>
        <stp>ITV LN Equity</stp>
        <stp>PX_CLOSE_1D</stp>
        <stp>14/08/2018</stp>
        <stp>14/08/2018</stp>
        <stp>[Crispin Spreadsheet.xlsx]OEI!R807C28</stp>
        <tr r="AB807" s="1"/>
      </tp>
      <tp>
        <v>40.54</v>
        <stp/>
        <stp>##V3_BDHV12</stp>
        <stp>NAV US Equity</stp>
        <stp>PX_CLOSE_1D</stp>
        <stp>14/08/2018</stp>
        <stp>14/08/2018</stp>
        <stp>[Crispin Spreadsheet.xlsx]OEI!R821C28</stp>
        <tr r="AB821" s="1"/>
      </tp>
      <tp>
        <v>6.62</v>
        <stp/>
        <stp>##V3_BDHV12</stp>
        <stp>ESV US Equity</stp>
        <stp>PX_CLOSE_1D</stp>
        <stp>14/08/2018</stp>
        <stp>14/08/2018</stp>
        <stp>[Crispin Spreadsheet.xlsx]OEI!R795C28</stp>
        <tr r="AB795" s="1"/>
      </tp>
      <tp>
        <v>509.2</v>
        <stp/>
        <stp>##V3_BDHV12</stp>
        <stp>INVP LN Equity</stp>
        <stp>PX_CLOSE_1D</stp>
        <stp>14/08/2018</stp>
        <stp>14/08/2018</stp>
        <stp>[Crispin Spreadsheet.xlsx]OEI!R505C28</stp>
        <tr r="AB505" s="1"/>
      </tp>
      <tp>
        <v>40.54</v>
        <stp/>
        <stp>##V3_BDHV12</stp>
        <stp>NAV US Equity</stp>
        <stp>PX_CLOSE_1D</stp>
        <stp>14/08/2018</stp>
        <stp>14/08/2018</stp>
        <stp>[Crispin Spreadsheet.xlsx]OEI!R695C28</stp>
        <tr r="AB695" s="1"/>
      </tp>
      <tp>
        <v>94.14</v>
        <stp/>
        <stp>##V3_BDHV12</stp>
        <stp>ALV US Equity</stp>
        <stp>PX_CLOSE_1D</stp>
        <stp>14/08/2018</stp>
        <stp>14/08/2018</stp>
        <stp>[Crispin Spreadsheet.xlsx]OEI!R625C28</stp>
        <tr r="AB625" s="1"/>
      </tp>
      <tp>
        <v>6.62</v>
        <stp/>
        <stp>##V3_BDHV12</stp>
        <stp>ESV US Equity</stp>
        <stp>PX_CLOSE_1D</stp>
        <stp>14/08/2018</stp>
        <stp>14/08/2018</stp>
        <stp>[Crispin Spreadsheet.xlsx]OEI!R655C28</stp>
        <tr r="AB655" s="1"/>
      </tp>
      <tp>
        <v>166.25</v>
        <stp/>
        <stp>##V3_BDHV12</stp>
        <stp>ITV LN Equity</stp>
        <stp>PX_CLOSE_1D</stp>
        <stp>14/08/2018</stp>
        <stp>14/08/2018</stp>
        <stp>[Crispin Spreadsheet.xlsx]OEI!R508C28</stp>
        <tr r="AB508" s="1"/>
      </tp>
      <tp>
        <v>4935</v>
        <stp/>
        <stp>##V3_BDHV12</stp>
        <stp>RMV LN Equity</stp>
        <stp>PX_CLOSE_1D</stp>
        <stp>14/08/2018</stp>
        <stp>14/08/2018</stp>
        <stp>[Crispin Spreadsheet.xlsx]OEI!R559C28</stp>
        <tr r="AB559" s="1"/>
      </tp>
      <tp>
        <v>186.66</v>
        <stp/>
        <stp>##V3_BDHV12</stp>
        <stp>ALV GY Equity</stp>
        <stp>PX_CLOSE_1D</stp>
        <stp>14/08/2018</stp>
        <stp>14/08/2018</stp>
        <stp>[Crispin Spreadsheet.xlsx]OEI!R147C28</stp>
        <tr r="AB147" s="1"/>
      </tp>
      <tp>
        <v>21.75</v>
        <stp/>
        <stp>##V3_BDHV12</stp>
        <stp>VIV FP Equity</stp>
        <stp>PX_CLOSE_1D</stp>
        <stp>14/08/2018</stp>
        <stp>14/08/2018</stp>
        <stp>[Crispin Spreadsheet.xlsx]OEI!R140C28</stp>
        <tr r="AB140" s="1"/>
      </tp>
      <tp>
        <v>12.57</v>
        <stp/>
        <stp>##V3_BDHV12</stp>
        <stp>SNAP US Equity</stp>
        <stp>PX_CLOSE_1D</stp>
        <stp>14/08/2018</stp>
        <stp>14/08/2018</stp>
        <stp>[Crispin Spreadsheet.xlsx]OEI!R716C28</stp>
        <tr r="AB716" s="1"/>
      </tp>
      <tp>
        <v>5.2232000000000003</v>
        <stp/>
        <stp>##V3_BDPV12</stp>
        <stp>GBPBRL Curncy</stp>
        <stp>LAST_PRICE</stp>
        <stp>[Crispin Spreadsheet.xlsx]OPUS!R6C13</stp>
        <tr r="M6" s="4"/>
      </tp>
      <tp>
        <v>1.6814</v>
        <stp/>
        <stp>##V3_BDPV12</stp>
        <stp>GBPCAD Curncy</stp>
        <stp>LAST_PRICE</stp>
        <stp>[Crispin Spreadsheet.xlsx]OPUS!R9C13</stp>
        <tr r="M9" s="4"/>
      </tp>
      <tp>
        <v>23.95</v>
        <stp/>
        <stp>##V3_BDHV12</stp>
        <stp>LIGHT NA Equity</stp>
        <stp>PX_CLOSE_1D</stp>
        <stp>14/08/2018</stp>
        <stp>14/08/2018</stp>
        <stp>[Crispin Spreadsheet.xlsx]OEI!R312C28</stp>
        <tr r="AB312" s="1"/>
      </tp>
      <tp>
        <v>165.92</v>
        <stp/>
        <stp>##V3_BDPV12</stp>
        <stp>VOD LN Equity</stp>
        <stp>LAST_PRICE</stp>
        <stp>[Crispin Spreadsheet.xlsx]OPE!R46C7</stp>
        <tr r="G46" s="5"/>
      </tp>
      <tp t="s">
        <v>GBp</v>
        <stp/>
        <stp>##V3_BDPV12</stp>
        <stp>TUNG LN Equity</stp>
        <stp>CRNCY</stp>
        <stp>[Crispin Spreadsheet.xlsx]OPE!R45C4</stp>
        <tr r="D45" s="5"/>
      </tp>
      <tp t="s">
        <v>EUR</v>
        <stp/>
        <stp>##V3_BDPV12</stp>
        <stp>UG FP Equity</stp>
        <stp>CRNCY</stp>
        <stp>[Crispin Spreadsheet.xlsx]OEI!R118C4</stp>
        <tr r="D118" s="1"/>
      </tp>
      <tp>
        <v>67.819999999999993</v>
        <stp/>
        <stp>##V3_BDPV12</stp>
        <stp>BN FP Equity</stp>
        <stp>PX_YEST_CLOSE</stp>
        <stp>[Crispin Spreadsheet.xlsx]OEI!R101C6</stp>
        <tr r="F101" s="1"/>
      </tp>
      <tp>
        <v>120.265625</v>
        <stp/>
        <stp>##V3_BDPV12</stp>
        <stp>TYA Comdty</stp>
        <stp>PX_YEST_CLOSE</stp>
        <stp>[Crispin Spreadsheet.xlsx]OEI!R744C6</stp>
        <tr r="F744" s="1"/>
      </tp>
    </main>
    <main first="bloomberg.rtd">
      <tp t="s">
        <v>GBp</v>
        <stp/>
        <stp>##V3_BDPV12</stp>
        <stp>HWDN LN Equity</stp>
        <stp>CRNCY</stp>
        <stp>[Crispin Spreadsheet.xlsx]OPE!R37C4</stp>
        <tr r="D37" s="5"/>
      </tp>
      <tp>
        <v>144.78125</v>
        <stp/>
        <stp>##V3_BDPV12</stp>
        <stp>USU8 Comdty</stp>
        <stp>LAST_PRICE</stp>
        <stp>[Crispin Spreadsheet.xlsx]SWAN!R228C7</stp>
        <tr r="G228" s="2"/>
      </tp>
      <tp t="s">
        <v>GBp</v>
        <stp/>
        <stp>##V3_BDPV12</stp>
        <stp>QQ/ LN Equity</stp>
        <stp>CRNCY</stp>
        <stp>[Crispin Spreadsheet.xlsx]OEI!R550C4</stp>
        <tr r="D550" s="1"/>
      </tp>
      <tp>
        <v>1043.3</v>
        <stp/>
        <stp>##V3_BDHV12</stp>
        <stp>MXEF Index</stp>
        <stp>PX_CLOSE_1D</stp>
        <stp>14/08/2018</stp>
        <stp>14/08/2018</stp>
        <stp>[Crispin Spreadsheet.xlsx]OEI!R753C28</stp>
        <tr r="AB753" s="1"/>
      </tp>
      <tp t="s">
        <v>EUR</v>
        <stp/>
        <stp>##V3_BDPV12</stp>
        <stp>CBK GY Equity</stp>
        <stp>CRNCY</stp>
        <stp>[Crispin Spreadsheet.xlsx]OEI!R154C4</stp>
        <tr r="D154" s="1"/>
      </tp>
      <tp>
        <v>23.5</v>
        <stp/>
        <stp>##V3_BDPV12</stp>
        <stp>GYC GY Equity</stp>
        <stp>PX_YEST_CLOSE</stp>
        <stp>[Crispin Spreadsheet.xlsx]OEI!R161C6</stp>
        <tr r="F161" s="1"/>
      </tp>
      <tp t="s">
        <v>GBp</v>
        <stp/>
        <stp>##V3_BDPV12</stp>
        <stp>STJ LN Equity</stp>
        <stp>CRNCY</stp>
        <stp>[Crispin Spreadsheet.xlsx]OEI!R585C4</stp>
        <tr r="D585" s="1"/>
      </tp>
      <tp t="s">
        <v>EUR</v>
        <stp/>
        <stp>##V3_BDPV12</stp>
        <stp>HEI GY Equity</stp>
        <stp>CRNCY</stp>
        <stp>[Crispin Spreadsheet.xlsx]OEI!R163C4</stp>
        <tr r="D163" s="1"/>
      </tp>
      <tp>
        <v>273.5</v>
        <stp/>
        <stp>##V3_BDPV12</stp>
        <stp>KGF LN Equity</stp>
        <stp>PX_YEST_CLOSE</stp>
        <stp>[Crispin Spreadsheet.xlsx]OEI!R518C6</stp>
        <tr r="F518" s="1"/>
      </tp>
      <tp t="s">
        <v>GBp</v>
        <stp/>
        <stp>##V3_BDPV12</stp>
        <stp>PSN LN Equity</stp>
        <stp>CRNCY</stp>
        <stp>[Crispin Spreadsheet.xlsx]OEI!R542C4</stp>
        <tr r="D542" s="1"/>
      </tp>
      <tp t="s">
        <v>SEK</v>
        <stp/>
        <stp>##V3_BDPV12</stp>
        <stp>HMB SS Equity</stp>
        <stp>CRNCY</stp>
        <stp>[Crispin Spreadsheet.xlsx]OEI!R371C4</stp>
        <tr r="D371" s="1"/>
      </tp>
      <tp>
        <v>1</v>
        <stp/>
        <stp>##V3_BDPV12</stp>
        <stp>EURGBP Curncy</stp>
        <stp>QUOTE_FACTOR</stp>
        <stp>[Crispin Spreadsheet.xlsx]OEI!R59C12</stp>
        <tr r="L59" s="1"/>
      </tp>
      <tp>
        <v>1</v>
        <stp/>
        <stp>##V3_BDPV12</stp>
        <stp>EURGBP Curncy</stp>
        <stp>QUOTE_FACTOR</stp>
        <stp>[Crispin Spreadsheet.xlsx]OPE!R40C12</stp>
        <tr r="L40" s="5"/>
      </tp>
      <tp t="s">
        <v>EUR</v>
        <stp/>
        <stp>##V3_BDPV12</stp>
        <stp>RYA LN Equity</stp>
        <stp>CRNCY</stp>
        <stp>[Crispin Spreadsheet.xlsx]OEI!R568C4</stp>
        <tr r="D568" s="1"/>
      </tp>
      <tp t="s">
        <v>EUR</v>
        <stp/>
        <stp>##V3_BDPV12</stp>
        <stp>SRG IM Equity</stp>
        <stp>CRNCY</stp>
        <stp>[Crispin Spreadsheet.xlsx]OEI!R240C4</stp>
        <tr r="D240" s="1"/>
      </tp>
      <tp t="s">
        <v>GBp</v>
        <stp/>
        <stp>##V3_BDPV12</stp>
        <stp>LSE LN Equity</stp>
        <stp>CRNCY</stp>
        <stp>[Crispin Spreadsheet.xlsx]OEI!R522C4</stp>
        <tr r="D522" s="1"/>
      </tp>
      <tp t="s">
        <v>GBp</v>
        <stp/>
        <stp>##V3_BDPV12</stp>
        <stp>JSE LN Equity</stp>
        <stp>CRNCY</stp>
        <stp>[Crispin Spreadsheet.xlsx]OEI!R512C4</stp>
        <tr r="D512" s="1"/>
      </tp>
      <tp>
        <v>8967</v>
        <stp/>
        <stp>##V3_BDPV12</stp>
        <stp>SMA Index</stp>
        <stp>LAST_PRICE</stp>
        <stp>[Crispin Spreadsheet.xlsx]OEI!R385C7</stp>
        <tr r="G385" s="1"/>
      </tp>
      <tp>
        <v>4498.5</v>
        <stp/>
        <stp>##V3_BDPV12</stp>
        <stp>SHP LN Equity</stp>
        <stp>PX_YEST_CLOSE</stp>
        <stp>[Crispin Spreadsheet.xlsx]OEI!R577C6</stp>
        <tr r="F577" s="1"/>
      </tp>
      <tp>
        <v>31.41</v>
        <stp/>
        <stp>##V3_BDPV12</stp>
        <stp>DPW GY Equity</stp>
        <stp>PX_YEST_CLOSE</stp>
        <stp>[Crispin Spreadsheet.xlsx]OEI!R158C6</stp>
        <tr r="F158" s="1"/>
      </tp>
      <tp t="s">
        <v>CAD</v>
        <stp/>
        <stp>##V3_BDPV12</stp>
        <stp>ATH CN Equity</stp>
        <stp>CRNCY</stp>
        <stp>[Crispin Spreadsheet.xlsx]OEI!R50C4</stp>
        <tr r="D50" s="1"/>
      </tp>
      <tp>
        <v>11.84</v>
        <stp/>
        <stp>##V3_BDPV12</stp>
        <stp>SZU GY Equity</stp>
        <stp>PX_YEST_CLOSE</stp>
        <stp>[Crispin Spreadsheet.xlsx]OEI!R182C6</stp>
        <tr r="F182" s="1"/>
      </tp>
      <tp>
        <v>34.049999999999997</v>
        <stp/>
        <stp>##V3_BDPV12</stp>
        <stp>KCR FH Equity</stp>
        <stp>PX_YEST_CLOSE</stp>
        <stp>[Crispin Spreadsheet.xlsx]OEI!R75C6</stp>
        <tr r="F75" s="1"/>
      </tp>
      <tp t="s">
        <v>USD</v>
        <stp/>
        <stp>##V3_BDPV12</stp>
        <stp>WHR US Equity</stp>
        <stp>CRNCY</stp>
        <stp>[Crispin Spreadsheet.xlsx]OEI!R734C4</stp>
        <tr r="D734" s="1"/>
      </tp>
      <tp>
        <v>139.6</v>
        <stp/>
        <stp>##V3_BDPV12</stp>
        <stp>DSY FP Equity</stp>
        <stp>PX_YEST_CLOSE</stp>
        <stp>[Crispin Spreadsheet.xlsx]OEI!R102C6</stp>
        <tr r="F102" s="1"/>
      </tp>
      <tp t="s">
        <v>EUR</v>
        <stp/>
        <stp>##V3_BDPV12</stp>
        <stp>SAP GY Equity</stp>
        <stp>CRNCY</stp>
        <stp>[Crispin Spreadsheet.xlsx]OEI!R177C4</stp>
        <tr r="D177" s="1"/>
      </tp>
      <tp t="s">
        <v>GBp</v>
        <stp/>
        <stp>##V3_BDPV12</stp>
        <stp>ARW LN Equity</stp>
        <stp>CRNCY</stp>
        <stp>[Crispin Spreadsheet.xlsx]OEI!R423C4</stp>
        <tr r="D423" s="1"/>
      </tp>
      <tp>
        <v>1</v>
        <stp/>
        <stp>##V3_BDPV12</stp>
        <stp>EURGBp Curncy</stp>
        <stp>QUOTE_FACTOR</stp>
        <stp>[Crispin Spreadsheet.xlsx]OPE!R42C12</stp>
        <tr r="L42" s="5"/>
      </tp>
      <tp>
        <v>1</v>
        <stp/>
        <stp>##V3_BDPV12</stp>
        <stp>EURGBp Curncy</stp>
        <stp>QUOTE_FACTOR</stp>
        <stp>[Crispin Spreadsheet.xlsx]OPE!R43C12</stp>
        <tr r="L43" s="5"/>
      </tp>
      <tp>
        <v>1</v>
        <stp/>
        <stp>##V3_BDPV12</stp>
        <stp>EURGBp Curncy</stp>
        <stp>QUOTE_FACTOR</stp>
        <stp>[Crispin Spreadsheet.xlsx]OPE!R41C12</stp>
        <tr r="L41" s="5"/>
      </tp>
      <tp>
        <v>1</v>
        <stp/>
        <stp>##V3_BDPV12</stp>
        <stp>EURGBp Curncy</stp>
        <stp>QUOTE_FACTOR</stp>
        <stp>[Crispin Spreadsheet.xlsx]OPE!R46C12</stp>
        <tr r="L46" s="5"/>
      </tp>
      <tp>
        <v>1</v>
        <stp/>
        <stp>##V3_BDPV12</stp>
        <stp>EURGBp Curncy</stp>
        <stp>QUOTE_FACTOR</stp>
        <stp>[Crispin Spreadsheet.xlsx]OPE!R44C12</stp>
        <tr r="L44" s="5"/>
      </tp>
      <tp>
        <v>1</v>
        <stp/>
        <stp>##V3_BDPV12</stp>
        <stp>EURGBp Curncy</stp>
        <stp>QUOTE_FACTOR</stp>
        <stp>[Crispin Spreadsheet.xlsx]OPE!R45C12</stp>
        <tr r="L45" s="5"/>
      </tp>
      <tp>
        <v>1</v>
        <stp/>
        <stp>##V3_BDPV12</stp>
        <stp>EURGBp Curncy</stp>
        <stp>QUOTE_FACTOR</stp>
        <stp>[Crispin Spreadsheet.xlsx]OPE!R32C12</stp>
        <tr r="L32" s="5"/>
      </tp>
      <tp>
        <v>1</v>
        <stp/>
        <stp>##V3_BDPV12</stp>
        <stp>EURGBp Curncy</stp>
        <stp>QUOTE_FACTOR</stp>
        <stp>[Crispin Spreadsheet.xlsx]OPE!R33C12</stp>
        <tr r="L33" s="5"/>
      </tp>
      <tp>
        <v>1</v>
        <stp/>
        <stp>##V3_BDPV12</stp>
        <stp>EURGBp Curncy</stp>
        <stp>QUOTE_FACTOR</stp>
        <stp>[Crispin Spreadsheet.xlsx]OPE!R30C12</stp>
        <tr r="L30" s="5"/>
      </tp>
      <tp>
        <v>1</v>
        <stp/>
        <stp>##V3_BDPV12</stp>
        <stp>EURGBp Curncy</stp>
        <stp>QUOTE_FACTOR</stp>
        <stp>[Crispin Spreadsheet.xlsx]OPE!R31C12</stp>
        <tr r="L31" s="5"/>
      </tp>
      <tp>
        <v>1</v>
        <stp/>
        <stp>##V3_BDPV12</stp>
        <stp>EURGBp Curncy</stp>
        <stp>QUOTE_FACTOR</stp>
        <stp>[Crispin Spreadsheet.xlsx]OPE!R36C12</stp>
        <tr r="L36" s="5"/>
      </tp>
      <tp>
        <v>1</v>
        <stp/>
        <stp>##V3_BDPV12</stp>
        <stp>EURGBp Curncy</stp>
        <stp>QUOTE_FACTOR</stp>
        <stp>[Crispin Spreadsheet.xlsx]OPE!R37C12</stp>
        <tr r="L37" s="5"/>
      </tp>
      <tp>
        <v>1</v>
        <stp/>
        <stp>##V3_BDPV12</stp>
        <stp>EURGBp Curncy</stp>
        <stp>QUOTE_FACTOR</stp>
        <stp>[Crispin Spreadsheet.xlsx]OPE!R34C12</stp>
        <tr r="L34" s="5"/>
      </tp>
      <tp>
        <v>1</v>
        <stp/>
        <stp>##V3_BDPV12</stp>
        <stp>EURGBp Curncy</stp>
        <stp>QUOTE_FACTOR</stp>
        <stp>[Crispin Spreadsheet.xlsx]OPE!R35C12</stp>
        <tr r="L35" s="5"/>
      </tp>
      <tp>
        <v>1</v>
        <stp/>
        <stp>##V3_BDPV12</stp>
        <stp>EURGBp Curncy</stp>
        <stp>QUOTE_FACTOR</stp>
        <stp>[Crispin Spreadsheet.xlsx]OPE!R38C12</stp>
        <tr r="L38" s="5"/>
      </tp>
      <tp>
        <v>1</v>
        <stp/>
        <stp>##V3_BDPV12</stp>
        <stp>EURGBp Curncy</stp>
        <stp>QUOTE_FACTOR</stp>
        <stp>[Crispin Spreadsheet.xlsx]OPE!R39C12</stp>
        <tr r="L39" s="5"/>
      </tp>
      <tp>
        <v>1055.96</v>
        <stp/>
        <stp>##V3_BDPV12</stp>
        <stp>MXEF Index</stp>
        <stp>PX_YEST_CLOSE</stp>
        <stp>[Crispin Spreadsheet.xlsx]OEI!R753C6</stp>
        <tr r="F753" s="1"/>
      </tp>
      <tp>
        <v>53.87</v>
        <stp/>
        <stp>##V3_BDPV12</stp>
        <stp>FP FP Equity</stp>
        <stp>PX_YEST_CLOSE</stp>
        <stp>[Crispin Spreadsheet.xlsx]OEI!R134C6</stp>
        <tr r="F134" s="1"/>
      </tp>
      <tp>
        <v>63.12</v>
        <stp/>
        <stp>##V3_BDPV12</stp>
        <stp>JM SP Equity</stp>
        <stp>PX_YEST_CLOSE</stp>
        <stp>[Crispin Spreadsheet.xlsx]OEI!R338C6</stp>
        <tr r="F338" s="1"/>
      </tp>
      <tp t="s">
        <v>GBp</v>
        <stp/>
        <stp>##V3_BDPV12</stp>
        <stp>RR/ LN Equity</stp>
        <stp>CRNCY</stp>
        <stp>[Crispin Spreadsheet.xlsx]OEI!R562C4</stp>
        <tr r="D562" s="1"/>
      </tp>
      <tp>
        <v>22.35</v>
        <stp/>
        <stp>##V3_BDPV12</stp>
        <stp>VIV FP Equity</stp>
        <stp>PX_YEST_CLOSE</stp>
        <stp>[Crispin Spreadsheet.xlsx]FDXC!R8C6</stp>
        <tr r="F8" s="8"/>
      </tp>
      <tp>
        <v>1357.5</v>
        <stp/>
        <stp>##V3_BDPV12</stp>
        <stp>SN/ LN Equity</stp>
        <stp>PX_YEST_CLOSE</stp>
        <stp>[Crispin Spreadsheet.xlsx]OEI!R580C6</stp>
        <tr r="F580" s="1"/>
      </tp>
      <tp t="s">
        <v>EUR</v>
        <stp/>
        <stp>##V3_BDPV12</stp>
        <stp>AB1 GY Equity</stp>
        <stp>CRNCY</stp>
        <stp>[Crispin Spreadsheet.xlsx]OEI!R145C4</stp>
        <tr r="D145" s="1"/>
      </tp>
      <tp>
        <v>174</v>
        <stp/>
        <stp>##V3_BDPV12</stp>
        <stp>GNC LN Equity</stp>
        <stp>PX_YEST_CLOSE</stp>
        <stp>[Crispin Spreadsheet.xlsx]OEI!R480C6</stp>
        <tr r="F480" s="1"/>
      </tp>
      <tp t="s">
        <v>CAD</v>
        <stp/>
        <stp>##V3_BDPV12</stp>
        <stp>ACB CN Equity</stp>
        <stp>CRNCY</stp>
        <stp>[Crispin Spreadsheet.xlsx]OEI!R51C4</stp>
        <tr r="D51" s="1"/>
      </tp>
      <tp t="s">
        <v>EUR</v>
        <stp/>
        <stp>##V3_BDPV12</stp>
        <stp>BEI GY Equity</stp>
        <stp>CRNCY</stp>
        <stp>[Crispin Spreadsheet.xlsx]OEI!R152C4</stp>
        <tr r="D152" s="1"/>
      </tp>
      <tp>
        <v>143.30000000000001</v>
        <stp/>
        <stp>##V3_BDPV12</stp>
        <stp>CNA LN Equity</stp>
        <stp>PX_YEST_CLOSE</stp>
        <stp>[Crispin Spreadsheet.xlsx]OEI!R450C6</stp>
        <tr r="F450" s="1"/>
      </tp>
      <tp t="s">
        <v>GBp</v>
        <stp/>
        <stp>##V3_BDPV12</stp>
        <stp>BA/ LN Equity</stp>
        <stp>CRNCY</stp>
        <stp>[Crispin Spreadsheet.xlsx]OPE!R31C4</stp>
        <tr r="D31" s="5"/>
      </tp>
      <tp t="s">
        <v>EUR</v>
        <stp/>
        <stp>##V3_BDPV12</stp>
        <stp>RNO FP Equity</stp>
        <stp>CRNCY</stp>
        <stp>[Crispin Spreadsheet.xlsx]OEI!R120C4</stp>
        <tr r="D120" s="1"/>
      </tp>
      <tp>
        <v>683</v>
        <stp/>
        <stp>##V3_BDPV12</stp>
        <stp>PFG LN Equity</stp>
        <stp>PX_YEST_CLOSE</stp>
        <stp>[Crispin Spreadsheet.xlsx]OEI!R548C6</stp>
        <tr r="F548" s="1"/>
      </tp>
      <tp>
        <v>59.75</v>
        <stp/>
        <stp>##V3_BDPV12</stp>
        <stp>TOD IM Equity</stp>
        <stp>PX_YEST_CLOSE</stp>
        <stp>[Crispin Spreadsheet.xlsx]OEI!R242C6</stp>
        <tr r="F242" s="1"/>
      </tp>
      <tp>
        <v>412.5</v>
        <stp/>
        <stp>##V3_BDPV12</stp>
        <stp>BME LN Equity</stp>
        <stp>PX_YEST_CLOSE</stp>
        <stp>[Crispin Spreadsheet.xlsx]OEI!R783C6</stp>
        <tr r="F783" s="1"/>
      </tp>
      <tp>
        <v>12.11</v>
        <stp/>
        <stp>##V3_BDPV12</stp>
        <stp>RIG US Equity</stp>
        <stp>PX_YEST_CLOSE</stp>
        <stp>[Crispin Spreadsheet.xlsx]OPE!R52C6</stp>
        <tr r="F52" s="5"/>
      </tp>
      <tp t="s">
        <v>USD</v>
        <stp/>
        <stp>##V3_BDPV12</stp>
        <stp>RDC US Equity</stp>
        <stp>CRNCY</stp>
        <stp>[Crispin Spreadsheet.xlsx]OEI!R829C4</stp>
        <tr r="D829" s="1"/>
      </tp>
      <tp>
        <v>838.6</v>
        <stp/>
        <stp>##V3_BDPV12</stp>
        <stp>AGK LN Equity</stp>
        <stp>PX_YEST_CLOSE</stp>
        <stp>[Crispin Spreadsheet.xlsx]OEI!R419C6</stp>
        <tr r="F419" s="1"/>
      </tp>
      <tp t="s">
        <v>USD</v>
        <stp/>
        <stp>##V3_BDPV12</stp>
        <stp>CNA US Equity</stp>
        <stp>CRNCY</stp>
        <stp>[Crispin Spreadsheet.xlsx]OEI!R643C4</stp>
        <tr r="D643" s="1"/>
      </tp>
      <tp>
        <v>41.5</v>
        <stp/>
        <stp>##V3_BDPV12</stp>
        <stp>LMI LN Equity</stp>
        <stp>PX_YEST_CLOSE</stp>
        <stp>[Crispin Spreadsheet.xlsx]OEI!R523C6</stp>
        <tr r="F523" s="1"/>
      </tp>
      <tp>
        <v>15.98</v>
        <stp/>
        <stp>##V3_BDPV12</stp>
        <stp>ENI IM Equity</stp>
        <stp>PX_YEST_CLOSE</stp>
        <stp>[Crispin Spreadsheet.xlsx]OEI!R233C6</stp>
        <tr r="F233" s="1"/>
      </tp>
      <tp>
        <v>20285</v>
        <stp/>
        <stp>##V3_BDPV12</stp>
        <stp>STA Index</stp>
        <stp>LAST_PRICE</stp>
        <stp>[Crispin Spreadsheet.xlsx]OEI!R224C7</stp>
        <tr r="G224" s="1"/>
      </tp>
      <tp>
        <v>1.69</v>
        <stp/>
        <stp>##V3_BDPV12</stp>
        <stp>GBPCAD Curncy</stp>
        <stp>PX_YEST_CLOSE</stp>
        <stp>[Crispin Spreadsheet.xlsx]OPUS!R9C26</stp>
        <tr r="Z9" s="4"/>
      </tp>
      <tp t="s">
        <v>EUR</v>
        <stp/>
        <stp>##V3_BDPV12</stp>
        <stp>SRS IM Equity</stp>
        <stp>CRNCY</stp>
        <stp>[Crispin Spreadsheet.xlsx]OEI!R831C4</stp>
        <tr r="D831" s="1"/>
      </tp>
      <tp t="s">
        <v>GBp</v>
        <stp/>
        <stp>##V3_BDPV12</stp>
        <stp>HSP LN Equity</stp>
        <stp>CRNCY</stp>
        <stp>[Crispin Spreadsheet.xlsx]OEI!R483C4</stp>
        <tr r="D483" s="1"/>
      </tp>
      <tp>
        <v>402.3</v>
        <stp/>
        <stp>##V3_BDHV12</stp>
        <stp>VWS DC Equity</stp>
        <stp>PX_CLOSE_1D</stp>
        <stp>14/08/2018</stp>
        <stp>14/08/2018</stp>
        <stp>[Crispin Spreadsheet.xlsx]OEI!R69C28</stp>
        <tr r="AB69" s="1"/>
      </tp>
      <tp>
        <v>25.57</v>
        <stp/>
        <stp>##V3_BDHV12</stp>
        <stp>RBI AV Equity</stp>
        <stp>PX_CLOSE_1D</stp>
        <stp>14/08/2018</stp>
        <stp>14/08/2018</stp>
        <stp>[Crispin Spreadsheet.xlsx]OEI!R30C28</stp>
        <tr r="AB30" s="1"/>
      </tp>
      <tp t="s">
        <v>EUR</v>
        <stp/>
        <stp>##V3_BDPV12</stp>
        <stp>SAVE FP Equity</stp>
        <stp>CRNCY</stp>
        <stp>[Crispin Spreadsheet.xlsx]FDXC!R7C4</stp>
        <tr r="D7" s="8"/>
      </tp>
      <tp>
        <v>3.11</v>
        <stp/>
        <stp>##V3_BDHV12</stp>
        <stp>KGC US Equity</stp>
        <stp>PX_CLOSE_1D</stp>
        <stp>14/08/2018</stp>
        <stp>14/08/2018</stp>
        <stp>[Crispin Spreadsheet.xlsx]OPE!R49C22</stp>
        <tr r="V49" s="5"/>
      </tp>
      <tp t="s">
        <v>EUR</v>
        <stp/>
        <stp>##V3_BDPV12</stp>
        <stp>CE IM Equity</stp>
        <stp>CRNCY</stp>
        <stp>[Crispin Spreadsheet.xlsx]OEI!R231C4</stp>
        <tr r="D231" s="1"/>
      </tp>
      <tp>
        <v>36.049999999999997</v>
        <stp/>
        <stp>##V3_BDPV12</stp>
        <stp>GM US Equity</stp>
        <stp>PX_YEST_CLOSE</stp>
        <stp>[Crispin Spreadsheet.xlsx]OEI!R665C6</stp>
        <tr r="F665" s="1"/>
      </tp>
      <tp>
        <v>188.15</v>
        <stp/>
        <stp>##V3_BDPV12</stp>
        <stp>JM SS Equity</stp>
        <stp>PX_YEST_CLOSE</stp>
        <stp>[Crispin Spreadsheet.xlsx]OEI!R808C6</stp>
        <tr r="F808" s="1"/>
      </tp>
      <tp>
        <v>144.21875</v>
        <stp/>
        <stp>##V3_BDPV12</stp>
        <stp>USA Comdty</stp>
        <stp>PX_YEST_CLOSE</stp>
        <stp>[Crispin Spreadsheet.xlsx]OEI!R746C6</stp>
        <tr r="F746" s="1"/>
      </tp>
      <tp>
        <v>124.3</v>
        <stp/>
        <stp>##V3_BDPV12</stp>
        <stp>EI FP Equity</stp>
        <stp>PX_YEST_CLOSE</stp>
        <stp>[Crispin Spreadsheet.xlsx]OEI!R104C6</stp>
        <tr r="F104" s="1"/>
      </tp>
      <tp t="s">
        <v>GBp</v>
        <stp/>
        <stp>##V3_BDPV12</stp>
        <stp>EMG LN Equity</stp>
        <stp>CRNCY</stp>
        <stp>[Crispin Spreadsheet.xlsx]OBID!R9C4</stp>
        <tr r="D9" s="7"/>
      </tp>
      <tp>
        <v>10.5761</v>
        <stp/>
        <stp>##V3_BDPV12</stp>
        <stp>EURSEK Curncy</stp>
        <stp>LAST_PRICE</stp>
        <stp>[Crispin Spreadsheet.xlsx]SWAN!R116C13</stp>
        <tr r="M116" s="2"/>
      </tp>
      <tp>
        <v>10.5761</v>
        <stp/>
        <stp>##V3_BDPV12</stp>
        <stp>EURSEK Curncy</stp>
        <stp>LAST_PRICE</stp>
        <stp>[Crispin Spreadsheet.xlsx]SWAN!R114C13</stp>
        <tr r="M114" s="2"/>
      </tp>
      <tp>
        <v>10.5761</v>
        <stp/>
        <stp>##V3_BDPV12</stp>
        <stp>EURSEK Curncy</stp>
        <stp>LAST_PRICE</stp>
        <stp>[Crispin Spreadsheet.xlsx]SWAN!R115C13</stp>
        <tr r="M115" s="2"/>
      </tp>
      <tp>
        <v>112.78</v>
        <stp/>
        <stp>##V3_BDPV12</stp>
        <stp>LYB US Equity</stp>
        <stp>PX_YEST_CLOSE</stp>
        <stp>[Crispin Spreadsheet.xlsx]OEI!R689C6</stp>
        <tr r="F689" s="1"/>
      </tp>
      <tp t="s">
        <v>EUR</v>
        <stp/>
        <stp>##V3_BDPV12</stp>
        <stp>DBK GY Equity</stp>
        <stp>CRNCY</stp>
        <stp>[Crispin Spreadsheet.xlsx]OEI!R156C4</stp>
        <tr r="D156" s="1"/>
      </tp>
      <tp t="s">
        <v>EUR</v>
        <stp/>
        <stp>##V3_BDPV12</stp>
        <stp>DAI GY Equity</stp>
        <stp>CRNCY</stp>
        <stp>[Crispin Spreadsheet.xlsx]OEI!R155C4</stp>
        <tr r="D155" s="1"/>
      </tp>
      <tp t="s">
        <v>EUR</v>
        <stp/>
        <stp>##V3_BDPV12</stp>
        <stp>WCH GY Equity</stp>
        <stp>CRNCY</stp>
        <stp>[Crispin Spreadsheet.xlsx]OEI!R187C4</stp>
        <tr r="D187" s="1"/>
      </tp>
      <tp t="s">
        <v>NOK</v>
        <stp/>
        <stp>##V3_BDPV12</stp>
        <stp>FRO NO Equity</stp>
        <stp>CRNCY</stp>
        <stp>[Crispin Spreadsheet.xlsx]OEI!R320C4</stp>
        <tr r="D320" s="1"/>
      </tp>
      <tp t="s">
        <v>GBp</v>
        <stp/>
        <stp>##V3_BDPV12</stp>
        <stp>RTO LN Equity</stp>
        <stp>CRNCY</stp>
        <stp>[Crispin Spreadsheet.xlsx]OEI!R557C4</stp>
        <tr r="D557" s="1"/>
      </tp>
      <tp>
        <v>181.15</v>
        <stp/>
        <stp>##V3_BDPV12</stp>
        <stp>MHG NO Equity</stp>
        <stp>PX_YEST_CLOSE</stp>
        <stp>[Crispin Spreadsheet.xlsx]OEI!R814C6</stp>
        <tr r="F814" s="1"/>
      </tp>
      <tp t="s">
        <v>GBp</v>
        <stp/>
        <stp>##V3_BDPV12</stp>
        <stp>ITM LN Equity</stp>
        <stp>CRNCY</stp>
        <stp>[Crispin Spreadsheet.xlsx]OEI!R507C4</stp>
        <tr r="D507" s="1"/>
      </tp>
      <tp t="s">
        <v>USD</v>
        <stp/>
        <stp>##V3_BDPV12</stp>
        <stp>KGC US Equity</stp>
        <stp>CRNCY</stp>
        <stp>[Crispin Spreadsheet.xlsx]OEI!R679C4</stp>
        <tr r="D679" s="1"/>
      </tp>
      <tp t="s">
        <v>EUR</v>
        <stp/>
        <stp>##V3_BDPV12</stp>
        <stp>SDF GY Equity</stp>
        <stp>CRNCY</stp>
        <stp>[Crispin Spreadsheet.xlsx]OEI!R810C4</stp>
        <tr r="D810" s="1"/>
      </tp>
      <tp>
        <v>21.72</v>
        <stp/>
        <stp>##V3_BDPV12</stp>
        <stp>NWL US Equity</stp>
        <stp>PX_YEST_CLOSE</stp>
        <stp>[Crispin Spreadsheet.xlsx]OEI!R697C6</stp>
        <tr r="F697" s="1"/>
      </tp>
      <tp t="s">
        <v>USD</v>
        <stp/>
        <stp>##V3_BDPV12</stp>
        <stp>BID US Equity</stp>
        <stp>CRNCY</stp>
        <stp>[Crispin Spreadsheet.xlsx]OEI!R717C4</stp>
        <tr r="D717" s="1"/>
      </tp>
      <tp t="s">
        <v>GBp</v>
        <stp/>
        <stp>##V3_BDPV12</stp>
        <stp>SPD LN Equity</stp>
        <stp>CRNCY</stp>
        <stp>[Crispin Spreadsheet.xlsx]OEI!R583C4</stp>
        <tr r="D583" s="1"/>
      </tp>
      <tp>
        <v>22750</v>
        <stp/>
        <stp>##V3_BDPV12</stp>
        <stp>NKA Index</stp>
        <stp>LAST_PRICE</stp>
        <stp>[Crispin Spreadsheet.xlsx]OEI!R247C7</stp>
        <tr r="G247" s="1"/>
      </tp>
      <tp>
        <v>301.60000000000002</v>
        <stp/>
        <stp>##V3_BDPV12</stp>
        <stp>MKS LN Equity</stp>
        <stp>PX_YEST_CLOSE</stp>
        <stp>[Crispin Spreadsheet.xlsx]OEI!R526C6</stp>
        <tr r="F526" s="1"/>
      </tp>
      <tp>
        <v>32.520000000000003</v>
        <stp/>
        <stp>##V3_BDPV12</stp>
        <stp>TUP US Equity</stp>
        <stp>PX_YEST_CLOSE</stp>
        <stp>[Crispin Spreadsheet.xlsx]OEI!R725C6</stp>
        <tr r="F725" s="1"/>
      </tp>
      <tp t="s">
        <v>USD</v>
        <stp/>
        <stp>##V3_BDPV12</stp>
        <stp>KNX US Equity</stp>
        <stp>CRNCY</stp>
        <stp>[Crispin Spreadsheet.xlsx]OEI!R680C4</stp>
        <tr r="D680" s="1"/>
      </tp>
      <tp t="s">
        <v>AUD</v>
        <stp/>
        <stp>##V3_BDPV12</stp>
        <stp>FMG AU Equity</stp>
        <stp>CRNCY</stp>
        <stp>[Crispin Spreadsheet.xlsx]OEI!R17C4</stp>
        <tr r="D17" s="1"/>
      </tp>
      <tp>
        <v>2362</v>
        <stp/>
        <stp>##V3_BDPV12</stp>
        <stp>AHT LN Equity</stp>
        <stp>PX_YEST_CLOSE</stp>
        <stp>[Crispin Spreadsheet.xlsx]OEI!R425C6</stp>
        <tr r="F425" s="1"/>
      </tp>
      <tp>
        <v>3.28</v>
        <stp/>
        <stp>##V3_BDPV12</stp>
        <stp>ART GY Equity</stp>
        <stp>PX_YEST_CLOSE</stp>
        <stp>[Crispin Spreadsheet.xlsx]OEI!R148C6</stp>
        <tr r="F148" s="1"/>
      </tp>
      <tp t="s">
        <v>GBp</v>
        <stp/>
        <stp>##V3_BDPV12</stp>
        <stp>HUM LN Equity</stp>
        <stp>CRNCY</stp>
        <stp>[Crispin Spreadsheet.xlsx]OPE!R38C4</stp>
        <tr r="D38" s="5"/>
      </tp>
      <tp t="s">
        <v>EUR</v>
        <stp/>
        <stp>##V3_BDPV12</stp>
        <stp>AMS SQ Equity</stp>
        <stp>CRNCY</stp>
        <stp>[Crispin Spreadsheet.xlsx]OEI!R351C4</stp>
        <tr r="D351" s="1"/>
      </tp>
      <tp t="s">
        <v>GBp</v>
        <stp/>
        <stp>##V3_BDPV12</stp>
        <stp>RRS LN Equity</stp>
        <stp>CRNCY</stp>
        <stp>[Crispin Spreadsheet.xlsx]OEI!R551C4</stp>
        <tr r="D551" s="1"/>
      </tp>
      <tp t="s">
        <v>EUR</v>
        <stp/>
        <stp>##V3_BDPV12</stp>
        <stp>CAP FP Equity</stp>
        <stp>CRNCY</stp>
        <stp>[Crispin Spreadsheet.xlsx]OEI!R95C4</stp>
        <tr r="D95" s="1"/>
      </tp>
      <tp t="s">
        <v>GBp</v>
        <stp/>
        <stp>##V3_BDPV12</stp>
        <stp>ITV LN Equity</stp>
        <stp>CRNCY</stp>
        <stp>[Crispin Spreadsheet.xlsx]OEI!R807C4</stp>
        <tr r="D807" s="1"/>
      </tp>
      <tp>
        <v>36.185000000000002</v>
        <stp/>
        <stp>##V3_BDHV12</stp>
        <stp>SGO FP Equity</stp>
        <stp>PX_CLOSE_1D</stp>
        <stp>14/08/2018</stp>
        <stp>14/08/2018</stp>
        <stp>[Crispin Spreadsheet.xlsx]OEI!R97C28</stp>
        <tr r="AB97" s="1"/>
      </tp>
      <tp>
        <v>74.94</v>
        <stp/>
        <stp>##V3_BDHV12</stp>
        <stp>CBA AU Equity</stp>
        <stp>PX_CLOSE_1D</stp>
        <stp>14/08/2018</stp>
        <stp>14/08/2018</stp>
        <stp>[Crispin Spreadsheet.xlsx]OEI!R15C28</stp>
        <tr r="AB15" s="1"/>
      </tp>
      <tp>
        <v>12.86</v>
        <stp/>
        <stp>##V3_BDHV12</stp>
        <stp>RDC US Equity</stp>
        <stp>PX_CLOSE_1D</stp>
        <stp>14/08/2018</stp>
        <stp>14/08/2018</stp>
        <stp>[Crispin Spreadsheet.xlsx]OPE!R50C22</stp>
        <tr r="V50" s="5"/>
      </tp>
      <tp t="s">
        <v>USD</v>
        <stp/>
        <stp>##V3_BDPV12</stp>
        <stp>RTYA Index</stp>
        <stp>CRNCY</stp>
        <stp>[Crispin Spreadsheet.xlsx]OEI!R613C4</stp>
        <tr r="D613" s="1"/>
      </tp>
      <tp>
        <v>39.11</v>
        <stp/>
        <stp>##V3_BDPV12</stp>
        <stp>FR FP Equity</stp>
        <stp>PX_YEST_CLOSE</stp>
        <stp>[Crispin Spreadsheet.xlsx]OEI!R136C6</stp>
        <tr r="F136" s="1"/>
      </tp>
      <tp t="s">
        <v>USD</v>
        <stp/>
        <stp>##V3_BDPV12</stp>
        <stp>K US Equity</stp>
        <stp>CRNCY</stp>
        <stp>[Crispin Spreadsheet.xlsx]OEI!R678C4</stp>
        <tr r="D678" s="1"/>
      </tp>
      <tp>
        <v>1206.7</v>
        <stp/>
        <stp>##V3_BDPV12</stp>
        <stp>GCA Comdty</stp>
        <stp>PX_YEST_CLOSE</stp>
        <stp>[Crispin Spreadsheet.xlsx]OEI!R747C6</stp>
        <tr r="F747" s="1"/>
      </tp>
      <tp>
        <v>12.94</v>
        <stp/>
        <stp>##V3_BDPV12</stp>
        <stp>GE US Equity</stp>
        <stp>PX_YEST_CLOSE</stp>
        <stp>[Crispin Spreadsheet.xlsx]OEI!R664C6</stp>
        <tr r="F664" s="1"/>
      </tp>
      <tp>
        <v>115.8</v>
        <stp/>
        <stp>##V3_BDPV12</stp>
        <stp>16 HK Equity</stp>
        <stp>LAST_PRICE</stp>
        <stp>[Crispin Spreadsheet.xlsx]OEI!R210C7</stp>
        <tr r="G210" s="1"/>
      </tp>
      <tp>
        <v>342.79</v>
        <stp/>
        <stp>##V3_BDPV12</stp>
        <stp>BA US Equity</stp>
        <stp>PX_YEST_CLOSE</stp>
        <stp>[Crispin Spreadsheet.xlsx]OEI!R631C6</stp>
        <tr r="F631" s="1"/>
      </tp>
      <tp>
        <v>1</v>
        <stp/>
        <stp>##V3_BDPV12</stp>
        <stp>EURSEK Curncy</stp>
        <stp>QUOTE_FACTOR</stp>
        <stp>[Crispin Spreadsheet.xlsx]OEI!R802C12</stp>
        <tr r="L802" s="1"/>
      </tp>
      <tp>
        <v>1</v>
        <stp/>
        <stp>##V3_BDPV12</stp>
        <stp>EURSEK Curncy</stp>
        <stp>QUOTE_FACTOR</stp>
        <stp>[Crispin Spreadsheet.xlsx]OEI!R808C12</stp>
        <tr r="L808" s="1"/>
      </tp>
      <tp>
        <v>1</v>
        <stp/>
        <stp>##V3_BDPV12</stp>
        <stp>EURSEK Curncy</stp>
        <stp>QUOTE_FACTOR</stp>
        <stp>[Crispin Spreadsheet.xlsx]OEI!R834C12</stp>
        <tr r="L834" s="1"/>
      </tp>
      <tp>
        <v>1</v>
        <stp/>
        <stp>##V3_BDPV12</stp>
        <stp>EURNOK Curncy</stp>
        <stp>QUOTE_FACTOR</stp>
        <stp>[Crispin Spreadsheet.xlsx]OEI!R814C12</stp>
        <tr r="L814" s="1"/>
      </tp>
      <tp>
        <v>1</v>
        <stp/>
        <stp>##V3_BDPV12</stp>
        <stp>EURNOK Curncy</stp>
        <stp>QUOTE_FACTOR</stp>
        <stp>[Crispin Spreadsheet.xlsx]OEI!R803C12</stp>
        <tr r="L803" s="1"/>
      </tp>
      <tp>
        <v>1</v>
        <stp/>
        <stp>##V3_BDPV12</stp>
        <stp>EURNOK Curncy</stp>
        <stp>QUOTE_FACTOR</stp>
        <stp>[Crispin Spreadsheet.xlsx]OEI!R823C12</stp>
        <tr r="L823" s="1"/>
      </tp>
      <tp>
        <v>1</v>
        <stp/>
        <stp>##V3_BDPV12</stp>
        <stp>EURSEK Curncy</stp>
        <stp>QUOTE_FACTOR</stp>
        <stp>[Crispin Spreadsheet.xlsx]OEI!R380C12</stp>
        <tr r="L380" s="1"/>
      </tp>
      <tp>
        <v>1</v>
        <stp/>
        <stp>##V3_BDPV12</stp>
        <stp>EURSEK Curncy</stp>
        <stp>QUOTE_FACTOR</stp>
        <stp>[Crispin Spreadsheet.xlsx]OEI!R381C12</stp>
        <tr r="L381" s="1"/>
      </tp>
      <tp>
        <v>1</v>
        <stp/>
        <stp>##V3_BDPV12</stp>
        <stp>EURSEK Curncy</stp>
        <stp>QUOTE_FACTOR</stp>
        <stp>[Crispin Spreadsheet.xlsx]OEI!R382C12</stp>
        <tr r="L382" s="1"/>
      </tp>
      <tp>
        <v>1</v>
        <stp/>
        <stp>##V3_BDPV12</stp>
        <stp>EURSEK Curncy</stp>
        <stp>QUOTE_FACTOR</stp>
        <stp>[Crispin Spreadsheet.xlsx]OEI!R364C12</stp>
        <tr r="L364" s="1"/>
      </tp>
      <tp>
        <v>1</v>
        <stp/>
        <stp>##V3_BDPV12</stp>
        <stp>EURSEK Curncy</stp>
        <stp>QUOTE_FACTOR</stp>
        <stp>[Crispin Spreadsheet.xlsx]OEI!R365C12</stp>
        <tr r="L365" s="1"/>
      </tp>
      <tp>
        <v>1</v>
        <stp/>
        <stp>##V3_BDPV12</stp>
        <stp>EURSEK Curncy</stp>
        <stp>QUOTE_FACTOR</stp>
        <stp>[Crispin Spreadsheet.xlsx]OEI!R366C12</stp>
        <tr r="L366" s="1"/>
      </tp>
      <tp>
        <v>1</v>
        <stp/>
        <stp>##V3_BDPV12</stp>
        <stp>EURSEK Curncy</stp>
        <stp>QUOTE_FACTOR</stp>
        <stp>[Crispin Spreadsheet.xlsx]OEI!R367C12</stp>
        <tr r="L367" s="1"/>
      </tp>
      <tp>
        <v>1</v>
        <stp/>
        <stp>##V3_BDPV12</stp>
        <stp>EURSEK Curncy</stp>
        <stp>QUOTE_FACTOR</stp>
        <stp>[Crispin Spreadsheet.xlsx]OEI!R368C12</stp>
        <tr r="L368" s="1"/>
      </tp>
      <tp>
        <v>1</v>
        <stp/>
        <stp>##V3_BDPV12</stp>
        <stp>EURSEK Curncy</stp>
        <stp>QUOTE_FACTOR</stp>
        <stp>[Crispin Spreadsheet.xlsx]OEI!R369C12</stp>
        <tr r="L369" s="1"/>
      </tp>
      <tp>
        <v>1</v>
        <stp/>
        <stp>##V3_BDPV12</stp>
        <stp>EURSEK Curncy</stp>
        <stp>QUOTE_FACTOR</stp>
        <stp>[Crispin Spreadsheet.xlsx]OEI!R374C12</stp>
        <tr r="L374" s="1"/>
      </tp>
      <tp>
        <v>1</v>
        <stp/>
        <stp>##V3_BDPV12</stp>
        <stp>EURSEK Curncy</stp>
        <stp>QUOTE_FACTOR</stp>
        <stp>[Crispin Spreadsheet.xlsx]OEI!R375C12</stp>
        <tr r="L375" s="1"/>
      </tp>
      <tp>
        <v>1</v>
        <stp/>
        <stp>##V3_BDPV12</stp>
        <stp>EURSEK Curncy</stp>
        <stp>QUOTE_FACTOR</stp>
        <stp>[Crispin Spreadsheet.xlsx]OEI!R376C12</stp>
        <tr r="L376" s="1"/>
      </tp>
      <tp>
        <v>1</v>
        <stp/>
        <stp>##V3_BDPV12</stp>
        <stp>EURSEK Curncy</stp>
        <stp>QUOTE_FACTOR</stp>
        <stp>[Crispin Spreadsheet.xlsx]OEI!R377C12</stp>
        <tr r="L377" s="1"/>
      </tp>
      <tp>
        <v>1</v>
        <stp/>
        <stp>##V3_BDPV12</stp>
        <stp>EURSEK Curncy</stp>
        <stp>QUOTE_FACTOR</stp>
        <stp>[Crispin Spreadsheet.xlsx]OEI!R370C12</stp>
        <tr r="L370" s="1"/>
      </tp>
      <tp>
        <v>1</v>
        <stp/>
        <stp>##V3_BDPV12</stp>
        <stp>EURSEK Curncy</stp>
        <stp>QUOTE_FACTOR</stp>
        <stp>[Crispin Spreadsheet.xlsx]OEI!R371C12</stp>
        <tr r="L371" s="1"/>
      </tp>
      <tp>
        <v>1</v>
        <stp/>
        <stp>##V3_BDPV12</stp>
        <stp>EURSEK Curncy</stp>
        <stp>QUOTE_FACTOR</stp>
        <stp>[Crispin Spreadsheet.xlsx]OEI!R372C12</stp>
        <tr r="L372" s="1"/>
      </tp>
      <tp>
        <v>1</v>
        <stp/>
        <stp>##V3_BDPV12</stp>
        <stp>EURSEK Curncy</stp>
        <stp>QUOTE_FACTOR</stp>
        <stp>[Crispin Spreadsheet.xlsx]OEI!R373C12</stp>
        <tr r="L373" s="1"/>
      </tp>
      <tp>
        <v>1</v>
        <stp/>
        <stp>##V3_BDPV12</stp>
        <stp>EURSEK Curncy</stp>
        <stp>QUOTE_FACTOR</stp>
        <stp>[Crispin Spreadsheet.xlsx]OEI!R378C12</stp>
        <tr r="L378" s="1"/>
      </tp>
      <tp>
        <v>1</v>
        <stp/>
        <stp>##V3_BDPV12</stp>
        <stp>EURSEK Curncy</stp>
        <stp>QUOTE_FACTOR</stp>
        <stp>[Crispin Spreadsheet.xlsx]OEI!R379C12</stp>
        <tr r="L379" s="1"/>
      </tp>
      <tp>
        <v>1</v>
        <stp/>
        <stp>##V3_BDPV12</stp>
        <stp>EURNOK Curncy</stp>
        <stp>QUOTE_FACTOR</stp>
        <stp>[Crispin Spreadsheet.xlsx]OEI!R318C12</stp>
        <tr r="L318" s="1"/>
      </tp>
      <tp>
        <v>1</v>
        <stp/>
        <stp>##V3_BDPV12</stp>
        <stp>EURNOK Curncy</stp>
        <stp>QUOTE_FACTOR</stp>
        <stp>[Crispin Spreadsheet.xlsx]OEI!R319C12</stp>
        <tr r="L319" s="1"/>
      </tp>
      <tp>
        <v>1</v>
        <stp/>
        <stp>##V3_BDPV12</stp>
        <stp>EURNOK Curncy</stp>
        <stp>QUOTE_FACTOR</stp>
        <stp>[Crispin Spreadsheet.xlsx]OEI!R317C12</stp>
        <tr r="L317" s="1"/>
      </tp>
      <tp>
        <v>1</v>
        <stp/>
        <stp>##V3_BDPV12</stp>
        <stp>EURNOK Curncy</stp>
        <stp>QUOTE_FACTOR</stp>
        <stp>[Crispin Spreadsheet.xlsx]OEI!R330C12</stp>
        <tr r="L330" s="1"/>
      </tp>
      <tp>
        <v>1</v>
        <stp/>
        <stp>##V3_BDPV12</stp>
        <stp>EURNOK Curncy</stp>
        <stp>QUOTE_FACTOR</stp>
        <stp>[Crispin Spreadsheet.xlsx]OEI!R331C12</stp>
        <tr r="L331" s="1"/>
      </tp>
      <tp>
        <v>1</v>
        <stp/>
        <stp>##V3_BDPV12</stp>
        <stp>EURNOK Curncy</stp>
        <stp>QUOTE_FACTOR</stp>
        <stp>[Crispin Spreadsheet.xlsx]OEI!R328C12</stp>
        <tr r="L328" s="1"/>
      </tp>
      <tp>
        <v>1</v>
        <stp/>
        <stp>##V3_BDPV12</stp>
        <stp>EURNOK Curncy</stp>
        <stp>QUOTE_FACTOR</stp>
        <stp>[Crispin Spreadsheet.xlsx]OEI!R329C12</stp>
        <tr r="L329" s="1"/>
      </tp>
      <tp>
        <v>1</v>
        <stp/>
        <stp>##V3_BDPV12</stp>
        <stp>EURNOK Curncy</stp>
        <stp>QUOTE_FACTOR</stp>
        <stp>[Crispin Spreadsheet.xlsx]OEI!R326C12</stp>
        <tr r="L326" s="1"/>
      </tp>
      <tp>
        <v>1</v>
        <stp/>
        <stp>##V3_BDPV12</stp>
        <stp>EURNOK Curncy</stp>
        <stp>QUOTE_FACTOR</stp>
        <stp>[Crispin Spreadsheet.xlsx]OEI!R327C12</stp>
        <tr r="L327" s="1"/>
      </tp>
      <tp>
        <v>1</v>
        <stp/>
        <stp>##V3_BDPV12</stp>
        <stp>EURNOK Curncy</stp>
        <stp>QUOTE_FACTOR</stp>
        <stp>[Crispin Spreadsheet.xlsx]OEI!R324C12</stp>
        <tr r="L324" s="1"/>
      </tp>
      <tp>
        <v>1</v>
        <stp/>
        <stp>##V3_BDPV12</stp>
        <stp>EURNOK Curncy</stp>
        <stp>QUOTE_FACTOR</stp>
        <stp>[Crispin Spreadsheet.xlsx]OEI!R325C12</stp>
        <tr r="L325" s="1"/>
      </tp>
      <tp>
        <v>1</v>
        <stp/>
        <stp>##V3_BDPV12</stp>
        <stp>EURNOK Curncy</stp>
        <stp>QUOTE_FACTOR</stp>
        <stp>[Crispin Spreadsheet.xlsx]OEI!R322C12</stp>
        <tr r="L322" s="1"/>
      </tp>
      <tp>
        <v>1</v>
        <stp/>
        <stp>##V3_BDPV12</stp>
        <stp>EURNOK Curncy</stp>
        <stp>QUOTE_FACTOR</stp>
        <stp>[Crispin Spreadsheet.xlsx]OEI!R323C12</stp>
        <tr r="L323" s="1"/>
      </tp>
      <tp>
        <v>1</v>
        <stp/>
        <stp>##V3_BDPV12</stp>
        <stp>EURNOK Curncy</stp>
        <stp>QUOTE_FACTOR</stp>
        <stp>[Crispin Spreadsheet.xlsx]OEI!R320C12</stp>
        <tr r="L320" s="1"/>
      </tp>
      <tp>
        <v>1</v>
        <stp/>
        <stp>##V3_BDPV12</stp>
        <stp>EURNOK Curncy</stp>
        <stp>QUOTE_FACTOR</stp>
        <stp>[Crispin Spreadsheet.xlsx]OEI!R321C12</stp>
        <tr r="L321" s="1"/>
      </tp>
      <tp>
        <v>321.5</v>
        <stp/>
        <stp>##V3_BDHV12</stp>
        <stp>GN DC Equity</stp>
        <stp>PX_CLOSE_1D</stp>
        <stp>14/08/2018</stp>
        <stp>14/08/2018</stp>
        <stp>[Crispin Spreadsheet.xlsx]OEI!R65C28</stp>
        <tr r="AB65" s="1"/>
      </tp>
      <tp>
        <v>1</v>
        <stp/>
        <stp>##V3_BDPV12</stp>
        <stp>EURNOK Curncy</stp>
        <stp>QUOTE_FACTOR</stp>
        <stp>[Crispin Spreadsheet.xlsx]OEI!R775C12</stp>
        <tr r="L775" s="1"/>
      </tp>
      <tp>
        <v>1</v>
        <stp/>
        <stp>##V3_BDPV12</stp>
        <stp>EURDKK Curncy</stp>
        <stp>QUOTE_FACTOR</stp>
        <stp>[Crispin Spreadsheet.xlsx]OEI!R778C12</stp>
        <tr r="L778" s="1"/>
      </tp>
      <tp>
        <v>1</v>
        <stp/>
        <stp>##V3_BDPV12</stp>
        <stp>EURNOK Curncy</stp>
        <stp>QUOTE_FACTOR</stp>
        <stp>[Crispin Spreadsheet.xlsx]OEI!R799C12</stp>
        <tr r="L799" s="1"/>
      </tp>
      <tp>
        <v>1</v>
        <stp/>
        <stp>##V3_BDPV12</stp>
        <stp>EURNOK Curncy</stp>
        <stp>QUOTE_FACTOR</stp>
        <stp>[Crispin Spreadsheet.xlsx]OEI!R785C12</stp>
        <tr r="L785" s="1"/>
      </tp>
      <tp t="s">
        <v>GBp</v>
        <stp/>
        <stp>##V3_BDPV12</stp>
        <stp>ACA LN Equity</stp>
        <stp>CRNCY</stp>
        <stp>[Crispin Spreadsheet.xlsx]OPE!R30C4</stp>
        <tr r="D30" s="5"/>
      </tp>
      <tp>
        <v>14.04</v>
        <stp/>
        <stp>##V3_BDPV12</stp>
        <stp>RDC US Equity</stp>
        <stp>PX_YEST_CLOSE</stp>
        <stp>[Crispin Spreadsheet.xlsx]OPE!R50C6</stp>
        <tr r="F50" s="5"/>
      </tp>
      <tp t="s">
        <v>USD</v>
        <stp/>
        <stp>##V3_BDPV12</stp>
        <stp>AGN US Equity</stp>
        <stp>CRNCY</stp>
        <stp>[Crispin Spreadsheet.xlsx]OEI!R618C4</stp>
        <tr r="D618" s="1"/>
      </tp>
      <tp>
        <v>174.7</v>
        <stp/>
        <stp>##V3_BDPV12</stp>
        <stp>PXD US Equity</stp>
        <stp>PX_YEST_CLOSE</stp>
        <stp>[Crispin Spreadsheet.xlsx]OEI!R709C6</stp>
        <tr r="F709" s="1"/>
      </tp>
      <tp t="s">
        <v>USD</v>
        <stp/>
        <stp>##V3_BDPV12</stp>
        <stp>SJM US Equity</stp>
        <stp>CRNCY</stp>
        <stp>[Crispin Spreadsheet.xlsx]OEI!R675C4</stp>
        <tr r="D675" s="1"/>
      </tp>
      <tp t="s">
        <v>USD</v>
        <stp/>
        <stp>##V3_BDPV12</stp>
        <stp>POL US Equity</stp>
        <stp>CRNCY</stp>
        <stp>[Crispin Spreadsheet.xlsx]OEI!R710C4</stp>
        <tr r="D710" s="1"/>
      </tp>
      <tp t="s">
        <v>EUR</v>
        <stp/>
        <stp>##V3_BDPV12</stp>
        <stp>DEC FP Equity</stp>
        <stp>CRNCY</stp>
        <stp>[Crispin Spreadsheet.xlsx]OEI!R109C4</stp>
        <tr r="D109" s="1"/>
      </tp>
      <tp t="s">
        <v>EUR</v>
        <stp/>
        <stp>##V3_BDPV12</stp>
        <stp>MMB FP Equity</stp>
        <stp>CRNCY</stp>
        <stp>[Crispin Spreadsheet.xlsx]OEI!R111C4</stp>
        <tr r="D111" s="1"/>
      </tp>
      <tp>
        <v>896.4</v>
        <stp/>
        <stp>##V3_BDPV12</stp>
        <stp>III LN Equity</stp>
        <stp>PX_YEST_CLOSE</stp>
        <stp>[Crispin Spreadsheet.xlsx]OEI!R415C6</stp>
        <tr r="F415" s="1"/>
      </tp>
      <tp t="s">
        <v>CAD</v>
        <stp/>
        <stp>##V3_BDPV12</stp>
        <stp>FNV CN Equity</stp>
        <stp>CRNCY</stp>
        <stp>[Crispin Spreadsheet.xlsx]OEI!R54C4</stp>
        <tr r="D54" s="1"/>
      </tp>
      <tp t="s">
        <v>USD</v>
        <stp/>
        <stp>##V3_BDPV12</stp>
        <stp>ELF US Equity</stp>
        <stp>CRNCY</stp>
        <stp>[Crispin Spreadsheet.xlsx]OEI!R793C4</stp>
        <tr r="D793" s="1"/>
      </tp>
      <tp t="s">
        <v>GBp</v>
        <stp/>
        <stp>##V3_BDPV12</stp>
        <stp>IPF LN Equity</stp>
        <stp>CRNCY</stp>
        <stp>[Crispin Spreadsheet.xlsx]OEI!R502C4</stp>
        <tr r="D502" s="1"/>
      </tp>
      <tp>
        <v>2080</v>
        <stp/>
        <stp>##V3_BDPV12</stp>
        <stp>ADM LN Equity</stp>
        <stp>PX_YEST_CLOSE</stp>
        <stp>[Crispin Spreadsheet.xlsx]OEI!R418C6</stp>
        <tr r="F418" s="1"/>
      </tp>
      <tp>
        <v>8.65</v>
        <stp/>
        <stp>##V3_BDPV12</stp>
        <stp>EDR LN Equity</stp>
        <stp>PX_YEST_CLOSE</stp>
        <stp>[Crispin Spreadsheet.xlsx]OEI!R468C6</stp>
        <tr r="F468" s="1"/>
      </tp>
      <tp t="s">
        <v>GBp</v>
        <stp/>
        <stp>##V3_BDPV12</stp>
        <stp>DVO LN Equity</stp>
        <stp>CRNCY</stp>
        <stp>[Crispin Spreadsheet.xlsx]OPE!R35C4</stp>
        <tr r="D35" s="5"/>
      </tp>
      <tp t="s">
        <v>CHF</v>
        <stp/>
        <stp>##V3_BDPV12</stp>
        <stp>AMS SW Equity</stp>
        <stp>CRNCY</stp>
        <stp>[Crispin Spreadsheet.xlsx]OEI!R776C4</stp>
        <tr r="D776" s="1"/>
      </tp>
      <tp>
        <v>44.98</v>
        <stp/>
        <stp>##V3_BDPV12</stp>
        <stp>AEM CN Equity</stp>
        <stp>PX_YEST_CLOSE</stp>
        <stp>[Crispin Spreadsheet.xlsx]OEI!R49C6</stp>
        <tr r="F49" s="1"/>
      </tp>
      <tp>
        <v>55.39</v>
        <stp/>
        <stp>##V3_BDPV12</stp>
        <stp>TPX US Equity</stp>
        <stp>PX_YEST_CLOSE</stp>
        <stp>[Crispin Spreadsheet.xlsx]OEI!R841C6</stp>
        <tr r="F841" s="1"/>
      </tp>
      <tp>
        <v>118.46</v>
        <stp/>
        <stp>##V3_BDPV12</stp>
        <stp>CVX US Equity</stp>
        <stp>PX_YEST_CLOSE</stp>
        <stp>[Crispin Spreadsheet.xlsx]OEI!R637C6</stp>
        <tr r="F637" s="1"/>
      </tp>
      <tp t="s">
        <v>GBp</v>
        <stp/>
        <stp>##V3_BDPV12</stp>
        <stp>JUP LN Equity</stp>
        <stp>CRNCY</stp>
        <stp>[Crispin Spreadsheet.xlsx]OEI!R517C4</stp>
        <tr r="D517" s="1"/>
      </tp>
      <tp>
        <v>1</v>
        <stp/>
        <stp>##V3_BDPV12</stp>
        <stp>EURCAD Curncy</stp>
        <stp>QUOTE_FACTOR</stp>
        <stp>[Crispin Spreadsheet.xlsx]OEI!R52C12</stp>
        <tr r="L52" s="1"/>
      </tp>
      <tp>
        <v>1</v>
        <stp/>
        <stp>##V3_BDPV12</stp>
        <stp>EURCAD Curncy</stp>
        <stp>QUOTE_FACTOR</stp>
        <stp>[Crispin Spreadsheet.xlsx]OEI!R53C12</stp>
        <tr r="L53" s="1"/>
      </tp>
      <tp>
        <v>1</v>
        <stp/>
        <stp>##V3_BDPV12</stp>
        <stp>EURCAD Curncy</stp>
        <stp>QUOTE_FACTOR</stp>
        <stp>[Crispin Spreadsheet.xlsx]OEI!R50C12</stp>
        <tr r="L50" s="1"/>
      </tp>
      <tp>
        <v>1</v>
        <stp/>
        <stp>##V3_BDPV12</stp>
        <stp>EURCAD Curncy</stp>
        <stp>QUOTE_FACTOR</stp>
        <stp>[Crispin Spreadsheet.xlsx]OEI!R51C12</stp>
        <tr r="L51" s="1"/>
      </tp>
      <tp>
        <v>1</v>
        <stp/>
        <stp>##V3_BDPV12</stp>
        <stp>EURCAD Curncy</stp>
        <stp>QUOTE_FACTOR</stp>
        <stp>[Crispin Spreadsheet.xlsx]OEI!R56C12</stp>
        <tr r="L56" s="1"/>
      </tp>
      <tp>
        <v>1</v>
        <stp/>
        <stp>##V3_BDPV12</stp>
        <stp>EURCAD Curncy</stp>
        <stp>QUOTE_FACTOR</stp>
        <stp>[Crispin Spreadsheet.xlsx]OEI!R54C12</stp>
        <tr r="L54" s="1"/>
      </tp>
      <tp>
        <v>1</v>
        <stp/>
        <stp>##V3_BDPV12</stp>
        <stp>EURCAD Curncy</stp>
        <stp>QUOTE_FACTOR</stp>
        <stp>[Crispin Spreadsheet.xlsx]OEI!R55C12</stp>
        <tr r="L55" s="1"/>
      </tp>
      <tp>
        <v>1</v>
        <stp/>
        <stp>##V3_BDPV12</stp>
        <stp>EURCAD Curncy</stp>
        <stp>QUOTE_FACTOR</stp>
        <stp>[Crispin Spreadsheet.xlsx]OEI!R49C12</stp>
        <tr r="L49" s="1"/>
      </tp>
      <tp>
        <v>120.2</v>
        <stp/>
        <stp>##V3_BDHV12</stp>
        <stp>16 HK Equity</stp>
        <stp>PX_CLOSE_1D</stp>
        <stp>14/08/2018</stp>
        <stp>14/08/2018</stp>
        <stp>[Crispin Spreadsheet.xlsx]OEI!R210C28</stp>
        <tr r="AB210" s="1"/>
      </tp>
      <tp t="s">
        <v>IBEX 35 INDX FUTR Sep18</v>
        <stp/>
        <stp>##V3_BDPV12</stp>
        <stp>IBA Index</stp>
        <stp>NAME</stp>
        <stp>[Crispin Spreadsheet.xlsx]OEI!R348C5</stp>
        <tr r="E348" s="1"/>
      </tp>
      <tp t="s">
        <v>EUR</v>
        <stp/>
        <stp>##V3_BDPV12</stp>
        <stp>BTSA Comdty</stp>
        <stp>CRNCY</stp>
        <stp>[Crispin Spreadsheet.xlsx]OEI!R745C4</stp>
        <tr r="D745" s="1"/>
      </tp>
      <tp>
        <v>52.52</v>
        <stp/>
        <stp>##V3_BDPV12</stp>
        <stp>MU US Equity</stp>
        <stp>PX_YEST_CLOSE</stp>
        <stp>[Crispin Spreadsheet.xlsx]OEI!R819C6</stp>
        <tr r="F819" s="1"/>
      </tp>
      <tp>
        <v>49.3</v>
        <stp/>
        <stp>##V3_BDPV12</stp>
        <stp>FL US Equity</stp>
        <stp>PX_YEST_CLOSE</stp>
        <stp>[Crispin Spreadsheet.xlsx]OEI!R662C6</stp>
        <tr r="F662" s="1"/>
      </tp>
      <tp t="s">
        <v>EUR</v>
        <stp/>
        <stp>##V3_BDPV12</stp>
        <stp>AD NA Equity</stp>
        <stp>CRNCY</stp>
        <stp>[Crispin Spreadsheet.xlsx]OEI!R309C4</stp>
        <tr r="D309" s="1"/>
      </tp>
      <tp>
        <v>545.5</v>
        <stp/>
        <stp>##V3_BDPV12</stp>
        <stp>W A Comdty</stp>
        <stp>PX_YEST_CLOSE</stp>
        <stp>[Crispin Spreadsheet.xlsx]OEI!R750C6</stp>
        <tr r="F750" s="1"/>
      </tp>
      <tp>
        <v>122.33</v>
        <stp/>
        <stp>##V3_BDPV12</stp>
        <stp>G A Comdty</stp>
        <stp>PX_YEST_CLOSE</stp>
        <stp>[Crispin Spreadsheet.xlsx]OEI!R740C6</stp>
        <tr r="F740" s="1"/>
      </tp>
      <tp>
        <v>572</v>
        <stp/>
        <stp>##V3_BDPV12</stp>
        <stp>8848 JT Equity</stp>
        <stp>LAST_PRICE</stp>
        <stp>[Crispin Spreadsheet.xlsx]OPE!R20C7</stp>
        <tr r="G20" s="5"/>
      </tp>
      <tp>
        <v>1</v>
        <stp/>
        <stp>##V3_BDPV12</stp>
        <stp>EURBRL Curncy</stp>
        <stp>QUOTE_FACTOR</stp>
        <stp>[Crispin Spreadsheet.xlsx]OEI!R835C12</stp>
        <tr r="L835" s="1"/>
      </tp>
      <tp>
        <v>13.95</v>
        <stp/>
        <stp>##V3_BDPV12</stp>
        <stp>ORA FP Equity</stp>
        <stp>PX_YEST_CLOSE</stp>
        <stp>[Crispin Spreadsheet.xlsx]ALEG!R9C6</stp>
        <tr r="F9" s="3"/>
      </tp>
      <tp>
        <v>0.89554</v>
        <stp/>
        <stp>##V3_BDPV12</stp>
        <stp>EURGBp Curncy</stp>
        <stp>PX_YEST_CLOSE</stp>
        <stp>[Crispin Spreadsheet.xlsx]OBID!R13C26</stp>
        <tr r="Z13" s="7"/>
      </tp>
      <tp>
        <v>0.89554</v>
        <stp/>
        <stp>##V3_BDPV12</stp>
        <stp>EURGBp Curncy</stp>
        <stp>PX_YEST_CLOSE</stp>
        <stp>[Crispin Spreadsheet.xlsx]OBID!R10C26</stp>
        <tr r="Z10" s="7"/>
      </tp>
      <tp>
        <v>0.89554</v>
        <stp/>
        <stp>##V3_BDPV12</stp>
        <stp>EURGBp Curncy</stp>
        <stp>PX_YEST_CLOSE</stp>
        <stp>[Crispin Spreadsheet.xlsx]OBID!R11C26</stp>
        <tr r="Z11" s="7"/>
      </tp>
      <tp>
        <v>124.4</v>
        <stp/>
        <stp>##V3_BDPV12</stp>
        <stp>COB LN Equity</stp>
        <stp>PX_YEST_CLOSE</stp>
        <stp>[Crispin Spreadsheet.xlsx]OEI!R454C6</stp>
        <tr r="F454" s="1"/>
      </tp>
      <tp t="s">
        <v>GBp</v>
        <stp/>
        <stp>##V3_BDPV12</stp>
        <stp>TPK LN Equity</stp>
        <stp>CRNCY</stp>
        <stp>[Crispin Spreadsheet.xlsx]OEI!R595C4</stp>
        <tr r="D595" s="1"/>
      </tp>
      <tp t="s">
        <v>USD</v>
        <stp/>
        <stp>##V3_BDPV12</stp>
        <stp>DHI US Equity</stp>
        <stp>CRNCY</stp>
        <stp>[Crispin Spreadsheet.xlsx]OEI!R650C4</stp>
        <tr r="D650" s="1"/>
      </tp>
      <tp t="s">
        <v>GBp</v>
        <stp/>
        <stp>##V3_BDPV12</stp>
        <stp>CRH LN Equity</stp>
        <stp>CRNCY</stp>
        <stp>[Crispin Spreadsheet.xlsx]OEI!R457C4</stp>
        <tr r="D457" s="1"/>
      </tp>
      <tp t="s">
        <v>GBp</v>
        <stp/>
        <stp>##V3_BDPV12</stp>
        <stp>MRO LN Equity</stp>
        <stp>CRNCY</stp>
        <stp>[Crispin Spreadsheet.xlsx]OEI!R527C4</stp>
        <tr r="D527" s="1"/>
      </tp>
      <tp>
        <v>6.7</v>
        <stp/>
        <stp>##V3_BDPV12</stp>
        <stp>POG LN Equity</stp>
        <stp>PX_YEST_CLOSE</stp>
        <stp>[Crispin Spreadsheet.xlsx]OEI!R544C6</stp>
        <tr r="F544" s="1"/>
      </tp>
      <tp>
        <v>448</v>
        <stp/>
        <stp>##V3_BDPV12</stp>
        <stp>RMG LN Equity</stp>
        <stp>PX_YEST_CLOSE</stp>
        <stp>[Crispin Spreadsheet.xlsx]OEI!R566C6</stp>
        <tr r="F566" s="1"/>
      </tp>
      <tp>
        <v>181.15</v>
        <stp/>
        <stp>##V3_BDPV12</stp>
        <stp>MHG NO Equity</stp>
        <stp>PX_YEST_CLOSE</stp>
        <stp>[Crispin Spreadsheet.xlsx]OEI!R322C6</stp>
        <tr r="F322" s="1"/>
      </tp>
      <tp t="s">
        <v>USD</v>
        <stp/>
        <stp>##V3_BDPV12</stp>
        <stp>XOM US Equity</stp>
        <stp>CRNCY</stp>
        <stp>[Crispin Spreadsheet.xlsx]OEI!R657C4</stp>
        <tr r="D657" s="1"/>
      </tp>
      <tp>
        <v>239</v>
        <stp/>
        <stp>##V3_BDPV12</stp>
        <stp>CNE LN Equity</stp>
        <stp>PX_YEST_CLOSE</stp>
        <stp>[Crispin Spreadsheet.xlsx]OEI!R445C6</stp>
        <tr r="F445" s="1"/>
      </tp>
      <tp t="s">
        <v>EUR</v>
        <stp/>
        <stp>##V3_BDPV12</stp>
        <stp>ATO FP Equity</stp>
        <stp>CRNCY</stp>
        <stp>[Crispin Spreadsheet.xlsx]OEI!R91C4</stp>
        <tr r="D91" s="1"/>
      </tp>
      <tp t="s">
        <v>USD</v>
        <stp/>
        <stp>##V3_BDPV12</stp>
        <stp>BAC US Equity</stp>
        <stp>CRNCY</stp>
        <stp>[Crispin Spreadsheet.xlsx]OEI!R629C4</stp>
        <tr r="D629" s="1"/>
      </tp>
      <tp t="s">
        <v>GBp</v>
        <stp/>
        <stp>##V3_BDPV12</stp>
        <stp>MTC LN Equity</stp>
        <stp>CRNCY</stp>
        <stp>[Crispin Spreadsheet.xlsx]OEI!R531C4</stp>
        <tr r="D531" s="1"/>
      </tp>
      <tp>
        <v>257.60000000000002</v>
        <stp/>
        <stp>##V3_BDPV12</stp>
        <stp>WMH LN Equity</stp>
        <stp>PX_YEST_CLOSE</stp>
        <stp>[Crispin Spreadsheet.xlsx]OEI!R606C6</stp>
        <tr r="F606" s="1"/>
      </tp>
      <tp>
        <v>155.87</v>
        <stp/>
        <stp>##V3_BDPV12</stp>
        <stp>URI US Equity</stp>
        <stp>PX_YEST_CLOSE</stp>
        <stp>[Crispin Spreadsheet.xlsx]OEI!R844C6</stp>
        <tr r="F844" s="1"/>
      </tp>
      <tp>
        <v>0.52500000000000002</v>
        <stp/>
        <stp>##V3_BDPV12</stp>
        <stp>MLX AU Equity</stp>
        <stp>PX_YEST_CLOSE</stp>
        <stp>[Crispin Spreadsheet.xlsx]OEI!R20C6</stp>
        <tr r="F20" s="1"/>
      </tp>
      <tp>
        <v>19.87</v>
        <stp/>
        <stp>##V3_BDPV12</stp>
        <stp>CNP FP Equity</stp>
        <stp>PX_YEST_CLOSE</stp>
        <stp>[Crispin Spreadsheet.xlsx]OEI!R99C6</stp>
        <tr r="F99" s="1"/>
      </tp>
      <tp t="s">
        <v>EUR</v>
        <stp/>
        <stp>##V3_BDPV12</stp>
        <stp>ABI BB Equity</stp>
        <stp>CRNCY</stp>
        <stp>[Crispin Spreadsheet.xlsx]OEI!R35C4</stp>
        <tr r="D35" s="1"/>
      </tp>
      <tp t="s">
        <v>EUR</v>
        <stp/>
        <stp>##V3_BDPV12</stp>
        <stp>WAF GY Equity</stp>
        <stp>CRNCY</stp>
        <stp>[Crispin Spreadsheet.xlsx]OEI!R833C4</stp>
        <tr r="D833" s="1"/>
      </tp>
      <tp t="s">
        <v>USD</v>
        <stp/>
        <stp>##V3_BDPV12</stp>
        <stp>ELF US Equity</stp>
        <stp>CRNCY</stp>
        <stp>[Crispin Spreadsheet.xlsx]OEI!R654C4</stp>
        <tr r="D654" s="1"/>
      </tp>
      <tp t="s">
        <v>USD</v>
        <stp/>
        <stp>##V3_BDPV12</stp>
        <stp>TIF US Equity</stp>
        <stp>CRNCY</stp>
        <stp>[Crispin Spreadsheet.xlsx]OEI!R721C4</stp>
        <tr r="D721" s="1"/>
      </tp>
      <tp>
        <v>4631</v>
        <stp/>
        <stp>##V3_BDPV12</stp>
        <stp>CCL LN Equity</stp>
        <stp>PX_YEST_CLOSE</stp>
        <stp>[Crispin Spreadsheet.xlsx]OEI!R448C6</stp>
        <tr r="F448" s="1"/>
      </tp>
      <tp t="s">
        <v>EUR</v>
        <stp/>
        <stp>##V3_BDPV12</stp>
        <stp>ELE SQ Equity</stp>
        <stp>CRNCY</stp>
        <stp>[Crispin Spreadsheet.xlsx]OEI!R356C4</stp>
        <tr r="D356" s="1"/>
      </tp>
      <tp>
        <v>19.899999999999999</v>
        <stp/>
        <stp>##V3_BDPV12</stp>
        <stp>IMM LN Equity</stp>
        <stp>PX_YEST_CLOSE</stp>
        <stp>[Crispin Spreadsheet.xlsx]OEI!R496C6</stp>
        <tr r="F496" s="1"/>
      </tp>
      <tp>
        <v>114.58</v>
        <stp/>
        <stp>##V3_BDPV12</stp>
        <stp>JPM US Equity</stp>
        <stp>PX_YEST_CLOSE</stp>
        <stp>[Crispin Spreadsheet.xlsx]OEI!R676C6</stp>
        <tr r="F676" s="1"/>
      </tp>
      <tp>
        <v>17.704999999999998</v>
        <stp/>
        <stp>##V3_BDPV12</stp>
        <stp>STM FP Equity</stp>
        <stp>PX_YEST_CLOSE</stp>
        <stp>[Crispin Spreadsheet.xlsx]OEI!R131C6</stp>
        <tr r="F131" s="1"/>
      </tp>
      <tp t="s">
        <v>EUR</v>
        <stp/>
        <stp>##V3_BDPV12</stp>
        <stp>BAR BB Equity</stp>
        <stp>CRNCY</stp>
        <stp>[Crispin Spreadsheet.xlsx]OEI!R36C4</stp>
        <tr r="D36" s="1"/>
      </tp>
      <tp>
        <v>75.2</v>
        <stp/>
        <stp>##V3_BDPV12</stp>
        <stp>CIR LN Equity</stp>
        <stp>PX_YEST_CLOSE</stp>
        <stp>[Crispin Spreadsheet.xlsx]OEI!R452C6</stp>
        <tr r="F452" s="1"/>
      </tp>
      <tp>
        <v>113.26</v>
        <stp/>
        <stp>##V3_BDPV12</stp>
        <stp>GBS LN Equity</stp>
        <stp>PX_YEST_CLOSE</stp>
        <stp>[Crispin Spreadsheet.xlsx]OEI!R479C6</stp>
        <tr r="F479" s="1"/>
      </tp>
      <tp>
        <v>171.8</v>
        <stp/>
        <stp>##V3_BDPV12</stp>
        <stp>EMG LN Equity</stp>
        <stp>PX_YEST_CLOSE</stp>
        <stp>[Crispin Spreadsheet.xlsx]OPE!R39C6</stp>
        <tr r="F39" s="5"/>
      </tp>
      <tp t="s">
        <v>GBp</v>
        <stp/>
        <stp>##V3_BDPV12</stp>
        <stp>HSX LN Equity</stp>
        <stp>CRNCY</stp>
        <stp>[Crispin Spreadsheet.xlsx]OEI!R486C4</stp>
        <tr r="D486" s="1"/>
      </tp>
      <tp>
        <v>6.84</v>
        <stp/>
        <stp>##V3_BDPV12</stp>
        <stp>ESV US Equity</stp>
        <stp>PX_YEST_CLOSE</stp>
        <stp>[Crispin Spreadsheet.xlsx]OEI!R795C6</stp>
        <tr r="F795" s="1"/>
      </tp>
      <tp>
        <v>6.84</v>
        <stp/>
        <stp>##V3_BDPV12</stp>
        <stp>ESV US Equity</stp>
        <stp>PX_YEST_CLOSE</stp>
        <stp>[Crispin Spreadsheet.xlsx]OEI!R655C6</stp>
        <tr r="F655" s="1"/>
      </tp>
      <tp>
        <v>0.54900000000000004</v>
        <stp/>
        <stp>##V3_BDPV12</stp>
        <stp>TIT IM Equity</stp>
        <stp>PX_YEST_CLOSE</stp>
        <stp>[Crispin Spreadsheet.xlsx]OEI!R241C6</stp>
        <tr r="F241" s="1"/>
      </tp>
      <tp>
        <v>17.61</v>
        <stp/>
        <stp>##V3_BDPV12</stp>
        <stp>HTZ US Equity</stp>
        <stp>PX_YEST_CLOSE</stp>
        <stp>[Crispin Spreadsheet.xlsx]OEI!R672C6</stp>
        <tr r="F672" s="1"/>
      </tp>
      <tp t="s">
        <v>GBp</v>
        <stp/>
        <stp>##V3_BDPV12</stp>
        <stp>JPR LN Equity</stp>
        <stp>CRNCY</stp>
        <stp>[Crispin Spreadsheet.xlsx]OEI!R515C4</stp>
        <tr r="D515" s="1"/>
      </tp>
      <tp>
        <v>949</v>
        <stp/>
        <stp>##V3_BDPV12</stp>
        <stp>BOY LN Equity</stp>
        <stp>PX_YEST_CLOSE</stp>
        <stp>[Crispin Spreadsheet.xlsx]OEI!R784C6</stp>
        <tr r="F784" s="1"/>
      </tp>
      <tp t="s">
        <v>GBp</v>
        <stp/>
        <stp>##V3_BDPV12</stp>
        <stp>MRW LN Equity</stp>
        <stp>CRNCY</stp>
        <stp>[Crispin Spreadsheet.xlsx]OEI!R607C4</stp>
        <tr r="D607" s="1"/>
      </tp>
      <tp t="s">
        <v>USD</v>
        <stp/>
        <stp>##V3_BDPV12</stp>
        <stp>DHT US Equity</stp>
        <stp>CRNCY</stp>
        <stp>[Crispin Spreadsheet.xlsx]OEI!R790C4</stp>
        <tr r="D790" s="1"/>
      </tp>
      <tp>
        <v>110.5</v>
        <stp/>
        <stp>##V3_BDHV12</stp>
        <stp>CAP FP Equity</stp>
        <stp>PX_CLOSE_1D</stp>
        <stp>14/08/2018</stp>
        <stp>14/08/2018</stp>
        <stp>[Crispin Spreadsheet.xlsx]OEI!R95C28</stp>
        <tr r="AB95" s="1"/>
      </tp>
      <tp t="s">
        <v>EUR</v>
        <stp/>
        <stp>##V3_BDPV12</stp>
        <stp>MT NA Equity</stp>
        <stp>CRNCY</stp>
        <stp>[Crispin Spreadsheet.xlsx]OEI!R304C4</stp>
        <tr r="D304" s="1"/>
      </tp>
      <tp>
        <v>0.90110000000000001</v>
        <stp/>
        <stp>##V3_BDPV12</stp>
        <stp>EURGBp Curncy</stp>
        <stp>LAST_PRICE</stp>
        <stp>[Crispin Spreadsheet.xlsx]SWAN!R224C13</stp>
        <tr r="M224" s="2"/>
      </tp>
      <tp>
        <v>0.90110000000000001</v>
        <stp/>
        <stp>##V3_BDPV12</stp>
        <stp>EURGBp Curncy</stp>
        <stp>LAST_PRICE</stp>
        <stp>[Crispin Spreadsheet.xlsx]SWAN!R225C13</stp>
        <tr r="M225" s="2"/>
      </tp>
      <tp>
        <v>0.90110000000000001</v>
        <stp/>
        <stp>##V3_BDPV12</stp>
        <stp>EURGBp Curncy</stp>
        <stp>LAST_PRICE</stp>
        <stp>[Crispin Spreadsheet.xlsx]SWAN!R128C13</stp>
        <tr r="M128" s="2"/>
      </tp>
      <tp>
        <v>0.90110000000000001</v>
        <stp/>
        <stp>##V3_BDPV12</stp>
        <stp>EURGBp Curncy</stp>
        <stp>LAST_PRICE</stp>
        <stp>[Crispin Spreadsheet.xlsx]SWAN!R129C13</stp>
        <tr r="M129" s="2"/>
      </tp>
      <tp>
        <v>0.90110000000000001</v>
        <stp/>
        <stp>##V3_BDPV12</stp>
        <stp>EURGBp Curncy</stp>
        <stp>LAST_PRICE</stp>
        <stp>[Crispin Spreadsheet.xlsx]SWAN!R126C13</stp>
        <tr r="M126" s="2"/>
      </tp>
      <tp>
        <v>0.90110000000000001</v>
        <stp/>
        <stp>##V3_BDPV12</stp>
        <stp>EURGBp Curncy</stp>
        <stp>LAST_PRICE</stp>
        <stp>[Crispin Spreadsheet.xlsx]SWAN!R127C13</stp>
        <tr r="M127" s="2"/>
      </tp>
      <tp>
        <v>0.90110000000000001</v>
        <stp/>
        <stp>##V3_BDPV12</stp>
        <stp>EURGBp Curncy</stp>
        <stp>LAST_PRICE</stp>
        <stp>[Crispin Spreadsheet.xlsx]SWAN!R139C13</stp>
        <tr r="M139" s="2"/>
      </tp>
      <tp>
        <v>0.90110000000000001</v>
        <stp/>
        <stp>##V3_BDPV12</stp>
        <stp>EURGBp Curncy</stp>
        <stp>LAST_PRICE</stp>
        <stp>[Crispin Spreadsheet.xlsx]SWAN!R132C13</stp>
        <tr r="M132" s="2"/>
      </tp>
      <tp>
        <v>0.90110000000000001</v>
        <stp/>
        <stp>##V3_BDPV12</stp>
        <stp>EURGBp Curncy</stp>
        <stp>LAST_PRICE</stp>
        <stp>[Crispin Spreadsheet.xlsx]SWAN!R133C13</stp>
        <tr r="M133" s="2"/>
      </tp>
      <tp>
        <v>0.90110000000000001</v>
        <stp/>
        <stp>##V3_BDPV12</stp>
        <stp>EURGBp Curncy</stp>
        <stp>LAST_PRICE</stp>
        <stp>[Crispin Spreadsheet.xlsx]SWAN!R130C13</stp>
        <tr r="M130" s="2"/>
      </tp>
      <tp>
        <v>0.90110000000000001</v>
        <stp/>
        <stp>##V3_BDPV12</stp>
        <stp>EURGBp Curncy</stp>
        <stp>LAST_PRICE</stp>
        <stp>[Crispin Spreadsheet.xlsx]SWAN!R131C13</stp>
        <tr r="M131" s="2"/>
      </tp>
      <tp>
        <v>0.90110000000000001</v>
        <stp/>
        <stp>##V3_BDPV12</stp>
        <stp>EURGBp Curncy</stp>
        <stp>LAST_PRICE</stp>
        <stp>[Crispin Spreadsheet.xlsx]SWAN!R136C13</stp>
        <tr r="M136" s="2"/>
      </tp>
      <tp>
        <v>0.90110000000000001</v>
        <stp/>
        <stp>##V3_BDPV12</stp>
        <stp>EURGBp Curncy</stp>
        <stp>LAST_PRICE</stp>
        <stp>[Crispin Spreadsheet.xlsx]SWAN!R137C13</stp>
        <tr r="M137" s="2"/>
      </tp>
      <tp>
        <v>0.90110000000000001</v>
        <stp/>
        <stp>##V3_BDPV12</stp>
        <stp>EURGBp Curncy</stp>
        <stp>LAST_PRICE</stp>
        <stp>[Crispin Spreadsheet.xlsx]SWAN!R134C13</stp>
        <tr r="M134" s="2"/>
      </tp>
      <tp>
        <v>0.90110000000000001</v>
        <stp/>
        <stp>##V3_BDPV12</stp>
        <stp>EURGBp Curncy</stp>
        <stp>LAST_PRICE</stp>
        <stp>[Crispin Spreadsheet.xlsx]SWAN!R135C13</stp>
        <tr r="M135" s="2"/>
      </tp>
      <tp>
        <v>0.90110000000000001</v>
        <stp/>
        <stp>##V3_BDPV12</stp>
        <stp>EURGBp Curncy</stp>
        <stp>LAST_PRICE</stp>
        <stp>[Crispin Spreadsheet.xlsx]SWAN!R148C13</stp>
        <tr r="M148" s="2"/>
      </tp>
      <tp>
        <v>0.90110000000000001</v>
        <stp/>
        <stp>##V3_BDPV12</stp>
        <stp>EURGBp Curncy</stp>
        <stp>LAST_PRICE</stp>
        <stp>[Crispin Spreadsheet.xlsx]SWAN!R149C13</stp>
        <tr r="M149" s="2"/>
      </tp>
      <tp>
        <v>0.90110000000000001</v>
        <stp/>
        <stp>##V3_BDPV12</stp>
        <stp>EURGBp Curncy</stp>
        <stp>LAST_PRICE</stp>
        <stp>[Crispin Spreadsheet.xlsx]SWAN!R142C13</stp>
        <tr r="M142" s="2"/>
      </tp>
      <tp>
        <v>0.90110000000000001</v>
        <stp/>
        <stp>##V3_BDPV12</stp>
        <stp>EURGBp Curncy</stp>
        <stp>LAST_PRICE</stp>
        <stp>[Crispin Spreadsheet.xlsx]SWAN!R143C13</stp>
        <tr r="M143" s="2"/>
      </tp>
      <tp>
        <v>0.90110000000000001</v>
        <stp/>
        <stp>##V3_BDPV12</stp>
        <stp>EURGBp Curncy</stp>
        <stp>LAST_PRICE</stp>
        <stp>[Crispin Spreadsheet.xlsx]SWAN!R141C13</stp>
        <tr r="M141" s="2"/>
      </tp>
      <tp>
        <v>0.90110000000000001</v>
        <stp/>
        <stp>##V3_BDPV12</stp>
        <stp>EURGBp Curncy</stp>
        <stp>LAST_PRICE</stp>
        <stp>[Crispin Spreadsheet.xlsx]SWAN!R146C13</stp>
        <tr r="M146" s="2"/>
      </tp>
      <tp>
        <v>0.90110000000000001</v>
        <stp/>
        <stp>##V3_BDPV12</stp>
        <stp>EURGBp Curncy</stp>
        <stp>LAST_PRICE</stp>
        <stp>[Crispin Spreadsheet.xlsx]SWAN!R147C13</stp>
        <tr r="M147" s="2"/>
      </tp>
      <tp>
        <v>0.90110000000000001</v>
        <stp/>
        <stp>##V3_BDPV12</stp>
        <stp>EURGBp Curncy</stp>
        <stp>LAST_PRICE</stp>
        <stp>[Crispin Spreadsheet.xlsx]SWAN!R144C13</stp>
        <tr r="M144" s="2"/>
      </tp>
      <tp>
        <v>0.90110000000000001</v>
        <stp/>
        <stp>##V3_BDPV12</stp>
        <stp>EURGBp Curncy</stp>
        <stp>LAST_PRICE</stp>
        <stp>[Crispin Spreadsheet.xlsx]SWAN!R145C13</stp>
        <tr r="M145" s="2"/>
      </tp>
      <tp>
        <v>0.90110000000000001</v>
        <stp/>
        <stp>##V3_BDPV12</stp>
        <stp>EURGBp Curncy</stp>
        <stp>LAST_PRICE</stp>
        <stp>[Crispin Spreadsheet.xlsx]SWAN!R158C13</stp>
        <tr r="M158" s="2"/>
      </tp>
      <tp>
        <v>0.90110000000000001</v>
        <stp/>
        <stp>##V3_BDPV12</stp>
        <stp>EURGBp Curncy</stp>
        <stp>LAST_PRICE</stp>
        <stp>[Crispin Spreadsheet.xlsx]SWAN!R159C13</stp>
        <tr r="M159" s="2"/>
      </tp>
      <tp>
        <v>0.90110000000000001</v>
        <stp/>
        <stp>##V3_BDPV12</stp>
        <stp>EURGBp Curncy</stp>
        <stp>LAST_PRICE</stp>
        <stp>[Crispin Spreadsheet.xlsx]SWAN!R152C13</stp>
        <tr r="M152" s="2"/>
      </tp>
      <tp>
        <v>0.90110000000000001</v>
        <stp/>
        <stp>##V3_BDPV12</stp>
        <stp>EURGBp Curncy</stp>
        <stp>LAST_PRICE</stp>
        <stp>[Crispin Spreadsheet.xlsx]SWAN!R153C13</stp>
        <tr r="M153" s="2"/>
      </tp>
      <tp>
        <v>0.90110000000000001</v>
        <stp/>
        <stp>##V3_BDPV12</stp>
        <stp>EURGBp Curncy</stp>
        <stp>LAST_PRICE</stp>
        <stp>[Crispin Spreadsheet.xlsx]SWAN!R150C13</stp>
        <tr r="M150" s="2"/>
      </tp>
      <tp>
        <v>0.90110000000000001</v>
        <stp/>
        <stp>##V3_BDPV12</stp>
        <stp>EURGBp Curncy</stp>
        <stp>LAST_PRICE</stp>
        <stp>[Crispin Spreadsheet.xlsx]SWAN!R156C13</stp>
        <tr r="M156" s="2"/>
      </tp>
      <tp>
        <v>0.90110000000000001</v>
        <stp/>
        <stp>##V3_BDPV12</stp>
        <stp>EURGBp Curncy</stp>
        <stp>LAST_PRICE</stp>
        <stp>[Crispin Spreadsheet.xlsx]SWAN!R157C13</stp>
        <tr r="M157" s="2"/>
      </tp>
      <tp>
        <v>0.90110000000000001</v>
        <stp/>
        <stp>##V3_BDPV12</stp>
        <stp>EURGBp Curncy</stp>
        <stp>LAST_PRICE</stp>
        <stp>[Crispin Spreadsheet.xlsx]SWAN!R154C13</stp>
        <tr r="M154" s="2"/>
      </tp>
      <tp>
        <v>0.90110000000000001</v>
        <stp/>
        <stp>##V3_BDPV12</stp>
        <stp>EURGBp Curncy</stp>
        <stp>LAST_PRICE</stp>
        <stp>[Crispin Spreadsheet.xlsx]SWAN!R155C13</stp>
        <tr r="M155" s="2"/>
      </tp>
      <tp>
        <v>0.90110000000000001</v>
        <stp/>
        <stp>##V3_BDPV12</stp>
        <stp>EURGBp Curncy</stp>
        <stp>LAST_PRICE</stp>
        <stp>[Crispin Spreadsheet.xlsx]SWAN!R168C13</stp>
        <tr r="M168" s="2"/>
      </tp>
      <tp>
        <v>0.90110000000000001</v>
        <stp/>
        <stp>##V3_BDPV12</stp>
        <stp>EURGBp Curncy</stp>
        <stp>LAST_PRICE</stp>
        <stp>[Crispin Spreadsheet.xlsx]SWAN!R169C13</stp>
        <tr r="M169" s="2"/>
      </tp>
      <tp>
        <v>0.90110000000000001</v>
        <stp/>
        <stp>##V3_BDPV12</stp>
        <stp>EURGBp Curncy</stp>
        <stp>LAST_PRICE</stp>
        <stp>[Crispin Spreadsheet.xlsx]SWAN!R162C13</stp>
        <tr r="M162" s="2"/>
      </tp>
      <tp>
        <v>0.90110000000000001</v>
        <stp/>
        <stp>##V3_BDPV12</stp>
        <stp>EURGBp Curncy</stp>
        <stp>LAST_PRICE</stp>
        <stp>[Crispin Spreadsheet.xlsx]SWAN!R163C13</stp>
        <tr r="M163" s="2"/>
      </tp>
      <tp>
        <v>0.90110000000000001</v>
        <stp/>
        <stp>##V3_BDPV12</stp>
        <stp>EURGBp Curncy</stp>
        <stp>LAST_PRICE</stp>
        <stp>[Crispin Spreadsheet.xlsx]SWAN!R160C13</stp>
        <tr r="M160" s="2"/>
      </tp>
      <tp>
        <v>0.90110000000000001</v>
        <stp/>
        <stp>##V3_BDPV12</stp>
        <stp>EURGBp Curncy</stp>
        <stp>LAST_PRICE</stp>
        <stp>[Crispin Spreadsheet.xlsx]SWAN!R161C13</stp>
        <tr r="M161" s="2"/>
      </tp>
      <tp>
        <v>0.90110000000000001</v>
        <stp/>
        <stp>##V3_BDPV12</stp>
        <stp>EURGBp Curncy</stp>
        <stp>LAST_PRICE</stp>
        <stp>[Crispin Spreadsheet.xlsx]SWAN!R166C13</stp>
        <tr r="M166" s="2"/>
      </tp>
      <tp>
        <v>0.90110000000000001</v>
        <stp/>
        <stp>##V3_BDPV12</stp>
        <stp>EURGBp Curncy</stp>
        <stp>LAST_PRICE</stp>
        <stp>[Crispin Spreadsheet.xlsx]SWAN!R164C13</stp>
        <tr r="M164" s="2"/>
      </tp>
      <tp>
        <v>0.90110000000000001</v>
        <stp/>
        <stp>##V3_BDPV12</stp>
        <stp>EURGBp Curncy</stp>
        <stp>LAST_PRICE</stp>
        <stp>[Crispin Spreadsheet.xlsx]SWAN!R165C13</stp>
        <tr r="M165" s="2"/>
      </tp>
      <tp>
        <v>0.90110000000000001</v>
        <stp/>
        <stp>##V3_BDPV12</stp>
        <stp>EURGBp Curncy</stp>
        <stp>LAST_PRICE</stp>
        <stp>[Crispin Spreadsheet.xlsx]SWAN!R178C13</stp>
        <tr r="M178" s="2"/>
      </tp>
      <tp>
        <v>0.90110000000000001</v>
        <stp/>
        <stp>##V3_BDPV12</stp>
        <stp>EURGBp Curncy</stp>
        <stp>LAST_PRICE</stp>
        <stp>[Crispin Spreadsheet.xlsx]SWAN!R179C13</stp>
        <tr r="M179" s="2"/>
      </tp>
      <tp>
        <v>0.90110000000000001</v>
        <stp/>
        <stp>##V3_BDPV12</stp>
        <stp>EURGBp Curncy</stp>
        <stp>LAST_PRICE</stp>
        <stp>[Crispin Spreadsheet.xlsx]SWAN!R172C13</stp>
        <tr r="M172" s="2"/>
      </tp>
      <tp>
        <v>0.90110000000000001</v>
        <stp/>
        <stp>##V3_BDPV12</stp>
        <stp>EURGBp Curncy</stp>
        <stp>LAST_PRICE</stp>
        <stp>[Crispin Spreadsheet.xlsx]SWAN!R173C13</stp>
        <tr r="M173" s="2"/>
      </tp>
      <tp>
        <v>0.90110000000000001</v>
        <stp/>
        <stp>##V3_BDPV12</stp>
        <stp>EURGBp Curncy</stp>
        <stp>LAST_PRICE</stp>
        <stp>[Crispin Spreadsheet.xlsx]SWAN!R170C13</stp>
        <tr r="M170" s="2"/>
      </tp>
      <tp>
        <v>0.90110000000000001</v>
        <stp/>
        <stp>##V3_BDPV12</stp>
        <stp>EURGBp Curncy</stp>
        <stp>LAST_PRICE</stp>
        <stp>[Crispin Spreadsheet.xlsx]SWAN!R171C13</stp>
        <tr r="M171" s="2"/>
      </tp>
      <tp>
        <v>0.90110000000000001</v>
        <stp/>
        <stp>##V3_BDPV12</stp>
        <stp>EURGBp Curncy</stp>
        <stp>LAST_PRICE</stp>
        <stp>[Crispin Spreadsheet.xlsx]SWAN!R176C13</stp>
        <tr r="M176" s="2"/>
      </tp>
      <tp>
        <v>0.90110000000000001</v>
        <stp/>
        <stp>##V3_BDPV12</stp>
        <stp>EURGBp Curncy</stp>
        <stp>LAST_PRICE</stp>
        <stp>[Crispin Spreadsheet.xlsx]SWAN!R177C13</stp>
        <tr r="M177" s="2"/>
      </tp>
      <tp>
        <v>0.90110000000000001</v>
        <stp/>
        <stp>##V3_BDPV12</stp>
        <stp>EURGBp Curncy</stp>
        <stp>LAST_PRICE</stp>
        <stp>[Crispin Spreadsheet.xlsx]SWAN!R174C13</stp>
        <tr r="M174" s="2"/>
      </tp>
      <tp>
        <v>0.90110000000000001</v>
        <stp/>
        <stp>##V3_BDPV12</stp>
        <stp>EURGBp Curncy</stp>
        <stp>LAST_PRICE</stp>
        <stp>[Crispin Spreadsheet.xlsx]SWAN!R175C13</stp>
        <tr r="M175" s="2"/>
      </tp>
      <tp>
        <v>0.90110000000000001</v>
        <stp/>
        <stp>##V3_BDPV12</stp>
        <stp>EURGBp Curncy</stp>
        <stp>LAST_PRICE</stp>
        <stp>[Crispin Spreadsheet.xlsx]SWAN!R180C13</stp>
        <tr r="M180" s="2"/>
      </tp>
      <tp>
        <v>150.25</v>
        <stp/>
        <stp>##V3_BDPV12</stp>
        <stp>JBA Comdty</stp>
        <stp>PX_YEST_CLOSE</stp>
        <stp>[Crispin Spreadsheet.xlsx]OEI!R741C6</stp>
        <tr r="F741" s="1"/>
      </tp>
      <tp>
        <v>69.8</v>
        <stp/>
        <stp>##V3_BDPV12</stp>
        <stp>CLA Comdty</stp>
        <stp>PX_YEST_CLOSE</stp>
        <stp>[Crispin Spreadsheet.xlsx]OEI!R751C6</stp>
        <tr r="F751" s="1"/>
      </tp>
      <tp t="s">
        <v>GBp</v>
        <stp/>
        <stp>##V3_BDPV12</stp>
        <stp>UU/ LN Equity</stp>
        <stp>CRNCY</stp>
        <stp>[Crispin Spreadsheet.xlsx]OEI!R601C4</stp>
        <tr r="D601" s="1"/>
      </tp>
      <tp>
        <v>7</v>
        <stp/>
        <stp>##V3_BDPV12</stp>
        <stp>BLD AU Equity</stp>
        <stp>PX_YEST_CLOSE</stp>
        <stp>[Crispin Spreadsheet.xlsx]SWAN!R6C6</stp>
        <tr r="F6" s="2"/>
      </tp>
      <tp>
        <v>71.239999999999995</v>
        <stp/>
        <stp>##V3_BDPV12</stp>
        <stp>CBA AU Equity</stp>
        <stp>PX_YEST_CLOSE</stp>
        <stp>[Crispin Spreadsheet.xlsx]SWAN!R7C6</stp>
        <tr r="F7" s="2"/>
      </tp>
      <tp>
        <v>0.90110000000000001</v>
        <stp/>
        <stp>##V3_BDPV12</stp>
        <stp>EURGBP Curncy</stp>
        <stp>LAST_PRICE</stp>
        <stp>[Crispin Spreadsheet.xlsx]SWAN!R227C13</stp>
        <tr r="M227" s="2"/>
      </tp>
      <tp>
        <v>0.90110000000000001</v>
        <stp/>
        <stp>##V3_BDPV12</stp>
        <stp>EURGBP Curncy</stp>
        <stp>LAST_PRICE</stp>
        <stp>[Crispin Spreadsheet.xlsx]SWAN!R232C13</stp>
        <tr r="M232" s="2"/>
      </tp>
      <tp>
        <v>0.90110000000000001</v>
        <stp/>
        <stp>##V3_BDPV12</stp>
        <stp>EURGBP Curncy</stp>
        <stp>LAST_PRICE</stp>
        <stp>[Crispin Spreadsheet.xlsx]SWAN!R140C13</stp>
        <tr r="M140" s="2"/>
      </tp>
      <tp>
        <v>0.90110000000000001</v>
        <stp/>
        <stp>##V3_BDPV12</stp>
        <stp>EURGBP Curncy</stp>
        <stp>LAST_PRICE</stp>
        <stp>[Crispin Spreadsheet.xlsx]SWAN!R167C13</stp>
        <tr r="M167" s="2"/>
      </tp>
      <tp>
        <v>2825.5</v>
        <stp/>
        <stp>##V3_BDHV12</stp>
        <stp>SPA Index</stp>
        <stp>PX_CLOSE_1D</stp>
        <stp>14/08/2018</stp>
        <stp>14/08/2018</stp>
        <stp>[Crispin Spreadsheet.xlsx]OEI!R612C28</stp>
        <tr r="AB612" s="1"/>
      </tp>
      <tp t="s">
        <v>AUD</v>
        <stp/>
        <stp>##V3_BDPV12</stp>
        <stp>GMA AU Equity</stp>
        <stp>CRNCY</stp>
        <stp>[Crispin Spreadsheet.xlsx]SWAN!R9C4</stp>
        <tr r="D9" s="2"/>
      </tp>
      <tp t="s">
        <v>AUD</v>
        <stp/>
        <stp>##V3_BDPV12</stp>
        <stp>FMG AU Equity</stp>
        <stp>CRNCY</stp>
        <stp>[Crispin Spreadsheet.xlsx]SWAN!R8C4</stp>
        <tr r="D8" s="2"/>
      </tp>
      <tp>
        <v>7628</v>
        <stp/>
        <stp>##V3_BDHV12</stp>
        <stp>Z A Index</stp>
        <stp>PX_CLOSE_1D</stp>
        <stp>14/08/2018</stp>
        <stp>14/08/2018</stp>
        <stp>[Crispin Spreadsheet.xlsx]OEI!R413C28</stp>
        <tr r="AB413" s="1"/>
      </tp>
      <tp>
        <v>8986</v>
        <stp/>
        <stp>##V3_BDHV12</stp>
        <stp>SMA Index</stp>
        <stp>PX_CLOSE_1D</stp>
        <stp>14/08/2018</stp>
        <stp>14/08/2018</stp>
        <stp>[Crispin Spreadsheet.xlsx]OEI!R385C28</stp>
        <tr r="AB385" s="1"/>
      </tp>
      <tp>
        <v>9532</v>
        <stp/>
        <stp>##V3_BDHV12</stp>
        <stp>IBA Index</stp>
        <stp>PX_CLOSE_1D</stp>
        <stp>14/08/2018</stp>
        <stp>14/08/2018</stp>
        <stp>[Crispin Spreadsheet.xlsx]OEI!R348C28</stp>
        <tr r="AB348" s="1"/>
      </tp>
      <tp>
        <v>20973</v>
        <stp/>
        <stp>##V3_BDHV12</stp>
        <stp>STA Index</stp>
        <stp>PX_CLOSE_1D</stp>
        <stp>14/08/2018</stp>
        <stp>14/08/2018</stp>
        <stp>[Crispin Spreadsheet.xlsx]OEI!R224C28</stp>
        <tr r="AB224" s="1"/>
      </tp>
      <tp>
        <v>21890</v>
        <stp/>
        <stp>##V3_BDHV12</stp>
        <stp>NKA Index</stp>
        <stp>PX_CLOSE_1D</stp>
        <stp>14/08/2018</stp>
        <stp>14/08/2018</stp>
        <stp>[Crispin Spreadsheet.xlsx]OEI!R247C28</stp>
        <tr r="AB247" s="1"/>
      </tp>
      <tp>
        <v>12369.5</v>
        <stp/>
        <stp>##V3_BDHV12</stp>
        <stp>GXA Index</stp>
        <stp>PX_CLOSE_1D</stp>
        <stp>14/08/2018</stp>
        <stp>14/08/2018</stp>
        <stp>[Crispin Spreadsheet.xlsx]OEI!R143C28</stp>
        <tr r="AB143" s="1"/>
      </tp>
      <tp t="s">
        <v>GBp</v>
        <stp/>
        <stp>##V3_BDPV12</stp>
        <stp>GSK LN Equity</stp>
        <stp>CRNCY</stp>
        <stp>[Crispin Spreadsheet.xlsx]OEI!R477C4</stp>
        <tr r="D477" s="1"/>
      </tp>
      <tp>
        <v>13.95</v>
        <stp/>
        <stp>##V3_BDPV12</stp>
        <stp>ORA FP Equity</stp>
        <stp>PX_YEST_CLOSE</stp>
        <stp>[Crispin Spreadsheet.xlsx]OEI!R116C6</stp>
        <tr r="F116" s="1"/>
      </tp>
      <tp>
        <v>486.4</v>
        <stp/>
        <stp>##V3_BDPV12</stp>
        <stp>ERF FP Equity</stp>
        <stp>PX_YEST_CLOSE</stp>
        <stp>[Crispin Spreadsheet.xlsx]OEI!R796C6</stp>
        <tr r="F796" s="1"/>
      </tp>
      <tp t="s">
        <v>EUR</v>
        <stp/>
        <stp>##V3_BDPV12</stp>
        <stp>RCO FP Equity</stp>
        <stp>CRNCY</stp>
        <stp>[Crispin Spreadsheet.xlsx]OEI!R119C4</stp>
        <tr r="D119" s="1"/>
      </tp>
      <tp>
        <v>475.2</v>
        <stp/>
        <stp>##V3_BDPV12</stp>
        <stp>DCG LN Equity</stp>
        <stp>PX_YEST_CLOSE</stp>
        <stp>[Crispin Spreadsheet.xlsx]OEI!R459C6</stp>
        <tr r="F459" s="1"/>
      </tp>
      <tp t="s">
        <v>CHF</v>
        <stp/>
        <stp>##V3_BDPV12</stp>
        <stp>CLN SW Equity</stp>
        <stp>CRNCY</stp>
        <stp>[Crispin Spreadsheet.xlsx]OEI!R391C4</stp>
        <tr r="D391" s="1"/>
      </tp>
      <tp t="s">
        <v>EUR</v>
        <stp/>
        <stp>##V3_BDPV12</stp>
        <stp>CRN LN Equity</stp>
        <stp>CRNCY</stp>
        <stp>[Crispin Spreadsheet.xlsx]OEI!R446C4</stp>
        <tr r="D446" s="1"/>
      </tp>
      <tp>
        <v>164.5</v>
        <stp/>
        <stp>##V3_BDPV12</stp>
        <stp>VOD LN Equity</stp>
        <stp>PX_YEST_CLOSE</stp>
        <stp>[Crispin Spreadsheet.xlsx]OEI!R605C6</stp>
        <tr r="F605" s="1"/>
      </tp>
      <tp t="s">
        <v>USD</v>
        <stp/>
        <stp>##V3_BDPV12</stp>
        <stp>PHM US Equity</stp>
        <stp>CRNCY</stp>
        <stp>[Crispin Spreadsheet.xlsx]OEI!R711C4</stp>
        <tr r="D711" s="1"/>
      </tp>
      <tp t="s">
        <v>USD</v>
        <stp/>
        <stp>##V3_BDPV12</stp>
        <stp>DAL US Equity</stp>
        <stp>CRNCY</stp>
        <stp>[Crispin Spreadsheet.xlsx]OEI!R648C4</stp>
        <tr r="D648" s="1"/>
      </tp>
      <tp t="s">
        <v>USD</v>
        <stp/>
        <stp>##V3_BDPV12</stp>
        <stp>KHC US Equity</stp>
        <stp>CRNCY</stp>
        <stp>[Crispin Spreadsheet.xlsx]OEI!R811C4</stp>
        <tr r="D811" s="1"/>
      </tp>
      <tp t="s">
        <v>USD</v>
        <stp/>
        <stp>##V3_BDPV12</stp>
        <stp>KHC US Equity</stp>
        <stp>CRNCY</stp>
        <stp>[Crispin Spreadsheet.xlsx]OEI!R681C4</stp>
        <tr r="D681" s="1"/>
      </tp>
      <tp>
        <v>36</v>
        <stp/>
        <stp>##V3_BDPV12</stp>
        <stp>RKH LN Equity</stp>
        <stp>PX_YEST_CLOSE</stp>
        <stp>[Crispin Spreadsheet.xlsx]OEI!R561C6</stp>
        <tr r="F561" s="1"/>
      </tp>
      <tp t="s">
        <v>GBp</v>
        <stp/>
        <stp>##V3_BDPV12</stp>
        <stp>RSA LN Equity</stp>
        <stp>CRNCY</stp>
        <stp>[Crispin Spreadsheet.xlsx]OEI!R567C4</stp>
        <tr r="D567" s="1"/>
      </tp>
      <tp>
        <v>26.37</v>
        <stp/>
        <stp>##V3_BDPV12</stp>
        <stp>FTI FP Equity</stp>
        <stp>PX_YEST_CLOSE</stp>
        <stp>[Crispin Spreadsheet.xlsx]OEI!R840C6</stp>
        <tr r="F840" s="1"/>
      </tp>
      <tp>
        <v>5.1660000000000004</v>
        <stp/>
        <stp>##V3_BDPV12</stp>
        <stp>AGN NA Equity</stp>
        <stp>PX_YEST_CLOSE</stp>
        <stp>[Crispin Spreadsheet.xlsx]OEI!R302C6</stp>
        <tr r="F302" s="1"/>
      </tp>
      <tp t="s">
        <v>USD</v>
        <stp/>
        <stp>##V3_BDPV12</stp>
        <stp>EOG US Equity</stp>
        <stp>CRNCY</stp>
        <stp>[Crispin Spreadsheet.xlsx]OEI!R656C4</stp>
        <tr r="D656" s="1"/>
      </tp>
      <tp t="s">
        <v>CHF</v>
        <stp/>
        <stp>##V3_BDPV12</stp>
        <stp>ROG SW Equity</stp>
        <stp>CRNCY</stp>
        <stp>[Crispin Spreadsheet.xlsx]OEI!R402C4</stp>
        <tr r="D402" s="1"/>
      </tp>
      <tp t="s">
        <v>EUR</v>
        <stp/>
        <stp>##V3_BDPV12</stp>
        <stp>ABE SQ Equity</stp>
        <stp>CRNCY</stp>
        <stp>[Crispin Spreadsheet.xlsx]OEI!R349C4</stp>
        <tr r="D349" s="1"/>
      </tp>
      <tp>
        <v>291</v>
        <stp/>
        <stp>##V3_BDPV12</stp>
        <stp>DOM LN Equity</stp>
        <stp>PX_YEST_CLOSE</stp>
        <stp>[Crispin Spreadsheet.xlsx]OEI!R465C6</stp>
        <tr r="F465" s="1"/>
      </tp>
      <tp>
        <v>152.68</v>
        <stp/>
        <stp>##V3_BDPV12</stp>
        <stp>CRM US Equity</stp>
        <stp>PX_YEST_CLOSE</stp>
        <stp>[Crispin Spreadsheet.xlsx]OEI!R715C6</stp>
        <tr r="F715" s="1"/>
      </tp>
      <tp t="s">
        <v>USD</v>
        <stp/>
        <stp>##V3_BDPV12</stp>
        <stp>AMD US Equity</stp>
        <stp>CRNCY</stp>
        <stp>[Crispin Spreadsheet.xlsx]OEI!R614C4</stp>
        <tr r="D614" s="1"/>
      </tp>
      <tp t="s">
        <v>EUR</v>
        <stp/>
        <stp>##V3_BDPV12</stp>
        <stp>BNP FP Equity</stp>
        <stp>CRNCY</stp>
        <stp>[Crispin Spreadsheet.xlsx]OEI!R93C4</stp>
        <tr r="D93" s="1"/>
      </tp>
      <tp>
        <v>2.76</v>
        <stp/>
        <stp>##V3_BDPV12</stp>
        <stp>MTS AU Equity</stp>
        <stp>PX_YEST_CLOSE</stp>
        <stp>[Crispin Spreadsheet.xlsx]OEI!R21C6</stp>
        <tr r="F21" s="1"/>
      </tp>
      <tp t="s">
        <v>EUR</v>
        <stp/>
        <stp>##V3_BDPV12</stp>
        <stp>IFX GY Equity</stp>
        <stp>CRNCY</stp>
        <stp>[Crispin Spreadsheet.xlsx]OEI!R805C4</stp>
        <tr r="D805" s="1"/>
      </tp>
      <tp t="s">
        <v>GBp</v>
        <stp/>
        <stp>##V3_BDPV12</stp>
        <stp>DRX LN Equity</stp>
        <stp>CRNCY</stp>
        <stp>[Crispin Spreadsheet.xlsx]OEI!R466C4</stp>
        <tr r="D466" s="1"/>
      </tp>
      <tp t="s">
        <v>AUD</v>
        <stp/>
        <stp>##V3_BDPV12</stp>
        <stp>BLD AU Equity</stp>
        <stp>CRNCY</stp>
        <stp>[Crispin Spreadsheet.xlsx]OEI!R14C4</stp>
        <tr r="D14" s="1"/>
      </tp>
      <tp t="s">
        <v>EUR</v>
        <stp/>
        <stp>##V3_BDPV12</stp>
        <stp>AKE FP Equity</stp>
        <stp>CRNCY</stp>
        <stp>[Crispin Spreadsheet.xlsx]OEI!R90C4</stp>
        <tr r="D90" s="1"/>
      </tp>
      <tp t="s">
        <v>USD</v>
        <stp/>
        <stp>##V3_BDPV12</stp>
        <stp>TKR US Equity</stp>
        <stp>CRNCY</stp>
        <stp>[Crispin Spreadsheet.xlsx]OEI!R842C4</stp>
        <tr r="D842" s="1"/>
      </tp>
      <tp t="s">
        <v>CHF</v>
        <stp/>
        <stp>##V3_BDPV12</stp>
        <stp>UHR SW Equity</stp>
        <stp>CRNCY</stp>
        <stp>[Crispin Spreadsheet.xlsx]OEI!R405C4</stp>
        <tr r="D405" s="1"/>
      </tp>
      <tp t="s">
        <v>GBp</v>
        <stp/>
        <stp>##V3_BDPV12</stp>
        <stp>HUR LN Equity</stp>
        <stp>CRNCY</stp>
        <stp>[Crispin Spreadsheet.xlsx]OEI!R491C4</stp>
        <tr r="D491" s="1"/>
      </tp>
      <tp>
        <v>29.16</v>
        <stp/>
        <stp>##V3_BDPV12</stp>
        <stp>LPX US Equity</stp>
        <stp>PX_YEST_CLOSE</stp>
        <stp>[Crispin Spreadsheet.xlsx]OEI!R687C6</stp>
        <tr r="F687" s="1"/>
      </tp>
      <tp>
        <v>46.31</v>
        <stp/>
        <stp>##V3_BDPV12</stp>
        <stp>NHY NO Equity</stp>
        <stp>PX_YEST_CLOSE</stp>
        <stp>[Crispin Spreadsheet.xlsx]OEI!R323C6</stp>
        <tr r="F323" s="1"/>
      </tp>
      <tp t="s">
        <v>AUD</v>
        <stp/>
        <stp>##V3_BDPV12</stp>
        <stp>CBA AU Equity</stp>
        <stp>CRNCY</stp>
        <stp>[Crispin Spreadsheet.xlsx]OEI!R15C4</stp>
        <tr r="D15" s="1"/>
      </tp>
      <tp t="s">
        <v>GBp</v>
        <stp/>
        <stp>##V3_BDPV12</stp>
        <stp>SRP LN Equity</stp>
        <stp>CRNCY</stp>
        <stp>[Crispin Spreadsheet.xlsx]OEI!R576C4</stp>
        <tr r="D576" s="1"/>
      </tp>
      <tp t="s">
        <v>USD</v>
        <stp/>
        <stp>##V3_BDPV12</stp>
        <stp>ALV US Equity</stp>
        <stp>CRNCY</stp>
        <stp>[Crispin Spreadsheet.xlsx]OEI!R625C4</stp>
        <tr r="D625" s="1"/>
      </tp>
      <tp>
        <v>50.29</v>
        <stp/>
        <stp>##V3_BDHV12</stp>
        <stp>WES AU Equity</stp>
        <stp>PX_CLOSE_1D</stp>
        <stp>14/08/2018</stp>
        <stp>14/08/2018</stp>
        <stp>[Crispin Spreadsheet.xlsx]OEI!R24C28</stp>
        <tr r="AB24" s="1"/>
      </tp>
      <tp t="s">
        <v>GBP</v>
        <stp/>
        <stp>##V3_BDPV12</stp>
        <stp>YBYA Index</stp>
        <stp>CRNCY</stp>
        <stp>[Crispin Spreadsheet.xlsx]OEI!R414C4</stp>
        <tr r="D414" s="1"/>
      </tp>
      <tp>
        <v>17.2256</v>
        <stp/>
        <stp>##V3_BDPV12</stp>
        <stp>EURZAr Curncy</stp>
        <stp>LAST_PRICE</stp>
        <stp>[Crispin Spreadsheet.xlsx]SWAN!R107C13</stp>
        <tr r="M107" s="2"/>
      </tp>
      <tp>
        <v>17.2256</v>
        <stp/>
        <stp>##V3_BDPV12</stp>
        <stp>EURZAr Curncy</stp>
        <stp>LAST_PRICE</stp>
        <stp>[Crispin Spreadsheet.xlsx]SWAN!R108C13</stp>
        <tr r="M108" s="2"/>
      </tp>
      <tp>
        <v>10.6</v>
        <stp/>
        <stp>##V3_BDPV12</stp>
        <stp>SBA Comdty</stp>
        <stp>PX_YEST_CLOSE</stp>
        <stp>[Crispin Spreadsheet.xlsx]OEI!R752C6</stp>
        <tr r="F752" s="1"/>
      </tp>
      <tp>
        <v>163.27000000000001</v>
        <stp/>
        <stp>##V3_BDPV12</stp>
        <stp>RXA Comdty</stp>
        <stp>PX_YEST_CLOSE</stp>
        <stp>[Crispin Spreadsheet.xlsx]OEI!R742C6</stp>
        <tr r="F742" s="1"/>
      </tp>
      <tp>
        <v>10.8652</v>
        <stp/>
        <stp>##V3_BDPV12</stp>
        <stp>GBPNOK Curncy</stp>
        <stp>PX_YEST_CLOSE</stp>
        <stp>[Crispin Spreadsheet.xlsx]OPUS!R31C26</stp>
        <tr r="Z31" s="4"/>
      </tp>
      <tp>
        <v>10.8652</v>
        <stp/>
        <stp>##V3_BDPV12</stp>
        <stp>GBPNOK Curncy</stp>
        <stp>PX_YEST_CLOSE</stp>
        <stp>[Crispin Spreadsheet.xlsx]OPUS!R32C26</stp>
        <tr r="Z32" s="4"/>
      </tp>
      <tp>
        <v>143.91800000000001</v>
        <stp/>
        <stp>##V3_BDPV12</stp>
        <stp>GBPJPY Curncy</stp>
        <stp>PX_YEST_CLOSE</stp>
        <stp>[Crispin Spreadsheet.xlsx]OPUS!R28C26</stp>
        <tr r="Z28" s="4"/>
      </tp>
      <tp>
        <v>143.91800000000001</v>
        <stp/>
        <stp>##V3_BDPV12</stp>
        <stp>GBPJPY Curncy</stp>
        <stp>PX_YEST_CLOSE</stp>
        <stp>[Crispin Spreadsheet.xlsx]OPUS!R27C26</stp>
        <tr r="Z27" s="4"/>
      </tp>
      <tp>
        <v>143.91800000000001</v>
        <stp/>
        <stp>##V3_BDPV12</stp>
        <stp>GBPJPY Curncy</stp>
        <stp>PX_YEST_CLOSE</stp>
        <stp>[Crispin Spreadsheet.xlsx]OPUS!R26C26</stp>
        <tr r="Z26" s="4"/>
      </tp>
      <tp>
        <v>143.91800000000001</v>
        <stp/>
        <stp>##V3_BDPV12</stp>
        <stp>GBPJPY Curncy</stp>
        <stp>PX_YEST_CLOSE</stp>
        <stp>[Crispin Spreadsheet.xlsx]OPUS!R25C26</stp>
        <tr r="Z25" s="4"/>
      </tp>
      <tp>
        <v>143.91800000000001</v>
        <stp/>
        <stp>##V3_BDPV12</stp>
        <stp>GBPJPY Curncy</stp>
        <stp>PX_YEST_CLOSE</stp>
        <stp>[Crispin Spreadsheet.xlsx]OPUS!R24C26</stp>
        <tr r="Z24" s="4"/>
      </tp>
      <tp>
        <v>143.91800000000001</v>
        <stp/>
        <stp>##V3_BDPV12</stp>
        <stp>GBPJPY Curncy</stp>
        <stp>PX_YEST_CLOSE</stp>
        <stp>[Crispin Spreadsheet.xlsx]OPUS!R23C26</stp>
        <tr r="Z23" s="4"/>
      </tp>
      <tp>
        <v>143.91800000000001</v>
        <stp/>
        <stp>##V3_BDPV12</stp>
        <stp>GBPJPY Curncy</stp>
        <stp>PX_YEST_CLOSE</stp>
        <stp>[Crispin Spreadsheet.xlsx]OPUS!R22C26</stp>
        <tr r="Z22" s="4"/>
      </tp>
      <tp>
        <v>143.91800000000001</v>
        <stp/>
        <stp>##V3_BDPV12</stp>
        <stp>GBPJPY Curncy</stp>
        <stp>PX_YEST_CLOSE</stp>
        <stp>[Crispin Spreadsheet.xlsx]OPUS!R21C26</stp>
        <tr r="Z21" s="4"/>
      </tp>
      <tp>
        <v>1.117</v>
        <stp/>
        <stp>##V3_BDPV12</stp>
        <stp>GBPEUR Curncy</stp>
        <stp>PX_YEST_CLOSE</stp>
        <stp>[Crispin Spreadsheet.xlsx]OPUS!R14C26</stp>
        <tr r="Z14" s="4"/>
      </tp>
      <tp>
        <v>1.117</v>
        <stp/>
        <stp>##V3_BDPV12</stp>
        <stp>GBPEUR Curncy</stp>
        <stp>PX_YEST_CLOSE</stp>
        <stp>[Crispin Spreadsheet.xlsx]OPUS!R17C26</stp>
        <tr r="Z17" s="4"/>
      </tp>
      <tp>
        <v>1.117</v>
        <stp/>
        <stp>##V3_BDPV12</stp>
        <stp>GBPEUR Curncy</stp>
        <stp>PX_YEST_CLOSE</stp>
        <stp>[Crispin Spreadsheet.xlsx]OPUS!R12C26</stp>
        <tr r="Z12" s="4"/>
      </tp>
      <tp>
        <v>1.117</v>
        <stp/>
        <stp>##V3_BDPV12</stp>
        <stp>GBPEUR Curncy</stp>
        <stp>PX_YEST_CLOSE</stp>
        <stp>[Crispin Spreadsheet.xlsx]OPUS!R13C26</stp>
        <tr r="Z13" s="4"/>
      </tp>
      <tp>
        <v>1.117</v>
        <stp/>
        <stp>##V3_BDPV12</stp>
        <stp>GBPEUR Curncy</stp>
        <stp>PX_YEST_CLOSE</stp>
        <stp>[Crispin Spreadsheet.xlsx]OPUS!R18C26</stp>
        <tr r="Z18" s="4"/>
      </tp>
      <tp>
        <v>1.296</v>
        <stp/>
        <stp>##V3_BDPV12</stp>
        <stp>GBPUSD Curncy</stp>
        <stp>PX_YEST_CLOSE</stp>
        <stp>[Crispin Spreadsheet.xlsx]OPUS!R62C26</stp>
        <tr r="Z62" s="4"/>
      </tp>
      <tp>
        <v>1.296</v>
        <stp/>
        <stp>##V3_BDPV12</stp>
        <stp>GBPUSD Curncy</stp>
        <stp>PX_YEST_CLOSE</stp>
        <stp>[Crispin Spreadsheet.xlsx]OPUS!R63C26</stp>
        <tr r="Z63" s="4"/>
      </tp>
      <tp>
        <v>1.296</v>
        <stp/>
        <stp>##V3_BDPV12</stp>
        <stp>GBPUSD Curncy</stp>
        <stp>PX_YEST_CLOSE</stp>
        <stp>[Crispin Spreadsheet.xlsx]OPUS!R60C26</stp>
        <tr r="Z60" s="4"/>
      </tp>
      <tp>
        <v>1.296</v>
        <stp/>
        <stp>##V3_BDPV12</stp>
        <stp>GBPUSD Curncy</stp>
        <stp>PX_YEST_CLOSE</stp>
        <stp>[Crispin Spreadsheet.xlsx]OPUS!R61C26</stp>
        <tr r="Z61" s="4"/>
      </tp>
      <tp>
        <v>1.296</v>
        <stp/>
        <stp>##V3_BDPV12</stp>
        <stp>GBPUSD Curncy</stp>
        <stp>PX_YEST_CLOSE</stp>
        <stp>[Crispin Spreadsheet.xlsx]OPUS!R66C26</stp>
        <tr r="Z66" s="4"/>
      </tp>
      <tp>
        <v>1.296</v>
        <stp/>
        <stp>##V3_BDPV12</stp>
        <stp>GBPUSD Curncy</stp>
        <stp>PX_YEST_CLOSE</stp>
        <stp>[Crispin Spreadsheet.xlsx]OPUS!R67C26</stp>
        <tr r="Z67" s="4"/>
      </tp>
      <tp>
        <v>1.296</v>
        <stp/>
        <stp>##V3_BDPV12</stp>
        <stp>GBPUSD Curncy</stp>
        <stp>PX_YEST_CLOSE</stp>
        <stp>[Crispin Spreadsheet.xlsx]OPUS!R64C26</stp>
        <tr r="Z64" s="4"/>
      </tp>
      <tp>
        <v>1.296</v>
        <stp/>
        <stp>##V3_BDPV12</stp>
        <stp>GBPUSD Curncy</stp>
        <stp>PX_YEST_CLOSE</stp>
        <stp>[Crispin Spreadsheet.xlsx]OPUS!R65C26</stp>
        <tr r="Z65" s="4"/>
      </tp>
      <tp>
        <v>1.296</v>
        <stp/>
        <stp>##V3_BDPV12</stp>
        <stp>GBPUSD Curncy</stp>
        <stp>PX_YEST_CLOSE</stp>
        <stp>[Crispin Spreadsheet.xlsx]OPUS!R68C26</stp>
        <tr r="Z68" s="4"/>
      </tp>
      <tp>
        <v>1.296</v>
        <stp/>
        <stp>##V3_BDPV12</stp>
        <stp>GBPUSD Curncy</stp>
        <stp>PX_YEST_CLOSE</stp>
        <stp>[Crispin Spreadsheet.xlsx]OPUS!R69C26</stp>
        <tr r="Z69" s="4"/>
      </tp>
      <tp>
        <v>1.296</v>
        <stp/>
        <stp>##V3_BDPV12</stp>
        <stp>GBPUSD Curncy</stp>
        <stp>PX_YEST_CLOSE</stp>
        <stp>[Crispin Spreadsheet.xlsx]OPUS!R46C26</stp>
        <tr r="Z46" s="4"/>
      </tp>
      <tp>
        <v>1.296</v>
        <stp/>
        <stp>##V3_BDPV12</stp>
        <stp>GBPUSD Curncy</stp>
        <stp>PX_YEST_CLOSE</stp>
        <stp>[Crispin Spreadsheet.xlsx]OPUS!R59C26</stp>
        <tr r="Z59" s="4"/>
      </tp>
      <tp>
        <v>11.8529</v>
        <stp/>
        <stp>##V3_BDPV12</stp>
        <stp>GBPSEK Curncy</stp>
        <stp>PX_YEST_CLOSE</stp>
        <stp>[Crispin Spreadsheet.xlsx]OPUS!R35C26</stp>
        <tr r="Z35" s="4"/>
      </tp>
      <tp t="s">
        <v>GBp</v>
        <stp/>
        <stp>##V3_BDPV12</stp>
        <stp>CPI LN Equity</stp>
        <stp>CRNCY</stp>
        <stp>[Crispin Spreadsheet.xlsx]OEI!R447C4</stp>
        <tr r="D447" s="1"/>
      </tp>
      <tp>
        <v>486.4</v>
        <stp/>
        <stp>##V3_BDPV12</stp>
        <stp>ERF FP Equity</stp>
        <stp>PX_YEST_CLOSE</stp>
        <stp>[Crispin Spreadsheet.xlsx]OEI!R105C6</stp>
        <tr r="F105" s="1"/>
      </tp>
      <tp>
        <v>11790</v>
        <stp/>
        <stp>##V3_BDPV12</stp>
        <stp>ANG SJ Equity</stp>
        <stp>PX_YEST_CLOSE</stp>
        <stp>[Crispin Spreadsheet.xlsx]OEI!R343C6</stp>
        <tr r="F343" s="1"/>
      </tp>
      <tp t="s">
        <v>GBp</v>
        <stp/>
        <stp>##V3_BDPV12</stp>
        <stp>GVC LN Equity</stp>
        <stp>CRNCY</stp>
        <stp>[Crispin Spreadsheet.xlsx]OEI!R481C4</stp>
        <tr r="D481" s="1"/>
      </tp>
      <tp>
        <v>2.64</v>
        <stp/>
        <stp>##V3_BDPV12</stp>
        <stp>GMA AU Equity</stp>
        <stp>PX_YEST_CLOSE</stp>
        <stp>[Crispin Spreadsheet.xlsx]OEI!R18C6</stp>
        <tr r="F18" s="1"/>
      </tp>
      <tp>
        <v>1208</v>
        <stp/>
        <stp>##V3_BDPV12</stp>
        <stp>IMI LN Equity</stp>
        <stp>PX_YEST_CLOSE</stp>
        <stp>[Crispin Spreadsheet.xlsx]OEI!R494C6</stp>
        <tr r="F494" s="1"/>
      </tp>
      <tp>
        <v>80.650000000000006</v>
        <stp/>
        <stp>##V3_BDPV12</stp>
        <stp>ABI BB Equity</stp>
        <stp>PX_YEST_CLOSE</stp>
        <stp>[Crispin Spreadsheet.xlsx]OEI!R777C6</stp>
        <tr r="F777" s="1"/>
      </tp>
      <tp t="s">
        <v>GBp</v>
        <stp/>
        <stp>##V3_BDPV12</stp>
        <stp>CPG LN Equity</stp>
        <stp>CRNCY</stp>
        <stp>[Crispin Spreadsheet.xlsx]OEI!R787C4</stp>
        <tr r="D787" s="1"/>
      </tp>
      <tp t="s">
        <v>USD</v>
        <stp/>
        <stp>##V3_BDPV12</stp>
        <stp>RIG US Equity</stp>
        <stp>CRNCY</stp>
        <stp>[Crispin Spreadsheet.xlsx]OEI!R723C4</stp>
        <tr r="D723" s="1"/>
      </tp>
      <tp>
        <v>3659</v>
        <stp/>
        <stp>##V3_BDPV12</stp>
        <stp>RIO LN Equity</stp>
        <stp>PX_YEST_CLOSE</stp>
        <stp>[Crispin Spreadsheet.xlsx]OEI!R560C6</stp>
        <tr r="F560" s="1"/>
      </tp>
      <tp>
        <v>26509</v>
        <stp/>
        <stp>##V3_BDPV12</stp>
        <stp>KIO SJ Equity</stp>
        <stp>PX_YEST_CLOSE</stp>
        <stp>[Crispin Spreadsheet.xlsx]OEI!R344C6</stp>
        <tr r="F344" s="1"/>
      </tp>
      <tp t="s">
        <v>GBp</v>
        <stp/>
        <stp>##V3_BDPV12</stp>
        <stp>IQE LN Equity</stp>
        <stp>CRNCY</stp>
        <stp>[Crispin Spreadsheet.xlsx]OEI!R806C4</stp>
        <tr r="D806" s="1"/>
      </tp>
      <tp>
        <v>38</v>
        <stp/>
        <stp>##V3_BDPV12</stp>
        <stp>ALO FP Equity</stp>
        <stp>PX_YEST_CLOSE</stp>
        <stp>[Crispin Spreadsheet.xlsx]OEI!R89C6</stp>
        <tr r="F89" s="1"/>
      </tp>
      <tp t="s">
        <v>EUR</v>
        <stp/>
        <stp>##V3_BDPV12</stp>
        <stp>SIE GY Equity</stp>
        <stp>CRNCY</stp>
        <stp>[Crispin Spreadsheet.xlsx]OEI!R179C4</stp>
        <tr r="D179" s="1"/>
      </tp>
      <tp t="s">
        <v>GBp</v>
        <stp/>
        <stp>##V3_BDPV12</stp>
        <stp>IQE LN Equity</stp>
        <stp>CRNCY</stp>
        <stp>[Crispin Spreadsheet.xlsx]OEI!R506C4</stp>
        <tr r="D506" s="1"/>
      </tp>
      <tp t="s">
        <v>GBp</v>
        <stp/>
        <stp>##V3_BDPV12</stp>
        <stp>SSE LN Equity</stp>
        <stp>CRNCY</stp>
        <stp>[Crispin Spreadsheet.xlsx]OEI!R584C4</stp>
        <tr r="D584" s="1"/>
      </tp>
      <tp>
        <v>1685</v>
        <stp/>
        <stp>##V3_BDPV12</stp>
        <stp>HSX LN Equity</stp>
        <stp>PX_YEST_CLOSE</stp>
        <stp>[Crispin Spreadsheet.xlsx]OPE!R36C6</stp>
        <tr r="F36" s="5"/>
      </tp>
      <tp>
        <v>2668.45</v>
        <stp/>
        <stp>##V3_BDPV12</stp>
        <stp>NVR US Equity</stp>
        <stp>PX_YEST_CLOSE</stp>
        <stp>[Crispin Spreadsheet.xlsx]OEI!R702C6</stp>
        <tr r="F702" s="1"/>
      </tp>
      <tp>
        <v>7493</v>
        <stp/>
        <stp>##V3_BDPV12</stp>
        <stp>Z A Index</stp>
        <stp>LAST_PRICE</stp>
        <stp>[Crispin Spreadsheet.xlsx]OEI!R413C7</stp>
        <tr r="G413" s="1"/>
      </tp>
      <tp>
        <v>12331.5</v>
        <stp/>
        <stp>##V3_BDPV12</stp>
        <stp>GXA Index</stp>
        <stp>LAST_PRICE</stp>
        <stp>[Crispin Spreadsheet.xlsx]OEI!R143C7</stp>
        <tr r="G143" s="1"/>
      </tp>
      <tp t="s">
        <v>EUR</v>
        <stp/>
        <stp>##V3_BDPV12</stp>
        <stp>ADS GY Equity</stp>
        <stp>CRNCY</stp>
        <stp>[Crispin Spreadsheet.xlsx]OEI!R144C4</stp>
        <tr r="D144" s="1"/>
      </tp>
      <tp t="s">
        <v>GBp</v>
        <stp/>
        <stp>##V3_BDPV12</stp>
        <stp>SVS LN Equity</stp>
        <stp>CRNCY</stp>
        <stp>[Crispin Spreadsheet.xlsx]OEI!R571C4</stp>
        <tr r="D571" s="1"/>
      </tp>
      <tp t="s">
        <v>USD</v>
        <stp/>
        <stp>##V3_BDPV12</stp>
        <stp>PBR US Equity</stp>
        <stp>CRNCY</stp>
        <stp>[Crispin Spreadsheet.xlsx]OEI!R708C4</stp>
        <tr r="D708" s="1"/>
      </tp>
      <tp>
        <v>949</v>
        <stp/>
        <stp>##V3_BDPV12</stp>
        <stp>BOY LN Equity</stp>
        <stp>PX_YEST_CLOSE</stp>
        <stp>[Crispin Spreadsheet.xlsx]OEI!R436C6</stp>
        <tr r="F436" s="1"/>
      </tp>
      <tp t="s">
        <v>EUR</v>
        <stp/>
        <stp>##V3_BDPV12</stp>
        <stp>MAP SQ Equity</stp>
        <stp>CRNCY</stp>
        <stp>[Crispin Spreadsheet.xlsx]OEI!R359C4</stp>
        <tr r="D359" s="1"/>
      </tp>
      <tp t="s">
        <v>EUR</v>
        <stp/>
        <stp>##V3_BDPV12</stp>
        <stp>VIV FP Equity</stp>
        <stp>CRNCY</stp>
        <stp>[Crispin Spreadsheet.xlsx]OEI!R140C4</stp>
        <tr r="D140" s="1"/>
      </tp>
      <tp>
        <v>220.7</v>
        <stp/>
        <stp>##V3_BDPV12</stp>
        <stp>BT/A LN Equity</stp>
        <stp>LAST_PRICE</stp>
        <stp>[Crispin Spreadsheet.xlsx]OPE!R33C7</stp>
        <tr r="G33" s="5"/>
      </tp>
      <tp t="s">
        <v>DAX INDEX FUTURE  Sep18</v>
        <stp/>
        <stp>##V3_BDPV12</stp>
        <stp>GXA Index</stp>
        <stp>NAME</stp>
        <stp>[Crispin Spreadsheet.xlsx]OEI!R143C5</stp>
        <tr r="E143" s="1"/>
      </tp>
      <tp t="s">
        <v>GBp</v>
        <stp/>
        <stp>##V3_BDPV12</stp>
        <stp>TSTR LN Equity</stp>
        <stp>CRNCY</stp>
        <stp>[Crispin Spreadsheet.xlsx]OPE!R44C4</stp>
        <tr r="D44" s="5"/>
      </tp>
      <tp>
        <v>122.66</v>
        <stp/>
        <stp>##V3_BDPV12</stp>
        <stp>IKA Comdty</stp>
        <stp>PX_YEST_CLOSE</stp>
        <stp>[Crispin Spreadsheet.xlsx]OEI!R743C6</stp>
        <tr r="F743" s="1"/>
      </tp>
      <tp>
        <v>1677.1</v>
        <stp/>
        <stp>##V3_BDHV12</stp>
        <stp>RTYA Index</stp>
        <stp>PX_CLOSE_1D</stp>
        <stp>14/08/2018</stp>
        <stp>14/08/2018</stp>
        <stp>[Crispin Spreadsheet.xlsx]OEI!R613C28</stp>
        <tr r="AB613" s="1"/>
      </tp>
      <tp>
        <v>25</v>
        <stp/>
        <stp>##V3_BDPV12</stp>
        <stp>PDG LN Equity</stp>
        <stp>PX_YEST_CLOSE</stp>
        <stp>[Crispin Spreadsheet.xlsx]BEST!R9C6</stp>
        <tr r="F9" s="6"/>
      </tp>
      <tp>
        <v>20498.5</v>
        <stp/>
        <stp>##V3_BDHV12</stp>
        <stp>YBYA Index</stp>
        <stp>PX_CLOSE_1D</stp>
        <stp>14/08/2018</stp>
        <stp>14/08/2018</stp>
        <stp>[Crispin Spreadsheet.xlsx]OEI!R414C28</stp>
        <tr r="AB414" s="1"/>
      </tp>
      <tp t="s">
        <v>E-Mini Russ 2000  Sep18</v>
        <stp/>
        <stp>##V3_BDPV12</stp>
        <stp>RTYA Index</stp>
        <stp>NAME</stp>
        <stp>[Crispin Spreadsheet.xlsx]OEI!R613C5</stp>
        <tr r="E613" s="1"/>
      </tp>
      <tp>
        <v>171.8</v>
        <stp/>
        <stp>##V3_BDPV12</stp>
        <stp>EMG LN Equity</stp>
        <stp>PX_YEST_CLOSE</stp>
        <stp>[Crispin Spreadsheet.xlsx]OEI!R525C6</stp>
        <tr r="F525" s="1"/>
      </tp>
      <tp>
        <v>465.4</v>
        <stp/>
        <stp>##V3_BDPV12</stp>
        <stp>PAG LN Equity</stp>
        <stp>PX_YEST_CLOSE</stp>
        <stp>[Crispin Spreadsheet.xlsx]OEI!R539C6</stp>
        <tr r="F539" s="1"/>
      </tp>
      <tp>
        <v>3643</v>
        <stp/>
        <stp>##V3_BDPV12</stp>
        <stp>BKG LN Equity</stp>
        <stp>PX_YEST_CLOSE</stp>
        <stp>[Crispin Spreadsheet.xlsx]OEI!R433C6</stp>
        <tr r="F433" s="1"/>
      </tp>
      <tp t="s">
        <v>CHF</v>
        <stp/>
        <stp>##V3_BDPV12</stp>
        <stp>LHN SW Equity</stp>
        <stp>CRNCY</stp>
        <stp>[Crispin Spreadsheet.xlsx]OEI!R397C4</stp>
        <tr r="D397" s="1"/>
      </tp>
      <tp t="s">
        <v>EUR</v>
        <stp/>
        <stp>##V3_BDPV12</stp>
        <stp>HEN GY Equity</stp>
        <stp>CRNCY</stp>
        <stp>[Crispin Spreadsheet.xlsx]OEI!R164C4</stp>
        <tr r="D164" s="1"/>
      </tp>
      <tp t="s">
        <v>AUD</v>
        <stp/>
        <stp>##V3_BDPV12</stp>
        <stp>MQG AU Equity</stp>
        <stp>CRNCY</stp>
        <stp>[Crispin Spreadsheet.xlsx]OEI!R19C4</stp>
        <tr r="D19" s="1"/>
      </tp>
      <tp t="s">
        <v>GBp</v>
        <stp/>
        <stp>##V3_BDPV12</stp>
        <stp>FTC LN Equity</stp>
        <stp>CRNCY</stp>
        <stp>[Crispin Spreadsheet.xlsx]OEI!R472C4</stp>
        <tr r="D472" s="1"/>
      </tp>
      <tp>
        <v>106.26</v>
        <stp/>
        <stp>##V3_BDPV12</stp>
        <stp>AIR FP Equity</stp>
        <stp>PX_YEST_CLOSE</stp>
        <stp>[Crispin Spreadsheet.xlsx]OEI!R88C6</stp>
        <tr r="F88" s="1"/>
      </tp>
      <tp>
        <v>155.87</v>
        <stp/>
        <stp>##V3_BDPV12</stp>
        <stp>URI US Equity</stp>
        <stp>PX_YEST_CLOSE</stp>
        <stp>[Crispin Spreadsheet.xlsx]OEI!R727C6</stp>
        <tr r="F727" s="1"/>
      </tp>
      <tp t="s">
        <v>GBp</v>
        <stp/>
        <stp>##V3_BDPV12</stp>
        <stp>CPG LN Equity</stp>
        <stp>CRNCY</stp>
        <stp>[Crispin Spreadsheet.xlsx]OEI!R456C4</stp>
        <tr r="D456" s="1"/>
      </tp>
      <tp>
        <v>177</v>
        <stp/>
        <stp>##V3_BDPV12</stp>
        <stp>BOO LN Equity</stp>
        <stp>PX_YEST_CLOSE</stp>
        <stp>[Crispin Spreadsheet.xlsx]OEI!R437C6</stp>
        <tr r="F437" s="1"/>
      </tp>
      <tp t="s">
        <v>EUR</v>
        <stp/>
        <stp>##V3_BDPV12</stp>
        <stp>GBF GY Equity</stp>
        <stp>CRNCY</stp>
        <stp>[Crispin Spreadsheet.xlsx]OEI!R153C4</stp>
        <tr r="D153" s="1"/>
      </tp>
      <tp t="s">
        <v>EUR</v>
        <stp/>
        <stp>##V3_BDPV12</stp>
        <stp>WAF GY Equity</stp>
        <stp>CRNCY</stp>
        <stp>[Crispin Spreadsheet.xlsx]OEI!R180C4</stp>
        <tr r="D180" s="1"/>
      </tp>
      <tp t="s">
        <v>EUR</v>
        <stp/>
        <stp>##V3_BDPV12</stp>
        <stp>ORA FP Equity</stp>
        <stp>CRNCY</stp>
        <stp>[Crispin Spreadsheet.xlsx]OPE!R10C4</stp>
        <tr r="D10" s="5"/>
      </tp>
      <tp t="s">
        <v>GBp</v>
        <stp/>
        <stp>##V3_BDPV12</stp>
        <stp>SPD LN Equity</stp>
        <stp>CRNCY</stp>
        <stp>[Crispin Spreadsheet.xlsx]OEI!R836C4</stp>
        <tr r="D836" s="1"/>
      </tp>
      <tp>
        <v>2910</v>
        <stp/>
        <stp>##V3_BDPV12</stp>
        <stp>SPA Index</stp>
        <stp>LAST_PRICE</stp>
        <stp>[Crispin Spreadsheet.xlsx]OEI!R612C7</stp>
        <tr r="G612" s="1"/>
      </tp>
      <tp>
        <v>65.42</v>
        <stp/>
        <stp>##V3_BDPV12</stp>
        <stp>LVS US Equity</stp>
        <stp>PX_YEST_CLOSE</stp>
        <stp>[Crispin Spreadsheet.xlsx]OEI!R683C6</stp>
        <tr r="F683" s="1"/>
      </tp>
      <tp>
        <v>1</v>
        <stp/>
        <stp>##V3_BDPV12</stp>
        <stp>EURSEK Curncy</stp>
        <stp>QUOTE_FACTOR</stp>
        <stp>[Crispin Spreadsheet.xlsx]OPE!R27C12</stp>
        <tr r="L27" s="5"/>
      </tp>
      <tp t="s">
        <v>EUR</v>
        <stp/>
        <stp>##V3_BDPV12</stp>
        <stp>ENX FP Equity</stp>
        <stp>CRNCY</stp>
        <stp>[Crispin Spreadsheet.xlsx]OEI!R106C4</stp>
        <tr r="D106" s="1"/>
      </tp>
      <tp t="s">
        <v>EUR</v>
        <stp/>
        <stp>##V3_BDPV12</stp>
        <stp>IFX GY Equity</stp>
        <stp>CRNCY</stp>
        <stp>[Crispin Spreadsheet.xlsx]OEI!R167C4</stp>
        <tr r="D167" s="1"/>
      </tp>
      <tp>
        <v>1643.8</v>
        <stp/>
        <stp>##V3_BDPV12</stp>
        <stp>BLT LN Equity</stp>
        <stp>PX_YEST_CLOSE</stp>
        <stp>[Crispin Spreadsheet.xlsx]OEI!R434C6</stp>
        <tr r="F434" s="1"/>
      </tp>
      <tp>
        <v>17.61</v>
        <stp/>
        <stp>##V3_BDPV12</stp>
        <stp>HTZ US Equity</stp>
        <stp>PX_YEST_CLOSE</stp>
        <stp>[Crispin Spreadsheet.xlsx]OEI!R801C6</stp>
        <tr r="F801" s="1"/>
      </tp>
      <tp t="s">
        <v>EUR</v>
        <stp/>
        <stp>##V3_BDPV12</stp>
        <stp>ISP IM Equity</stp>
        <stp>CRNCY</stp>
        <stp>[Crispin Spreadsheet.xlsx]OEI!R236C4</stp>
        <tr r="D236" s="1"/>
      </tp>
      <tp t="s">
        <v>USD</v>
        <stp/>
        <stp>##V3_BDPV12</stp>
        <stp>WMT US Equity</stp>
        <stp>CRNCY</stp>
        <stp>[Crispin Spreadsheet.xlsx]OEI!R846C4</stp>
        <tr r="D846" s="1"/>
      </tp>
      <tp t="s">
        <v>GBp</v>
        <stp/>
        <stp>##V3_BDPV12</stp>
        <stp>RPT LN Equity</stp>
        <stp>CRNCY</stp>
        <stp>[Crispin Spreadsheet.xlsx]OEI!R556C4</stp>
        <tr r="D556" s="1"/>
      </tp>
      <tp>
        <v>1.55</v>
        <stp/>
        <stp>##V3_BDHV12</stp>
        <stp>WGX AU Equity</stp>
        <stp>PX_CLOSE_1D</stp>
        <stp>14/08/2018</stp>
        <stp>14/08/2018</stp>
        <stp>[Crispin Spreadsheet.xlsx]OEI!R25C28</stp>
        <tr r="AB25" s="1"/>
      </tp>
      <tp>
        <v>1.1605000000000001</v>
        <stp/>
        <stp>##V3_BDPV12</stp>
        <stp>EUR Curncy</stp>
        <stp>LAST_PRICE</stp>
        <stp>[Crispin Spreadsheet.xlsx]OEI!R693C13</stp>
        <tr r="M693" s="1"/>
      </tp>
      <tp>
        <v>35.590000000000003</v>
        <stp/>
        <stp>##V3_BDPV12</stp>
        <stp>NRE1V FH Equity</stp>
        <stp>LAST_PRICE</stp>
        <stp>[Crispin Spreadsheet.xlsx]OEI!R79C7</stp>
        <tr r="G79" s="1"/>
      </tp>
      <tp t="s">
        <v>GBp</v>
        <stp/>
        <stp>##V3_BDPV12</stp>
        <stp>BT/A LN Equity</stp>
        <stp>CRNCY</stp>
        <stp>[Crispin Spreadsheet.xlsx]OPE!R33C4</stp>
        <tr r="D33" s="5"/>
      </tp>
      <tp t="s">
        <v>USD</v>
        <stp/>
        <stp>##V3_BDPV12</stp>
        <stp>VZ US Equity</stp>
        <stp>CRNCY</stp>
        <stp>[Crispin Spreadsheet.xlsx]OEI!R730C4</stp>
        <tr r="D730" s="1"/>
      </tp>
      <tp>
        <v>121.35</v>
        <stp/>
        <stp>##V3_BDPV12</stp>
        <stp>HO FP Equity</stp>
        <stp>PX_YEST_CLOSE</stp>
        <stp>[Crispin Spreadsheet.xlsx]OEI!R133C6</stp>
        <tr r="F133" s="1"/>
      </tp>
      <tp>
        <v>41.37</v>
        <stp/>
        <stp>##V3_BDHV12</stp>
        <stp>FR FP Equity</stp>
        <stp>PX_CLOSE_1D</stp>
        <stp>14/08/2018</stp>
        <stp>14/08/2018</stp>
        <stp>[Crispin Spreadsheet.xlsx]SWAN!R41C26</stp>
        <tr r="Z41" s="2"/>
      </tp>
      <tp t="s">
        <v>EUR</v>
        <stp/>
        <stp>##V3_BDPV12</stp>
        <stp>SK FP Equity</stp>
        <stp>CRNCY</stp>
        <stp>[Crispin Spreadsheet.xlsx]OEI!R126C4</stp>
        <tr r="D126" s="1"/>
      </tp>
      <tp t="s">
        <v>EUR</v>
        <stp/>
        <stp>##V3_BDPV12</stp>
        <stp>RI FP Equity</stp>
        <stp>CRNCY</stp>
        <stp>[Crispin Spreadsheet.xlsx]OEI!R117C4</stp>
        <tr r="D117" s="1"/>
      </tp>
      <tp>
        <v>165.3</v>
        <stp/>
        <stp>##V3_BDPV12</stp>
        <stp>DC/ LN Equity</stp>
        <stp>PX_YEST_CLOSE</stp>
        <stp>[Crispin Spreadsheet.xlsx]OEI!R464C6</stp>
        <tr r="F464" s="1"/>
      </tp>
      <tp>
        <v>171.8</v>
        <stp/>
        <stp>##V3_BDPV12</stp>
        <stp>EMG LN Equity</stp>
        <stp>PX_YEST_CLOSE</stp>
        <stp>[Crispin Spreadsheet.xlsx]OBID!R9C6</stp>
        <tr r="F9" s="7"/>
      </tp>
      <tp>
        <v>9.7024000000000008</v>
        <stp/>
        <stp>##V3_BDPV12</stp>
        <stp>EURNOK Curncy</stp>
        <stp>LAST_PRICE</stp>
        <stp>[Crispin Spreadsheet.xlsx]SWAN!R103C13</stp>
        <tr r="M103" s="2"/>
      </tp>
      <tp>
        <v>9.7024000000000008</v>
        <stp/>
        <stp>##V3_BDPV12</stp>
        <stp>EURNOK Curncy</stp>
        <stp>LAST_PRICE</stp>
        <stp>[Crispin Spreadsheet.xlsx]SWAN!R102C13</stp>
        <tr r="M102" s="2"/>
      </tp>
      <tp>
        <v>9.7024000000000008</v>
        <stp/>
        <stp>##V3_BDPV12</stp>
        <stp>EURNOK Curncy</stp>
        <stp>LAST_PRICE</stp>
        <stp>[Crispin Spreadsheet.xlsx]SWAN!R101C13</stp>
        <tr r="M101" s="2"/>
      </tp>
      <tp>
        <v>9.7024000000000008</v>
        <stp/>
        <stp>##V3_BDPV12</stp>
        <stp>EURNOK Curncy</stp>
        <stp>LAST_PRICE</stp>
        <stp>[Crispin Spreadsheet.xlsx]SWAN!R100C13</stp>
        <tr r="M100" s="2"/>
      </tp>
      <tp>
        <v>9.7024000000000008</v>
        <stp/>
        <stp>##V3_BDPV12</stp>
        <stp>EURNOK Curncy</stp>
        <stp>LAST_PRICE</stp>
        <stp>[Crispin Spreadsheet.xlsx]SWAN!R104C13</stp>
        <tr r="M104" s="2"/>
      </tp>
      <tp>
        <v>79.95</v>
        <stp/>
        <stp>##V3_BDPV12</stp>
        <stp>VEC LN Equity</stp>
        <stp>PX_YEST_CLOSE</stp>
        <stp>[Crispin Spreadsheet.xlsx]OEI!R602C6</stp>
        <tr r="F602" s="1"/>
      </tp>
      <tp t="s">
        <v>EUR</v>
        <stp/>
        <stp>##V3_BDPV12</stp>
        <stp>UBI FP Equity</stp>
        <stp>CRNCY</stp>
        <stp>[Crispin Spreadsheet.xlsx]OEI!R135C4</stp>
        <tr r="D135" s="1"/>
      </tp>
      <tp>
        <v>110.75</v>
        <stp/>
        <stp>##V3_BDPV12</stp>
        <stp>CAP FP Equity</stp>
        <stp>PX_YEST_CLOSE</stp>
        <stp>[Crispin Spreadsheet.xlsx]OEI!R95C6</stp>
        <tr r="F95" s="1"/>
      </tp>
      <tp>
        <v>83.55</v>
        <stp/>
        <stp>##V3_BDPV12</stp>
        <stp>TCG LN Equity</stp>
        <stp>PX_YEST_CLOSE</stp>
        <stp>[Crispin Spreadsheet.xlsx]OEI!R594C6</stp>
        <tr r="F594" s="1"/>
      </tp>
      <tp>
        <v>43.1</v>
        <stp/>
        <stp>##V3_BDPV12</stp>
        <stp>USG US Equity</stp>
        <stp>PX_YEST_CLOSE</stp>
        <stp>[Crispin Spreadsheet.xlsx]OEI!R729C6</stp>
        <tr r="F729" s="1"/>
      </tp>
      <tp>
        <v>28.75</v>
        <stp/>
        <stp>##V3_BDPV12</stp>
        <stp>HUM LN Equity</stp>
        <stp>PX_YEST_CLOSE</stp>
        <stp>[Crispin Spreadsheet.xlsx]OPE!R38C6</stp>
        <tr r="F38" s="5"/>
      </tp>
      <tp>
        <v>3.84</v>
        <stp/>
        <stp>##V3_BDPV12</stp>
        <stp>FMG AU Equity</stp>
        <stp>PX_YEST_CLOSE</stp>
        <stp>[Crispin Spreadsheet.xlsx]OEI!R17C6</stp>
        <tr r="F17" s="1"/>
      </tp>
      <tp t="s">
        <v>USD</v>
        <stp/>
        <stp>##V3_BDPV12</stp>
        <stp>HURLN 7.5 07/24/22 Corp</stp>
        <stp>CRNCY</stp>
        <stp>[Crispin Spreadsheet.xlsx]OEI!R490C4</stp>
        <tr r="D490" s="1"/>
      </tp>
      <tp>
        <v>13.55</v>
        <stp/>
        <stp>##V3_BDPV12</stp>
        <stp>RXL FP Equity</stp>
        <stp>PX_YEST_CLOSE</stp>
        <stp>[Crispin Spreadsheet.xlsx]OEI!R121C6</stp>
        <tr r="F121" s="1"/>
      </tp>
      <tp>
        <v>3.4249999999999998</v>
        <stp/>
        <stp>##V3_BDPV12</stp>
        <stp>CCR LN Equity</stp>
        <stp>PX_YEST_CLOSE</stp>
        <stp>[Crispin Spreadsheet.xlsx]OEI!R444C6</stp>
        <tr r="F444" s="1"/>
      </tp>
      <tp>
        <v>92.33</v>
        <stp/>
        <stp>##V3_BDPV12</stp>
        <stp>EXP US Equity</stp>
        <stp>PX_YEST_CLOSE</stp>
        <stp>[Crispin Spreadsheet.xlsx]OEI!R652C6</stp>
        <tr r="F652" s="1"/>
      </tp>
      <tp>
        <v>105.98</v>
        <stp/>
        <stp>##V3_BDPV12</stp>
        <stp>AXP US Equity</stp>
        <stp>PX_YEST_CLOSE</stp>
        <stp>[Crispin Spreadsheet.xlsx]OEI!R622C6</stp>
        <tr r="F622" s="1"/>
      </tp>
      <tp>
        <v>3168</v>
        <stp/>
        <stp>##V3_BDPV12</stp>
        <stp>VCT LN Equity</stp>
        <stp>PX_YEST_CLOSE</stp>
        <stp>[Crispin Spreadsheet.xlsx]OEI!R604C6</stp>
        <tr r="F604" s="1"/>
      </tp>
      <tp t="s">
        <v>CHF</v>
        <stp/>
        <stp>##V3_BDPV12</stp>
        <stp>UHR SW Equity</stp>
        <stp>CRNCY</stp>
        <stp>[Crispin Spreadsheet.xlsx]OEI!R838C4</stp>
        <tr r="D838" s="1"/>
      </tp>
      <tp t="s">
        <v>GBp</v>
        <stp/>
        <stp>##V3_BDPV12</stp>
        <stp>CPR LN Equity</stp>
        <stp>CRNCY</stp>
        <stp>[Crispin Spreadsheet.xlsx]OEI!R449C4</stp>
        <tr r="D449" s="1"/>
      </tp>
      <tp>
        <v>26</v>
        <stp/>
        <stp>##V3_BDPV12</stp>
        <stp>AGY LN Equity</stp>
        <stp>PX_YEST_CLOSE</stp>
        <stp>[Crispin Spreadsheet.xlsx]OEI!R420C6</stp>
        <tr r="F420" s="1"/>
      </tp>
      <tp t="s">
        <v>EUR</v>
        <stp/>
        <stp>##V3_BDPV12</stp>
        <stp>KSP ID Equity</stp>
        <stp>CRNCY</stp>
        <stp>[Crispin Spreadsheet.xlsx]OEI!R220C4</stp>
        <tr r="D220" s="1"/>
      </tp>
      <tp t="s">
        <v>GBp</v>
        <stp/>
        <stp>##V3_BDPV12</stp>
        <stp>WPP LN Equity</stp>
        <stp>CRNCY</stp>
        <stp>[Crispin Spreadsheet.xlsx]OEI!R609C4</stp>
        <tr r="D609" s="1"/>
      </tp>
      <tp t="s">
        <v>EUR</v>
        <stp/>
        <stp>##V3_BDPV12</stp>
        <stp>SOW GY Equity</stp>
        <stp>CRNCY</stp>
        <stp>[Crispin Spreadsheet.xlsx]OEI!R181C4</stp>
        <tr r="D181" s="1"/>
      </tp>
      <tp t="s">
        <v>USD</v>
        <stp/>
        <stp>##V3_BDPV12</stp>
        <stp>NAV US Equity</stp>
        <stp>CRNCY</stp>
        <stp>[Crispin Spreadsheet.xlsx]OEI!R695C4</stp>
        <tr r="D695" s="1"/>
      </tp>
      <tp t="s">
        <v>USD</v>
        <stp/>
        <stp>##V3_BDPV12</stp>
        <stp>WFT US Equity</stp>
        <stp>CRNCY</stp>
        <stp>[Crispin Spreadsheet.xlsx]OEI!R732C4</stp>
        <tr r="D732" s="1"/>
      </tp>
      <tp>
        <v>1681</v>
        <stp/>
        <stp>##V3_BDHV12</stp>
        <stp>HSX LN Equity</stp>
        <stp>PX_CLOSE_1D</stp>
        <stp>14/08/2018</stp>
        <stp>14/08/2018</stp>
        <stp>[Crispin Spreadsheet.xlsx]OPE!R36C22</stp>
        <tr r="V36" s="5"/>
      </tp>
      <tp t="s">
        <v>USD</v>
        <stp/>
        <stp>##V3_BDPV12</stp>
        <stp>C US Equity</stp>
        <stp>CRNCY</stp>
        <stp>[Crispin Spreadsheet.xlsx]OEI!R642C4</stp>
        <tr r="D642" s="1"/>
      </tp>
      <tp>
        <v>48.83</v>
        <stp/>
        <stp>##V3_BDPV12</stp>
        <stp>MS US Equity</stp>
        <stp>PX_YEST_CLOSE</stp>
        <stp>[Crispin Spreadsheet.xlsx]OEI!R694C6</stp>
        <tr r="F694" s="1"/>
      </tp>
      <tp>
        <v>79.75</v>
        <stp/>
        <stp>##V3_BDPV12</stp>
        <stp>BB FP Equity</stp>
        <stp>PX_YEST_CLOSE</stp>
        <stp>[Crispin Spreadsheet.xlsx]OEI!R128C6</stp>
        <tr r="F128" s="1"/>
      </tp>
      <tp t="s">
        <v>GBp</v>
        <stp/>
        <stp>##V3_BDPV12</stp>
        <stp>BP/ LN Equity</stp>
        <stp>CRNCY</stp>
        <stp>[Crispin Spreadsheet.xlsx]OEI!R438C4</stp>
        <tr r="D438" s="1"/>
      </tp>
      <tp>
        <v>170.8</v>
        <stp/>
        <stp>##V3_BDPV12</stp>
        <stp>DNB NO Equity</stp>
        <stp>PX_YEST_CLOSE</stp>
        <stp>[Crispin Spreadsheet.xlsx]OEI!R319C6</stp>
        <tr r="F319" s="1"/>
      </tp>
      <tp t="s">
        <v>USD</v>
        <stp/>
        <stp>##V3_BDPV12</stp>
        <stp>KBH US Equity</stp>
        <stp>CRNCY</stp>
        <stp>[Crispin Spreadsheet.xlsx]OEI!R677C4</stp>
        <tr r="D677" s="1"/>
      </tp>
      <tp>
        <v>835</v>
        <stp/>
        <stp>##V3_BDPV12</stp>
        <stp>VED LN Equity</stp>
        <stp>PX_YEST_CLOSE</stp>
        <stp>[Crispin Spreadsheet.xlsx]OEI!R603C6</stp>
        <tr r="F603" s="1"/>
      </tp>
      <tp>
        <v>21.85</v>
        <stp/>
        <stp>##V3_BDPV12</stp>
        <stp>RWE GY Equity</stp>
        <stp>PX_YEST_CLOSE</stp>
        <stp>[Crispin Spreadsheet.xlsx]OEI!R176C6</stp>
        <tr r="F176" s="1"/>
      </tp>
      <tp t="s">
        <v>CAD</v>
        <stp/>
        <stp>##V3_BDPV12</stp>
        <stp>AEM CN Equity</stp>
        <stp>CRNCY</stp>
        <stp>[Crispin Spreadsheet.xlsx]OEI!R49C4</stp>
        <tr r="D49" s="1"/>
      </tp>
      <tp t="s">
        <v>EUR</v>
        <stp/>
        <stp>##V3_BDPV12</stp>
        <stp>SGL GY Equity</stp>
        <stp>CRNCY</stp>
        <stp>[Crispin Spreadsheet.xlsx]OEI!R178C4</stp>
        <tr r="D178" s="1"/>
      </tp>
      <tp t="s">
        <v>USD</v>
        <stp/>
        <stp>##V3_BDPV12</stp>
        <stp>WFC US Equity</stp>
        <stp>CRNCY</stp>
        <stp>[Crispin Spreadsheet.xlsx]OEI!R733C4</stp>
        <tr r="D733" s="1"/>
      </tp>
      <tp t="s">
        <v>SGD</v>
        <stp/>
        <stp>##V3_BDPV12</stp>
        <stp>UOB SP Equity</stp>
        <stp>CRNCY</stp>
        <stp>[Crispin Spreadsheet.xlsx]OEI!R339C4</stp>
        <tr r="D339" s="1"/>
      </tp>
      <tp>
        <v>2638</v>
        <stp/>
        <stp>##V3_BDPV12</stp>
        <stp>CCH LN Equity</stp>
        <stp>PX_YEST_CLOSE</stp>
        <stp>[Crispin Spreadsheet.xlsx]OEI!R455C6</stp>
        <tr r="F455" s="1"/>
      </tp>
      <tp>
        <v>193</v>
        <stp/>
        <stp>##V3_BDPV12</stp>
        <stp>DVO LN Equity</stp>
        <stp>PX_YEST_CLOSE</stp>
        <stp>[Crispin Spreadsheet.xlsx]OPE!R35C6</stp>
        <tr r="F35" s="5"/>
      </tp>
      <tp t="s">
        <v>EUR</v>
        <stp/>
        <stp>##V3_BDPV12</stp>
        <stp>LHA GY Equity</stp>
        <stp>CRNCY</stp>
        <stp>[Crispin Spreadsheet.xlsx]OEI!R157C4</stp>
        <tr r="D157" s="1"/>
      </tp>
      <tp t="s">
        <v>USD</v>
        <stp/>
        <stp>##V3_BDPV12</stp>
        <stp>BMA US Equity</stp>
        <stp>CRNCY</stp>
        <stp>[Crispin Spreadsheet.xlsx]OEI!R628C4</stp>
        <tr r="D628" s="1"/>
      </tp>
      <tp t="s">
        <v>USD</v>
        <stp/>
        <stp>##V3_BDPV12</stp>
        <stp>CMG US Equity</stp>
        <stp>CRNCY</stp>
        <stp>[Crispin Spreadsheet.xlsx]OEI!R638C4</stp>
        <tr r="D638" s="1"/>
      </tp>
      <tp t="s">
        <v>EUR</v>
        <stp/>
        <stp>##V3_BDPV12</stp>
        <stp>EDF FP Equity</stp>
        <stp>CRNCY</stp>
        <stp>[Crispin Spreadsheet.xlsx]OEI!R792C4</stp>
        <tr r="D792" s="1"/>
      </tp>
      <tp>
        <v>855</v>
        <stp/>
        <stp>##V3_BDPV12</stp>
        <stp>SGL SJ Equity</stp>
        <stp>PX_YEST_CLOSE</stp>
        <stp>[Crispin Spreadsheet.xlsx]OEI!R345C6</stp>
        <tr r="F345" s="1"/>
      </tp>
      <tp>
        <v>22.69</v>
        <stp/>
        <stp>##V3_BDPV12</stp>
        <stp>PSM GY Equity</stp>
        <stp>PX_YEST_CLOSE</stp>
        <stp>[Crispin Spreadsheet.xlsx]OEI!R172C6</stp>
        <tr r="F172" s="1"/>
      </tp>
      <tp>
        <v>3075</v>
        <stp/>
        <stp>##V3_BDPV12</stp>
        <stp>SDR LN Equity</stp>
        <stp>PX_YEST_CLOSE</stp>
        <stp>[Crispin Spreadsheet.xlsx]OEI!R572C6</stp>
        <tr r="F572" s="1"/>
      </tp>
      <tp>
        <v>1</v>
        <stp/>
        <stp>##V3_BDPV12</stp>
        <stp>EURDKK Curncy</stp>
        <stp>QUOTE_FACTOR</stp>
        <stp>[Crispin Spreadsheet.xlsx]OEI!R70C12</stp>
        <tr r="L70" s="1"/>
      </tp>
      <tp>
        <v>1</v>
        <stp/>
        <stp>##V3_BDPV12</stp>
        <stp>EURDKK Curncy</stp>
        <stp>QUOTE_FACTOR</stp>
        <stp>[Crispin Spreadsheet.xlsx]OEI!R69C12</stp>
        <tr r="L69" s="1"/>
      </tp>
      <tp>
        <v>1</v>
        <stp/>
        <stp>##V3_BDPV12</stp>
        <stp>EURDKK Curncy</stp>
        <stp>QUOTE_FACTOR</stp>
        <stp>[Crispin Spreadsheet.xlsx]OEI!R68C12</stp>
        <tr r="L68" s="1"/>
      </tp>
      <tp>
        <v>1</v>
        <stp/>
        <stp>##V3_BDPV12</stp>
        <stp>EURDKK Curncy</stp>
        <stp>QUOTE_FACTOR</stp>
        <stp>[Crispin Spreadsheet.xlsx]OEI!R65C12</stp>
        <tr r="L65" s="1"/>
      </tp>
      <tp>
        <v>1</v>
        <stp/>
        <stp>##V3_BDPV12</stp>
        <stp>EURDKK Curncy</stp>
        <stp>QUOTE_FACTOR</stp>
        <stp>[Crispin Spreadsheet.xlsx]OEI!R64C12</stp>
        <tr r="L64" s="1"/>
      </tp>
      <tp>
        <v>1</v>
        <stp/>
        <stp>##V3_BDPV12</stp>
        <stp>EURDKK Curncy</stp>
        <stp>QUOTE_FACTOR</stp>
        <stp>[Crispin Spreadsheet.xlsx]OEI!R67C12</stp>
        <tr r="L67" s="1"/>
      </tp>
      <tp>
        <v>1</v>
        <stp/>
        <stp>##V3_BDPV12</stp>
        <stp>EURDKK Curncy</stp>
        <stp>QUOTE_FACTOR</stp>
        <stp>[Crispin Spreadsheet.xlsx]OEI!R66C12</stp>
        <tr r="L66" s="1"/>
      </tp>
      <tp>
        <v>1</v>
        <stp/>
        <stp>##V3_BDPV12</stp>
        <stp>EURDKK Curncy</stp>
        <stp>QUOTE_FACTOR</stp>
        <stp>[Crispin Spreadsheet.xlsx]OEI!R63C12</stp>
        <tr r="L63" s="1"/>
      </tp>
      <tp>
        <v>1</v>
        <stp/>
        <stp>##V3_BDPV12</stp>
        <stp>EURDKK Curncy</stp>
        <stp>QUOTE_FACTOR</stp>
        <stp>[Crispin Spreadsheet.xlsx]OEI!R62C12</stp>
        <tr r="L62" s="1"/>
      </tp>
      <tp>
        <v>83.42</v>
        <stp/>
        <stp>##V3_BDPV12</stp>
        <stp>FNV CN Equity</stp>
        <stp>PX_YEST_CLOSE</stp>
        <stp>[Crispin Spreadsheet.xlsx]OEI!R54C6</stp>
        <tr r="F54" s="1"/>
      </tp>
      <tp>
        <v>5.2545000000000002</v>
        <stp/>
        <stp>##V3_BDPV12</stp>
        <stp>GBPBRL Curncy</stp>
        <stp>PX_YEST_CLOSE</stp>
        <stp>[Crispin Spreadsheet.xlsx]OPUS!R6C26</stp>
        <tr r="Z6" s="4"/>
      </tp>
      <tp t="s">
        <v>EUR</v>
        <stp/>
        <stp>##V3_BDPV12</stp>
        <stp>SRS IM Equity</stp>
        <stp>CRNCY</stp>
        <stp>[Crispin Spreadsheet.xlsx]OEI!R239C4</stp>
        <tr r="D239" s="1"/>
      </tp>
      <tp t="s">
        <v>EUR</v>
        <stp/>
        <stp>##V3_BDPV12</stp>
        <stp>SCR FP Equity</stp>
        <stp>CRNCY</stp>
        <stp>[Crispin Spreadsheet.xlsx]OEI!R125C4</stp>
        <tr r="D125" s="1"/>
      </tp>
      <tp>
        <v>10.8652</v>
        <stp/>
        <stp>##V3_BDPV12</stp>
        <stp>GBPNOK Curncy</stp>
        <stp>PX_YEST_CLOSE</stp>
        <stp>[Crispin Spreadsheet.xlsx]BEST!R6C26</stp>
        <tr r="Z6" s="6"/>
      </tp>
      <tp>
        <v>79.87</v>
        <stp/>
        <stp>##V3_BDPV12</stp>
        <stp>OXY US Equity</stp>
        <stp>PX_YEST_CLOSE</stp>
        <stp>[Crispin Spreadsheet.xlsx]OEI!R703C6</stp>
        <tr r="F703" s="1"/>
      </tp>
      <tp t="s">
        <v>USD</v>
        <stp/>
        <stp>##V3_BDPV12</stp>
        <stp>RDC US Equity</stp>
        <stp>CRNCY</stp>
        <stp>[Crispin Spreadsheet.xlsx]OPE!R50C4</stp>
        <tr r="D50" s="5"/>
      </tp>
      <tp>
        <v>110</v>
        <stp/>
        <stp>##V3_BDPV12</stp>
        <stp>ACA LN Equity</stp>
        <stp>PX_YEST_CLOSE</stp>
        <stp>[Crispin Spreadsheet.xlsx]OPE!R30C6</stp>
        <tr r="F30" s="5"/>
      </tp>
      <tp t="s">
        <v>USD</v>
        <stp/>
        <stp>##V3_BDPV12</stp>
        <stp>CAT US Equity</stp>
        <stp>CRNCY</stp>
        <stp>[Crispin Spreadsheet.xlsx]OEI!R634C4</stp>
        <tr r="D634" s="1"/>
      </tp>
      <tp>
        <v>3.2</v>
        <stp/>
        <stp>##V3_BDHV12</stp>
        <stp>TRQ CN Equity</stp>
        <stp>PX_CLOSE_1D</stp>
        <stp>14/08/2018</stp>
        <stp>14/08/2018</stp>
        <stp>[Crispin Spreadsheet.xlsx]OEI!R56C28</stp>
        <tr r="AB56" s="1"/>
      </tp>
      <tp>
        <v>5374</v>
        <stp/>
        <stp>##V3_BDHV12</stp>
        <stp>RRS LN Equity</stp>
        <stp>PX_CLOSE_1D</stp>
        <stp>14/08/2018</stp>
        <stp>14/08/2018</stp>
        <stp>[Crispin Spreadsheet.xlsx]OPE!R42C22</stp>
        <tr r="V42" s="5"/>
      </tp>
      <tp>
        <v>38.700000000000003</v>
        <stp/>
        <stp>##V3_BDPV12</stp>
        <stp>FR FP Equity</stp>
        <stp>LAST_PRICE</stp>
        <stp>[Crispin Spreadsheet.xlsx]SWAN!R41C7</stp>
        <tr r="G41" s="2"/>
      </tp>
      <tp>
        <v>37.65</v>
        <stp/>
        <stp>##V3_BDHV12</stp>
        <stp>ALO FP Equity</stp>
        <stp>PX_CLOSE_1D</stp>
        <stp>14/08/2018</stp>
        <stp>14/08/2018</stp>
        <stp>[Crispin Spreadsheet.xlsx]OEI!R89C28</stp>
        <tr r="AB89" s="1"/>
      </tp>
      <tp t="s">
        <v>EUR</v>
        <stp/>
        <stp>##V3_BDPV12</stp>
        <stp>SU FP Equity</stp>
        <stp>CRNCY</stp>
        <stp>[Crispin Spreadsheet.xlsx]OEI!R124C4</stp>
        <tr r="D124" s="1"/>
      </tp>
      <tp t="s">
        <v>EUR</v>
        <stp/>
        <stp>##V3_BDPV12</stp>
        <stp>MS IM Equity</stp>
        <stp>CRNCY</stp>
        <stp>[Crispin Spreadsheet.xlsx]OEI!R237C4</stp>
        <tr r="D237" s="1"/>
      </tp>
      <tp>
        <v>492.7</v>
        <stp/>
        <stp>##V3_BDPV12</stp>
        <stp>HWDN LN Equity</stp>
        <stp>PX_YEST_CLOSE</stp>
        <stp>[Crispin Spreadsheet.xlsx]OPE!R37C6</stp>
        <tr r="F37" s="5"/>
      </tp>
      <tp>
        <v>57.5</v>
        <stp/>
        <stp>##V3_BDPV12</stp>
        <stp>TUNG LN Equity</stp>
        <stp>PX_YEST_CLOSE</stp>
        <stp>[Crispin Spreadsheet.xlsx]OPE!R45C6</stp>
        <tr r="F45" s="5"/>
      </tp>
      <tp>
        <v>301.85000000000002</v>
        <stp/>
        <stp>##V3_BDPV12</stp>
        <stp>MC FP Equity</stp>
        <stp>PX_YEST_CLOSE</stp>
        <stp>[Crispin Spreadsheet.xlsx]OEI!R114C6</stp>
        <tr r="F114" s="1"/>
      </tp>
      <tp>
        <v>10.603199999999999</v>
        <stp/>
        <stp>##V3_BDPV12</stp>
        <stp>EURSEK Curncy</stp>
        <stp>PX_YEST_CLOSE</stp>
        <stp>[Crispin Spreadsheet.xlsx]ALEG!R32C26</stp>
        <tr r="Z32" s="3"/>
      </tp>
      <tp>
        <v>1</v>
        <stp/>
        <stp>##V3_BDPV12</stp>
        <stp>EURSEK Curncy</stp>
        <stp>QUOTE_FACTOR</stp>
        <stp>[Crispin Spreadsheet.xlsx]SWAN!R116C12</stp>
        <tr r="L116" s="2"/>
      </tp>
      <tp>
        <v>1</v>
        <stp/>
        <stp>##V3_BDPV12</stp>
        <stp>EURSEK Curncy</stp>
        <stp>QUOTE_FACTOR</stp>
        <stp>[Crispin Spreadsheet.xlsx]SWAN!R115C12</stp>
        <tr r="L115" s="2"/>
      </tp>
      <tp>
        <v>1</v>
        <stp/>
        <stp>##V3_BDPV12</stp>
        <stp>EURSEK Curncy</stp>
        <stp>QUOTE_FACTOR</stp>
        <stp>[Crispin Spreadsheet.xlsx]SWAN!R114C12</stp>
        <tr r="L114" s="2"/>
      </tp>
      <tp>
        <v>1</v>
        <stp/>
        <stp>##V3_BDPV12</stp>
        <stp>EURUSD Curncy</stp>
        <stp>QUOTE_FACTOR</stp>
        <stp>[Crispin Spreadsheet.xlsx]SWAN!R190C12</stp>
        <tr r="L190" s="2"/>
      </tp>
      <tp>
        <v>1</v>
        <stp/>
        <stp>##V3_BDPV12</stp>
        <stp>EURUSD Curncy</stp>
        <stp>QUOTE_FACTOR</stp>
        <stp>[Crispin Spreadsheet.xlsx]SWAN!R191C12</stp>
        <tr r="L191" s="2"/>
      </tp>
      <tp>
        <v>1</v>
        <stp/>
        <stp>##V3_BDPV12</stp>
        <stp>EURUSD Curncy</stp>
        <stp>QUOTE_FACTOR</stp>
        <stp>[Crispin Spreadsheet.xlsx]SWAN!R192C12</stp>
        <tr r="L192" s="2"/>
      </tp>
      <tp>
        <v>1</v>
        <stp/>
        <stp>##V3_BDPV12</stp>
        <stp>EURUSD Curncy</stp>
        <stp>QUOTE_FACTOR</stp>
        <stp>[Crispin Spreadsheet.xlsx]SWAN!R193C12</stp>
        <tr r="L193" s="2"/>
      </tp>
      <tp>
        <v>1</v>
        <stp/>
        <stp>##V3_BDPV12</stp>
        <stp>EURUSD Curncy</stp>
        <stp>QUOTE_FACTOR</stp>
        <stp>[Crispin Spreadsheet.xlsx]SWAN!R194C12</stp>
        <tr r="L194" s="2"/>
      </tp>
      <tp>
        <v>1</v>
        <stp/>
        <stp>##V3_BDPV12</stp>
        <stp>EURUSD Curncy</stp>
        <stp>QUOTE_FACTOR</stp>
        <stp>[Crispin Spreadsheet.xlsx]SWAN!R195C12</stp>
        <tr r="L195" s="2"/>
      </tp>
      <tp>
        <v>1</v>
        <stp/>
        <stp>##V3_BDPV12</stp>
        <stp>EURUSD Curncy</stp>
        <stp>QUOTE_FACTOR</stp>
        <stp>[Crispin Spreadsheet.xlsx]SWAN!R196C12</stp>
        <tr r="L196" s="2"/>
      </tp>
      <tp>
        <v>1</v>
        <stp/>
        <stp>##V3_BDPV12</stp>
        <stp>EURUSD Curncy</stp>
        <stp>QUOTE_FACTOR</stp>
        <stp>[Crispin Spreadsheet.xlsx]SWAN!R197C12</stp>
        <tr r="L197" s="2"/>
      </tp>
      <tp>
        <v>1</v>
        <stp/>
        <stp>##V3_BDPV12</stp>
        <stp>EURUSD Curncy</stp>
        <stp>QUOTE_FACTOR</stp>
        <stp>[Crispin Spreadsheet.xlsx]SWAN!R198C12</stp>
        <tr r="L198" s="2"/>
      </tp>
      <tp>
        <v>1</v>
        <stp/>
        <stp>##V3_BDPV12</stp>
        <stp>EURUSD Curncy</stp>
        <stp>QUOTE_FACTOR</stp>
        <stp>[Crispin Spreadsheet.xlsx]SWAN!R199C12</stp>
        <tr r="L199" s="2"/>
      </tp>
      <tp>
        <v>1</v>
        <stp/>
        <stp>##V3_BDPV12</stp>
        <stp>EURUSD Curncy</stp>
        <stp>QUOTE_FACTOR</stp>
        <stp>[Crispin Spreadsheet.xlsx]SWAN!R183C12</stp>
        <tr r="L183" s="2"/>
      </tp>
      <tp>
        <v>1</v>
        <stp/>
        <stp>##V3_BDPV12</stp>
        <stp>EURUSD Curncy</stp>
        <stp>QUOTE_FACTOR</stp>
        <stp>[Crispin Spreadsheet.xlsx]SWAN!R184C12</stp>
        <tr r="L184" s="2"/>
      </tp>
      <tp>
        <v>1</v>
        <stp/>
        <stp>##V3_BDPV12</stp>
        <stp>EURUSD Curncy</stp>
        <stp>QUOTE_FACTOR</stp>
        <stp>[Crispin Spreadsheet.xlsx]SWAN!R185C12</stp>
        <tr r="L185" s="2"/>
      </tp>
      <tp>
        <v>1</v>
        <stp/>
        <stp>##V3_BDPV12</stp>
        <stp>EURUSD Curncy</stp>
        <stp>QUOTE_FACTOR</stp>
        <stp>[Crispin Spreadsheet.xlsx]SWAN!R186C12</stp>
        <tr r="L186" s="2"/>
      </tp>
      <tp>
        <v>1</v>
        <stp/>
        <stp>##V3_BDPV12</stp>
        <stp>EURUSD Curncy</stp>
        <stp>QUOTE_FACTOR</stp>
        <stp>[Crispin Spreadsheet.xlsx]SWAN!R187C12</stp>
        <tr r="L187" s="2"/>
      </tp>
      <tp>
        <v>1</v>
        <stp/>
        <stp>##V3_BDPV12</stp>
        <stp>EURUSD Curncy</stp>
        <stp>QUOTE_FACTOR</stp>
        <stp>[Crispin Spreadsheet.xlsx]SWAN!R188C12</stp>
        <tr r="L188" s="2"/>
      </tp>
      <tp>
        <v>1</v>
        <stp/>
        <stp>##V3_BDPV12</stp>
        <stp>EURUSD Curncy</stp>
        <stp>QUOTE_FACTOR</stp>
        <stp>[Crispin Spreadsheet.xlsx]SWAN!R189C12</stp>
        <tr r="L189" s="2"/>
      </tp>
      <tp>
        <v>1</v>
        <stp/>
        <stp>##V3_BDPV12</stp>
        <stp>EURUSD Curncy</stp>
        <stp>QUOTE_FACTOR</stp>
        <stp>[Crispin Spreadsheet.xlsx]SWAN!R151C12</stp>
        <tr r="L151" s="2"/>
      </tp>
      <tp>
        <v>1.1601999999999999</v>
        <stp/>
        <stp>##V3_BDPV12</stp>
        <stp>EURUSD Curncy</stp>
        <stp>PX_YEST_CLOSE</stp>
        <stp>[Crispin Spreadsheet.xlsx]ALEG!R43C26</stp>
        <tr r="Z43" s="3"/>
      </tp>
      <tp>
        <v>1.1601999999999999</v>
        <stp/>
        <stp>##V3_BDPV12</stp>
        <stp>EURUSD Curncy</stp>
        <stp>PX_YEST_CLOSE</stp>
        <stp>[Crispin Spreadsheet.xlsx]ALEG!R57C26</stp>
        <tr r="Z57" s="3"/>
      </tp>
      <tp>
        <v>1.1601999999999999</v>
        <stp/>
        <stp>##V3_BDPV12</stp>
        <stp>EURUSD Curncy</stp>
        <stp>PX_YEST_CLOSE</stp>
        <stp>[Crispin Spreadsheet.xlsx]ALEG!R56C26</stp>
        <tr r="Z56" s="3"/>
      </tp>
      <tp>
        <v>1.1601999999999999</v>
        <stp/>
        <stp>##V3_BDPV12</stp>
        <stp>EURUSD Curncy</stp>
        <stp>PX_YEST_CLOSE</stp>
        <stp>[Crispin Spreadsheet.xlsx]ALEG!R59C26</stp>
        <tr r="Z59" s="3"/>
      </tp>
      <tp>
        <v>1.1601999999999999</v>
        <stp/>
        <stp>##V3_BDPV12</stp>
        <stp>EURUSD Curncy</stp>
        <stp>PX_YEST_CLOSE</stp>
        <stp>[Crispin Spreadsheet.xlsx]ALEG!R58C26</stp>
        <tr r="Z58" s="3"/>
      </tp>
      <tp>
        <v>1.1601999999999999</v>
        <stp/>
        <stp>##V3_BDPV12</stp>
        <stp>EURUSD Curncy</stp>
        <stp>PX_YEST_CLOSE</stp>
        <stp>[Crispin Spreadsheet.xlsx]ALEG!R61C26</stp>
        <tr r="Z61" s="3"/>
      </tp>
      <tp>
        <v>1.1601999999999999</v>
        <stp/>
        <stp>##V3_BDPV12</stp>
        <stp>EURUSD Curncy</stp>
        <stp>PX_YEST_CLOSE</stp>
        <stp>[Crispin Spreadsheet.xlsx]ALEG!R60C26</stp>
        <tr r="Z60" s="3"/>
      </tp>
      <tp>
        <v>1.1601999999999999</v>
        <stp/>
        <stp>##V3_BDPV12</stp>
        <stp>EURUSD Curncy</stp>
        <stp>PX_YEST_CLOSE</stp>
        <stp>[Crispin Spreadsheet.xlsx]ALEG!R63C26</stp>
        <tr r="Z63" s="3"/>
      </tp>
      <tp>
        <v>1.1601999999999999</v>
        <stp/>
        <stp>##V3_BDPV12</stp>
        <stp>EURUSD Curncy</stp>
        <stp>PX_YEST_CLOSE</stp>
        <stp>[Crispin Spreadsheet.xlsx]ALEG!R62C26</stp>
        <tr r="Z62" s="3"/>
      </tp>
      <tp>
        <v>1.1601999999999999</v>
        <stp/>
        <stp>##V3_BDPV12</stp>
        <stp>EURUSD Curncy</stp>
        <stp>PX_YEST_CLOSE</stp>
        <stp>[Crispin Spreadsheet.xlsx]ALEG!R65C26</stp>
        <tr r="Z65" s="3"/>
      </tp>
      <tp>
        <v>1.1601999999999999</v>
        <stp/>
        <stp>##V3_BDPV12</stp>
        <stp>EURUSD Curncy</stp>
        <stp>PX_YEST_CLOSE</stp>
        <stp>[Crispin Spreadsheet.xlsx]ALEG!R64C26</stp>
        <tr r="Z64" s="3"/>
      </tp>
      <tp>
        <v>1.1601999999999999</v>
        <stp/>
        <stp>##V3_BDPV12</stp>
        <stp>EURUSD Curncy</stp>
        <stp>PX_YEST_CLOSE</stp>
        <stp>[Crispin Spreadsheet.xlsx]ALEG!R66C26</stp>
        <tr r="Z66" s="3"/>
      </tp>
      <tp>
        <v>1</v>
        <stp/>
        <stp>##V3_BDPV12</stp>
        <stp>EURUSD Curncy</stp>
        <stp>QUOTE_FACTOR</stp>
        <stp>[Crispin Spreadsheet.xlsx]SWAN!R231C12</stp>
        <tr r="L231" s="2"/>
      </tp>
      <tp>
        <v>1</v>
        <stp/>
        <stp>##V3_BDPV12</stp>
        <stp>EURUSD Curncy</stp>
        <stp>QUOTE_FACTOR</stp>
        <stp>[Crispin Spreadsheet.xlsx]SWAN!R233C12</stp>
        <tr r="L233" s="2"/>
      </tp>
      <tp>
        <v>1</v>
        <stp/>
        <stp>##V3_BDPV12</stp>
        <stp>EURUSD Curncy</stp>
        <stp>QUOTE_FACTOR</stp>
        <stp>[Crispin Spreadsheet.xlsx]SWAN!R234C12</stp>
        <tr r="L234" s="2"/>
      </tp>
      <tp>
        <v>1</v>
        <stp/>
        <stp>##V3_BDPV12</stp>
        <stp>EURUSD Curncy</stp>
        <stp>QUOTE_FACTOR</stp>
        <stp>[Crispin Spreadsheet.xlsx]SWAN!R228C12</stp>
        <tr r="L228" s="2"/>
      </tp>
      <tp>
        <v>1</v>
        <stp/>
        <stp>##V3_BDPV12</stp>
        <stp>EURUSD Curncy</stp>
        <stp>QUOTE_FACTOR</stp>
        <stp>[Crispin Spreadsheet.xlsx]SWAN!R210C12</stp>
        <tr r="L210" s="2"/>
      </tp>
      <tp>
        <v>1</v>
        <stp/>
        <stp>##V3_BDPV12</stp>
        <stp>EURUSD Curncy</stp>
        <stp>QUOTE_FACTOR</stp>
        <stp>[Crispin Spreadsheet.xlsx]SWAN!R211C12</stp>
        <tr r="L211" s="2"/>
      </tp>
      <tp>
        <v>1</v>
        <stp/>
        <stp>##V3_BDPV12</stp>
        <stp>EURUSD Curncy</stp>
        <stp>QUOTE_FACTOR</stp>
        <stp>[Crispin Spreadsheet.xlsx]SWAN!R212C12</stp>
        <tr r="L212" s="2"/>
      </tp>
      <tp>
        <v>1</v>
        <stp/>
        <stp>##V3_BDPV12</stp>
        <stp>EURUSD Curncy</stp>
        <stp>QUOTE_FACTOR</stp>
        <stp>[Crispin Spreadsheet.xlsx]SWAN!R213C12</stp>
        <tr r="L213" s="2"/>
      </tp>
      <tp>
        <v>1</v>
        <stp/>
        <stp>##V3_BDPV12</stp>
        <stp>EURUSD Curncy</stp>
        <stp>QUOTE_FACTOR</stp>
        <stp>[Crispin Spreadsheet.xlsx]SWAN!R214C12</stp>
        <tr r="L214" s="2"/>
      </tp>
      <tp>
        <v>1</v>
        <stp/>
        <stp>##V3_BDPV12</stp>
        <stp>EURUSD Curncy</stp>
        <stp>QUOTE_FACTOR</stp>
        <stp>[Crispin Spreadsheet.xlsx]SWAN!R215C12</stp>
        <tr r="L215" s="2"/>
      </tp>
      <tp>
        <v>1</v>
        <stp/>
        <stp>##V3_BDPV12</stp>
        <stp>EURUSD Curncy</stp>
        <stp>QUOTE_FACTOR</stp>
        <stp>[Crispin Spreadsheet.xlsx]SWAN!R216C12</stp>
        <tr r="L216" s="2"/>
      </tp>
      <tp>
        <v>1</v>
        <stp/>
        <stp>##V3_BDPV12</stp>
        <stp>EURUSD Curncy</stp>
        <stp>QUOTE_FACTOR</stp>
        <stp>[Crispin Spreadsheet.xlsx]SWAN!R217C12</stp>
        <tr r="L217" s="2"/>
      </tp>
      <tp>
        <v>1</v>
        <stp/>
        <stp>##V3_BDPV12</stp>
        <stp>EURUSD Curncy</stp>
        <stp>QUOTE_FACTOR</stp>
        <stp>[Crispin Spreadsheet.xlsx]SWAN!R218C12</stp>
        <tr r="L218" s="2"/>
      </tp>
      <tp>
        <v>1</v>
        <stp/>
        <stp>##V3_BDPV12</stp>
        <stp>EURUSD Curncy</stp>
        <stp>QUOTE_FACTOR</stp>
        <stp>[Crispin Spreadsheet.xlsx]SWAN!R219C12</stp>
        <tr r="L219" s="2"/>
      </tp>
      <tp>
        <v>1</v>
        <stp/>
        <stp>##V3_BDPV12</stp>
        <stp>EURUSD Curncy</stp>
        <stp>QUOTE_FACTOR</stp>
        <stp>[Crispin Spreadsheet.xlsx]SWAN!R200C12</stp>
        <tr r="L200" s="2"/>
      </tp>
      <tp>
        <v>1</v>
        <stp/>
        <stp>##V3_BDPV12</stp>
        <stp>EURUSD Curncy</stp>
        <stp>QUOTE_FACTOR</stp>
        <stp>[Crispin Spreadsheet.xlsx]SWAN!R201C12</stp>
        <tr r="L201" s="2"/>
      </tp>
      <tp>
        <v>1</v>
        <stp/>
        <stp>##V3_BDPV12</stp>
        <stp>EURUSD Curncy</stp>
        <stp>QUOTE_FACTOR</stp>
        <stp>[Crispin Spreadsheet.xlsx]SWAN!R202C12</stp>
        <tr r="L202" s="2"/>
      </tp>
      <tp>
        <v>1</v>
        <stp/>
        <stp>##V3_BDPV12</stp>
        <stp>EURUSD Curncy</stp>
        <stp>QUOTE_FACTOR</stp>
        <stp>[Crispin Spreadsheet.xlsx]SWAN!R203C12</stp>
        <tr r="L203" s="2"/>
      </tp>
      <tp>
        <v>1</v>
        <stp/>
        <stp>##V3_BDPV12</stp>
        <stp>EURUSD Curncy</stp>
        <stp>QUOTE_FACTOR</stp>
        <stp>[Crispin Spreadsheet.xlsx]SWAN!R204C12</stp>
        <tr r="L204" s="2"/>
      </tp>
      <tp>
        <v>1</v>
        <stp/>
        <stp>##V3_BDPV12</stp>
        <stp>EURUSD Curncy</stp>
        <stp>QUOTE_FACTOR</stp>
        <stp>[Crispin Spreadsheet.xlsx]SWAN!R205C12</stp>
        <tr r="L205" s="2"/>
      </tp>
      <tp>
        <v>1</v>
        <stp/>
        <stp>##V3_BDPV12</stp>
        <stp>EURUSD Curncy</stp>
        <stp>QUOTE_FACTOR</stp>
        <stp>[Crispin Spreadsheet.xlsx]SWAN!R206C12</stp>
        <tr r="L206" s="2"/>
      </tp>
      <tp>
        <v>1</v>
        <stp/>
        <stp>##V3_BDPV12</stp>
        <stp>EURUSD Curncy</stp>
        <stp>QUOTE_FACTOR</stp>
        <stp>[Crispin Spreadsheet.xlsx]SWAN!R207C12</stp>
        <tr r="L207" s="2"/>
      </tp>
      <tp>
        <v>1</v>
        <stp/>
        <stp>##V3_BDPV12</stp>
        <stp>EURUSD Curncy</stp>
        <stp>QUOTE_FACTOR</stp>
        <stp>[Crispin Spreadsheet.xlsx]SWAN!R208C12</stp>
        <tr r="L208" s="2"/>
      </tp>
      <tp>
        <v>1</v>
        <stp/>
        <stp>##V3_BDPV12</stp>
        <stp>EURUSD Curncy</stp>
        <stp>QUOTE_FACTOR</stp>
        <stp>[Crispin Spreadsheet.xlsx]SWAN!R209C12</stp>
        <tr r="L209" s="2"/>
      </tp>
      <tp>
        <v>1</v>
        <stp/>
        <stp>##V3_BDPV12</stp>
        <stp>EURZAr Curncy</stp>
        <stp>QUOTE_FACTOR</stp>
        <stp>[Crispin Spreadsheet.xlsx]SWAN!R107C12</stp>
        <tr r="L107" s="2"/>
      </tp>
      <tp>
        <v>1</v>
        <stp/>
        <stp>##V3_BDPV12</stp>
        <stp>EURZAr Curncy</stp>
        <stp>QUOTE_FACTOR</stp>
        <stp>[Crispin Spreadsheet.xlsx]SWAN!R108C12</stp>
        <tr r="L108" s="2"/>
      </tp>
      <tp>
        <v>810</v>
        <stp/>
        <stp>##V3_BDPV12</stp>
        <stp>NG/ LN Equity</stp>
        <stp>PX_YEST_CLOSE</stp>
        <stp>[Crispin Spreadsheet.xlsx]OEI!R532C6</stp>
        <tr r="F532" s="1"/>
      </tp>
      <tp>
        <v>1</v>
        <stp/>
        <stp>##V3_BDPV12</stp>
        <stp>EURCHF Curncy</stp>
        <stp>QUOTE_FACTOR</stp>
        <stp>[Crispin Spreadsheet.xlsx]SWAN!R119C12</stp>
        <tr r="L119" s="2"/>
      </tp>
      <tp>
        <v>1</v>
        <stp/>
        <stp>##V3_BDPV12</stp>
        <stp>EURCHF Curncy</stp>
        <stp>QUOTE_FACTOR</stp>
        <stp>[Crispin Spreadsheet.xlsx]SWAN!R122C12</stp>
        <tr r="L122" s="2"/>
      </tp>
      <tp>
        <v>1</v>
        <stp/>
        <stp>##V3_BDPV12</stp>
        <stp>EURCHF Curncy</stp>
        <stp>QUOTE_FACTOR</stp>
        <stp>[Crispin Spreadsheet.xlsx]SWAN!R123C12</stp>
        <tr r="L123" s="2"/>
      </tp>
      <tp>
        <v>1</v>
        <stp/>
        <stp>##V3_BDPV12</stp>
        <stp>EURCHF Curncy</stp>
        <stp>QUOTE_FACTOR</stp>
        <stp>[Crispin Spreadsheet.xlsx]SWAN!R120C12</stp>
        <tr r="L120" s="2"/>
      </tp>
      <tp>
        <v>1</v>
        <stp/>
        <stp>##V3_BDPV12</stp>
        <stp>EURCHF Curncy</stp>
        <stp>QUOTE_FACTOR</stp>
        <stp>[Crispin Spreadsheet.xlsx]SWAN!R121C12</stp>
        <tr r="L121" s="2"/>
      </tp>
      <tp>
        <v>1</v>
        <stp/>
        <stp>##V3_BDPV12</stp>
        <stp>EURGBp Curncy</stp>
        <stp>QUOTE_FACTOR</stp>
        <stp>[Crispin Spreadsheet.xlsx]SWAN!R224C12</stp>
        <tr r="L224" s="2"/>
      </tp>
      <tp>
        <v>1</v>
        <stp/>
        <stp>##V3_BDPV12</stp>
        <stp>EURGBp Curncy</stp>
        <stp>QUOTE_FACTOR</stp>
        <stp>[Crispin Spreadsheet.xlsx]SWAN!R225C12</stp>
        <tr r="L225" s="2"/>
      </tp>
      <tp>
        <v>1</v>
        <stp/>
        <stp>##V3_BDPV12</stp>
        <stp>EURGBP Curncy</stp>
        <stp>QUOTE_FACTOR</stp>
        <stp>[Crispin Spreadsheet.xlsx]SWAN!R227C12</stp>
        <tr r="L227" s="2"/>
      </tp>
      <tp>
        <v>1</v>
        <stp/>
        <stp>##V3_BDPV12</stp>
        <stp>EURGBP Curncy</stp>
        <stp>QUOTE_FACTOR</stp>
        <stp>[Crispin Spreadsheet.xlsx]SWAN!R232C12</stp>
        <tr r="L232" s="2"/>
      </tp>
      <tp>
        <v>0.89554</v>
        <stp/>
        <stp>##V3_BDPV12</stp>
        <stp>EURGBp Curncy</stp>
        <stp>PX_YEST_CLOSE</stp>
        <stp>[Crispin Spreadsheet.xlsx]ALEG!R35C26</stp>
        <tr r="Z35" s="3"/>
      </tp>
      <tp>
        <v>0.89554</v>
        <stp/>
        <stp>##V3_BDPV12</stp>
        <stp>EURGBp Curncy</stp>
        <stp>PX_YEST_CLOSE</stp>
        <stp>[Crispin Spreadsheet.xlsx]ALEG!R37C26</stp>
        <tr r="Z37" s="3"/>
      </tp>
      <tp>
        <v>0.89554</v>
        <stp/>
        <stp>##V3_BDPV12</stp>
        <stp>EURGBp Curncy</stp>
        <stp>PX_YEST_CLOSE</stp>
        <stp>[Crispin Spreadsheet.xlsx]ALEG!R36C26</stp>
        <tr r="Z36" s="3"/>
      </tp>
      <tp>
        <v>0.89554</v>
        <stp/>
        <stp>##V3_BDPV12</stp>
        <stp>EURGBp Curncy</stp>
        <stp>PX_YEST_CLOSE</stp>
        <stp>[Crispin Spreadsheet.xlsx]ALEG!R39C26</stp>
        <tr r="Z39" s="3"/>
      </tp>
      <tp>
        <v>0.89554</v>
        <stp/>
        <stp>##V3_BDPV12</stp>
        <stp>EURGBp Curncy</stp>
        <stp>PX_YEST_CLOSE</stp>
        <stp>[Crispin Spreadsheet.xlsx]ALEG!R38C26</stp>
        <tr r="Z38" s="3"/>
      </tp>
      <tp>
        <v>0.89554</v>
        <stp/>
        <stp>##V3_BDPV12</stp>
        <stp>EURGBp Curncy</stp>
        <stp>PX_YEST_CLOSE</stp>
        <stp>[Crispin Spreadsheet.xlsx]ALEG!R51C26</stp>
        <tr r="Z51" s="3"/>
      </tp>
      <tp>
        <v>0.89554</v>
        <stp/>
        <stp>##V3_BDPV12</stp>
        <stp>EURGBp Curncy</stp>
        <stp>PX_YEST_CLOSE</stp>
        <stp>[Crispin Spreadsheet.xlsx]ALEG!R50C26</stp>
        <tr r="Z50" s="3"/>
      </tp>
      <tp>
        <v>0.89554</v>
        <stp/>
        <stp>##V3_BDPV12</stp>
        <stp>EURGBp Curncy</stp>
        <stp>PX_YEST_CLOSE</stp>
        <stp>[Crispin Spreadsheet.xlsx]ALEG!R53C26</stp>
        <tr r="Z53" s="3"/>
      </tp>
      <tp>
        <v>0.89554</v>
        <stp/>
        <stp>##V3_BDPV12</stp>
        <stp>EURGBp Curncy</stp>
        <stp>PX_YEST_CLOSE</stp>
        <stp>[Crispin Spreadsheet.xlsx]ALEG!R52C26</stp>
        <tr r="Z52" s="3"/>
      </tp>
      <tp>
        <v>0.89554</v>
        <stp/>
        <stp>##V3_BDPV12</stp>
        <stp>EURGBP Curncy</stp>
        <stp>PX_YEST_CLOSE</stp>
        <stp>[Crispin Spreadsheet.xlsx]ALEG!R46C26</stp>
        <tr r="Z46" s="3"/>
      </tp>
      <tp>
        <v>0.89554</v>
        <stp/>
        <stp>##V3_BDPV12</stp>
        <stp>EURGBp Curncy</stp>
        <stp>PX_YEST_CLOSE</stp>
        <stp>[Crispin Spreadsheet.xlsx]ALEG!R45C26</stp>
        <tr r="Z45" s="3"/>
      </tp>
      <tp>
        <v>0.89554</v>
        <stp/>
        <stp>##V3_BDPV12</stp>
        <stp>EURGBp Curncy</stp>
        <stp>PX_YEST_CLOSE</stp>
        <stp>[Crispin Spreadsheet.xlsx]ALEG!R44C26</stp>
        <tr r="Z44" s="3"/>
      </tp>
      <tp>
        <v>0.89554</v>
        <stp/>
        <stp>##V3_BDPV12</stp>
        <stp>EURGBp Curncy</stp>
        <stp>PX_YEST_CLOSE</stp>
        <stp>[Crispin Spreadsheet.xlsx]ALEG!R47C26</stp>
        <tr r="Z47" s="3"/>
      </tp>
      <tp>
        <v>0.89554</v>
        <stp/>
        <stp>##V3_BDPV12</stp>
        <stp>EURGBp Curncy</stp>
        <stp>PX_YEST_CLOSE</stp>
        <stp>[Crispin Spreadsheet.xlsx]ALEG!R41C26</stp>
        <tr r="Z41" s="3"/>
      </tp>
      <tp>
        <v>0.89554</v>
        <stp/>
        <stp>##V3_BDPV12</stp>
        <stp>EURGBp Curncy</stp>
        <stp>PX_YEST_CLOSE</stp>
        <stp>[Crispin Spreadsheet.xlsx]ALEG!R40C26</stp>
        <tr r="Z40" s="3"/>
      </tp>
      <tp>
        <v>0.89554</v>
        <stp/>
        <stp>##V3_BDPV12</stp>
        <stp>EURGBp Curncy</stp>
        <stp>PX_YEST_CLOSE</stp>
        <stp>[Crispin Spreadsheet.xlsx]ALEG!R42C26</stp>
        <tr r="Z42" s="3"/>
      </tp>
      <tp>
        <v>0.89554</v>
        <stp/>
        <stp>##V3_BDPV12</stp>
        <stp>EURGBp Curncy</stp>
        <stp>PX_YEST_CLOSE</stp>
        <stp>[Crispin Spreadsheet.xlsx]ALEG!R49C26</stp>
        <tr r="Z49" s="3"/>
      </tp>
      <tp>
        <v>0.89554</v>
        <stp/>
        <stp>##V3_BDPV12</stp>
        <stp>EURGBp Curncy</stp>
        <stp>PX_YEST_CLOSE</stp>
        <stp>[Crispin Spreadsheet.xlsx]ALEG!R48C26</stp>
        <tr r="Z48" s="3"/>
      </tp>
      <tp>
        <v>1</v>
        <stp/>
        <stp>##V3_BDPV12</stp>
        <stp>EURGBp Curncy</stp>
        <stp>QUOTE_FACTOR</stp>
        <stp>[Crispin Spreadsheet.xlsx]SWAN!R180C12</stp>
        <tr r="L180" s="2"/>
      </tp>
      <tp>
        <v>1</v>
        <stp/>
        <stp>##V3_BDPV12</stp>
        <stp>EURGBp Curncy</stp>
        <stp>QUOTE_FACTOR</stp>
        <stp>[Crispin Spreadsheet.xlsx]SWAN!R164C12</stp>
        <tr r="L164" s="2"/>
      </tp>
      <tp>
        <v>1</v>
        <stp/>
        <stp>##V3_BDPV12</stp>
        <stp>EURGBp Curncy</stp>
        <stp>QUOTE_FACTOR</stp>
        <stp>[Crispin Spreadsheet.xlsx]SWAN!R165C12</stp>
        <tr r="L165" s="2"/>
      </tp>
      <tp>
        <v>1</v>
        <stp/>
        <stp>##V3_BDPV12</stp>
        <stp>EURGBp Curncy</stp>
        <stp>QUOTE_FACTOR</stp>
        <stp>[Crispin Spreadsheet.xlsx]SWAN!R166C12</stp>
        <tr r="L166" s="2"/>
      </tp>
      <tp>
        <v>1</v>
        <stp/>
        <stp>##V3_BDPV12</stp>
        <stp>EURGBp Curncy</stp>
        <stp>QUOTE_FACTOR</stp>
        <stp>[Crispin Spreadsheet.xlsx]SWAN!R160C12</stp>
        <tr r="L160" s="2"/>
      </tp>
      <tp>
        <v>1</v>
        <stp/>
        <stp>##V3_BDPV12</stp>
        <stp>EURGBp Curncy</stp>
        <stp>QUOTE_FACTOR</stp>
        <stp>[Crispin Spreadsheet.xlsx]SWAN!R161C12</stp>
        <tr r="L161" s="2"/>
      </tp>
      <tp>
        <v>1</v>
        <stp/>
        <stp>##V3_BDPV12</stp>
        <stp>EURGBp Curncy</stp>
        <stp>QUOTE_FACTOR</stp>
        <stp>[Crispin Spreadsheet.xlsx]SWAN!R162C12</stp>
        <tr r="L162" s="2"/>
      </tp>
      <tp>
        <v>1</v>
        <stp/>
        <stp>##V3_BDPV12</stp>
        <stp>EURGBp Curncy</stp>
        <stp>QUOTE_FACTOR</stp>
        <stp>[Crispin Spreadsheet.xlsx]SWAN!R163C12</stp>
        <tr r="L163" s="2"/>
      </tp>
      <tp>
        <v>1</v>
        <stp/>
        <stp>##V3_BDPV12</stp>
        <stp>EURGBp Curncy</stp>
        <stp>QUOTE_FACTOR</stp>
        <stp>[Crispin Spreadsheet.xlsx]SWAN!R168C12</stp>
        <tr r="L168" s="2"/>
      </tp>
      <tp>
        <v>1</v>
        <stp/>
        <stp>##V3_BDPV12</stp>
        <stp>EURGBp Curncy</stp>
        <stp>QUOTE_FACTOR</stp>
        <stp>[Crispin Spreadsheet.xlsx]SWAN!R169C12</stp>
        <tr r="L169" s="2"/>
      </tp>
      <tp>
        <v>1</v>
        <stp/>
        <stp>##V3_BDPV12</stp>
        <stp>EURGBP Curncy</stp>
        <stp>QUOTE_FACTOR</stp>
        <stp>[Crispin Spreadsheet.xlsx]SWAN!R167C12</stp>
        <tr r="L167" s="2"/>
      </tp>
      <tp>
        <v>1</v>
        <stp/>
        <stp>##V3_BDPV12</stp>
        <stp>EURGBp Curncy</stp>
        <stp>QUOTE_FACTOR</stp>
        <stp>[Crispin Spreadsheet.xlsx]SWAN!R174C12</stp>
        <tr r="L174" s="2"/>
      </tp>
      <tp>
        <v>1</v>
        <stp/>
        <stp>##V3_BDPV12</stp>
        <stp>EURGBp Curncy</stp>
        <stp>QUOTE_FACTOR</stp>
        <stp>[Crispin Spreadsheet.xlsx]SWAN!R175C12</stp>
        <tr r="L175" s="2"/>
      </tp>
      <tp>
        <v>1</v>
        <stp/>
        <stp>##V3_BDPV12</stp>
        <stp>EURGBp Curncy</stp>
        <stp>QUOTE_FACTOR</stp>
        <stp>[Crispin Spreadsheet.xlsx]SWAN!R176C12</stp>
        <tr r="L176" s="2"/>
      </tp>
      <tp>
        <v>1</v>
        <stp/>
        <stp>##V3_BDPV12</stp>
        <stp>EURGBp Curncy</stp>
        <stp>QUOTE_FACTOR</stp>
        <stp>[Crispin Spreadsheet.xlsx]SWAN!R177C12</stp>
        <tr r="L177" s="2"/>
      </tp>
      <tp>
        <v>1</v>
        <stp/>
        <stp>##V3_BDPV12</stp>
        <stp>EURGBp Curncy</stp>
        <stp>QUOTE_FACTOR</stp>
        <stp>[Crispin Spreadsheet.xlsx]SWAN!R170C12</stp>
        <tr r="L170" s="2"/>
      </tp>
      <tp>
        <v>1</v>
        <stp/>
        <stp>##V3_BDPV12</stp>
        <stp>EURGBp Curncy</stp>
        <stp>QUOTE_FACTOR</stp>
        <stp>[Crispin Spreadsheet.xlsx]SWAN!R171C12</stp>
        <tr r="L171" s="2"/>
      </tp>
      <tp>
        <v>1</v>
        <stp/>
        <stp>##V3_BDPV12</stp>
        <stp>EURGBp Curncy</stp>
        <stp>QUOTE_FACTOR</stp>
        <stp>[Crispin Spreadsheet.xlsx]SWAN!R172C12</stp>
        <tr r="L172" s="2"/>
      </tp>
      <tp>
        <v>1</v>
        <stp/>
        <stp>##V3_BDPV12</stp>
        <stp>EURGBp Curncy</stp>
        <stp>QUOTE_FACTOR</stp>
        <stp>[Crispin Spreadsheet.xlsx]SWAN!R173C12</stp>
        <tr r="L173" s="2"/>
      </tp>
      <tp>
        <v>1</v>
        <stp/>
        <stp>##V3_BDPV12</stp>
        <stp>EURGBp Curncy</stp>
        <stp>QUOTE_FACTOR</stp>
        <stp>[Crispin Spreadsheet.xlsx]SWAN!R178C12</stp>
        <tr r="L178" s="2"/>
      </tp>
      <tp>
        <v>1</v>
        <stp/>
        <stp>##V3_BDPV12</stp>
        <stp>EURGBp Curncy</stp>
        <stp>QUOTE_FACTOR</stp>
        <stp>[Crispin Spreadsheet.xlsx]SWAN!R179C12</stp>
        <tr r="L179" s="2"/>
      </tp>
      <tp>
        <v>1</v>
        <stp/>
        <stp>##V3_BDPV12</stp>
        <stp>EURGBp Curncy</stp>
        <stp>QUOTE_FACTOR</stp>
        <stp>[Crispin Spreadsheet.xlsx]SWAN!R144C12</stp>
        <tr r="L144" s="2"/>
      </tp>
      <tp>
        <v>1</v>
        <stp/>
        <stp>##V3_BDPV12</stp>
        <stp>EURGBp Curncy</stp>
        <stp>QUOTE_FACTOR</stp>
        <stp>[Crispin Spreadsheet.xlsx]SWAN!R145C12</stp>
        <tr r="L145" s="2"/>
      </tp>
      <tp>
        <v>1</v>
        <stp/>
        <stp>##V3_BDPV12</stp>
        <stp>EURGBp Curncy</stp>
        <stp>QUOTE_FACTOR</stp>
        <stp>[Crispin Spreadsheet.xlsx]SWAN!R146C12</stp>
        <tr r="L146" s="2"/>
      </tp>
      <tp>
        <v>1</v>
        <stp/>
        <stp>##V3_BDPV12</stp>
        <stp>EURGBp Curncy</stp>
        <stp>QUOTE_FACTOR</stp>
        <stp>[Crispin Spreadsheet.xlsx]SWAN!R147C12</stp>
        <tr r="L147" s="2"/>
      </tp>
      <tp>
        <v>1</v>
        <stp/>
        <stp>##V3_BDPV12</stp>
        <stp>EURGBp Curncy</stp>
        <stp>QUOTE_FACTOR</stp>
        <stp>[Crispin Spreadsheet.xlsx]SWAN!R141C12</stp>
        <tr r="L141" s="2"/>
      </tp>
      <tp>
        <v>1</v>
        <stp/>
        <stp>##V3_BDPV12</stp>
        <stp>EURGBp Curncy</stp>
        <stp>QUOTE_FACTOR</stp>
        <stp>[Crispin Spreadsheet.xlsx]SWAN!R142C12</stp>
        <tr r="L142" s="2"/>
      </tp>
      <tp>
        <v>1</v>
        <stp/>
        <stp>##V3_BDPV12</stp>
        <stp>EURGBp Curncy</stp>
        <stp>QUOTE_FACTOR</stp>
        <stp>[Crispin Spreadsheet.xlsx]SWAN!R143C12</stp>
        <tr r="L143" s="2"/>
      </tp>
      <tp>
        <v>1</v>
        <stp/>
        <stp>##V3_BDPV12</stp>
        <stp>EURGBp Curncy</stp>
        <stp>QUOTE_FACTOR</stp>
        <stp>[Crispin Spreadsheet.xlsx]SWAN!R148C12</stp>
        <tr r="L148" s="2"/>
      </tp>
      <tp>
        <v>1</v>
        <stp/>
        <stp>##V3_BDPV12</stp>
        <stp>EURGBp Curncy</stp>
        <stp>QUOTE_FACTOR</stp>
        <stp>[Crispin Spreadsheet.xlsx]SWAN!R149C12</stp>
        <tr r="L149" s="2"/>
      </tp>
      <tp>
        <v>1</v>
        <stp/>
        <stp>##V3_BDPV12</stp>
        <stp>EURGBP Curncy</stp>
        <stp>QUOTE_FACTOR</stp>
        <stp>[Crispin Spreadsheet.xlsx]SWAN!R140C12</stp>
        <tr r="L140" s="2"/>
      </tp>
      <tp>
        <v>1</v>
        <stp/>
        <stp>##V3_BDPV12</stp>
        <stp>EURGBp Curncy</stp>
        <stp>QUOTE_FACTOR</stp>
        <stp>[Crispin Spreadsheet.xlsx]SWAN!R154C12</stp>
        <tr r="L154" s="2"/>
      </tp>
      <tp>
        <v>1</v>
        <stp/>
        <stp>##V3_BDPV12</stp>
        <stp>EURGBp Curncy</stp>
        <stp>QUOTE_FACTOR</stp>
        <stp>[Crispin Spreadsheet.xlsx]SWAN!R155C12</stp>
        <tr r="L155" s="2"/>
      </tp>
      <tp>
        <v>1</v>
        <stp/>
        <stp>##V3_BDPV12</stp>
        <stp>EURGBp Curncy</stp>
        <stp>QUOTE_FACTOR</stp>
        <stp>[Crispin Spreadsheet.xlsx]SWAN!R156C12</stp>
        <tr r="L156" s="2"/>
      </tp>
      <tp>
        <v>1</v>
        <stp/>
        <stp>##V3_BDPV12</stp>
        <stp>EURGBp Curncy</stp>
        <stp>QUOTE_FACTOR</stp>
        <stp>[Crispin Spreadsheet.xlsx]SWAN!R157C12</stp>
        <tr r="L157" s="2"/>
      </tp>
      <tp>
        <v>1</v>
        <stp/>
        <stp>##V3_BDPV12</stp>
        <stp>EURGBp Curncy</stp>
        <stp>QUOTE_FACTOR</stp>
        <stp>[Crispin Spreadsheet.xlsx]SWAN!R150C12</stp>
        <tr r="L150" s="2"/>
      </tp>
      <tp>
        <v>1</v>
        <stp/>
        <stp>##V3_BDPV12</stp>
        <stp>EURGBp Curncy</stp>
        <stp>QUOTE_FACTOR</stp>
        <stp>[Crispin Spreadsheet.xlsx]SWAN!R152C12</stp>
        <tr r="L152" s="2"/>
      </tp>
      <tp>
        <v>1</v>
        <stp/>
        <stp>##V3_BDPV12</stp>
        <stp>EURGBp Curncy</stp>
        <stp>QUOTE_FACTOR</stp>
        <stp>[Crispin Spreadsheet.xlsx]SWAN!R153C12</stp>
        <tr r="L153" s="2"/>
      </tp>
      <tp>
        <v>1</v>
        <stp/>
        <stp>##V3_BDPV12</stp>
        <stp>EURGBp Curncy</stp>
        <stp>QUOTE_FACTOR</stp>
        <stp>[Crispin Spreadsheet.xlsx]SWAN!R158C12</stp>
        <tr r="L158" s="2"/>
      </tp>
      <tp>
        <v>1</v>
        <stp/>
        <stp>##V3_BDPV12</stp>
        <stp>EURGBp Curncy</stp>
        <stp>QUOTE_FACTOR</stp>
        <stp>[Crispin Spreadsheet.xlsx]SWAN!R159C12</stp>
        <tr r="L159" s="2"/>
      </tp>
      <tp>
        <v>1</v>
        <stp/>
        <stp>##V3_BDPV12</stp>
        <stp>EURGBp Curncy</stp>
        <stp>QUOTE_FACTOR</stp>
        <stp>[Crispin Spreadsheet.xlsx]SWAN!R126C12</stp>
        <tr r="L126" s="2"/>
      </tp>
      <tp>
        <v>1</v>
        <stp/>
        <stp>##V3_BDPV12</stp>
        <stp>EURGBp Curncy</stp>
        <stp>QUOTE_FACTOR</stp>
        <stp>[Crispin Spreadsheet.xlsx]SWAN!R127C12</stp>
        <tr r="L127" s="2"/>
      </tp>
      <tp>
        <v>1</v>
        <stp/>
        <stp>##V3_BDPV12</stp>
        <stp>EURGBp Curncy</stp>
        <stp>QUOTE_FACTOR</stp>
        <stp>[Crispin Spreadsheet.xlsx]SWAN!R128C12</stp>
        <tr r="L128" s="2"/>
      </tp>
      <tp>
        <v>1</v>
        <stp/>
        <stp>##V3_BDPV12</stp>
        <stp>EURGBp Curncy</stp>
        <stp>QUOTE_FACTOR</stp>
        <stp>[Crispin Spreadsheet.xlsx]SWAN!R129C12</stp>
        <tr r="L129" s="2"/>
      </tp>
      <tp>
        <v>1</v>
        <stp/>
        <stp>##V3_BDPV12</stp>
        <stp>EURGBp Curncy</stp>
        <stp>QUOTE_FACTOR</stp>
        <stp>[Crispin Spreadsheet.xlsx]SWAN!R134C12</stp>
        <tr r="L134" s="2"/>
      </tp>
      <tp>
        <v>1</v>
        <stp/>
        <stp>##V3_BDPV12</stp>
        <stp>EURGBp Curncy</stp>
        <stp>QUOTE_FACTOR</stp>
        <stp>[Crispin Spreadsheet.xlsx]SWAN!R135C12</stp>
        <tr r="L135" s="2"/>
      </tp>
      <tp>
        <v>1</v>
        <stp/>
        <stp>##V3_BDPV12</stp>
        <stp>EURGBp Curncy</stp>
        <stp>QUOTE_FACTOR</stp>
        <stp>[Crispin Spreadsheet.xlsx]SWAN!R136C12</stp>
        <tr r="L136" s="2"/>
      </tp>
      <tp>
        <v>1</v>
        <stp/>
        <stp>##V3_BDPV12</stp>
        <stp>EURGBp Curncy</stp>
        <stp>QUOTE_FACTOR</stp>
        <stp>[Crispin Spreadsheet.xlsx]SWAN!R137C12</stp>
        <tr r="L137" s="2"/>
      </tp>
      <tp>
        <v>1</v>
        <stp/>
        <stp>##V3_BDPV12</stp>
        <stp>EURGBp Curncy</stp>
        <stp>QUOTE_FACTOR</stp>
        <stp>[Crispin Spreadsheet.xlsx]SWAN!R130C12</stp>
        <tr r="L130" s="2"/>
      </tp>
      <tp>
        <v>1</v>
        <stp/>
        <stp>##V3_BDPV12</stp>
        <stp>EURGBp Curncy</stp>
        <stp>QUOTE_FACTOR</stp>
        <stp>[Crispin Spreadsheet.xlsx]SWAN!R131C12</stp>
        <tr r="L131" s="2"/>
      </tp>
      <tp>
        <v>1</v>
        <stp/>
        <stp>##V3_BDPV12</stp>
        <stp>EURGBp Curncy</stp>
        <stp>QUOTE_FACTOR</stp>
        <stp>[Crispin Spreadsheet.xlsx]SWAN!R132C12</stp>
        <tr r="L132" s="2"/>
      </tp>
      <tp>
        <v>1</v>
        <stp/>
        <stp>##V3_BDPV12</stp>
        <stp>EURGBp Curncy</stp>
        <stp>QUOTE_FACTOR</stp>
        <stp>[Crispin Spreadsheet.xlsx]SWAN!R133C12</stp>
        <tr r="L133" s="2"/>
      </tp>
      <tp>
        <v>1</v>
        <stp/>
        <stp>##V3_BDPV12</stp>
        <stp>EURGBp Curncy</stp>
        <stp>QUOTE_FACTOR</stp>
        <stp>[Crispin Spreadsheet.xlsx]SWAN!R139C12</stp>
        <tr r="L139" s="2"/>
      </tp>
      <tp>
        <v>128.84</v>
        <stp/>
        <stp>##V3_BDPV12</stp>
        <stp>EURJPY Curncy</stp>
        <stp>PX_YEST_CLOSE</stp>
        <stp>[Crispin Spreadsheet.xlsx]ALEG!R24C26</stp>
        <tr r="Z24" s="3"/>
      </tp>
      <tp>
        <v>128.84</v>
        <stp/>
        <stp>##V3_BDPV12</stp>
        <stp>EURJPY Curncy</stp>
        <stp>PX_YEST_CLOSE</stp>
        <stp>[Crispin Spreadsheet.xlsx]ALEG!R25C26</stp>
        <tr r="Z25" s="3"/>
      </tp>
      <tp>
        <v>128.84</v>
        <stp/>
        <stp>##V3_BDPV12</stp>
        <stp>EURJPY Curncy</stp>
        <stp>PX_YEST_CLOSE</stp>
        <stp>[Crispin Spreadsheet.xlsx]ALEG!R20C26</stp>
        <tr r="Z20" s="3"/>
      </tp>
      <tp>
        <v>128.84</v>
        <stp/>
        <stp>##V3_BDPV12</stp>
        <stp>EURJPY Curncy</stp>
        <stp>PX_YEST_CLOSE</stp>
        <stp>[Crispin Spreadsheet.xlsx]ALEG!R21C26</stp>
        <tr r="Z21" s="3"/>
      </tp>
      <tp>
        <v>128.84</v>
        <stp/>
        <stp>##V3_BDPV12</stp>
        <stp>EURJPY Curncy</stp>
        <stp>PX_YEST_CLOSE</stp>
        <stp>[Crispin Spreadsheet.xlsx]ALEG!R22C26</stp>
        <tr r="Z22" s="3"/>
      </tp>
      <tp>
        <v>128.84</v>
        <stp/>
        <stp>##V3_BDPV12</stp>
        <stp>EURJPY Curncy</stp>
        <stp>PX_YEST_CLOSE</stp>
        <stp>[Crispin Spreadsheet.xlsx]ALEG!R23C26</stp>
        <tr r="Z23" s="3"/>
      </tp>
      <tp>
        <v>128.84</v>
        <stp/>
        <stp>##V3_BDPV12</stp>
        <stp>EURJPY Curncy</stp>
        <stp>PX_YEST_CLOSE</stp>
        <stp>[Crispin Spreadsheet.xlsx]ALEG!R18C26</stp>
        <tr r="Z18" s="3"/>
      </tp>
      <tp>
        <v>128.84</v>
        <stp/>
        <stp>##V3_BDPV12</stp>
        <stp>EURJPY Curncy</stp>
        <stp>PX_YEST_CLOSE</stp>
        <stp>[Crispin Spreadsheet.xlsx]ALEG!R19C26</stp>
        <tr r="Z19" s="3"/>
      </tp>
      <tp>
        <v>1</v>
        <stp/>
        <stp>##V3_BDPV12</stp>
        <stp>EURJPY Curncy</stp>
        <stp>QUOTE_FACTOR</stp>
        <stp>[Crispin Spreadsheet.xlsx]SWAN!R226C12</stp>
        <tr r="L226" s="2"/>
      </tp>
      <tp>
        <v>9.7301000000000002</v>
        <stp/>
        <stp>##V3_BDPV12</stp>
        <stp>EURNOK Curncy</stp>
        <stp>PX_YEST_CLOSE</stp>
        <stp>[Crispin Spreadsheet.xlsx]ALEG!R28C26</stp>
        <tr r="Z28" s="3"/>
      </tp>
      <tp>
        <v>9.7301000000000002</v>
        <stp/>
        <stp>##V3_BDPV12</stp>
        <stp>EURNOK Curncy</stp>
        <stp>PX_YEST_CLOSE</stp>
        <stp>[Crispin Spreadsheet.xlsx]ALEG!R29C26</stp>
        <tr r="Z29" s="3"/>
      </tp>
      <tp>
        <v>1</v>
        <stp/>
        <stp>##V3_BDPV12</stp>
        <stp>EURNOK Curncy</stp>
        <stp>QUOTE_FACTOR</stp>
        <stp>[Crispin Spreadsheet.xlsx]SWAN!R104C12</stp>
        <tr r="L104" s="2"/>
      </tp>
      <tp>
        <v>1</v>
        <stp/>
        <stp>##V3_BDPV12</stp>
        <stp>EURNOK Curncy</stp>
        <stp>QUOTE_FACTOR</stp>
        <stp>[Crispin Spreadsheet.xlsx]SWAN!R103C12</stp>
        <tr r="L103" s="2"/>
      </tp>
      <tp>
        <v>1</v>
        <stp/>
        <stp>##V3_BDPV12</stp>
        <stp>EURNOK Curncy</stp>
        <stp>QUOTE_FACTOR</stp>
        <stp>[Crispin Spreadsheet.xlsx]SWAN!R102C12</stp>
        <tr r="L102" s="2"/>
      </tp>
      <tp>
        <v>1</v>
        <stp/>
        <stp>##V3_BDPV12</stp>
        <stp>EURNOK Curncy</stp>
        <stp>QUOTE_FACTOR</stp>
        <stp>[Crispin Spreadsheet.xlsx]SWAN!R101C12</stp>
        <tr r="L101" s="2"/>
      </tp>
      <tp>
        <v>1</v>
        <stp/>
        <stp>##V3_BDPV12</stp>
        <stp>EURNOK Curncy</stp>
        <stp>QUOTE_FACTOR</stp>
        <stp>[Crispin Spreadsheet.xlsx]SWAN!R100C12</stp>
        <tr r="L100" s="2"/>
      </tp>
      <tp>
        <v>2744</v>
        <stp/>
        <stp>##V3_BDPV12</stp>
        <stp>IMB LN Equity</stp>
        <stp>PX_YEST_CLOSE</stp>
        <stp>[Crispin Spreadsheet.xlsx]OEI!R498C6</stp>
        <tr r="F498" s="1"/>
      </tp>
      <tp>
        <v>656</v>
        <stp/>
        <stp>##V3_BDPV12</stp>
        <stp>PFC LN Equity</stp>
        <stp>PX_YEST_CLOSE</stp>
        <stp>[Crispin Spreadsheet.xlsx]OEI!R543C6</stp>
        <tr r="F543" s="1"/>
      </tp>
      <tp t="s">
        <v>EUR</v>
        <stp/>
        <stp>##V3_BDPV12</stp>
        <stp>WDI GY Equity</stp>
        <stp>CRNCY</stp>
        <stp>[Crispin Spreadsheet.xlsx]OEI!R188C4</stp>
        <tr r="D188" s="1"/>
      </tp>
      <tp>
        <v>25</v>
        <stp/>
        <stp>##V3_BDPV12</stp>
        <stp>PDG LN Equity</stp>
        <stp>PX_YEST_CLOSE</stp>
        <stp>[Crispin Spreadsheet.xlsx]OEI!R541C6</stp>
        <tr r="F541" s="1"/>
      </tp>
      <tp t="s">
        <v>USD</v>
        <stp/>
        <stp>##V3_BDPV12</stp>
        <stp>DAN US Equity</stp>
        <stp>CRNCY</stp>
        <stp>[Crispin Spreadsheet.xlsx]OEI!R647C4</stp>
        <tr r="D647" s="1"/>
      </tp>
      <tp t="s">
        <v>EUR</v>
        <stp/>
        <stp>##V3_BDPV12</stp>
        <stp>SPM IM Equity</stp>
        <stp>CRNCY</stp>
        <stp>[Crispin Spreadsheet.xlsx]OEI!R238C4</stp>
        <tr r="D238" s="1"/>
      </tp>
      <tp t="s">
        <v>EUR</v>
        <stp/>
        <stp>##V3_BDPV12</stp>
        <stp>RHM GY Equity</stp>
        <stp>CRNCY</stp>
        <stp>[Crispin Spreadsheet.xlsx]OEI!R174C4</stp>
        <tr r="D174" s="1"/>
      </tp>
      <tp t="s">
        <v>USD</v>
        <stp/>
        <stp>##V3_BDPV12</stp>
        <stp>IBM US Equity</stp>
        <stp>CRNCY</stp>
        <stp>[Crispin Spreadsheet.xlsx]OEI!R674C4</stp>
        <tr r="D674" s="1"/>
      </tp>
      <tp>
        <v>595.4</v>
        <stp/>
        <stp>##V3_BDPV12</stp>
        <stp>SGE LN Equity</stp>
        <stp>PX_YEST_CLOSE</stp>
        <stp>[Crispin Spreadsheet.xlsx]OEI!R592C6</stp>
        <tr r="F592" s="1"/>
      </tp>
      <tp>
        <v>2694.5</v>
        <stp/>
        <stp>##V3_BDPV12</stp>
        <stp>DGE LN Equity</stp>
        <stp>PX_YEST_CLOSE</stp>
        <stp>[Crispin Spreadsheet.xlsx]OEI!R462C6</stp>
        <tr r="F462" s="1"/>
      </tp>
      <tp t="s">
        <v>EUR</v>
        <stp/>
        <stp>##V3_BDPV12</stp>
        <stp>KCR FH Equity</stp>
        <stp>CRNCY</stp>
        <stp>[Crispin Spreadsheet.xlsx]OEI!R75C4</stp>
        <tr r="D75" s="1"/>
      </tp>
      <tp>
        <v>12.28</v>
        <stp/>
        <stp>##V3_BDPV12</stp>
        <stp>ACE IM Equity</stp>
        <stp>PX_YEST_CLOSE</stp>
        <stp>[Crispin Spreadsheet.xlsx]OEI!R225C6</stp>
        <tr r="F225" s="1"/>
      </tp>
      <tp>
        <v>1.5</v>
        <stp/>
        <stp>##V3_BDPV12</stp>
        <stp>ATH CN Equity</stp>
        <stp>PX_YEST_CLOSE</stp>
        <stp>[Crispin Spreadsheet.xlsx]OEI!R50C6</stp>
        <tr r="F50" s="1"/>
      </tp>
      <tp>
        <v>69</v>
        <stp/>
        <stp>##V3_BDPV12</stp>
        <stp>RCH LN Equity</stp>
        <stp>PX_YEST_CLOSE</stp>
        <stp>[Crispin Spreadsheet.xlsx]OEI!R596C6</stp>
        <tr r="F596" s="1"/>
      </tp>
      <tp>
        <v>3.173</v>
        <stp/>
        <stp>##V3_BDPV12</stp>
        <stp>UBI IM Equity</stp>
        <stp>PX_YEST_CLOSE</stp>
        <stp>[Crispin Spreadsheet.xlsx]OEI!R244C6</stp>
        <tr r="F244" s="1"/>
      </tp>
      <tp t="s">
        <v>USD</v>
        <stp/>
        <stp>##V3_BDPV12</stp>
        <stp>TDG US Equity</stp>
        <stp>CRNCY</stp>
        <stp>[Crispin Spreadsheet.xlsx]OEI!R722C4</stp>
        <tr r="D722" s="1"/>
      </tp>
      <tp>
        <v>106.5</v>
        <stp/>
        <stp>##V3_BDPV12</stp>
        <stp>XPO US Equity</stp>
        <stp>PX_YEST_CLOSE</stp>
        <stp>[Crispin Spreadsheet.xlsx]OEI!R848C6</stp>
        <tr r="F848" s="1"/>
      </tp>
      <tp t="s">
        <v>EUR</v>
        <stp/>
        <stp>##V3_BDPV12</stp>
        <stp>TEF SQ Equity</stp>
        <stp>CRNCY</stp>
        <stp>[Crispin Spreadsheet.xlsx]OEI!R361C4</stp>
        <tr r="D361" s="1"/>
      </tp>
      <tp t="s">
        <v>EUR</v>
        <stp/>
        <stp>##V3_BDPV12</stp>
        <stp>SDF GY Equity</stp>
        <stp>CRNCY</stp>
        <stp>[Crispin Spreadsheet.xlsx]OEI!R168C4</stp>
        <tr r="D168" s="1"/>
      </tp>
      <tp t="s">
        <v>EUR</v>
        <stp/>
        <stp>##V3_BDPV12</stp>
        <stp>GLE FP Equity</stp>
        <stp>CRNCY</stp>
        <stp>[Crispin Spreadsheet.xlsx]OEI!R129C4</stp>
        <tr r="D129" s="1"/>
      </tp>
      <tp t="s">
        <v>GBp</v>
        <stp/>
        <stp>##V3_BDPV12</stp>
        <stp>LRE LN Equity</stp>
        <stp>CRNCY</stp>
        <stp>[Crispin Spreadsheet.xlsx]OEI!R519C4</stp>
        <tr r="D519" s="1"/>
      </tp>
      <tp>
        <v>203.4</v>
        <stp/>
        <stp>##V3_BDPV12</stp>
        <stp>HAS LN Equity</stp>
        <stp>PX_YEST_CLOSE</stp>
        <stp>[Crispin Spreadsheet.xlsx]OEI!R484C6</stp>
        <tr r="F484" s="1"/>
      </tp>
      <tp t="s">
        <v>HKD</v>
        <stp/>
        <stp>##V3_BDPV12</stp>
        <stp>175 HK Equity</stp>
        <stp>CRNCY</stp>
        <stp>[Crispin Spreadsheet.xlsx]SWAN!R66C4</stp>
        <tr r="D66" s="2"/>
      </tp>
      <tp>
        <v>22.8</v>
        <stp/>
        <stp>##V3_BDPV12</stp>
        <stp>SLP LN Equity</stp>
        <stp>PX_YEST_CLOSE</stp>
        <stp>[Crispin Spreadsheet.xlsx]OEI!R589C6</stp>
        <tr r="F589" s="1"/>
      </tp>
      <tp>
        <v>0.25080000000000002</v>
        <stp/>
        <stp>##V3_BDPV12</stp>
        <stp>BCP PL Equity</stp>
        <stp>PX_YEST_CLOSE</stp>
        <stp>[Crispin Spreadsheet.xlsx]OEI!R334C6</stp>
        <tr r="F334" s="1"/>
      </tp>
      <tp t="s">
        <v>EUR</v>
        <stp/>
        <stp>##V3_BDPV12</stp>
        <stp>RMS FP Equity</stp>
        <stp>CRNCY</stp>
        <stp>[Crispin Spreadsheet.xlsx]OEI!R108C4</stp>
        <tr r="D108" s="1"/>
      </tp>
      <tp t="s">
        <v>EUR</v>
        <stp/>
        <stp>##V3_BDPV12</stp>
        <stp>KER FP Equity</stp>
        <stp>CRNCY</stp>
        <stp>[Crispin Spreadsheet.xlsx]OEI!R110C4</stp>
        <tr r="D110" s="1"/>
      </tp>
      <tp t="s">
        <v>USD</v>
        <stp/>
        <stp>##V3_BDPV12</stp>
        <stp>BFR US Equity</stp>
        <stp>CRNCY</stp>
        <stp>[Crispin Spreadsheet.xlsx]OEI!R630C4</stp>
        <tr r="D630" s="1"/>
      </tp>
      <tp>
        <v>4.7043999999999997</v>
        <stp/>
        <stp>##V3_BDPV12</stp>
        <stp>EURBRL Curncy</stp>
        <stp>PX_YEST_CLOSE</stp>
        <stp>[Crispin Spreadsheet.xlsx]ALEG!R6C26</stp>
        <tr r="Z6" s="3"/>
      </tp>
      <tp t="s">
        <v>EUR</v>
        <stp/>
        <stp>##V3_BDPV12</stp>
        <stp>BMW GY Equity</stp>
        <stp>CRNCY</stp>
        <stp>[Crispin Spreadsheet.xlsx]OEI!R151C4</stp>
        <tr r="D151" s="1"/>
      </tp>
      <tp t="s">
        <v>GBp</v>
        <stp/>
        <stp>##V3_BDPV12</stp>
        <stp>PRU LN Equity</stp>
        <stp>CRNCY</stp>
        <stp>[Crispin Spreadsheet.xlsx]OEI!R549C4</stp>
        <tr r="D549" s="1"/>
      </tp>
      <tp t="s">
        <v>GBp</v>
        <stp/>
        <stp>##V3_BDPV12</stp>
        <stp>NXT LN Equity</stp>
        <stp>CRNCY</stp>
        <stp>[Crispin Spreadsheet.xlsx]OEI!R533C4</stp>
        <tr r="D533" s="1"/>
      </tp>
      <tp>
        <v>20.440000000000001</v>
        <stp/>
        <stp>##V3_BDHV12</stp>
        <stp>WIE AV Equity</stp>
        <stp>PX_CLOSE_1D</stp>
        <stp>14/08/2018</stp>
        <stp>14/08/2018</stp>
        <stp>[Crispin Spreadsheet.xlsx]OEI!R31C28</stp>
        <tr r="AB31" s="1"/>
      </tp>
      <tp>
        <v>21.34</v>
        <stp/>
        <stp>##V3_BDPV12</stp>
        <stp>ON US Equity</stp>
        <stp>PX_YEST_CLOSE</stp>
        <stp>[Crispin Spreadsheet.xlsx]OEI!R824C6</stp>
        <tr r="F824" s="1"/>
      </tp>
      <tp>
        <v>774.3</v>
        <stp/>
        <stp>##V3_BDPV12</stp>
        <stp>5020 JT Equity</stp>
        <stp>LAST_PRICE</stp>
        <stp>[Crispin Spreadsheet.xlsx]OPE!R19C7</stp>
        <tr r="G19" s="5"/>
      </tp>
      <tp>
        <v>25.85</v>
        <stp/>
        <stp>##V3_BDPV12</stp>
        <stp>UN01 GY Equity</stp>
        <stp>LAST_PRICE</stp>
        <stp>[Crispin Spreadsheet.xlsx]OPE!R16C7</stp>
        <tr r="G16" s="5"/>
      </tp>
      <tp>
        <v>1.296</v>
        <stp/>
        <stp>##V3_BDPV12</stp>
        <stp>GBPUSD Curncy</stp>
        <stp>PX_YEST_CLOSE</stp>
        <stp>[Crispin Spreadsheet.xlsx]BEST!R13C26</stp>
        <tr r="Z13" s="6"/>
      </tp>
      <tp>
        <v>143.91800000000001</v>
        <stp/>
        <stp>##V3_BDPV12</stp>
        <stp>GBPJPY Curncy</stp>
        <stp>PX_YEST_CLOSE</stp>
        <stp>[Crispin Spreadsheet.xlsx]BEST!R11C26</stp>
        <tr r="Z11" s="6"/>
      </tp>
      <tp t="s">
        <v>MSCI EM</v>
        <stp/>
        <stp>##V3_BDPV12</stp>
        <stp>MXEF Index</stp>
        <stp>NAME</stp>
        <stp>[Crispin Spreadsheet.xlsx]OEI!R753C5</stp>
        <tr r="E753" s="1"/>
      </tp>
      <tp t="s">
        <v>EUR</v>
        <stp/>
        <stp>##V3_BDPV12</stp>
        <stp>VIV FP Equity</stp>
        <stp>CRNCY</stp>
        <stp>[Crispin Spreadsheet.xlsx]FDXC!R8C4</stp>
        <tr r="D8" s="8"/>
      </tp>
      <tp>
        <v>13.11</v>
        <stp/>
        <stp>##V3_BDPV12</stp>
        <stp>DEB LN Equity</stp>
        <stp>PX_YEST_CLOSE</stp>
        <stp>[Crispin Spreadsheet.xlsx]OEI!R461C6</stp>
        <tr r="F461" s="1"/>
      </tp>
      <tp t="s">
        <v>EUR</v>
        <stp/>
        <stp>##V3_BDPV12</stp>
        <stp>RHK GY Equity</stp>
        <stp>CRNCY</stp>
        <stp>[Crispin Spreadsheet.xlsx]OEI!R175C4</stp>
        <tr r="D175" s="1"/>
      </tp>
      <tp>
        <v>1516</v>
        <stp/>
        <stp>##V3_BDPV12</stp>
        <stp>ABC LN Equity</stp>
        <stp>PX_YEST_CLOSE</stp>
        <stp>[Crispin Spreadsheet.xlsx]OEI!R416C6</stp>
        <tr r="F416" s="1"/>
      </tp>
      <tp t="s">
        <v>EUR</v>
        <stp/>
        <stp>##V3_BDPV12</stp>
        <stp>TFI FP Equity</stp>
        <stp>CRNCY</stp>
        <stp>[Crispin Spreadsheet.xlsx]OEI!R132C4</stp>
        <tr r="D132" s="1"/>
      </tp>
      <tp>
        <v>110</v>
        <stp/>
        <stp>##V3_BDPV12</stp>
        <stp>ACA LN Equity</stp>
        <stp>PX_YEST_CLOSE</stp>
        <stp>[Crispin Spreadsheet.xlsx]OEI!R417C6</stp>
        <tr r="F417" s="1"/>
      </tp>
      <tp>
        <v>14.56</v>
        <stp/>
        <stp>##V3_BDPV12</stp>
        <stp>FCA IM Equity</stp>
        <stp>PX_YEST_CLOSE</stp>
        <stp>[Crispin Spreadsheet.xlsx]OEI!R234C6</stp>
        <tr r="F234" s="1"/>
      </tp>
      <tp>
        <v>2289</v>
        <stp/>
        <stp>##V3_BDPV12</stp>
        <stp>ABF LN Equity</stp>
        <stp>PX_YEST_CLOSE</stp>
        <stp>[Crispin Spreadsheet.xlsx]OEI!R426C6</stp>
        <tr r="F426" s="1"/>
      </tp>
      <tp t="s">
        <v>NOK</v>
        <stp/>
        <stp>##V3_BDPV12</stp>
        <stp>FRO NO Equity</stp>
        <stp>CRNCY</stp>
        <stp>[Crispin Spreadsheet.xlsx]OEI!R799C4</stp>
        <tr r="D799" s="1"/>
      </tp>
      <tp>
        <v>904</v>
        <stp/>
        <stp>##V3_BDPV12</stp>
        <stp>IGG LN Equity</stp>
        <stp>PX_YEST_CLOSE</stp>
        <stp>[Crispin Spreadsheet.xlsx]OEI!R493C6</stp>
        <tr r="F493" s="1"/>
      </tp>
      <tp t="s">
        <v>EUR</v>
        <stp/>
        <stp>##V3_BDPV12</stp>
        <stp>SAN SQ Equity</stp>
        <stp>CRNCY</stp>
        <stp>[Crispin Spreadsheet.xlsx]OEI!R354C4</stp>
        <tr r="D354" s="1"/>
      </tp>
      <tp>
        <v>216</v>
        <stp/>
        <stp>##V3_BDPV12</stp>
        <stp>OBD LN Equity</stp>
        <stp>PX_YEST_CLOSE</stp>
        <stp>[Crispin Spreadsheet.xlsx]OEI!R536C6</stp>
        <tr r="F536" s="1"/>
      </tp>
      <tp>
        <v>1.6136699999999999</v>
        <stp/>
        <stp>##V3_BDPV12</stp>
        <stp>EURAUD Curncy</stp>
        <stp>PX_YEST_CLOSE</stp>
        <stp>[Crispin Spreadsheet.xlsx]SWAN!R6C30</stp>
        <tr r="AD6" s="2"/>
      </tp>
      <tp>
        <v>1.6136699999999999</v>
        <stp/>
        <stp>##V3_BDPV12</stp>
        <stp>EURAUD Curncy</stp>
        <stp>PX_YEST_CLOSE</stp>
        <stp>[Crispin Spreadsheet.xlsx]SWAN!R7C30</stp>
        <tr r="AD7" s="2"/>
      </tp>
      <tp>
        <v>1.6136699999999999</v>
        <stp/>
        <stp>##V3_BDPV12</stp>
        <stp>EURAUD Curncy</stp>
        <stp>PX_YEST_CLOSE</stp>
        <stp>[Crispin Spreadsheet.xlsx]SWAN!R8C30</stp>
        <tr r="AD8" s="2"/>
      </tp>
      <tp>
        <v>1.6136699999999999</v>
        <stp/>
        <stp>##V3_BDPV12</stp>
        <stp>EURAUD Curncy</stp>
        <stp>PX_YEST_CLOSE</stp>
        <stp>[Crispin Spreadsheet.xlsx]SWAN!R9C30</stp>
        <tr r="AD9" s="2"/>
      </tp>
      <tp t="s">
        <v>USD</v>
        <stp/>
        <stp>##V3_BDPV12</stp>
        <stp>RDC US Equity</stp>
        <stp>CRNCY</stp>
        <stp>[Crispin Spreadsheet.xlsx]OEI!R713C4</stp>
        <tr r="D713" s="1"/>
      </tp>
      <tp t="s">
        <v>USD</v>
        <stp/>
        <stp>##V3_BDPV12</stp>
        <stp>TDG US Equity</stp>
        <stp>CRNCY</stp>
        <stp>[Crispin Spreadsheet.xlsx]OEI!R843C4</stp>
        <tr r="D843" s="1"/>
      </tp>
      <tp>
        <v>158.1</v>
        <stp/>
        <stp>##V3_BDPV12</stp>
        <stp>TEL NO Equity</stp>
        <stp>PX_YEST_CLOSE</stp>
        <stp>[Crispin Spreadsheet.xlsx]OEI!R330C6</stp>
        <tr r="F330" s="1"/>
      </tp>
      <tp>
        <v>602</v>
        <stp/>
        <stp>##V3_BDPV12</stp>
        <stp>SMS LN Equity</stp>
        <stp>PX_YEST_CLOSE</stp>
        <stp>[Crispin Spreadsheet.xlsx]OEI!R579C6</stp>
        <tr r="F579" s="1"/>
      </tp>
      <tp>
        <v>88.65</v>
        <stp/>
        <stp>##V3_BDPV12</stp>
        <stp>FGP LN Equity</stp>
        <stp>PX_YEST_CLOSE</stp>
        <stp>[Crispin Spreadsheet.xlsx]OEI!R473C6</stp>
        <tr r="F473" s="1"/>
      </tp>
      <tp t="s">
        <v>HKD</v>
        <stp/>
        <stp>##V3_BDPV12</stp>
        <stp>656 HK Equity</stp>
        <stp>CRNCY</stp>
        <stp>[Crispin Spreadsheet.xlsx]SWAN!R65C4</stp>
        <tr r="D65" s="2"/>
      </tp>
      <tp>
        <v>492.05</v>
        <stp/>
        <stp>##V3_BDPV12</stp>
        <stp>RMV LN Equity</stp>
        <stp>PX_YEST_CLOSE</stp>
        <stp>[Crispin Spreadsheet.xlsx]OEI!R559C6</stp>
        <tr r="F559" s="1"/>
      </tp>
      <tp>
        <v>232.9</v>
        <stp/>
        <stp>##V3_BDPV12</stp>
        <stp>TLW LN Equity</stp>
        <stp>PX_YEST_CLOSE</stp>
        <stp>[Crispin Spreadsheet.xlsx]OEI!R598C6</stp>
        <tr r="F598" s="1"/>
      </tp>
      <tp t="s">
        <v>USD</v>
        <stp/>
        <stp>##V3_BDPV12</stp>
        <stp>RIG US Equity</stp>
        <stp>CRNCY</stp>
        <stp>[Crispin Spreadsheet.xlsx]OPE!R52C4</stp>
        <tr r="D52" s="5"/>
      </tp>
      <tp t="s">
        <v>USD</v>
        <stp/>
        <stp>##V3_BDPV12</stp>
        <stp>CAR US Equity</stp>
        <stp>CRNCY</stp>
        <stp>[Crispin Spreadsheet.xlsx]OEI!R626C4</stp>
        <tr r="D626" s="1"/>
      </tp>
      <tp t="s">
        <v>EUR</v>
        <stp/>
        <stp>##V3_BDPV12</stp>
        <stp>REP SQ Equity</stp>
        <stp>CRNCY</stp>
        <stp>[Crispin Spreadsheet.xlsx]OEI!R360C4</stp>
        <tr r="D360" s="1"/>
      </tp>
      <tp>
        <v>606</v>
        <stp/>
        <stp>##V3_BDPV12</stp>
        <stp>BA/ LN Equity</stp>
        <stp>PX_YEST_CLOSE</stp>
        <stp>[Crispin Spreadsheet.xlsx]OPE!R31C6</stp>
        <tr r="F31" s="5"/>
      </tp>
      <tp>
        <v>8.8000000000000007</v>
        <stp/>
        <stp>##V3_BDPV12</stp>
        <stp>ACB CN Equity</stp>
        <stp>PX_YEST_CLOSE</stp>
        <stp>[Crispin Spreadsheet.xlsx]OEI!R51C6</stp>
        <tr r="F51" s="1"/>
      </tp>
      <tp t="s">
        <v>NIKKEI 225  (OSE) Sep18</v>
        <stp/>
        <stp>##V3_BDPV12</stp>
        <stp>NKA Index</stp>
        <stp>NAME</stp>
        <stp>[Crispin Spreadsheet.xlsx]OEI!R247C5</stp>
        <tr r="E247" s="1"/>
      </tp>
      <tp>
        <v>52.01</v>
        <stp/>
        <stp>##V3_BDHV12</stp>
        <stp>BNP FP Equity</stp>
        <stp>PX_CLOSE_1D</stp>
        <stp>14/08/2018</stp>
        <stp>14/08/2018</stp>
        <stp>[Crispin Spreadsheet.xlsx]OEI!R93C28</stp>
        <tr r="AB93" s="1"/>
      </tp>
      <tp>
        <v>20.16</v>
        <stp/>
        <stp>##V3_BDHV12</stp>
        <stp>CNP FP Equity</stp>
        <stp>PX_CLOSE_1D</stp>
        <stp>14/08/2018</stp>
        <stp>14/08/2018</stp>
        <stp>[Crispin Spreadsheet.xlsx]OEI!R99C28</stp>
        <tr r="AB99" s="1"/>
      </tp>
      <tp>
        <v>73.2</v>
        <stp/>
        <stp>##V3_BDPV12</stp>
        <stp>SAVE FP Equity</stp>
        <stp>PX_YEST_CLOSE</stp>
        <stp>[Crispin Spreadsheet.xlsx]FDXC!R7C6</stp>
        <tr r="F7" s="8"/>
      </tp>
      <tp>
        <v>25.96</v>
        <stp/>
        <stp>##V3_BDPV12</stp>
        <stp>MT NA Equity</stp>
        <stp>LAST_PRICE</stp>
        <stp>[Crispin Spreadsheet.xlsx]SWAN!R95C7</stp>
        <tr r="G95" s="2"/>
      </tp>
      <tp>
        <v>52.52</v>
        <stp/>
        <stp>##V3_BDPV12</stp>
        <stp>MU US Equity</stp>
        <stp>PX_YEST_CLOSE</stp>
        <stp>[Crispin Spreadsheet.xlsx]OEI!R691C6</stp>
        <tr r="F691" s="1"/>
      </tp>
      <tp>
        <v>14.557</v>
        <stp/>
        <stp>##V3_BDPV12</stp>
        <stp>SIA Comdty</stp>
        <stp>PX_YEST_CLOSE</stp>
        <stp>[Crispin Spreadsheet.xlsx]OEI!R748C6</stp>
        <tr r="F748" s="1"/>
      </tp>
      <tp t="s">
        <v>EUR</v>
        <stp/>
        <stp>##V3_BDPV12</stp>
        <stp>VK FP Equity</stp>
        <stp>CRNCY</stp>
        <stp>[Crispin Spreadsheet.xlsx]OEI!R137C4</stp>
        <tr r="D137" s="1"/>
      </tp>
      <tp>
        <v>1</v>
        <stp/>
        <stp>##V3_BDPV12</stp>
        <stp>EURUSD Curncy</stp>
        <stp>QUOTE_FACTOR</stp>
        <stp>[Crispin Spreadsheet.xlsx]OEI!R842C12</stp>
        <tr r="L842" s="1"/>
      </tp>
      <tp>
        <v>1</v>
        <stp/>
        <stp>##V3_BDPV12</stp>
        <stp>EURUSD Curncy</stp>
        <stp>QUOTE_FACTOR</stp>
        <stp>[Crispin Spreadsheet.xlsx]OEI!R843C12</stp>
        <tr r="L843" s="1"/>
      </tp>
      <tp>
        <v>1</v>
        <stp/>
        <stp>##V3_BDPV12</stp>
        <stp>EURUSD Curncy</stp>
        <stp>QUOTE_FACTOR</stp>
        <stp>[Crispin Spreadsheet.xlsx]OEI!R841C12</stp>
        <tr r="L841" s="1"/>
      </tp>
      <tp>
        <v>1</v>
        <stp/>
        <stp>##V3_BDPV12</stp>
        <stp>EURUSD Curncy</stp>
        <stp>QUOTE_FACTOR</stp>
        <stp>[Crispin Spreadsheet.xlsx]OEI!R846C12</stp>
        <tr r="L846" s="1"/>
      </tp>
      <tp>
        <v>1</v>
        <stp/>
        <stp>##V3_BDPV12</stp>
        <stp>EURUSD Curncy</stp>
        <stp>QUOTE_FACTOR</stp>
        <stp>[Crispin Spreadsheet.xlsx]OEI!R847C12</stp>
        <tr r="L847" s="1"/>
      </tp>
      <tp>
        <v>1</v>
        <stp/>
        <stp>##V3_BDPV12</stp>
        <stp>EURUSD Curncy</stp>
        <stp>QUOTE_FACTOR</stp>
        <stp>[Crispin Spreadsheet.xlsx]OEI!R844C12</stp>
        <tr r="L844" s="1"/>
      </tp>
      <tp>
        <v>1</v>
        <stp/>
        <stp>##V3_BDPV12</stp>
        <stp>EURUSD Curncy</stp>
        <stp>QUOTE_FACTOR</stp>
        <stp>[Crispin Spreadsheet.xlsx]OEI!R845C12</stp>
        <tr r="L845" s="1"/>
      </tp>
      <tp>
        <v>1</v>
        <stp/>
        <stp>##V3_BDPV12</stp>
        <stp>EURUSD Curncy</stp>
        <stp>QUOTE_FACTOR</stp>
        <stp>[Crispin Spreadsheet.xlsx]OEI!R848C12</stp>
        <tr r="L848" s="1"/>
      </tp>
      <tp>
        <v>1</v>
        <stp/>
        <stp>##V3_BDPV12</stp>
        <stp>EURUSD Curncy</stp>
        <stp>QUOTE_FACTOR</stp>
        <stp>[Crispin Spreadsheet.xlsx]OEI!R822C12</stp>
        <tr r="L822" s="1"/>
      </tp>
      <tp>
        <v>1</v>
        <stp/>
        <stp>##V3_BDPV12</stp>
        <stp>EURUSD Curncy</stp>
        <stp>QUOTE_FACTOR</stp>
        <stp>[Crispin Spreadsheet.xlsx]OEI!R821C12</stp>
        <tr r="L821" s="1"/>
      </tp>
      <tp>
        <v>1</v>
        <stp/>
        <stp>##V3_BDPV12</stp>
        <stp>EURUSD Curncy</stp>
        <stp>QUOTE_FACTOR</stp>
        <stp>[Crispin Spreadsheet.xlsx]OEI!R824C12</stp>
        <tr r="L824" s="1"/>
      </tp>
      <tp>
        <v>1</v>
        <stp/>
        <stp>##V3_BDPV12</stp>
        <stp>EURUSD Curncy</stp>
        <stp>QUOTE_FACTOR</stp>
        <stp>[Crispin Spreadsheet.xlsx]OEI!R829C12</stp>
        <tr r="L829" s="1"/>
      </tp>
      <tp>
        <v>1</v>
        <stp/>
        <stp>##V3_BDPV12</stp>
        <stp>EURUSD Curncy</stp>
        <stp>QUOTE_FACTOR</stp>
        <stp>[Crispin Spreadsheet.xlsx]OEI!R832C12</stp>
        <tr r="L832" s="1"/>
      </tp>
      <tp>
        <v>1</v>
        <stp/>
        <stp>##V3_BDPV12</stp>
        <stp>EURUSD Curncy</stp>
        <stp>QUOTE_FACTOR</stp>
        <stp>[Crispin Spreadsheet.xlsx]OEI!R830C12</stp>
        <tr r="L830" s="1"/>
      </tp>
      <tp>
        <v>1</v>
        <stp/>
        <stp>##V3_BDPV12</stp>
        <stp>EURUSD Curncy</stp>
        <stp>QUOTE_FACTOR</stp>
        <stp>[Crispin Spreadsheet.xlsx]OEI!R800C12</stp>
        <tr r="L800" s="1"/>
      </tp>
      <tp>
        <v>1</v>
        <stp/>
        <stp>##V3_BDPV12</stp>
        <stp>EURUSD Curncy</stp>
        <stp>QUOTE_FACTOR</stp>
        <stp>[Crispin Spreadsheet.xlsx]OEI!R801C12</stp>
        <tr r="L801" s="1"/>
      </tp>
      <tp>
        <v>1</v>
        <stp/>
        <stp>##V3_BDPV12</stp>
        <stp>EURUSD Curncy</stp>
        <stp>QUOTE_FACTOR</stp>
        <stp>[Crispin Spreadsheet.xlsx]OEI!R809C12</stp>
        <tr r="L809" s="1"/>
      </tp>
      <tp>
        <v>1</v>
        <stp/>
        <stp>##V3_BDPV12</stp>
        <stp>EURUSD Curncy</stp>
        <stp>QUOTE_FACTOR</stp>
        <stp>[Crispin Spreadsheet.xlsx]OEI!R812C12</stp>
        <tr r="L812" s="1"/>
      </tp>
      <tp>
        <v>1</v>
        <stp/>
        <stp>##V3_BDPV12</stp>
        <stp>EURUSD Curncy</stp>
        <stp>QUOTE_FACTOR</stp>
        <stp>[Crispin Spreadsheet.xlsx]OEI!R813C12</stp>
        <tr r="L813" s="1"/>
      </tp>
      <tp>
        <v>1</v>
        <stp/>
        <stp>##V3_BDPV12</stp>
        <stp>EURUSD Curncy</stp>
        <stp>QUOTE_FACTOR</stp>
        <stp>[Crispin Spreadsheet.xlsx]OEI!R811C12</stp>
        <tr r="L811" s="1"/>
      </tp>
      <tp>
        <v>1</v>
        <stp/>
        <stp>##V3_BDPV12</stp>
        <stp>EURUSD Curncy</stp>
        <stp>QUOTE_FACTOR</stp>
        <stp>[Crispin Spreadsheet.xlsx]OEI!R815C12</stp>
        <tr r="L815" s="1"/>
      </tp>
      <tp>
        <v>1</v>
        <stp/>
        <stp>##V3_BDPV12</stp>
        <stp>EURUSD Curncy</stp>
        <stp>QUOTE_FACTOR</stp>
        <stp>[Crispin Spreadsheet.xlsx]OEI!R818C12</stp>
        <tr r="L818" s="1"/>
      </tp>
      <tp>
        <v>1</v>
        <stp/>
        <stp>##V3_BDPV12</stp>
        <stp>EURUSD Curncy</stp>
        <stp>QUOTE_FACTOR</stp>
        <stp>[Crispin Spreadsheet.xlsx]OEI!R819C12</stp>
        <tr r="L819" s="1"/>
      </tp>
      <tp>
        <v>1</v>
        <stp/>
        <stp>##V3_BDPV12</stp>
        <stp>EURSGD Curncy</stp>
        <stp>QUOTE_FACTOR</stp>
        <stp>[Crispin Spreadsheet.xlsx]OEI!R339C12</stp>
        <tr r="L339" s="1"/>
      </tp>
      <tp>
        <v>1</v>
        <stp/>
        <stp>##V3_BDPV12</stp>
        <stp>EURUSD Curncy</stp>
        <stp>QUOTE_FACTOR</stp>
        <stp>[Crispin Spreadsheet.xlsx]OEI!R338C12</stp>
        <tr r="L338" s="1"/>
      </tp>
      <tp>
        <v>1</v>
        <stp/>
        <stp>##V3_BDPV12</stp>
        <stp>EURUSD Curncy</stp>
        <stp>QUOTE_FACTOR</stp>
        <stp>[Crispin Spreadsheet.xlsx]OEI!R221C12</stp>
        <tr r="L221" s="1"/>
      </tp>
      <tp>
        <v>1</v>
        <stp/>
        <stp>##V3_BDPV12</stp>
        <stp>EURHKD Curncy</stp>
        <stp>QUOTE_FACTOR</stp>
        <stp>[Crispin Spreadsheet.xlsx]OEI!R212C12</stp>
        <tr r="L212" s="1"/>
      </tp>
      <tp>
        <v>1</v>
        <stp/>
        <stp>##V3_BDPV12</stp>
        <stp>EURHKD Curncy</stp>
        <stp>QUOTE_FACTOR</stp>
        <stp>[Crispin Spreadsheet.xlsx]OEI!R210C12</stp>
        <tr r="L210" s="1"/>
      </tp>
      <tp>
        <v>1</v>
        <stp/>
        <stp>##V3_BDPV12</stp>
        <stp>EURHKD Curncy</stp>
        <stp>QUOTE_FACTOR</stp>
        <stp>[Crispin Spreadsheet.xlsx]OEI!R211C12</stp>
        <tr r="L211" s="1"/>
      </tp>
      <tp>
        <v>1</v>
        <stp/>
        <stp>##V3_BDPV12</stp>
        <stp>EURHKD Curncy</stp>
        <stp>QUOTE_FACTOR</stp>
        <stp>[Crispin Spreadsheet.xlsx]OEI!R208C12</stp>
        <tr r="L208" s="1"/>
      </tp>
      <tp>
        <v>1</v>
        <stp/>
        <stp>##V3_BDPV12</stp>
        <stp>EURHKD Curncy</stp>
        <stp>QUOTE_FACTOR</stp>
        <stp>[Crispin Spreadsheet.xlsx]OEI!R209C12</stp>
        <tr r="L209" s="1"/>
      </tp>
      <tp>
        <v>1</v>
        <stp/>
        <stp>##V3_BDPV12</stp>
        <stp>EURHKD Curncy</stp>
        <stp>QUOTE_FACTOR</stp>
        <stp>[Crispin Spreadsheet.xlsx]OEI!R202C12</stp>
        <tr r="L202" s="1"/>
      </tp>
      <tp>
        <v>1</v>
        <stp/>
        <stp>##V3_BDPV12</stp>
        <stp>EURHKD Curncy</stp>
        <stp>QUOTE_FACTOR</stp>
        <stp>[Crispin Spreadsheet.xlsx]OEI!R203C12</stp>
        <tr r="L203" s="1"/>
      </tp>
      <tp>
        <v>1</v>
        <stp/>
        <stp>##V3_BDPV12</stp>
        <stp>EURHKD Curncy</stp>
        <stp>QUOTE_FACTOR</stp>
        <stp>[Crispin Spreadsheet.xlsx]OEI!R200C12</stp>
        <tr r="L200" s="1"/>
      </tp>
      <tp>
        <v>1</v>
        <stp/>
        <stp>##V3_BDPV12</stp>
        <stp>EURHKD Curncy</stp>
        <stp>QUOTE_FACTOR</stp>
        <stp>[Crispin Spreadsheet.xlsx]OEI!R201C12</stp>
        <tr r="L201" s="1"/>
      </tp>
      <tp>
        <v>1</v>
        <stp/>
        <stp>##V3_BDPV12</stp>
        <stp>EURHKD Curncy</stp>
        <stp>QUOTE_FACTOR</stp>
        <stp>[Crispin Spreadsheet.xlsx]OEI!R206C12</stp>
        <tr r="L206" s="1"/>
      </tp>
      <tp>
        <v>1</v>
        <stp/>
        <stp>##V3_BDPV12</stp>
        <stp>EURHKD Curncy</stp>
        <stp>QUOTE_FACTOR</stp>
        <stp>[Crispin Spreadsheet.xlsx]OEI!R207C12</stp>
        <tr r="L207" s="1"/>
      </tp>
      <tp>
        <v>1</v>
        <stp/>
        <stp>##V3_BDPV12</stp>
        <stp>EURHKD Curncy</stp>
        <stp>QUOTE_FACTOR</stp>
        <stp>[Crispin Spreadsheet.xlsx]OEI!R204C12</stp>
        <tr r="L204" s="1"/>
      </tp>
      <tp>
        <v>1</v>
        <stp/>
        <stp>##V3_BDPV12</stp>
        <stp>EURHKD Curncy</stp>
        <stp>QUOTE_FACTOR</stp>
        <stp>[Crispin Spreadsheet.xlsx]OEI!R205C12</stp>
        <tr r="L205" s="1"/>
      </tp>
      <tp>
        <v>1</v>
        <stp/>
        <stp>##V3_BDPV12</stp>
        <stp>EURUSD Curncy</stp>
        <stp>QUOTE_FACTOR</stp>
        <stp>[Crispin Spreadsheet.xlsx]OEI!R194C12</stp>
        <tr r="L194" s="1"/>
      </tp>
      <tp>
        <v>1</v>
        <stp/>
        <stp>##V3_BDPV12</stp>
        <stp>EURHKD Curncy</stp>
        <stp>QUOTE_FACTOR</stp>
        <stp>[Crispin Spreadsheet.xlsx]OEI!R198C12</stp>
        <tr r="L198" s="1"/>
      </tp>
      <tp>
        <v>1</v>
        <stp/>
        <stp>##V3_BDPV12</stp>
        <stp>EURHKD Curncy</stp>
        <stp>QUOTE_FACTOR</stp>
        <stp>[Crispin Spreadsheet.xlsx]OEI!R199C12</stp>
        <tr r="L199" s="1"/>
      </tp>
      <tp>
        <v>1</v>
        <stp/>
        <stp>##V3_BDPV12</stp>
        <stp>EURHKD Curncy</stp>
        <stp>QUOTE_FACTOR</stp>
        <stp>[Crispin Spreadsheet.xlsx]OEI!R197C12</stp>
        <tr r="L197" s="1"/>
      </tp>
      <tp>
        <v>1</v>
        <stp/>
        <stp>##V3_BDPV12</stp>
        <stp>EURUSD Curncy</stp>
        <stp>QUOTE_FACTOR</stp>
        <stp>[Crispin Spreadsheet.xlsx]OEI!R782C12</stp>
        <tr r="L782" s="1"/>
      </tp>
      <tp>
        <v>1</v>
        <stp/>
        <stp>##V3_BDPV12</stp>
        <stp>EURUSD Curncy</stp>
        <stp>QUOTE_FACTOR</stp>
        <stp>[Crispin Spreadsheet.xlsx]OEI!R788C12</stp>
        <tr r="L788" s="1"/>
      </tp>
      <tp>
        <v>1</v>
        <stp/>
        <stp>##V3_BDPV12</stp>
        <stp>EURUSD Curncy</stp>
        <stp>QUOTE_FACTOR</stp>
        <stp>[Crispin Spreadsheet.xlsx]OEI!R793C12</stp>
        <tr r="L793" s="1"/>
      </tp>
      <tp>
        <v>1</v>
        <stp/>
        <stp>##V3_BDPV12</stp>
        <stp>EURUSD Curncy</stp>
        <stp>QUOTE_FACTOR</stp>
        <stp>[Crispin Spreadsheet.xlsx]OEI!R790C12</stp>
        <tr r="L790" s="1"/>
      </tp>
      <tp>
        <v>1</v>
        <stp/>
        <stp>##V3_BDPV12</stp>
        <stp>EURUSD Curncy</stp>
        <stp>QUOTE_FACTOR</stp>
        <stp>[Crispin Spreadsheet.xlsx]OEI!R795C12</stp>
        <tr r="L795" s="1"/>
      </tp>
      <tp>
        <v>1</v>
        <stp/>
        <stp>##V3_BDPV12</stp>
        <stp>EURUSD Curncy</stp>
        <stp>QUOTE_FACTOR</stp>
        <stp>[Crispin Spreadsheet.xlsx]OEI!R763C12</stp>
        <tr r="L763" s="1"/>
      </tp>
      <tp>
        <v>1</v>
        <stp/>
        <stp>##V3_BDPV12</stp>
        <stp>EURUSD Curncy</stp>
        <stp>QUOTE_FACTOR</stp>
        <stp>[Crispin Spreadsheet.xlsx]OEI!R766C12</stp>
        <tr r="L766" s="1"/>
      </tp>
      <tp>
        <v>1</v>
        <stp/>
        <stp>##V3_BDPV12</stp>
        <stp>EURUSD Curncy</stp>
        <stp>QUOTE_FACTOR</stp>
        <stp>[Crispin Spreadsheet.xlsx]OEI!R767C12</stp>
        <tr r="L767" s="1"/>
      </tp>
      <tp>
        <v>1</v>
        <stp/>
        <stp>##V3_BDPV12</stp>
        <stp>EURUSD Curncy</stp>
        <stp>QUOTE_FACTOR</stp>
        <stp>[Crispin Spreadsheet.xlsx]OEI!R764C12</stp>
        <tr r="L764" s="1"/>
      </tp>
      <tp>
        <v>1</v>
        <stp/>
        <stp>##V3_BDPV12</stp>
        <stp>EURUSD Curncy</stp>
        <stp>QUOTE_FACTOR</stp>
        <stp>[Crispin Spreadsheet.xlsx]OEI!R768C12</stp>
        <tr r="L768" s="1"/>
      </tp>
      <tp>
        <v>1</v>
        <stp/>
        <stp>##V3_BDPV12</stp>
        <stp>EURUSD Curncy</stp>
        <stp>QUOTE_FACTOR</stp>
        <stp>[Crispin Spreadsheet.xlsx]OEI!R769C12</stp>
        <tr r="L769" s="1"/>
      </tp>
      <tp>
        <v>1</v>
        <stp/>
        <stp>##V3_BDPV12</stp>
        <stp>EURUSD Curncy</stp>
        <stp>QUOTE_FACTOR</stp>
        <stp>[Crispin Spreadsheet.xlsx]OEI!R770C12</stp>
        <tr r="L770" s="1"/>
      </tp>
      <tp>
        <v>1</v>
        <stp/>
        <stp>##V3_BDPV12</stp>
        <stp>EURUSD Curncy</stp>
        <stp>QUOTE_FACTOR</stp>
        <stp>[Crispin Spreadsheet.xlsx]OEI!R746C12</stp>
        <tr r="L746" s="1"/>
      </tp>
      <tp>
        <v>1</v>
        <stp/>
        <stp>##V3_BDPV12</stp>
        <stp>EURUSD Curncy</stp>
        <stp>QUOTE_FACTOR</stp>
        <stp>[Crispin Spreadsheet.xlsx]OEI!R747C12</stp>
        <tr r="L747" s="1"/>
      </tp>
      <tp>
        <v>1</v>
        <stp/>
        <stp>##V3_BDPV12</stp>
        <stp>EURUSD Curncy</stp>
        <stp>QUOTE_FACTOR</stp>
        <stp>[Crispin Spreadsheet.xlsx]OEI!R744C12</stp>
        <tr r="L744" s="1"/>
      </tp>
      <tp>
        <v>1</v>
        <stp/>
        <stp>##V3_BDPV12</stp>
        <stp>EURUSD Curncy</stp>
        <stp>QUOTE_FACTOR</stp>
        <stp>[Crispin Spreadsheet.xlsx]OEI!R748C12</stp>
        <tr r="L748" s="1"/>
      </tp>
      <tp>
        <v>1</v>
        <stp/>
        <stp>##V3_BDPV12</stp>
        <stp>EURUSD Curncy</stp>
        <stp>QUOTE_FACTOR</stp>
        <stp>[Crispin Spreadsheet.xlsx]OEI!R749C12</stp>
        <tr r="L749" s="1"/>
      </tp>
      <tp>
        <v>1</v>
        <stp/>
        <stp>##V3_BDPV12</stp>
        <stp>EURUSD Curncy</stp>
        <stp>QUOTE_FACTOR</stp>
        <stp>[Crispin Spreadsheet.xlsx]OEI!R752C12</stp>
        <tr r="L752" s="1"/>
      </tp>
      <tp>
        <v>1</v>
        <stp/>
        <stp>##V3_BDPV12</stp>
        <stp>EURUSD Curncy</stp>
        <stp>QUOTE_FACTOR</stp>
        <stp>[Crispin Spreadsheet.xlsx]OEI!R753C12</stp>
        <tr r="L753" s="1"/>
      </tp>
      <tp>
        <v>1</v>
        <stp/>
        <stp>##V3_BDPV12</stp>
        <stp>EURUSD Curncy</stp>
        <stp>QUOTE_FACTOR</stp>
        <stp>[Crispin Spreadsheet.xlsx]OEI!R750C12</stp>
        <tr r="L750" s="1"/>
      </tp>
      <tp>
        <v>1</v>
        <stp/>
        <stp>##V3_BDPV12</stp>
        <stp>EURUSD Curncy</stp>
        <stp>QUOTE_FACTOR</stp>
        <stp>[Crispin Spreadsheet.xlsx]OEI!R751C12</stp>
        <tr r="L751" s="1"/>
      </tp>
      <tp>
        <v>1</v>
        <stp/>
        <stp>##V3_BDPV12</stp>
        <stp>EURUSD Curncy</stp>
        <stp>QUOTE_FACTOR</stp>
        <stp>[Crispin Spreadsheet.xlsx]OEI!R757C12</stp>
        <tr r="L757" s="1"/>
      </tp>
      <tp>
        <v>1</v>
        <stp/>
        <stp>##V3_BDPV12</stp>
        <stp>EURUSD Curncy</stp>
        <stp>QUOTE_FACTOR</stp>
        <stp>[Crispin Spreadsheet.xlsx]OEI!R754C12</stp>
        <tr r="L754" s="1"/>
      </tp>
      <tp>
        <v>1</v>
        <stp/>
        <stp>##V3_BDPV12</stp>
        <stp>EURUSD Curncy</stp>
        <stp>QUOTE_FACTOR</stp>
        <stp>[Crispin Spreadsheet.xlsx]OEI!R722C12</stp>
        <tr r="L722" s="1"/>
      </tp>
      <tp>
        <v>1</v>
        <stp/>
        <stp>##V3_BDPV12</stp>
        <stp>EURUSD Curncy</stp>
        <stp>QUOTE_FACTOR</stp>
        <stp>[Crispin Spreadsheet.xlsx]OEI!R723C12</stp>
        <tr r="L723" s="1"/>
      </tp>
      <tp>
        <v>1</v>
        <stp/>
        <stp>##V3_BDPV12</stp>
        <stp>EURUSD Curncy</stp>
        <stp>QUOTE_FACTOR</stp>
        <stp>[Crispin Spreadsheet.xlsx]OEI!R720C12</stp>
        <tr r="L720" s="1"/>
      </tp>
      <tp>
        <v>1</v>
        <stp/>
        <stp>##V3_BDPV12</stp>
        <stp>EURUSD Curncy</stp>
        <stp>QUOTE_FACTOR</stp>
        <stp>[Crispin Spreadsheet.xlsx]OEI!R721C12</stp>
        <tr r="L721" s="1"/>
      </tp>
      <tp>
        <v>1</v>
        <stp/>
        <stp>##V3_BDPV12</stp>
        <stp>EURUSD Curncy</stp>
        <stp>QUOTE_FACTOR</stp>
        <stp>[Crispin Spreadsheet.xlsx]OEI!R726C12</stp>
        <tr r="L726" s="1"/>
      </tp>
      <tp>
        <v>1</v>
        <stp/>
        <stp>##V3_BDPV12</stp>
        <stp>EURUSD Curncy</stp>
        <stp>QUOTE_FACTOR</stp>
        <stp>[Crispin Spreadsheet.xlsx]OEI!R727C12</stp>
        <tr r="L727" s="1"/>
      </tp>
      <tp>
        <v>1</v>
        <stp/>
        <stp>##V3_BDPV12</stp>
        <stp>EURUSD Curncy</stp>
        <stp>QUOTE_FACTOR</stp>
        <stp>[Crispin Spreadsheet.xlsx]OEI!R724C12</stp>
        <tr r="L724" s="1"/>
      </tp>
      <tp>
        <v>1</v>
        <stp/>
        <stp>##V3_BDPV12</stp>
        <stp>EURUSD Curncy</stp>
        <stp>QUOTE_FACTOR</stp>
        <stp>[Crispin Spreadsheet.xlsx]OEI!R725C12</stp>
        <tr r="L725" s="1"/>
      </tp>
      <tp>
        <v>1</v>
        <stp/>
        <stp>##V3_BDPV12</stp>
        <stp>EURUSD Curncy</stp>
        <stp>QUOTE_FACTOR</stp>
        <stp>[Crispin Spreadsheet.xlsx]OEI!R728C12</stp>
        <tr r="L728" s="1"/>
      </tp>
      <tp>
        <v>1</v>
        <stp/>
        <stp>##V3_BDPV12</stp>
        <stp>EURUSD Curncy</stp>
        <stp>QUOTE_FACTOR</stp>
        <stp>[Crispin Spreadsheet.xlsx]OEI!R729C12</stp>
        <tr r="L729" s="1"/>
      </tp>
      <tp>
        <v>1</v>
        <stp/>
        <stp>##V3_BDPV12</stp>
        <stp>EURUSD Curncy</stp>
        <stp>QUOTE_FACTOR</stp>
        <stp>[Crispin Spreadsheet.xlsx]OEI!R732C12</stp>
        <tr r="L732" s="1"/>
      </tp>
      <tp>
        <v>1</v>
        <stp/>
        <stp>##V3_BDPV12</stp>
        <stp>EURUSD Curncy</stp>
        <stp>QUOTE_FACTOR</stp>
        <stp>[Crispin Spreadsheet.xlsx]OEI!R733C12</stp>
        <tr r="L733" s="1"/>
      </tp>
      <tp>
        <v>1</v>
        <stp/>
        <stp>##V3_BDPV12</stp>
        <stp>EURUSD Curncy</stp>
        <stp>QUOTE_FACTOR</stp>
        <stp>[Crispin Spreadsheet.xlsx]OEI!R730C12</stp>
        <tr r="L730" s="1"/>
      </tp>
      <tp>
        <v>1</v>
        <stp/>
        <stp>##V3_BDPV12</stp>
        <stp>EURUSD Curncy</stp>
        <stp>QUOTE_FACTOR</stp>
        <stp>[Crispin Spreadsheet.xlsx]OEI!R731C12</stp>
        <tr r="L731" s="1"/>
      </tp>
      <tp>
        <v>1</v>
        <stp/>
        <stp>##V3_BDPV12</stp>
        <stp>EURUSD Curncy</stp>
        <stp>QUOTE_FACTOR</stp>
        <stp>[Crispin Spreadsheet.xlsx]OEI!R734C12</stp>
        <tr r="L734" s="1"/>
      </tp>
      <tp>
        <v>1</v>
        <stp/>
        <stp>##V3_BDPV12</stp>
        <stp>EURUSD Curncy</stp>
        <stp>QUOTE_FACTOR</stp>
        <stp>[Crispin Spreadsheet.xlsx]OEI!R735C12</stp>
        <tr r="L735" s="1"/>
      </tp>
      <tp>
        <v>1</v>
        <stp/>
        <stp>##V3_BDPV12</stp>
        <stp>EURUSD Curncy</stp>
        <stp>QUOTE_FACTOR</stp>
        <stp>[Crispin Spreadsheet.xlsx]OEI!R702C12</stp>
        <tr r="L702" s="1"/>
      </tp>
      <tp>
        <v>1</v>
        <stp/>
        <stp>##V3_BDPV12</stp>
        <stp>EURUSD Curncy</stp>
        <stp>QUOTE_FACTOR</stp>
        <stp>[Crispin Spreadsheet.xlsx]OEI!R703C12</stp>
        <tr r="L703" s="1"/>
      </tp>
      <tp>
        <v>1</v>
        <stp/>
        <stp>##V3_BDPV12</stp>
        <stp>EURUSD Curncy</stp>
        <stp>QUOTE_FACTOR</stp>
        <stp>[Crispin Spreadsheet.xlsx]OEI!R700C12</stp>
        <tr r="L700" s="1"/>
      </tp>
      <tp>
        <v>1</v>
        <stp/>
        <stp>##V3_BDPV12</stp>
        <stp>EURUSD Curncy</stp>
        <stp>QUOTE_FACTOR</stp>
        <stp>[Crispin Spreadsheet.xlsx]OEI!R701C12</stp>
        <tr r="L701" s="1"/>
      </tp>
      <tp>
        <v>1</v>
        <stp/>
        <stp>##V3_BDPV12</stp>
        <stp>EURUSD Curncy</stp>
        <stp>QUOTE_FACTOR</stp>
        <stp>[Crispin Spreadsheet.xlsx]OEI!R706C12</stp>
        <tr r="L706" s="1"/>
      </tp>
      <tp>
        <v>1</v>
        <stp/>
        <stp>##V3_BDPV12</stp>
        <stp>EURUSD Curncy</stp>
        <stp>QUOTE_FACTOR</stp>
        <stp>[Crispin Spreadsheet.xlsx]OEI!R707C12</stp>
        <tr r="L707" s="1"/>
      </tp>
      <tp>
        <v>1</v>
        <stp/>
        <stp>##V3_BDPV12</stp>
        <stp>EURUSD Curncy</stp>
        <stp>QUOTE_FACTOR</stp>
        <stp>[Crispin Spreadsheet.xlsx]OEI!R704C12</stp>
        <tr r="L704" s="1"/>
      </tp>
      <tp>
        <v>1</v>
        <stp/>
        <stp>##V3_BDPV12</stp>
        <stp>EURUSD Curncy</stp>
        <stp>QUOTE_FACTOR</stp>
        <stp>[Crispin Spreadsheet.xlsx]OEI!R705C12</stp>
        <tr r="L705" s="1"/>
      </tp>
      <tp>
        <v>1</v>
        <stp/>
        <stp>##V3_BDPV12</stp>
        <stp>EURUSD Curncy</stp>
        <stp>QUOTE_FACTOR</stp>
        <stp>[Crispin Spreadsheet.xlsx]OEI!R708C12</stp>
        <tr r="L708" s="1"/>
      </tp>
      <tp>
        <v>1</v>
        <stp/>
        <stp>##V3_BDPV12</stp>
        <stp>EURUSD Curncy</stp>
        <stp>QUOTE_FACTOR</stp>
        <stp>[Crispin Spreadsheet.xlsx]OEI!R709C12</stp>
        <tr r="L709" s="1"/>
      </tp>
      <tp>
        <v>1</v>
        <stp/>
        <stp>##V3_BDPV12</stp>
        <stp>EURUSD Curncy</stp>
        <stp>QUOTE_FACTOR</stp>
        <stp>[Crispin Spreadsheet.xlsx]OEI!R712C12</stp>
        <tr r="L712" s="1"/>
      </tp>
      <tp>
        <v>1</v>
        <stp/>
        <stp>##V3_BDPV12</stp>
        <stp>EURUSD Curncy</stp>
        <stp>QUOTE_FACTOR</stp>
        <stp>[Crispin Spreadsheet.xlsx]OEI!R713C12</stp>
        <tr r="L713" s="1"/>
      </tp>
      <tp>
        <v>1</v>
        <stp/>
        <stp>##V3_BDPV12</stp>
        <stp>EURUSD Curncy</stp>
        <stp>QUOTE_FACTOR</stp>
        <stp>[Crispin Spreadsheet.xlsx]OEI!R710C12</stp>
        <tr r="L710" s="1"/>
      </tp>
      <tp>
        <v>1</v>
        <stp/>
        <stp>##V3_BDPV12</stp>
        <stp>EURUSD Curncy</stp>
        <stp>QUOTE_FACTOR</stp>
        <stp>[Crispin Spreadsheet.xlsx]OEI!R711C12</stp>
        <tr r="L711" s="1"/>
      </tp>
      <tp>
        <v>1</v>
        <stp/>
        <stp>##V3_BDPV12</stp>
        <stp>EURUSD Curncy</stp>
        <stp>QUOTE_FACTOR</stp>
        <stp>[Crispin Spreadsheet.xlsx]OEI!R716C12</stp>
        <tr r="L716" s="1"/>
      </tp>
      <tp>
        <v>1</v>
        <stp/>
        <stp>##V3_BDPV12</stp>
        <stp>EURUSD Curncy</stp>
        <stp>QUOTE_FACTOR</stp>
        <stp>[Crispin Spreadsheet.xlsx]OEI!R717C12</stp>
        <tr r="L717" s="1"/>
      </tp>
      <tp>
        <v>1</v>
        <stp/>
        <stp>##V3_BDPV12</stp>
        <stp>EURUSD Curncy</stp>
        <stp>QUOTE_FACTOR</stp>
        <stp>[Crispin Spreadsheet.xlsx]OEI!R714C12</stp>
        <tr r="L714" s="1"/>
      </tp>
      <tp>
        <v>1</v>
        <stp/>
        <stp>##V3_BDPV12</stp>
        <stp>EURUSD Curncy</stp>
        <stp>QUOTE_FACTOR</stp>
        <stp>[Crispin Spreadsheet.xlsx]OEI!R715C12</stp>
        <tr r="L715" s="1"/>
      </tp>
      <tp>
        <v>1</v>
        <stp/>
        <stp>##V3_BDPV12</stp>
        <stp>EURUSD Curncy</stp>
        <stp>QUOTE_FACTOR</stp>
        <stp>[Crispin Spreadsheet.xlsx]OEI!R718C12</stp>
        <tr r="L718" s="1"/>
      </tp>
      <tp>
        <v>1</v>
        <stp/>
        <stp>##V3_BDPV12</stp>
        <stp>EURUSD Curncy</stp>
        <stp>QUOTE_FACTOR</stp>
        <stp>[Crispin Spreadsheet.xlsx]OEI!R719C12</stp>
        <tr r="L719" s="1"/>
      </tp>
      <tp>
        <v>1</v>
        <stp/>
        <stp>##V3_BDPV12</stp>
        <stp>EURAUD Curncy</stp>
        <stp>QUOTE_FACTOR</stp>
        <stp>[Crispin Spreadsheet.xlsx]OEI!R761C12</stp>
        <tr r="L761" s="1"/>
      </tp>
      <tp>
        <v>1</v>
        <stp/>
        <stp>##V3_BDPV12</stp>
        <stp>EURUSD Curncy</stp>
        <stp>QUOTE_FACTOR</stp>
        <stp>[Crispin Spreadsheet.xlsx]OEI!R682C12</stp>
        <tr r="L682" s="1"/>
      </tp>
      <tp>
        <v>1</v>
        <stp/>
        <stp>##V3_BDPV12</stp>
        <stp>EURUSD Curncy</stp>
        <stp>QUOTE_FACTOR</stp>
        <stp>[Crispin Spreadsheet.xlsx]OEI!R683C12</stp>
        <tr r="L683" s="1"/>
      </tp>
      <tp>
        <v>1</v>
        <stp/>
        <stp>##V3_BDPV12</stp>
        <stp>EURUSD Curncy</stp>
        <stp>QUOTE_FACTOR</stp>
        <stp>[Crispin Spreadsheet.xlsx]OEI!R680C12</stp>
        <tr r="L680" s="1"/>
      </tp>
      <tp>
        <v>1</v>
        <stp/>
        <stp>##V3_BDPV12</stp>
        <stp>EURUSD Curncy</stp>
        <stp>QUOTE_FACTOR</stp>
        <stp>[Crispin Spreadsheet.xlsx]OEI!R681C12</stp>
        <tr r="L681" s="1"/>
      </tp>
      <tp>
        <v>1</v>
        <stp/>
        <stp>##V3_BDPV12</stp>
        <stp>EURUSD Curncy</stp>
        <stp>QUOTE_FACTOR</stp>
        <stp>[Crispin Spreadsheet.xlsx]OEI!R686C12</stp>
        <tr r="L686" s="1"/>
      </tp>
      <tp>
        <v>1</v>
        <stp/>
        <stp>##V3_BDPV12</stp>
        <stp>EURUSD Curncy</stp>
        <stp>QUOTE_FACTOR</stp>
        <stp>[Crispin Spreadsheet.xlsx]OEI!R687C12</stp>
        <tr r="L687" s="1"/>
      </tp>
      <tp>
        <v>1</v>
        <stp/>
        <stp>##V3_BDPV12</stp>
        <stp>EURUSD Curncy</stp>
        <stp>QUOTE_FACTOR</stp>
        <stp>[Crispin Spreadsheet.xlsx]OEI!R684C12</stp>
        <tr r="L684" s="1"/>
      </tp>
      <tp>
        <v>1</v>
        <stp/>
        <stp>##V3_BDPV12</stp>
        <stp>EURUSD Curncy</stp>
        <stp>QUOTE_FACTOR</stp>
        <stp>[Crispin Spreadsheet.xlsx]OEI!R685C12</stp>
        <tr r="L685" s="1"/>
      </tp>
      <tp>
        <v>1</v>
        <stp/>
        <stp>##V3_BDPV12</stp>
        <stp>EURUSD Curncy</stp>
        <stp>QUOTE_FACTOR</stp>
        <stp>[Crispin Spreadsheet.xlsx]OEI!R688C12</stp>
        <tr r="L688" s="1"/>
      </tp>
      <tp>
        <v>1</v>
        <stp/>
        <stp>##V3_BDPV12</stp>
        <stp>EURUSD Curncy</stp>
        <stp>QUOTE_FACTOR</stp>
        <stp>[Crispin Spreadsheet.xlsx]OEI!R689C12</stp>
        <tr r="L689" s="1"/>
      </tp>
      <tp>
        <v>1</v>
        <stp/>
        <stp>##V3_BDPV12</stp>
        <stp>EURUSD Curncy</stp>
        <stp>QUOTE_FACTOR</stp>
        <stp>[Crispin Spreadsheet.xlsx]OEI!R692C12</stp>
        <tr r="L692" s="1"/>
      </tp>
      <tp>
        <v>1</v>
        <stp/>
        <stp>##V3_BDPV12</stp>
        <stp>EURUSD Curncy</stp>
        <stp>QUOTE_FACTOR</stp>
        <stp>[Crispin Spreadsheet.xlsx]OEI!R690C12</stp>
        <tr r="L690" s="1"/>
      </tp>
      <tp>
        <v>1</v>
        <stp/>
        <stp>##V3_BDPV12</stp>
        <stp>EURUSD Curncy</stp>
        <stp>QUOTE_FACTOR</stp>
        <stp>[Crispin Spreadsheet.xlsx]OEI!R691C12</stp>
        <tr r="L691" s="1"/>
      </tp>
      <tp>
        <v>1</v>
        <stp/>
        <stp>##V3_BDPV12</stp>
        <stp>EURUSD Curncy</stp>
        <stp>QUOTE_FACTOR</stp>
        <stp>[Crispin Spreadsheet.xlsx]OEI!R696C12</stp>
        <tr r="L696" s="1"/>
      </tp>
      <tp>
        <v>1</v>
        <stp/>
        <stp>##V3_BDPV12</stp>
        <stp>EURUSD Curncy</stp>
        <stp>QUOTE_FACTOR</stp>
        <stp>[Crispin Spreadsheet.xlsx]OEI!R697C12</stp>
        <tr r="L697" s="1"/>
      </tp>
      <tp>
        <v>1</v>
        <stp/>
        <stp>##V3_BDPV12</stp>
        <stp>EURUSD Curncy</stp>
        <stp>QUOTE_FACTOR</stp>
        <stp>[Crispin Spreadsheet.xlsx]OEI!R694C12</stp>
        <tr r="L694" s="1"/>
      </tp>
      <tp>
        <v>1</v>
        <stp/>
        <stp>##V3_BDPV12</stp>
        <stp>EURUSD Curncy</stp>
        <stp>QUOTE_FACTOR</stp>
        <stp>[Crispin Spreadsheet.xlsx]OEI!R695C12</stp>
        <tr r="L695" s="1"/>
      </tp>
      <tp>
        <v>1</v>
        <stp/>
        <stp>##V3_BDPV12</stp>
        <stp>EURUSD Curncy</stp>
        <stp>QUOTE_FACTOR</stp>
        <stp>[Crispin Spreadsheet.xlsx]OEI!R698C12</stp>
        <tr r="L698" s="1"/>
      </tp>
      <tp>
        <v>1</v>
        <stp/>
        <stp>##V3_BDPV12</stp>
        <stp>EURUSD Curncy</stp>
        <stp>QUOTE_FACTOR</stp>
        <stp>[Crispin Spreadsheet.xlsx]OEI!R699C12</stp>
        <tr r="L699" s="1"/>
      </tp>
      <tp>
        <v>1</v>
        <stp/>
        <stp>##V3_BDPV12</stp>
        <stp>EURUSD Curncy</stp>
        <stp>QUOTE_FACTOR</stp>
        <stp>[Crispin Spreadsheet.xlsx]OEI!R662C12</stp>
        <tr r="L662" s="1"/>
      </tp>
      <tp>
        <v>1</v>
        <stp/>
        <stp>##V3_BDPV12</stp>
        <stp>EURUSD Curncy</stp>
        <stp>QUOTE_FACTOR</stp>
        <stp>[Crispin Spreadsheet.xlsx]OEI!R663C12</stp>
        <tr r="L663" s="1"/>
      </tp>
      <tp>
        <v>1</v>
        <stp/>
        <stp>##V3_BDPV12</stp>
        <stp>EURUSD Curncy</stp>
        <stp>QUOTE_FACTOR</stp>
        <stp>[Crispin Spreadsheet.xlsx]OEI!R660C12</stp>
        <tr r="L660" s="1"/>
      </tp>
      <tp>
        <v>1</v>
        <stp/>
        <stp>##V3_BDPV12</stp>
        <stp>EURUSD Curncy</stp>
        <stp>QUOTE_FACTOR</stp>
        <stp>[Crispin Spreadsheet.xlsx]OEI!R661C12</stp>
        <tr r="L661" s="1"/>
      </tp>
      <tp>
        <v>1</v>
        <stp/>
        <stp>##V3_BDPV12</stp>
        <stp>EURUSD Curncy</stp>
        <stp>QUOTE_FACTOR</stp>
        <stp>[Crispin Spreadsheet.xlsx]OEI!R666C12</stp>
        <tr r="L666" s="1"/>
      </tp>
      <tp>
        <v>1</v>
        <stp/>
        <stp>##V3_BDPV12</stp>
        <stp>EURUSD Curncy</stp>
        <stp>QUOTE_FACTOR</stp>
        <stp>[Crispin Spreadsheet.xlsx]OEI!R667C12</stp>
        <tr r="L667" s="1"/>
      </tp>
      <tp>
        <v>1</v>
        <stp/>
        <stp>##V3_BDPV12</stp>
        <stp>EURUSD Curncy</stp>
        <stp>QUOTE_FACTOR</stp>
        <stp>[Crispin Spreadsheet.xlsx]OEI!R664C12</stp>
        <tr r="L664" s="1"/>
      </tp>
      <tp>
        <v>1</v>
        <stp/>
        <stp>##V3_BDPV12</stp>
        <stp>EURUSD Curncy</stp>
        <stp>QUOTE_FACTOR</stp>
        <stp>[Crispin Spreadsheet.xlsx]OEI!R665C12</stp>
        <tr r="L665" s="1"/>
      </tp>
      <tp>
        <v>1</v>
        <stp/>
        <stp>##V3_BDPV12</stp>
        <stp>EURUSD Curncy</stp>
        <stp>QUOTE_FACTOR</stp>
        <stp>[Crispin Spreadsheet.xlsx]OEI!R668C12</stp>
        <tr r="L668" s="1"/>
      </tp>
      <tp>
        <v>1</v>
        <stp/>
        <stp>##V3_BDPV12</stp>
        <stp>EURUSD Curncy</stp>
        <stp>QUOTE_FACTOR</stp>
        <stp>[Crispin Spreadsheet.xlsx]OEI!R669C12</stp>
        <tr r="L669" s="1"/>
      </tp>
      <tp>
        <v>1</v>
        <stp/>
        <stp>##V3_BDPV12</stp>
        <stp>EURUSD Curncy</stp>
        <stp>QUOTE_FACTOR</stp>
        <stp>[Crispin Spreadsheet.xlsx]OEI!R672C12</stp>
        <tr r="L672" s="1"/>
      </tp>
      <tp>
        <v>1</v>
        <stp/>
        <stp>##V3_BDPV12</stp>
        <stp>EURUSD Curncy</stp>
        <stp>QUOTE_FACTOR</stp>
        <stp>[Crispin Spreadsheet.xlsx]OEI!R673C12</stp>
        <tr r="L673" s="1"/>
      </tp>
      <tp>
        <v>1</v>
        <stp/>
        <stp>##V3_BDPV12</stp>
        <stp>EURUSD Curncy</stp>
        <stp>QUOTE_FACTOR</stp>
        <stp>[Crispin Spreadsheet.xlsx]OEI!R670C12</stp>
        <tr r="L670" s="1"/>
      </tp>
      <tp>
        <v>1</v>
        <stp/>
        <stp>##V3_BDPV12</stp>
        <stp>EURUSD Curncy</stp>
        <stp>QUOTE_FACTOR</stp>
        <stp>[Crispin Spreadsheet.xlsx]OEI!R671C12</stp>
        <tr r="L671" s="1"/>
      </tp>
      <tp>
        <v>1</v>
        <stp/>
        <stp>##V3_BDPV12</stp>
        <stp>EURUSD Curncy</stp>
        <stp>QUOTE_FACTOR</stp>
        <stp>[Crispin Spreadsheet.xlsx]OEI!R676C12</stp>
        <tr r="L676" s="1"/>
      </tp>
      <tp>
        <v>1</v>
        <stp/>
        <stp>##V3_BDPV12</stp>
        <stp>EURUSD Curncy</stp>
        <stp>QUOTE_FACTOR</stp>
        <stp>[Crispin Spreadsheet.xlsx]OEI!R677C12</stp>
        <tr r="L677" s="1"/>
      </tp>
      <tp>
        <v>1</v>
        <stp/>
        <stp>##V3_BDPV12</stp>
        <stp>EURUSD Curncy</stp>
        <stp>QUOTE_FACTOR</stp>
        <stp>[Crispin Spreadsheet.xlsx]OEI!R674C12</stp>
        <tr r="L674" s="1"/>
      </tp>
      <tp>
        <v>1</v>
        <stp/>
        <stp>##V3_BDPV12</stp>
        <stp>EURUSD Curncy</stp>
        <stp>QUOTE_FACTOR</stp>
        <stp>[Crispin Spreadsheet.xlsx]OEI!R675C12</stp>
        <tr r="L675" s="1"/>
      </tp>
      <tp>
        <v>1</v>
        <stp/>
        <stp>##V3_BDPV12</stp>
        <stp>EURUSD Curncy</stp>
        <stp>QUOTE_FACTOR</stp>
        <stp>[Crispin Spreadsheet.xlsx]OEI!R678C12</stp>
        <tr r="L678" s="1"/>
      </tp>
      <tp>
        <v>1</v>
        <stp/>
        <stp>##V3_BDPV12</stp>
        <stp>EURUSD Curncy</stp>
        <stp>QUOTE_FACTOR</stp>
        <stp>[Crispin Spreadsheet.xlsx]OEI!R679C12</stp>
        <tr r="L679" s="1"/>
      </tp>
      <tp>
        <v>1</v>
        <stp/>
        <stp>##V3_BDPV12</stp>
        <stp>EURUSD Curncy</stp>
        <stp>QUOTE_FACTOR</stp>
        <stp>[Crispin Spreadsheet.xlsx]OEI!R642C12</stp>
        <tr r="L642" s="1"/>
      </tp>
      <tp>
        <v>1</v>
        <stp/>
        <stp>##V3_BDPV12</stp>
        <stp>EURUSD Curncy</stp>
        <stp>QUOTE_FACTOR</stp>
        <stp>[Crispin Spreadsheet.xlsx]OEI!R643C12</stp>
        <tr r="L643" s="1"/>
      </tp>
      <tp>
        <v>1</v>
        <stp/>
        <stp>##V3_BDPV12</stp>
        <stp>EURUSD Curncy</stp>
        <stp>QUOTE_FACTOR</stp>
        <stp>[Crispin Spreadsheet.xlsx]OEI!R640C12</stp>
        <tr r="L640" s="1"/>
      </tp>
      <tp>
        <v>1</v>
        <stp/>
        <stp>##V3_BDPV12</stp>
        <stp>EURUSD Curncy</stp>
        <stp>QUOTE_FACTOR</stp>
        <stp>[Crispin Spreadsheet.xlsx]OEI!R641C12</stp>
        <tr r="L641" s="1"/>
      </tp>
      <tp>
        <v>1</v>
        <stp/>
        <stp>##V3_BDPV12</stp>
        <stp>EURUSD Curncy</stp>
        <stp>QUOTE_FACTOR</stp>
        <stp>[Crispin Spreadsheet.xlsx]OEI!R646C12</stp>
        <tr r="L646" s="1"/>
      </tp>
      <tp>
        <v>1</v>
        <stp/>
        <stp>##V3_BDPV12</stp>
        <stp>EURUSD Curncy</stp>
        <stp>QUOTE_FACTOR</stp>
        <stp>[Crispin Spreadsheet.xlsx]OEI!R647C12</stp>
        <tr r="L647" s="1"/>
      </tp>
      <tp>
        <v>1</v>
        <stp/>
        <stp>##V3_BDPV12</stp>
        <stp>EURUSD Curncy</stp>
        <stp>QUOTE_FACTOR</stp>
        <stp>[Crispin Spreadsheet.xlsx]OEI!R644C12</stp>
        <tr r="L644" s="1"/>
      </tp>
      <tp>
        <v>1</v>
        <stp/>
        <stp>##V3_BDPV12</stp>
        <stp>EURUSD Curncy</stp>
        <stp>QUOTE_FACTOR</stp>
        <stp>[Crispin Spreadsheet.xlsx]OEI!R645C12</stp>
        <tr r="L645" s="1"/>
      </tp>
      <tp>
        <v>1</v>
        <stp/>
        <stp>##V3_BDPV12</stp>
        <stp>EURUSD Curncy</stp>
        <stp>QUOTE_FACTOR</stp>
        <stp>[Crispin Spreadsheet.xlsx]OEI!R648C12</stp>
        <tr r="L648" s="1"/>
      </tp>
      <tp>
        <v>1</v>
        <stp/>
        <stp>##V3_BDPV12</stp>
        <stp>EURUSD Curncy</stp>
        <stp>QUOTE_FACTOR</stp>
        <stp>[Crispin Spreadsheet.xlsx]OEI!R649C12</stp>
        <tr r="L649" s="1"/>
      </tp>
      <tp>
        <v>1</v>
        <stp/>
        <stp>##V3_BDPV12</stp>
        <stp>EURUSD Curncy</stp>
        <stp>QUOTE_FACTOR</stp>
        <stp>[Crispin Spreadsheet.xlsx]OEI!R652C12</stp>
        <tr r="L652" s="1"/>
      </tp>
      <tp>
        <v>1</v>
        <stp/>
        <stp>##V3_BDPV12</stp>
        <stp>EURUSD Curncy</stp>
        <stp>QUOTE_FACTOR</stp>
        <stp>[Crispin Spreadsheet.xlsx]OEI!R653C12</stp>
        <tr r="L653" s="1"/>
      </tp>
      <tp>
        <v>1</v>
        <stp/>
        <stp>##V3_BDPV12</stp>
        <stp>EURUSD Curncy</stp>
        <stp>QUOTE_FACTOR</stp>
        <stp>[Crispin Spreadsheet.xlsx]OEI!R650C12</stp>
        <tr r="L650" s="1"/>
      </tp>
      <tp>
        <v>1</v>
        <stp/>
        <stp>##V3_BDPV12</stp>
        <stp>EURUSD Curncy</stp>
        <stp>QUOTE_FACTOR</stp>
        <stp>[Crispin Spreadsheet.xlsx]OEI!R651C12</stp>
        <tr r="L651" s="1"/>
      </tp>
      <tp>
        <v>1</v>
        <stp/>
        <stp>##V3_BDPV12</stp>
        <stp>EURUSD Curncy</stp>
        <stp>QUOTE_FACTOR</stp>
        <stp>[Crispin Spreadsheet.xlsx]OEI!R656C12</stp>
        <tr r="L656" s="1"/>
      </tp>
      <tp>
        <v>1</v>
        <stp/>
        <stp>##V3_BDPV12</stp>
        <stp>EURUSD Curncy</stp>
        <stp>QUOTE_FACTOR</stp>
        <stp>[Crispin Spreadsheet.xlsx]OEI!R657C12</stp>
        <tr r="L657" s="1"/>
      </tp>
      <tp>
        <v>1</v>
        <stp/>
        <stp>##V3_BDPV12</stp>
        <stp>EURUSD Curncy</stp>
        <stp>QUOTE_FACTOR</stp>
        <stp>[Crispin Spreadsheet.xlsx]OEI!R654C12</stp>
        <tr r="L654" s="1"/>
      </tp>
      <tp>
        <v>1</v>
        <stp/>
        <stp>##V3_BDPV12</stp>
        <stp>EURUSD Curncy</stp>
        <stp>QUOTE_FACTOR</stp>
        <stp>[Crispin Spreadsheet.xlsx]OEI!R655C12</stp>
        <tr r="L655" s="1"/>
      </tp>
      <tp>
        <v>1</v>
        <stp/>
        <stp>##V3_BDPV12</stp>
        <stp>EURUSD Curncy</stp>
        <stp>QUOTE_FACTOR</stp>
        <stp>[Crispin Spreadsheet.xlsx]OEI!R658C12</stp>
        <tr r="L658" s="1"/>
      </tp>
      <tp>
        <v>1</v>
        <stp/>
        <stp>##V3_BDPV12</stp>
        <stp>EURUSD Curncy</stp>
        <stp>QUOTE_FACTOR</stp>
        <stp>[Crispin Spreadsheet.xlsx]OEI!R659C12</stp>
        <tr r="L659" s="1"/>
      </tp>
      <tp>
        <v>1</v>
        <stp/>
        <stp>##V3_BDPV12</stp>
        <stp>EURUSD Curncy</stp>
        <stp>QUOTE_FACTOR</stp>
        <stp>[Crispin Spreadsheet.xlsx]OEI!R622C12</stp>
        <tr r="L622" s="1"/>
      </tp>
      <tp>
        <v>1</v>
        <stp/>
        <stp>##V3_BDPV12</stp>
        <stp>EURUSD Curncy</stp>
        <stp>QUOTE_FACTOR</stp>
        <stp>[Crispin Spreadsheet.xlsx]OEI!R623C12</stp>
        <tr r="L623" s="1"/>
      </tp>
      <tp>
        <v>1</v>
        <stp/>
        <stp>##V3_BDPV12</stp>
        <stp>EURUSD Curncy</stp>
        <stp>QUOTE_FACTOR</stp>
        <stp>[Crispin Spreadsheet.xlsx]OEI!R620C12</stp>
        <tr r="L620" s="1"/>
      </tp>
      <tp>
        <v>1</v>
        <stp/>
        <stp>##V3_BDPV12</stp>
        <stp>EURUSD Curncy</stp>
        <stp>QUOTE_FACTOR</stp>
        <stp>[Crispin Spreadsheet.xlsx]OEI!R621C12</stp>
        <tr r="L621" s="1"/>
      </tp>
      <tp>
        <v>1</v>
        <stp/>
        <stp>##V3_BDPV12</stp>
        <stp>EURUSD Curncy</stp>
        <stp>QUOTE_FACTOR</stp>
        <stp>[Crispin Spreadsheet.xlsx]OEI!R626C12</stp>
        <tr r="L626" s="1"/>
      </tp>
      <tp>
        <v>1</v>
        <stp/>
        <stp>##V3_BDPV12</stp>
        <stp>EURUSD Curncy</stp>
        <stp>QUOTE_FACTOR</stp>
        <stp>[Crispin Spreadsheet.xlsx]OEI!R627C12</stp>
        <tr r="L627" s="1"/>
      </tp>
      <tp>
        <v>1</v>
        <stp/>
        <stp>##V3_BDPV12</stp>
        <stp>EURUSD Curncy</stp>
        <stp>QUOTE_FACTOR</stp>
        <stp>[Crispin Spreadsheet.xlsx]OEI!R624C12</stp>
        <tr r="L624" s="1"/>
      </tp>
      <tp>
        <v>1</v>
        <stp/>
        <stp>##V3_BDPV12</stp>
        <stp>EURUSD Curncy</stp>
        <stp>QUOTE_FACTOR</stp>
        <stp>[Crispin Spreadsheet.xlsx]OEI!R625C12</stp>
        <tr r="L625" s="1"/>
      </tp>
      <tp>
        <v>1</v>
        <stp/>
        <stp>##V3_BDPV12</stp>
        <stp>EURUSD Curncy</stp>
        <stp>QUOTE_FACTOR</stp>
        <stp>[Crispin Spreadsheet.xlsx]OEI!R628C12</stp>
        <tr r="L628" s="1"/>
      </tp>
      <tp>
        <v>1</v>
        <stp/>
        <stp>##V3_BDPV12</stp>
        <stp>EURUSD Curncy</stp>
        <stp>QUOTE_FACTOR</stp>
        <stp>[Crispin Spreadsheet.xlsx]OEI!R629C12</stp>
        <tr r="L629" s="1"/>
      </tp>
      <tp>
        <v>1</v>
        <stp/>
        <stp>##V3_BDPV12</stp>
        <stp>EURUSD Curncy</stp>
        <stp>QUOTE_FACTOR</stp>
        <stp>[Crispin Spreadsheet.xlsx]OEI!R632C12</stp>
        <tr r="L632" s="1"/>
      </tp>
      <tp>
        <v>1</v>
        <stp/>
        <stp>##V3_BDPV12</stp>
        <stp>EURUSD Curncy</stp>
        <stp>QUOTE_FACTOR</stp>
        <stp>[Crispin Spreadsheet.xlsx]OEI!R633C12</stp>
        <tr r="L633" s="1"/>
      </tp>
      <tp>
        <v>1</v>
        <stp/>
        <stp>##V3_BDPV12</stp>
        <stp>EURUSD Curncy</stp>
        <stp>QUOTE_FACTOR</stp>
        <stp>[Crispin Spreadsheet.xlsx]OEI!R630C12</stp>
        <tr r="L630" s="1"/>
      </tp>
      <tp>
        <v>1</v>
        <stp/>
        <stp>##V3_BDPV12</stp>
        <stp>EURUSD Curncy</stp>
        <stp>QUOTE_FACTOR</stp>
        <stp>[Crispin Spreadsheet.xlsx]OEI!R631C12</stp>
        <tr r="L631" s="1"/>
      </tp>
      <tp>
        <v>1</v>
        <stp/>
        <stp>##V3_BDPV12</stp>
        <stp>EURUSD Curncy</stp>
        <stp>QUOTE_FACTOR</stp>
        <stp>[Crispin Spreadsheet.xlsx]OEI!R636C12</stp>
        <tr r="L636" s="1"/>
      </tp>
      <tp>
        <v>1</v>
        <stp/>
        <stp>##V3_BDPV12</stp>
        <stp>EURUSD Curncy</stp>
        <stp>QUOTE_FACTOR</stp>
        <stp>[Crispin Spreadsheet.xlsx]OEI!R637C12</stp>
        <tr r="L637" s="1"/>
      </tp>
      <tp>
        <v>1</v>
        <stp/>
        <stp>##V3_BDPV12</stp>
        <stp>EURUSD Curncy</stp>
        <stp>QUOTE_FACTOR</stp>
        <stp>[Crispin Spreadsheet.xlsx]OEI!R634C12</stp>
        <tr r="L634" s="1"/>
      </tp>
      <tp>
        <v>1</v>
        <stp/>
        <stp>##V3_BDPV12</stp>
        <stp>EURUSD Curncy</stp>
        <stp>QUOTE_FACTOR</stp>
        <stp>[Crispin Spreadsheet.xlsx]OEI!R635C12</stp>
        <tr r="L635" s="1"/>
      </tp>
      <tp>
        <v>1</v>
        <stp/>
        <stp>##V3_BDPV12</stp>
        <stp>EURUSD Curncy</stp>
        <stp>QUOTE_FACTOR</stp>
        <stp>[Crispin Spreadsheet.xlsx]OEI!R638C12</stp>
        <tr r="L638" s="1"/>
      </tp>
      <tp>
        <v>1</v>
        <stp/>
        <stp>##V3_BDPV12</stp>
        <stp>EURUSD Curncy</stp>
        <stp>QUOTE_FACTOR</stp>
        <stp>[Crispin Spreadsheet.xlsx]OEI!R639C12</stp>
        <tr r="L639" s="1"/>
      </tp>
      <tp>
        <v>1</v>
        <stp/>
        <stp>##V3_BDPV12</stp>
        <stp>EURUSD Curncy</stp>
        <stp>QUOTE_FACTOR</stp>
        <stp>[Crispin Spreadsheet.xlsx]OEI!R612C12</stp>
        <tr r="L612" s="1"/>
      </tp>
      <tp>
        <v>1</v>
        <stp/>
        <stp>##V3_BDPV12</stp>
        <stp>EURUSD Curncy</stp>
        <stp>QUOTE_FACTOR</stp>
        <stp>[Crispin Spreadsheet.xlsx]OEI!R613C12</stp>
        <tr r="L613" s="1"/>
      </tp>
      <tp>
        <v>1</v>
        <stp/>
        <stp>##V3_BDPV12</stp>
        <stp>EURUSD Curncy</stp>
        <stp>QUOTE_FACTOR</stp>
        <stp>[Crispin Spreadsheet.xlsx]OEI!R616C12</stp>
        <tr r="L616" s="1"/>
      </tp>
      <tp>
        <v>1</v>
        <stp/>
        <stp>##V3_BDPV12</stp>
        <stp>EURUSD Curncy</stp>
        <stp>QUOTE_FACTOR</stp>
        <stp>[Crispin Spreadsheet.xlsx]OEI!R617C12</stp>
        <tr r="L617" s="1"/>
      </tp>
      <tp>
        <v>1</v>
        <stp/>
        <stp>##V3_BDPV12</stp>
        <stp>EURUSD Curncy</stp>
        <stp>QUOTE_FACTOR</stp>
        <stp>[Crispin Spreadsheet.xlsx]OEI!R614C12</stp>
        <tr r="L614" s="1"/>
      </tp>
      <tp>
        <v>1</v>
        <stp/>
        <stp>##V3_BDPV12</stp>
        <stp>EURUSD Curncy</stp>
        <stp>QUOTE_FACTOR</stp>
        <stp>[Crispin Spreadsheet.xlsx]OEI!R615C12</stp>
        <tr r="L615" s="1"/>
      </tp>
      <tp>
        <v>1</v>
        <stp/>
        <stp>##V3_BDPV12</stp>
        <stp>EURUSD Curncy</stp>
        <stp>QUOTE_FACTOR</stp>
        <stp>[Crispin Spreadsheet.xlsx]OEI!R618C12</stp>
        <tr r="L618" s="1"/>
      </tp>
      <tp>
        <v>1</v>
        <stp/>
        <stp>##V3_BDPV12</stp>
        <stp>EURUSD Curncy</stp>
        <stp>QUOTE_FACTOR</stp>
        <stp>[Crispin Spreadsheet.xlsx]OEI!R619C12</stp>
        <tr r="L619" s="1"/>
      </tp>
      <tp>
        <v>1</v>
        <stp/>
        <stp>##V3_BDPV12</stp>
        <stp>EURUSD Curncy</stp>
        <stp>QUOTE_FACTOR</stp>
        <stp>[Crispin Spreadsheet.xlsx]OEI!R570C12</stp>
        <tr r="L570" s="1"/>
      </tp>
      <tp>
        <v>1</v>
        <stp/>
        <stp>##V3_BDPV12</stp>
        <stp>EURUSD Curncy</stp>
        <stp>QUOTE_FACTOR</stp>
        <stp>[Crispin Spreadsheet.xlsx]OEI!R535C12</stp>
        <tr r="L535" s="1"/>
      </tp>
      <tp>
        <v>1</v>
        <stp/>
        <stp>##V3_BDPV12</stp>
        <stp>EURUSD Curncy</stp>
        <stp>QUOTE_FACTOR</stp>
        <stp>[Crispin Spreadsheet.xlsx]OEI!R490C12</stp>
        <tr r="L490" s="1"/>
      </tp>
      <tp>
        <v>1</v>
        <stp/>
        <stp>##V3_BDPV12</stp>
        <stp>EURUSD Curncy</stp>
        <stp>QUOTE_FACTOR</stp>
        <stp>[Crispin Spreadsheet.xlsx]OEI!R479C12</stp>
        <tr r="L479" s="1"/>
      </tp>
      <tp>
        <v>6955</v>
        <stp/>
        <stp>##V3_BDPV12</stp>
        <stp>DCC LN Equity</stp>
        <stp>PX_YEST_CLOSE</stp>
        <stp>[Crispin Spreadsheet.xlsx]OEI!R460C6</stp>
        <tr r="F460" s="1"/>
      </tp>
      <tp t="s">
        <v>GBp</v>
        <stp/>
        <stp>##V3_BDPV12</stp>
        <stp>EZJ LN Equity</stp>
        <stp>CRNCY</stp>
        <stp>[Crispin Spreadsheet.xlsx]OEI!R467C4</stp>
        <tr r="D467" s="1"/>
      </tp>
      <tp>
        <v>2289</v>
        <stp/>
        <stp>##V3_BDPV12</stp>
        <stp>ABF LN Equity</stp>
        <stp>PX_YEST_CLOSE</stp>
        <stp>[Crispin Spreadsheet.xlsx]OEI!R781C6</stp>
        <tr r="F781" s="1"/>
      </tp>
      <tp>
        <v>904</v>
        <stp/>
        <stp>##V3_BDPV12</stp>
        <stp>IGG LN Equity</stp>
        <stp>PX_YEST_CLOSE</stp>
        <stp>[Crispin Spreadsheet.xlsx]OEI!R804C6</stp>
        <tr r="F804" s="1"/>
      </tp>
      <tp>
        <v>68.599999999999994</v>
        <stp/>
        <stp>##V3_BDPV12</stp>
        <stp>HDG NA Equity</stp>
        <stp>PX_YEST_CLOSE</stp>
        <stp>[Crispin Spreadsheet.xlsx]OEI!R308C6</stp>
        <tr r="F308" s="1"/>
      </tp>
      <tp>
        <v>12.433999999999999</v>
        <stp/>
        <stp>##V3_BDPV12</stp>
        <stp>UCG IM Equity</stp>
        <stp>PX_YEST_CLOSE</stp>
        <stp>[Crispin Spreadsheet.xlsx]OEI!R243C6</stp>
        <tr r="F243" s="1"/>
      </tp>
      <tp t="s">
        <v>EUR</v>
        <stp/>
        <stp>##V3_BDPV12</stp>
        <stp>SAN FP Equity</stp>
        <stp>CRNCY</stp>
        <stp>[Crispin Spreadsheet.xlsx]OEI!R122C4</stp>
        <tr r="D122" s="1"/>
      </tp>
      <tp t="s">
        <v>GBp</v>
        <stp/>
        <stp>##V3_BDPV12</stp>
        <stp>AZN LN Equity</stp>
        <stp>CRNCY</stp>
        <stp>[Crispin Spreadsheet.xlsx]OEI!R427C4</stp>
        <tr r="D427" s="1"/>
      </tp>
      <tp t="s">
        <v>USD</v>
        <stp/>
        <stp>##V3_BDPV12</stp>
        <stp>HAL US Equity</stp>
        <stp>CRNCY</stp>
        <stp>[Crispin Spreadsheet.xlsx]OEI!R671C4</stp>
        <tr r="D671" s="1"/>
      </tp>
      <tp t="s">
        <v>EUR</v>
        <stp/>
        <stp>##V3_BDPV12</stp>
        <stp>SAB SQ Equity</stp>
        <stp>CRNCY</stp>
        <stp>[Crispin Spreadsheet.xlsx]OEI!R353C4</stp>
        <tr r="D353" s="1"/>
      </tp>
      <tp t="s">
        <v>NOK</v>
        <stp/>
        <stp>##V3_BDPV12</stp>
        <stp>STB NO Equity</stp>
        <stp>CRNCY</stp>
        <stp>[Crispin Spreadsheet.xlsx]OEI!R328C4</stp>
        <tr r="D328" s="1"/>
      </tp>
      <tp t="s">
        <v>SEK</v>
        <stp/>
        <stp>##V3_BDPV12</stp>
        <stp>NDA SS Equity</stp>
        <stp>CRNCY</stp>
        <stp>[Crispin Spreadsheet.xlsx]OEI!R374C4</stp>
        <tr r="D374" s="1"/>
      </tp>
      <tp t="s">
        <v>EUR</v>
        <stp/>
        <stp>##V3_BDPV12</stp>
        <stp>ACA FP Equity</stp>
        <stp>CRNCY</stp>
        <stp>[Crispin Spreadsheet.xlsx]OEI!R100C4</stp>
        <tr r="D100" s="1"/>
      </tp>
      <tp t="s">
        <v>GBp</v>
        <stp/>
        <stp>##V3_BDPV12</stp>
        <stp>DTG LN Equity</stp>
        <stp>CRNCY</stp>
        <stp>[Crispin Spreadsheet.xlsx]OEI!R789C4</stp>
        <tr r="D789" s="1"/>
      </tp>
      <tp>
        <v>741.8</v>
        <stp/>
        <stp>##V3_BDPV12</stp>
        <stp>ECM LN Equity</stp>
        <stp>PX_YEST_CLOSE</stp>
        <stp>[Crispin Spreadsheet.xlsx]OEI!R470C6</stp>
        <tr r="F470" s="1"/>
      </tp>
      <tp t="s">
        <v>EUR</v>
        <stp/>
        <stp>##V3_BDPV12</stp>
        <stp>ALO FP Equity</stp>
        <stp>CRNCY</stp>
        <stp>[Crispin Spreadsheet.xlsx]OEI!R89C4</stp>
        <tr r="D89" s="1"/>
      </tp>
      <tp t="s">
        <v>GBp</v>
        <stp/>
        <stp>##V3_BDPV12</stp>
        <stp>HSX LN Equity</stp>
        <stp>CRNCY</stp>
        <stp>[Crispin Spreadsheet.xlsx]OPE!R36C4</stp>
        <tr r="D36" s="5"/>
      </tp>
      <tp>
        <v>32.590000000000003</v>
        <stp/>
        <stp>##V3_BDPV12</stp>
        <stp>PGS NO Equity</stp>
        <stp>PX_YEST_CLOSE</stp>
        <stp>[Crispin Spreadsheet.xlsx]OEI!R325C6</stp>
        <tr r="F325" s="1"/>
      </tp>
      <tp>
        <v>3.3650000000000002</v>
        <stp/>
        <stp>##V3_BDPV12</stp>
        <stp>EDP PL Equity</stp>
        <stp>PX_YEST_CLOSE</stp>
        <stp>[Crispin Spreadsheet.xlsx]OEI!R335C6</stp>
        <tr r="F335" s="1"/>
      </tp>
      <tp t="s">
        <v>USD</v>
        <stp/>
        <stp>##V3_BDPV12</stp>
        <stp>FCX US Equity</stp>
        <stp>CRNCY</stp>
        <stp>[Crispin Spreadsheet.xlsx]OEI!R663C4</stp>
        <tr r="D663" s="1"/>
      </tp>
      <tp t="s">
        <v>AUD</v>
        <stp/>
        <stp>##V3_BDPV12</stp>
        <stp>GMA AU Equity</stp>
        <stp>CRNCY</stp>
        <stp>[Crispin Spreadsheet.xlsx]OEI!R18C4</stp>
        <tr r="D18" s="1"/>
      </tp>
      <tp t="s">
        <v>USD</v>
        <stp/>
        <stp>##V3_BDPV12</stp>
        <stp>BGS US Equity</stp>
        <stp>CRNCY</stp>
        <stp>[Crispin Spreadsheet.xlsx]OEI!R627C4</stp>
        <tr r="D627" s="1"/>
      </tp>
      <tp>
        <v>26.05</v>
        <stp/>
        <stp>##V3_BDPV12</stp>
        <stp>ITX SQ Equity</stp>
        <stp>PX_YEST_CLOSE</stp>
        <stp>[Crispin Spreadsheet.xlsx]OEI!R358C6</stp>
        <tr r="F358" s="1"/>
      </tp>
      <tp>
        <v>1540.5</v>
        <stp/>
        <stp>##V3_BDPV12</stp>
        <stp>SKY LN Equity</stp>
        <stp>PX_YEST_CLOSE</stp>
        <stp>[Crispin Spreadsheet.xlsx]OEI!R578C6</stp>
        <tr r="F578" s="1"/>
      </tp>
      <tp>
        <v>289.7</v>
        <stp/>
        <stp>##V3_BDPV12</stp>
        <stp>BBY LN Equity</stp>
        <stp>PX_YEST_CLOSE</stp>
        <stp>[Crispin Spreadsheet.xlsx]OEI!R431C6</stp>
        <tr r="F431" s="1"/>
      </tp>
      <tp t="s">
        <v>USD</v>
        <stp/>
        <stp>##V3_BDPV12</stp>
        <stp>NAV US Equity</stp>
        <stp>CRNCY</stp>
        <stp>[Crispin Spreadsheet.xlsx]OEI!R821C4</stp>
        <tr r="D821" s="1"/>
      </tp>
      <tp t="s">
        <v>EUR</v>
        <stp/>
        <stp>##V3_BDPV12</stp>
        <stp>HOT GY Equity</stp>
        <stp>CRNCY</stp>
        <stp>[Crispin Spreadsheet.xlsx]OEI!R165C4</stp>
        <tr r="D165" s="1"/>
      </tp>
      <tp>
        <v>0.59</v>
        <stp/>
        <stp>##V3_BDHV12</stp>
        <stp>MLX AU Equity</stp>
        <stp>PX_CLOSE_1D</stp>
        <stp>14/08/2018</stp>
        <stp>14/08/2018</stp>
        <stp>[Crispin Spreadsheet.xlsx]OEI!R20C28</stp>
        <tr r="AB20" s="1"/>
      </tp>
      <tp>
        <v>108.1</v>
        <stp/>
        <stp>##V3_BDHV12</stp>
        <stp>AIR FP Equity</stp>
        <stp>PX_CLOSE_1D</stp>
        <stp>14/08/2018</stp>
        <stp>14/08/2018</stp>
        <stp>[Crispin Spreadsheet.xlsx]OEI!R88C28</stp>
        <tr r="AB88" s="1"/>
      </tp>
      <tp>
        <v>21.75</v>
        <stp/>
        <stp>##V3_BDHV12</stp>
        <stp>VIV FP Equity</stp>
        <stp>PX_CLOSE_1D</stp>
        <stp>14/08/2018</stp>
        <stp>14/08/2018</stp>
        <stp>[Crispin Spreadsheet.xlsx]OPE!R12C22</stp>
        <tr r="V12" s="5"/>
      </tp>
      <tp>
        <v>6.4</v>
        <stp/>
        <stp>##V3_BDHV12</stp>
        <stp>BLD AU Equity</stp>
        <stp>PX_CLOSE_1D</stp>
        <stp>14/08/2018</stp>
        <stp>14/08/2018</stp>
        <stp>[Crispin Spreadsheet.xlsx]OEI!R14C28</stp>
        <tr r="AB14" s="1"/>
      </tp>
      <tp>
        <v>64.900000000000006</v>
        <stp/>
        <stp>##V3_BDPV12</stp>
        <stp>LR FP Equity</stp>
        <stp>PX_YEST_CLOSE</stp>
        <stp>[Crispin Spreadsheet.xlsx]OEI!R112C6</stp>
        <tr r="F112" s="1"/>
      </tp>
      <tp>
        <v>5.75</v>
        <stp/>
        <stp>##V3_BDPV12</stp>
        <stp>KN FP Equity</stp>
        <stp>PX_YEST_CLOSE</stp>
        <stp>[Crispin Spreadsheet.xlsx]OEI!R115C6</stp>
        <tr r="F115" s="1"/>
      </tp>
      <tp>
        <v>54</v>
        <stp/>
        <stp>##V3_BDPV12</stp>
        <stp>TSTR LN Equity</stp>
        <stp>PX_YEST_CLOSE</stp>
        <stp>[Crispin Spreadsheet.xlsx]OPE!R44C6</stp>
        <tr r="F44" s="5"/>
      </tp>
      <tp>
        <v>787.1</v>
        <stp/>
        <stp>##V3_BDPV12</stp>
        <stp>PLA Comdty</stp>
        <stp>PX_YEST_CLOSE</stp>
        <stp>[Crispin Spreadsheet.xlsx]OEI!R749C6</stp>
        <tr r="F749" s="1"/>
      </tp>
      <tp t="s">
        <v>USD</v>
        <stp/>
        <stp>##V3_BDPV12</stp>
        <stp>UA US Equity</stp>
        <stp>CRNCY</stp>
        <stp>[Crispin Spreadsheet.xlsx]OEI!R726C4</stp>
        <tr r="D726" s="1"/>
      </tp>
      <tp t="s">
        <v>GBp</v>
        <stp/>
        <stp>##V3_BDPV12</stp>
        <stp>PDG LN Equity</stp>
        <stp>CRNCY</stp>
        <stp>[Crispin Spreadsheet.xlsx]BEST!R9C4</stp>
        <tr r="D9" s="6"/>
      </tp>
      <tp>
        <v>7.4999999999999997E-2</v>
        <stp/>
        <stp>##V3_BDHV12</stp>
        <stp>DW CN Equity</stp>
        <stp>PX_CLOSE_1D</stp>
        <stp>14/08/2018</stp>
        <stp>14/08/2018</stp>
        <stp>[Crispin Spreadsheet.xlsx]OEI!R53C28</stp>
        <tr r="AB53" s="1"/>
      </tp>
      <tp t="s">
        <v>USD</v>
        <stp/>
        <stp>##V3_BDPV12</stp>
        <stp>LEN US Equity</stp>
        <stp>CRNCY</stp>
        <stp>[Crispin Spreadsheet.xlsx]OEI!R684C4</stp>
        <tr r="D684" s="1"/>
      </tp>
      <tp t="s">
        <v>GBp</v>
        <stp/>
        <stp>##V3_BDPV12</stp>
        <stp>RTN LN Equity</stp>
        <stp>CRNCY</stp>
        <stp>[Crispin Spreadsheet.xlsx]OEI!R558C4</stp>
        <tr r="D558" s="1"/>
      </tp>
      <tp t="s">
        <v>USD</v>
        <stp/>
        <stp>##V3_BDPV12</stp>
        <stp>EEM US Equity</stp>
        <stp>CRNCY</stp>
        <stp>[Crispin Spreadsheet.xlsx]OEI!R754C4</stp>
        <tr r="D754" s="1"/>
      </tp>
      <tp t="s">
        <v>GBp</v>
        <stp/>
        <stp>##V3_BDPV12</stp>
        <stp>HUM LN Equity</stp>
        <stp>CRNCY</stp>
        <stp>[Crispin Spreadsheet.xlsx]OEI!R489C4</stp>
        <tr r="D489" s="1"/>
      </tp>
      <tp t="s">
        <v>USD</v>
        <stp/>
        <stp>##V3_BDPV12</stp>
        <stp>AAL US Equity</stp>
        <stp>CRNCY</stp>
        <stp>[Crispin Spreadsheet.xlsx]OEI!R620C4</stp>
        <tr r="D620" s="1"/>
      </tp>
      <tp>
        <v>12.59</v>
        <stp/>
        <stp>##V3_BDPV12</stp>
        <stp>BVN US Equity</stp>
        <stp>PX_YEST_CLOSE</stp>
        <stp>[Crispin Spreadsheet.xlsx]OEI!R639C6</stp>
        <tr r="F639" s="1"/>
      </tp>
      <tp>
        <v>21.16</v>
        <stp/>
        <stp>##V3_BDPV12</stp>
        <stp>BGN IM Equity</stp>
        <stp>PX_YEST_CLOSE</stp>
        <stp>[Crispin Spreadsheet.xlsx]OEI!R226C6</stp>
        <tr r="F226" s="1"/>
      </tp>
      <tp t="s">
        <v>USD</v>
        <stp/>
        <stp>##V3_BDPV12</stp>
        <stp>FAF US Equity</stp>
        <stp>CRNCY</stp>
        <stp>[Crispin Spreadsheet.xlsx]OEI!R660C4</stp>
        <tr r="D660" s="1"/>
      </tp>
      <tp>
        <v>13.95</v>
        <stp/>
        <stp>##V3_BDPV12</stp>
        <stp>ORA FP Equity</stp>
        <stp>PX_YEST_CLOSE</stp>
        <stp>[Crispin Spreadsheet.xlsx]OPE!R10C6</stp>
        <tr r="F10" s="5"/>
      </tp>
      <tp>
        <v>9385</v>
        <stp/>
        <stp>##V3_BDPV12</stp>
        <stp>IBA Index</stp>
        <stp>LAST_PRICE</stp>
        <stp>[Crispin Spreadsheet.xlsx]OEI!R348C7</stp>
        <tr r="G348" s="1"/>
      </tp>
      <tp>
        <v>1</v>
        <stp/>
        <stp>##V3_BDPV12</stp>
        <stp>EURNOK Curncy</stp>
        <stp>QUOTE_FACTOR</stp>
        <stp>[Crispin Spreadsheet.xlsx]OPE!R23C12</stp>
        <tr r="L23" s="5"/>
      </tp>
      <tp>
        <v>1</v>
        <stp/>
        <stp>##V3_BDPV12</stp>
        <stp>EURNOK Curncy</stp>
        <stp>QUOTE_FACTOR</stp>
        <stp>[Crispin Spreadsheet.xlsx]OPE!R24C12</stp>
        <tr r="L24" s="5"/>
      </tp>
      <tp t="s">
        <v>EUR</v>
        <stp/>
        <stp>##V3_BDPV12</stp>
        <stp>ACX SQ Equity</stp>
        <stp>CRNCY</stp>
        <stp>[Crispin Spreadsheet.xlsx]OEI!R350C4</stp>
        <tr r="D350" s="1"/>
      </tp>
      <tp t="s">
        <v>EUR</v>
        <stp/>
        <stp>##V3_BDPV12</stp>
        <stp>AIR FP Equity</stp>
        <stp>CRNCY</stp>
        <stp>[Crispin Spreadsheet.xlsx]OEI!R88C4</stp>
        <tr r="D88" s="1"/>
      </tp>
      <tp>
        <v>129.4</v>
        <stp/>
        <stp>##V3_BDPV12</stp>
        <stp>MQG AU Equity</stp>
        <stp>PX_YEST_CLOSE</stp>
        <stp>[Crispin Spreadsheet.xlsx]OEI!R19C6</stp>
        <tr r="F19" s="1"/>
      </tp>
      <tp t="s">
        <v>CHF</v>
        <stp/>
        <stp>##V3_BDPV12</stp>
        <stp>AMS SW Equity</stp>
        <stp>CRNCY</stp>
        <stp>[Crispin Spreadsheet.xlsx]OEI!R388C4</stp>
        <tr r="D388" s="1"/>
      </tp>
      <tp t="s">
        <v>USD</v>
        <stp/>
        <stp>##V3_BDPV12</stp>
        <stp>MAS US Equity</stp>
        <stp>CRNCY</stp>
        <stp>[Crispin Spreadsheet.xlsx]OEI!R690C4</stp>
        <tr r="D690" s="1"/>
      </tp>
      <tp t="s">
        <v>EUR</v>
        <stp/>
        <stp>##V3_BDPV12</stp>
        <stp>FUR NA Equity</stp>
        <stp>CRNCY</stp>
        <stp>[Crispin Spreadsheet.xlsx]OEI!R306C4</stp>
        <tr r="D306" s="1"/>
      </tp>
      <tp t="s">
        <v>EUR</v>
        <stp/>
        <stp>##V3_BDPV12</stp>
        <stp>IDR SQ Equity</stp>
        <stp>CRNCY</stp>
        <stp>[Crispin Spreadsheet.xlsx]OEI!R357C4</stp>
        <tr r="D357" s="1"/>
      </tp>
      <tp t="s">
        <v>USD</v>
        <stp/>
        <stp>##V3_BDPV12</stp>
        <stp>GGP US Equity</stp>
        <stp>CRNCY</stp>
        <stp>[Crispin Spreadsheet.xlsx]OEI!R666C4</stp>
        <tr r="D666" s="1"/>
      </tp>
      <tp t="s">
        <v>EUR</v>
        <stp/>
        <stp>##V3_BDPV12</stp>
        <stp>ALV GY Equity</stp>
        <stp>CRNCY</stp>
        <stp>[Crispin Spreadsheet.xlsx]OEI!R147C4</stp>
        <tr r="D147" s="1"/>
      </tp>
      <tp t="s">
        <v>GBp</v>
        <stp/>
        <stp>##V3_BDPV12</stp>
        <stp>ITV LN Equity</stp>
        <stp>CRNCY</stp>
        <stp>[Crispin Spreadsheet.xlsx]OEI!R508C4</stp>
        <tr r="D508" s="1"/>
      </tp>
      <tp t="s">
        <v>USD</v>
        <stp/>
        <stp>##V3_BDPV12</stp>
        <stp>WFT US Equity</stp>
        <stp>CRNCY</stp>
        <stp>[Crispin Spreadsheet.xlsx]OEI!R847C4</stp>
        <tr r="D847" s="1"/>
      </tp>
      <tp t="s">
        <v>USD</v>
        <stp/>
        <stp>##V3_BDPV12</stp>
        <stp>DHT US Equity</stp>
        <stp>CRNCY</stp>
        <stp>[Crispin Spreadsheet.xlsx]OEI!R649C4</stp>
        <tr r="D649" s="1"/>
      </tp>
      <tp>
        <v>100.1</v>
        <stp/>
        <stp>##V3_BDHV12</stp>
        <stp>SAP GY Equity</stp>
        <stp>PX_CLOSE_1D</stp>
        <stp>14/08/2018</stp>
        <stp>14/08/2018</stp>
        <stp>[Crispin Spreadsheet.xlsx]OPE!R15C22</stp>
        <tr r="V15" s="5"/>
      </tp>
      <tp>
        <v>217.35</v>
        <stp/>
        <stp>##V3_BDPV12</stp>
        <stp>BT/A LN Equity</stp>
        <stp>PX_YEST_CLOSE</stp>
        <stp>[Crispin Spreadsheet.xlsx]OPE!R33C6</stp>
        <tr r="F33" s="5"/>
      </tp>
      <tp>
        <v>188.4</v>
        <stp/>
        <stp>##V3_BDHV12</stp>
        <stp>DVO LN Equity</stp>
        <stp>PX_CLOSE_1D</stp>
        <stp>14/08/2018</stp>
        <stp>14/08/2018</stp>
        <stp>[Crispin Spreadsheet.xlsx]OPE!R35C22</stp>
        <tr r="V35" s="5"/>
      </tp>
      <tp>
        <v>2.86</v>
        <stp/>
        <stp>##V3_BDHV12</stp>
        <stp>GMA AU Equity</stp>
        <stp>PX_CLOSE_1D</stp>
        <stp>14/08/2018</stp>
        <stp>14/08/2018</stp>
        <stp>[Crispin Spreadsheet.xlsx]OEI!R18C28</stp>
        <tr r="AB18" s="1"/>
      </tp>
      <tp>
        <v>4.33</v>
        <stp/>
        <stp>##V3_BDHV12</stp>
        <stp>FMG AU Equity</stp>
        <stp>PX_CLOSE_1D</stp>
        <stp>14/08/2018</stp>
        <stp>14/08/2018</stp>
        <stp>[Crispin Spreadsheet.xlsx]OEI!R17C28</stp>
        <tr r="AB17" s="1"/>
      </tp>
      <tp t="s">
        <v>EUR</v>
        <stp/>
        <stp>##V3_BDPV12</stp>
        <stp>SW FP Equity</stp>
        <stp>CRNCY</stp>
        <stp>[Crispin Spreadsheet.xlsx]OEI!R130C4</stp>
        <tr r="D130" s="1"/>
      </tp>
      <tp t="s">
        <v>EUR</v>
        <stp/>
        <stp>##V3_BDPV12</stp>
        <stp>IF IM Equity</stp>
        <stp>CRNCY</stp>
        <stp>[Crispin Spreadsheet.xlsx]OEI!R227C4</stp>
        <tr r="D227" s="1"/>
      </tp>
      <tp>
        <v>82.56</v>
        <stp/>
        <stp>##V3_BDPV12</stp>
        <stp>DG FP Equity</stp>
        <stp>PX_YEST_CLOSE</stp>
        <stp>[Crispin Spreadsheet.xlsx]OEI!R139C6</stp>
        <tr r="F139" s="1"/>
      </tp>
      <tp>
        <v>26.285</v>
        <stp/>
        <stp>##V3_BDHV12</stp>
        <stp>MT NA Equity</stp>
        <stp>PX_CLOSE_1D</stp>
        <stp>14/08/2018</stp>
        <stp>14/08/2018</stp>
        <stp>[Crispin Spreadsheet.xlsx]SWAN!R95C26</stp>
        <tr r="Z95" s="2"/>
      </tp>
      <tp>
        <v>26.43</v>
        <stp/>
        <stp>##V3_BDPV12</stp>
        <stp>LB US Equity</stp>
        <stp>PX_YEST_CLOSE</stp>
        <stp>[Crispin Spreadsheet.xlsx]OEI!R812C6</stp>
        <tr r="F812" s="1"/>
      </tp>
      <tp>
        <v>1</v>
        <stp/>
        <stp>##V3_BDPV12</stp>
        <stp>EURCHF Curncy</stp>
        <stp>QUOTE_FACTOR</stp>
        <stp>[Crispin Spreadsheet.xlsx]OEI!R838C12</stp>
        <tr r="L838" s="1"/>
      </tp>
      <tp t="s">
        <v>GBp</v>
        <stp/>
        <stp>##V3_BDPV12</stp>
        <stp>AV/ LN Equity</stp>
        <stp>CRNCY</stp>
        <stp>[Crispin Spreadsheet.xlsx]OEI!R429C4</stp>
        <tr r="D429" s="1"/>
      </tp>
      <tp>
        <v>1</v>
        <stp/>
        <stp>##V3_BDPV12</stp>
        <stp>EURCHF Curncy</stp>
        <stp>QUOTE_FACTOR</stp>
        <stp>[Crispin Spreadsheet.xlsx]OEI!R389C12</stp>
        <tr r="L389" s="1"/>
      </tp>
      <tp>
        <v>1</v>
        <stp/>
        <stp>##V3_BDPV12</stp>
        <stp>EURCHF Curncy</stp>
        <stp>QUOTE_FACTOR</stp>
        <stp>[Crispin Spreadsheet.xlsx]OEI!R388C12</stp>
        <tr r="L388" s="1"/>
      </tp>
      <tp>
        <v>1</v>
        <stp/>
        <stp>##V3_BDPV12</stp>
        <stp>EURCHF Curncy</stp>
        <stp>QUOTE_FACTOR</stp>
        <stp>[Crispin Spreadsheet.xlsx]OEI!R385C12</stp>
        <tr r="L385" s="1"/>
      </tp>
      <tp>
        <v>1</v>
        <stp/>
        <stp>##V3_BDPV12</stp>
        <stp>EURCHF Curncy</stp>
        <stp>QUOTE_FACTOR</stp>
        <stp>[Crispin Spreadsheet.xlsx]OEI!R387C12</stp>
        <tr r="L387" s="1"/>
      </tp>
      <tp>
        <v>1</v>
        <stp/>
        <stp>##V3_BDPV12</stp>
        <stp>EURCHF Curncy</stp>
        <stp>QUOTE_FACTOR</stp>
        <stp>[Crispin Spreadsheet.xlsx]OEI!R386C12</stp>
        <tr r="L386" s="1"/>
      </tp>
      <tp>
        <v>1</v>
        <stp/>
        <stp>##V3_BDPV12</stp>
        <stp>EURCHF Curncy</stp>
        <stp>QUOTE_FACTOR</stp>
        <stp>[Crispin Spreadsheet.xlsx]OEI!R399C12</stp>
        <tr r="L399" s="1"/>
      </tp>
      <tp>
        <v>1</v>
        <stp/>
        <stp>##V3_BDPV12</stp>
        <stp>EURCHF Curncy</stp>
        <stp>QUOTE_FACTOR</stp>
        <stp>[Crispin Spreadsheet.xlsx]OEI!R398C12</stp>
        <tr r="L398" s="1"/>
      </tp>
      <tp>
        <v>1</v>
        <stp/>
        <stp>##V3_BDPV12</stp>
        <stp>EURCHF Curncy</stp>
        <stp>QUOTE_FACTOR</stp>
        <stp>[Crispin Spreadsheet.xlsx]OEI!R391C12</stp>
        <tr r="L391" s="1"/>
      </tp>
      <tp>
        <v>1</v>
        <stp/>
        <stp>##V3_BDPV12</stp>
        <stp>EURCHF Curncy</stp>
        <stp>QUOTE_FACTOR</stp>
        <stp>[Crispin Spreadsheet.xlsx]OEI!R390C12</stp>
        <tr r="L390" s="1"/>
      </tp>
      <tp>
        <v>1</v>
        <stp/>
        <stp>##V3_BDPV12</stp>
        <stp>EURCHF Curncy</stp>
        <stp>QUOTE_FACTOR</stp>
        <stp>[Crispin Spreadsheet.xlsx]OEI!R393C12</stp>
        <tr r="L393" s="1"/>
      </tp>
      <tp>
        <v>1</v>
        <stp/>
        <stp>##V3_BDPV12</stp>
        <stp>EURCHF Curncy</stp>
        <stp>QUOTE_FACTOR</stp>
        <stp>[Crispin Spreadsheet.xlsx]OEI!R392C12</stp>
        <tr r="L392" s="1"/>
      </tp>
      <tp>
        <v>1</v>
        <stp/>
        <stp>##V3_BDPV12</stp>
        <stp>EURCHF Curncy</stp>
        <stp>QUOTE_FACTOR</stp>
        <stp>[Crispin Spreadsheet.xlsx]OEI!R395C12</stp>
        <tr r="L395" s="1"/>
      </tp>
      <tp>
        <v>1</v>
        <stp/>
        <stp>##V3_BDPV12</stp>
        <stp>EURCHF Curncy</stp>
        <stp>QUOTE_FACTOR</stp>
        <stp>[Crispin Spreadsheet.xlsx]OEI!R394C12</stp>
        <tr r="L394" s="1"/>
      </tp>
      <tp>
        <v>1</v>
        <stp/>
        <stp>##V3_BDPV12</stp>
        <stp>EURCHF Curncy</stp>
        <stp>QUOTE_FACTOR</stp>
        <stp>[Crispin Spreadsheet.xlsx]OEI!R397C12</stp>
        <tr r="L397" s="1"/>
      </tp>
      <tp>
        <v>1</v>
        <stp/>
        <stp>##V3_BDPV12</stp>
        <stp>EURCHF Curncy</stp>
        <stp>QUOTE_FACTOR</stp>
        <stp>[Crispin Spreadsheet.xlsx]OEI!R396C12</stp>
        <tr r="L396" s="1"/>
      </tp>
      <tp t="s">
        <v>EUR</v>
        <stp/>
        <stp>##V3_BDPV12</stp>
        <stp>ORA FP Equity</stp>
        <stp>CRNCY</stp>
        <stp>[Crispin Spreadsheet.xlsx]ALEG!R9C4</stp>
        <tr r="D9" s="3"/>
      </tp>
      <tp>
        <v>1</v>
        <stp/>
        <stp>##V3_BDPV12</stp>
        <stp>EURHUF Curncy</stp>
        <stp>QUOTE_FACTOR</stp>
        <stp>[Crispin Spreadsheet.xlsx]OEI!R215C12</stp>
        <tr r="L215" s="1"/>
      </tp>
      <tp>
        <v>1</v>
        <stp/>
        <stp>##V3_BDPV12</stp>
        <stp>EURHUF Curncy</stp>
        <stp>QUOTE_FACTOR</stp>
        <stp>[Crispin Spreadsheet.xlsx]OEI!R216C12</stp>
        <tr r="L216" s="1"/>
      </tp>
      <tp>
        <v>1</v>
        <stp/>
        <stp>##V3_BDPV12</stp>
        <stp>EURCHF Curncy</stp>
        <stp>QUOTE_FACTOR</stp>
        <stp>[Crispin Spreadsheet.xlsx]OEI!R791C12</stp>
        <tr r="L791" s="1"/>
      </tp>
      <tp>
        <v>1</v>
        <stp/>
        <stp>##V3_BDPV12</stp>
        <stp>EURCHF Curncy</stp>
        <stp>QUOTE_FACTOR</stp>
        <stp>[Crispin Spreadsheet.xlsx]OEI!R779C12</stp>
        <tr r="L779" s="1"/>
      </tp>
      <tp>
        <v>1</v>
        <stp/>
        <stp>##V3_BDPV12</stp>
        <stp>EURCHF Curncy</stp>
        <stp>QUOTE_FACTOR</stp>
        <stp>[Crispin Spreadsheet.xlsx]OEI!R776C12</stp>
        <tr r="L776" s="1"/>
      </tp>
      <tp>
        <v>6559</v>
        <stp/>
        <stp>##V3_BDPV12</stp>
        <stp>RB/ LN Equity</stp>
        <stp>PX_YEST_CLOSE</stp>
        <stp>[Crispin Spreadsheet.xlsx]OEI!R553C6</stp>
        <tr r="F553" s="1"/>
      </tp>
      <tp>
        <v>606</v>
        <stp/>
        <stp>##V3_BDPV12</stp>
        <stp>BA/ LN Equity</stp>
        <stp>PX_YEST_CLOSE</stp>
        <stp>[Crispin Spreadsheet.xlsx]OEI!R430C6</stp>
        <tr r="F430" s="1"/>
      </tp>
      <tp>
        <v>1</v>
        <stp/>
        <stp>##V3_BDPV12</stp>
        <stp>EURCHF Curncy</stp>
        <stp>QUOTE_FACTOR</stp>
        <stp>[Crispin Spreadsheet.xlsx]OEI!R401C12</stp>
        <tr r="L401" s="1"/>
      </tp>
      <tp>
        <v>1</v>
        <stp/>
        <stp>##V3_BDPV12</stp>
        <stp>EURCHF Curncy</stp>
        <stp>QUOTE_FACTOR</stp>
        <stp>[Crispin Spreadsheet.xlsx]OEI!R400C12</stp>
        <tr r="L400" s="1"/>
      </tp>
      <tp>
        <v>1</v>
        <stp/>
        <stp>##V3_BDPV12</stp>
        <stp>EURCHF Curncy</stp>
        <stp>QUOTE_FACTOR</stp>
        <stp>[Crispin Spreadsheet.xlsx]OEI!R403C12</stp>
        <tr r="L403" s="1"/>
      </tp>
      <tp>
        <v>1</v>
        <stp/>
        <stp>##V3_BDPV12</stp>
        <stp>EURCHF Curncy</stp>
        <stp>QUOTE_FACTOR</stp>
        <stp>[Crispin Spreadsheet.xlsx]OEI!R402C12</stp>
        <tr r="L402" s="1"/>
      </tp>
      <tp>
        <v>1</v>
        <stp/>
        <stp>##V3_BDPV12</stp>
        <stp>EURCHF Curncy</stp>
        <stp>QUOTE_FACTOR</stp>
        <stp>[Crispin Spreadsheet.xlsx]OEI!R405C12</stp>
        <tr r="L405" s="1"/>
      </tp>
      <tp>
        <v>1</v>
        <stp/>
        <stp>##V3_BDPV12</stp>
        <stp>EURCHF Curncy</stp>
        <stp>QUOTE_FACTOR</stp>
        <stp>[Crispin Spreadsheet.xlsx]OEI!R404C12</stp>
        <tr r="L404" s="1"/>
      </tp>
      <tp>
        <v>1</v>
        <stp/>
        <stp>##V3_BDPV12</stp>
        <stp>EURCHF Curncy</stp>
        <stp>QUOTE_FACTOR</stp>
        <stp>[Crispin Spreadsheet.xlsx]OEI!R407C12</stp>
        <tr r="L407" s="1"/>
      </tp>
      <tp>
        <v>1</v>
        <stp/>
        <stp>##V3_BDPV12</stp>
        <stp>EURCHF Curncy</stp>
        <stp>QUOTE_FACTOR</stp>
        <stp>[Crispin Spreadsheet.xlsx]OEI!R406C12</stp>
        <tr r="L406" s="1"/>
      </tp>
      <tp>
        <v>255</v>
        <stp/>
        <stp>##V3_BDPV12</stp>
        <stp>MAB LN Equity</stp>
        <stp>PX_YEST_CLOSE</stp>
        <stp>[Crispin Spreadsheet.xlsx]OEI!R530C6</stp>
        <tr r="F530" s="1"/>
      </tp>
      <tp>
        <v>162.6</v>
        <stp/>
        <stp>##V3_BDPV12</stp>
        <stp>SGC LN Equity</stp>
        <stp>PX_YEST_CLOSE</stp>
        <stp>[Crispin Spreadsheet.xlsx]OEI!R586C6</stp>
        <tr r="F586" s="1"/>
      </tp>
      <tp t="s">
        <v>EUR</v>
        <stp/>
        <stp>##V3_BDPV12</stp>
        <stp>KPN NA Equity</stp>
        <stp>CRNCY</stp>
        <stp>[Crispin Spreadsheet.xlsx]OEI!R310C4</stp>
        <tr r="D310" s="1"/>
      </tp>
      <tp t="s">
        <v>EUR</v>
        <stp/>
        <stp>##V3_BDPV12</stp>
        <stp>MAN GY Equity</stp>
        <stp>CRNCY</stp>
        <stp>[Crispin Spreadsheet.xlsx]OEI!R169C4</stp>
        <tr r="D169" s="1"/>
      </tp>
      <tp>
        <v>42.2</v>
        <stp/>
        <stp>##V3_BDPV12</stp>
        <stp>PFD LN Equity</stp>
        <stp>PX_YEST_CLOSE</stp>
        <stp>[Crispin Spreadsheet.xlsx]OEI!R547C6</stp>
        <tr r="F547" s="1"/>
      </tp>
      <tp t="s">
        <v>EUR</v>
        <stp/>
        <stp>##V3_BDPV12</stp>
        <stp>TKA GY Equity</stp>
        <stp>CRNCY</stp>
        <stp>[Crispin Spreadsheet.xlsx]OEI!R183C4</stp>
        <tr r="D183" s="1"/>
      </tp>
      <tp>
        <v>73.56</v>
        <stp/>
        <stp>##V3_BDPV12</stp>
        <stp>STI US Equity</stp>
        <stp>PX_YEST_CLOSE</stp>
        <stp>[Crispin Spreadsheet.xlsx]OEI!R718C6</stp>
        <tr r="F718" s="1"/>
      </tp>
      <tp>
        <v>13.55</v>
        <stp/>
        <stp>##V3_BDPV12</stp>
        <stp>RXL FP Equity</stp>
        <stp>PX_YEST_CLOSE</stp>
        <stp>[Crispin Spreadsheet.xlsx]OEI!R827C6</stp>
        <tr r="F827" s="1"/>
      </tp>
      <tp t="s">
        <v>EUR</v>
        <stp/>
        <stp>##V3_BDPV12</stp>
        <stp>VIE FP Equity</stp>
        <stp>CRNCY</stp>
        <stp>[Crispin Spreadsheet.xlsx]OEI!R138C4</stp>
        <tr r="D138" s="1"/>
      </tp>
      <tp t="s">
        <v>GBp</v>
        <stp/>
        <stp>##V3_BDPV12</stp>
        <stp>EMG LN Equity</stp>
        <stp>CRNCY</stp>
        <stp>[Crispin Spreadsheet.xlsx]OPE!R39C4</stp>
        <tr r="D39" s="5"/>
      </tp>
      <tp>
        <v>386</v>
        <stp/>
        <stp>##V3_BDPV12</stp>
        <stp>YAR NO Equity</stp>
        <stp>PX_YEST_CLOSE</stp>
        <stp>[Crispin Spreadsheet.xlsx]OEI!R331C6</stp>
        <tr r="F331" s="1"/>
      </tp>
      <tp>
        <v>118.4</v>
        <stp/>
        <stp>##V3_BDPV12</stp>
        <stp>BAR BB Equity</stp>
        <stp>PX_YEST_CLOSE</stp>
        <stp>[Crispin Spreadsheet.xlsx]OEI!R36C6</stp>
        <tr r="F36" s="1"/>
      </tp>
      <tp>
        <v>241.3</v>
        <stp/>
        <stp>##V3_BDPV12</stp>
        <stp>RBS LN Equity</stp>
        <stp>PX_YEST_CLOSE</stp>
        <stp>[Crispin Spreadsheet.xlsx]OEI!R563C6</stp>
        <tr r="F563" s="1"/>
      </tp>
      <tp t="s">
        <v>EUR</v>
        <stp/>
        <stp>##V3_BDPV12</stp>
        <stp>CNP FP Equity</stp>
        <stp>CRNCY</stp>
        <stp>[Crispin Spreadsheet.xlsx]OEI!R99C4</stp>
        <tr r="D99" s="1"/>
      </tp>
      <tp>
        <v>80.650000000000006</v>
        <stp/>
        <stp>##V3_BDPV12</stp>
        <stp>ABI BB Equity</stp>
        <stp>PX_YEST_CLOSE</stp>
        <stp>[Crispin Spreadsheet.xlsx]OEI!R35C6</stp>
        <tr r="F35" s="1"/>
      </tp>
      <tp t="s">
        <v>AUD</v>
        <stp/>
        <stp>##V3_BDPV12</stp>
        <stp>MLX AU Equity</stp>
        <stp>CRNCY</stp>
        <stp>[Crispin Spreadsheet.xlsx]OEI!R20C4</stp>
        <tr r="D20" s="1"/>
      </tp>
      <tp>
        <v>9.7301000000000002</v>
        <stp/>
        <stp>##V3_BDPV12</stp>
        <stp>EURNOK Curncy</stp>
        <stp>PX_YEST_CLOSE</stp>
        <stp>[Crispin Spreadsheet.xlsx]OBID!R6C26</stp>
        <tr r="Z6" s="7"/>
      </tp>
      <tp>
        <v>103.2</v>
        <stp/>
        <stp>##V3_BDPV12</stp>
        <stp>ATO FP Equity</stp>
        <stp>PX_YEST_CLOSE</stp>
        <stp>[Crispin Spreadsheet.xlsx]OEI!R91C6</stp>
        <tr r="F91" s="1"/>
      </tp>
      <tp t="s">
        <v>EUR</v>
        <stp/>
        <stp>##V3_BDPV12</stp>
        <stp>BAS GY Equity</stp>
        <stp>CRNCY</stp>
        <stp>[Crispin Spreadsheet.xlsx]OEI!R149C4</stp>
        <tr r="D149" s="1"/>
      </tp>
      <tp t="s">
        <v>CHF</v>
        <stp/>
        <stp>##V3_BDPV12</stp>
        <stp>CFR SW Equity</stp>
        <stp>CRNCY</stp>
        <stp>[Crispin Spreadsheet.xlsx]OEI!R390C4</stp>
        <tr r="D390" s="1"/>
      </tp>
      <tp>
        <v>6.3719999999999999</v>
        <stp/>
        <stp>##V3_BDPV12</stp>
        <stp>OTE1V FH Equity</stp>
        <stp>LAST_PRICE</stp>
        <stp>[Crispin Spreadsheet.xlsx]OEI!R80C7</stp>
        <tr r="G80" s="1"/>
      </tp>
      <tp>
        <v>27.75</v>
        <stp/>
        <stp>##V3_BDHV12</stp>
        <stp>HUM LN Equity</stp>
        <stp>PX_CLOSE_1D</stp>
        <stp>14/08/2018</stp>
        <stp>14/08/2018</stp>
        <stp>[Crispin Spreadsheet.xlsx]OPE!R38C22</stp>
        <tr r="V38" s="5"/>
      </tp>
      <tp>
        <v>105.55</v>
        <stp/>
        <stp>##V3_BDHV12</stp>
        <stp>AKE FP Equity</stp>
        <stp>PX_CLOSE_1D</stp>
        <stp>14/08/2018</stp>
        <stp>14/08/2018</stp>
        <stp>[Crispin Spreadsheet.xlsx]OEI!R90C28</stp>
        <tr r="AB90" s="1"/>
      </tp>
      <tp>
        <v>206.7</v>
        <stp/>
        <stp>##V3_BDPV12</stp>
        <stp>OR FP Equity</stp>
        <stp>PX_YEST_CLOSE</stp>
        <stp>[Crispin Spreadsheet.xlsx]OEI!R113C6</stp>
        <tr r="F113" s="1"/>
      </tp>
      <tp>
        <v>237.81</v>
        <stp/>
        <stp>##V3_BDPV12</stp>
        <stp>GS US Equity</stp>
        <stp>PX_YEST_CLOSE</stp>
        <stp>[Crispin Spreadsheet.xlsx]OEI!R668C6</stp>
        <tr r="F668" s="1"/>
      </tp>
      <tp t="s">
        <v>USD</v>
        <stp/>
        <stp>##V3_BDPV12</stp>
        <stp>T US Equity</stp>
        <stp>CRNCY</stp>
        <stp>[Crispin Spreadsheet.xlsx]OEI!R624C4</stp>
        <tr r="D624" s="1"/>
      </tp>
      <tp>
        <v>2.64</v>
        <stp/>
        <stp>##V3_BDPV12</stp>
        <stp>GMA AU Equity</stp>
        <stp>PX_YEST_CLOSE</stp>
        <stp>[Crispin Spreadsheet.xlsx]SWAN!R9C6</stp>
        <tr r="F9" s="2"/>
      </tp>
      <tp>
        <v>3.84</v>
        <stp/>
        <stp>##V3_BDPV12</stp>
        <stp>FMG AU Equity</stp>
        <stp>PX_YEST_CLOSE</stp>
        <stp>[Crispin Spreadsheet.xlsx]SWAN!R8C6</stp>
        <tr r="F8" s="2"/>
      </tp>
      <tp t="s">
        <v>AUD</v>
        <stp/>
        <stp>##V3_BDPV12</stp>
        <stp>CBA AU Equity</stp>
        <stp>CRNCY</stp>
        <stp>[Crispin Spreadsheet.xlsx]SWAN!R7C4</stp>
        <tr r="D7" s="2"/>
      </tp>
      <tp>
        <v>1.1257600000000001</v>
        <stp/>
        <stp>##V3_BDPV12</stp>
        <stp>EURCHF Curncy</stp>
        <stp>LAST_PRICE</stp>
        <stp>[Crispin Spreadsheet.xlsx]SWAN!R119C13</stp>
        <tr r="M119" s="2"/>
      </tp>
      <tp>
        <v>1.1257600000000001</v>
        <stp/>
        <stp>##V3_BDPV12</stp>
        <stp>EURCHF Curncy</stp>
        <stp>LAST_PRICE</stp>
        <stp>[Crispin Spreadsheet.xlsx]SWAN!R122C13</stp>
        <tr r="M122" s="2"/>
      </tp>
      <tp>
        <v>1.1257600000000001</v>
        <stp/>
        <stp>##V3_BDPV12</stp>
        <stp>EURCHF Curncy</stp>
        <stp>LAST_PRICE</stp>
        <stp>[Crispin Spreadsheet.xlsx]SWAN!R123C13</stp>
        <tr r="M123" s="2"/>
      </tp>
      <tp>
        <v>1.1257600000000001</v>
        <stp/>
        <stp>##V3_BDPV12</stp>
        <stp>EURCHF Curncy</stp>
        <stp>LAST_PRICE</stp>
        <stp>[Crispin Spreadsheet.xlsx]SWAN!R120C13</stp>
        <tr r="M120" s="2"/>
      </tp>
      <tp>
        <v>1.1257600000000001</v>
        <stp/>
        <stp>##V3_BDPV12</stp>
        <stp>EURCHF Curncy</stp>
        <stp>LAST_PRICE</stp>
        <stp>[Crispin Spreadsheet.xlsx]SWAN!R121C13</stp>
        <tr r="M121" s="2"/>
      </tp>
      <tp t="s">
        <v>AUD</v>
        <stp/>
        <stp>##V3_BDPV12</stp>
        <stp>BLD AU Equity</stp>
        <stp>CRNCY</stp>
        <stp>[Crispin Spreadsheet.xlsx]SWAN!R6C4</stp>
        <tr r="D6" s="2"/>
      </tp>
      <tp>
        <v>690.8</v>
        <stp/>
        <stp>##V3_BDPV12</stp>
        <stp>IAG LN Equity</stp>
        <stp>PX_YEST_CLOSE</stp>
        <stp>[Crispin Spreadsheet.xlsx]OEI!R501C6</stp>
        <tr r="F501" s="1"/>
      </tp>
      <tp>
        <v>156</v>
        <stp/>
        <stp>##V3_BDPV12</stp>
        <stp>EIG LN Equity</stp>
        <stp>PX_YEST_CLOSE</stp>
        <stp>[Crispin Spreadsheet.xlsx]OEI!R469C6</stp>
        <tr r="F469" s="1"/>
      </tp>
      <tp>
        <v>71.239999999999995</v>
        <stp/>
        <stp>##V3_BDPV12</stp>
        <stp>CBA AU Equity</stp>
        <stp>PX_YEST_CLOSE</stp>
        <stp>[Crispin Spreadsheet.xlsx]OEI!R15C6</stp>
        <tr r="F15" s="1"/>
      </tp>
      <tp t="s">
        <v>USD</v>
        <stp/>
        <stp>##V3_BDPV12</stp>
        <stp>SJM US Equity</stp>
        <stp>CRNCY</stp>
        <stp>[Crispin Spreadsheet.xlsx]OEI!R809C4</stp>
        <tr r="D809" s="1"/>
      </tp>
      <tp t="s">
        <v>ZAr</v>
        <stp/>
        <stp>##V3_BDPV12</stp>
        <stp>AXL SJ Equity</stp>
        <stp>CRNCY</stp>
        <stp>[Crispin Spreadsheet.xlsx]OEI!R342C4</stp>
        <tr r="D342" s="1"/>
      </tp>
      <tp>
        <v>107.9</v>
        <stp/>
        <stp>##V3_BDPV12</stp>
        <stp>AKE FP Equity</stp>
        <stp>PX_YEST_CLOSE</stp>
        <stp>[Crispin Spreadsheet.xlsx]OEI!R90C6</stp>
        <tr r="F90" s="1"/>
      </tp>
      <tp>
        <v>7</v>
        <stp/>
        <stp>##V3_BDPV12</stp>
        <stp>BLD AU Equity</stp>
        <stp>PX_YEST_CLOSE</stp>
        <stp>[Crispin Spreadsheet.xlsx]OEI!R14C6</stp>
        <tr r="F14" s="1"/>
      </tp>
      <tp>
        <v>50.58</v>
        <stp/>
        <stp>##V3_BDPV12</stp>
        <stp>BNP FP Equity</stp>
        <stp>PX_YEST_CLOSE</stp>
        <stp>[Crispin Spreadsheet.xlsx]OEI!R93C6</stp>
        <tr r="F93" s="1"/>
      </tp>
      <tp t="s">
        <v>AUD</v>
        <stp/>
        <stp>##V3_BDPV12</stp>
        <stp>MTS AU Equity</stp>
        <stp>CRNCY</stp>
        <stp>[Crispin Spreadsheet.xlsx]OEI!R21C4</stp>
        <tr r="D21" s="1"/>
      </tp>
      <tp>
        <v>1710</v>
        <stp/>
        <stp>##V3_BDPV12</stp>
        <stp>REL LN Equity</stp>
        <stp>PX_YEST_CLOSE</stp>
        <stp>[Crispin Spreadsheet.xlsx]OEI!R555C6</stp>
        <tr r="F555" s="1"/>
      </tp>
      <tp>
        <v>1541.6</v>
        <stp/>
        <stp>##V3_BDPV12</stp>
        <stp>AAL LN Equity</stp>
        <stp>PX_YEST_CLOSE</stp>
        <stp>[Crispin Spreadsheet.xlsx]OEI!R421C6</stp>
        <tr r="F421" s="1"/>
      </tp>
      <tp>
        <v>54.6</v>
        <stp/>
        <stp>##V3_BDPV12</stp>
        <stp>WKL NA Equity</stp>
        <stp>PX_YEST_CLOSE</stp>
        <stp>[Crispin Spreadsheet.xlsx]OEI!R314C6</stp>
        <tr r="F314" s="1"/>
      </tp>
      <tp>
        <v>18.55</v>
        <stp/>
        <stp>##V3_BDPV12</stp>
        <stp>TTM US Equity</stp>
        <stp>PX_YEST_CLOSE</stp>
        <stp>[Crispin Spreadsheet.xlsx]OEI!R719C6</stp>
        <tr r="F719" s="1"/>
      </tp>
      <tp>
        <v>249.4</v>
        <stp/>
        <stp>##V3_BDPV12</stp>
        <stp>GFS LN Equity</stp>
        <stp>PX_YEST_CLOSE</stp>
        <stp>[Crispin Spreadsheet.xlsx]OEI!R476C6</stp>
        <tr r="F476" s="1"/>
      </tp>
      <tp t="s">
        <v>HUF</v>
        <stp/>
        <stp>##V3_BDPV12</stp>
        <stp>OTP HB Equity</stp>
        <stp>CRNCY</stp>
        <stp>[Crispin Spreadsheet.xlsx]OEI!R216C4</stp>
        <tr r="D216" s="1"/>
      </tp>
      <tp t="s">
        <v>EUR</v>
        <stp/>
        <stp>##V3_BDPV12</stp>
        <stp>VOW GY Equity</stp>
        <stp>CRNCY</stp>
        <stp>[Crispin Spreadsheet.xlsx]OEI!R186C4</stp>
        <tr r="D186" s="1"/>
      </tp>
      <tp>
        <v>29.66</v>
        <stp/>
        <stp>##V3_BDHV12</stp>
        <stp>WOW AU Equity</stp>
        <stp>PX_CLOSE_1D</stp>
        <stp>14/08/2018</stp>
        <stp>14/08/2018</stp>
        <stp>[Crispin Spreadsheet.xlsx]OEI!R27C28</stp>
        <tr r="AB27" s="1"/>
      </tp>
      <tp>
        <v>1.47</v>
        <stp/>
        <stp>##V3_BDHV12</stp>
        <stp>ATH CN Equity</stp>
        <stp>PX_CLOSE_1D</stp>
        <stp>14/08/2018</stp>
        <stp>14/08/2018</stp>
        <stp>[Crispin Spreadsheet.xlsx]OEI!R50C28</stp>
        <tr r="AB50" s="1"/>
      </tp>
      <tp>
        <v>11.51</v>
        <stp/>
        <stp>##V3_BDHV12</stp>
        <stp>RIG US Equity</stp>
        <stp>PX_CLOSE_1D</stp>
        <stp>14/08/2018</stp>
        <stp>14/08/2018</stp>
        <stp>[Crispin Spreadsheet.xlsx]OPE!R52C22</stp>
        <tr r="V52" s="5"/>
      </tp>
      <tp>
        <v>51.2</v>
        <stp/>
        <stp>##V3_BDPV12</stp>
        <stp>COLR BB Equity</stp>
        <stp>PX_YEST_CLOSE</stp>
        <stp>[Crispin Spreadsheet.xlsx]OEI!R37C6</stp>
        <tr r="F37" s="1"/>
      </tp>
      <tp>
        <v>73.2</v>
        <stp/>
        <stp>##V3_BDPV12</stp>
        <stp>SAVE FP Equity</stp>
        <stp>PX_YEST_CLOSE</stp>
        <stp>[Crispin Spreadsheet.xlsx]OPE!R11C6</stp>
        <tr r="F11" s="5"/>
      </tp>
      <tp>
        <v>89.72</v>
        <stp/>
        <stp>##V3_BDPV12</stp>
        <stp>SW FP Equity</stp>
        <stp>PX_YEST_CLOSE</stp>
        <stp>[Crispin Spreadsheet.xlsx]OEI!R130C6</stp>
        <tr r="F130" s="1"/>
      </tp>
      <tp t="s">
        <v>EUR</v>
        <stp/>
        <stp>##V3_BDPV12</stp>
        <stp>DG FP Equity</stp>
        <stp>CRNCY</stp>
        <stp>[Crispin Spreadsheet.xlsx]OEI!R139C4</stp>
        <tr r="D139" s="1"/>
      </tp>
      <tp t="s">
        <v>USD</v>
        <stp/>
        <stp>##V3_BDPV12</stp>
        <stp>LB US Equity</stp>
        <stp>CRNCY</stp>
        <stp>[Crispin Spreadsheet.xlsx]OEI!R812C4</stp>
        <tr r="D812" s="1"/>
      </tp>
      <tp>
        <v>20.260000000000002</v>
        <stp/>
        <stp>##V3_BDPV12</stp>
        <stp>IF IM Equity</stp>
        <stp>PX_YEST_CLOSE</stp>
        <stp>[Crispin Spreadsheet.xlsx]OEI!R227C6</stp>
        <tr r="F227" s="1"/>
      </tp>
      <tp t="s">
        <v>AUD</v>
        <stp/>
        <stp>##V3_BDPV12</stp>
        <stp>WGXO AU Equity</stp>
        <stp>CRNCY</stp>
        <stp>[Crispin Spreadsheet.xlsx]OEI!R26C4</stp>
        <tr r="D26" s="1"/>
      </tp>
      <tp t="s">
        <v>GBp</v>
        <stp/>
        <stp>##V3_BDPV12</stp>
        <stp>BA/ LN Equity</stp>
        <stp>CRNCY</stp>
        <stp>[Crispin Spreadsheet.xlsx]OEI!R430C4</stp>
        <tr r="D430" s="1"/>
      </tp>
      <tp t="s">
        <v>GBp</v>
        <stp/>
        <stp>##V3_BDPV12</stp>
        <stp>RB/ LN Equity</stp>
        <stp>CRNCY</stp>
        <stp>[Crispin Spreadsheet.xlsx]OEI!R553C4</stp>
        <tr r="D553" s="1"/>
      </tp>
      <tp>
        <v>485</v>
        <stp/>
        <stp>##V3_BDPV12</stp>
        <stp>AV/ LN Equity</stp>
        <stp>PX_YEST_CLOSE</stp>
        <stp>[Crispin Spreadsheet.xlsx]OEI!R429C6</stp>
        <tr r="F429" s="1"/>
      </tp>
      <tp t="s">
        <v>USD</v>
        <stp/>
        <stp>##V3_BDPV12</stp>
        <stp>STI US Equity</stp>
        <stp>CRNCY</stp>
        <stp>[Crispin Spreadsheet.xlsx]OEI!R718C4</stp>
        <tr r="D718" s="1"/>
      </tp>
      <tp>
        <v>19.91</v>
        <stp/>
        <stp>##V3_BDPV12</stp>
        <stp>TKA GY Equity</stp>
        <stp>PX_YEST_CLOSE</stp>
        <stp>[Crispin Spreadsheet.xlsx]OEI!R183C6</stp>
        <tr r="F183" s="1"/>
      </tp>
      <tp>
        <v>18.16</v>
        <stp/>
        <stp>##V3_BDPV12</stp>
        <stp>VIE FP Equity</stp>
        <stp>PX_YEST_CLOSE</stp>
        <stp>[Crispin Spreadsheet.xlsx]OEI!R138C6</stp>
        <tr r="F138" s="1"/>
      </tp>
      <tp t="s">
        <v>EUR</v>
        <stp/>
        <stp>##V3_BDPV12</stp>
        <stp>RXL FP Equity</stp>
        <stp>CRNCY</stp>
        <stp>[Crispin Spreadsheet.xlsx]OEI!R827C4</stp>
        <tr r="D827" s="1"/>
      </tp>
      <tp t="s">
        <v>GBp</v>
        <stp/>
        <stp>##V3_BDPV12</stp>
        <stp>SGC LN Equity</stp>
        <stp>CRNCY</stp>
        <stp>[Crispin Spreadsheet.xlsx]OEI!R586C4</stp>
        <tr r="D586" s="1"/>
      </tp>
      <tp t="s">
        <v>GBp</v>
        <stp/>
        <stp>##V3_BDPV12</stp>
        <stp>MAB LN Equity</stp>
        <stp>CRNCY</stp>
        <stp>[Crispin Spreadsheet.xlsx]OEI!R530C4</stp>
        <tr r="D530" s="1"/>
      </tp>
      <tp>
        <v>93.65</v>
        <stp/>
        <stp>##V3_BDPV12</stp>
        <stp>MAN GY Equity</stp>
        <stp>PX_YEST_CLOSE</stp>
        <stp>[Crispin Spreadsheet.xlsx]OEI!R169C6</stp>
        <tr r="F169" s="1"/>
      </tp>
      <tp>
        <v>2.2010000000000001</v>
        <stp/>
        <stp>##V3_BDPV12</stp>
        <stp>KPN NA Equity</stp>
        <stp>PX_YEST_CLOSE</stp>
        <stp>[Crispin Spreadsheet.xlsx]OEI!R310C6</stp>
        <tr r="F310" s="1"/>
      </tp>
      <tp t="s">
        <v>EUR</v>
        <stp/>
        <stp>##V3_BDPV12</stp>
        <stp>CA FP Equity</stp>
        <stp>CRNCY</stp>
        <stp>[Crispin Spreadsheet.xlsx]OEI!R96C4</stp>
        <tr r="D96" s="1"/>
      </tp>
      <tp t="s">
        <v>GBp</v>
        <stp/>
        <stp>##V3_BDPV12</stp>
        <stp>PFD LN Equity</stp>
        <stp>CRNCY</stp>
        <stp>[Crispin Spreadsheet.xlsx]OEI!R547C4</stp>
        <tr r="D547" s="1"/>
      </tp>
      <tp t="s">
        <v>EUR</v>
        <stp/>
        <stp>##V3_BDPV12</stp>
        <stp>AC FP Equity</stp>
        <stp>CRNCY</stp>
        <stp>[Crispin Spreadsheet.xlsx]OEI!R86C4</stp>
        <tr r="D86" s="1"/>
      </tp>
      <tp>
        <v>85.7</v>
        <stp/>
        <stp>##V3_BDPV12</stp>
        <stp>CFR SW Equity</stp>
        <stp>PX_YEST_CLOSE</stp>
        <stp>[Crispin Spreadsheet.xlsx]OEI!R390C6</stp>
        <tr r="F390" s="1"/>
      </tp>
      <tp>
        <v>79.69</v>
        <stp/>
        <stp>##V3_BDPV12</stp>
        <stp>BAS GY Equity</stp>
        <stp>PX_YEST_CLOSE</stp>
        <stp>[Crispin Spreadsheet.xlsx]OEI!R149C6</stp>
        <tr r="F149" s="1"/>
      </tp>
      <tp t="s">
        <v>CAD</v>
        <stp/>
        <stp>##V3_BDPV12</stp>
        <stp>DW CN Equity</stp>
        <stp>CRNCY</stp>
        <stp>[Crispin Spreadsheet.xlsx]OEI!R53C4</stp>
        <tr r="D53" s="1"/>
      </tp>
      <tp>
        <v>1</v>
        <stp/>
        <stp>##V3_BDPV12</stp>
        <stp>EURBRL Curncy</stp>
        <stp>QUOTE_FACTOR</stp>
        <stp>[Crispin Spreadsheet.xlsx]OEI!R46C12</stp>
        <tr r="L46" s="1"/>
      </tp>
      <tp>
        <v>1</v>
        <stp/>
        <stp>##V3_BDPV12</stp>
        <stp>EURBRL Curncy</stp>
        <stp>QUOTE_FACTOR</stp>
        <stp>[Crispin Spreadsheet.xlsx]OEI!R45C12</stp>
        <tr r="L45" s="1"/>
      </tp>
      <tp t="s">
        <v>GBp</v>
        <stp/>
        <stp>##V3_BDPV12</stp>
        <stp>RBS LN Equity</stp>
        <stp>CRNCY</stp>
        <stp>[Crispin Spreadsheet.xlsx]OEI!R563C4</stp>
        <tr r="D563" s="1"/>
      </tp>
      <tp t="s">
        <v>NOK</v>
        <stp/>
        <stp>##V3_BDPV12</stp>
        <stp>YAR NO Equity</stp>
        <stp>CRNCY</stp>
        <stp>[Crispin Spreadsheet.xlsx]OEI!R331C4</stp>
        <tr r="D331" s="1"/>
      </tp>
      <tp t="s">
        <v>EUR</v>
        <stp/>
        <stp>##V3_BDPV12</stp>
        <stp>SGO FP Equity</stp>
        <stp>CRNCY</stp>
        <stp>[Crispin Spreadsheet.xlsx]OEI!R97C4</stp>
        <tr r="D97" s="1"/>
      </tp>
      <tp t="s">
        <v>AUD</v>
        <stp/>
        <stp>##V3_BDPV12</stp>
        <stp>WES AU Equity</stp>
        <stp>CRNCY</stp>
        <stp>[Crispin Spreadsheet.xlsx]OEI!R24C4</stp>
        <tr r="D24" s="1"/>
      </tp>
      <tp>
        <v>275.60000000000002</v>
        <stp/>
        <stp>##V3_BDPV12</stp>
        <stp>TOP DC Equity</stp>
        <stp>PX_YEST_CLOSE</stp>
        <stp>[Crispin Spreadsheet.xlsx]OEI!R68C6</stp>
        <tr r="F68" s="1"/>
      </tp>
      <tp>
        <v>1530</v>
        <stp/>
        <stp>##V3_BDHV12</stp>
        <stp>SKY LN Equity</stp>
        <stp>PX_CLOSE_1D</stp>
        <stp>14/08/2018</stp>
        <stp>14/08/2018</stp>
        <stp>[Crispin Spreadsheet.xlsx]OPE!R43C22</stp>
        <tr r="V43" s="5"/>
      </tp>
      <tp>
        <v>175.7</v>
        <stp/>
        <stp>##V3_BDPV12</stp>
        <stp>BARC LN Equity</stp>
        <stp>PX_YEST_CLOSE</stp>
        <stp>[Crispin Spreadsheet.xlsx]OBID!R7C6</stp>
        <tr r="F7" s="7"/>
      </tp>
      <tp t="s">
        <v>USD</v>
        <stp/>
        <stp>##V3_BDPV12</stp>
        <stp>GS US Equity</stp>
        <stp>CRNCY</stp>
        <stp>[Crispin Spreadsheet.xlsx]OEI!R668C4</stp>
        <tr r="D668" s="1"/>
      </tp>
      <tp t="s">
        <v>EUR</v>
        <stp/>
        <stp>##V3_BDPV12</stp>
        <stp>OR FP Equity</stp>
        <stp>CRNCY</stp>
        <stp>[Crispin Spreadsheet.xlsx]OEI!R113C4</stp>
        <tr r="D113" s="1"/>
      </tp>
      <tp t="s">
        <v>EUR</v>
        <stp/>
        <stp>##V3_BDPV12</stp>
        <stp>AGFB BB Equity</stp>
        <stp>CRNCY</stp>
        <stp>[Crispin Spreadsheet.xlsx]OEI!R34C4</stp>
        <tr r="D34" s="1"/>
      </tp>
      <tp>
        <v>31.94</v>
        <stp/>
        <stp>##V3_BDPV12</stp>
        <stp>T US Equity</stp>
        <stp>PX_YEST_CLOSE</stp>
        <stp>[Crispin Spreadsheet.xlsx]OEI!R624C6</stp>
        <tr r="F624" s="1"/>
      </tp>
      <tp>
        <v>1</v>
        <stp/>
        <stp>##V3_BDPV12</stp>
        <stp>EURJPY Curncy</stp>
        <stp>QUOTE_FACTOR</stp>
        <stp>[Crispin Spreadsheet.xlsx]OEI!R837C12</stp>
        <tr r="L837" s="1"/>
      </tp>
      <tp>
        <v>1</v>
        <stp/>
        <stp>##V3_BDPV12</stp>
        <stp>EURJPY Curncy</stp>
        <stp>QUOTE_FACTOR</stp>
        <stp>[Crispin Spreadsheet.xlsx]OEI!R820C12</stp>
        <tr r="L820" s="1"/>
      </tp>
      <tp>
        <v>1</v>
        <stp/>
        <stp>##V3_BDPV12</stp>
        <stp>EURJPY Curncy</stp>
        <stp>QUOTE_FACTOR</stp>
        <stp>[Crispin Spreadsheet.xlsx]OEI!R825C12</stp>
        <tr r="L825" s="1"/>
      </tp>
      <tp>
        <v>6559</v>
        <stp/>
        <stp>##V3_BDPV12</stp>
        <stp>RB/ LN Equity</stp>
        <stp>PX_YEST_CLOSE</stp>
        <stp>[Crispin Spreadsheet.xlsx]SWAN!R170C6</stp>
        <tr r="F170" s="2"/>
      </tp>
      <tp>
        <v>1</v>
        <stp/>
        <stp>##V3_BDPV12</stp>
        <stp>EURJPY Curncy</stp>
        <stp>QUOTE_FACTOR</stp>
        <stp>[Crispin Spreadsheet.xlsx]OEI!R251C12</stp>
        <tr r="L251" s="1"/>
      </tp>
      <tp>
        <v>1</v>
        <stp/>
        <stp>##V3_BDPV12</stp>
        <stp>EURJPY Curncy</stp>
        <stp>QUOTE_FACTOR</stp>
        <stp>[Crispin Spreadsheet.xlsx]OEI!R250C12</stp>
        <tr r="L250" s="1"/>
      </tp>
      <tp>
        <v>1</v>
        <stp/>
        <stp>##V3_BDPV12</stp>
        <stp>EURJPY Curncy</stp>
        <stp>QUOTE_FACTOR</stp>
        <stp>[Crispin Spreadsheet.xlsx]OEI!R253C12</stp>
        <tr r="L253" s="1"/>
      </tp>
      <tp>
        <v>1</v>
        <stp/>
        <stp>##V3_BDPV12</stp>
        <stp>EURJPY Curncy</stp>
        <stp>QUOTE_FACTOR</stp>
        <stp>[Crispin Spreadsheet.xlsx]OEI!R252C12</stp>
        <tr r="L252" s="1"/>
      </tp>
      <tp>
        <v>1</v>
        <stp/>
        <stp>##V3_BDPV12</stp>
        <stp>EURJPY Curncy</stp>
        <stp>QUOTE_FACTOR</stp>
        <stp>[Crispin Spreadsheet.xlsx]OEI!R255C12</stp>
        <tr r="L255" s="1"/>
      </tp>
      <tp>
        <v>1</v>
        <stp/>
        <stp>##V3_BDPV12</stp>
        <stp>EURJPY Curncy</stp>
        <stp>QUOTE_FACTOR</stp>
        <stp>[Crispin Spreadsheet.xlsx]OEI!R254C12</stp>
        <tr r="L254" s="1"/>
      </tp>
      <tp>
        <v>1</v>
        <stp/>
        <stp>##V3_BDPV12</stp>
        <stp>EURJPY Curncy</stp>
        <stp>QUOTE_FACTOR</stp>
        <stp>[Crispin Spreadsheet.xlsx]OEI!R257C12</stp>
        <tr r="L257" s="1"/>
      </tp>
      <tp>
        <v>1</v>
        <stp/>
        <stp>##V3_BDPV12</stp>
        <stp>EURJPY Curncy</stp>
        <stp>QUOTE_FACTOR</stp>
        <stp>[Crispin Spreadsheet.xlsx]OEI!R256C12</stp>
        <tr r="L256" s="1"/>
      </tp>
      <tp>
        <v>1</v>
        <stp/>
        <stp>##V3_BDPV12</stp>
        <stp>EURJPY Curncy</stp>
        <stp>QUOTE_FACTOR</stp>
        <stp>[Crispin Spreadsheet.xlsx]OEI!R259C12</stp>
        <tr r="L259" s="1"/>
      </tp>
      <tp>
        <v>1</v>
        <stp/>
        <stp>##V3_BDPV12</stp>
        <stp>EURJPY Curncy</stp>
        <stp>QUOTE_FACTOR</stp>
        <stp>[Crispin Spreadsheet.xlsx]OEI!R258C12</stp>
        <tr r="L258" s="1"/>
      </tp>
      <tp>
        <v>1</v>
        <stp/>
        <stp>##V3_BDPV12</stp>
        <stp>EURJPY Curncy</stp>
        <stp>QUOTE_FACTOR</stp>
        <stp>[Crispin Spreadsheet.xlsx]OEI!R247C12</stp>
        <tr r="L247" s="1"/>
      </tp>
      <tp>
        <v>1</v>
        <stp/>
        <stp>##V3_BDPV12</stp>
        <stp>EURJPY Curncy</stp>
        <stp>QUOTE_FACTOR</stp>
        <stp>[Crispin Spreadsheet.xlsx]OEI!R249C12</stp>
        <tr r="L249" s="1"/>
      </tp>
      <tp>
        <v>1</v>
        <stp/>
        <stp>##V3_BDPV12</stp>
        <stp>EURJPY Curncy</stp>
        <stp>QUOTE_FACTOR</stp>
        <stp>[Crispin Spreadsheet.xlsx]OEI!R248C12</stp>
        <tr r="L248" s="1"/>
      </tp>
      <tp>
        <v>1</v>
        <stp/>
        <stp>##V3_BDPV12</stp>
        <stp>EURJPY Curncy</stp>
        <stp>QUOTE_FACTOR</stp>
        <stp>[Crispin Spreadsheet.xlsx]OEI!R271C12</stp>
        <tr r="L271" s="1"/>
      </tp>
      <tp>
        <v>1</v>
        <stp/>
        <stp>##V3_BDPV12</stp>
        <stp>EURJPY Curncy</stp>
        <stp>QUOTE_FACTOR</stp>
        <stp>[Crispin Spreadsheet.xlsx]OEI!R270C12</stp>
        <tr r="L270" s="1"/>
      </tp>
      <tp>
        <v>1</v>
        <stp/>
        <stp>##V3_BDPV12</stp>
        <stp>EURJPY Curncy</stp>
        <stp>QUOTE_FACTOR</stp>
        <stp>[Crispin Spreadsheet.xlsx]OEI!R273C12</stp>
        <tr r="L273" s="1"/>
      </tp>
      <tp>
        <v>1</v>
        <stp/>
        <stp>##V3_BDPV12</stp>
        <stp>EURJPY Curncy</stp>
        <stp>QUOTE_FACTOR</stp>
        <stp>[Crispin Spreadsheet.xlsx]OEI!R272C12</stp>
        <tr r="L272" s="1"/>
      </tp>
      <tp>
        <v>1</v>
        <stp/>
        <stp>##V3_BDPV12</stp>
        <stp>EURJPY Curncy</stp>
        <stp>QUOTE_FACTOR</stp>
        <stp>[Crispin Spreadsheet.xlsx]OEI!R275C12</stp>
        <tr r="L275" s="1"/>
      </tp>
      <tp>
        <v>1</v>
        <stp/>
        <stp>##V3_BDPV12</stp>
        <stp>EURJPY Curncy</stp>
        <stp>QUOTE_FACTOR</stp>
        <stp>[Crispin Spreadsheet.xlsx]OEI!R274C12</stp>
        <tr r="L274" s="1"/>
      </tp>
      <tp>
        <v>1</v>
        <stp/>
        <stp>##V3_BDPV12</stp>
        <stp>EURJPY Curncy</stp>
        <stp>QUOTE_FACTOR</stp>
        <stp>[Crispin Spreadsheet.xlsx]OEI!R277C12</stp>
        <tr r="L277" s="1"/>
      </tp>
      <tp>
        <v>1</v>
        <stp/>
        <stp>##V3_BDPV12</stp>
        <stp>EURJPY Curncy</stp>
        <stp>QUOTE_FACTOR</stp>
        <stp>[Crispin Spreadsheet.xlsx]OEI!R276C12</stp>
        <tr r="L276" s="1"/>
      </tp>
      <tp>
        <v>1</v>
        <stp/>
        <stp>##V3_BDPV12</stp>
        <stp>EURJPY Curncy</stp>
        <stp>QUOTE_FACTOR</stp>
        <stp>[Crispin Spreadsheet.xlsx]OEI!R279C12</stp>
        <tr r="L279" s="1"/>
      </tp>
      <tp>
        <v>1</v>
        <stp/>
        <stp>##V3_BDPV12</stp>
        <stp>EURJPY Curncy</stp>
        <stp>QUOTE_FACTOR</stp>
        <stp>[Crispin Spreadsheet.xlsx]OEI!R278C12</stp>
        <tr r="L278" s="1"/>
      </tp>
      <tp>
        <v>1</v>
        <stp/>
        <stp>##V3_BDPV12</stp>
        <stp>EURJPY Curncy</stp>
        <stp>QUOTE_FACTOR</stp>
        <stp>[Crispin Spreadsheet.xlsx]OEI!R261C12</stp>
        <tr r="L261" s="1"/>
      </tp>
      <tp>
        <v>1</v>
        <stp/>
        <stp>##V3_BDPV12</stp>
        <stp>EURJPY Curncy</stp>
        <stp>QUOTE_FACTOR</stp>
        <stp>[Crispin Spreadsheet.xlsx]OEI!R260C12</stp>
        <tr r="L260" s="1"/>
      </tp>
      <tp>
        <v>1</v>
        <stp/>
        <stp>##V3_BDPV12</stp>
        <stp>EURJPY Curncy</stp>
        <stp>QUOTE_FACTOR</stp>
        <stp>[Crispin Spreadsheet.xlsx]OEI!R263C12</stp>
        <tr r="L263" s="1"/>
      </tp>
      <tp>
        <v>1</v>
        <stp/>
        <stp>##V3_BDPV12</stp>
        <stp>EURJPY Curncy</stp>
        <stp>QUOTE_FACTOR</stp>
        <stp>[Crispin Spreadsheet.xlsx]OEI!R262C12</stp>
        <tr r="L262" s="1"/>
      </tp>
      <tp>
        <v>1</v>
        <stp/>
        <stp>##V3_BDPV12</stp>
        <stp>EURJPY Curncy</stp>
        <stp>QUOTE_FACTOR</stp>
        <stp>[Crispin Spreadsheet.xlsx]OEI!R265C12</stp>
        <tr r="L265" s="1"/>
      </tp>
      <tp>
        <v>1</v>
        <stp/>
        <stp>##V3_BDPV12</stp>
        <stp>EURJPY Curncy</stp>
        <stp>QUOTE_FACTOR</stp>
        <stp>[Crispin Spreadsheet.xlsx]OEI!R264C12</stp>
        <tr r="L264" s="1"/>
      </tp>
      <tp>
        <v>1</v>
        <stp/>
        <stp>##V3_BDPV12</stp>
        <stp>EURJPY Curncy</stp>
        <stp>QUOTE_FACTOR</stp>
        <stp>[Crispin Spreadsheet.xlsx]OEI!R267C12</stp>
        <tr r="L267" s="1"/>
      </tp>
      <tp>
        <v>1</v>
        <stp/>
        <stp>##V3_BDPV12</stp>
        <stp>EURJPY Curncy</stp>
        <stp>QUOTE_FACTOR</stp>
        <stp>[Crispin Spreadsheet.xlsx]OEI!R266C12</stp>
        <tr r="L266" s="1"/>
      </tp>
      <tp>
        <v>1</v>
        <stp/>
        <stp>##V3_BDPV12</stp>
        <stp>EURJPY Curncy</stp>
        <stp>QUOTE_FACTOR</stp>
        <stp>[Crispin Spreadsheet.xlsx]OEI!R269C12</stp>
        <tr r="L269" s="1"/>
      </tp>
      <tp>
        <v>1</v>
        <stp/>
        <stp>##V3_BDPV12</stp>
        <stp>EURJPY Curncy</stp>
        <stp>QUOTE_FACTOR</stp>
        <stp>[Crispin Spreadsheet.xlsx]OEI!R268C12</stp>
        <tr r="L268" s="1"/>
      </tp>
      <tp>
        <v>1</v>
        <stp/>
        <stp>##V3_BDPV12</stp>
        <stp>EURJPY Curncy</stp>
        <stp>QUOTE_FACTOR</stp>
        <stp>[Crispin Spreadsheet.xlsx]OEI!R291C12</stp>
        <tr r="L291" s="1"/>
      </tp>
      <tp>
        <v>1</v>
        <stp/>
        <stp>##V3_BDPV12</stp>
        <stp>EURJPY Curncy</stp>
        <stp>QUOTE_FACTOR</stp>
        <stp>[Crispin Spreadsheet.xlsx]OEI!R290C12</stp>
        <tr r="L290" s="1"/>
      </tp>
      <tp>
        <v>1</v>
        <stp/>
        <stp>##V3_BDPV12</stp>
        <stp>EURJPY Curncy</stp>
        <stp>QUOTE_FACTOR</stp>
        <stp>[Crispin Spreadsheet.xlsx]OEI!R293C12</stp>
        <tr r="L293" s="1"/>
      </tp>
      <tp>
        <v>1</v>
        <stp/>
        <stp>##V3_BDPV12</stp>
        <stp>EURJPY Curncy</stp>
        <stp>QUOTE_FACTOR</stp>
        <stp>[Crispin Spreadsheet.xlsx]OEI!R292C12</stp>
        <tr r="L292" s="1"/>
      </tp>
      <tp>
        <v>1</v>
        <stp/>
        <stp>##V3_BDPV12</stp>
        <stp>EURJPY Curncy</stp>
        <stp>QUOTE_FACTOR</stp>
        <stp>[Crispin Spreadsheet.xlsx]OEI!R295C12</stp>
        <tr r="L295" s="1"/>
      </tp>
      <tp>
        <v>1</v>
        <stp/>
        <stp>##V3_BDPV12</stp>
        <stp>EURJPY Curncy</stp>
        <stp>QUOTE_FACTOR</stp>
        <stp>[Crispin Spreadsheet.xlsx]OEI!R294C12</stp>
        <tr r="L294" s="1"/>
      </tp>
      <tp>
        <v>1</v>
        <stp/>
        <stp>##V3_BDPV12</stp>
        <stp>EURJPY Curncy</stp>
        <stp>QUOTE_FACTOR</stp>
        <stp>[Crispin Spreadsheet.xlsx]OEI!R297C12</stp>
        <tr r="L297" s="1"/>
      </tp>
      <tp>
        <v>1</v>
        <stp/>
        <stp>##V3_BDPV12</stp>
        <stp>EURJPY Curncy</stp>
        <stp>QUOTE_FACTOR</stp>
        <stp>[Crispin Spreadsheet.xlsx]OEI!R296C12</stp>
        <tr r="L296" s="1"/>
      </tp>
      <tp>
        <v>1</v>
        <stp/>
        <stp>##V3_BDPV12</stp>
        <stp>EURJPY Curncy</stp>
        <stp>QUOTE_FACTOR</stp>
        <stp>[Crispin Spreadsheet.xlsx]OEI!R299C12</stp>
        <tr r="L299" s="1"/>
      </tp>
      <tp>
        <v>1</v>
        <stp/>
        <stp>##V3_BDPV12</stp>
        <stp>EURJPY Curncy</stp>
        <stp>QUOTE_FACTOR</stp>
        <stp>[Crispin Spreadsheet.xlsx]OEI!R298C12</stp>
        <tr r="L298" s="1"/>
      </tp>
      <tp>
        <v>1</v>
        <stp/>
        <stp>##V3_BDPV12</stp>
        <stp>EURJPY Curncy</stp>
        <stp>QUOTE_FACTOR</stp>
        <stp>[Crispin Spreadsheet.xlsx]OEI!R281C12</stp>
        <tr r="L281" s="1"/>
      </tp>
      <tp>
        <v>1</v>
        <stp/>
        <stp>##V3_BDPV12</stp>
        <stp>EURJPY Curncy</stp>
        <stp>QUOTE_FACTOR</stp>
        <stp>[Crispin Spreadsheet.xlsx]OEI!R280C12</stp>
        <tr r="L280" s="1"/>
      </tp>
      <tp>
        <v>1</v>
        <stp/>
        <stp>##V3_BDPV12</stp>
        <stp>EURJPY Curncy</stp>
        <stp>QUOTE_FACTOR</stp>
        <stp>[Crispin Spreadsheet.xlsx]OEI!R283C12</stp>
        <tr r="L283" s="1"/>
      </tp>
      <tp>
        <v>1</v>
        <stp/>
        <stp>##V3_BDPV12</stp>
        <stp>EURJPY Curncy</stp>
        <stp>QUOTE_FACTOR</stp>
        <stp>[Crispin Spreadsheet.xlsx]OEI!R282C12</stp>
        <tr r="L282" s="1"/>
      </tp>
      <tp>
        <v>1</v>
        <stp/>
        <stp>##V3_BDPV12</stp>
        <stp>EURJPY Curncy</stp>
        <stp>QUOTE_FACTOR</stp>
        <stp>[Crispin Spreadsheet.xlsx]OEI!R285C12</stp>
        <tr r="L285" s="1"/>
      </tp>
      <tp>
        <v>1</v>
        <stp/>
        <stp>##V3_BDPV12</stp>
        <stp>EURJPY Curncy</stp>
        <stp>QUOTE_FACTOR</stp>
        <stp>[Crispin Spreadsheet.xlsx]OEI!R284C12</stp>
        <tr r="L284" s="1"/>
      </tp>
      <tp>
        <v>1</v>
        <stp/>
        <stp>##V3_BDPV12</stp>
        <stp>EURJPY Curncy</stp>
        <stp>QUOTE_FACTOR</stp>
        <stp>[Crispin Spreadsheet.xlsx]OEI!R287C12</stp>
        <tr r="L287" s="1"/>
      </tp>
      <tp>
        <v>1</v>
        <stp/>
        <stp>##V3_BDPV12</stp>
        <stp>EURJPY Curncy</stp>
        <stp>QUOTE_FACTOR</stp>
        <stp>[Crispin Spreadsheet.xlsx]OEI!R286C12</stp>
        <tr r="L286" s="1"/>
      </tp>
      <tp>
        <v>1</v>
        <stp/>
        <stp>##V3_BDPV12</stp>
        <stp>EURJPY Curncy</stp>
        <stp>QUOTE_FACTOR</stp>
        <stp>[Crispin Spreadsheet.xlsx]OEI!R289C12</stp>
        <tr r="L289" s="1"/>
      </tp>
      <tp>
        <v>1</v>
        <stp/>
        <stp>##V3_BDPV12</stp>
        <stp>EURJPY Curncy</stp>
        <stp>QUOTE_FACTOR</stp>
        <stp>[Crispin Spreadsheet.xlsx]OEI!R288C12</stp>
        <tr r="L288" s="1"/>
      </tp>
      <tp>
        <v>1</v>
        <stp/>
        <stp>##V3_BDPV12</stp>
        <stp>EURJPY Curncy</stp>
        <stp>QUOTE_FACTOR</stp>
        <stp>[Crispin Spreadsheet.xlsx]OEI!R755C12</stp>
        <tr r="L755" s="1"/>
      </tp>
      <tp>
        <v>1</v>
        <stp/>
        <stp>##V3_BDPV12</stp>
        <stp>EURJPY Curncy</stp>
        <stp>QUOTE_FACTOR</stp>
        <stp>[Crispin Spreadsheet.xlsx]OEI!R741C12</stp>
        <tr r="L741" s="1"/>
      </tp>
      <tp>
        <v>1</v>
        <stp/>
        <stp>##V3_BDPV12</stp>
        <stp>EURTRY Curncy</stp>
        <stp>QUOTE_FACTOR</stp>
        <stp>[Crispin Spreadsheet.xlsx]OEI!R410C12</stp>
        <tr r="L410" s="1"/>
      </tp>
      <tp t="s">
        <v>USD</v>
        <stp/>
        <stp>##V3_BDPV12</stp>
        <stp>TTM US Equity</stp>
        <stp>CRNCY</stp>
        <stp>[Crispin Spreadsheet.xlsx]OEI!R719C4</stp>
        <tr r="D719" s="1"/>
      </tp>
      <tp t="s">
        <v>EUR</v>
        <stp/>
        <stp>##V3_BDPV12</stp>
        <stp>WKL NA Equity</stp>
        <stp>CRNCY</stp>
        <stp>[Crispin Spreadsheet.xlsx]OEI!R314C4</stp>
        <tr r="D314" s="1"/>
      </tp>
      <tp t="s">
        <v>GBp</v>
        <stp/>
        <stp>##V3_BDPV12</stp>
        <stp>AAL LN Equity</stp>
        <stp>CRNCY</stp>
        <stp>[Crispin Spreadsheet.xlsx]OEI!R421C4</stp>
        <tr r="D421" s="1"/>
      </tp>
      <tp t="s">
        <v>GBp</v>
        <stp/>
        <stp>##V3_BDPV12</stp>
        <stp>REL LN Equity</stp>
        <stp>CRNCY</stp>
        <stp>[Crispin Spreadsheet.xlsx]OEI!R555C4</stp>
        <tr r="D555" s="1"/>
      </tp>
      <tp t="s">
        <v>DKK</v>
        <stp/>
        <stp>##V3_BDPV12</stp>
        <stp>WDH DC Equity</stp>
        <stp>CRNCY</stp>
        <stp>[Crispin Spreadsheet.xlsx]OEI!R70C4</stp>
        <tr r="D70" s="1"/>
      </tp>
      <tp t="s">
        <v>GBp</v>
        <stp/>
        <stp>##V3_BDPV12</stp>
        <stp>EIG LN Equity</stp>
        <stp>CRNCY</stp>
        <stp>[Crispin Spreadsheet.xlsx]OEI!R469C4</stp>
        <tr r="D469" s="1"/>
      </tp>
      <tp t="s">
        <v>GBp</v>
        <stp/>
        <stp>##V3_BDPV12</stp>
        <stp>IAG LN Equity</stp>
        <stp>CRNCY</stp>
        <stp>[Crispin Spreadsheet.xlsx]OEI!R501C4</stp>
        <tr r="D501" s="1"/>
      </tp>
      <tp>
        <v>59</v>
        <stp/>
        <stp>##V3_BDPV12</stp>
        <stp>AXL SJ Equity</stp>
        <stp>PX_YEST_CLOSE</stp>
        <stp>[Crispin Spreadsheet.xlsx]OEI!R342C6</stp>
        <tr r="F342" s="1"/>
      </tp>
      <tp>
        <v>103.38</v>
        <stp/>
        <stp>##V3_BDPV12</stp>
        <stp>SJM US Equity</stp>
        <stp>PX_YEST_CLOSE</stp>
        <stp>[Crispin Spreadsheet.xlsx]OEI!R809C6</stp>
        <tr r="F809" s="1"/>
      </tp>
      <tp t="s">
        <v>EUR</v>
        <stp/>
        <stp>##V3_BDPV12</stp>
        <stp>AF FP Equity</stp>
        <stp>CRNCY</stp>
        <stp>[Crispin Spreadsheet.xlsx]OEI!R87C4</stp>
        <tr r="D87" s="1"/>
      </tp>
      <tp>
        <v>10360</v>
        <stp/>
        <stp>##V3_BDPV12</stp>
        <stp>OTP HB Equity</stp>
        <stp>PX_YEST_CLOSE</stp>
        <stp>[Crispin Spreadsheet.xlsx]OEI!R216C6</stp>
        <tr r="F216" s="1"/>
      </tp>
      <tp>
        <v>138.69999999999999</v>
        <stp/>
        <stp>##V3_BDPV12</stp>
        <stp>VOW GY Equity</stp>
        <stp>PX_YEST_CLOSE</stp>
        <stp>[Crispin Spreadsheet.xlsx]OEI!R186C6</stp>
        <tr r="F186" s="1"/>
      </tp>
      <tp t="s">
        <v>EUR</v>
        <stp/>
        <stp>##V3_BDPV12</stp>
        <stp>RBI AV Equity</stp>
        <stp>CRNCY</stp>
        <stp>[Crispin Spreadsheet.xlsx]OEI!R30C4</stp>
        <tr r="D30" s="1"/>
      </tp>
      <tp t="s">
        <v>GBp</v>
        <stp/>
        <stp>##V3_BDPV12</stp>
        <stp>GFS LN Equity</stp>
        <stp>CRNCY</stp>
        <stp>[Crispin Spreadsheet.xlsx]OEI!R476C4</stp>
        <tr r="D476" s="1"/>
      </tp>
      <tp t="s">
        <v>DKK</v>
        <stp/>
        <stp>##V3_BDPV12</stp>
        <stp>GN DC Equity</stp>
        <stp>CRNCY</stp>
        <stp>[Crispin Spreadsheet.xlsx]OEI!R65C4</stp>
        <tr r="D65" s="1"/>
      </tp>
      <tp t="s">
        <v>AUD</v>
        <stp/>
        <stp>##V3_BDPV12</stp>
        <stp>WGX AU Equity</stp>
        <stp>CRNCY</stp>
        <stp>[Crispin Spreadsheet.xlsx]OEI!R25C4</stp>
        <tr r="D25" s="1"/>
      </tp>
      <tp>
        <v>1</v>
        <stp/>
        <stp>##V3_BDPV12</stp>
        <stp>EURUSD Curncy</stp>
        <stp>QUOTE_FACTOR</stp>
        <stp>[Crispin Spreadsheet.xlsx]OPE!R49C12</stp>
        <tr r="L49" s="5"/>
      </tp>
      <tp>
        <v>1</v>
        <stp/>
        <stp>##V3_BDPV12</stp>
        <stp>EURUSD Curncy</stp>
        <stp>QUOTE_FACTOR</stp>
        <stp>[Crispin Spreadsheet.xlsx]OPE!R50C12</stp>
        <tr r="L50" s="5"/>
      </tp>
      <tp>
        <v>1</v>
        <stp/>
        <stp>##V3_BDPV12</stp>
        <stp>EURUSD Curncy</stp>
        <stp>QUOTE_FACTOR</stp>
        <stp>[Crispin Spreadsheet.xlsx]OPE!R51C12</stp>
        <tr r="L51" s="5"/>
      </tp>
      <tp>
        <v>1</v>
        <stp/>
        <stp>##V3_BDPV12</stp>
        <stp>EURUSD Curncy</stp>
        <stp>QUOTE_FACTOR</stp>
        <stp>[Crispin Spreadsheet.xlsx]OPE!R52C12</stp>
        <tr r="L52" s="5"/>
      </tp>
      <tp>
        <v>98.48</v>
        <stp/>
        <stp>##V3_BDHV12</stp>
        <stp>ATO FP Equity</stp>
        <stp>PX_CLOSE_1D</stp>
        <stp>14/08/2018</stp>
        <stp>14/08/2018</stp>
        <stp>[Crispin Spreadsheet.xlsx]OEI!R91C28</stp>
        <tr r="AB91" s="1"/>
      </tp>
      <tp>
        <v>122.48</v>
        <stp/>
        <stp>##V3_BDHV12</stp>
        <stp>MQG AU Equity</stp>
        <stp>PX_CLOSE_1D</stp>
        <stp>14/08/2018</stp>
        <stp>14/08/2018</stp>
        <stp>[Crispin Spreadsheet.xlsx]OEI!R19C28</stp>
        <tr r="AB19" s="1"/>
      </tp>
      <tp t="s">
        <v>USD</v>
        <stp/>
        <stp>##V3_BDPV12</stp>
        <stp>MU US Equity</stp>
        <stp>CRNCY</stp>
        <stp>[Crispin Spreadsheet.xlsx]OEI!R691C4</stp>
        <tr r="D691" s="1"/>
      </tp>
      <tp>
        <v>123.39</v>
        <stp/>
        <stp>##V3_BDHV12</stp>
        <stp>G U8 Comdty</stp>
        <stp>PX_CLOSE_1D</stp>
        <stp>14/08/2018</stp>
        <stp>14/08/2018</stp>
        <stp>[Crispin Spreadsheet.xlsx]SWAN!R227C26</stp>
        <tr r="Z227" s="2"/>
      </tp>
      <tp>
        <v>4.93</v>
        <stp/>
        <stp>##V3_BDPV12</stp>
        <stp>VK FP Equity</stp>
        <stp>PX_YEST_CLOSE</stp>
        <stp>[Crispin Spreadsheet.xlsx]OEI!R137C6</stp>
        <tr r="F137" s="1"/>
      </tp>
      <tp t="s">
        <v>USD</v>
        <stp/>
        <stp>##V3_BDPV12</stp>
        <stp>SIA Comdty</stp>
        <stp>CRNCY</stp>
        <stp>[Crispin Spreadsheet.xlsx]OEI!R748C4</stp>
        <tr r="D748" s="1"/>
      </tp>
      <tp>
        <v>36.950000000000003</v>
        <stp/>
        <stp>##V3_BDHV12</stp>
        <stp>EN FP Equity</stp>
        <stp>PX_CLOSE_1D</stp>
        <stp>14/08/2018</stp>
        <stp>14/08/2018</stp>
        <stp>[Crispin Spreadsheet.xlsx]OEI!R94C28</stp>
        <tr r="AB94" s="1"/>
      </tp>
      <tp>
        <v>1.3220000000000001</v>
        <stp/>
        <stp>##V3_BDPV12</stp>
        <stp>SAB SQ Equity</stp>
        <stp>PX_YEST_CLOSE</stp>
        <stp>[Crispin Spreadsheet.xlsx]OEI!R353C6</stp>
        <tr r="F353" s="1"/>
      </tp>
      <tp>
        <v>74.3</v>
        <stp/>
        <stp>##V3_BDPV12</stp>
        <stp>STB NO Equity</stp>
        <stp>PX_YEST_CLOSE</stp>
        <stp>[Crispin Spreadsheet.xlsx]OEI!R328C6</stp>
        <tr r="F328" s="1"/>
      </tp>
      <tp>
        <v>11.792</v>
        <stp/>
        <stp>##V3_BDPV12</stp>
        <stp>ACA FP Equity</stp>
        <stp>PX_YEST_CLOSE</stp>
        <stp>[Crispin Spreadsheet.xlsx]OEI!R100C6</stp>
        <tr r="F100" s="1"/>
      </tp>
      <tp>
        <v>98.8</v>
        <stp/>
        <stp>##V3_BDPV12</stp>
        <stp>NDA SS Equity</stp>
        <stp>PX_YEST_CLOSE</stp>
        <stp>[Crispin Spreadsheet.xlsx]OEI!R374C6</stp>
        <tr r="F374" s="1"/>
      </tp>
      <tp>
        <v>1</v>
        <stp/>
        <stp>##V3_BDPV12</stp>
        <stp>EURJPY Curncy</stp>
        <stp>QUOTE_FACTOR</stp>
        <stp>[Crispin Spreadsheet.xlsx]OPE!R19C12</stp>
        <tr r="L19" s="5"/>
      </tp>
      <tp>
        <v>1</v>
        <stp/>
        <stp>##V3_BDPV12</stp>
        <stp>EURJPY Curncy</stp>
        <stp>QUOTE_FACTOR</stp>
        <stp>[Crispin Spreadsheet.xlsx]OPE!R20C12</stp>
        <tr r="L20" s="5"/>
      </tp>
      <tp>
        <v>979</v>
        <stp/>
        <stp>##V3_BDPV12</stp>
        <stp>DTG LN Equity</stp>
        <stp>PX_YEST_CLOSE</stp>
        <stp>[Crispin Spreadsheet.xlsx]OEI!R789C6</stp>
        <tr r="F789" s="1"/>
      </tp>
      <tp t="s">
        <v>GBp</v>
        <stp/>
        <stp>##V3_BDPV12</stp>
        <stp>ECM LN Equity</stp>
        <stp>CRNCY</stp>
        <stp>[Crispin Spreadsheet.xlsx]OEI!R470C4</stp>
        <tr r="D470" s="1"/>
      </tp>
      <tp t="s">
        <v>EURO STOXX 50     Sep18</v>
        <stp/>
        <stp>##V3_BDPV12</stp>
        <stp>VGA Index</stp>
        <stp>NAME</stp>
        <stp>[Crispin Spreadsheet.xlsx]OEI!R85C5</stp>
        <tr r="E85" s="1"/>
      </tp>
      <tp>
        <v>1525</v>
        <stp/>
        <stp>##V3_BDPV12</stp>
        <stp>EZJ LN Equity</stp>
        <stp>PX_YEST_CLOSE</stp>
        <stp>[Crispin Spreadsheet.xlsx]OEI!R467C6</stp>
        <tr r="F467" s="1"/>
      </tp>
      <tp t="s">
        <v>GBp</v>
        <stp/>
        <stp>##V3_BDPV12</stp>
        <stp>DCC LN Equity</stp>
        <stp>CRNCY</stp>
        <stp>[Crispin Spreadsheet.xlsx]OEI!R460C4</stp>
        <tr r="D460" s="1"/>
      </tp>
      <tp t="s">
        <v>GBp</v>
        <stp/>
        <stp>##V3_BDPV12</stp>
        <stp>SKY LN Equity</stp>
        <stp>CRNCY</stp>
        <stp>[Crispin Spreadsheet.xlsx]OPE!R43C4</stp>
        <tr r="D43" s="5"/>
      </tp>
      <tp t="s">
        <v>EUR</v>
        <stp/>
        <stp>##V3_BDPV12</stp>
        <stp>EN FP Equity</stp>
        <stp>CRNCY</stp>
        <stp>[Crispin Spreadsheet.xlsx]OEI!R94C4</stp>
        <tr r="D94" s="1"/>
      </tp>
      <tp>
        <v>5795</v>
        <stp/>
        <stp>##V3_BDPV12</stp>
        <stp>AZN LN Equity</stp>
        <stp>PX_YEST_CLOSE</stp>
        <stp>[Crispin Spreadsheet.xlsx]OEI!R427C6</stp>
        <tr r="F427" s="1"/>
      </tp>
      <tp>
        <v>73.69</v>
        <stp/>
        <stp>##V3_BDPV12</stp>
        <stp>SAN FP Equity</stp>
        <stp>PX_YEST_CLOSE</stp>
        <stp>[Crispin Spreadsheet.xlsx]OEI!R122C6</stp>
        <tr r="F122" s="1"/>
      </tp>
      <tp t="s">
        <v>GBp</v>
        <stp/>
        <stp>##V3_BDPV12</stp>
        <stp>IGG LN Equity</stp>
        <stp>CRNCY</stp>
        <stp>[Crispin Spreadsheet.xlsx]OEI!R804C4</stp>
        <tr r="D804" s="1"/>
      </tp>
      <tp t="s">
        <v>EUR</v>
        <stp/>
        <stp>##V3_BDPV12</stp>
        <stp>UCG IM Equity</stp>
        <stp>CRNCY</stp>
        <stp>[Crispin Spreadsheet.xlsx]OEI!R243C4</stp>
        <tr r="D243" s="1"/>
      </tp>
      <tp t="s">
        <v>EUR</v>
        <stp/>
        <stp>##V3_BDPV12</stp>
        <stp>HDG NA Equity</stp>
        <stp>CRNCY</stp>
        <stp>[Crispin Spreadsheet.xlsx]OEI!R308C4</stp>
        <tr r="D308" s="1"/>
      </tp>
      <tp t="s">
        <v>GBp</v>
        <stp/>
        <stp>##V3_BDPV12</stp>
        <stp>VOD LN Equity</stp>
        <stp>CRNCY</stp>
        <stp>[Crispin Spreadsheet.xlsx]OPE!R46C4</stp>
        <tr r="D46" s="5"/>
      </tp>
      <tp t="s">
        <v>GBp</v>
        <stp/>
        <stp>##V3_BDPV12</stp>
        <stp>ABF LN Equity</stp>
        <stp>CRNCY</stp>
        <stp>[Crispin Spreadsheet.xlsx]OEI!R781C4</stp>
        <tr r="D781" s="1"/>
      </tp>
      <tp>
        <v>39.89</v>
        <stp/>
        <stp>##V3_BDPV12</stp>
        <stp>HAL US Equity</stp>
        <stp>PX_YEST_CLOSE</stp>
        <stp>[Crispin Spreadsheet.xlsx]OEI!R671C6</stp>
        <tr r="F671" s="1"/>
      </tp>
      <tp t="s">
        <v>AUD</v>
        <stp/>
        <stp>##V3_BDPV12</stp>
        <stp>SVH AU Equity</stp>
        <stp>CRNCY</stp>
        <stp>[Crispin Spreadsheet.xlsx]OEI!R22C4</stp>
        <tr r="D22" s="1"/>
      </tp>
      <tp t="s">
        <v>GBp</v>
        <stp/>
        <stp>##V3_BDPV12</stp>
        <stp>RRS LN Equity</stp>
        <stp>CRNCY</stp>
        <stp>[Crispin Spreadsheet.xlsx]OPE!R42C4</stp>
        <tr r="D42" s="5"/>
      </tp>
      <tp>
        <v>31.95</v>
        <stp/>
        <stp>##V3_BDPV12</stp>
        <stp>BGS US Equity</stp>
        <stp>PX_YEST_CLOSE</stp>
        <stp>[Crispin Spreadsheet.xlsx]OEI!R627C6</stp>
        <tr r="F627" s="1"/>
      </tp>
      <tp t="s">
        <v>GBp</v>
        <stp/>
        <stp>##V3_BDPV12</stp>
        <stp>BBY LN Equity</stp>
        <stp>CRNCY</stp>
        <stp>[Crispin Spreadsheet.xlsx]OEI!R431C4</stp>
        <tr r="D431" s="1"/>
      </tp>
      <tp t="s">
        <v>GBp</v>
        <stp/>
        <stp>##V3_BDPV12</stp>
        <stp>SKY LN Equity</stp>
        <stp>CRNCY</stp>
        <stp>[Crispin Spreadsheet.xlsx]OEI!R578C4</stp>
        <tr r="D578" s="1"/>
      </tp>
      <tp t="s">
        <v>EUR</v>
        <stp/>
        <stp>##V3_BDPV12</stp>
        <stp>ITX SQ Equity</stp>
        <stp>CRNCY</stp>
        <stp>[Crispin Spreadsheet.xlsx]OEI!R358C4</stp>
        <tr r="D358" s="1"/>
      </tp>
      <tp>
        <v>43.57</v>
        <stp/>
        <stp>##V3_BDPV12</stp>
        <stp>NAV US Equity</stp>
        <stp>PX_YEST_CLOSE</stp>
        <stp>[Crispin Spreadsheet.xlsx]OEI!R821C6</stp>
        <tr r="F821" s="1"/>
      </tp>
      <tp>
        <v>139.80000000000001</v>
        <stp/>
        <stp>##V3_BDPV12</stp>
        <stp>HOT GY Equity</stp>
        <stp>PX_YEST_CLOSE</stp>
        <stp>[Crispin Spreadsheet.xlsx]OEI!R165C6</stp>
        <tr r="F165" s="1"/>
      </tp>
      <tp t="s">
        <v>NOK</v>
        <stp/>
        <stp>##V3_BDPV12</stp>
        <stp>PGS NO Equity</stp>
        <stp>CRNCY</stp>
        <stp>[Crispin Spreadsheet.xlsx]OEI!R325C4</stp>
        <tr r="D325" s="1"/>
      </tp>
      <tp>
        <v>14.05</v>
        <stp/>
        <stp>##V3_BDPV12</stp>
        <stp>FCX US Equity</stp>
        <stp>PX_YEST_CLOSE</stp>
        <stp>[Crispin Spreadsheet.xlsx]OEI!R663C6</stp>
        <tr r="F663" s="1"/>
      </tp>
      <tp t="s">
        <v>EUR</v>
        <stp/>
        <stp>##V3_BDPV12</stp>
        <stp>EDP PL Equity</stp>
        <stp>CRNCY</stp>
        <stp>[Crispin Spreadsheet.xlsx]OEI!R335C4</stp>
        <tr r="D335" s="1"/>
      </tp>
      <tp>
        <v>292</v>
        <stp/>
        <stp>##V3_BDHV12</stp>
        <stp>WDH DC Equity</stp>
        <stp>PX_CLOSE_1D</stp>
        <stp>14/08/2018</stp>
        <stp>14/08/2018</stp>
        <stp>[Crispin Spreadsheet.xlsx]OEI!R70C28</stp>
        <tr r="AB70" s="1"/>
      </tp>
      <tp t="s">
        <v>#N/A N/A</v>
        <stp/>
        <stp>##V3_BDHV12</stp>
        <stp>TDC DC Equity</stp>
        <stp>PX_CLOSE_1D</stp>
        <stp>14/08/2018</stp>
        <stp>14/08/2018</stp>
        <stp>[Crispin Spreadsheet.xlsx]OEI!R67C28</stp>
        <tr r="AB67" s="1"/>
      </tp>
      <tp>
        <v>73.400000000000006</v>
        <stp/>
        <stp>##V3_BDPV12</stp>
        <stp>NODL NO Equity</stp>
        <stp>PX_YEST_CLOSE</stp>
        <stp>[Crispin Spreadsheet.xlsx]OPE!R24C6</stp>
        <tr r="F24" s="5"/>
      </tp>
      <tp t="s">
        <v>EUR</v>
        <stp/>
        <stp>##V3_BDPV12</stp>
        <stp>LR FP Equity</stp>
        <stp>CRNCY</stp>
        <stp>[Crispin Spreadsheet.xlsx]OEI!R112C4</stp>
        <tr r="D112" s="1"/>
      </tp>
      <tp>
        <v>754</v>
        <stp/>
        <stp>##V3_BDPV12</stp>
        <stp>DMGT LN Equity</stp>
        <stp>PX_YEST_CLOSE</stp>
        <stp>[Crispin Spreadsheet.xlsx]OPE!R34C6</stp>
        <tr r="F34" s="5"/>
      </tp>
      <tp t="s">
        <v>GBp</v>
        <stp/>
        <stp>##V3_BDPV12</stp>
        <stp>BARC LN Equity</stp>
        <stp>CRNCY</stp>
        <stp>[Crispin Spreadsheet.xlsx]OPE!R32C4</stp>
        <tr r="D32" s="5"/>
      </tp>
      <tp t="s">
        <v>EUR</v>
        <stp/>
        <stp>##V3_BDPV12</stp>
        <stp>KN FP Equity</stp>
        <stp>CRNCY</stp>
        <stp>[Crispin Spreadsheet.xlsx]OEI!R115C4</stp>
        <tr r="D115" s="1"/>
      </tp>
      <tp t="s">
        <v>USD</v>
        <stp/>
        <stp>##V3_BDPV12</stp>
        <stp>PLA Comdty</stp>
        <stp>CRNCY</stp>
        <stp>[Crispin Spreadsheet.xlsx]OEI!R749C4</stp>
        <tr r="D749" s="1"/>
      </tp>
      <tp>
        <v>18.97</v>
        <stp/>
        <stp>##V3_BDPV12</stp>
        <stp>UA US Equity</stp>
        <stp>PX_YEST_CLOSE</stp>
        <stp>[Crispin Spreadsheet.xlsx]OEI!R726C6</stp>
        <tr r="F726" s="1"/>
      </tp>
      <tp>
        <v>171.8</v>
        <stp/>
        <stp>##V3_BDPV12</stp>
        <stp>EMG LN Equity</stp>
        <stp>PX_YEST_CLOSE</stp>
        <stp>[Crispin Spreadsheet.xlsx]BEST!R8C6</stp>
        <tr r="F8" s="6"/>
      </tp>
      <tp t="s">
        <v>AUD</v>
        <stp/>
        <stp>##V3_BDPV12</stp>
        <stp>SYD AU Equity</stp>
        <stp>CRNCY</stp>
        <stp>[Crispin Spreadsheet.xlsx]OEI!R23C4</stp>
        <tr r="D23" s="1"/>
      </tp>
      <tp>
        <v>56.86</v>
        <stp/>
        <stp>##V3_BDPV12</stp>
        <stp>FAF US Equity</stp>
        <stp>PX_YEST_CLOSE</stp>
        <stp>[Crispin Spreadsheet.xlsx]OEI!R660C6</stp>
        <tr r="F660" s="1"/>
      </tp>
      <tp t="s">
        <v>EUR</v>
        <stp/>
        <stp>##V3_BDPV12</stp>
        <stp>BGN IM Equity</stp>
        <stp>CRNCY</stp>
        <stp>[Crispin Spreadsheet.xlsx]OEI!R226C4</stp>
        <tr r="D226" s="1"/>
      </tp>
      <tp t="s">
        <v>USD</v>
        <stp/>
        <stp>##V3_BDPV12</stp>
        <stp>BVN US Equity</stp>
        <stp>CRNCY</stp>
        <stp>[Crispin Spreadsheet.xlsx]OEI!R639C4</stp>
        <tr r="D639" s="1"/>
      </tp>
      <tp>
        <v>447.5</v>
        <stp/>
        <stp>##V3_BDPV12</stp>
        <stp>VWS DC Equity</stp>
        <stp>PX_YEST_CLOSE</stp>
        <stp>[Crispin Spreadsheet.xlsx]OEI!R69C6</stp>
        <tr r="F69" s="1"/>
      </tp>
      <tp>
        <v>3</v>
        <stp/>
        <stp>##V3_BDPV12</stp>
        <stp>KGC US Equity</stp>
        <stp>PX_YEST_CLOSE</stp>
        <stp>[Crispin Spreadsheet.xlsx]OPE!R49C6</stp>
        <tr r="F49" s="5"/>
      </tp>
      <tp t="s">
        <v>GBp</v>
        <stp/>
        <stp>##V3_BDPV12</stp>
        <stp>PDG LN Equity</stp>
        <stp>CRNCY</stp>
        <stp>[Crispin Spreadsheet.xlsx]OPE!R41C4</stp>
        <tr r="D41" s="5"/>
      </tp>
      <tp>
        <v>292.60000000000002</v>
        <stp/>
        <stp>##V3_BDPV12</stp>
        <stp>RTN LN Equity</stp>
        <stp>PX_YEST_CLOSE</stp>
        <stp>[Crispin Spreadsheet.xlsx]OEI!R558C6</stp>
        <tr r="F558" s="1"/>
      </tp>
      <tp>
        <v>51.67</v>
        <stp/>
        <stp>##V3_BDPV12</stp>
        <stp>LEN US Equity</stp>
        <stp>PX_YEST_CLOSE</stp>
        <stp>[Crispin Spreadsheet.xlsx]OEI!R684C6</stp>
        <tr r="F684" s="1"/>
      </tp>
      <tp>
        <v>40.479999999999997</v>
        <stp/>
        <stp>##V3_BDPV12</stp>
        <stp>AAL US Equity</stp>
        <stp>PX_YEST_CLOSE</stp>
        <stp>[Crispin Spreadsheet.xlsx]OEI!R620C6</stp>
        <tr r="F620" s="1"/>
      </tp>
      <tp>
        <v>28.75</v>
        <stp/>
        <stp>##V3_BDPV12</stp>
        <stp>HUM LN Equity</stp>
        <stp>PX_YEST_CLOSE</stp>
        <stp>[Crispin Spreadsheet.xlsx]OEI!R489C6</stp>
        <tr r="F489" s="1"/>
      </tp>
      <tp>
        <v>43.17</v>
        <stp/>
        <stp>##V3_BDPV12</stp>
        <stp>EEM US Equity</stp>
        <stp>PX_YEST_CLOSE</stp>
        <stp>[Crispin Spreadsheet.xlsx]OEI!R754C6</stp>
        <tr r="F754" s="1"/>
      </tp>
      <tp t="s">
        <v>CAD</v>
        <stp/>
        <stp>##V3_BDPV12</stp>
        <stp>TRQ CN Equity</stp>
        <stp>CRNCY</stp>
        <stp>[Crispin Spreadsheet.xlsx]OEI!R56C4</stp>
        <tr r="D56" s="1"/>
      </tp>
      <tp>
        <v>11.055</v>
        <stp/>
        <stp>##V3_BDPV12</stp>
        <stp>FUR NA Equity</stp>
        <stp>PX_YEST_CLOSE</stp>
        <stp>[Crispin Spreadsheet.xlsx]OEI!R306C6</stp>
        <tr r="F306" s="1"/>
      </tp>
      <tp>
        <v>10.6</v>
        <stp/>
        <stp>##V3_BDPV12</stp>
        <stp>IDR SQ Equity</stp>
        <stp>PX_YEST_CLOSE</stp>
        <stp>[Crispin Spreadsheet.xlsx]OEI!R357C6</stp>
        <tr r="F357" s="1"/>
      </tp>
      <tp>
        <v>37.97</v>
        <stp/>
        <stp>##V3_BDPV12</stp>
        <stp>MAS US Equity</stp>
        <stp>PX_YEST_CLOSE</stp>
        <stp>[Crispin Spreadsheet.xlsx]OEI!R690C6</stp>
        <tr r="F690" s="1"/>
      </tp>
      <tp>
        <v>76.78</v>
        <stp/>
        <stp>##V3_BDPV12</stp>
        <stp>AMS SW Equity</stp>
        <stp>PX_YEST_CLOSE</stp>
        <stp>[Crispin Spreadsheet.xlsx]OEI!R388C6</stp>
        <tr r="F388" s="1"/>
      </tp>
      <tp t="s">
        <v>CAC40 10 EURO FUT Sep18</v>
        <stp/>
        <stp>##V3_BDPV12</stp>
        <stp>CFA Index</stp>
        <stp>NAME</stp>
        <stp>[Crispin Spreadsheet.xlsx]OEI!R84C5</stp>
        <tr r="E84" s="1"/>
      </tp>
      <tp t="s">
        <v>#N/A N/A</v>
        <stp/>
        <stp>##V3_BDPV12</stp>
        <stp>GGP US Equity</stp>
        <stp>PX_YEST_CLOSE</stp>
        <stp>[Crispin Spreadsheet.xlsx]OEI!R666C6</stp>
        <tr r="F666" s="1"/>
      </tp>
      <tp>
        <v>160.65</v>
        <stp/>
        <stp>##V3_BDPV12</stp>
        <stp>ITV LN Equity</stp>
        <stp>PX_YEST_CLOSE</stp>
        <stp>[Crispin Spreadsheet.xlsx]OEI!R508C6</stp>
        <tr r="F508" s="1"/>
      </tp>
      <tp>
        <v>183.64</v>
        <stp/>
        <stp>##V3_BDPV12</stp>
        <stp>ALV GY Equity</stp>
        <stp>PX_YEST_CLOSE</stp>
        <stp>[Crispin Spreadsheet.xlsx]OEI!R147C6</stp>
        <tr r="F147" s="1"/>
      </tp>
      <tp>
        <v>2.42</v>
        <stp/>
        <stp>##V3_BDPV12</stp>
        <stp>WFT US Equity</stp>
        <stp>PX_YEST_CLOSE</stp>
        <stp>[Crispin Spreadsheet.xlsx]OEI!R847C6</stp>
        <tr r="F847" s="1"/>
      </tp>
      <tp t="s">
        <v>AUD</v>
        <stp/>
        <stp>##V3_BDPV12</stp>
        <stp>WOW AU Equity</stp>
        <stp>CRNCY</stp>
        <stp>[Crispin Spreadsheet.xlsx]OEI!R27C4</stp>
        <tr r="D27" s="1"/>
      </tp>
      <tp>
        <v>4.68</v>
        <stp/>
        <stp>##V3_BDPV12</stp>
        <stp>DHT US Equity</stp>
        <stp>PX_YEST_CLOSE</stp>
        <stp>[Crispin Spreadsheet.xlsx]OEI!R649C6</stp>
        <tr r="F649" s="1"/>
      </tp>
      <tp>
        <v>11.58</v>
        <stp/>
        <stp>##V3_BDPV12</stp>
        <stp>ACX SQ Equity</stp>
        <stp>PX_YEST_CLOSE</stp>
        <stp>[Crispin Spreadsheet.xlsx]OEI!R350C6</stp>
        <tr r="F350" s="1"/>
      </tp>
      <tp>
        <v>754</v>
        <stp/>
        <stp>##V3_BDPV12</stp>
        <stp>DMGT LN Equity</stp>
        <stp>PX_YEST_CLOSE</stp>
        <stp>[Crispin Spreadsheet.xlsx]OBID!R8C6</stp>
        <tr r="F8" s="7"/>
      </tp>
      <tp>
        <v>1</v>
        <stp/>
        <stp>##V3_BDPV12</stp>
        <stp>EUR Curncy</stp>
        <stp>QUOTE_FACTOR</stp>
        <stp>[Crispin Spreadsheet.xlsx]OEI!R693C12</stp>
        <tr r="L693" s="1"/>
      </tp>
      <tp t="s">
        <v>EUR</v>
        <stp/>
        <stp>##V3_BDPV12</stp>
        <stp>UN01 GY Equity</stp>
        <stp>CRNCY</stp>
        <stp>[Crispin Spreadsheet.xlsx]OPE!R16C4</stp>
        <tr r="D16" s="5"/>
      </tp>
      <tp t="s">
        <v>S&amp;P 500 FUTURE    Sep18</v>
        <stp/>
        <stp>##V3_BDPV12</stp>
        <stp>SPA Index</stp>
        <stp>NAME</stp>
        <stp>[Crispin Spreadsheet.xlsx]OEI!R612C5</stp>
        <tr r="E612" s="1"/>
      </tp>
      <tp>
        <v>77.2</v>
        <stp/>
        <stp>##V3_BDPV12</stp>
        <stp>MELE BB Equity</stp>
        <stp>PX_YEST_CLOSE</stp>
        <stp>[Crispin Spreadsheet.xlsx]OEI!R39C6</stp>
        <tr r="F39" s="1"/>
      </tp>
      <tp>
        <v>70.239999999999995</v>
        <stp/>
        <stp>##V3_BDPV12</stp>
        <stp>SU FP Equity</stp>
        <stp>PX_YEST_CLOSE</stp>
        <stp>[Crispin Spreadsheet.xlsx]OEI!R124C6</stp>
        <tr r="F124" s="1"/>
      </tp>
      <tp>
        <v>2.5659999999999998</v>
        <stp/>
        <stp>##V3_BDPV12</stp>
        <stp>MS IM Equity</stp>
        <stp>PX_YEST_CLOSE</stp>
        <stp>[Crispin Spreadsheet.xlsx]OEI!R237C6</stp>
        <tr r="F237" s="1"/>
      </tp>
      <tp>
        <v>71.010000000000005</v>
        <stp/>
        <stp>##V3_BDHV12</stp>
        <stp>K US Equity</stp>
        <stp>PX_CLOSE_1D</stp>
        <stp>14/08/2018</stp>
        <stp>14/08/2018</stp>
        <stp>[Crispin Spreadsheet.xlsx]SWAN!R200C26</stp>
        <tr r="Z200" s="2"/>
      </tp>
      <tp t="s">
        <v>EUR</v>
        <stp/>
        <stp>##V3_BDPV12</stp>
        <stp>MC FP Equity</stp>
        <stp>CRNCY</stp>
        <stp>[Crispin Spreadsheet.xlsx]OEI!R114C4</stp>
        <tr r="D114" s="1"/>
      </tp>
      <tp t="s">
        <v>CAD</v>
        <stp/>
        <stp>##V3_BDPV12</stp>
        <stp>WEED CN Equity</stp>
        <stp>CRNCY</stp>
        <stp>[Crispin Spreadsheet.xlsx]OEI!R52C4</stp>
        <tr r="D52" s="1"/>
      </tp>
      <tp t="s">
        <v>GBp</v>
        <stp/>
        <stp>##V3_BDPV12</stp>
        <stp>NG/ LN Equity</stp>
        <stp>CRNCY</stp>
        <stp>[Crispin Spreadsheet.xlsx]OEI!R532C4</stp>
        <tr r="D532" s="1"/>
      </tp>
      <tp>
        <v>15.234999999999999</v>
        <stp/>
        <stp>##V3_BDHV12</stp>
        <stp>CA FP Equity</stp>
        <stp>PX_CLOSE_1D</stp>
        <stp>14/08/2018</stp>
        <stp>14/08/2018</stp>
        <stp>[Crispin Spreadsheet.xlsx]OEI!R96C28</stp>
        <tr r="AB96" s="1"/>
      </tp>
      <tp>
        <v>21.664999999999999</v>
        <stp/>
        <stp>##V3_BDHV12</stp>
        <stp>CS FP Equity</stp>
        <stp>PX_CLOSE_1D</stp>
        <stp>14/08/2018</stp>
        <stp>14/08/2018</stp>
        <stp>[Crispin Spreadsheet.xlsx]OEI!R92C28</stp>
        <tr r="AB92" s="1"/>
      </tp>
      <tp>
        <v>1.1605000000000001</v>
        <stp/>
        <stp>##V3_BDPV12</stp>
        <stp>EURUSD Curncy</stp>
        <stp>LAST_PRICE</stp>
        <stp>[Crispin Spreadsheet.xlsx]SWAN!R208C13</stp>
        <tr r="M208" s="2"/>
      </tp>
      <tp>
        <v>1.1605000000000001</v>
        <stp/>
        <stp>##V3_BDPV12</stp>
        <stp>EURUSD Curncy</stp>
        <stp>LAST_PRICE</stp>
        <stp>[Crispin Spreadsheet.xlsx]SWAN!R209C13</stp>
        <tr r="M209" s="2"/>
      </tp>
      <tp>
        <v>1.1605000000000001</v>
        <stp/>
        <stp>##V3_BDPV12</stp>
        <stp>EURUSD Curncy</stp>
        <stp>LAST_PRICE</stp>
        <stp>[Crispin Spreadsheet.xlsx]SWAN!R200C13</stp>
        <tr r="M200" s="2"/>
      </tp>
      <tp>
        <v>1.1605000000000001</v>
        <stp/>
        <stp>##V3_BDPV12</stp>
        <stp>EURUSD Curncy</stp>
        <stp>LAST_PRICE</stp>
        <stp>[Crispin Spreadsheet.xlsx]SWAN!R201C13</stp>
        <tr r="M201" s="2"/>
      </tp>
      <tp>
        <v>1.1605000000000001</v>
        <stp/>
        <stp>##V3_BDPV12</stp>
        <stp>EURUSD Curncy</stp>
        <stp>LAST_PRICE</stp>
        <stp>[Crispin Spreadsheet.xlsx]SWAN!R202C13</stp>
        <tr r="M202" s="2"/>
      </tp>
      <tp>
        <v>1.1605000000000001</v>
        <stp/>
        <stp>##V3_BDPV12</stp>
        <stp>EURUSD Curncy</stp>
        <stp>LAST_PRICE</stp>
        <stp>[Crispin Spreadsheet.xlsx]SWAN!R203C13</stp>
        <tr r="M203" s="2"/>
      </tp>
      <tp>
        <v>1.1605000000000001</v>
        <stp/>
        <stp>##V3_BDPV12</stp>
        <stp>EURUSD Curncy</stp>
        <stp>LAST_PRICE</stp>
        <stp>[Crispin Spreadsheet.xlsx]SWAN!R204C13</stp>
        <tr r="M204" s="2"/>
      </tp>
      <tp>
        <v>1.1605000000000001</v>
        <stp/>
        <stp>##V3_BDPV12</stp>
        <stp>EURUSD Curncy</stp>
        <stp>LAST_PRICE</stp>
        <stp>[Crispin Spreadsheet.xlsx]SWAN!R205C13</stp>
        <tr r="M205" s="2"/>
      </tp>
      <tp>
        <v>1.1605000000000001</v>
        <stp/>
        <stp>##V3_BDPV12</stp>
        <stp>EURUSD Curncy</stp>
        <stp>LAST_PRICE</stp>
        <stp>[Crispin Spreadsheet.xlsx]SWAN!R206C13</stp>
        <tr r="M206" s="2"/>
      </tp>
      <tp>
        <v>1.1605000000000001</v>
        <stp/>
        <stp>##V3_BDPV12</stp>
        <stp>EURUSD Curncy</stp>
        <stp>LAST_PRICE</stp>
        <stp>[Crispin Spreadsheet.xlsx]SWAN!R207C13</stp>
        <tr r="M207" s="2"/>
      </tp>
      <tp>
        <v>1.1605000000000001</v>
        <stp/>
        <stp>##V3_BDPV12</stp>
        <stp>EURUSD Curncy</stp>
        <stp>LAST_PRICE</stp>
        <stp>[Crispin Spreadsheet.xlsx]SWAN!R218C13</stp>
        <tr r="M218" s="2"/>
      </tp>
      <tp>
        <v>1.1605000000000001</v>
        <stp/>
        <stp>##V3_BDPV12</stp>
        <stp>EURUSD Curncy</stp>
        <stp>LAST_PRICE</stp>
        <stp>[Crispin Spreadsheet.xlsx]SWAN!R219C13</stp>
        <tr r="M219" s="2"/>
      </tp>
      <tp>
        <v>1.1605000000000001</v>
        <stp/>
        <stp>##V3_BDPV12</stp>
        <stp>EURUSD Curncy</stp>
        <stp>LAST_PRICE</stp>
        <stp>[Crispin Spreadsheet.xlsx]SWAN!R210C13</stp>
        <tr r="M210" s="2"/>
      </tp>
      <tp>
        <v>1.1605000000000001</v>
        <stp/>
        <stp>##V3_BDPV12</stp>
        <stp>EURUSD Curncy</stp>
        <stp>LAST_PRICE</stp>
        <stp>[Crispin Spreadsheet.xlsx]SWAN!R211C13</stp>
        <tr r="M211" s="2"/>
      </tp>
      <tp>
        <v>1.1605000000000001</v>
        <stp/>
        <stp>##V3_BDPV12</stp>
        <stp>EURUSD Curncy</stp>
        <stp>LAST_PRICE</stp>
        <stp>[Crispin Spreadsheet.xlsx]SWAN!R212C13</stp>
        <tr r="M212" s="2"/>
      </tp>
      <tp>
        <v>1.1605000000000001</v>
        <stp/>
        <stp>##V3_BDPV12</stp>
        <stp>EURUSD Curncy</stp>
        <stp>LAST_PRICE</stp>
        <stp>[Crispin Spreadsheet.xlsx]SWAN!R213C13</stp>
        <tr r="M213" s="2"/>
      </tp>
      <tp>
        <v>1.1605000000000001</v>
        <stp/>
        <stp>##V3_BDPV12</stp>
        <stp>EURUSD Curncy</stp>
        <stp>LAST_PRICE</stp>
        <stp>[Crispin Spreadsheet.xlsx]SWAN!R214C13</stp>
        <tr r="M214" s="2"/>
      </tp>
      <tp>
        <v>1.1605000000000001</v>
        <stp/>
        <stp>##V3_BDPV12</stp>
        <stp>EURUSD Curncy</stp>
        <stp>LAST_PRICE</stp>
        <stp>[Crispin Spreadsheet.xlsx]SWAN!R215C13</stp>
        <tr r="M215" s="2"/>
      </tp>
      <tp>
        <v>1.1605000000000001</v>
        <stp/>
        <stp>##V3_BDPV12</stp>
        <stp>EURUSD Curncy</stp>
        <stp>LAST_PRICE</stp>
        <stp>[Crispin Spreadsheet.xlsx]SWAN!R216C13</stp>
        <tr r="M216" s="2"/>
      </tp>
      <tp>
        <v>1.1605000000000001</v>
        <stp/>
        <stp>##V3_BDPV12</stp>
        <stp>EURUSD Curncy</stp>
        <stp>LAST_PRICE</stp>
        <stp>[Crispin Spreadsheet.xlsx]SWAN!R217C13</stp>
        <tr r="M217" s="2"/>
      </tp>
      <tp>
        <v>1.1605000000000001</v>
        <stp/>
        <stp>##V3_BDPV12</stp>
        <stp>EURUSD Curncy</stp>
        <stp>LAST_PRICE</stp>
        <stp>[Crispin Spreadsheet.xlsx]SWAN!R228C13</stp>
        <tr r="M228" s="2"/>
      </tp>
      <tp>
        <v>1.1605000000000001</v>
        <stp/>
        <stp>##V3_BDPV12</stp>
        <stp>EURUSD Curncy</stp>
        <stp>LAST_PRICE</stp>
        <stp>[Crispin Spreadsheet.xlsx]SWAN!R231C13</stp>
        <tr r="M231" s="2"/>
      </tp>
      <tp>
        <v>1.1605000000000001</v>
        <stp/>
        <stp>##V3_BDPV12</stp>
        <stp>EURUSD Curncy</stp>
        <stp>LAST_PRICE</stp>
        <stp>[Crispin Spreadsheet.xlsx]SWAN!R233C13</stp>
        <tr r="M233" s="2"/>
      </tp>
      <tp>
        <v>1.1605000000000001</v>
        <stp/>
        <stp>##V3_BDPV12</stp>
        <stp>EURUSD Curncy</stp>
        <stp>LAST_PRICE</stp>
        <stp>[Crispin Spreadsheet.xlsx]SWAN!R234C13</stp>
        <tr r="M234" s="2"/>
      </tp>
      <tp>
        <v>1.1605000000000001</v>
        <stp/>
        <stp>##V3_BDPV12</stp>
        <stp>EURUSD Curncy</stp>
        <stp>LAST_PRICE</stp>
        <stp>[Crispin Spreadsheet.xlsx]SWAN!R151C13</stp>
        <tr r="M151" s="2"/>
      </tp>
      <tp>
        <v>1.1605000000000001</v>
        <stp/>
        <stp>##V3_BDPV12</stp>
        <stp>EURUSD Curncy</stp>
        <stp>LAST_PRICE</stp>
        <stp>[Crispin Spreadsheet.xlsx]SWAN!R188C13</stp>
        <tr r="M188" s="2"/>
      </tp>
      <tp>
        <v>1.1605000000000001</v>
        <stp/>
        <stp>##V3_BDPV12</stp>
        <stp>EURUSD Curncy</stp>
        <stp>LAST_PRICE</stp>
        <stp>[Crispin Spreadsheet.xlsx]SWAN!R189C13</stp>
        <tr r="M189" s="2"/>
      </tp>
      <tp>
        <v>1.1605000000000001</v>
        <stp/>
        <stp>##V3_BDPV12</stp>
        <stp>EURUSD Curncy</stp>
        <stp>LAST_PRICE</stp>
        <stp>[Crispin Spreadsheet.xlsx]SWAN!R183C13</stp>
        <tr r="M183" s="2"/>
      </tp>
      <tp>
        <v>1.1605000000000001</v>
        <stp/>
        <stp>##V3_BDPV12</stp>
        <stp>EURUSD Curncy</stp>
        <stp>LAST_PRICE</stp>
        <stp>[Crispin Spreadsheet.xlsx]SWAN!R184C13</stp>
        <tr r="M184" s="2"/>
      </tp>
      <tp>
        <v>1.1605000000000001</v>
        <stp/>
        <stp>##V3_BDPV12</stp>
        <stp>EURUSD Curncy</stp>
        <stp>LAST_PRICE</stp>
        <stp>[Crispin Spreadsheet.xlsx]SWAN!R185C13</stp>
        <tr r="M185" s="2"/>
      </tp>
      <tp>
        <v>1.1605000000000001</v>
        <stp/>
        <stp>##V3_BDPV12</stp>
        <stp>EURUSD Curncy</stp>
        <stp>LAST_PRICE</stp>
        <stp>[Crispin Spreadsheet.xlsx]SWAN!R186C13</stp>
        <tr r="M186" s="2"/>
      </tp>
      <tp>
        <v>1.1605000000000001</v>
        <stp/>
        <stp>##V3_BDPV12</stp>
        <stp>EURUSD Curncy</stp>
        <stp>LAST_PRICE</stp>
        <stp>[Crispin Spreadsheet.xlsx]SWAN!R187C13</stp>
        <tr r="M187" s="2"/>
      </tp>
      <tp>
        <v>1.1605000000000001</v>
        <stp/>
        <stp>##V3_BDPV12</stp>
        <stp>EURUSD Curncy</stp>
        <stp>LAST_PRICE</stp>
        <stp>[Crispin Spreadsheet.xlsx]SWAN!R198C13</stp>
        <tr r="M198" s="2"/>
      </tp>
      <tp>
        <v>1.1605000000000001</v>
        <stp/>
        <stp>##V3_BDPV12</stp>
        <stp>EURUSD Curncy</stp>
        <stp>LAST_PRICE</stp>
        <stp>[Crispin Spreadsheet.xlsx]SWAN!R199C13</stp>
        <tr r="M199" s="2"/>
      </tp>
      <tp>
        <v>1.1605000000000001</v>
        <stp/>
        <stp>##V3_BDPV12</stp>
        <stp>EURUSD Curncy</stp>
        <stp>LAST_PRICE</stp>
        <stp>[Crispin Spreadsheet.xlsx]SWAN!R190C13</stp>
        <tr r="M190" s="2"/>
      </tp>
      <tp>
        <v>1.1605000000000001</v>
        <stp/>
        <stp>##V3_BDPV12</stp>
        <stp>EURUSD Curncy</stp>
        <stp>LAST_PRICE</stp>
        <stp>[Crispin Spreadsheet.xlsx]SWAN!R191C13</stp>
        <tr r="M191" s="2"/>
      </tp>
      <tp>
        <v>1.1605000000000001</v>
        <stp/>
        <stp>##V3_BDPV12</stp>
        <stp>EURUSD Curncy</stp>
        <stp>LAST_PRICE</stp>
        <stp>[Crispin Spreadsheet.xlsx]SWAN!R192C13</stp>
        <tr r="M192" s="2"/>
      </tp>
      <tp>
        <v>1.1605000000000001</v>
        <stp/>
        <stp>##V3_BDPV12</stp>
        <stp>EURUSD Curncy</stp>
        <stp>LAST_PRICE</stp>
        <stp>[Crispin Spreadsheet.xlsx]SWAN!R193C13</stp>
        <tr r="M193" s="2"/>
      </tp>
      <tp>
        <v>1.1605000000000001</v>
        <stp/>
        <stp>##V3_BDPV12</stp>
        <stp>EURUSD Curncy</stp>
        <stp>LAST_PRICE</stp>
        <stp>[Crispin Spreadsheet.xlsx]SWAN!R194C13</stp>
        <tr r="M194" s="2"/>
      </tp>
      <tp>
        <v>1.1605000000000001</v>
        <stp/>
        <stp>##V3_BDPV12</stp>
        <stp>EURUSD Curncy</stp>
        <stp>LAST_PRICE</stp>
        <stp>[Crispin Spreadsheet.xlsx]SWAN!R195C13</stp>
        <tr r="M195" s="2"/>
      </tp>
      <tp>
        <v>1.1605000000000001</v>
        <stp/>
        <stp>##V3_BDPV12</stp>
        <stp>EURUSD Curncy</stp>
        <stp>LAST_PRICE</stp>
        <stp>[Crispin Spreadsheet.xlsx]SWAN!R196C13</stp>
        <tr r="M196" s="2"/>
      </tp>
      <tp>
        <v>1.1605000000000001</v>
        <stp/>
        <stp>##V3_BDPV12</stp>
        <stp>EURUSD Curncy</stp>
        <stp>LAST_PRICE</stp>
        <stp>[Crispin Spreadsheet.xlsx]SWAN!R197C13</stp>
        <tr r="M197" s="2"/>
      </tp>
      <tp t="s">
        <v>EUR</v>
        <stp/>
        <stp>##V3_BDPV12</stp>
        <stp>UBI IM Equity</stp>
        <stp>CRNCY</stp>
        <stp>[Crispin Spreadsheet.xlsx]OEI!R244C4</stp>
        <tr r="D244" s="1"/>
      </tp>
      <tp t="s">
        <v>GBp</v>
        <stp/>
        <stp>##V3_BDPV12</stp>
        <stp>RCH LN Equity</stp>
        <stp>CRNCY</stp>
        <stp>[Crispin Spreadsheet.xlsx]OEI!R596C4</stp>
        <tr r="D596" s="1"/>
      </tp>
      <tp>
        <v>19.594999999999999</v>
        <stp/>
        <stp>##V3_BDPV12</stp>
        <stp>SDF GY Equity</stp>
        <stp>PX_YEST_CLOSE</stp>
        <stp>[Crispin Spreadsheet.xlsx]OEI!R168C6</stp>
        <tr r="F168" s="1"/>
      </tp>
      <tp>
        <v>6.9870000000000001</v>
        <stp/>
        <stp>##V3_BDPV12</stp>
        <stp>TEF SQ Equity</stp>
        <stp>PX_YEST_CLOSE</stp>
        <stp>[Crispin Spreadsheet.xlsx]OEI!R361C6</stp>
        <tr r="F361" s="1"/>
      </tp>
      <tp t="s">
        <v>USD</v>
        <stp/>
        <stp>##V3_BDPV12</stp>
        <stp>XPO US Equity</stp>
        <stp>CRNCY</stp>
        <stp>[Crispin Spreadsheet.xlsx]OEI!R848C4</stp>
        <tr r="D848" s="1"/>
      </tp>
      <tp>
        <v>350</v>
        <stp/>
        <stp>##V3_BDPV12</stp>
        <stp>TDG US Equity</stp>
        <stp>PX_YEST_CLOSE</stp>
        <stp>[Crispin Spreadsheet.xlsx]OEI!R722C6</stp>
        <tr r="F722" s="1"/>
      </tp>
      <tp>
        <v>607.5</v>
        <stp/>
        <stp>##V3_BDPV12</stp>
        <stp>LRE LN Equity</stp>
        <stp>PX_YEST_CLOSE</stp>
        <stp>[Crispin Spreadsheet.xlsx]OEI!R519C6</stp>
        <tr r="F519" s="1"/>
      </tp>
      <tp>
        <v>35.24</v>
        <stp/>
        <stp>##V3_BDPV12</stp>
        <stp>GLE FP Equity</stp>
        <stp>PX_YEST_CLOSE</stp>
        <stp>[Crispin Spreadsheet.xlsx]OEI!R129C6</stp>
        <tr r="F129" s="1"/>
      </tp>
      <tp t="s">
        <v>GBp</v>
        <stp/>
        <stp>##V3_BDPV12</stp>
        <stp>PFC LN Equity</stp>
        <stp>CRNCY</stp>
        <stp>[Crispin Spreadsheet.xlsx]OEI!R543C4</stp>
        <tr r="D543" s="1"/>
      </tp>
      <tp t="s">
        <v>GBp</v>
        <stp/>
        <stp>##V3_BDPV12</stp>
        <stp>IMB LN Equity</stp>
        <stp>CRNCY</stp>
        <stp>[Crispin Spreadsheet.xlsx]OEI!R498C4</stp>
        <tr r="D498" s="1"/>
      </tp>
      <tp>
        <v>191.3</v>
        <stp/>
        <stp>##V3_BDPV12</stp>
        <stp>WDI GY Equity</stp>
        <stp>PX_YEST_CLOSE</stp>
        <stp>[Crispin Spreadsheet.xlsx]OEI!R188C6</stp>
        <tr r="F188" s="1"/>
      </tp>
      <tp>
        <v>19.57</v>
        <stp/>
        <stp>##V3_BDPV12</stp>
        <stp>DAN US Equity</stp>
        <stp>PX_YEST_CLOSE</stp>
        <stp>[Crispin Spreadsheet.xlsx]OEI!R647C6</stp>
        <tr r="F647" s="1"/>
      </tp>
      <tp t="s">
        <v>GBp</v>
        <stp/>
        <stp>##V3_BDPV12</stp>
        <stp>PDG LN Equity</stp>
        <stp>CRNCY</stp>
        <stp>[Crispin Spreadsheet.xlsx]OEI!R541C4</stp>
        <tr r="D541" s="1"/>
      </tp>
      <tp t="s">
        <v>EUR</v>
        <stp/>
        <stp>##V3_BDPV12</stp>
        <stp>CS FP Equity</stp>
        <stp>CRNCY</stp>
        <stp>[Crispin Spreadsheet.xlsx]OEI!R92C4</stp>
        <tr r="D92" s="1"/>
      </tp>
      <tp t="s">
        <v>EUR</v>
        <stp/>
        <stp>##V3_BDPV12</stp>
        <stp>ACE IM Equity</stp>
        <stp>CRNCY</stp>
        <stp>[Crispin Spreadsheet.xlsx]OEI!R225C4</stp>
        <tr r="D225" s="1"/>
      </tp>
      <tp t="s">
        <v>GBp</v>
        <stp/>
        <stp>##V3_BDPV12</stp>
        <stp>DGE LN Equity</stp>
        <stp>CRNCY</stp>
        <stp>[Crispin Spreadsheet.xlsx]OEI!R462C4</stp>
        <tr r="D462" s="1"/>
      </tp>
      <tp t="s">
        <v>GBp</v>
        <stp/>
        <stp>##V3_BDPV12</stp>
        <stp>SGE LN Equity</stp>
        <stp>CRNCY</stp>
        <stp>[Crispin Spreadsheet.xlsx]OEI!R592C4</stp>
        <tr r="D592" s="1"/>
      </tp>
      <tp>
        <v>146.47999999999999</v>
        <stp/>
        <stp>##V3_BDPV12</stp>
        <stp>IBM US Equity</stp>
        <stp>PX_YEST_CLOSE</stp>
        <stp>[Crispin Spreadsheet.xlsx]OEI!R674C6</stp>
        <tr r="F674" s="1"/>
      </tp>
      <tp>
        <v>93.92</v>
        <stp/>
        <stp>##V3_BDPV12</stp>
        <stp>RHM GY Equity</stp>
        <stp>PX_YEST_CLOSE</stp>
        <stp>[Crispin Spreadsheet.xlsx]OEI!R174C6</stp>
        <tr r="F174" s="1"/>
      </tp>
      <tp>
        <v>4.6029999999999998</v>
        <stp/>
        <stp>##V3_BDPV12</stp>
        <stp>SPM IM Equity</stp>
        <stp>PX_YEST_CLOSE</stp>
        <stp>[Crispin Spreadsheet.xlsx]OEI!R238C6</stp>
        <tr r="F238" s="1"/>
      </tp>
      <tp>
        <v>8.52</v>
        <stp/>
        <stp>##V3_BDPV12</stp>
        <stp>BFR US Equity</stp>
        <stp>PX_YEST_CLOSE</stp>
        <stp>[Crispin Spreadsheet.xlsx]OEI!R630C6</stp>
        <tr r="F630" s="1"/>
      </tp>
      <tp>
        <v>468</v>
        <stp/>
        <stp>##V3_BDPV12</stp>
        <stp>KER FP Equity</stp>
        <stp>PX_YEST_CLOSE</stp>
        <stp>[Crispin Spreadsheet.xlsx]OEI!R110C6</stp>
        <tr r="F110" s="1"/>
      </tp>
      <tp>
        <v>560.20000000000005</v>
        <stp/>
        <stp>##V3_BDPV12</stp>
        <stp>RMS FP Equity</stp>
        <stp>PX_YEST_CLOSE</stp>
        <stp>[Crispin Spreadsheet.xlsx]OEI!R108C6</stp>
        <tr r="F108" s="1"/>
      </tp>
      <tp>
        <v>83.41</v>
        <stp/>
        <stp>##V3_BDPV12</stp>
        <stp>BMW GY Equity</stp>
        <stp>PX_YEST_CLOSE</stp>
        <stp>[Crispin Spreadsheet.xlsx]OEI!R151C6</stp>
        <tr r="F151" s="1"/>
      </tp>
      <tp>
        <v>5500</v>
        <stp/>
        <stp>##V3_BDPV12</stp>
        <stp>NXT LN Equity</stp>
        <stp>PX_YEST_CLOSE</stp>
        <stp>[Crispin Spreadsheet.xlsx]OEI!R533C6</stp>
        <tr r="F533" s="1"/>
      </tp>
      <tp>
        <v>1735</v>
        <stp/>
        <stp>##V3_BDPV12</stp>
        <stp>PRU LN Equity</stp>
        <stp>PX_YEST_CLOSE</stp>
        <stp>[Crispin Spreadsheet.xlsx]OEI!R549C6</stp>
        <tr r="F549" s="1"/>
      </tp>
      <tp t="s">
        <v>GBp</v>
        <stp/>
        <stp>##V3_BDPV12</stp>
        <stp>HAS LN Equity</stp>
        <stp>CRNCY</stp>
        <stp>[Crispin Spreadsheet.xlsx]OEI!R484C4</stp>
        <tr r="D484" s="1"/>
      </tp>
      <tp>
        <v>16.68</v>
        <stp/>
        <stp>##V3_BDPV12</stp>
        <stp>175 HK Equity</stp>
        <stp>PX_YEST_CLOSE</stp>
        <stp>[Crispin Spreadsheet.xlsx]SWAN!R66C6</stp>
        <tr r="F66" s="2"/>
      </tp>
      <tp t="s">
        <v>EUR</v>
        <stp/>
        <stp>##V3_BDPV12</stp>
        <stp>BCP PL Equity</stp>
        <stp>CRNCY</stp>
        <stp>[Crispin Spreadsheet.xlsx]OEI!R334C4</stp>
        <tr r="D334" s="1"/>
      </tp>
      <tp t="s">
        <v>GBp</v>
        <stp/>
        <stp>##V3_BDPV12</stp>
        <stp>SLP LN Equity</stp>
        <stp>CRNCY</stp>
        <stp>[Crispin Spreadsheet.xlsx]OEI!R589C4</stp>
        <tr r="D589" s="1"/>
      </tp>
      <tp>
        <v>101.95</v>
        <stp/>
        <stp>##V3_BDPV12</stp>
        <stp>ML FP Equity</stp>
        <stp>PX_YEST_CLOSE</stp>
        <stp>[Crispin Spreadsheet.xlsx]OEI!R98C6</stp>
        <tr r="F98" s="1"/>
      </tp>
      <tp t="s">
        <v>SWISS MKT IX FUTR Sep18</v>
        <stp/>
        <stp>##V3_BDPV12</stp>
        <stp>SMA Index</stp>
        <stp>NAME</stp>
        <stp>[Crispin Spreadsheet.xlsx]OEI!R385C5</stp>
        <tr r="E385" s="1"/>
      </tp>
      <tp>
        <v>2.74</v>
        <stp/>
        <stp>##V3_BDHV12</stp>
        <stp>MTS AU Equity</stp>
        <stp>PX_CLOSE_1D</stp>
        <stp>14/08/2018</stp>
        <stp>14/08/2018</stp>
        <stp>[Crispin Spreadsheet.xlsx]OEI!R21C28</stp>
        <tr r="AB21" s="1"/>
      </tp>
      <tp>
        <v>76.52</v>
        <stp/>
        <stp>##V3_BDHV12</stp>
        <stp>UCB BB Equity</stp>
        <stp>PX_CLOSE_1D</stp>
        <stp>14/08/2018</stp>
        <stp>14/08/2018</stp>
        <stp>[Crispin Spreadsheet.xlsx]OEI!R42C28</stp>
        <tr r="AB42" s="1"/>
      </tp>
      <tp>
        <v>181.02</v>
        <stp/>
        <stp>##V3_BDHV12</stp>
        <stp>VOD LN Equity</stp>
        <stp>PX_CLOSE_1D</stp>
        <stp>14/08/2018</stp>
        <stp>14/08/2018</stp>
        <stp>[Crispin Spreadsheet.xlsx]OPE!R46C22</stp>
        <tr r="V46" s="5"/>
      </tp>
      <tp>
        <v>4.5199999999999996</v>
        <stp/>
        <stp>##V3_BDPV12</stp>
        <stp>DEXB BB Equity</stp>
        <stp>PX_YEST_CLOSE</stp>
        <stp>[Crispin Spreadsheet.xlsx]OEI!R38C6</stp>
        <tr r="F38" s="1"/>
      </tp>
      <tp t="s">
        <v>USD</v>
        <stp/>
        <stp>##V3_BDPV12</stp>
        <stp>ON US Equity</stp>
        <stp>CRNCY</stp>
        <stp>[Crispin Spreadsheet.xlsx]OEI!R824C4</stp>
        <tr r="D824" s="1"/>
      </tp>
      <tp>
        <v>606</v>
        <stp/>
        <stp>##V3_BDPV12</stp>
        <stp>BA/ LN Equity</stp>
        <stp>PX_YEST_CLOSE</stp>
        <stp>[Crispin Spreadsheet.xlsx]SWAN!R134C6</stp>
        <tr r="F134" s="2"/>
      </tp>
      <tp>
        <v>14.04</v>
        <stp/>
        <stp>##V3_BDPV12</stp>
        <stp>RDC US Equity</stp>
        <stp>PX_YEST_CLOSE</stp>
        <stp>[Crispin Spreadsheet.xlsx]OEI!R713C6</stp>
        <tr r="F713" s="1"/>
      </tp>
      <tp>
        <v>350</v>
        <stp/>
        <stp>##V3_BDPV12</stp>
        <stp>TDG US Equity</stp>
        <stp>PX_YEST_CLOSE</stp>
        <stp>[Crispin Spreadsheet.xlsx]OEI!R843C6</stp>
        <tr r="F843" s="1"/>
      </tp>
      <tp t="s">
        <v>NOK</v>
        <stp/>
        <stp>##V3_BDPV12</stp>
        <stp>TEL NO Equity</stp>
        <stp>CRNCY</stp>
        <stp>[Crispin Spreadsheet.xlsx]OEI!R330C4</stp>
        <tr r="D330" s="1"/>
      </tp>
      <tp t="s">
        <v>GBp</v>
        <stp/>
        <stp>##V3_BDPV12</stp>
        <stp>ABC LN Equity</stp>
        <stp>CRNCY</stp>
        <stp>[Crispin Spreadsheet.xlsx]OEI!R416C4</stp>
        <tr r="D416" s="1"/>
      </tp>
      <tp>
        <v>22.62</v>
        <stp/>
        <stp>##V3_BDPV12</stp>
        <stp>RHK GY Equity</stp>
        <stp>PX_YEST_CLOSE</stp>
        <stp>[Crispin Spreadsheet.xlsx]OEI!R175C6</stp>
        <tr r="F175" s="1"/>
      </tp>
      <tp t="s">
        <v>GBp</v>
        <stp/>
        <stp>##V3_BDPV12</stp>
        <stp>DEB LN Equity</stp>
        <stp>CRNCY</stp>
        <stp>[Crispin Spreadsheet.xlsx]OEI!R461C4</stp>
        <tr r="D461" s="1"/>
      </tp>
      <tp>
        <v>103.62</v>
        <stp/>
        <stp>##V3_BDPV12</stp>
        <stp>SAP GY Equity</stp>
        <stp>PX_YEST_CLOSE</stp>
        <stp>[Crispin Spreadsheet.xlsx]OPE!R15C6</stp>
        <tr r="F15" s="5"/>
      </tp>
      <tp t="s">
        <v>EUR</v>
        <stp/>
        <stp>##V3_BDPV12</stp>
        <stp>FCA IM Equity</stp>
        <stp>CRNCY</stp>
        <stp>[Crispin Spreadsheet.xlsx]OEI!R234C4</stp>
        <tr r="D234" s="1"/>
      </tp>
      <tp t="s">
        <v>GBp</v>
        <stp/>
        <stp>##V3_BDPV12</stp>
        <stp>ACA LN Equity</stp>
        <stp>CRNCY</stp>
        <stp>[Crispin Spreadsheet.xlsx]OEI!R417C4</stp>
        <tr r="D417" s="1"/>
      </tp>
      <tp>
        <v>8.5500000000000007</v>
        <stp/>
        <stp>##V3_BDPV12</stp>
        <stp>TFI FP Equity</stp>
        <stp>PX_YEST_CLOSE</stp>
        <stp>[Crispin Spreadsheet.xlsx]OEI!R132C6</stp>
        <tr r="F132" s="1"/>
      </tp>
      <tp t="s">
        <v>DKK</v>
        <stp/>
        <stp>##V3_BDPV12</stp>
        <stp>TDC DC Equity</stp>
        <stp>CRNCY</stp>
        <stp>[Crispin Spreadsheet.xlsx]OEI!R67C4</stp>
        <tr r="D67" s="1"/>
      </tp>
      <tp>
        <v>4.2880000000000003</v>
        <stp/>
        <stp>##V3_BDPV12</stp>
        <stp>SAN SQ Equity</stp>
        <stp>PX_YEST_CLOSE</stp>
        <stp>[Crispin Spreadsheet.xlsx]OEI!R354C6</stp>
        <tr r="F354" s="1"/>
      </tp>
      <tp t="s">
        <v>GBp</v>
        <stp/>
        <stp>##V3_BDPV12</stp>
        <stp>IGG LN Equity</stp>
        <stp>CRNCY</stp>
        <stp>[Crispin Spreadsheet.xlsx]OEI!R493C4</stp>
        <tr r="D493" s="1"/>
      </tp>
      <tp>
        <v>45.5</v>
        <stp/>
        <stp>##V3_BDPV12</stp>
        <stp>FRO NO Equity</stp>
        <stp>PX_YEST_CLOSE</stp>
        <stp>[Crispin Spreadsheet.xlsx]OEI!R799C6</stp>
        <tr r="F799" s="1"/>
      </tp>
      <tp t="s">
        <v>GBp</v>
        <stp/>
        <stp>##V3_BDPV12</stp>
        <stp>ABF LN Equity</stp>
        <stp>CRNCY</stp>
        <stp>[Crispin Spreadsheet.xlsx]OEI!R426C4</stp>
        <tr r="D426" s="1"/>
      </tp>
      <tp t="s">
        <v>GBp</v>
        <stp/>
        <stp>##V3_BDPV12</stp>
        <stp>OBD LN Equity</stp>
        <stp>CRNCY</stp>
        <stp>[Crispin Spreadsheet.xlsx]OEI!R536C4</stp>
        <tr r="D536" s="1"/>
      </tp>
      <tp>
        <v>31.11</v>
        <stp/>
        <stp>##V3_BDPV12</stp>
        <stp>CAR US Equity</stp>
        <stp>PX_YEST_CLOSE</stp>
        <stp>[Crispin Spreadsheet.xlsx]OEI!R626C6</stp>
        <tr r="F626" s="1"/>
      </tp>
      <tp>
        <v>16.565000000000001</v>
        <stp/>
        <stp>##V3_BDPV12</stp>
        <stp>REP SQ Equity</stp>
        <stp>PX_YEST_CLOSE</stp>
        <stp>[Crispin Spreadsheet.xlsx]OEI!R360C6</stp>
        <tr r="F360" s="1"/>
      </tp>
      <tp t="s">
        <v>EUR</v>
        <stp/>
        <stp>##V3_BDPV12</stp>
        <stp>WIE AV Equity</stp>
        <stp>CRNCY</stp>
        <stp>[Crispin Spreadsheet.xlsx]OEI!R31C4</stp>
        <tr r="D31" s="1"/>
      </tp>
      <tp t="s">
        <v>GBp</v>
        <stp/>
        <stp>##V3_BDPV12</stp>
        <stp>SMS LN Equity</stp>
        <stp>CRNCY</stp>
        <stp>[Crispin Spreadsheet.xlsx]OEI!R579C4</stp>
        <tr r="D579" s="1"/>
      </tp>
      <tp t="s">
        <v>GBp</v>
        <stp/>
        <stp>##V3_BDPV12</stp>
        <stp>FGP LN Equity</stp>
        <stp>CRNCY</stp>
        <stp>[Crispin Spreadsheet.xlsx]OEI!R473C4</stp>
        <tr r="D473" s="1"/>
      </tp>
      <tp>
        <v>14.2</v>
        <stp/>
        <stp>##V3_BDPV12</stp>
        <stp>656 HK Equity</stp>
        <stp>PX_YEST_CLOSE</stp>
        <stp>[Crispin Spreadsheet.xlsx]SWAN!R65C6</stp>
        <tr r="F65" s="2"/>
      </tp>
      <tp t="s">
        <v>GBp</v>
        <stp/>
        <stp>##V3_BDPV12</stp>
        <stp>TLW LN Equity</stp>
        <stp>CRNCY</stp>
        <stp>[Crispin Spreadsheet.xlsx]OEI!R598C4</stp>
        <tr r="D598" s="1"/>
      </tp>
      <tp t="s">
        <v>GBp</v>
        <stp/>
        <stp>##V3_BDPV12</stp>
        <stp>RMV LN Equity</stp>
        <stp>CRNCY</stp>
        <stp>[Crispin Spreadsheet.xlsx]OEI!R559C4</stp>
        <tr r="D559" s="1"/>
      </tp>
      <tp>
        <v>572</v>
        <stp/>
        <stp>##V3_BDPV12</stp>
        <stp>8848 JT Equity</stp>
        <stp>LAST_PRICE</stp>
        <stp>[Crispin Spreadsheet.xlsx]BEST!R7C7</stp>
        <tr r="G7" s="6"/>
      </tp>
      <tp>
        <v>93.41</v>
        <stp/>
        <stp>##V3_BDHV12</stp>
        <stp>FNV CN Equity</stp>
        <stp>PX_CLOSE_1D</stp>
        <stp>14/08/2018</stp>
        <stp>14/08/2018</stp>
        <stp>[Crispin Spreadsheet.xlsx]OEI!R54C28</stp>
        <tr r="AB54" s="1"/>
      </tp>
      <tp>
        <v>84.42</v>
        <stp/>
        <stp>##V3_BDHV12</stp>
        <stp>ABI BB Equity</stp>
        <stp>PX_CLOSE_1D</stp>
        <stp>14/08/2018</stp>
        <stp>14/08/2018</stp>
        <stp>[Crispin Spreadsheet.xlsx]OEI!R35C28</stp>
        <tr r="AB35" s="1"/>
      </tp>
      <tp t="s">
        <v>FTSE/MIB IDX FUT  Sep18</v>
        <stp/>
        <stp>##V3_BDPV12</stp>
        <stp>STA Index</stp>
        <stp>NAME</stp>
        <stp>[Crispin Spreadsheet.xlsx]OEI!R224C5</stp>
        <tr r="E224" s="1"/>
      </tp>
      <tp>
        <v>114.65</v>
        <stp/>
        <stp>##V3_BDPV12</stp>
        <stp>SOLB BB Equity</stp>
        <stp>PX_YEST_CLOSE</stp>
        <stp>[Crispin Spreadsheet.xlsx]OEI!R41C6</stp>
        <tr r="F41" s="1"/>
      </tp>
      <tp>
        <v>54.37</v>
        <stp/>
        <stp>##V3_BDPV12</stp>
        <stp>VZ US Equity</stp>
        <stp>PX_YEST_CLOSE</stp>
        <stp>[Crispin Spreadsheet.xlsx]OEI!R730C6</stp>
        <tr r="F730" s="1"/>
      </tp>
      <tp>
        <v>160.6</v>
        <stp/>
        <stp>##V3_BDPV12</stp>
        <stp>SK FP Equity</stp>
        <stp>PX_YEST_CLOSE</stp>
        <stp>[Crispin Spreadsheet.xlsx]OEI!R126C6</stp>
        <tr r="F126" s="1"/>
      </tp>
      <tp>
        <v>136</v>
        <stp/>
        <stp>##V3_BDPV12</stp>
        <stp>RI FP Equity</stp>
        <stp>PX_YEST_CLOSE</stp>
        <stp>[Crispin Spreadsheet.xlsx]OEI!R117C6</stp>
        <tr r="F117" s="1"/>
      </tp>
      <tp t="s">
        <v>EUR</v>
        <stp/>
        <stp>##V3_BDPV12</stp>
        <stp>HO FP Equity</stp>
        <stp>CRNCY</stp>
        <stp>[Crispin Spreadsheet.xlsx]OEI!R133C4</stp>
        <tr r="D133" s="1"/>
      </tp>
      <tp>
        <v>8.5820000000000007</v>
        <stp/>
        <stp>##V3_BDHV12</stp>
        <stp>AF FP Equity</stp>
        <stp>PX_CLOSE_1D</stp>
        <stp>14/08/2018</stp>
        <stp>14/08/2018</stp>
        <stp>[Crispin Spreadsheet.xlsx]OEI!R87C28</stp>
        <tr r="AB87" s="1"/>
      </tp>
      <tp t="s">
        <v>GBp</v>
        <stp/>
        <stp>##V3_BDPV12</stp>
        <stp>DC/ LN Equity</stp>
        <stp>CRNCY</stp>
        <stp>[Crispin Spreadsheet.xlsx]OEI!R464C4</stp>
        <tr r="D464" s="1"/>
      </tp>
      <tp>
        <v>43.44</v>
        <stp/>
        <stp>##V3_BDHV12</stp>
        <stp>AC FP Equity</stp>
        <stp>PX_CLOSE_1D</stp>
        <stp>14/08/2018</stp>
        <stp>14/08/2018</stp>
        <stp>[Crispin Spreadsheet.xlsx]OEI!R86C28</stp>
        <tr r="AB86" s="1"/>
      </tp>
      <tp t="s">
        <v>FTSE 250 Index FU Sep18</v>
        <stp/>
        <stp>##V3_BDPV12</stp>
        <stp>YBYA Index</stp>
        <stp>NAME</stp>
        <stp>[Crispin Spreadsheet.xlsx]OEI!R414C5</stp>
        <tr r="E414" s="1"/>
      </tp>
      <tp>
        <v>13.95</v>
        <stp/>
        <stp>##V3_BDPV12</stp>
        <stp>ORA FP Equity</stp>
        <stp>PX_YEST_CLOSE</stp>
        <stp>[Crispin Spreadsheet.xlsx]FDXC!R6C6</stp>
        <tr r="F6" s="8"/>
      </tp>
      <tp t="s">
        <v>CAD</v>
        <stp/>
        <stp>##V3_BDPV12</stp>
        <stp>RY CN Equity</stp>
        <stp>CRNCY</stp>
        <stp>[Crispin Spreadsheet.xlsx]OEI!R55C4</stp>
        <tr r="D55" s="1"/>
      </tp>
      <tp>
        <v>138.06399999999999</v>
        <stp/>
        <stp>##V3_BDPV12</stp>
        <stp>HURLN 7.5 07/24/22 Corp</stp>
        <stp>PX_YEST_CLOSE</stp>
        <stp>[Crispin Spreadsheet.xlsx]OEI!R490C6</stp>
        <tr r="F490" s="1"/>
      </tp>
      <tp t="s">
        <v>EUR</v>
        <stp/>
        <stp>##V3_BDPV12</stp>
        <stp>RXL FP Equity</stp>
        <stp>CRNCY</stp>
        <stp>[Crispin Spreadsheet.xlsx]OEI!R121C4</stp>
        <tr r="D121" s="1"/>
      </tp>
      <tp t="s">
        <v>GBp</v>
        <stp/>
        <stp>##V3_BDPV12</stp>
        <stp>VEC LN Equity</stp>
        <stp>CRNCY</stp>
        <stp>[Crispin Spreadsheet.xlsx]OEI!R602C4</stp>
        <tr r="D602" s="1"/>
      </tp>
      <tp>
        <v>0.86199999999999999</v>
        <stp/>
        <stp>##V3_BDPV12</stp>
        <stp>USDEUR Curncy</stp>
        <stp>PX_YEST_CLOSE</stp>
        <stp>[Crispin Spreadsheet.xlsx]FDXC!R8C26</stp>
        <tr r="Z8" s="8"/>
      </tp>
      <tp>
        <v>0.86199999999999999</v>
        <stp/>
        <stp>##V3_BDPV12</stp>
        <stp>USDEUR Curncy</stp>
        <stp>PX_YEST_CLOSE</stp>
        <stp>[Crispin Spreadsheet.xlsx]FDXC!R7C26</stp>
        <tr r="Z7" s="8"/>
      </tp>
      <tp>
        <v>0.86199999999999999</v>
        <stp/>
        <stp>##V3_BDPV12</stp>
        <stp>USDEUR Curncy</stp>
        <stp>PX_YEST_CLOSE</stp>
        <stp>[Crispin Spreadsheet.xlsx]FDXC!R6C26</stp>
        <tr r="Z6" s="8"/>
      </tp>
      <tp>
        <v>22.35</v>
        <stp/>
        <stp>##V3_BDPV12</stp>
        <stp>VIV FP Equity</stp>
        <stp>PX_YEST_CLOSE</stp>
        <stp>[Crispin Spreadsheet.xlsx]OPE!R12C6</stp>
        <tr r="F12" s="5"/>
      </tp>
      <tp>
        <v>92.66</v>
        <stp/>
        <stp>##V3_BDPV12</stp>
        <stp>UBI FP Equity</stp>
        <stp>PX_YEST_CLOSE</stp>
        <stp>[Crispin Spreadsheet.xlsx]OEI!R135C6</stp>
        <tr r="F135" s="1"/>
      </tp>
      <tp t="s">
        <v>USD</v>
        <stp/>
        <stp>##V3_BDPV12</stp>
        <stp>USG US Equity</stp>
        <stp>CRNCY</stp>
        <stp>[Crispin Spreadsheet.xlsx]OEI!R729C4</stp>
        <tr r="D729" s="1"/>
      </tp>
      <tp t="s">
        <v>GBp</v>
        <stp/>
        <stp>##V3_BDPV12</stp>
        <stp>TCG LN Equity</stp>
        <stp>CRNCY</stp>
        <stp>[Crispin Spreadsheet.xlsx]OEI!R594C4</stp>
        <tr r="D594" s="1"/>
      </tp>
      <tp>
        <v>413.6</v>
        <stp/>
        <stp>##V3_BDPV12</stp>
        <stp>UHR SW Equity</stp>
        <stp>PX_YEST_CLOSE</stp>
        <stp>[Crispin Spreadsheet.xlsx]OEI!R838C6</stp>
        <tr r="F838" s="1"/>
      </tp>
      <tp>
        <v>24.9</v>
        <stp/>
        <stp>##V3_BDPV12</stp>
        <stp>CPR LN Equity</stp>
        <stp>PX_YEST_CLOSE</stp>
        <stp>[Crispin Spreadsheet.xlsx]OEI!R449C6</stp>
        <tr r="F449" s="1"/>
      </tp>
      <tp>
        <v>1278.5</v>
        <stp/>
        <stp>##V3_BDPV12</stp>
        <stp>WPP LN Equity</stp>
        <stp>PX_YEST_CLOSE</stp>
        <stp>[Crispin Spreadsheet.xlsx]OEI!R609C6</stp>
        <tr r="F609" s="1"/>
      </tp>
      <tp>
        <v>41.86</v>
        <stp/>
        <stp>##V3_BDPV12</stp>
        <stp>KSP ID Equity</stp>
        <stp>PX_YEST_CLOSE</stp>
        <stp>[Crispin Spreadsheet.xlsx]OEI!R220C6</stp>
        <tr r="F220" s="1"/>
      </tp>
      <tp t="s">
        <v>GBp</v>
        <stp/>
        <stp>##V3_BDPV12</stp>
        <stp>AGY LN Equity</stp>
        <stp>CRNCY</stp>
        <stp>[Crispin Spreadsheet.xlsx]OEI!R420C4</stp>
        <tr r="D420" s="1"/>
      </tp>
      <tp>
        <v>43.57</v>
        <stp/>
        <stp>##V3_BDPV12</stp>
        <stp>NAV US Equity</stp>
        <stp>PX_YEST_CLOSE</stp>
        <stp>[Crispin Spreadsheet.xlsx]OEI!R695C6</stp>
        <tr r="F695" s="1"/>
      </tp>
      <tp>
        <v>42.5</v>
        <stp/>
        <stp>##V3_BDPV12</stp>
        <stp>SOW GY Equity</stp>
        <stp>PX_YEST_CLOSE</stp>
        <stp>[Crispin Spreadsheet.xlsx]OEI!R181C6</stp>
        <tr r="F181" s="1"/>
      </tp>
      <tp>
        <v>2.42</v>
        <stp/>
        <stp>##V3_BDPV12</stp>
        <stp>WFT US Equity</stp>
        <stp>PX_YEST_CLOSE</stp>
        <stp>[Crispin Spreadsheet.xlsx]OEI!R732C6</stp>
        <tr r="F732" s="1"/>
      </tp>
      <tp t="s">
        <v>EUR</v>
        <stp/>
        <stp>##V3_BDPV12</stp>
        <stp>CCR LN Equity</stp>
        <stp>CRNCY</stp>
        <stp>[Crispin Spreadsheet.xlsx]OEI!R444C4</stp>
        <tr r="D444" s="1"/>
      </tp>
      <tp t="s">
        <v>USD</v>
        <stp/>
        <stp>##V3_BDPV12</stp>
        <stp>AXP US Equity</stp>
        <stp>CRNCY</stp>
        <stp>[Crispin Spreadsheet.xlsx]OEI!R622C4</stp>
        <tr r="D622" s="1"/>
      </tp>
      <tp t="s">
        <v>USD</v>
        <stp/>
        <stp>##V3_BDPV12</stp>
        <stp>EXP US Equity</stp>
        <stp>CRNCY</stp>
        <stp>[Crispin Spreadsheet.xlsx]OEI!R652C4</stp>
        <tr r="D652" s="1"/>
      </tp>
      <tp t="s">
        <v>GBp</v>
        <stp/>
        <stp>##V3_BDPV12</stp>
        <stp>VCT LN Equity</stp>
        <stp>CRNCY</stp>
        <stp>[Crispin Spreadsheet.xlsx]OEI!R604C4</stp>
        <tr r="D604" s="1"/>
      </tp>
      <tp>
        <v>117</v>
        <stp/>
        <stp>##V3_BDHV12</stp>
        <stp>BAR BB Equity</stp>
        <stp>PX_CLOSE_1D</stp>
        <stp>14/08/2018</stp>
        <stp>14/08/2018</stp>
        <stp>[Crispin Spreadsheet.xlsx]OEI!R36C28</stp>
        <tr r="AB36" s="1"/>
      </tp>
      <tp>
        <v>4.1000000000000002E-2</v>
        <stp/>
        <stp>##V3_BDHV12</stp>
        <stp>SVH AU Equity</stp>
        <stp>PX_CLOSE_1D</stp>
        <stp>14/08/2018</stp>
        <stp>14/08/2018</stp>
        <stp>[Crispin Spreadsheet.xlsx]OEI!R22C28</stp>
        <tr r="AB22" s="1"/>
      </tp>
      <tp>
        <v>171.5</v>
        <stp/>
        <stp>##V3_BDHV12</stp>
        <stp>EMG LN Equity</stp>
        <stp>PX_CLOSE_1D</stp>
        <stp>14/08/2018</stp>
        <stp>14/08/2018</stp>
        <stp>[Crispin Spreadsheet.xlsx]OPE!R39C22</stp>
        <tr r="V39" s="5"/>
      </tp>
      <tp t="s">
        <v>USD</v>
        <stp/>
        <stp>##V3_BDPV12</stp>
        <stp>MS US Equity</stp>
        <stp>CRNCY</stp>
        <stp>[Crispin Spreadsheet.xlsx]OEI!R694C4</stp>
        <tr r="D694" s="1"/>
      </tp>
      <tp>
        <v>71.239999999999995</v>
        <stp/>
        <stp>##V3_BDPV12</stp>
        <stp>C US Equity</stp>
        <stp>PX_YEST_CLOSE</stp>
        <stp>[Crispin Spreadsheet.xlsx]OEI!R642C6</stp>
        <tr r="F642" s="1"/>
      </tp>
      <tp t="s">
        <v>EUR</v>
        <stp/>
        <stp>##V3_BDPV12</stp>
        <stp>BB FP Equity</stp>
        <stp>CRNCY</stp>
        <stp>[Crispin Spreadsheet.xlsx]OEI!R128C4</stp>
        <tr r="D128" s="1"/>
      </tp>
      <tp>
        <v>128.88</v>
        <stp/>
        <stp>##V3_BDPV12</stp>
        <stp>EURJPY Curncy</stp>
        <stp>LAST_PRICE</stp>
        <stp>[Crispin Spreadsheet.xlsx]SWAN!R226C13</stp>
        <tr r="M226" s="2"/>
      </tp>
      <tp>
        <v>547.29999999999995</v>
        <stp/>
        <stp>##V3_BDPV12</stp>
        <stp>BP/ LN Equity</stp>
        <stp>PX_YEST_CLOSE</stp>
        <stp>[Crispin Spreadsheet.xlsx]OEI!R438C6</stp>
        <tr r="F438" s="1"/>
      </tp>
      <tp>
        <v>27.06</v>
        <stp/>
        <stp>##V3_BDPV12</stp>
        <stp>UOB SP Equity</stp>
        <stp>PX_YEST_CLOSE</stp>
        <stp>[Crispin Spreadsheet.xlsx]OEI!R339C6</stp>
        <tr r="F339" s="1"/>
      </tp>
      <tp>
        <v>58.48</v>
        <stp/>
        <stp>##V3_BDPV12</stp>
        <stp>WFC US Equity</stp>
        <stp>PX_YEST_CLOSE</stp>
        <stp>[Crispin Spreadsheet.xlsx]OEI!R733C6</stp>
        <tr r="F733" s="1"/>
      </tp>
      <tp>
        <v>43.64</v>
        <stp/>
        <stp>##V3_BDPV12</stp>
        <stp>BMA US Equity</stp>
        <stp>PX_YEST_CLOSE</stp>
        <stp>[Crispin Spreadsheet.xlsx]OEI!R628C6</stp>
        <tr r="F628" s="1"/>
      </tp>
      <tp>
        <v>22.49</v>
        <stp/>
        <stp>##V3_BDPV12</stp>
        <stp>LHA GY Equity</stp>
        <stp>PX_YEST_CLOSE</stp>
        <stp>[Crispin Spreadsheet.xlsx]OEI!R157C6</stp>
        <tr r="F157" s="1"/>
      </tp>
      <tp t="s">
        <v>GBp</v>
        <stp/>
        <stp>##V3_BDPV12</stp>
        <stp>CCH LN Equity</stp>
        <stp>CRNCY</stp>
        <stp>[Crispin Spreadsheet.xlsx]OEI!R455C4</stp>
        <tr r="D455" s="1"/>
      </tp>
      <tp>
        <v>14.11</v>
        <stp/>
        <stp>##V3_BDPV12</stp>
        <stp>EDF FP Equity</stp>
        <stp>PX_YEST_CLOSE</stp>
        <stp>[Crispin Spreadsheet.xlsx]OEI!R792C6</stp>
        <tr r="F792" s="1"/>
      </tp>
      <tp>
        <v>475.18</v>
        <stp/>
        <stp>##V3_BDPV12</stp>
        <stp>CMG US Equity</stp>
        <stp>PX_YEST_CLOSE</stp>
        <stp>[Crispin Spreadsheet.xlsx]OEI!R638C6</stp>
        <tr r="F638" s="1"/>
      </tp>
      <tp t="s">
        <v>EUR</v>
        <stp/>
        <stp>##V3_BDPV12</stp>
        <stp>PSM GY Equity</stp>
        <stp>CRNCY</stp>
        <stp>[Crispin Spreadsheet.xlsx]OEI!R172C4</stp>
        <tr r="D172" s="1"/>
      </tp>
      <tp t="s">
        <v>ZAr</v>
        <stp/>
        <stp>##V3_BDPV12</stp>
        <stp>SGL SJ Equity</stp>
        <stp>CRNCY</stp>
        <stp>[Crispin Spreadsheet.xlsx]OEI!R345C4</stp>
        <tr r="D345" s="1"/>
      </tp>
      <tp t="s">
        <v>NOK</v>
        <stp/>
        <stp>##V3_BDPV12</stp>
        <stp>DNB NO Equity</stp>
        <stp>CRNCY</stp>
        <stp>[Crispin Spreadsheet.xlsx]OEI!R319C4</stp>
        <tr r="D319" s="1"/>
      </tp>
      <tp>
        <v>24.85</v>
        <stp/>
        <stp>##V3_BDPV12</stp>
        <stp>KBH US Equity</stp>
        <stp>PX_YEST_CLOSE</stp>
        <stp>[Crispin Spreadsheet.xlsx]OEI!R677C6</stp>
        <tr r="F677" s="1"/>
      </tp>
      <tp t="s">
        <v>EUR</v>
        <stp/>
        <stp>##V3_BDPV12</stp>
        <stp>UCB BB Equity</stp>
        <stp>CRNCY</stp>
        <stp>[Crispin Spreadsheet.xlsx]OEI!R42C4</stp>
        <tr r="D42" s="1"/>
      </tp>
      <tp>
        <v>10.75</v>
        <stp/>
        <stp>##V3_BDPV12</stp>
        <stp>SGL GY Equity</stp>
        <stp>PX_YEST_CLOSE</stp>
        <stp>[Crispin Spreadsheet.xlsx]OEI!R178C6</stp>
        <tr r="F178" s="1"/>
      </tp>
      <tp t="s">
        <v>EUR</v>
        <stp/>
        <stp>##V3_BDPV12</stp>
        <stp>RWE GY Equity</stp>
        <stp>CRNCY</stp>
        <stp>[Crispin Spreadsheet.xlsx]OEI!R176C4</stp>
        <tr r="D176" s="1"/>
      </tp>
      <tp t="s">
        <v>GBp</v>
        <stp/>
        <stp>##V3_BDPV12</stp>
        <stp>VED LN Equity</stp>
        <stp>CRNCY</stp>
        <stp>[Crispin Spreadsheet.xlsx]OEI!R603C4</stp>
        <tr r="D603" s="1"/>
      </tp>
      <tp>
        <v>34.909999999999997</v>
        <stp/>
        <stp>##V3_BDPV12</stp>
        <stp>SCR FP Equity</stp>
        <stp>PX_YEST_CLOSE</stp>
        <stp>[Crispin Spreadsheet.xlsx]OEI!R125C6</stp>
        <tr r="F125" s="1"/>
      </tp>
      <tp>
        <v>2.1779999999999999</v>
        <stp/>
        <stp>##V3_BDPV12</stp>
        <stp>SRS IM Equity</stp>
        <stp>PX_YEST_CLOSE</stp>
        <stp>[Crispin Spreadsheet.xlsx]OEI!R239C6</stp>
        <tr r="F239" s="1"/>
      </tp>
      <tp t="s">
        <v>USD</v>
        <stp/>
        <stp>##V3_BDPV12</stp>
        <stp>OXY US Equity</stp>
        <stp>CRNCY</stp>
        <stp>[Crispin Spreadsheet.xlsx]OEI!R703C4</stp>
        <tr r="D703" s="1"/>
      </tp>
      <tp>
        <v>138.85</v>
        <stp/>
        <stp>##V3_BDPV12</stp>
        <stp>CAT US Equity</stp>
        <stp>PX_YEST_CLOSE</stp>
        <stp>[Crispin Spreadsheet.xlsx]OEI!R634C6</stp>
        <tr r="F634" s="1"/>
      </tp>
      <tp t="s">
        <v>GBp</v>
        <stp/>
        <stp>##V3_BDPV12</stp>
        <stp>SDR LN Equity</stp>
        <stp>CRNCY</stp>
        <stp>[Crispin Spreadsheet.xlsx]OEI!R572C4</stp>
        <tr r="D572" s="1"/>
      </tp>
      <tp>
        <v>1</v>
        <stp/>
        <stp>##V3_BDPV12</stp>
        <stp>EURAUD Curncy</stp>
        <stp>QUOTE_FACTOR</stp>
        <stp>[Crispin Spreadsheet.xlsx]OEI!R18C12</stp>
        <tr r="L18" s="1"/>
      </tp>
      <tp>
        <v>1</v>
        <stp/>
        <stp>##V3_BDPV12</stp>
        <stp>EURAUD Curncy</stp>
        <stp>QUOTE_FACTOR</stp>
        <stp>[Crispin Spreadsheet.xlsx]OEI!R19C12</stp>
        <tr r="L19" s="1"/>
      </tp>
      <tp>
        <v>1</v>
        <stp/>
        <stp>##V3_BDPV12</stp>
        <stp>EURAUD Curncy</stp>
        <stp>QUOTE_FACTOR</stp>
        <stp>[Crispin Spreadsheet.xlsx]OEI!R14C12</stp>
        <tr r="L14" s="1"/>
      </tp>
      <tp>
        <v>1</v>
        <stp/>
        <stp>##V3_BDPV12</stp>
        <stp>EURAUD Curncy</stp>
        <stp>QUOTE_FACTOR</stp>
        <stp>[Crispin Spreadsheet.xlsx]OEI!R15C12</stp>
        <tr r="L15" s="1"/>
      </tp>
      <tp>
        <v>1</v>
        <stp/>
        <stp>##V3_BDPV12</stp>
        <stp>EURAUD Curncy</stp>
        <stp>QUOTE_FACTOR</stp>
        <stp>[Crispin Spreadsheet.xlsx]OEI!R16C12</stp>
        <tr r="L16" s="1"/>
      </tp>
      <tp>
        <v>1</v>
        <stp/>
        <stp>##V3_BDPV12</stp>
        <stp>EURAUD Curncy</stp>
        <stp>QUOTE_FACTOR</stp>
        <stp>[Crispin Spreadsheet.xlsx]OEI!R17C12</stp>
        <tr r="L17" s="1"/>
      </tp>
      <tp>
        <v>1</v>
        <stp/>
        <stp>##V3_BDPV12</stp>
        <stp>EURAUD Curncy</stp>
        <stp>QUOTE_FACTOR</stp>
        <stp>[Crispin Spreadsheet.xlsx]OEI!R20C12</stp>
        <tr r="L20" s="1"/>
      </tp>
      <tp>
        <v>1</v>
        <stp/>
        <stp>##V3_BDPV12</stp>
        <stp>EURAUD Curncy</stp>
        <stp>QUOTE_FACTOR</stp>
        <stp>[Crispin Spreadsheet.xlsx]OEI!R21C12</stp>
        <tr r="L21" s="1"/>
      </tp>
      <tp>
        <v>1</v>
        <stp/>
        <stp>##V3_BDPV12</stp>
        <stp>EURAUD Curncy</stp>
        <stp>QUOTE_FACTOR</stp>
        <stp>[Crispin Spreadsheet.xlsx]OEI!R22C12</stp>
        <tr r="L22" s="1"/>
      </tp>
      <tp>
        <v>1</v>
        <stp/>
        <stp>##V3_BDPV12</stp>
        <stp>EURAUD Curncy</stp>
        <stp>QUOTE_FACTOR</stp>
        <stp>[Crispin Spreadsheet.xlsx]OEI!R23C12</stp>
        <tr r="L23" s="1"/>
      </tp>
      <tp>
        <v>1</v>
        <stp/>
        <stp>##V3_BDPV12</stp>
        <stp>EURAUD Curncy</stp>
        <stp>QUOTE_FACTOR</stp>
        <stp>[Crispin Spreadsheet.xlsx]OEI!R24C12</stp>
        <tr r="L24" s="1"/>
      </tp>
      <tp>
        <v>1</v>
        <stp/>
        <stp>##V3_BDPV12</stp>
        <stp>EURAUD Curncy</stp>
        <stp>QUOTE_FACTOR</stp>
        <stp>[Crispin Spreadsheet.xlsx]OEI!R25C12</stp>
        <tr r="L25" s="1"/>
      </tp>
      <tp>
        <v>1</v>
        <stp/>
        <stp>##V3_BDPV12</stp>
        <stp>EURAUD Curncy</stp>
        <stp>QUOTE_FACTOR</stp>
        <stp>[Crispin Spreadsheet.xlsx]OEI!R26C12</stp>
        <tr r="L26" s="1"/>
      </tp>
      <tp>
        <v>1</v>
        <stp/>
        <stp>##V3_BDPV12</stp>
        <stp>EURAUD Curncy</stp>
        <stp>QUOTE_FACTOR</stp>
        <stp>[Crispin Spreadsheet.xlsx]OEI!R27C12</stp>
        <tr r="L27" s="1"/>
      </tp>
      <tp>
        <v>14.24</v>
        <stp/>
        <stp>##V3_BDHV12</stp>
        <stp>ORA FP Equity</stp>
        <stp>PX_CLOSE_1D</stp>
        <stp>14/08/2018</stp>
        <stp>14/08/2018</stp>
        <stp>[Crispin Spreadsheet.xlsx]OPE!R10C22</stp>
        <tr r="V10" s="5"/>
      </tp>
      <tp>
        <v>76.150000000000006</v>
        <stp/>
        <stp>##V3_BDHV12</stp>
        <stp>BB FP Equity</stp>
        <stp>PX_CLOSE_1D</stp>
        <stp>14/08/2018</stp>
        <stp>14/08/2018</stp>
        <stp>[Crispin Spreadsheet.xlsx]SWAN!R40C26</stp>
        <tr r="Z40" s="2"/>
      </tp>
      <tp t="s">
        <v>EUR</v>
        <stp/>
        <stp>##V3_BDPV12</stp>
        <stp>RXA Comdty</stp>
        <stp>CRNCY</stp>
        <stp>[Crispin Spreadsheet.xlsx]OEI!R742C4</stp>
        <tr r="D742" s="1"/>
      </tp>
      <tp t="s">
        <v>USD</v>
        <stp/>
        <stp>##V3_BDPV12</stp>
        <stp>SBA Comdty</stp>
        <stp>CRNCY</stp>
        <stp>[Crispin Spreadsheet.xlsx]OEI!R752C4</stp>
        <tr r="D752" s="1"/>
      </tp>
      <tp>
        <v>9.1058000000000003</v>
        <stp/>
        <stp>##V3_BDPV12</stp>
        <stp>EURHKD Curncy</stp>
        <stp>PX_YEST_CLOSE</stp>
        <stp>[Crispin Spreadsheet.xlsx]SWAN!R64C30</stp>
        <tr r="AD64" s="2"/>
      </tp>
      <tp>
        <v>9.1058000000000003</v>
        <stp/>
        <stp>##V3_BDPV12</stp>
        <stp>EURHKD Curncy</stp>
        <stp>PX_YEST_CLOSE</stp>
        <stp>[Crispin Spreadsheet.xlsx]SWAN!R65C30</stp>
        <tr r="AD65" s="2"/>
      </tp>
      <tp>
        <v>9.1058000000000003</v>
        <stp/>
        <stp>##V3_BDPV12</stp>
        <stp>EURHKD Curncy</stp>
        <stp>PX_YEST_CLOSE</stp>
        <stp>[Crispin Spreadsheet.xlsx]SWAN!R66C30</stp>
        <tr r="AD66" s="2"/>
      </tp>
      <tp>
        <v>9.1058000000000003</v>
        <stp/>
        <stp>##V3_BDPV12</stp>
        <stp>EURHKD Curncy</stp>
        <stp>PX_YEST_CLOSE</stp>
        <stp>[Crispin Spreadsheet.xlsx]SWAN!R67C30</stp>
        <tr r="AD67" s="2"/>
      </tp>
      <tp>
        <v>128.84</v>
        <stp/>
        <stp>##V3_BDPV12</stp>
        <stp>EURJPY Curncy</stp>
        <stp>PX_YEST_CLOSE</stp>
        <stp>[Crispin Spreadsheet.xlsx]SWAN!R79C30</stp>
        <tr r="AD79" s="2"/>
      </tp>
      <tp>
        <v>128.84</v>
        <stp/>
        <stp>##V3_BDPV12</stp>
        <stp>EURJPY Curncy</stp>
        <stp>PX_YEST_CLOSE</stp>
        <stp>[Crispin Spreadsheet.xlsx]SWAN!R91C30</stp>
        <tr r="AD91" s="2"/>
      </tp>
      <tp>
        <v>128.84</v>
        <stp/>
        <stp>##V3_BDPV12</stp>
        <stp>EURJPY Curncy</stp>
        <stp>PX_YEST_CLOSE</stp>
        <stp>[Crispin Spreadsheet.xlsx]SWAN!R90C30</stp>
        <tr r="AD90" s="2"/>
      </tp>
      <tp>
        <v>128.84</v>
        <stp/>
        <stp>##V3_BDPV12</stp>
        <stp>EURJPY Curncy</stp>
        <stp>PX_YEST_CLOSE</stp>
        <stp>[Crispin Spreadsheet.xlsx]SWAN!R85C30</stp>
        <tr r="AD85" s="2"/>
      </tp>
      <tp>
        <v>128.84</v>
        <stp/>
        <stp>##V3_BDPV12</stp>
        <stp>EURJPY Curncy</stp>
        <stp>PX_YEST_CLOSE</stp>
        <stp>[Crispin Spreadsheet.xlsx]SWAN!R84C30</stp>
        <tr r="AD84" s="2"/>
      </tp>
      <tp>
        <v>128.84</v>
        <stp/>
        <stp>##V3_BDPV12</stp>
        <stp>EURJPY Curncy</stp>
        <stp>PX_YEST_CLOSE</stp>
        <stp>[Crispin Spreadsheet.xlsx]SWAN!R87C30</stp>
        <tr r="AD87" s="2"/>
      </tp>
      <tp>
        <v>128.84</v>
        <stp/>
        <stp>##V3_BDPV12</stp>
        <stp>EURJPY Curncy</stp>
        <stp>PX_YEST_CLOSE</stp>
        <stp>[Crispin Spreadsheet.xlsx]SWAN!R86C30</stp>
        <tr r="AD86" s="2"/>
      </tp>
      <tp>
        <v>128.84</v>
        <stp/>
        <stp>##V3_BDPV12</stp>
        <stp>EURJPY Curncy</stp>
        <stp>PX_YEST_CLOSE</stp>
        <stp>[Crispin Spreadsheet.xlsx]SWAN!R81C30</stp>
        <tr r="AD81" s="2"/>
      </tp>
      <tp>
        <v>128.84</v>
        <stp/>
        <stp>##V3_BDPV12</stp>
        <stp>EURJPY Curncy</stp>
        <stp>PX_YEST_CLOSE</stp>
        <stp>[Crispin Spreadsheet.xlsx]SWAN!R80C30</stp>
        <tr r="AD80" s="2"/>
      </tp>
      <tp>
        <v>128.84</v>
        <stp/>
        <stp>##V3_BDPV12</stp>
        <stp>EURJPY Curncy</stp>
        <stp>PX_YEST_CLOSE</stp>
        <stp>[Crispin Spreadsheet.xlsx]SWAN!R83C30</stp>
        <tr r="AD83" s="2"/>
      </tp>
      <tp>
        <v>128.84</v>
        <stp/>
        <stp>##V3_BDPV12</stp>
        <stp>EURJPY Curncy</stp>
        <stp>PX_YEST_CLOSE</stp>
        <stp>[Crispin Spreadsheet.xlsx]SWAN!R82C30</stp>
        <tr r="AD82" s="2"/>
      </tp>
      <tp>
        <v>128.84</v>
        <stp/>
        <stp>##V3_BDPV12</stp>
        <stp>EURJPY Curncy</stp>
        <stp>PX_YEST_CLOSE</stp>
        <stp>[Crispin Spreadsheet.xlsx]SWAN!R89C30</stp>
        <tr r="AD89" s="2"/>
      </tp>
      <tp>
        <v>128.84</v>
        <stp/>
        <stp>##V3_BDPV12</stp>
        <stp>EURJPY Curncy</stp>
        <stp>PX_YEST_CLOSE</stp>
        <stp>[Crispin Spreadsheet.xlsx]SWAN!R88C30</stp>
        <tr r="AD88" s="2"/>
      </tp>
      <tp>
        <v>9.7301000000000002</v>
        <stp/>
        <stp>##V3_BDPV12</stp>
        <stp>EURNOK Curncy</stp>
        <stp>PX_YEST_CLOSE</stp>
        <stp>[Crispin Spreadsheet.xlsx]SWAN!R99C30</stp>
        <tr r="AD99" s="2"/>
      </tp>
      <tp>
        <v>1.6136699999999999</v>
        <stp/>
        <stp>##V3_BDPV12</stp>
        <stp>EURAUD Curncy</stp>
        <stp>PX_YEST_CLOSE</stp>
        <stp>[Crispin Spreadsheet.xlsx]SWAN!R10C30</stp>
        <tr r="AD10" s="2"/>
      </tp>
      <tp>
        <v>1.6136699999999999</v>
        <stp/>
        <stp>##V3_BDPV12</stp>
        <stp>EURAUD Curncy</stp>
        <stp>PX_YEST_CLOSE</stp>
        <stp>[Crispin Spreadsheet.xlsx]SWAN!R11C30</stp>
        <tr r="AD11" s="2"/>
      </tp>
      <tp>
        <v>4.7043999999999997</v>
        <stp/>
        <stp>##V3_BDPV12</stp>
        <stp>EURBRL Curncy</stp>
        <stp>PX_YEST_CLOSE</stp>
        <stp>[Crispin Spreadsheet.xlsx]SWAN!R20C30</stp>
        <tr r="AD20" s="2"/>
      </tp>
      <tp>
        <v>1.51284</v>
        <stp/>
        <stp>##V3_BDPV12</stp>
        <stp>EURCAD Curncy</stp>
        <stp>PX_YEST_CLOSE</stp>
        <stp>[Crispin Spreadsheet.xlsx]SWAN!R23C30</stp>
        <tr r="AD23" s="2"/>
      </tp>
      <tp>
        <v>1.51284</v>
        <stp/>
        <stp>##V3_BDPV12</stp>
        <stp>EURCAD Curncy</stp>
        <stp>PX_YEST_CLOSE</stp>
        <stp>[Crispin Spreadsheet.xlsx]SWAN!R24C30</stp>
        <tr r="AD24" s="2"/>
      </tp>
      <tp>
        <v>1.51284</v>
        <stp/>
        <stp>##V3_BDPV12</stp>
        <stp>EURCAD Curncy</stp>
        <stp>PX_YEST_CLOSE</stp>
        <stp>[Crispin Spreadsheet.xlsx]SWAN!R25C30</stp>
        <tr r="AD25" s="2"/>
      </tp>
      <tp>
        <v>1</v>
        <stp/>
        <stp>##V3_BDPV12</stp>
        <stp>EURGBP Curncy</stp>
        <stp>QUOTE_FACTOR</stp>
        <stp>[Crispin Spreadsheet.xlsx]OEI!R740C12</stp>
        <tr r="L740" s="1"/>
      </tp>
      <tp>
        <v>1</v>
        <stp/>
        <stp>##V3_BDPV12</stp>
        <stp>EURGBP Curncy</stp>
        <stp>QUOTE_FACTOR</stp>
        <stp>[Crispin Spreadsheet.xlsx]OEI!R756C12</stp>
        <tr r="L756" s="1"/>
      </tp>
      <tp>
        <v>1</v>
        <stp/>
        <stp>##V3_BDPV12</stp>
        <stp>EURGBP Curncy</stp>
        <stp>QUOTE_FACTOR</stp>
        <stp>[Crispin Spreadsheet.xlsx]OEI!R762C12</stp>
        <tr r="L762" s="1"/>
      </tp>
      <tp>
        <v>1</v>
        <stp/>
        <stp>##V3_BDPV12</stp>
        <stp>EURGBP Curncy</stp>
        <stp>QUOTE_FACTOR</stp>
        <stp>[Crispin Spreadsheet.xlsx]OEI!R760C12</stp>
        <tr r="L760" s="1"/>
      </tp>
      <tp>
        <v>1</v>
        <stp/>
        <stp>##V3_BDPV12</stp>
        <stp>EURGBP Curncy</stp>
        <stp>QUOTE_FACTOR</stp>
        <stp>[Crispin Spreadsheet.xlsx]OEI!R765C12</stp>
        <tr r="L765" s="1"/>
      </tp>
      <tp>
        <v>1</v>
        <stp/>
        <stp>##V3_BDPV12</stp>
        <stp>EURGBP Curncy</stp>
        <stp>QUOTE_FACTOR</stp>
        <stp>[Crispin Spreadsheet.xlsx]OEI!R552C12</stp>
        <tr r="L552" s="1"/>
      </tp>
      <tp>
        <v>1</v>
        <stp/>
        <stp>##V3_BDPV12</stp>
        <stp>EURGBP Curncy</stp>
        <stp>QUOTE_FACTOR</stp>
        <stp>[Crispin Spreadsheet.xlsx]OEI!R554C12</stp>
        <tr r="L554" s="1"/>
      </tp>
      <tp>
        <v>1</v>
        <stp/>
        <stp>##V3_BDPV12</stp>
        <stp>EURGBP Curncy</stp>
        <stp>QUOTE_FACTOR</stp>
        <stp>[Crispin Spreadsheet.xlsx]OEI!R573C12</stp>
        <tr r="L573" s="1"/>
      </tp>
      <tp>
        <v>1</v>
        <stp/>
        <stp>##V3_BDPV12</stp>
        <stp>EURGBP Curncy</stp>
        <stp>QUOTE_FACTOR</stp>
        <stp>[Crispin Spreadsheet.xlsx]OEI!R575C12</stp>
        <tr r="L575" s="1"/>
      </tp>
      <tp>
        <v>1</v>
        <stp/>
        <stp>##V3_BDPV12</stp>
        <stp>EURGBP Curncy</stp>
        <stp>QUOTE_FACTOR</stp>
        <stp>[Crispin Spreadsheet.xlsx]OEI!R574C12</stp>
        <tr r="L574" s="1"/>
      </tp>
      <tp>
        <v>1</v>
        <stp/>
        <stp>##V3_BDPV12</stp>
        <stp>EURGBP Curncy</stp>
        <stp>QUOTE_FACTOR</stp>
        <stp>[Crispin Spreadsheet.xlsx]OEI!R509C12</stp>
        <tr r="L509" s="1"/>
      </tp>
      <tp>
        <v>1</v>
        <stp/>
        <stp>##V3_BDPV12</stp>
        <stp>EURGBP Curncy</stp>
        <stp>QUOTE_FACTOR</stp>
        <stp>[Crispin Spreadsheet.xlsx]OEI!R510C12</stp>
        <tr r="L510" s="1"/>
      </tp>
      <tp>
        <v>1</v>
        <stp/>
        <stp>##V3_BDPV12</stp>
        <stp>EURGBP Curncy</stp>
        <stp>QUOTE_FACTOR</stp>
        <stp>[Crispin Spreadsheet.xlsx]OEI!R537C12</stp>
        <tr r="L537" s="1"/>
      </tp>
      <tp>
        <v>1</v>
        <stp/>
        <stp>##V3_BDPV12</stp>
        <stp>EURGBP Curncy</stp>
        <stp>QUOTE_FACTOR</stp>
        <stp>[Crispin Spreadsheet.xlsx]OEI!R538C12</stp>
        <tr r="L538" s="1"/>
      </tp>
      <tp>
        <v>1</v>
        <stp/>
        <stp>##V3_BDPV12</stp>
        <stp>EURGBP Curncy</stp>
        <stp>QUOTE_FACTOR</stp>
        <stp>[Crispin Spreadsheet.xlsx]OEI!R485C12</stp>
        <tr r="L485" s="1"/>
      </tp>
      <tp>
        <v>1</v>
        <stp/>
        <stp>##V3_BDPV12</stp>
        <stp>EURGBP Curncy</stp>
        <stp>QUOTE_FACTOR</stp>
        <stp>[Crispin Spreadsheet.xlsx]OEI!R497C12</stp>
        <tr r="L497" s="1"/>
      </tp>
      <tp>
        <v>1</v>
        <stp/>
        <stp>##V3_BDPV12</stp>
        <stp>EURGBP Curncy</stp>
        <stp>QUOTE_FACTOR</stp>
        <stp>[Crispin Spreadsheet.xlsx]OEI!R495C12</stp>
        <tr r="L495" s="1"/>
      </tp>
      <tp>
        <v>1</v>
        <stp/>
        <stp>##V3_BDPV12</stp>
        <stp>EURGBP Curncy</stp>
        <stp>QUOTE_FACTOR</stp>
        <stp>[Crispin Spreadsheet.xlsx]OEI!R451C12</stp>
        <tr r="L451" s="1"/>
      </tp>
      <tp>
        <v>1</v>
        <stp/>
        <stp>##V3_BDPV12</stp>
        <stp>EURGBP Curncy</stp>
        <stp>QUOTE_FACTOR</stp>
        <stp>[Crispin Spreadsheet.xlsx]OEI!R413C12</stp>
        <tr r="L413" s="1"/>
      </tp>
      <tp>
        <v>1</v>
        <stp/>
        <stp>##V3_BDPV12</stp>
        <stp>EURGBP Curncy</stp>
        <stp>QUOTE_FACTOR</stp>
        <stp>[Crispin Spreadsheet.xlsx]OEI!R414C12</stp>
        <tr r="L414" s="1"/>
      </tp>
      <tp>
        <v>1</v>
        <stp/>
        <stp>##V3_BDPV12</stp>
        <stp>EURGBP Curncy</stp>
        <stp>QUOTE_FACTOR</stp>
        <stp>[Crispin Spreadsheet.xlsx]OEI!R435C12</stp>
        <tr r="L435" s="1"/>
      </tp>
      <tp t="s">
        <v>GBp</v>
        <stp/>
        <stp>##V3_BDPV12</stp>
        <stp>RB/ LN Equity</stp>
        <stp>CRNCY</stp>
        <stp>[Crispin Spreadsheet.xlsx]SWAN!R170C4</stp>
        <tr r="D170" s="2"/>
      </tp>
      <tp>
        <v>1102</v>
        <stp/>
        <stp>##V3_BDPV12</stp>
        <stp>GVC LN Equity</stp>
        <stp>PX_YEST_CLOSE</stp>
        <stp>[Crispin Spreadsheet.xlsx]OEI!R481C6</stp>
        <tr r="F481" s="1"/>
      </tp>
      <tp t="s">
        <v>EUR</v>
        <stp/>
        <stp>##V3_BDPV12</stp>
        <stp>ABI BB Equity</stp>
        <stp>CRNCY</stp>
        <stp>[Crispin Spreadsheet.xlsx]OEI!R777C4</stp>
        <tr r="D777" s="1"/>
      </tp>
      <tp t="s">
        <v>GBp</v>
        <stp/>
        <stp>##V3_BDPV12</stp>
        <stp>IMI LN Equity</stp>
        <stp>CRNCY</stp>
        <stp>[Crispin Spreadsheet.xlsx]OEI!R494C4</stp>
        <tr r="D494" s="1"/>
      </tp>
      <tp t="s">
        <v>ZAr</v>
        <stp/>
        <stp>##V3_BDPV12</stp>
        <stp>KIO SJ Equity</stp>
        <stp>CRNCY</stp>
        <stp>[Crispin Spreadsheet.xlsx]OEI!R344C4</stp>
        <tr r="D344" s="1"/>
      </tp>
      <tp t="s">
        <v>GBp</v>
        <stp/>
        <stp>##V3_BDPV12</stp>
        <stp>RIO LN Equity</stp>
        <stp>CRNCY</stp>
        <stp>[Crispin Spreadsheet.xlsx]OEI!R560C4</stp>
        <tr r="D560" s="1"/>
      </tp>
      <tp>
        <v>12.11</v>
        <stp/>
        <stp>##V3_BDPV12</stp>
        <stp>RIG US Equity</stp>
        <stp>PX_YEST_CLOSE</stp>
        <stp>[Crispin Spreadsheet.xlsx]OEI!R723C6</stp>
        <tr r="F723" s="1"/>
      </tp>
      <tp>
        <v>1658.5</v>
        <stp/>
        <stp>##V3_BDPV12</stp>
        <stp>CPG LN Equity</stp>
        <stp>PX_YEST_CLOSE</stp>
        <stp>[Crispin Spreadsheet.xlsx]OEI!R787C6</stp>
        <tr r="F787" s="1"/>
      </tp>
      <tp>
        <v>97.4</v>
        <stp/>
        <stp>##V3_BDPV12</stp>
        <stp>IQE LN Equity</stp>
        <stp>PX_YEST_CLOSE</stp>
        <stp>[Crispin Spreadsheet.xlsx]OEI!R806C6</stp>
        <tr r="F806" s="1"/>
      </tp>
      <tp>
        <v>97.4</v>
        <stp/>
        <stp>##V3_BDPV12</stp>
        <stp>IQE LN Equity</stp>
        <stp>PX_YEST_CLOSE</stp>
        <stp>[Crispin Spreadsheet.xlsx]OEI!R506C6</stp>
        <tr r="F506" s="1"/>
      </tp>
      <tp>
        <v>1253</v>
        <stp/>
        <stp>##V3_BDPV12</stp>
        <stp>SSE LN Equity</stp>
        <stp>PX_YEST_CLOSE</stp>
        <stp>[Crispin Spreadsheet.xlsx]OEI!R584C6</stp>
        <tr r="F584" s="1"/>
      </tp>
      <tp>
        <v>111.98</v>
        <stp/>
        <stp>##V3_BDPV12</stp>
        <stp>SIE GY Equity</stp>
        <stp>PX_YEST_CLOSE</stp>
        <stp>[Crispin Spreadsheet.xlsx]OEI!R179C6</stp>
        <tr r="F179" s="1"/>
      </tp>
      <tp>
        <v>148.5</v>
        <stp/>
        <stp>##V3_BDPV12</stp>
        <stp>CPI LN Equity</stp>
        <stp>PX_YEST_CLOSE</stp>
        <stp>[Crispin Spreadsheet.xlsx]OEI!R447C6</stp>
        <tr r="F447" s="1"/>
      </tp>
      <tp t="s">
        <v>ZAr</v>
        <stp/>
        <stp>##V3_BDPV12</stp>
        <stp>ANG SJ Equity</stp>
        <stp>CRNCY</stp>
        <stp>[Crispin Spreadsheet.xlsx]OEI!R343C4</stp>
        <tr r="D343" s="1"/>
      </tp>
      <tp t="s">
        <v>EUR</v>
        <stp/>
        <stp>##V3_BDPV12</stp>
        <stp>ERF FP Equity</stp>
        <stp>CRNCY</stp>
        <stp>[Crispin Spreadsheet.xlsx]OEI!R105C4</stp>
        <tr r="D105" s="1"/>
      </tp>
      <tp>
        <v>5022</v>
        <stp/>
        <stp>##V3_BDPV12</stp>
        <stp>RRS LN Equity</stp>
        <stp>PX_YEST_CLOSE</stp>
        <stp>[Crispin Spreadsheet.xlsx]OPE!R42C6</stp>
        <tr r="F42" s="5"/>
      </tp>
      <tp>
        <v>10.87</v>
        <stp/>
        <stp>##V3_BDPV12</stp>
        <stp>PBR US Equity</stp>
        <stp>PX_YEST_CLOSE</stp>
        <stp>[Crispin Spreadsheet.xlsx]OEI!R708C6</stp>
        <tr r="F708" s="1"/>
      </tp>
      <tp>
        <v>800</v>
        <stp/>
        <stp>##V3_BDPV12</stp>
        <stp>SVS LN Equity</stp>
        <stp>PX_YEST_CLOSE</stp>
        <stp>[Crispin Spreadsheet.xlsx]OEI!R571C6</stp>
        <tr r="F571" s="1"/>
      </tp>
      <tp>
        <v>214.9</v>
        <stp/>
        <stp>##V3_BDPV12</stp>
        <stp>ADS GY Equity</stp>
        <stp>PX_YEST_CLOSE</stp>
        <stp>[Crispin Spreadsheet.xlsx]OEI!R144C6</stp>
        <tr r="F144" s="1"/>
      </tp>
      <tp>
        <v>3.3000000000000002E-2</v>
        <stp/>
        <stp>##V3_BDPV12</stp>
        <stp>SVH AU Equity</stp>
        <stp>PX_YEST_CLOSE</stp>
        <stp>[Crispin Spreadsheet.xlsx]OEI!R22C6</stp>
        <tr r="F22" s="1"/>
      </tp>
      <tp>
        <v>2.5390000000000001</v>
        <stp/>
        <stp>##V3_BDPV12</stp>
        <stp>MAP SQ Equity</stp>
        <stp>PX_YEST_CLOSE</stp>
        <stp>[Crispin Spreadsheet.xlsx]OEI!R359C6</stp>
        <tr r="F359" s="1"/>
      </tp>
      <tp t="s">
        <v>GBp</v>
        <stp/>
        <stp>##V3_BDPV12</stp>
        <stp>BOY LN Equity</stp>
        <stp>CRNCY</stp>
        <stp>[Crispin Spreadsheet.xlsx]OEI!R436C4</stp>
        <tr r="D436" s="1"/>
      </tp>
      <tp>
        <v>164.5</v>
        <stp/>
        <stp>##V3_BDPV12</stp>
        <stp>VOD LN Equity</stp>
        <stp>PX_YEST_CLOSE</stp>
        <stp>[Crispin Spreadsheet.xlsx]OPE!R46C6</stp>
        <tr r="F46" s="5"/>
      </tp>
      <tp>
        <v>22.35</v>
        <stp/>
        <stp>##V3_BDPV12</stp>
        <stp>VIV FP Equity</stp>
        <stp>PX_YEST_CLOSE</stp>
        <stp>[Crispin Spreadsheet.xlsx]OEI!R140C6</stp>
        <tr r="F140" s="1"/>
      </tp>
      <tp>
        <v>38.03</v>
        <stp/>
        <stp>##V3_BDPV12</stp>
        <stp>EN FP Equity</stp>
        <stp>PX_YEST_CLOSE</stp>
        <stp>[Crispin Spreadsheet.xlsx]OEI!R94C6</stp>
        <tr r="F94" s="1"/>
      </tp>
      <tp>
        <v>1540.5</v>
        <stp/>
        <stp>##V3_BDPV12</stp>
        <stp>SKY LN Equity</stp>
        <stp>PX_YEST_CLOSE</stp>
        <stp>[Crispin Spreadsheet.xlsx]OPE!R43C6</stp>
        <tr r="F43" s="5"/>
      </tp>
      <tp t="s">
        <v>USD</v>
        <stp/>
        <stp>##V3_BDPV12</stp>
        <stp>NVR US Equity</stp>
        <stp>CRNCY</stp>
        <stp>[Crispin Spreadsheet.xlsx]OEI!R702C4</stp>
        <tr r="D702" s="1"/>
      </tp>
      <tp>
        <v>79.650000000000006</v>
        <stp/>
        <stp>##V3_BDPV12</stp>
        <stp>BB FP Equity</stp>
        <stp>LAST_PRICE</stp>
        <stp>[Crispin Spreadsheet.xlsx]SWAN!R40C7</stp>
        <tr r="G40" s="2"/>
      </tp>
      <tp>
        <v>122.65</v>
        <stp/>
        <stp>##V3_BDHV12</stp>
        <stp>ACA LN Equity</stp>
        <stp>PX_CLOSE_1D</stp>
        <stp>14/08/2018</stp>
        <stp>14/08/2018</stp>
        <stp>[Crispin Spreadsheet.xlsx]OPE!R30C22</stp>
        <tr r="V30" s="5"/>
      </tp>
      <tp>
        <v>5.93</v>
        <stp/>
        <stp>##V3_BDHV12</stp>
        <stp>ACB CN Equity</stp>
        <stp>PX_CLOSE_1D</stp>
        <stp>14/08/2018</stp>
        <stp>14/08/2018</stp>
        <stp>[Crispin Spreadsheet.xlsx]OEI!R51C28</stp>
        <tr r="AB51" s="1"/>
      </tp>
      <tp>
        <v>175.7</v>
        <stp/>
        <stp>##V3_BDPV12</stp>
        <stp>BARC LN Equity</stp>
        <stp>PX_YEST_CLOSE</stp>
        <stp>[Crispin Spreadsheet.xlsx]OPE!R32C6</stp>
        <tr r="F32" s="5"/>
      </tp>
      <tp t="s">
        <v>GBp</v>
        <stp/>
        <stp>##V3_BDPV12</stp>
        <stp>DMGT LN Equity</stp>
        <stp>CRNCY</stp>
        <stp>[Crispin Spreadsheet.xlsx]OPE!R34C4</stp>
        <tr r="D34" s="5"/>
      </tp>
      <tp t="s">
        <v>NOK</v>
        <stp/>
        <stp>##V3_BDPV12</stp>
        <stp>NODL NO Equity</stp>
        <stp>CRNCY</stp>
        <stp>[Crispin Spreadsheet.xlsx]OPE!R24C4</stp>
        <tr r="D24" s="5"/>
      </tp>
      <tp t="s">
        <v>EUR</v>
        <stp/>
        <stp>##V3_BDPV12</stp>
        <stp>IKA Comdty</stp>
        <stp>CRNCY</stp>
        <stp>[Crispin Spreadsheet.xlsx]OEI!R743C4</stp>
        <tr r="D743" s="1"/>
      </tp>
      <tp t="s">
        <v>GBp</v>
        <stp/>
        <stp>##V3_BDPV12</stp>
        <stp>EMG LN Equity</stp>
        <stp>CRNCY</stp>
        <stp>[Crispin Spreadsheet.xlsx]BEST!R8C4</stp>
        <tr r="D8" s="6"/>
      </tp>
      <tp>
        <v>15.375</v>
        <stp/>
        <stp>##V3_BDPV12</stp>
        <stp>FTC LN Equity</stp>
        <stp>PX_YEST_CLOSE</stp>
        <stp>[Crispin Spreadsheet.xlsx]OEI!R472C6</stp>
        <tr r="F472" s="1"/>
      </tp>
      <tp t="s">
        <v>USD</v>
        <stp/>
        <stp>##V3_BDPV12</stp>
        <stp>URI US Equity</stp>
        <stp>CRNCY</stp>
        <stp>[Crispin Spreadsheet.xlsx]OEI!R727C4</stp>
        <tr r="D727" s="1"/>
      </tp>
      <tp>
        <v>41.54</v>
        <stp/>
        <stp>##V3_BDPV12</stp>
        <stp>GBF GY Equity</stp>
        <stp>PX_YEST_CLOSE</stp>
        <stp>[Crispin Spreadsheet.xlsx]OEI!R153C6</stp>
        <tr r="F153" s="1"/>
      </tp>
      <tp>
        <v>124.8</v>
        <stp/>
        <stp>##V3_BDPV12</stp>
        <stp>WAF GY Equity</stp>
        <stp>PX_YEST_CLOSE</stp>
        <stp>[Crispin Spreadsheet.xlsx]OEI!R180C6</stp>
        <tr r="F180" s="1"/>
      </tp>
      <tp t="s">
        <v>GBp</v>
        <stp/>
        <stp>##V3_BDPV12</stp>
        <stp>BOO LN Equity</stp>
        <stp>CRNCY</stp>
        <stp>[Crispin Spreadsheet.xlsx]OEI!R437C4</stp>
        <tr r="D437" s="1"/>
      </tp>
      <tp>
        <v>1658.5</v>
        <stp/>
        <stp>##V3_BDPV12</stp>
        <stp>CPG LN Equity</stp>
        <stp>PX_YEST_CLOSE</stp>
        <stp>[Crispin Spreadsheet.xlsx]OEI!R456C6</stp>
        <tr r="F456" s="1"/>
      </tp>
      <tp>
        <v>381.7</v>
        <stp/>
        <stp>##V3_BDPV12</stp>
        <stp>SPD LN Equity</stp>
        <stp>PX_YEST_CLOSE</stp>
        <stp>[Crispin Spreadsheet.xlsx]OEI!R836C6</stp>
        <tr r="F836" s="1"/>
      </tp>
      <tp>
        <v>28.3</v>
        <stp/>
        <stp>##V3_BDPV12</stp>
        <stp>WOW AU Equity</stp>
        <stp>PX_YEST_CLOSE</stp>
        <stp>[Crispin Spreadsheet.xlsx]OEI!R27C6</stp>
        <tr r="F27" s="1"/>
      </tp>
      <tp>
        <v>96.15</v>
        <stp/>
        <stp>##V3_BDPV12</stp>
        <stp>HEN GY Equity</stp>
        <stp>PX_YEST_CLOSE</stp>
        <stp>[Crispin Spreadsheet.xlsx]OEI!R164C6</stp>
        <tr r="F164" s="1"/>
      </tp>
      <tp>
        <v>47.2</v>
        <stp/>
        <stp>##V3_BDPV12</stp>
        <stp>LHN SW Equity</stp>
        <stp>PX_YEST_CLOSE</stp>
        <stp>[Crispin Spreadsheet.xlsx]OEI!R397C6</stp>
        <tr r="F397" s="1"/>
      </tp>
      <tp t="s">
        <v>GBp</v>
        <stp/>
        <stp>##V3_BDPV12</stp>
        <stp>BKG LN Equity</stp>
        <stp>CRNCY</stp>
        <stp>[Crispin Spreadsheet.xlsx]OEI!R433C4</stp>
        <tr r="D433" s="1"/>
      </tp>
      <tp t="s">
        <v>GBp</v>
        <stp/>
        <stp>##V3_BDPV12</stp>
        <stp>EMG LN Equity</stp>
        <stp>CRNCY</stp>
        <stp>[Crispin Spreadsheet.xlsx]OEI!R525C4</stp>
        <tr r="D525" s="1"/>
      </tp>
      <tp t="s">
        <v>GBp</v>
        <stp/>
        <stp>##V3_BDPV12</stp>
        <stp>PAG LN Equity</stp>
        <stp>CRNCY</stp>
        <stp>[Crispin Spreadsheet.xlsx]OEI!R539C4</stp>
        <tr r="D539" s="1"/>
      </tp>
      <tp>
        <v>3.03</v>
        <stp/>
        <stp>##V3_BDPV12</stp>
        <stp>TRQ CN Equity</stp>
        <stp>PX_YEST_CLOSE</stp>
        <stp>[Crispin Spreadsheet.xlsx]OEI!R56C6</stp>
        <tr r="F56" s="1"/>
      </tp>
      <tp t="s">
        <v>USD</v>
        <stp/>
        <stp>##V3_BDPV12</stp>
        <stp>HTZ US Equity</stp>
        <stp>CRNCY</stp>
        <stp>[Crispin Spreadsheet.xlsx]OEI!R801C4</stp>
        <tr r="D801" s="1"/>
      </tp>
      <tp>
        <v>2.1274999999999999</v>
        <stp/>
        <stp>##V3_BDPV12</stp>
        <stp>ISP IM Equity</stp>
        <stp>PX_YEST_CLOSE</stp>
        <stp>[Crispin Spreadsheet.xlsx]OEI!R236C6</stp>
        <tr r="F236" s="1"/>
      </tp>
      <tp>
        <v>95.86</v>
        <stp/>
        <stp>##V3_BDPV12</stp>
        <stp>WMT US Equity</stp>
        <stp>PX_YEST_CLOSE</stp>
        <stp>[Crispin Spreadsheet.xlsx]OEI!R846C6</stp>
        <tr r="F846" s="1"/>
      </tp>
      <tp>
        <v>33.200000000000003</v>
        <stp/>
        <stp>##V3_BDPV12</stp>
        <stp>RPT LN Equity</stp>
        <stp>PX_YEST_CLOSE</stp>
        <stp>[Crispin Spreadsheet.xlsx]OEI!R556C6</stp>
        <tr r="F556" s="1"/>
      </tp>
      <tp t="s">
        <v>DKK</v>
        <stp/>
        <stp>##V3_BDPV12</stp>
        <stp>VWS DC Equity</stp>
        <stp>CRNCY</stp>
        <stp>[Crispin Spreadsheet.xlsx]OEI!R69C4</stp>
        <tr r="D69" s="1"/>
      </tp>
      <tp>
        <v>25</v>
        <stp/>
        <stp>##V3_BDPV12</stp>
        <stp>PDG LN Equity</stp>
        <stp>PX_YEST_CLOSE</stp>
        <stp>[Crispin Spreadsheet.xlsx]OPE!R41C6</stp>
        <tr r="F41" s="5"/>
      </tp>
      <tp t="s">
        <v>USD</v>
        <stp/>
        <stp>##V3_BDPV12</stp>
        <stp>LVS US Equity</stp>
        <stp>CRNCY</stp>
        <stp>[Crispin Spreadsheet.xlsx]OEI!R683C4</stp>
        <tr r="D683" s="1"/>
      </tp>
      <tp t="s">
        <v>USD</v>
        <stp/>
        <stp>##V3_BDPV12</stp>
        <stp>KGC US Equity</stp>
        <stp>CRNCY</stp>
        <stp>[Crispin Spreadsheet.xlsx]OPE!R49C4</stp>
        <tr r="D49" s="5"/>
      </tp>
      <tp>
        <v>21.92</v>
        <stp/>
        <stp>##V3_BDPV12</stp>
        <stp>IFX GY Equity</stp>
        <stp>PX_YEST_CLOSE</stp>
        <stp>[Crispin Spreadsheet.xlsx]OEI!R167C6</stp>
        <tr r="F167" s="1"/>
      </tp>
      <tp>
        <v>56.6</v>
        <stp/>
        <stp>##V3_BDPV12</stp>
        <stp>ENX FP Equity</stp>
        <stp>PX_YEST_CLOSE</stp>
        <stp>[Crispin Spreadsheet.xlsx]OEI!R106C6</stp>
        <tr r="F106" s="1"/>
      </tp>
      <tp>
        <v>7.21</v>
        <stp/>
        <stp>##V3_BDPV12</stp>
        <stp>SYD AU Equity</stp>
        <stp>PX_YEST_CLOSE</stp>
        <stp>[Crispin Spreadsheet.xlsx]OEI!R23C6</stp>
        <tr r="F23" s="1"/>
      </tp>
      <tp t="s">
        <v>GBp</v>
        <stp/>
        <stp>##V3_BDPV12</stp>
        <stp>BLT LN Equity</stp>
        <stp>CRNCY</stp>
        <stp>[Crispin Spreadsheet.xlsx]OEI!R434C4</stp>
        <tr r="D434" s="1"/>
      </tp>
      <tp>
        <v>26.32</v>
        <stp/>
        <stp>##V3_BDPV12</stp>
        <stp>UN01 GY Equity</stp>
        <stp>PX_YEST_CLOSE</stp>
        <stp>[Crispin Spreadsheet.xlsx]OPE!R16C6</stp>
        <tr r="F16" s="5"/>
      </tp>
      <tp>
        <v>280</v>
        <stp/>
        <stp>##V3_BDHV12</stp>
        <stp>TOP DC Equity</stp>
        <stp>PX_CLOSE_1D</stp>
        <stp>14/08/2018</stp>
        <stp>14/08/2018</stp>
        <stp>[Crispin Spreadsheet.xlsx]OEI!R68C28</stp>
        <tr r="AB68" s="1"/>
      </tp>
      <tp t="s">
        <v>GBp</v>
        <stp/>
        <stp>##V3_BDPV12</stp>
        <stp>DMGT LN Equity</stp>
        <stp>CRNCY</stp>
        <stp>[Crispin Spreadsheet.xlsx]OBID!R8C4</stp>
        <tr r="D8" s="7"/>
      </tp>
      <tp>
        <v>7.17</v>
        <stp/>
        <stp>##V3_BDHV12</stp>
        <stp>SYD AU Equity</stp>
        <stp>PX_CLOSE_1D</stp>
        <stp>14/08/2018</stp>
        <stp>14/08/2018</stp>
        <stp>[Crispin Spreadsheet.xlsx]OEI!R23C28</stp>
        <tr r="AB23" s="1"/>
      </tp>
      <tp t="s">
        <v>USD</v>
        <stp/>
        <stp>##V3_BDPV12</stp>
        <stp>MU US Equity</stp>
        <stp>CRNCY</stp>
        <stp>[Crispin Spreadsheet.xlsx]OEI!R819C4</stp>
        <tr r="D819" s="1"/>
      </tp>
      <tp>
        <v>109.28</v>
        <stp/>
        <stp>##V3_BDPV12</stp>
        <stp>BTSA Comdty</stp>
        <stp>PX_YEST_CLOSE</stp>
        <stp>[Crispin Spreadsheet.xlsx]OEI!R745C6</stp>
        <tr r="F745" s="1"/>
      </tp>
      <tp>
        <v>7.4999999999999997E-2</v>
        <stp/>
        <stp>##V3_BDPV12</stp>
        <stp>WGXO AU Equity</stp>
        <stp>PX_YEST_CLOSE</stp>
        <stp>[Crispin Spreadsheet.xlsx]OEI!R26C6</stp>
        <tr r="F26" s="1"/>
      </tp>
      <tp t="s">
        <v>EUR</v>
        <stp/>
        <stp>##V3_BDPV12</stp>
        <stp>SAVE FP Equity</stp>
        <stp>CRNCY</stp>
        <stp>[Crispin Spreadsheet.xlsx]OPE!R11C4</stp>
        <tr r="D11" s="5"/>
      </tp>
      <tp>
        <v>626.79999999999995</v>
        <stp/>
        <stp>##V3_BDHV12</stp>
        <stp>BA/ LN Equity</stp>
        <stp>PX_CLOSE_1D</stp>
        <stp>14/08/2018</stp>
        <stp>14/08/2018</stp>
        <stp>[Crispin Spreadsheet.xlsx]OPE!R31C22</stp>
        <tr r="V31" s="5"/>
      </tp>
      <tp>
        <v>20.96</v>
        <stp/>
        <stp>##V3_BDPV12</stp>
        <stp>AD NA Equity</stp>
        <stp>PX_YEST_CLOSE</stp>
        <stp>[Crispin Spreadsheet.xlsx]OEI!R309C6</stp>
        <tr r="F309" s="1"/>
      </tp>
      <tp t="s">
        <v>USD</v>
        <stp/>
        <stp>##V3_BDPV12</stp>
        <stp>FL US Equity</stp>
        <stp>CRNCY</stp>
        <stp>[Crispin Spreadsheet.xlsx]OEI!R662C4</stp>
        <tr r="D662" s="1"/>
      </tp>
      <tp t="s">
        <v>GBP</v>
        <stp/>
        <stp>##V3_BDPV12</stp>
        <stp>G A Comdty</stp>
        <stp>CRNCY</stp>
        <stp>[Crispin Spreadsheet.xlsx]OEI!R740C4</stp>
        <tr r="D740" s="1"/>
      </tp>
      <tp t="s">
        <v>USD</v>
        <stp/>
        <stp>##V3_BDPV12</stp>
        <stp>W A Comdty</stp>
        <stp>CRNCY</stp>
        <stp>[Crispin Spreadsheet.xlsx]OEI!R750C4</stp>
        <tr r="D750" s="1"/>
      </tp>
      <tp t="s">
        <v>EUR</v>
        <stp/>
        <stp>##V3_BDPV12</stp>
        <stp>COLR BB Equity</stp>
        <stp>CRNCY</stp>
        <stp>[Crispin Spreadsheet.xlsx]OEI!R37C4</stp>
        <tr r="D37" s="1"/>
      </tp>
      <tp>
        <v>110.5</v>
        <stp/>
        <stp>##V3_BDHV12</stp>
        <stp>ML FP Equity</stp>
        <stp>PX_CLOSE_1D</stp>
        <stp>14/08/2018</stp>
        <stp>14/08/2018</stp>
        <stp>[Crispin Spreadsheet.xlsx]OEI!R98C28</stp>
        <tr r="AB98" s="1"/>
      </tp>
      <tp t="s">
        <v>DKK</v>
        <stp/>
        <stp>##V3_BDPV12</stp>
        <stp>TOP DC Equity</stp>
        <stp>CRNCY</stp>
        <stp>[Crispin Spreadsheet.xlsx]OEI!R68C4</stp>
        <tr r="D68" s="1"/>
      </tp>
      <tp>
        <v>26.95</v>
        <stp/>
        <stp>##V3_BDPV12</stp>
        <stp>MTC LN Equity</stp>
        <stp>PX_YEST_CLOSE</stp>
        <stp>[Crispin Spreadsheet.xlsx]OEI!R531C6</stp>
        <tr r="F531" s="1"/>
      </tp>
      <tp>
        <v>30.93</v>
        <stp/>
        <stp>##V3_BDPV12</stp>
        <stp>BAC US Equity</stp>
        <stp>PX_YEST_CLOSE</stp>
        <stp>[Crispin Spreadsheet.xlsx]OEI!R629C6</stp>
        <tr r="F629" s="1"/>
      </tp>
      <tp>
        <v>51.45</v>
        <stp/>
        <stp>##V3_BDPV12</stp>
        <stp>WES AU Equity</stp>
        <stp>PX_YEST_CLOSE</stp>
        <stp>[Crispin Spreadsheet.xlsx]OEI!R24C6</stp>
        <tr r="F24" s="1"/>
      </tp>
      <tp t="s">
        <v>USD</v>
        <stp/>
        <stp>##V3_BDPV12</stp>
        <stp>URI US Equity</stp>
        <stp>CRNCY</stp>
        <stp>[Crispin Spreadsheet.xlsx]OEI!R844C4</stp>
        <tr r="D844" s="1"/>
      </tp>
      <tp t="s">
        <v>GBp</v>
        <stp/>
        <stp>##V3_BDPV12</stp>
        <stp>WMH LN Equity</stp>
        <stp>CRNCY</stp>
        <stp>[Crispin Spreadsheet.xlsx]OEI!R606C4</stp>
        <tr r="D606" s="1"/>
      </tp>
      <tp>
        <v>124.8</v>
        <stp/>
        <stp>##V3_BDPV12</stp>
        <stp>WAF GY Equity</stp>
        <stp>PX_YEST_CLOSE</stp>
        <stp>[Crispin Spreadsheet.xlsx]OEI!R833C6</stp>
        <tr r="F833" s="1"/>
      </tp>
      <tp>
        <v>122.65</v>
        <stp/>
        <stp>##V3_BDPV12</stp>
        <stp>TIF US Equity</stp>
        <stp>PX_YEST_CLOSE</stp>
        <stp>[Crispin Spreadsheet.xlsx]OEI!R721C6</stp>
        <tr r="F721" s="1"/>
      </tp>
      <tp>
        <v>13.89</v>
        <stp/>
        <stp>##V3_BDPV12</stp>
        <stp>ELF US Equity</stp>
        <stp>PX_YEST_CLOSE</stp>
        <stp>[Crispin Spreadsheet.xlsx]OEI!R654C6</stp>
        <tr r="F654" s="1"/>
      </tp>
      <tp>
        <v>37.064999999999998</v>
        <stp/>
        <stp>##V3_BDPV12</stp>
        <stp>SGO FP Equity</stp>
        <stp>PX_YEST_CLOSE</stp>
        <stp>[Crispin Spreadsheet.xlsx]OEI!R97C6</stp>
        <tr r="F97" s="1"/>
      </tp>
      <tp t="s">
        <v>EUR</v>
        <stp/>
        <stp>##V3_BDPV12</stp>
        <stp>STM FP Equity</stp>
        <stp>CRNCY</stp>
        <stp>[Crispin Spreadsheet.xlsx]OEI!R131C4</stp>
        <tr r="D131" s="1"/>
      </tp>
      <tp t="s">
        <v>USD</v>
        <stp/>
        <stp>##V3_BDPV12</stp>
        <stp>JPM US Equity</stp>
        <stp>CRNCY</stp>
        <stp>[Crispin Spreadsheet.xlsx]OEI!R676C4</stp>
        <tr r="D676" s="1"/>
      </tp>
      <tp t="s">
        <v>GBp</v>
        <stp/>
        <stp>##V3_BDPV12</stp>
        <stp>IMM LN Equity</stp>
        <stp>CRNCY</stp>
        <stp>[Crispin Spreadsheet.xlsx]OEI!R496C4</stp>
        <tr r="D496" s="1"/>
      </tp>
      <tp>
        <v>19.29</v>
        <stp/>
        <stp>##V3_BDPV12</stp>
        <stp>ELE SQ Equity</stp>
        <stp>PX_YEST_CLOSE</stp>
        <stp>[Crispin Spreadsheet.xlsx]OEI!R356C6</stp>
        <tr r="F356" s="1"/>
      </tp>
      <tp t="s">
        <v>GBp</v>
        <stp/>
        <stp>##V3_BDPV12</stp>
        <stp>CCL LN Equity</stp>
        <stp>CRNCY</stp>
        <stp>[Crispin Spreadsheet.xlsx]OEI!R448C4</stp>
        <tr r="D448" s="1"/>
      </tp>
      <tp>
        <v>1150.5</v>
        <stp/>
        <stp>##V3_BDPV12</stp>
        <stp>TPK LN Equity</stp>
        <stp>PX_YEST_CLOSE</stp>
        <stp>[Crispin Spreadsheet.xlsx]OEI!R595C6</stp>
        <tr r="F595" s="1"/>
      </tp>
      <tp t="s">
        <v>GBp</v>
        <stp/>
        <stp>##V3_BDPV12</stp>
        <stp>COB LN Equity</stp>
        <stp>CRNCY</stp>
        <stp>[Crispin Spreadsheet.xlsx]OEI!R454C4</stp>
        <tr r="D454" s="1"/>
      </tp>
      <tp>
        <v>2553</v>
        <stp/>
        <stp>##V3_BDPV12</stp>
        <stp>CRH LN Equity</stp>
        <stp>PX_YEST_CLOSE</stp>
        <stp>[Crispin Spreadsheet.xlsx]OEI!R457C6</stp>
        <tr r="F457" s="1"/>
      </tp>
      <tp>
        <v>8.5000000000000006E-2</v>
        <stp/>
        <stp>##V3_BDPV12</stp>
        <stp>DW CN Equity</stp>
        <stp>PX_YEST_CLOSE</stp>
        <stp>[Crispin Spreadsheet.xlsx]OEI!R53C6</stp>
        <tr r="F53" s="1"/>
      </tp>
      <tp>
        <v>44.51</v>
        <stp/>
        <stp>##V3_BDPV12</stp>
        <stp>DHI US Equity</stp>
        <stp>PX_YEST_CLOSE</stp>
        <stp>[Crispin Spreadsheet.xlsx]OEI!R650C6</stp>
        <tr r="F650" s="1"/>
      </tp>
      <tp t="s">
        <v>NOK</v>
        <stp/>
        <stp>##V3_BDPV12</stp>
        <stp>MHG NO Equity</stp>
        <stp>CRNCY</stp>
        <stp>[Crispin Spreadsheet.xlsx]OEI!R322C4</stp>
        <tr r="D322" s="1"/>
      </tp>
      <tp t="s">
        <v>GBp</v>
        <stp/>
        <stp>##V3_BDPV12</stp>
        <stp>POG LN Equity</stp>
        <stp>CRNCY</stp>
        <stp>[Crispin Spreadsheet.xlsx]OEI!R544C4</stp>
        <tr r="D544" s="1"/>
      </tp>
      <tp t="s">
        <v>GBp</v>
        <stp/>
        <stp>##V3_BDPV12</stp>
        <stp>RMG LN Equity</stp>
        <stp>CRNCY</stp>
        <stp>[Crispin Spreadsheet.xlsx]OEI!R566C4</stp>
        <tr r="D566" s="1"/>
      </tp>
      <tp>
        <v>222.9</v>
        <stp/>
        <stp>##V3_BDPV12</stp>
        <stp>MRO LN Equity</stp>
        <stp>PX_YEST_CLOSE</stp>
        <stp>[Crispin Spreadsheet.xlsx]OEI!R527C6</stp>
        <tr r="F527" s="1"/>
      </tp>
      <tp t="s">
        <v>GBp</v>
        <stp/>
        <stp>##V3_BDPV12</stp>
        <stp>CNE LN Equity</stp>
        <stp>CRNCY</stp>
        <stp>[Crispin Spreadsheet.xlsx]OEI!R445C4</stp>
        <tr r="D445" s="1"/>
      </tp>
      <tp>
        <v>80.17</v>
        <stp/>
        <stp>##V3_BDPV12</stp>
        <stp>XOM US Equity</stp>
        <stp>PX_YEST_CLOSE</stp>
        <stp>[Crispin Spreadsheet.xlsx]OEI!R657C6</stp>
        <tr r="F657" s="1"/>
      </tp>
      <tp>
        <v>4.0449999999999999</v>
        <stp/>
        <stp>##V3_BDPV12</stp>
        <stp>JPR LN Equity</stp>
        <stp>PX_YEST_CLOSE</stp>
        <stp>[Crispin Spreadsheet.xlsx]OEI!R515C6</stp>
        <tr r="F515" s="1"/>
      </tp>
      <tp t="s">
        <v>USD</v>
        <stp/>
        <stp>##V3_BDPV12</stp>
        <stp>HTZ US Equity</stp>
        <stp>CRNCY</stp>
        <stp>[Crispin Spreadsheet.xlsx]OEI!R672C4</stp>
        <tr r="D672" s="1"/>
      </tp>
      <tp>
        <v>43.1</v>
        <stp/>
        <stp>##V3_BDPV12</stp>
        <stp>AC FP Equity</stp>
        <stp>PX_YEST_CLOSE</stp>
        <stp>[Crispin Spreadsheet.xlsx]OEI!R86C6</stp>
        <tr r="F86" s="1"/>
      </tp>
      <tp t="s">
        <v>GBp</v>
        <stp/>
        <stp>##V3_BDPV12</stp>
        <stp>BOY LN Equity</stp>
        <stp>CRNCY</stp>
        <stp>[Crispin Spreadsheet.xlsx]OEI!R784C4</stp>
        <tr r="D784" s="1"/>
      </tp>
      <tp>
        <v>15.37</v>
        <stp/>
        <stp>##V3_BDPV12</stp>
        <stp>CA FP Equity</stp>
        <stp>PX_YEST_CLOSE</stp>
        <stp>[Crispin Spreadsheet.xlsx]OEI!R96C6</stp>
        <tr r="F96" s="1"/>
      </tp>
      <tp>
        <v>263.25</v>
        <stp/>
        <stp>##V3_BDPV12</stp>
        <stp>MRW LN Equity</stp>
        <stp>PX_YEST_CLOSE</stp>
        <stp>[Crispin Spreadsheet.xlsx]OEI!R607C6</stp>
        <tr r="F607" s="1"/>
      </tp>
      <tp>
        <v>4.68</v>
        <stp/>
        <stp>##V3_BDPV12</stp>
        <stp>DHT US Equity</stp>
        <stp>PX_YEST_CLOSE</stp>
        <stp>[Crispin Spreadsheet.xlsx]OEI!R790C6</stp>
        <tr r="F790" s="1"/>
      </tp>
      <tp t="s">
        <v>USD</v>
        <stp/>
        <stp>##V3_BDPV12</stp>
        <stp>GBS LN Equity</stp>
        <stp>CRNCY</stp>
        <stp>[Crispin Spreadsheet.xlsx]OEI!R479C4</stp>
        <tr r="D479" s="1"/>
      </tp>
      <tp t="s">
        <v>GBp</v>
        <stp/>
        <stp>##V3_BDPV12</stp>
        <stp>CIR LN Equity</stp>
        <stp>CRNCY</stp>
        <stp>[Crispin Spreadsheet.xlsx]OEI!R452C4</stp>
        <tr r="D452" s="1"/>
      </tp>
      <tp>
        <v>37.4</v>
        <stp/>
        <stp>##V3_BDHV12</stp>
        <stp>BDRILL NO Equity</stp>
        <stp>PX_CLOSE_1D</stp>
        <stp>14/08/2018</stp>
        <stp>14/08/2018</stp>
        <stp>[Crispin Spreadsheet.xlsx]SWAN!R100C26</stp>
        <tr r="Z100" s="2"/>
      </tp>
      <tp>
        <v>1685</v>
        <stp/>
        <stp>##V3_BDPV12</stp>
        <stp>HSX LN Equity</stp>
        <stp>PX_YEST_CLOSE</stp>
        <stp>[Crispin Spreadsheet.xlsx]OEI!R486C6</stp>
        <tr r="F486" s="1"/>
      </tp>
      <tp t="s">
        <v>USD</v>
        <stp/>
        <stp>##V3_BDPV12</stp>
        <stp>ESV US Equity</stp>
        <stp>CRNCY</stp>
        <stp>[Crispin Spreadsheet.xlsx]OEI!R655C4</stp>
        <tr r="D655" s="1"/>
      </tp>
      <tp t="s">
        <v>USD</v>
        <stp/>
        <stp>##V3_BDPV12</stp>
        <stp>ESV US Equity</stp>
        <stp>CRNCY</stp>
        <stp>[Crispin Spreadsheet.xlsx]OEI!R795C4</stp>
        <tr r="D795" s="1"/>
      </tp>
      <tp t="s">
        <v>EUR</v>
        <stp/>
        <stp>##V3_BDPV12</stp>
        <stp>TIT IM Equity</stp>
        <stp>CRNCY</stp>
        <stp>[Crispin Spreadsheet.xlsx]OEI!R241C4</stp>
        <tr r="D241" s="1"/>
      </tp>
      <tp t="s">
        <v>GBp</v>
        <stp/>
        <stp>##V3_BDPV12</stp>
        <stp>BARC LN Equity</stp>
        <stp>CRNCY</stp>
        <stp>[Crispin Spreadsheet.xlsx]OBID!R7C4</stp>
        <tr r="D7" s="7"/>
      </tp>
      <tp>
        <v>3.782</v>
        <stp/>
        <stp>##V3_BDPV12</stp>
        <stp>AGFB BB Equity</stp>
        <stp>PX_YEST_CLOSE</stp>
        <stp>[Crispin Spreadsheet.xlsx]OEI!R34C6</stp>
        <tr r="F34" s="1"/>
      </tp>
      <tp>
        <v>25.94</v>
        <stp/>
        <stp>##V3_BDPV12</stp>
        <stp>MT NA Equity</stp>
        <stp>PX_YEST_CLOSE</stp>
        <stp>[Crispin Spreadsheet.xlsx]OEI!R304C6</stp>
        <tr r="F304" s="1"/>
      </tp>
      <tp t="s">
        <v>FTSE 100 IDX FUT  Sep18</v>
        <stp/>
        <stp>##V3_BDPV12</stp>
        <stp>Z A Index</stp>
        <stp>NAME</stp>
        <stp>[Crispin Spreadsheet.xlsx]OEI!R413C5</stp>
        <tr r="E413" s="1"/>
      </tp>
      <tp t="s">
        <v>JPY</v>
        <stp/>
        <stp>##V3_BDPV12</stp>
        <stp>JBA Comdty</stp>
        <stp>CRNCY</stp>
        <stp>[Crispin Spreadsheet.xlsx]OEI!R741C4</stp>
        <tr r="D741" s="1"/>
      </tp>
      <tp t="s">
        <v>USD</v>
        <stp/>
        <stp>##V3_BDPV12</stp>
        <stp>CLA Comdty</stp>
        <stp>CRNCY</stp>
        <stp>[Crispin Spreadsheet.xlsx]OEI!R751C4</stp>
        <tr r="D751" s="1"/>
      </tp>
      <tp>
        <v>9.1721000000000004</v>
        <stp/>
        <stp>##V3_BDPV12</stp>
        <stp>USDSEK Curncy</stp>
        <stp>PX_YEST_CLOSE</stp>
        <stp>[Crispin Spreadsheet.xlsx]FDXC!R29C26</stp>
        <tr r="Z29" s="8"/>
      </tp>
      <tp>
        <v>741.6</v>
        <stp/>
        <stp>##V3_BDPV12</stp>
        <stp>UU/ LN Equity</stp>
        <stp>PX_YEST_CLOSE</stp>
        <stp>[Crispin Spreadsheet.xlsx]OEI!R601C6</stp>
        <tr r="F601" s="1"/>
      </tp>
      <tp>
        <v>111.03</v>
        <stp/>
        <stp>##V3_BDPV12</stp>
        <stp>USDJPY Curncy</stp>
        <stp>PX_YEST_CLOSE</stp>
        <stp>[Crispin Spreadsheet.xlsx]FDXC!R22C26</stp>
        <tr r="Z22" s="8"/>
      </tp>
      <tp>
        <v>111.03</v>
        <stp/>
        <stp>##V3_BDPV12</stp>
        <stp>USDJPY Curncy</stp>
        <stp>PX_YEST_CLOSE</stp>
        <stp>[Crispin Spreadsheet.xlsx]FDXC!R20C26</stp>
        <tr r="Z20" s="8"/>
      </tp>
      <tp>
        <v>111.03</v>
        <stp/>
        <stp>##V3_BDPV12</stp>
        <stp>USDJPY Curncy</stp>
        <stp>PX_YEST_CLOSE</stp>
        <stp>[Crispin Spreadsheet.xlsx]FDXC!R21C26</stp>
        <tr r="Z21" s="8"/>
      </tp>
      <tp>
        <v>111.03</v>
        <stp/>
        <stp>##V3_BDPV12</stp>
        <stp>USDJPY Curncy</stp>
        <stp>PX_YEST_CLOSE</stp>
        <stp>[Crispin Spreadsheet.xlsx]FDXC!R18C26</stp>
        <tr r="Z18" s="8"/>
      </tp>
      <tp>
        <v>111.03</v>
        <stp/>
        <stp>##V3_BDPV12</stp>
        <stp>USDJPY Curncy</stp>
        <stp>PX_YEST_CLOSE</stp>
        <stp>[Crispin Spreadsheet.xlsx]FDXC!R19C26</stp>
        <tr r="Z19" s="8"/>
      </tp>
      <tp>
        <v>111.03</v>
        <stp/>
        <stp>##V3_BDPV12</stp>
        <stp>USDJPY Curncy</stp>
        <stp>PX_YEST_CLOSE</stp>
        <stp>[Crispin Spreadsheet.xlsx]FDXC!R16C26</stp>
        <tr r="Z16" s="8"/>
      </tp>
      <tp>
        <v>111.03</v>
        <stp/>
        <stp>##V3_BDPV12</stp>
        <stp>USDJPY Curncy</stp>
        <stp>PX_YEST_CLOSE</stp>
        <stp>[Crispin Spreadsheet.xlsx]FDXC!R17C26</stp>
        <tr r="Z17" s="8"/>
      </tp>
      <tp>
        <v>111.03</v>
        <stp/>
        <stp>##V3_BDPV12</stp>
        <stp>USDJPY Curncy</stp>
        <stp>PX_YEST_CLOSE</stp>
        <stp>[Crispin Spreadsheet.xlsx]FDXC!R15C26</stp>
        <tr r="Z15" s="8"/>
      </tp>
      <tp>
        <v>8.3866999999999994</v>
        <stp/>
        <stp>##V3_BDPV12</stp>
        <stp>USDNOK Curncy</stp>
        <stp>PX_YEST_CLOSE</stp>
        <stp>[Crispin Spreadsheet.xlsx]FDXC!R25C26</stp>
        <tr r="Z25" s="8"/>
      </tp>
      <tp>
        <v>8.3866999999999994</v>
        <stp/>
        <stp>##V3_BDPV12</stp>
        <stp>USDNOK Curncy</stp>
        <stp>PX_YEST_CLOSE</stp>
        <stp>[Crispin Spreadsheet.xlsx]FDXC!R26C26</stp>
        <tr r="Z26" s="8"/>
      </tp>
      <tp>
        <v>0.77159999999999995</v>
        <stp/>
        <stp>##V3_BDPV12</stp>
        <stp>USDGBp Curncy</stp>
        <stp>PX_YEST_CLOSE</stp>
        <stp>[Crispin Spreadsheet.xlsx]FDXC!R47C26</stp>
        <tr r="Z47" s="8"/>
      </tp>
      <tp>
        <v>0.77159999999999995</v>
        <stp/>
        <stp>##V3_BDPV12</stp>
        <stp>USDGBp Curncy</stp>
        <stp>PX_YEST_CLOSE</stp>
        <stp>[Crispin Spreadsheet.xlsx]FDXC!R46C26</stp>
        <tr r="Z46" s="8"/>
      </tp>
      <tp>
        <v>0.77159999999999995</v>
        <stp/>
        <stp>##V3_BDPV12</stp>
        <stp>USDGBp Curncy</stp>
        <stp>PX_YEST_CLOSE</stp>
        <stp>[Crispin Spreadsheet.xlsx]FDXC!R45C26</stp>
        <tr r="Z45" s="8"/>
      </tp>
      <tp>
        <v>0.77159999999999995</v>
        <stp/>
        <stp>##V3_BDPV12</stp>
        <stp>USDGBp Curncy</stp>
        <stp>PX_YEST_CLOSE</stp>
        <stp>[Crispin Spreadsheet.xlsx]FDXC!R44C26</stp>
        <tr r="Z44" s="8"/>
      </tp>
      <tp>
        <v>0.77159999999999995</v>
        <stp/>
        <stp>##V3_BDPV12</stp>
        <stp>USDGBp Curncy</stp>
        <stp>PX_YEST_CLOSE</stp>
        <stp>[Crispin Spreadsheet.xlsx]FDXC!R43C26</stp>
        <tr r="Z43" s="8"/>
      </tp>
      <tp>
        <v>0.77159999999999995</v>
        <stp/>
        <stp>##V3_BDPV12</stp>
        <stp>USDGBp Curncy</stp>
        <stp>PX_YEST_CLOSE</stp>
        <stp>[Crispin Spreadsheet.xlsx]FDXC!R42C26</stp>
        <tr r="Z42" s="8"/>
      </tp>
      <tp>
        <v>0.77159999999999995</v>
        <stp/>
        <stp>##V3_BDPV12</stp>
        <stp>USDGBp Curncy</stp>
        <stp>PX_YEST_CLOSE</stp>
        <stp>[Crispin Spreadsheet.xlsx]FDXC!R41C26</stp>
        <tr r="Z41" s="8"/>
      </tp>
      <tp>
        <v>0.77159999999999995</v>
        <stp/>
        <stp>##V3_BDPV12</stp>
        <stp>USDGBp Curncy</stp>
        <stp>PX_YEST_CLOSE</stp>
        <stp>[Crispin Spreadsheet.xlsx]FDXC!R49C26</stp>
        <tr r="Z49" s="8"/>
      </tp>
      <tp>
        <v>0.77159999999999995</v>
        <stp/>
        <stp>##V3_BDPV12</stp>
        <stp>USDGBp Curncy</stp>
        <stp>PX_YEST_CLOSE</stp>
        <stp>[Crispin Spreadsheet.xlsx]FDXC!R48C26</stp>
        <tr r="Z48" s="8"/>
      </tp>
      <tp>
        <v>0.77159999999999995</v>
        <stp/>
        <stp>##V3_BDPV12</stp>
        <stp>USDGBp Curncy</stp>
        <stp>PX_YEST_CLOSE</stp>
        <stp>[Crispin Spreadsheet.xlsx]FDXC!R37C26</stp>
        <tr r="Z37" s="8"/>
      </tp>
      <tp>
        <v>0.77159999999999995</v>
        <stp/>
        <stp>##V3_BDPV12</stp>
        <stp>USDGBp Curncy</stp>
        <stp>PX_YEST_CLOSE</stp>
        <stp>[Crispin Spreadsheet.xlsx]FDXC!R36C26</stp>
        <tr r="Z36" s="8"/>
      </tp>
      <tp>
        <v>0.77159999999999995</v>
        <stp/>
        <stp>##V3_BDPV12</stp>
        <stp>USDGBp Curncy</stp>
        <stp>PX_YEST_CLOSE</stp>
        <stp>[Crispin Spreadsheet.xlsx]FDXC!R35C26</stp>
        <tr r="Z35" s="8"/>
      </tp>
      <tp>
        <v>0.77159999999999995</v>
        <stp/>
        <stp>##V3_BDPV12</stp>
        <stp>USDGBp Curncy</stp>
        <stp>PX_YEST_CLOSE</stp>
        <stp>[Crispin Spreadsheet.xlsx]FDXC!R34C26</stp>
        <tr r="Z34" s="8"/>
      </tp>
      <tp>
        <v>0.77159999999999995</v>
        <stp/>
        <stp>##V3_BDPV12</stp>
        <stp>USDGBp Curncy</stp>
        <stp>PX_YEST_CLOSE</stp>
        <stp>[Crispin Spreadsheet.xlsx]FDXC!R33C26</stp>
        <tr r="Z33" s="8"/>
      </tp>
      <tp>
        <v>0.77159999999999995</v>
        <stp/>
        <stp>##V3_BDPV12</stp>
        <stp>USDGBp Curncy</stp>
        <stp>PX_YEST_CLOSE</stp>
        <stp>[Crispin Spreadsheet.xlsx]FDXC!R32C26</stp>
        <tr r="Z32" s="8"/>
      </tp>
      <tp>
        <v>0.77159999999999995</v>
        <stp/>
        <stp>##V3_BDPV12</stp>
        <stp>USDGBp Curncy</stp>
        <stp>PX_YEST_CLOSE</stp>
        <stp>[Crispin Spreadsheet.xlsx]FDXC!R39C26</stp>
        <tr r="Z39" s="8"/>
      </tp>
      <tp>
        <v>0.77159999999999995</v>
        <stp/>
        <stp>##V3_BDPV12</stp>
        <stp>USDGBp Curncy</stp>
        <stp>PX_YEST_CLOSE</stp>
        <stp>[Crispin Spreadsheet.xlsx]FDXC!R38C26</stp>
        <tr r="Z38" s="8"/>
      </tp>
      <tp>
        <v>101.36</v>
        <stp/>
        <stp>##V3_BDHV12</stp>
        <stp>RY CN Equity</stp>
        <stp>PX_CLOSE_1D</stp>
        <stp>14/08/2018</stp>
        <stp>14/08/2018</stp>
        <stp>[Crispin Spreadsheet.xlsx]OEI!R55C28</stp>
        <tr r="AB55" s="1"/>
      </tp>
      <tp>
        <v>0.86199999999999999</v>
        <stp/>
        <stp>##V3_BDPV12</stp>
        <stp>USDEUR Curncy</stp>
        <stp>PX_YEST_CLOSE</stp>
        <stp>[Crispin Spreadsheet.xlsx]FDXC!R11C26</stp>
        <tr r="Z11" s="8"/>
      </tp>
      <tp>
        <v>0.86199999999999999</v>
        <stp/>
        <stp>##V3_BDPV12</stp>
        <stp>USDEUR Curncy</stp>
        <stp>PX_YEST_CLOSE</stp>
        <stp>[Crispin Spreadsheet.xlsx]FDXC!R12C26</stp>
        <tr r="Z12" s="8"/>
      </tp>
      <tp>
        <v>1.385</v>
        <stp/>
        <stp>##V3_BDPV12</stp>
        <stp>WGX AU Equity</stp>
        <stp>PX_YEST_CLOSE</stp>
        <stp>[Crispin Spreadsheet.xlsx]OEI!R25C6</stp>
        <tr r="F25" s="1"/>
      </tp>
      <tp>
        <v>58.27</v>
        <stp/>
        <stp>##V3_BDPV12</stp>
        <stp>KHC US Equity</stp>
        <stp>PX_YEST_CLOSE</stp>
        <stp>[Crispin Spreadsheet.xlsx]OEI!R811C6</stp>
        <tr r="F811" s="1"/>
      </tp>
      <tp>
        <v>58.27</v>
        <stp/>
        <stp>##V3_BDPV12</stp>
        <stp>KHC US Equity</stp>
        <stp>PX_YEST_CLOSE</stp>
        <stp>[Crispin Spreadsheet.xlsx]OEI!R681C6</stp>
        <tr r="F681" s="1"/>
      </tp>
      <tp t="s">
        <v>EUR</v>
        <stp/>
        <stp>##V3_BDPV12</stp>
        <stp>FTI FP Equity</stp>
        <stp>CRNCY</stp>
        <stp>[Crispin Spreadsheet.xlsx]OEI!R840C4</stp>
        <tr r="D840" s="1"/>
      </tp>
      <tp>
        <v>631.6</v>
        <stp/>
        <stp>##V3_BDPV12</stp>
        <stp>RSA LN Equity</stp>
        <stp>PX_YEST_CLOSE</stp>
        <stp>[Crispin Spreadsheet.xlsx]OEI!R567C6</stp>
        <tr r="F567" s="1"/>
      </tp>
      <tp t="s">
        <v>GBp</v>
        <stp/>
        <stp>##V3_BDPV12</stp>
        <stp>RKH LN Equity</stp>
        <stp>CRNCY</stp>
        <stp>[Crispin Spreadsheet.xlsx]OEI!R561C4</stp>
        <tr r="D561" s="1"/>
      </tp>
      <tp>
        <v>333.1</v>
        <stp/>
        <stp>##V3_BDPV12</stp>
        <stp>GN DC Equity</stp>
        <stp>PX_YEST_CLOSE</stp>
        <stp>[Crispin Spreadsheet.xlsx]OEI!R65C6</stp>
        <tr r="F65" s="1"/>
      </tp>
      <tp>
        <v>240.8</v>
        <stp/>
        <stp>##V3_BDPV12</stp>
        <stp>ROG SW Equity</stp>
        <stp>PX_YEST_CLOSE</stp>
        <stp>[Crispin Spreadsheet.xlsx]OEI!R402C6</stp>
        <tr r="F402" s="1"/>
      </tp>
      <tp>
        <v>118.23</v>
        <stp/>
        <stp>##V3_BDPV12</stp>
        <stp>EOG US Equity</stp>
        <stp>PX_YEST_CLOSE</stp>
        <stp>[Crispin Spreadsheet.xlsx]OEI!R656C6</stp>
        <tr r="F656" s="1"/>
      </tp>
      <tp t="s">
        <v>EUR</v>
        <stp/>
        <stp>##V3_BDPV12</stp>
        <stp>AGN NA Equity</stp>
        <stp>CRNCY</stp>
        <stp>[Crispin Spreadsheet.xlsx]OEI!R302C4</stp>
        <tr r="D302" s="1"/>
      </tp>
      <tp>
        <v>25.17</v>
        <stp/>
        <stp>##V3_BDPV12</stp>
        <stp>AMD US Equity</stp>
        <stp>PX_YEST_CLOSE</stp>
        <stp>[Crispin Spreadsheet.xlsx]OEI!R614C6</stp>
        <tr r="F614" s="1"/>
      </tp>
      <tp t="s">
        <v>USD</v>
        <stp/>
        <stp>##V3_BDPV12</stp>
        <stp>CRM US Equity</stp>
        <stp>CRNCY</stp>
        <stp>[Crispin Spreadsheet.xlsx]OEI!R715C4</stp>
        <tr r="D715" s="1"/>
      </tp>
      <tp>
        <v>24.5</v>
        <stp/>
        <stp>##V3_BDPV12</stp>
        <stp>RBI AV Equity</stp>
        <stp>PX_YEST_CLOSE</stp>
        <stp>[Crispin Spreadsheet.xlsx]OEI!R30C6</stp>
        <tr r="F30" s="1"/>
      </tp>
      <tp t="s">
        <v>GBp</v>
        <stp/>
        <stp>##V3_BDPV12</stp>
        <stp>DOM LN Equity</stp>
        <stp>CRNCY</stp>
        <stp>[Crispin Spreadsheet.xlsx]OEI!R465C4</stp>
        <tr r="D465" s="1"/>
      </tp>
      <tp t="s">
        <v>#N/A N/A</v>
        <stp/>
        <stp>##V3_BDPV12</stp>
        <stp>ABE SQ Equity</stp>
        <stp>PX_YEST_CLOSE</stp>
        <stp>[Crispin Spreadsheet.xlsx]OEI!R349C6</stp>
        <tr r="F349" s="1"/>
      </tp>
      <tp>
        <v>1560.4</v>
        <stp/>
        <stp>##V3_BDPV12</stp>
        <stp>GSK LN Equity</stp>
        <stp>PX_YEST_CLOSE</stp>
        <stp>[Crispin Spreadsheet.xlsx]OEI!R477C6</stp>
        <tr r="F477" s="1"/>
      </tp>
      <tp t="s">
        <v>EUR</v>
        <stp/>
        <stp>##V3_BDPV12</stp>
        <stp>ORA FP Equity</stp>
        <stp>CRNCY</stp>
        <stp>[Crispin Spreadsheet.xlsx]OEI!R116C4</stp>
        <tr r="D116" s="1"/>
      </tp>
      <tp>
        <v>1055.96</v>
        <stp/>
        <stp>##V3_BDPV12</stp>
        <stp>MXEF Index</stp>
        <stp>LAST_PRICE</stp>
        <stp>[Crispin Spreadsheet.xlsx]OEI!R753C7</stp>
        <tr r="G753" s="1"/>
      </tp>
      <tp>
        <v>1.57</v>
        <stp/>
        <stp>##V3_BDPV12</stp>
        <stp>CRN LN Equity</stp>
        <stp>PX_YEST_CLOSE</stp>
        <stp>[Crispin Spreadsheet.xlsx]OEI!R446C6</stp>
        <tr r="F446" s="1"/>
      </tp>
      <tp>
        <v>24.22</v>
        <stp/>
        <stp>##V3_BDPV12</stp>
        <stp>CLN SW Equity</stp>
        <stp>PX_YEST_CLOSE</stp>
        <stp>[Crispin Spreadsheet.xlsx]OEI!R391C6</stp>
        <tr r="F391" s="1"/>
      </tp>
      <tp t="s">
        <v>GBp</v>
        <stp/>
        <stp>##V3_BDPV12</stp>
        <stp>DCG LN Equity</stp>
        <stp>CRNCY</stp>
        <stp>[Crispin Spreadsheet.xlsx]OEI!R459C4</stp>
        <tr r="D459" s="1"/>
      </tp>
      <tp>
        <v>120.7</v>
        <stp/>
        <stp>##V3_BDPV12</stp>
        <stp>RCO FP Equity</stp>
        <stp>PX_YEST_CLOSE</stp>
        <stp>[Crispin Spreadsheet.xlsx]OEI!R119C6</stp>
        <tr r="F119" s="1"/>
      </tp>
      <tp t="s">
        <v>EUR</v>
        <stp/>
        <stp>##V3_BDPV12</stp>
        <stp>ERF FP Equity</stp>
        <stp>CRNCY</stp>
        <stp>[Crispin Spreadsheet.xlsx]OEI!R796C4</stp>
        <tr r="D796" s="1"/>
      </tp>
      <tp>
        <v>58.48</v>
        <stp/>
        <stp>##V3_BDPV12</stp>
        <stp>DAL US Equity</stp>
        <stp>PX_YEST_CLOSE</stp>
        <stp>[Crispin Spreadsheet.xlsx]OEI!R648C6</stp>
        <tr r="F648" s="1"/>
      </tp>
      <tp>
        <v>27.95</v>
        <stp/>
        <stp>##V3_BDPV12</stp>
        <stp>PHM US Equity</stp>
        <stp>PX_YEST_CLOSE</stp>
        <stp>[Crispin Spreadsheet.xlsx]OEI!R711C6</stp>
        <tr r="F711" s="1"/>
      </tp>
      <tp t="s">
        <v>GBp</v>
        <stp/>
        <stp>##V3_BDPV12</stp>
        <stp>VOD LN Equity</stp>
        <stp>CRNCY</stp>
        <stp>[Crispin Spreadsheet.xlsx]OEI!R605C4</stp>
        <tr r="D605" s="1"/>
      </tp>
      <tp>
        <v>48.65</v>
        <stp/>
        <stp>##V3_BDPV12</stp>
        <stp>TKR US Equity</stp>
        <stp>PX_YEST_CLOSE</stp>
        <stp>[Crispin Spreadsheet.xlsx]OEI!R842C6</stp>
        <tr r="F842" s="1"/>
      </tp>
      <tp>
        <v>49.24</v>
        <stp/>
        <stp>##V3_BDPV12</stp>
        <stp>HUR LN Equity</stp>
        <stp>PX_YEST_CLOSE</stp>
        <stp>[Crispin Spreadsheet.xlsx]OEI!R491C6</stp>
        <tr r="F491" s="1"/>
      </tp>
      <tp>
        <v>413.6</v>
        <stp/>
        <stp>##V3_BDPV12</stp>
        <stp>UHR SW Equity</stp>
        <stp>PX_YEST_CLOSE</stp>
        <stp>[Crispin Spreadsheet.xlsx]OEI!R405C6</stp>
        <tr r="F405" s="1"/>
      </tp>
      <tp>
        <v>8.2739999999999991</v>
        <stp/>
        <stp>##V3_BDPV12</stp>
        <stp>AF FP Equity</stp>
        <stp>PX_YEST_CLOSE</stp>
        <stp>[Crispin Spreadsheet.xlsx]OEI!R87C6</stp>
        <tr r="F87" s="1"/>
      </tp>
      <tp>
        <v>97.65</v>
        <stp/>
        <stp>##V3_BDPV12</stp>
        <stp>SRP LN Equity</stp>
        <stp>PX_YEST_CLOSE</stp>
        <stp>[Crispin Spreadsheet.xlsx]OEI!R576C6</stp>
        <tr r="F576" s="1"/>
      </tp>
      <tp t="s">
        <v>NOK</v>
        <stp/>
        <stp>##V3_BDPV12</stp>
        <stp>NHY NO Equity</stp>
        <stp>CRNCY</stp>
        <stp>[Crispin Spreadsheet.xlsx]OEI!R323C4</stp>
        <tr r="D323" s="1"/>
      </tp>
      <tp t="s">
        <v>USD</v>
        <stp/>
        <stp>##V3_BDPV12</stp>
        <stp>LPX US Equity</stp>
        <stp>CRNCY</stp>
        <stp>[Crispin Spreadsheet.xlsx]OEI!R687C4</stp>
        <tr r="D687" s="1"/>
      </tp>
      <tp>
        <v>89.09</v>
        <stp/>
        <stp>##V3_BDPV12</stp>
        <stp>ALV US Equity</stp>
        <stp>PX_YEST_CLOSE</stp>
        <stp>[Crispin Spreadsheet.xlsx]OEI!R625C6</stp>
        <tr r="F625" s="1"/>
      </tp>
      <tp>
        <v>261.2</v>
        <stp/>
        <stp>##V3_BDPV12</stp>
        <stp>WDH DC Equity</stp>
        <stp>PX_YEST_CLOSE</stp>
        <stp>[Crispin Spreadsheet.xlsx]OEI!R70C6</stp>
        <tr r="F70" s="1"/>
      </tp>
      <tp>
        <v>21.92</v>
        <stp/>
        <stp>##V3_BDPV12</stp>
        <stp>IFX GY Equity</stp>
        <stp>PX_YEST_CLOSE</stp>
        <stp>[Crispin Spreadsheet.xlsx]OEI!R805C6</stp>
        <tr r="F805" s="1"/>
      </tp>
      <tp>
        <v>382.2</v>
        <stp/>
        <stp>##V3_BDPV12</stp>
        <stp>DRX LN Equity</stp>
        <stp>PX_YEST_CLOSE</stp>
        <stp>[Crispin Spreadsheet.xlsx]OEI!R466C6</stp>
        <tr r="F466" s="1"/>
      </tp>
      <tp>
        <v>143.91800000000001</v>
        <stp/>
        <stp>##V3_BDPV12</stp>
        <stp>GBPJPY Curncy</stp>
        <stp>PX_YEST_CLOSE</stp>
        <stp>[Crispin Spreadsheet.xlsx]BEST!R7C26</stp>
        <tr r="Z7" s="6"/>
      </tp>
      <tp>
        <v>20675.5</v>
        <stp/>
        <stp>##V3_BDPV12</stp>
        <stp>YBYA Index</stp>
        <stp>LAST_PRICE</stp>
        <stp>[Crispin Spreadsheet.xlsx]OEI!R414C7</stp>
        <tr r="G414" s="1"/>
      </tp>
      <tp>
        <v>20637.5</v>
        <stp/>
        <stp>##V3_BDPV12</stp>
        <stp>YBYA Index</stp>
        <stp>PX_YEST_CLOSE</stp>
        <stp>[Crispin Spreadsheet.xlsx]OEI!R414C6</stp>
        <tr r="F414" s="1"/>
      </tp>
      <tp>
        <v>21.56</v>
        <stp/>
        <stp>##V3_BDHV12</stp>
        <stp>IF IM Equity</stp>
        <stp>PX_CLOSE_1D</stp>
        <stp>14/08/2018</stp>
        <stp>14/08/2018</stp>
        <stp>[Crispin Spreadsheet.xlsx]SWAN!R73C26</stp>
        <tr r="Z73" s="2"/>
      </tp>
      <tp t="s">
        <v>USD</v>
        <stp/>
        <stp>##V3_BDPV12</stp>
        <stp>GM US Equity</stp>
        <stp>CRNCY</stp>
        <stp>[Crispin Spreadsheet.xlsx]OEI!R665C4</stp>
        <tr r="D665" s="1"/>
      </tp>
      <tp t="s">
        <v>SEK</v>
        <stp/>
        <stp>##V3_BDPV12</stp>
        <stp>JM SS Equity</stp>
        <stp>CRNCY</stp>
        <stp>[Crispin Spreadsheet.xlsx]OEI!R808C4</stp>
        <tr r="D808" s="1"/>
      </tp>
      <tp>
        <v>5.43</v>
        <stp/>
        <stp>##V3_BDPV12</stp>
        <stp>CE IM Equity</stp>
        <stp>PX_YEST_CLOSE</stp>
        <stp>[Crispin Spreadsheet.xlsx]OEI!R231C6</stp>
        <tr r="F231" s="1"/>
      </tp>
      <tp t="s">
        <v>USD</v>
        <stp/>
        <stp>##V3_BDPV12</stp>
        <stp>USA Comdty</stp>
        <stp>CRNCY</stp>
        <stp>[Crispin Spreadsheet.xlsx]OEI!R746C4</stp>
        <tr r="D746" s="1"/>
      </tp>
      <tp t="s">
        <v>EUR</v>
        <stp/>
        <stp>##V3_BDPV12</stp>
        <stp>SOLB BB Equity</stp>
        <stp>CRNCY</stp>
        <stp>[Crispin Spreadsheet.xlsx]OEI!R41C4</stp>
        <tr r="D41" s="1"/>
      </tp>
      <tp t="s">
        <v>EUR</v>
        <stp/>
        <stp>##V3_BDPV12</stp>
        <stp>EI FP Equity</stp>
        <stp>CRNCY</stp>
        <stp>[Crispin Spreadsheet.xlsx]OEI!R104C4</stp>
        <tr r="D104" s="1"/>
      </tp>
      <tp t="s">
        <v>EUR</v>
        <stp/>
        <stp>##V3_BDPV12</stp>
        <stp>ORA FP Equity</stp>
        <stp>CRNCY</stp>
        <stp>[Crispin Spreadsheet.xlsx]FDXC!R6C4</stp>
        <tr r="D6" s="8"/>
      </tp>
      <tp t="s">
        <v>GBp</v>
        <stp/>
        <stp>##V3_BDPV12</stp>
        <stp>BA/ LN Equity</stp>
        <stp>CRNCY</stp>
        <stp>[Crispin Spreadsheet.xlsx]SWAN!R134C4</stp>
        <tr r="D134" s="2"/>
      </tp>
      <tp>
        <v>3</v>
        <stp/>
        <stp>##V3_BDPV12</stp>
        <stp>KGC US Equity</stp>
        <stp>PX_YEST_CLOSE</stp>
        <stp>[Crispin Spreadsheet.xlsx]OEI!R679C6</stp>
        <tr r="F679" s="1"/>
      </tp>
      <tp>
        <v>19.594999999999999</v>
        <stp/>
        <stp>##V3_BDPV12</stp>
        <stp>SDF GY Equity</stp>
        <stp>PX_YEST_CLOSE</stp>
        <stp>[Crispin Spreadsheet.xlsx]OEI!R810C6</stp>
        <tr r="F810" s="1"/>
      </tp>
      <tp>
        <v>381.7</v>
        <stp/>
        <stp>##V3_BDPV12</stp>
        <stp>SPD LN Equity</stp>
        <stp>PX_YEST_CLOSE</stp>
        <stp>[Crispin Spreadsheet.xlsx]OEI!R583C6</stp>
        <tr r="F583" s="1"/>
      </tp>
      <tp>
        <v>48.02</v>
        <stp/>
        <stp>##V3_BDPV12</stp>
        <stp>BID US Equity</stp>
        <stp>PX_YEST_CLOSE</stp>
        <stp>[Crispin Spreadsheet.xlsx]OEI!R717C6</stp>
        <tr r="F717" s="1"/>
      </tp>
      <tp t="s">
        <v>USD</v>
        <stp/>
        <stp>##V3_BDPV12</stp>
        <stp>NWL US Equity</stp>
        <stp>CRNCY</stp>
        <stp>[Crispin Spreadsheet.xlsx]OEI!R697C4</stp>
        <tr r="D697" s="1"/>
      </tp>
      <tp>
        <v>9.702</v>
        <stp/>
        <stp>##V3_BDPV12</stp>
        <stp>DBK GY Equity</stp>
        <stp>PX_YEST_CLOSE</stp>
        <stp>[Crispin Spreadsheet.xlsx]OEI!R156C6</stp>
        <tr r="F156" s="1"/>
      </tp>
      <tp t="s">
        <v>USD</v>
        <stp/>
        <stp>##V3_BDPV12</stp>
        <stp>LYB US Equity</stp>
        <stp>CRNCY</stp>
        <stp>[Crispin Spreadsheet.xlsx]OEI!R689C4</stp>
        <tr r="D689" s="1"/>
      </tp>
      <tp>
        <v>124.25</v>
        <stp/>
        <stp>##V3_BDPV12</stp>
        <stp>WCH GY Equity</stp>
        <stp>PX_YEST_CLOSE</stp>
        <stp>[Crispin Spreadsheet.xlsx]OEI!R187C6</stp>
        <tr r="F187" s="1"/>
      </tp>
      <tp>
        <v>55.7</v>
        <stp/>
        <stp>##V3_BDPV12</stp>
        <stp>DAI GY Equity</stp>
        <stp>PX_YEST_CLOSE</stp>
        <stp>[Crispin Spreadsheet.xlsx]OEI!R155C6</stp>
        <tr r="F155" s="1"/>
      </tp>
      <tp t="s">
        <v>NOK</v>
        <stp/>
        <stp>##V3_BDPV12</stp>
        <stp>MHG NO Equity</stp>
        <stp>CRNCY</stp>
        <stp>[Crispin Spreadsheet.xlsx]OEI!R814C4</stp>
        <tr r="D814" s="1"/>
      </tp>
      <tp>
        <v>325</v>
        <stp/>
        <stp>##V3_BDPV12</stp>
        <stp>RTO LN Equity</stp>
        <stp>PX_YEST_CLOSE</stp>
        <stp>[Crispin Spreadsheet.xlsx]OEI!R557C6</stp>
        <tr r="F557" s="1"/>
      </tp>
      <tp>
        <v>45.5</v>
        <stp/>
        <stp>##V3_BDPV12</stp>
        <stp>FRO NO Equity</stp>
        <stp>PX_YEST_CLOSE</stp>
        <stp>[Crispin Spreadsheet.xlsx]OEI!R320C6</stp>
        <tr r="F320" s="1"/>
      </tp>
      <tp>
        <v>28.5</v>
        <stp/>
        <stp>##V3_BDPV12</stp>
        <stp>ITM LN Equity</stp>
        <stp>PX_YEST_CLOSE</stp>
        <stp>[Crispin Spreadsheet.xlsx]OEI!R507C6</stp>
        <tr r="F507" s="1"/>
      </tp>
      <tp>
        <v>5022</v>
        <stp/>
        <stp>##V3_BDPV12</stp>
        <stp>RRS LN Equity</stp>
        <stp>PX_YEST_CLOSE</stp>
        <stp>[Crispin Spreadsheet.xlsx]OEI!R551C6</stp>
        <tr r="F551" s="1"/>
      </tp>
      <tp>
        <v>79.92</v>
        <stp/>
        <stp>##V3_BDPV12</stp>
        <stp>AMS SQ Equity</stp>
        <stp>PX_YEST_CLOSE</stp>
        <stp>[Crispin Spreadsheet.xlsx]OEI!R351C6</stp>
        <tr r="F351" s="1"/>
      </tp>
      <tp>
        <v>160.65</v>
        <stp/>
        <stp>##V3_BDPV12</stp>
        <stp>ITV LN Equity</stp>
        <stp>PX_YEST_CLOSE</stp>
        <stp>[Crispin Spreadsheet.xlsx]OEI!R807C6</stp>
        <tr r="F807" s="1"/>
      </tp>
      <tp t="s">
        <v>EUR</v>
        <stp/>
        <stp>##V3_BDPV12</stp>
        <stp>VIV FP Equity</stp>
        <stp>CRNCY</stp>
        <stp>[Crispin Spreadsheet.xlsx]OPE!R12C4</stp>
        <tr r="D12" s="5"/>
      </tp>
      <tp>
        <v>1743.7</v>
        <stp/>
        <stp>##V3_BDPV12</stp>
        <stp>RTYA Index</stp>
        <stp>LAST_PRICE</stp>
        <stp>[Crispin Spreadsheet.xlsx]OEI!R613C7</stp>
        <tr r="G613" s="1"/>
      </tp>
      <tp t="s">
        <v>GBp</v>
        <stp/>
        <stp>##V3_BDPV12</stp>
        <stp>MKS LN Equity</stp>
        <stp>CRNCY</stp>
        <stp>[Crispin Spreadsheet.xlsx]OEI!R526C4</stp>
        <tr r="D526" s="1"/>
      </tp>
      <tp>
        <v>34.130000000000003</v>
        <stp/>
        <stp>##V3_BDPV12</stp>
        <stp>KNX US Equity</stp>
        <stp>PX_YEST_CLOSE</stp>
        <stp>[Crispin Spreadsheet.xlsx]OEI!R680C6</stp>
        <tr r="F680" s="1"/>
      </tp>
      <tp t="s">
        <v>USD</v>
        <stp/>
        <stp>##V3_BDPV12</stp>
        <stp>TUP US Equity</stp>
        <stp>CRNCY</stp>
        <stp>[Crispin Spreadsheet.xlsx]OEI!R725C4</stp>
        <tr r="D725" s="1"/>
      </tp>
      <tp>
        <v>103.66</v>
        <stp/>
        <stp>##V3_BDPV12</stp>
        <stp>RY CN Equity</stp>
        <stp>PX_YEST_CLOSE</stp>
        <stp>[Crispin Spreadsheet.xlsx]OEI!R55C6</stp>
        <tr r="F55" s="1"/>
      </tp>
      <tp t="s">
        <v>EUR</v>
        <stp/>
        <stp>##V3_BDPV12</stp>
        <stp>ART GY Equity</stp>
        <stp>CRNCY</stp>
        <stp>[Crispin Spreadsheet.xlsx]OEI!R148C4</stp>
        <tr r="D148" s="1"/>
      </tp>
      <tp t="s">
        <v>GBp</v>
        <stp/>
        <stp>##V3_BDPV12</stp>
        <stp>AHT LN Equity</stp>
        <stp>CRNCY</stp>
        <stp>[Crispin Spreadsheet.xlsx]OEI!R425C4</stp>
        <tr r="D425" s="1"/>
      </tp>
      <tp>
        <v>1740.6</v>
        <stp/>
        <stp>##V3_BDPV12</stp>
        <stp>RTYA Index</stp>
        <stp>PX_YEST_CLOSE</stp>
        <stp>[Crispin Spreadsheet.xlsx]OEI!R613C6</stp>
        <tr r="F613" s="1"/>
      </tp>
      <tp t="s">
        <v>EUR</v>
        <stp/>
        <stp>##V3_BDPV12</stp>
        <stp>FR FP Equity</stp>
        <stp>CRNCY</stp>
        <stp>[Crispin Spreadsheet.xlsx]OEI!R136C4</stp>
        <tr r="D136" s="1"/>
      </tp>
      <tp>
        <v>71.790000000000006</v>
        <stp/>
        <stp>##V3_BDPV12</stp>
        <stp>K US Equity</stp>
        <stp>PX_YEST_CLOSE</stp>
        <stp>[Crispin Spreadsheet.xlsx]OEI!R678C6</stp>
        <tr r="F678" s="1"/>
      </tp>
      <tp t="s">
        <v>USD</v>
        <stp/>
        <stp>##V3_BDPV12</stp>
        <stp>GE US Equity</stp>
        <stp>CRNCY</stp>
        <stp>[Crispin Spreadsheet.xlsx]OEI!R664C4</stp>
        <tr r="D664" s="1"/>
      </tp>
      <tp t="s">
        <v>USD</v>
        <stp/>
        <stp>##V3_BDPV12</stp>
        <stp>BA US Equity</stp>
        <stp>CRNCY</stp>
        <stp>[Crispin Spreadsheet.xlsx]OEI!R631C4</stp>
        <tr r="D631" s="1"/>
      </tp>
      <tp>
        <v>83.12</v>
        <stp/>
        <stp>##V3_BDHV12</stp>
        <stp>DG FP Equity</stp>
        <stp>PX_CLOSE_1D</stp>
        <stp>14/08/2018</stp>
        <stp>14/08/2018</stp>
        <stp>[Crispin Spreadsheet.xlsx]SWAN!R42C26</stp>
        <tr r="Z42" s="2"/>
      </tp>
      <tp t="s">
        <v>USD</v>
        <stp/>
        <stp>##V3_BDPV12</stp>
        <stp>GCA Comdty</stp>
        <stp>CRNCY</stp>
        <stp>[Crispin Spreadsheet.xlsx]OEI!R747C4</stp>
        <tr r="D747" s="1"/>
      </tp>
      <tp>
        <v>25.4</v>
        <stp/>
        <stp>##V3_BDPV12</stp>
        <stp>MMB FP Equity</stp>
        <stp>PX_YEST_CLOSE</stp>
        <stp>[Crispin Spreadsheet.xlsx]OEI!R111C6</stp>
        <tr r="F111" s="1"/>
      </tp>
      <tp>
        <v>28.38</v>
        <stp/>
        <stp>##V3_BDPV12</stp>
        <stp>DEC FP Equity</stp>
        <stp>PX_YEST_CLOSE</stp>
        <stp>[Crispin Spreadsheet.xlsx]OEI!R109C6</stp>
        <tr r="F109" s="1"/>
      </tp>
      <tp t="s">
        <v>GBp</v>
        <stp/>
        <stp>##V3_BDPV12</stp>
        <stp>III LN Equity</stp>
        <stp>CRNCY</stp>
        <stp>[Crispin Spreadsheet.xlsx]OEI!R415C4</stp>
        <tr r="D415" s="1"/>
      </tp>
      <tp>
        <v>219.8</v>
        <stp/>
        <stp>##V3_BDPV12</stp>
        <stp>IPF LN Equity</stp>
        <stp>PX_YEST_CLOSE</stp>
        <stp>[Crispin Spreadsheet.xlsx]OEI!R502C6</stp>
        <tr r="F502" s="1"/>
      </tp>
      <tp>
        <v>13.89</v>
        <stp/>
        <stp>##V3_BDPV12</stp>
        <stp>ELF US Equity</stp>
        <stp>PX_YEST_CLOSE</stp>
        <stp>[Crispin Spreadsheet.xlsx]OEI!R793C6</stp>
        <tr r="F793" s="1"/>
      </tp>
      <tp t="s">
        <v>GBp</v>
        <stp/>
        <stp>##V3_BDPV12</stp>
        <stp>ADM LN Equity</stp>
        <stp>CRNCY</stp>
        <stp>[Crispin Spreadsheet.xlsx]OEI!R418C4</stp>
        <tr r="D418" s="1"/>
      </tp>
      <tp>
        <v>191.71</v>
        <stp/>
        <stp>##V3_BDPV12</stp>
        <stp>AGN US Equity</stp>
        <stp>PX_YEST_CLOSE</stp>
        <stp>[Crispin Spreadsheet.xlsx]OEI!R618C6</stp>
        <tr r="F618" s="1"/>
      </tp>
      <tp>
        <v>42.26</v>
        <stp/>
        <stp>##V3_BDPV12</stp>
        <stp>POL US Equity</stp>
        <stp>PX_YEST_CLOSE</stp>
        <stp>[Crispin Spreadsheet.xlsx]OEI!R710C6</stp>
        <tr r="F710" s="1"/>
      </tp>
      <tp>
        <v>103.38</v>
        <stp/>
        <stp>##V3_BDPV12</stp>
        <stp>SJM US Equity</stp>
        <stp>PX_YEST_CLOSE</stp>
        <stp>[Crispin Spreadsheet.xlsx]OEI!R675C6</stp>
        <tr r="F675" s="1"/>
      </tp>
      <tp t="s">
        <v>USD</v>
        <stp/>
        <stp>##V3_BDPV12</stp>
        <stp>PXD US Equity</stp>
        <stp>CRNCY</stp>
        <stp>[Crispin Spreadsheet.xlsx]OEI!R709C4</stp>
        <tr r="D709" s="1"/>
      </tp>
      <tp>
        <v>76.78</v>
        <stp/>
        <stp>##V3_BDPV12</stp>
        <stp>AMS SW Equity</stp>
        <stp>PX_YEST_CLOSE</stp>
        <stp>[Crispin Spreadsheet.xlsx]OEI!R776C6</stp>
        <tr r="F776" s="1"/>
      </tp>
      <tp>
        <v>419.2</v>
        <stp/>
        <stp>##V3_BDPV12</stp>
        <stp>JUP LN Equity</stp>
        <stp>PX_YEST_CLOSE</stp>
        <stp>[Crispin Spreadsheet.xlsx]OEI!R517C6</stp>
        <tr r="F517" s="1"/>
      </tp>
      <tp t="s">
        <v>USD</v>
        <stp/>
        <stp>##V3_BDPV12</stp>
        <stp>TPX US Equity</stp>
        <stp>CRNCY</stp>
        <stp>[Crispin Spreadsheet.xlsx]OEI!R841C4</stp>
        <tr r="D841" s="1"/>
      </tp>
      <tp>
        <v>78.760000000000005</v>
        <stp/>
        <stp>##V3_BDPV12</stp>
        <stp>UCB BB Equity</stp>
        <stp>PX_YEST_CLOSE</stp>
        <stp>[Crispin Spreadsheet.xlsx]OEI!R42C6</stp>
        <tr r="F42" s="1"/>
      </tp>
      <tp t="s">
        <v>USD</v>
        <stp/>
        <stp>##V3_BDPV12</stp>
        <stp>CVX US Equity</stp>
        <stp>CRNCY</stp>
        <stp>[Crispin Spreadsheet.xlsx]OEI!R637C4</stp>
        <tr r="D637" s="1"/>
      </tp>
      <tp t="s">
        <v>GBp</v>
        <stp/>
        <stp>##V3_BDPV12</stp>
        <stp>EDR LN Equity</stp>
        <stp>CRNCY</stp>
        <stp>[Crispin Spreadsheet.xlsx]OEI!R468C4</stp>
        <tr r="D468" s="1"/>
      </tp>
      <tp>
        <v>59.64</v>
        <stp/>
        <stp>##V3_BDPV12</stp>
        <stp>WEED CN Equity</stp>
        <stp>PX_YEST_CLOSE</stp>
        <stp>[Crispin Spreadsheet.xlsx]OEI!R52C6</stp>
        <tr r="F52" s="1"/>
      </tp>
      <tp t="s">
        <v>EUR</v>
        <stp/>
        <stp>##V3_BDPV12</stp>
        <stp>BN FP Equity</stp>
        <stp>CRNCY</stp>
        <stp>[Crispin Spreadsheet.xlsx]OEI!R101C4</stp>
        <tr r="D101" s="1"/>
      </tp>
      <tp>
        <v>23.7</v>
        <stp/>
        <stp>##V3_BDPV12</stp>
        <stp>UG FP Equity</stp>
        <stp>PX_YEST_CLOSE</stp>
        <stp>[Crispin Spreadsheet.xlsx]OEI!R118C6</stp>
        <tr r="F118" s="1"/>
      </tp>
      <tp t="s">
        <v>USD</v>
        <stp/>
        <stp>##V3_BDPV12</stp>
        <stp>TYA Comdty</stp>
        <stp>CRNCY</stp>
        <stp>[Crispin Spreadsheet.xlsx]OEI!R744C4</stp>
        <tr r="D744" s="1"/>
      </tp>
      <tp t="s">
        <v>EUR</v>
        <stp/>
        <stp>##V3_BDPV12</stp>
        <stp>MELE BB Equity</stp>
        <stp>CRNCY</stp>
        <stp>[Crispin Spreadsheet.xlsx]OEI!R39C4</stp>
        <tr r="D39" s="1"/>
      </tp>
      <tp>
        <v>271</v>
        <stp/>
        <stp>##V3_BDPV12</stp>
        <stp>QQ/ LN Equity</stp>
        <stp>PX_YEST_CLOSE</stp>
        <stp>[Crispin Spreadsheet.xlsx]OEI!R550C6</stp>
        <tr r="F550" s="1"/>
      </tp>
      <tp>
        <v>1</v>
        <stp/>
        <stp>##V3_BDPV12</stp>
        <stp>USDGBP Curncy</stp>
        <stp>QUOTE_FACTOR</stp>
        <stp>[Crispin Spreadsheet.xlsx]OEI!R855C12</stp>
        <tr r="L855" s="1"/>
      </tp>
      <tp>
        <v>1</v>
        <stp/>
        <stp>##V3_BDPV12</stp>
        <stp>USDGBP Curncy</stp>
        <stp>QUOTE_FACTOR</stp>
        <stp>[Crispin Spreadsheet.xlsx]OEI!R860C12</stp>
        <tr r="L860" s="1"/>
      </tp>
      <tp>
        <v>123.22</v>
        <stp/>
        <stp>##V3_BDPV12</stp>
        <stp>HMB SS Equity</stp>
        <stp>PX_YEST_CLOSE</stp>
        <stp>[Crispin Spreadsheet.xlsx]OEI!R371C6</stp>
        <tr r="F371" s="1"/>
      </tp>
      <tp>
        <v>14.11</v>
        <stp/>
        <stp>##V3_BDPV12</stp>
        <stp>RYA LN Equity</stp>
        <stp>PX_YEST_CLOSE</stp>
        <stp>[Crispin Spreadsheet.xlsx]OEI!R568C6</stp>
        <tr r="F568" s="1"/>
      </tp>
      <tp t="s">
        <v>EUR</v>
        <stp/>
        <stp>##V3_BDPV12</stp>
        <stp>ML FP Equity</stp>
        <stp>CRNCY</stp>
        <stp>[Crispin Spreadsheet.xlsx]OEI!R98C4</stp>
        <tr r="D98" s="1"/>
      </tp>
      <tp>
        <v>3.536</v>
        <stp/>
        <stp>##V3_BDPV12</stp>
        <stp>SRG IM Equity</stp>
        <stp>PX_YEST_CLOSE</stp>
        <stp>[Crispin Spreadsheet.xlsx]OEI!R240C6</stp>
        <tr r="F240" s="1"/>
      </tp>
      <tp>
        <v>4624</v>
        <stp/>
        <stp>##V3_BDPV12</stp>
        <stp>LSE LN Equity</stp>
        <stp>PX_YEST_CLOSE</stp>
        <stp>[Crispin Spreadsheet.xlsx]OEI!R522C6</stp>
        <tr r="F522" s="1"/>
      </tp>
      <tp>
        <v>37.4</v>
        <stp/>
        <stp>##V3_BDPV12</stp>
        <stp>JSE LN Equity</stp>
        <stp>PX_YEST_CLOSE</stp>
        <stp>[Crispin Spreadsheet.xlsx]OEI!R512C6</stp>
        <tr r="F512" s="1"/>
      </tp>
      <tp>
        <v>1131.5</v>
        <stp/>
        <stp>##V3_BDPV12</stp>
        <stp>STJ LN Equity</stp>
        <stp>PX_YEST_CLOSE</stp>
        <stp>[Crispin Spreadsheet.xlsx]OEI!R585C6</stp>
        <tr r="F585" s="1"/>
      </tp>
      <tp t="s">
        <v>EUR</v>
        <stp/>
        <stp>##V3_BDPV12</stp>
        <stp>GYC GY Equity</stp>
        <stp>CRNCY</stp>
        <stp>[Crispin Spreadsheet.xlsx]OEI!R161C4</stp>
        <tr r="D161" s="1"/>
      </tp>
      <tp>
        <v>8.1449999999999996</v>
        <stp/>
        <stp>##V3_BDPV12</stp>
        <stp>CBK GY Equity</stp>
        <stp>PX_YEST_CLOSE</stp>
        <stp>[Crispin Spreadsheet.xlsx]OEI!R154C6</stp>
        <tr r="F154" s="1"/>
      </tp>
      <tp>
        <v>68.58</v>
        <stp/>
        <stp>##V3_BDPV12</stp>
        <stp>HEI GY Equity</stp>
        <stp>PX_YEST_CLOSE</stp>
        <stp>[Crispin Spreadsheet.xlsx]OEI!R163C6</stp>
        <tr r="F163" s="1"/>
      </tp>
      <tp>
        <v>2433</v>
        <stp/>
        <stp>##V3_BDPV12</stp>
        <stp>PSN LN Equity</stp>
        <stp>PX_YEST_CLOSE</stp>
        <stp>[Crispin Spreadsheet.xlsx]OEI!R542C6</stp>
        <tr r="F542" s="1"/>
      </tp>
      <tp t="s">
        <v>GBp</v>
        <stp/>
        <stp>##V3_BDPV12</stp>
        <stp>KGF LN Equity</stp>
        <stp>CRNCY</stp>
        <stp>[Crispin Spreadsheet.xlsx]OEI!R518C4</stp>
        <tr r="D518" s="1"/>
      </tp>
      <tp>
        <v>124.98</v>
        <stp/>
        <stp>##V3_BDPV12</stp>
        <stp>WHR US Equity</stp>
        <stp>PX_YEST_CLOSE</stp>
        <stp>[Crispin Spreadsheet.xlsx]OEI!R734C6</stp>
        <tr r="F734" s="1"/>
      </tp>
      <tp>
        <v>103.62</v>
        <stp/>
        <stp>##V3_BDPV12</stp>
        <stp>SAP GY Equity</stp>
        <stp>PX_YEST_CLOSE</stp>
        <stp>[Crispin Spreadsheet.xlsx]OEI!R177C6</stp>
        <tr r="F177" s="1"/>
      </tp>
      <tp t="s">
        <v>EUR</v>
        <stp/>
        <stp>##V3_BDPV12</stp>
        <stp>DSY FP Equity</stp>
        <stp>CRNCY</stp>
        <stp>[Crispin Spreadsheet.xlsx]OEI!R102C4</stp>
        <tr r="D102" s="1"/>
      </tp>
      <tp>
        <v>21.745000000000001</v>
        <stp/>
        <stp>##V3_BDPV12</stp>
        <stp>CS FP Equity</stp>
        <stp>PX_YEST_CLOSE</stp>
        <stp>[Crispin Spreadsheet.xlsx]OEI!R92C6</stp>
        <tr r="F92" s="1"/>
      </tp>
      <tp>
        <v>251</v>
        <stp/>
        <stp>##V3_BDPV12</stp>
        <stp>ARW LN Equity</stp>
        <stp>PX_YEST_CLOSE</stp>
        <stp>[Crispin Spreadsheet.xlsx]OEI!R423C6</stp>
        <tr r="F423" s="1"/>
      </tp>
      <tp t="s">
        <v>GBp</v>
        <stp/>
        <stp>##V3_BDPV12</stp>
        <stp>SHP LN Equity</stp>
        <stp>CRNCY</stp>
        <stp>[Crispin Spreadsheet.xlsx]OEI!R577C4</stp>
        <tr r="D577" s="1"/>
      </tp>
      <tp t="s">
        <v>EUR</v>
        <stp/>
        <stp>##V3_BDPV12</stp>
        <stp>DPW GY Equity</stp>
        <stp>CRNCY</stp>
        <stp>[Crispin Spreadsheet.xlsx]OEI!R158C4</stp>
        <tr r="D158" s="1"/>
      </tp>
      <tp t="s">
        <v>EUR</v>
        <stp/>
        <stp>##V3_BDPV12</stp>
        <stp>SZU GY Equity</stp>
        <stp>CRNCY</stp>
        <stp>[Crispin Spreadsheet.xlsx]OEI!R182C4</stp>
        <tr r="D182" s="1"/>
      </tp>
      <tp>
        <v>31.51</v>
        <stp/>
        <stp>##V3_BDHV12</stp>
        <stp>KCR FH Equity</stp>
        <stp>PX_CLOSE_1D</stp>
        <stp>14/08/2018</stp>
        <stp>14/08/2018</stp>
        <stp>[Crispin Spreadsheet.xlsx]OEI!R75C28</stp>
        <tr r="AB75" s="1"/>
      </tp>
      <tp>
        <v>50.75</v>
        <stp/>
        <stp>##V3_BDHV12</stp>
        <stp>AEM CN Equity</stp>
        <stp>PX_CLOSE_1D</stp>
        <stp>14/08/2018</stp>
        <stp>14/08/2018</stp>
        <stp>[Crispin Spreadsheet.xlsx]OEI!R49C28</stp>
        <tr r="AB49" s="1"/>
      </tp>
      <tp t="s">
        <v>USD</v>
        <stp/>
        <stp>##V3_BDPV12</stp>
        <stp>MXEF Index</stp>
        <stp>CRNCY</stp>
        <stp>[Crispin Spreadsheet.xlsx]OEI!R753C4</stp>
        <tr r="D753" s="1"/>
      </tp>
      <tp t="s">
        <v>EUR</v>
        <stp/>
        <stp>##V3_BDPV12</stp>
        <stp>FP FP Equity</stp>
        <stp>CRNCY</stp>
        <stp>[Crispin Spreadsheet.xlsx]OEI!R134C4</stp>
        <tr r="D134" s="1"/>
      </tp>
      <tp t="s">
        <v>EUR</v>
        <stp/>
        <stp>##V3_BDPV12</stp>
        <stp>DEXB BB Equity</stp>
        <stp>CRNCY</stp>
        <stp>[Crispin Spreadsheet.xlsx]OEI!R38C4</stp>
        <tr r="D38" s="1"/>
      </tp>
      <tp t="s">
        <v>USD</v>
        <stp/>
        <stp>##V3_BDPV12</stp>
        <stp>JM SP Equity</stp>
        <stp>CRNCY</stp>
        <stp>[Crispin Spreadsheet.xlsx]OEI!R338C4</stp>
        <tr r="D338" s="1"/>
      </tp>
      <tp>
        <v>150.28</v>
        <stp/>
        <stp>##V3_BDPV12</stp>
        <stp>JBU8 Comdty</stp>
        <stp>LAST_PRICE</stp>
        <stp>[Crispin Spreadsheet.xlsx]SWAN!R226C7</stp>
        <tr r="G226" s="2"/>
      </tp>
      <tp t="s">
        <v>GBp</v>
        <stp/>
        <stp>##V3_BDPV12</stp>
        <stp>SN/ LN Equity</stp>
        <stp>CRNCY</stp>
        <stp>[Crispin Spreadsheet.xlsx]OEI!R580C4</stp>
        <tr r="D580" s="1"/>
      </tp>
      <tp>
        <v>1005</v>
        <stp/>
        <stp>##V3_BDPV12</stp>
        <stp>RR/ LN Equity</stp>
        <stp>PX_YEST_CLOSE</stp>
        <stp>[Crispin Spreadsheet.xlsx]OEI!R562C6</stp>
        <tr r="F562" s="1"/>
      </tp>
      <tp t="s">
        <v>#N/A N/A</v>
        <stp/>
        <stp>##V3_BDPV12</stp>
        <stp>AB1 GY Equity</stp>
        <stp>PX_YEST_CLOSE</stp>
        <stp>[Crispin Spreadsheet.xlsx]OEI!R145C6</stp>
        <tr r="F145" s="1"/>
      </tp>
      <tp t="s">
        <v>GBp</v>
        <stp/>
        <stp>##V3_BDPV12</stp>
        <stp>AGK LN Equity</stp>
        <stp>CRNCY</stp>
        <stp>[Crispin Spreadsheet.xlsx]OEI!R419C4</stp>
        <tr r="D419" s="1"/>
      </tp>
      <tp>
        <v>14.04</v>
        <stp/>
        <stp>##V3_BDPV12</stp>
        <stp>RDC US Equity</stp>
        <stp>PX_YEST_CLOSE</stp>
        <stp>[Crispin Spreadsheet.xlsx]OEI!R829C6</stp>
        <tr r="F829" s="1"/>
      </tp>
      <tp t="s">
        <v>EUR</v>
        <stp/>
        <stp>##V3_BDPV12</stp>
        <stp>ENI IM Equity</stp>
        <stp>CRNCY</stp>
        <stp>[Crispin Spreadsheet.xlsx]OEI!R233C4</stp>
        <tr r="D233" s="1"/>
      </tp>
      <tp t="s">
        <v>GBp</v>
        <stp/>
        <stp>##V3_BDPV12</stp>
        <stp>LMI LN Equity</stp>
        <stp>CRNCY</stp>
        <stp>[Crispin Spreadsheet.xlsx]OEI!R523C4</stp>
        <tr r="D523" s="1"/>
      </tp>
      <tp>
        <v>44.9</v>
        <stp/>
        <stp>##V3_BDPV12</stp>
        <stp>CNA US Equity</stp>
        <stp>PX_YEST_CLOSE</stp>
        <stp>[Crispin Spreadsheet.xlsx]OEI!R643C6</stp>
        <tr r="F643" s="1"/>
      </tp>
      <tp t="s">
        <v>GBp</v>
        <stp/>
        <stp>##V3_BDPV12</stp>
        <stp>GNC LN Equity</stp>
        <stp>CRNCY</stp>
        <stp>[Crispin Spreadsheet.xlsx]OEI!R480C4</stp>
        <tr r="D480" s="1"/>
      </tp>
      <tp t="s">
        <v>GBp</v>
        <stp/>
        <stp>##V3_BDPV12</stp>
        <stp>CNA LN Equity</stp>
        <stp>CRNCY</stp>
        <stp>[Crispin Spreadsheet.xlsx]OEI!R450C4</stp>
        <tr r="D450" s="1"/>
      </tp>
      <tp>
        <v>100.3</v>
        <stp/>
        <stp>##V3_BDPV12</stp>
        <stp>BEI GY Equity</stp>
        <stp>PX_YEST_CLOSE</stp>
        <stp>[Crispin Spreadsheet.xlsx]OEI!R152C6</stp>
        <tr r="F152" s="1"/>
      </tp>
      <tp t="s">
        <v>GBp</v>
        <stp/>
        <stp>##V3_BDPV12</stp>
        <stp>PFG LN Equity</stp>
        <stp>CRNCY</stp>
        <stp>[Crispin Spreadsheet.xlsx]OEI!R548C4</stp>
        <tr r="D548" s="1"/>
      </tp>
      <tp>
        <v>74.2</v>
        <stp/>
        <stp>##V3_BDPV12</stp>
        <stp>RNO FP Equity</stp>
        <stp>PX_YEST_CLOSE</stp>
        <stp>[Crispin Spreadsheet.xlsx]OEI!R120C6</stp>
        <tr r="F120" s="1"/>
      </tp>
      <tp>
        <v>23.56</v>
        <stp/>
        <stp>##V3_BDPV12</stp>
        <stp>WIE AV Equity</stp>
        <stp>PX_YEST_CLOSE</stp>
        <stp>[Crispin Spreadsheet.xlsx]OEI!R31C6</stp>
        <tr r="F31" s="1"/>
      </tp>
      <tp t="s">
        <v>GBp</v>
        <stp/>
        <stp>##V3_BDPV12</stp>
        <stp>BME LN Equity</stp>
        <stp>CRNCY</stp>
        <stp>[Crispin Spreadsheet.xlsx]OEI!R783C4</stp>
        <tr r="D783" s="1"/>
      </tp>
      <tp t="s">
        <v>EUR</v>
        <stp/>
        <stp>##V3_BDPV12</stp>
        <stp>TOD IM Equity</stp>
        <stp>CRNCY</stp>
        <stp>[Crispin Spreadsheet.xlsx]OEI!R242C4</stp>
        <tr r="D242" s="1"/>
      </tp>
      <tp>
        <v>2.1779999999999999</v>
        <stp/>
        <stp>##V3_BDPV12</stp>
        <stp>SRS IM Equity</stp>
        <stp>PX_YEST_CLOSE</stp>
        <stp>[Crispin Spreadsheet.xlsx]OEI!R831C6</stp>
        <tr r="F831" s="1"/>
      </tp>
      <tp>
        <v>350</v>
        <stp/>
        <stp>##V3_BDPV12</stp>
        <stp>HSP LN Equity</stp>
        <stp>PX_YEST_CLOSE</stp>
        <stp>[Crispin Spreadsheet.xlsx]OEI!R483C6</stp>
        <tr r="F483" s="1"/>
      </tp>
      <tp t="s">
        <v>EUR</v>
        <stp/>
        <stp>##V3_BDPV12</stp>
        <stp>SAP GY Equity</stp>
        <stp>CRNCY</stp>
        <stp>[Crispin Spreadsheet.xlsx]OPE!R15C4</stp>
        <tr r="D15" s="5"/>
      </tp>
      <tp t="s">
        <v>#N/A N/A</v>
        <stp/>
        <stp>##V3_BDPV12</stp>
        <stp>TDC DC Equity</stp>
        <stp>PX_YEST_CLOSE</stp>
        <stp>[Crispin Spreadsheet.xlsx]OEI!R67C6</stp>
        <tr r="F67" s="1"/>
      </tp>
      <tp>
        <v>82.16</v>
        <stp/>
        <stp>##V3_BDPV12</stp>
        <stp>DG FP Equity</stp>
        <stp>LAST_PRICE</stp>
        <stp>[Crispin Spreadsheet.xlsx]SWAN!R42C7</stp>
        <tr r="G42" s="2"/>
      </tp>
      <tp>
        <v>20.36</v>
        <stp/>
        <stp>##V3_BDPV12</stp>
        <stp>IF IM Equity</stp>
        <stp>LAST_PRICE</stp>
        <stp>[Crispin Spreadsheet.xlsx]SWAN!R73C7</stp>
        <tr r="G73" s="2"/>
      </tp>
      <tp>
        <v>26.05</v>
        <stp/>
        <stp>##V3_BDHV12</stp>
        <stp>PDG LN Equity</stp>
        <stp>PX_CLOSE_1D</stp>
        <stp>14/08/2018</stp>
        <stp>14/08/2018</stp>
        <stp>[Crispin Spreadsheet.xlsx]OPE!R41C22</stp>
        <tr r="V41" s="5"/>
      </tp>
      <tp>
        <v>123.21000000000001</v>
        <stp/>
        <stp>##V3_BDPV12</stp>
        <stp>G U8 Comdty</stp>
        <stp>PX_YEST_CLOSE</stp>
        <stp>[Crispin Spreadsheet.xlsx]OEI!R756C6</stp>
        <tr r="F756" s="1"/>
      </tp>
      <tp>
        <v>79.87</v>
        <stp/>
        <stp>##V3_BDPV12</stp>
        <stp>OXY US Equity</stp>
        <stp>PX_YEST_CLOSE</stp>
        <stp>[Crispin Spreadsheet.xlsx]FDXC!R58C6</stp>
        <tr r="F58" s="8"/>
      </tp>
      <tp t="s">
        <v>GBp</v>
        <stp/>
        <stp>##V3_BDPV12</stp>
        <stp>LOOK LN Equity</stp>
        <stp>CRNCY</stp>
        <stp>[Crispin Spreadsheet.xlsx]SWAN!R162C4</stp>
        <tr r="D162" s="2"/>
      </tp>
      <tp t="s">
        <v>USD</v>
        <stp/>
        <stp>##V3_BDPV12</stp>
        <stp>GOGO US Equity</stp>
        <stp>CRNCY</stp>
        <stp>[Crispin Spreadsheet.xlsx]SWAN!R196C4</stp>
        <tr r="D196" s="2"/>
      </tp>
      <tp t="s">
        <v>USD</v>
        <stp/>
        <stp>##V3_BDPV12</stp>
        <stp>AAPL US Equity</stp>
        <stp>CRNCY</stp>
        <stp>[Crispin Spreadsheet.xlsx]SWAN!R185C4</stp>
        <tr r="D185" s="2"/>
      </tp>
      <tp>
        <v>8.8000000000000007</v>
        <stp/>
        <stp>##V3_BDPV12</stp>
        <stp>ACB CN Equity</stp>
        <stp>PX_YEST_CLOSE</stp>
        <stp>[Crispin Spreadsheet.xlsx]SWAN!R23C6</stp>
        <tr r="F23" s="2"/>
      </tp>
      <tp>
        <v>1</v>
        <stp/>
        <stp>##V3_BDPV12</stp>
        <stp>GBPBRL Curncy</stp>
        <stp>QUOTE_FACTOR</stp>
        <stp>[Crispin Spreadsheet.xlsx]OPUS!R6C12</stp>
        <tr r="L6" s="4"/>
      </tp>
      <tp t="s">
        <v>GBp</v>
        <stp/>
        <stp>##V3_BDPV12</stp>
        <stp>JSE LN Equity</stp>
        <stp>CRNCY</stp>
        <stp>[Crispin Spreadsheet.xlsx]ALEG!R44C4</stp>
        <tr r="D44" s="3"/>
      </tp>
      <tp>
        <v>456.71</v>
        <stp/>
        <stp>##V3_BDPV12</stp>
        <stp>CACC US Equity</stp>
        <stp>PX_YEST_CLOSE</stp>
        <stp>[Crispin Spreadsheet.xlsx]SWAN!R193C6</stp>
        <tr r="F193" s="2"/>
      </tp>
      <tp t="s">
        <v>HKD</v>
        <stp/>
        <stp>##V3_BDPV12</stp>
        <stp>317 HK Equity</stp>
        <stp>CRNCY</stp>
        <stp>[Crispin Spreadsheet.xlsx]OEI!R205C4</stp>
        <tr r="D205" s="1"/>
      </tp>
      <tp t="s">
        <v>HKD</v>
        <stp/>
        <stp>##V3_BDPV12</stp>
        <stp>175 HK Equity</stp>
        <stp>CRNCY</stp>
        <stp>[Crispin Spreadsheet.xlsx]OEI!R203C4</stp>
        <tr r="D203" s="1"/>
      </tp>
      <tp>
        <v>21.664999999999999</v>
        <stp/>
        <stp>##V3_BDHV12</stp>
        <stp>CS FP Equity</stp>
        <stp>PX_CLOSE_1D</stp>
        <stp>14/08/2018</stp>
        <stp>14/08/2018</stp>
        <stp>[Crispin Spreadsheet.xlsx]OPE!R9C22</stp>
        <tr r="V9" s="5"/>
      </tp>
      <tp>
        <v>150.38</v>
        <stp/>
        <stp>##V3_BDHV12</stp>
        <stp>JBU8 Comdty</stp>
        <stp>PX_CLOSE_1D</stp>
        <stp>14/08/2018</stp>
        <stp>14/08/2018</stp>
        <stp>[Crispin Spreadsheet.xlsx]OEI!R755C28</stp>
        <tr r="AB755" s="1"/>
      </tp>
      <tp>
        <v>51.34</v>
        <stp/>
        <stp>##V3_BDHV12</stp>
        <stp>MU US Equity</stp>
        <stp>PX_CLOSE_1D</stp>
        <stp>14/08/2018</stp>
        <stp>14/08/2018</stp>
        <stp>[Crispin Spreadsheet.xlsx]OEI!R819C28</stp>
        <tr r="AB819" s="1"/>
      </tp>
      <tp>
        <v>67.88</v>
        <stp/>
        <stp>##V3_BDHV12</stp>
        <stp>SU FP Equity</stp>
        <stp>PX_CLOSE_1D</stp>
        <stp>14/08/2018</stp>
        <stp>14/08/2018</stp>
        <stp>[Crispin Spreadsheet.xlsx]OEI!R124C28</stp>
        <tr r="AB124" s="1"/>
      </tp>
      <tp>
        <v>51.34</v>
        <stp/>
        <stp>##V3_BDHV12</stp>
        <stp>MU US Equity</stp>
        <stp>PX_CLOSE_1D</stp>
        <stp>14/08/2018</stp>
        <stp>14/08/2018</stp>
        <stp>[Crispin Spreadsheet.xlsx]OEI!R691C28</stp>
        <tr r="AB691" s="1"/>
      </tp>
      <tp>
        <v>144.3125</v>
        <stp/>
        <stp>##V3_BDHV12</stp>
        <stp>USU8 Comdty</stp>
        <stp>PX_CLOSE_1D</stp>
        <stp>14/08/2018</stp>
        <stp>14/08/2018</stp>
        <stp>[Crispin Spreadsheet.xlsx]SWAN!R228C26</stp>
        <tr r="Z228" s="2"/>
      </tp>
      <tp>
        <v>17.040500000000002</v>
        <stp/>
        <stp>##V3_BDPV12</stp>
        <stp>EURZAr Curncy</stp>
        <stp>PX_YEST_CLOSE</stp>
        <stp>[Crispin Spreadsheet.xlsx]SWAN!R108C30</stp>
        <tr r="AD108" s="2"/>
      </tp>
      <tp>
        <v>17.040500000000002</v>
        <stp/>
        <stp>##V3_BDPV12</stp>
        <stp>EURZAr Curncy</stp>
        <stp>PX_YEST_CLOSE</stp>
        <stp>[Crispin Spreadsheet.xlsx]SWAN!R107C30</stp>
        <tr r="AD107" s="2"/>
      </tp>
      <tp>
        <v>144.96875</v>
        <stp/>
        <stp>##V3_BDPV12</stp>
        <stp>USU8 Comdty</stp>
        <stp>PX_YEST_CLOSE</stp>
        <stp>[Crispin Spreadsheet.xlsx]OEI!R757C6</stp>
        <tr r="F757" s="1"/>
      </tp>
      <tp>
        <v>52.52</v>
        <stp/>
        <stp>##V3_BDPV12</stp>
        <stp>MU US Equity</stp>
        <stp>LAST_PRICE</stp>
        <stp>[Crispin Spreadsheet.xlsx]OEI!R691C7</stp>
        <tr r="G691" s="1"/>
      </tp>
      <tp>
        <v>54.06</v>
        <stp/>
        <stp>##V3_BDPV12</stp>
        <stp>FP FP Equity</stp>
        <stp>LAST_PRICE</stp>
        <stp>[Crispin Spreadsheet.xlsx]OEI!R134C7</stp>
        <tr r="G134" s="1"/>
      </tp>
      <tp>
        <v>38.700000000000003</v>
        <stp/>
        <stp>##V3_BDPV12</stp>
        <stp>FR FP Equity</stp>
        <stp>LAST_PRICE</stp>
        <stp>[Crispin Spreadsheet.xlsx]OEI!R136C7</stp>
        <tr r="G136" s="1"/>
      </tp>
      <tp>
        <v>2.5539999999999998</v>
        <stp/>
        <stp>##V3_BDPV12</stp>
        <stp>MS IM Equity</stp>
        <stp>LAST_PRICE</stp>
        <stp>[Crispin Spreadsheet.xlsx]OEI!R237C7</stp>
        <tr r="G237" s="1"/>
      </tp>
      <tp t="s">
        <v>EUR</v>
        <stp/>
        <stp>##V3_BDPV12</stp>
        <stp>VIV FP Equity</stp>
        <stp>CRNCY</stp>
        <stp>[Crispin Spreadsheet.xlsx]ALEG!R11C4</stp>
        <tr r="D11" s="3"/>
      </tp>
      <tp t="s">
        <v>USD</v>
        <stp/>
        <stp>##V3_BDPV12</stp>
        <stp>NLSN US Equity</stp>
        <stp>CRNCY</stp>
        <stp>[Crispin Spreadsheet.xlsx]SWAN!R206C4</stp>
        <tr r="D206" s="2"/>
      </tp>
      <tp t="s">
        <v>USD</v>
        <stp/>
        <stp>##V3_BDPV12</stp>
        <stp>BMA US Equity</stp>
        <stp>CRNCY</stp>
        <stp>[Crispin Spreadsheet.xlsx]FDXC!R52C4</stp>
        <tr r="D52" s="8"/>
      </tp>
      <tp t="s">
        <v>GBp</v>
        <stp/>
        <stp>##V3_BDPV12</stp>
        <stp>JSE LN Equity</stp>
        <stp>CRNCY</stp>
        <stp>[Crispin Spreadsheet.xlsx]FDXC!R41C4</stp>
        <tr r="D41" s="8"/>
      </tp>
      <tp>
        <v>12.11</v>
        <stp/>
        <stp>##V3_BDPV12</stp>
        <stp>RIG US Equity</stp>
        <stp>PX_YEST_CLOSE</stp>
        <stp>[Crispin Spreadsheet.xlsx]OPUS!R68C6</stp>
        <tr r="F68" s="4"/>
      </tp>
      <tp t="s">
        <v>USD</v>
        <stp/>
        <stp>##V3_BDPV12</stp>
        <stp>BMA US Equity</stp>
        <stp>CRNCY</stp>
        <stp>[Crispin Spreadsheet.xlsx]ALEG!R56C4</stp>
        <tr r="D56" s="3"/>
      </tp>
      <tp>
        <v>171.8</v>
        <stp/>
        <stp>##V3_BDPV12</stp>
        <stp>EMG LN Equity</stp>
        <stp>PX_YEST_CLOSE</stp>
        <stp>[Crispin Spreadsheet.xlsx]ALEG!R45C6</stp>
        <tr r="F45" s="3"/>
      </tp>
      <tp>
        <v>9.6</v>
        <stp/>
        <stp>##V3_BDPV12</stp>
        <stp>CDZI US Equity</stp>
        <stp>PX_YEST_CLOSE</stp>
        <stp>[Crispin Spreadsheet.xlsx]SWAN!R188C6</stp>
        <tr r="F188" s="2"/>
      </tp>
      <tp t="s">
        <v>GBp</v>
        <stp/>
        <stp>##V3_BDPV12</stp>
        <stp>ARW LN Equity</stp>
        <stp>CRNCY</stp>
        <stp>[Crispin Spreadsheet.xlsx]SWAN!R131C4</stp>
        <tr r="D131" s="2"/>
      </tp>
      <tp>
        <v>0.77159999999999995</v>
        <stp/>
        <stp>##V3_BDPV12</stp>
        <stp>USDGBP Curncy</stp>
        <stp>PX_YEST_CLOSE</stp>
        <stp>[Crispin Spreadsheet.xlsx]OEI!R855C32</stp>
        <tr r="AF855" s="1"/>
      </tp>
      <tp>
        <v>0.77159999999999995</v>
        <stp/>
        <stp>##V3_BDPV12</stp>
        <stp>USDGBP Curncy</stp>
        <stp>PX_YEST_CLOSE</stp>
        <stp>[Crispin Spreadsheet.xlsx]OEI!R860C32</stp>
        <tr r="AF860" s="1"/>
      </tp>
      <tp>
        <v>59.64</v>
        <stp/>
        <stp>##V3_BDPV12</stp>
        <stp>WEED CN Equity</stp>
        <stp>LAST_PRICE</stp>
        <stp>[Crispin Spreadsheet.xlsx]OEI!R52C7</stp>
        <tr r="G52" s="1"/>
      </tp>
      <tp>
        <v>57.5</v>
        <stp/>
        <stp>##V3_BDPV12</stp>
        <stp>TUNG LN Equity</stp>
        <stp>LAST_PRICE</stp>
        <stp>[Crispin Spreadsheet.xlsx]OPE!R45C7</stp>
        <tr r="G45" s="5"/>
      </tp>
      <tp>
        <v>26.285</v>
        <stp/>
        <stp>##V3_BDHV12</stp>
        <stp>MT NA Equity</stp>
        <stp>PX_CLOSE_1D</stp>
        <stp>14/08/2018</stp>
        <stp>14/08/2018</stp>
        <stp>[Crispin Spreadsheet.xlsx]OEI!R304C28</stp>
        <tr r="AB304" s="1"/>
      </tp>
      <tp>
        <v>51.56</v>
        <stp/>
        <stp>##V3_BDPV12</stp>
        <stp>COLR BB Equity</stp>
        <stp>LAST_PRICE</stp>
        <stp>[Crispin Spreadsheet.xlsx]OEI!R37C7</stp>
        <tr r="G37" s="1"/>
      </tp>
      <tp>
        <v>3389</v>
        <stp/>
        <stp>##V3_BDPV12</stp>
        <stp>VGA Index</stp>
        <stp>PX_YEST_CLOSE</stp>
        <stp>[Crispin Spreadsheet.xlsx]OEI!R85C6</stp>
        <tr r="F85" s="1"/>
      </tp>
      <tp>
        <v>4.33</v>
        <stp/>
        <stp>##V3_BDHV12</stp>
        <stp>FMG AU Equity</stp>
        <stp>PX_CLOSE_1D</stp>
        <stp>14/08/2018</stp>
        <stp>14/08/2018</stp>
        <stp>[Crispin Spreadsheet.xlsx]SWAN!R8C26</stp>
        <tr r="Z8" s="2"/>
      </tp>
      <tp>
        <v>2.86</v>
        <stp/>
        <stp>##V3_BDHV12</stp>
        <stp>GMA AU Equity</stp>
        <stp>PX_CLOSE_1D</stp>
        <stp>14/08/2018</stp>
        <stp>14/08/2018</stp>
        <stp>[Crispin Spreadsheet.xlsx]SWAN!R9C26</stp>
        <tr r="Z9" s="2"/>
      </tp>
      <tp>
        <v>48.83</v>
        <stp/>
        <stp>##V3_BDPV12</stp>
        <stp>MS US Equity</stp>
        <stp>LAST_PRICE</stp>
        <stp>[Crispin Spreadsheet.xlsx]OEI!R694C7</stp>
        <tr r="G694" s="1"/>
      </tp>
      <tp>
        <v>89.44</v>
        <stp/>
        <stp>##V3_BDPV12</stp>
        <stp>SW FP Equity</stp>
        <stp>LAST_PRICE</stp>
        <stp>[Crispin Spreadsheet.xlsx]OEI!R130C7</stp>
        <tr r="G130" s="1"/>
      </tp>
      <tp t="s">
        <v>GBp</v>
        <stp/>
        <stp>##V3_BDPV12</stp>
        <stp>MTRO LN Equity</stp>
        <stp>CRNCY</stp>
        <stp>[Crispin Spreadsheet.xlsx]SWAN!R164C4</stp>
        <tr r="D164" s="2"/>
      </tp>
      <tp t="s">
        <v>EUR</v>
        <stp/>
        <stp>##V3_BDPV12</stp>
        <stp>DEC FP Equity</stp>
        <stp>CRNCY</stp>
        <stp>[Crispin Spreadsheet.xlsx]SWAN!R37C4</stp>
        <tr r="D37" s="2"/>
      </tp>
      <tp t="s">
        <v>USD</v>
        <stp/>
        <stp>##V3_BDPV12</stp>
        <stp>GGAL US Equity</stp>
        <stp>CRNCY</stp>
        <stp>[Crispin Spreadsheet.xlsx]SWAN!R197C4</stp>
        <tr r="D197" s="2"/>
      </tp>
      <tp>
        <v>1540.5</v>
        <stp/>
        <stp>##V3_BDPV12</stp>
        <stp>SKY LN Equity</stp>
        <stp>PX_YEST_CLOSE</stp>
        <stp>[Crispin Spreadsheet.xlsx]OBID!R13C6</stp>
        <tr r="F13" s="7"/>
      </tp>
      <tp t="s">
        <v>EUR</v>
        <stp/>
        <stp>##V3_BDPV12</stp>
        <stp>WCH GY Equity</stp>
        <stp>CRNCY</stp>
        <stp>[Crispin Spreadsheet.xlsx]SWAN!R58C4</stp>
        <tr r="D58" s="2"/>
      </tp>
      <tp>
        <v>301.66000000000003</v>
        <stp/>
        <stp>##V3_BDPV12</stp>
        <stp>TSLA US Equity</stp>
        <stp>PX_YEST_CLOSE</stp>
        <stp>[Crispin Spreadsheet.xlsx]SWAN!R213C6</stp>
        <tr r="F213" s="2"/>
      </tp>
      <tp t="s">
        <v>EUR</v>
        <stp/>
        <stp>##V3_BDPV12</stp>
        <stp>DBK GY Equity</stp>
        <stp>CRNCY</stp>
        <stp>[Crispin Spreadsheet.xlsx]SWAN!R49C4</stp>
        <tr r="D49" s="2"/>
      </tp>
      <tp>
        <v>14.04</v>
        <stp/>
        <stp>##V3_BDPV12</stp>
        <stp>RDC US Equity</stp>
        <stp>PX_YEST_CLOSE</stp>
        <stp>[Crispin Spreadsheet.xlsx]OPUS!R66C6</stp>
        <tr r="F66" s="4"/>
      </tp>
      <tp>
        <v>138.06399999999999</v>
        <stp/>
        <stp>##V3_BDPV12</stp>
        <stp>HURLN 7.5 07/24/22 Corp</stp>
        <stp>PX_YEST_CLOSE</stp>
        <stp>[Crispin Spreadsheet.xlsx]OPUS!R46C6</stp>
        <tr r="F46" s="4"/>
      </tp>
      <tp>
        <v>175.01</v>
        <stp/>
        <stp>##V3_BDPV12</stp>
        <stp>BABA US Equity</stp>
        <stp>PX_YEST_CLOSE</stp>
        <stp>[Crispin Spreadsheet.xlsx]SWAN!R183C6</stp>
        <tr r="F183" s="2"/>
      </tp>
      <tp t="s">
        <v>USD</v>
        <stp/>
        <stp>##V3_BDPV12</stp>
        <stp>BGS US Equity</stp>
        <stp>CRNCY</stp>
        <stp>[Crispin Spreadsheet.xlsx]SWAN!R186C4</stp>
        <tr r="D186" s="2"/>
      </tp>
      <tp t="s">
        <v>USD</v>
        <stp/>
        <stp>##V3_BDPV12</stp>
        <stp>TUP US Equity</stp>
        <stp>CRNCY</stp>
        <stp>[Crispin Spreadsheet.xlsx]SWAN!R215C4</stp>
        <tr r="D215" s="2"/>
      </tp>
      <tp>
        <v>171.8</v>
        <stp/>
        <stp>##V3_BDPV12</stp>
        <stp>EMG LN Equity</stp>
        <stp>PX_YEST_CLOSE</stp>
        <stp>[Crispin Spreadsheet.xlsx]FDXC!R42C6</stp>
        <tr r="F42" s="8"/>
      </tp>
      <tp t="s">
        <v>GBp</v>
        <stp/>
        <stp>##V3_BDPV12</stp>
        <stp>BA/ LN Equity</stp>
        <stp>CRNCY</stp>
        <stp>[Crispin Spreadsheet.xlsx]OPUS!R40C4</stp>
        <tr r="D40" s="4"/>
      </tp>
      <tp>
        <v>92.96</v>
        <stp/>
        <stp>##V3_BDHV12</stp>
        <stp>SW FP Equity</stp>
        <stp>PX_CLOSE_1D</stp>
        <stp>14/08/2018</stp>
        <stp>14/08/2018</stp>
        <stp>[Crispin Spreadsheet.xlsx]OEI!R130C28</stp>
        <tr r="AB130" s="1"/>
      </tp>
      <tp>
        <v>171.5</v>
        <stp/>
        <stp>##V3_BDHV12</stp>
        <stp>EMG LN Equity</stp>
        <stp>PX_CLOSE_1D</stp>
        <stp>14/08/2018</stp>
        <stp>14/08/2018</stp>
        <stp>[Crispin Spreadsheet.xlsx]BEST!R8C22</stp>
        <tr r="V8" s="6"/>
      </tp>
      <tp>
        <v>150.25</v>
        <stp/>
        <stp>##V3_BDPV12</stp>
        <stp>JBU8 Comdty</stp>
        <stp>PX_YEST_CLOSE</stp>
        <stp>[Crispin Spreadsheet.xlsx]OEI!R755C6</stp>
        <tr r="F755" s="1"/>
      </tp>
      <tp>
        <v>6.4</v>
        <stp/>
        <stp>##V3_BDHV12</stp>
        <stp>BLD AU Equity</stp>
        <stp>PX_CLOSE_1D</stp>
        <stp>14/08/2018</stp>
        <stp>14/08/2018</stp>
        <stp>[Crispin Spreadsheet.xlsx]SWAN!R6C26</stp>
        <tr r="Z6" s="2"/>
      </tp>
      <tp t="s">
        <v>USD</v>
        <stp/>
        <stp>##V3_BDPV12</stp>
        <stp>OXY US Equity</stp>
        <stp>CRNCY</stp>
        <stp>[Crispin Spreadsheet.xlsx]OPUS!R65C4</stp>
        <tr r="D65" s="4"/>
      </tp>
      <tp>
        <v>1540.5</v>
        <stp/>
        <stp>##V3_BDPV12</stp>
        <stp>SKY LN Equity</stp>
        <stp>PX_YEST_CLOSE</stp>
        <stp>[Crispin Spreadsheet.xlsx]FDXC!R45C6</stp>
        <tr r="F45" s="8"/>
      </tp>
      <tp t="s">
        <v>GBp</v>
        <stp/>
        <stp>##V3_BDPV12</stp>
        <stp>MCRO LN Equity</stp>
        <stp>CRNCY</stp>
        <stp>[Crispin Spreadsheet.xlsx]SWAN!R165C4</stp>
        <tr r="D165" s="2"/>
      </tp>
      <tp>
        <v>1540.5</v>
        <stp/>
        <stp>##V3_BDPV12</stp>
        <stp>SKY LN Equity</stp>
        <stp>PX_YEST_CLOSE</stp>
        <stp>[Crispin Spreadsheet.xlsx]SWAN!R174C6</stp>
        <tr r="F174" s="2"/>
      </tp>
      <tp>
        <v>2.42</v>
        <stp/>
        <stp>##V3_BDPV12</stp>
        <stp>WFT US Equity</stp>
        <stp>PX_YEST_CLOSE</stp>
        <stp>[Crispin Spreadsheet.xlsx]SWAN!R219C6</stp>
        <tr r="F219" s="2"/>
      </tp>
      <tp t="s">
        <v>EUR</v>
        <stp/>
        <stp>##V3_BDPV12</stp>
        <stp>CBK GY Equity</stp>
        <stp>CRNCY</stp>
        <stp>[Crispin Spreadsheet.xlsx]SWAN!R48C4</stp>
        <tr r="D48" s="2"/>
      </tp>
      <tp t="s">
        <v>USD</v>
        <stp/>
        <stp>##V3_BDPV12</stp>
        <stp>RDC US Equity</stp>
        <stp>CRNCY</stp>
        <stp>[Crispin Spreadsheet.xlsx]FDXC!R59C4</stp>
        <tr r="D59" s="8"/>
      </tp>
      <tp>
        <v>3</v>
        <stp/>
        <stp>##V3_BDPV12</stp>
        <stp>KGC US Equity</stp>
        <stp>PX_YEST_CLOSE</stp>
        <stp>[Crispin Spreadsheet.xlsx]OPUS!R64C6</stp>
        <tr r="F64" s="4"/>
      </tp>
      <tp t="s">
        <v>HKD</v>
        <stp/>
        <stp>##V3_BDPV12</stp>
        <stp>656 HK Equity</stp>
        <stp>CRNCY</stp>
        <stp>[Crispin Spreadsheet.xlsx]OEI!R202C4</stp>
        <tr r="D202" s="1"/>
      </tp>
      <tp>
        <v>1</v>
        <stp/>
        <stp>##V3_BDPV12</stp>
        <stp>EURCAD Curncy</stp>
        <stp>QUOTE_FACTOR</stp>
        <stp>[Crispin Spreadsheet.xlsx]SWAN!R25C12</stp>
        <tr r="L25" s="2"/>
      </tp>
      <tp>
        <v>1</v>
        <stp/>
        <stp>##V3_BDPV12</stp>
        <stp>EURCAD Curncy</stp>
        <stp>QUOTE_FACTOR</stp>
        <stp>[Crispin Spreadsheet.xlsx]SWAN!R24C12</stp>
        <tr r="L24" s="2"/>
      </tp>
      <tp>
        <v>1</v>
        <stp/>
        <stp>##V3_BDPV12</stp>
        <stp>EURCAD Curncy</stp>
        <stp>QUOTE_FACTOR</stp>
        <stp>[Crispin Spreadsheet.xlsx]SWAN!R23C12</stp>
        <tr r="L23" s="2"/>
      </tp>
      <tp>
        <v>1</v>
        <stp/>
        <stp>##V3_BDPV12</stp>
        <stp>EURAUD Curncy</stp>
        <stp>QUOTE_FACTOR</stp>
        <stp>[Crispin Spreadsheet.xlsx]SWAN!R11C12</stp>
        <tr r="L11" s="2"/>
      </tp>
      <tp>
        <v>1</v>
        <stp/>
        <stp>##V3_BDPV12</stp>
        <stp>EURAUD Curncy</stp>
        <stp>QUOTE_FACTOR</stp>
        <stp>[Crispin Spreadsheet.xlsx]SWAN!R10C12</stp>
        <tr r="L10" s="2"/>
      </tp>
      <tp>
        <v>1</v>
        <stp/>
        <stp>##V3_BDPV12</stp>
        <stp>EURHKD Curncy</stp>
        <stp>QUOTE_FACTOR</stp>
        <stp>[Crispin Spreadsheet.xlsx]SWAN!R65C12</stp>
        <tr r="L65" s="2"/>
      </tp>
      <tp>
        <v>1</v>
        <stp/>
        <stp>##V3_BDPV12</stp>
        <stp>EURHKD Curncy</stp>
        <stp>QUOTE_FACTOR</stp>
        <stp>[Crispin Spreadsheet.xlsx]SWAN!R64C12</stp>
        <tr r="L64" s="2"/>
      </tp>
      <tp>
        <v>1</v>
        <stp/>
        <stp>##V3_BDPV12</stp>
        <stp>EURHKD Curncy</stp>
        <stp>QUOTE_FACTOR</stp>
        <stp>[Crispin Spreadsheet.xlsx]SWAN!R67C12</stp>
        <tr r="L67" s="2"/>
      </tp>
      <tp>
        <v>1</v>
        <stp/>
        <stp>##V3_BDPV12</stp>
        <stp>EURHKD Curncy</stp>
        <stp>QUOTE_FACTOR</stp>
        <stp>[Crispin Spreadsheet.xlsx]SWAN!R66C12</stp>
        <tr r="L66" s="2"/>
      </tp>
      <tp>
        <v>72.599999999999994</v>
        <stp/>
        <stp>##V3_BDPV12</stp>
        <stp>SAVE FP Equity</stp>
        <stp>LAST_PRICE</stp>
        <stp>[Crispin Spreadsheet.xlsx]OPE!R11C7</stp>
        <tr r="G11" s="5"/>
      </tp>
      <tp>
        <v>7.0999999999999994E-2</v>
        <stp/>
        <stp>##V3_BDPV12</stp>
        <stp>WGXO AU Equity</stp>
        <stp>LAST_PRICE</stp>
        <stp>[Crispin Spreadsheet.xlsx]OEI!R26C7</stp>
        <tr r="G26" s="1"/>
      </tp>
      <tp t="s">
        <v>NOK</v>
        <stp/>
        <stp>##V3_BDPV12</stp>
        <stp>BDRILL NO Equity</stp>
        <stp>CRNCY</stp>
        <stp>[Crispin Spreadsheet.xlsx]SWAN!R100C4</stp>
        <tr r="D100" s="2"/>
      </tp>
      <tp>
        <v>242.8</v>
        <stp/>
        <stp>##V3_BDPV12</stp>
        <stp>AMBUB DC Equity</stp>
        <stp>LAST_PRICE</stp>
        <stp>[Crispin Spreadsheet.xlsx]OEI!R62C7</stp>
        <tr r="G62" s="1"/>
      </tp>
      <tp>
        <v>15.94</v>
        <stp/>
        <stp>##V3_BDPV12</stp>
        <stp>SLCJY US Equity</stp>
        <stp>LAST_PRICE</stp>
        <stp>[Crispin Spreadsheet.xlsx]OPE!R51C7</stp>
        <tr r="G51" s="5"/>
      </tp>
      <tp>
        <v>66</v>
        <stp/>
        <stp>##V3_BDPV12</stp>
        <stp>SLCE3 BS Equity</stp>
        <stp>LAST_PRICE</stp>
        <stp>[Crispin Spreadsheet.xlsx]OEI!R45C7</stp>
        <tr r="G45" s="1"/>
      </tp>
      <tp>
        <v>70.08</v>
        <stp/>
        <stp>##V3_BDPV12</stp>
        <stp>SU FP Equity</stp>
        <stp>LAST_PRICE</stp>
        <stp>[Crispin Spreadsheet.xlsx]OEI!R124C7</stp>
        <tr r="G124" s="1"/>
      </tp>
      <tp>
        <v>206.7</v>
        <stp/>
        <stp>##V3_BDPV12</stp>
        <stp>OR FP Equity</stp>
        <stp>LAST_PRICE</stp>
        <stp>[Crispin Spreadsheet.xlsx]OEI!R113C7</stp>
        <tr r="G113" s="1"/>
      </tp>
      <tp t="s">
        <v>EUR</v>
        <stp/>
        <stp>##V3_BDPV12</stp>
        <stp>SAP GY Equity</stp>
        <stp>CRNCY</stp>
        <stp>[Crispin Spreadsheet.xlsx]FDXC!R11C4</stp>
        <tr r="D11" s="8"/>
      </tp>
      <tp t="s">
        <v>EUR</v>
        <stp/>
        <stp>##V3_BDPV12</stp>
        <stp>TKA GY Equity</stp>
        <stp>CRNCY</stp>
        <stp>[Crispin Spreadsheet.xlsx]SWAN!R56C4</stp>
        <tr r="D56" s="2"/>
      </tp>
      <tp>
        <v>1.1601999999999999</v>
        <stp/>
        <stp>##V3_BDPV12</stp>
        <stp>EURUSD Curncy</stp>
        <stp>PX_YEST_CLOSE</stp>
        <stp>[Crispin Spreadsheet.xlsx]OPE!R49C26</stp>
        <tr r="Z49" s="5"/>
      </tp>
      <tp>
        <v>1.1601999999999999</v>
        <stp/>
        <stp>##V3_BDPV12</stp>
        <stp>EURUSD Curncy</stp>
        <stp>PX_YEST_CLOSE</stp>
        <stp>[Crispin Spreadsheet.xlsx]OPE!R52C26</stp>
        <tr r="Z52" s="5"/>
      </tp>
      <tp>
        <v>1.1601999999999999</v>
        <stp/>
        <stp>##V3_BDPV12</stp>
        <stp>EURUSD Curncy</stp>
        <stp>PX_YEST_CLOSE</stp>
        <stp>[Crispin Spreadsheet.xlsx]OPE!R50C26</stp>
        <tr r="Z50" s="5"/>
      </tp>
      <tp>
        <v>1.1601999999999999</v>
        <stp/>
        <stp>##V3_BDPV12</stp>
        <stp>EURUSD Curncy</stp>
        <stp>PX_YEST_CLOSE</stp>
        <stp>[Crispin Spreadsheet.xlsx]OPE!R51C26</stp>
        <tr r="Z51" s="5"/>
      </tp>
      <tp>
        <v>1.6136699999999999</v>
        <stp/>
        <stp>##V3_BDPV12</stp>
        <stp>EURAUD Curncy</stp>
        <stp>PX_YEST_CLOSE</stp>
        <stp>[Crispin Spreadsheet.xlsx]OEI!R18C32</stp>
        <tr r="AF18" s="1"/>
      </tp>
      <tp>
        <v>1.6136699999999999</v>
        <stp/>
        <stp>##V3_BDPV12</stp>
        <stp>EURAUD Curncy</stp>
        <stp>PX_YEST_CLOSE</stp>
        <stp>[Crispin Spreadsheet.xlsx]OEI!R19C32</stp>
        <tr r="AF19" s="1"/>
      </tp>
      <tp>
        <v>1.6136699999999999</v>
        <stp/>
        <stp>##V3_BDPV12</stp>
        <stp>EURAUD Curncy</stp>
        <stp>PX_YEST_CLOSE</stp>
        <stp>[Crispin Spreadsheet.xlsx]OEI!R14C32</stp>
        <tr r="AF14" s="1"/>
      </tp>
      <tp>
        <v>1.6136699999999999</v>
        <stp/>
        <stp>##V3_BDPV12</stp>
        <stp>EURAUD Curncy</stp>
        <stp>PX_YEST_CLOSE</stp>
        <stp>[Crispin Spreadsheet.xlsx]OEI!R15C32</stp>
        <tr r="AF15" s="1"/>
      </tp>
      <tp>
        <v>1.6136699999999999</v>
        <stp/>
        <stp>##V3_BDPV12</stp>
        <stp>EURAUD Curncy</stp>
        <stp>PX_YEST_CLOSE</stp>
        <stp>[Crispin Spreadsheet.xlsx]OEI!R16C32</stp>
        <tr r="AF16" s="1"/>
      </tp>
      <tp>
        <v>1.6136699999999999</v>
        <stp/>
        <stp>##V3_BDPV12</stp>
        <stp>EURAUD Curncy</stp>
        <stp>PX_YEST_CLOSE</stp>
        <stp>[Crispin Spreadsheet.xlsx]OEI!R17C32</stp>
        <tr r="AF17" s="1"/>
      </tp>
      <tp>
        <v>1.6136699999999999</v>
        <stp/>
        <stp>##V3_BDPV12</stp>
        <stp>EURAUD Curncy</stp>
        <stp>PX_YEST_CLOSE</stp>
        <stp>[Crispin Spreadsheet.xlsx]OEI!R24C32</stp>
        <tr r="AF24" s="1"/>
      </tp>
      <tp>
        <v>1.6136699999999999</v>
        <stp/>
        <stp>##V3_BDPV12</stp>
        <stp>EURAUD Curncy</stp>
        <stp>PX_YEST_CLOSE</stp>
        <stp>[Crispin Spreadsheet.xlsx]OEI!R25C32</stp>
        <tr r="AF25" s="1"/>
      </tp>
      <tp>
        <v>1.6136699999999999</v>
        <stp/>
        <stp>##V3_BDPV12</stp>
        <stp>EURAUD Curncy</stp>
        <stp>PX_YEST_CLOSE</stp>
        <stp>[Crispin Spreadsheet.xlsx]OEI!R26C32</stp>
        <tr r="AF26" s="1"/>
      </tp>
      <tp>
        <v>1.6136699999999999</v>
        <stp/>
        <stp>##V3_BDPV12</stp>
        <stp>EURAUD Curncy</stp>
        <stp>PX_YEST_CLOSE</stp>
        <stp>[Crispin Spreadsheet.xlsx]OEI!R27C32</stp>
        <tr r="AF27" s="1"/>
      </tp>
      <tp>
        <v>1.6136699999999999</v>
        <stp/>
        <stp>##V3_BDPV12</stp>
        <stp>EURAUD Curncy</stp>
        <stp>PX_YEST_CLOSE</stp>
        <stp>[Crispin Spreadsheet.xlsx]OEI!R20C32</stp>
        <tr r="AF20" s="1"/>
      </tp>
      <tp>
        <v>1.6136699999999999</v>
        <stp/>
        <stp>##V3_BDPV12</stp>
        <stp>EURAUD Curncy</stp>
        <stp>PX_YEST_CLOSE</stp>
        <stp>[Crispin Spreadsheet.xlsx]OEI!R21C32</stp>
        <tr r="AF21" s="1"/>
      </tp>
      <tp>
        <v>1.6136699999999999</v>
        <stp/>
        <stp>##V3_BDPV12</stp>
        <stp>EURAUD Curncy</stp>
        <stp>PX_YEST_CLOSE</stp>
        <stp>[Crispin Spreadsheet.xlsx]OEI!R22C32</stp>
        <tr r="AF22" s="1"/>
      </tp>
      <tp>
        <v>1.6136699999999999</v>
        <stp/>
        <stp>##V3_BDPV12</stp>
        <stp>EURAUD Curncy</stp>
        <stp>PX_YEST_CLOSE</stp>
        <stp>[Crispin Spreadsheet.xlsx]OEI!R23C32</stp>
        <tr r="AF23" s="1"/>
      </tp>
      <tp>
        <v>1.51284</v>
        <stp/>
        <stp>##V3_BDPV12</stp>
        <stp>EURCAD Curncy</stp>
        <stp>PX_YEST_CLOSE</stp>
        <stp>[Crispin Spreadsheet.xlsx]OEI!R50C32</stp>
        <tr r="AF50" s="1"/>
      </tp>
      <tp>
        <v>1.51284</v>
        <stp/>
        <stp>##V3_BDPV12</stp>
        <stp>EURCAD Curncy</stp>
        <stp>PX_YEST_CLOSE</stp>
        <stp>[Crispin Spreadsheet.xlsx]OEI!R51C32</stp>
        <tr r="AF51" s="1"/>
      </tp>
      <tp>
        <v>1.51284</v>
        <stp/>
        <stp>##V3_BDPV12</stp>
        <stp>EURCAD Curncy</stp>
        <stp>PX_YEST_CLOSE</stp>
        <stp>[Crispin Spreadsheet.xlsx]OEI!R52C32</stp>
        <tr r="AF52" s="1"/>
      </tp>
      <tp>
        <v>1.51284</v>
        <stp/>
        <stp>##V3_BDPV12</stp>
        <stp>EURCAD Curncy</stp>
        <stp>PX_YEST_CLOSE</stp>
        <stp>[Crispin Spreadsheet.xlsx]OEI!R53C32</stp>
        <tr r="AF53" s="1"/>
      </tp>
      <tp>
        <v>1.51284</v>
        <stp/>
        <stp>##V3_BDPV12</stp>
        <stp>EURCAD Curncy</stp>
        <stp>PX_YEST_CLOSE</stp>
        <stp>[Crispin Spreadsheet.xlsx]OEI!R54C32</stp>
        <tr r="AF54" s="1"/>
      </tp>
      <tp>
        <v>1.51284</v>
        <stp/>
        <stp>##V3_BDPV12</stp>
        <stp>EURCAD Curncy</stp>
        <stp>PX_YEST_CLOSE</stp>
        <stp>[Crispin Spreadsheet.xlsx]OEI!R55C32</stp>
        <tr r="AF55" s="1"/>
      </tp>
      <tp>
        <v>1.51284</v>
        <stp/>
        <stp>##V3_BDPV12</stp>
        <stp>EURCAD Curncy</stp>
        <stp>PX_YEST_CLOSE</stp>
        <stp>[Crispin Spreadsheet.xlsx]OEI!R56C32</stp>
        <tr r="AF56" s="1"/>
      </tp>
      <tp>
        <v>1.51284</v>
        <stp/>
        <stp>##V3_BDPV12</stp>
        <stp>EURCAD Curncy</stp>
        <stp>PX_YEST_CLOSE</stp>
        <stp>[Crispin Spreadsheet.xlsx]OEI!R49C32</stp>
        <tr r="AF49" s="1"/>
      </tp>
      <tp>
        <v>76.78</v>
        <stp/>
        <stp>##V3_BDPV12</stp>
        <stp>AMS SW Equity</stp>
        <stp>PX_YEST_CLOSE</stp>
        <stp>[Crispin Spreadsheet.xlsx]SWAN!R119C6</stp>
        <tr r="F119" s="2"/>
      </tp>
      <tp>
        <v>5022</v>
        <stp/>
        <stp>##V3_BDPV12</stp>
        <stp>RRS LN Equity</stp>
        <stp>PX_YEST_CLOSE</stp>
        <stp>[Crispin Spreadsheet.xlsx]SWAN!R169C6</stp>
        <tr r="F169" s="2"/>
      </tp>
      <tp>
        <v>68.709999999999994</v>
        <stp/>
        <stp>##V3_BDPV12</stp>
        <stp>QCOM US Equity</stp>
        <stp>PX_YEST_CLOSE</stp>
        <stp>[Crispin Spreadsheet.xlsx]SWAN!R209C6</stp>
        <tr r="F209" s="2"/>
      </tp>
      <tp>
        <v>14.56</v>
        <stp/>
        <stp>##V3_BDPV12</stp>
        <stp>FCA IM Equity</stp>
        <stp>PX_YEST_CLOSE</stp>
        <stp>[Crispin Spreadsheet.xlsx]SWAN!R74C6</stp>
        <tr r="F74" s="2"/>
      </tp>
      <tp>
        <v>13.95</v>
        <stp/>
        <stp>##V3_BDPV12</stp>
        <stp>ORA FP Equity</stp>
        <stp>PX_YEST_CLOSE</stp>
        <stp>[Crispin Spreadsheet.xlsx]SWAN!R38C6</stp>
        <tr r="F38" s="2"/>
      </tp>
      <tp>
        <v>69.16</v>
        <stp/>
        <stp>##V3_BDHV12</stp>
        <stp>C US Equity</stp>
        <stp>PX_CLOSE_1D</stp>
        <stp>14/08/2018</stp>
        <stp>14/08/2018</stp>
        <stp>[Crispin Spreadsheet.xlsx]OEI!R642C28</stp>
        <tr r="AB642" s="1"/>
      </tp>
      <tp>
        <v>43.64</v>
        <stp/>
        <stp>##V3_BDPV12</stp>
        <stp>BMA US Equity</stp>
        <stp>PX_YEST_CLOSE</stp>
        <stp>[Crispin Spreadsheet.xlsx]OPUS!R59C6</stp>
        <tr r="F59" s="4"/>
      </tp>
      <tp t="s">
        <v>USD</v>
        <stp/>
        <stp>##V3_BDPV12</stp>
        <stp>EOG US Equity</stp>
        <stp>CRNCY</stp>
        <stp>[Crispin Spreadsheet.xlsx]FDXC!R55C4</stp>
        <tr r="D55" s="8"/>
      </tp>
      <tp t="s">
        <v>USD</v>
        <stp/>
        <stp>##V3_BDPV12</stp>
        <stp>HTZ US Equity</stp>
        <stp>CRNCY</stp>
        <stp>[Crispin Spreadsheet.xlsx]SWAN!R199C4</stp>
        <tr r="D199" s="2"/>
      </tp>
      <tp t="s">
        <v>USD</v>
        <stp/>
        <stp>##V3_BDPV12</stp>
        <stp>ESV US Equity</stp>
        <stp>CRNCY</stp>
        <stp>[Crispin Spreadsheet.xlsx]SWAN!R195C4</stp>
        <tr r="D195" s="2"/>
      </tp>
      <tp>
        <v>4.7043999999999997</v>
        <stp/>
        <stp>##V3_BDPV12</stp>
        <stp>EURBRL Curncy</stp>
        <stp>PX_YEST_CLOSE</stp>
        <stp>[Crispin Spreadsheet.xlsx]OPE!R6C26</stp>
        <tr r="Z6" s="5"/>
      </tp>
      <tp>
        <v>71.790000000000006</v>
        <stp/>
        <stp>##V3_BDPV12</stp>
        <stp>K US Equity</stp>
        <stp>LAST_PRICE</stp>
        <stp>[Crispin Spreadsheet.xlsx]OEI!R678C7</stp>
        <tr r="G678" s="1"/>
      </tp>
      <tp>
        <v>590</v>
        <stp/>
        <stp>##V3_BDPV12</stp>
        <stp>8848 JT Equity</stp>
        <stp>PX_YEST_CLOSE</stp>
        <stp>[Crispin Spreadsheet.xlsx]OPE!R20C6</stp>
        <tr r="F20" s="5"/>
      </tp>
      <tp>
        <v>1</v>
        <stp/>
        <stp>##V3_BDPV12</stp>
        <stp>EURGBp Curncy</stp>
        <stp>QUOTE_FACTOR</stp>
        <stp>[Crispin Spreadsheet.xlsx]OBID!R8C12</stp>
        <tr r="L8" s="7"/>
      </tp>
      <tp>
        <v>1</v>
        <stp/>
        <stp>##V3_BDPV12</stp>
        <stp>EURGBp Curncy</stp>
        <stp>QUOTE_FACTOR</stp>
        <stp>[Crispin Spreadsheet.xlsx]OBID!R9C12</stp>
        <tr r="L9" s="7"/>
      </tp>
      <tp>
        <v>1</v>
        <stp/>
        <stp>##V3_BDPV12</stp>
        <stp>EURGBp Curncy</stp>
        <stp>QUOTE_FACTOR</stp>
        <stp>[Crispin Spreadsheet.xlsx]OBID!R7C12</stp>
        <tr r="L7" s="7"/>
      </tp>
      <tp>
        <v>64.7</v>
        <stp/>
        <stp>##V3_BDPV12</stp>
        <stp>LR FP Equity</stp>
        <stp>LAST_PRICE</stp>
        <stp>[Crispin Spreadsheet.xlsx]OEI!R112C7</stp>
        <tr r="G112" s="1"/>
      </tp>
      <tp>
        <v>25.96</v>
        <stp/>
        <stp>##V3_BDPV12</stp>
        <stp>MT NA Equity</stp>
        <stp>LAST_PRICE</stp>
        <stp>[Crispin Spreadsheet.xlsx]OEI!R304C7</stp>
        <tr r="G304" s="1"/>
      </tp>
      <tp t="s">
        <v>GBp</v>
        <stp/>
        <stp>##V3_BDPV12</stp>
        <stp>RRS LN Equity</stp>
        <stp>CRNCY</stp>
        <stp>[Crispin Spreadsheet.xlsx]FDXC!R44C4</stp>
        <tr r="D44" s="8"/>
      </tp>
      <tp>
        <v>150.28</v>
        <stp/>
        <stp>##V3_BDPV12</stp>
        <stp>JBU8 Comdty</stp>
        <stp>LAST_PRICE</stp>
        <stp>[Crispin Spreadsheet.xlsx]OEI!R755C7</stp>
        <tr r="G755" s="1"/>
      </tp>
      <tp t="s">
        <v>GBp</v>
        <stp/>
        <stp>##V3_BDPV12</stp>
        <stp>INCH LN Equity</stp>
        <stp>CRNCY</stp>
        <stp>[Crispin Spreadsheet.xlsx]SWAN!R154C4</stp>
        <tr r="D154" s="2"/>
      </tp>
      <tp t="s">
        <v>EUR</v>
        <stp/>
        <stp>##V3_BDPV12</stp>
        <stp>SAP GY Equity</stp>
        <stp>CRNCY</stp>
        <stp>[Crispin Spreadsheet.xlsx]ALEG!R14C4</stp>
        <tr r="D14" s="3"/>
      </tp>
      <tp>
        <v>24.9</v>
        <stp/>
        <stp>##V3_BDPV12</stp>
        <stp>CPR LN Equity</stp>
        <stp>PX_YEST_CLOSE</stp>
        <stp>[Crispin Spreadsheet.xlsx]SWAN!R139C6</stp>
        <tr r="F139" s="2"/>
      </tp>
      <tp>
        <v>1</v>
        <stp/>
        <stp>##V3_BDPV12</stp>
        <stp>GBPJPY Curncy</stp>
        <stp>QUOTE_FACTOR</stp>
        <stp>[Crispin Spreadsheet.xlsx]BEST!R7C12</stp>
        <tr r="L7" s="6"/>
      </tp>
      <tp t="s">
        <v>GBp</v>
        <stp/>
        <stp>##V3_BDPV12</stp>
        <stp>AUTO LN Equity</stp>
        <stp>CRNCY</stp>
        <stp>[Crispin Spreadsheet.xlsx]SWAN!R133C4</stp>
        <tr r="D133" s="2"/>
      </tp>
      <tp t="s">
        <v>GBp</v>
        <stp/>
        <stp>##V3_BDPV12</stp>
        <stp>HSX LN Equity</stp>
        <stp>CRNCY</stp>
        <stp>[Crispin Spreadsheet.xlsx]ALEG!R41C4</stp>
        <tr r="D41" s="3"/>
      </tp>
      <tp>
        <v>22.8</v>
        <stp/>
        <stp>##V3_BDPV12</stp>
        <stp>SLP LN Equity</stp>
        <stp>PX_YEST_CLOSE</stp>
        <stp>[Crispin Spreadsheet.xlsx]ALEG!R50C6</stp>
        <tr r="F50" s="3"/>
      </tp>
      <tp>
        <v>1</v>
        <stp/>
        <stp>##V3_BDPV12</stp>
        <stp>USDEUR Curncy</stp>
        <stp>QUOTE_FACTOR</stp>
        <stp>[Crispin Spreadsheet.xlsx]FDXC!R8C12</stp>
        <tr r="L8" s="8"/>
      </tp>
      <tp>
        <v>1</v>
        <stp/>
        <stp>##V3_BDPV12</stp>
        <stp>USDEUR Curncy</stp>
        <stp>QUOTE_FACTOR</stp>
        <stp>[Crispin Spreadsheet.xlsx]FDXC!R7C12</stp>
        <tr r="L7" s="8"/>
      </tp>
      <tp>
        <v>1</v>
        <stp/>
        <stp>##V3_BDPV12</stp>
        <stp>USDEUR Curncy</stp>
        <stp>QUOTE_FACTOR</stp>
        <stp>[Crispin Spreadsheet.xlsx]FDXC!R6C12</stp>
        <tr r="L6" s="8"/>
      </tp>
      <tp>
        <v>164.5</v>
        <stp/>
        <stp>##V3_BDPV12</stp>
        <stp>VOD LN Equity</stp>
        <stp>PX_YEST_CLOSE</stp>
        <stp>[Crispin Spreadsheet.xlsx]ALEG!R53C6</stp>
        <tr r="F53" s="3"/>
      </tp>
      <tp t="s">
        <v>USD</v>
        <stp/>
        <stp>##V3_BDPV12</stp>
        <stp>NAV US Equity</stp>
        <stp>CRNCY</stp>
        <stp>[Crispin Spreadsheet.xlsx]SWAN!R204C4</stp>
        <tr r="D204" s="2"/>
      </tp>
      <tp>
        <v>1</v>
        <stp/>
        <stp>##V3_BDPV12</stp>
        <stp>EURGBP Curncy</stp>
        <stp>QUOTE_FACTOR</stp>
        <stp>[Crispin Spreadsheet.xlsx]ALEG!R46C12</stp>
        <tr r="L46" s="3"/>
      </tp>
      <tp>
        <v>1</v>
        <stp/>
        <stp>##V3_BDPV12</stp>
        <stp>GBPUSD Curncy</stp>
        <stp>QUOTE_FACTOR</stp>
        <stp>[Crispin Spreadsheet.xlsx]BEST!R13C12</stp>
        <tr r="L13" s="6"/>
      </tp>
      <tp>
        <v>782.4</v>
        <stp/>
        <stp>##V3_BDPV12</stp>
        <stp>5020 JT Equity</stp>
        <stp>PX_YEST_CLOSE</stp>
        <stp>[Crispin Spreadsheet.xlsx]OPE!R19C6</stp>
        <tr r="F19" s="5"/>
      </tp>
      <tp>
        <v>54.09</v>
        <stp/>
        <stp>##V3_BDHV12</stp>
        <stp>FP FP Equity</stp>
        <stp>PX_CLOSE_1D</stp>
        <stp>14/08/2018</stp>
        <stp>14/08/2018</stp>
        <stp>[Crispin Spreadsheet.xlsx]OEI!R134C28</stp>
        <tr r="AB134" s="1"/>
      </tp>
      <tp>
        <v>297.60000000000002</v>
        <stp/>
        <stp>##V3_BDPV12</stp>
        <stp>AKERBP NO Equity</stp>
        <stp>LAST_PRICE</stp>
        <stp>[Crispin Spreadsheet.xlsx]OPE!R23C7</stp>
        <tr r="G23" s="5"/>
      </tp>
      <tp t="s">
        <v>EUR</v>
        <stp/>
        <stp>##V3_BDPV12</stp>
        <stp>IF IM Equity</stp>
        <stp>CRNCY</stp>
        <stp>[Crispin Spreadsheet.xlsx]SWAN!R73C4</stp>
        <tr r="D73" s="2"/>
      </tp>
      <tp>
        <v>22.69</v>
        <stp/>
        <stp>##V3_BDPV12</stp>
        <stp>PSM GY Equity</stp>
        <stp>PX_YEST_CLOSE</stp>
        <stp>[Crispin Spreadsheet.xlsx]SWAN!R52C6</stp>
        <tr r="F52" s="2"/>
      </tp>
      <tp t="s">
        <v>NOK</v>
        <stp/>
        <stp>##V3_BDPV12</stp>
        <stp>NODL NO Equity</stp>
        <stp>CRNCY</stp>
        <stp>[Crispin Spreadsheet.xlsx]SWAN!R103C4</stp>
        <tr r="D103" s="2"/>
      </tp>
      <tp t="s">
        <v>EUR</v>
        <stp/>
        <stp>##V3_BDPV12</stp>
        <stp>ACA FP Equity</stp>
        <stp>CRNCY</stp>
        <stp>[Crispin Spreadsheet.xlsx]SWAN!R35C4</stp>
        <tr r="D35" s="2"/>
      </tp>
      <tp t="s">
        <v>CHF</v>
        <stp/>
        <stp>##V3_BDPV12</stp>
        <stp>DUFN SW Equity</stp>
        <stp>CRNCY</stp>
        <stp>[Crispin Spreadsheet.xlsx]SWAN!R121C4</stp>
        <tr r="D121" s="2"/>
      </tp>
      <tp t="s">
        <v>GBp</v>
        <stp/>
        <stp>##V3_BDPV12</stp>
        <stp>ANTO LN Equity</stp>
        <stp>CRNCY</stp>
        <stp>[Crispin Spreadsheet.xlsx]SWAN!R130C4</stp>
        <tr r="D130" s="2"/>
      </tp>
      <tp t="s">
        <v>GBp</v>
        <stp/>
        <stp>##V3_BDPV12</stp>
        <stp>ASHM LN Equity</stp>
        <stp>CRNCY</stp>
        <stp>[Crispin Spreadsheet.xlsx]SWAN!R132C4</stp>
        <tr r="D132" s="2"/>
      </tp>
      <tp t="s">
        <v>USD</v>
        <stp/>
        <stp>##V3_BDPV12</stp>
        <stp>RIG US Equity</stp>
        <stp>CRNCY</stp>
        <stp>[Crispin Spreadsheet.xlsx]ALEG!R65C4</stp>
        <tr r="D65" s="3"/>
      </tp>
      <tp>
        <v>280.68</v>
        <stp/>
        <stp>##V3_BDPV12</stp>
        <stp>NVDA US Equity</stp>
        <stp>PX_YEST_CLOSE</stp>
        <stp>[Crispin Spreadsheet.xlsx]SWAN!R207C6</stp>
        <tr r="F207" s="2"/>
      </tp>
      <tp t="s">
        <v>USD</v>
        <stp/>
        <stp>##V3_BDPV12</stp>
        <stp>RIG US Equity</stp>
        <stp>CRNCY</stp>
        <stp>[Crispin Spreadsheet.xlsx]FDXC!R61C4</stp>
        <tr r="D61" s="8"/>
      </tp>
      <tp>
        <v>175.7</v>
        <stp/>
        <stp>##V3_BDPV12</stp>
        <stp>BARC LN Equity</stp>
        <stp>PX_YEST_CLOSE</stp>
        <stp>[Crispin Spreadsheet.xlsx]SWAN!R135C6</stp>
        <tr r="F135" s="2"/>
      </tp>
      <tp>
        <v>217.35</v>
        <stp/>
        <stp>##V3_BDPV12</stp>
        <stp>BT/A LN Equity</stp>
        <stp>PX_YEST_CLOSE</stp>
        <stp>[Crispin Spreadsheet.xlsx]SWAN!R137C6</stp>
        <tr r="F137" s="2"/>
      </tp>
      <tp>
        <v>27.44</v>
        <stp/>
        <stp>##V3_BDPV12</stp>
        <stp>CLAB SS Equity</stp>
        <stp>PX_YEST_CLOSE</stp>
        <stp>[Crispin Spreadsheet.xlsx]SWAN!R114C6</stp>
        <tr r="F114" s="2"/>
      </tp>
      <tp t="s">
        <v>GBp</v>
        <stp/>
        <stp>##V3_BDPV12</stp>
        <stp>TUNG LN Equity</stp>
        <stp>CRNCY</stp>
        <stp>[Crispin Spreadsheet.xlsx]SWAN!R178C4</stp>
        <tr r="D178" s="2"/>
      </tp>
      <tp t="s">
        <v>USD</v>
        <stp/>
        <stp>##V3_BDPV12</stp>
        <stp>OXY US Equity</stp>
        <stp>CRNCY</stp>
        <stp>[Crispin Spreadsheet.xlsx]SWAN!R208C4</stp>
        <tr r="D208" s="2"/>
      </tp>
      <tp t="s">
        <v>GBp</v>
        <stp/>
        <stp>##V3_BDPV12</stp>
        <stp>AGY LN Equity</stp>
        <stp>CRNCY</stp>
        <stp>[Crispin Spreadsheet.xlsx]SWAN!R128C4</stp>
        <tr r="D128" s="2"/>
      </tp>
      <tp t="s">
        <v>CHF</v>
        <stp/>
        <stp>##V3_BDPV12</stp>
        <stp>UHR SW Equity</stp>
        <stp>CRNCY</stp>
        <stp>[Crispin Spreadsheet.xlsx]SWAN!R123C4</stp>
        <tr r="D123" s="2"/>
      </tp>
      <tp t="s">
        <v>GBp</v>
        <stp/>
        <stp>##V3_BDPV12</stp>
        <stp>ITV LN Equity</stp>
        <stp>CRNCY</stp>
        <stp>[Crispin Spreadsheet.xlsx]SWAN!R157C4</stp>
        <tr r="D157" s="2"/>
      </tp>
      <tp>
        <v>109.5</v>
        <stp/>
        <stp>##V3_BDPV12</stp>
        <stp>DGOC LN Equity</stp>
        <stp>PX_YEST_CLOSE</stp>
        <stp>[Crispin Spreadsheet.xlsx]SWAN!R145C6</stp>
        <tr r="F145" s="2"/>
      </tp>
      <tp t="s">
        <v>GBp</v>
        <stp/>
        <stp>##V3_BDPV12</stp>
        <stp>EMG LN Equity</stp>
        <stp>CRNCY</stp>
        <stp>[Crispin Spreadsheet.xlsx]OPUS!R48C4</stp>
        <tr r="D48" s="4"/>
      </tp>
      <tp>
        <v>71.239999999999995</v>
        <stp/>
        <stp>##V3_BDPV12</stp>
        <stp>C US Equity</stp>
        <stp>LAST_PRICE</stp>
        <stp>[Crispin Spreadsheet.xlsx]OEI!R642C7</stp>
        <tr r="G642" s="1"/>
      </tp>
      <tp>
        <v>122.48</v>
        <stp/>
        <stp>##V3_BDHV12</stp>
        <stp>G A Comdty</stp>
        <stp>PX_CLOSE_1D</stp>
        <stp>14/08/2018</stp>
        <stp>14/08/2018</stp>
        <stp>[Crispin Spreadsheet.xlsx]OEI!R740C28</stp>
        <tr r="AB740" s="1"/>
      </tp>
      <tp>
        <v>1198.9000000000001</v>
        <stp/>
        <stp>##V3_BDHV12</stp>
        <stp>GCA Comdty</stp>
        <stp>PX_CLOSE_1D</stp>
        <stp>14/08/2018</stp>
        <stp>14/08/2018</stp>
        <stp>[Crispin Spreadsheet.xlsx]OEI!R747C28</stp>
        <tr r="AB747" s="1"/>
      </tp>
      <tp>
        <v>66.569999999999993</v>
        <stp/>
        <stp>##V3_BDHV12</stp>
        <stp>CLA Comdty</stp>
        <stp>PX_CLOSE_1D</stp>
        <stp>14/08/2018</stp>
        <stp>14/08/2018</stp>
        <stp>[Crispin Spreadsheet.xlsx]OEI!R751C28</stp>
        <tr r="AB751" s="1"/>
      </tp>
      <tp>
        <v>123.48</v>
        <stp/>
        <stp>##V3_BDHV12</stp>
        <stp>IKA Comdty</stp>
        <stp>PX_CLOSE_1D</stp>
        <stp>14/08/2018</stp>
        <stp>14/08/2018</stp>
        <stp>[Crispin Spreadsheet.xlsx]OEI!R743C28</stp>
        <tr r="AB743" s="1"/>
      </tp>
      <tp>
        <v>9734</v>
        <stp/>
        <stp>##V3_BDPV12</stp>
        <stp>MAERSKB DC Equity</stp>
        <stp>LAST_PRICE</stp>
        <stp>[Crispin Spreadsheet.xlsx]OEI!R778C7</stp>
        <tr r="G778" s="1"/>
      </tp>
      <tp>
        <v>150.38</v>
        <stp/>
        <stp>##V3_BDHV12</stp>
        <stp>JBA Comdty</stp>
        <stp>PX_CLOSE_1D</stp>
        <stp>14/08/2018</stp>
        <stp>14/08/2018</stp>
        <stp>[Crispin Spreadsheet.xlsx]OEI!R741C28</stp>
        <tr r="AB741" s="1"/>
      </tp>
      <tp>
        <v>143.53125</v>
        <stp/>
        <stp>##V3_BDHV12</stp>
        <stp>USA Comdty</stp>
        <stp>PX_CLOSE_1D</stp>
        <stp>14/08/2018</stp>
        <stp>14/08/2018</stp>
        <stp>[Crispin Spreadsheet.xlsx]OEI!R746C28</stp>
        <tr r="AB746" s="1"/>
      </tp>
      <tp>
        <v>120.09375</v>
        <stp/>
        <stp>##V3_BDHV12</stp>
        <stp>TYA Comdty</stp>
        <stp>PX_CLOSE_1D</stp>
        <stp>14/08/2018</stp>
        <stp>14/08/2018</stp>
        <stp>[Crispin Spreadsheet.xlsx]OEI!R744C28</stp>
        <tr r="AB744" s="1"/>
      </tp>
      <tp>
        <v>553.5</v>
        <stp/>
        <stp>##V3_BDHV12</stp>
        <stp>W A Comdty</stp>
        <stp>PX_CLOSE_1D</stp>
        <stp>14/08/2018</stp>
        <stp>14/08/2018</stp>
        <stp>[Crispin Spreadsheet.xlsx]OEI!R750C28</stp>
        <tr r="AB750" s="1"/>
      </tp>
      <tp>
        <v>799.5</v>
        <stp/>
        <stp>##V3_BDHV12</stp>
        <stp>PLA Comdty</stp>
        <stp>PX_CLOSE_1D</stp>
        <stp>14/08/2018</stp>
        <stp>14/08/2018</stp>
        <stp>[Crispin Spreadsheet.xlsx]OEI!R749C28</stp>
        <tr r="AB749" s="1"/>
      </tp>
      <tp>
        <v>10.3</v>
        <stp/>
        <stp>##V3_BDHV12</stp>
        <stp>SBA Comdty</stp>
        <stp>PX_CLOSE_1D</stp>
        <stp>14/08/2018</stp>
        <stp>14/08/2018</stp>
        <stp>[Crispin Spreadsheet.xlsx]OEI!R752C28</stp>
        <tr r="AB752" s="1"/>
      </tp>
      <tp>
        <v>15.079000000000001</v>
        <stp/>
        <stp>##V3_BDHV12</stp>
        <stp>SIA Comdty</stp>
        <stp>PX_CLOSE_1D</stp>
        <stp>14/08/2018</stp>
        <stp>14/08/2018</stp>
        <stp>[Crispin Spreadsheet.xlsx]OEI!R748C28</stp>
        <tr r="AB748" s="1"/>
      </tp>
      <tp>
        <v>163.36000000000001</v>
        <stp/>
        <stp>##V3_BDHV12</stp>
        <stp>RXA Comdty</stp>
        <stp>PX_CLOSE_1D</stp>
        <stp>14/08/2018</stp>
        <stp>14/08/2018</stp>
        <stp>[Crispin Spreadsheet.xlsx]OEI!R742C28</stp>
        <tr r="AB742" s="1"/>
      </tp>
      <tp>
        <v>1</v>
        <stp/>
        <stp>##V3_BDPV12</stp>
        <stp>USDEUR Curncy</stp>
        <stp>QUOTE_FACTOR</stp>
        <stp>[Crispin Spreadsheet.xlsx]FDXC!R12C12</stp>
        <tr r="L12" s="8"/>
      </tp>
      <tp>
        <v>1</v>
        <stp/>
        <stp>##V3_BDPV12</stp>
        <stp>USDEUR Curncy</stp>
        <stp>QUOTE_FACTOR</stp>
        <stp>[Crispin Spreadsheet.xlsx]FDXC!R11C12</stp>
        <tr r="L11" s="8"/>
      </tp>
      <tp>
        <v>2.7679999999999998</v>
        <stp/>
        <stp>##V3_BDHV12</stp>
        <stp>MS IM Equity</stp>
        <stp>PX_CLOSE_1D</stp>
        <stp>14/08/2018</stp>
        <stp>14/08/2018</stp>
        <stp>[Crispin Spreadsheet.xlsx]OEI!R237C28</stp>
        <tr r="AB237" s="1"/>
      </tp>
      <tp>
        <v>226.86</v>
        <stp/>
        <stp>##V3_BDHV12</stp>
        <stp>GS US Equity</stp>
        <stp>PX_CLOSE_1D</stp>
        <stp>14/08/2018</stp>
        <stp>14/08/2018</stp>
        <stp>[Crispin Spreadsheet.xlsx]OEI!R668C28</stp>
        <tr r="AB668" s="1"/>
      </tp>
      <tp>
        <v>47.35</v>
        <stp/>
        <stp>##V3_BDHV12</stp>
        <stp>MS US Equity</stp>
        <stp>PX_CLOSE_1D</stp>
        <stp>14/08/2018</stp>
        <stp>14/08/2018</stp>
        <stp>[Crispin Spreadsheet.xlsx]OEI!R694C28</stp>
        <tr r="AB694" s="1"/>
      </tp>
      <tp>
        <v>53.62</v>
        <stp/>
        <stp>##V3_BDPV12</stp>
        <stp>VALE3 BS Equity</stp>
        <stp>LAST_PRICE</stp>
        <stp>[Crispin Spreadsheet.xlsx]OEI!R46C7</stp>
        <tr r="G46" s="1"/>
      </tp>
      <tp>
        <v>22.8</v>
        <stp/>
        <stp>##V3_BDPV12</stp>
        <stp>SLP LN Equity</stp>
        <stp>PX_YEST_CLOSE</stp>
        <stp>[Crispin Spreadsheet.xlsx]FDXC!R46C6</stp>
        <tr r="F46" s="8"/>
      </tp>
      <tp>
        <v>114.05</v>
        <stp/>
        <stp>##V3_BDPV12</stp>
        <stp>SUBC NO Equity</stp>
        <stp>PX_YEST_CLOSE</stp>
        <stp>[Crispin Spreadsheet.xlsx]SWAN!R104C6</stp>
        <tr r="F104" s="2"/>
      </tp>
      <tp t="s">
        <v>GBp</v>
        <stp/>
        <stp>##V3_BDPV12</stp>
        <stp>RRS LN Equity</stp>
        <stp>CRNCY</stp>
        <stp>[Crispin Spreadsheet.xlsx]OBID!R11C4</stp>
        <tr r="D11" s="7"/>
      </tp>
      <tp t="s">
        <v>CHF</v>
        <stp/>
        <stp>##V3_BDPV12</stp>
        <stp>ARYN SW Equity</stp>
        <stp>CRNCY</stp>
        <stp>[Crispin Spreadsheet.xlsx]SWAN!R120C4</stp>
        <tr r="D120" s="2"/>
      </tp>
      <tp>
        <v>6.84</v>
        <stp/>
        <stp>##V3_BDPV12</stp>
        <stp>ESV US Equity</stp>
        <stp>PX_YEST_CLOSE</stp>
        <stp>[Crispin Spreadsheet.xlsx]FDXC!R54C6</stp>
        <tr r="F54" s="8"/>
      </tp>
      <tp>
        <v>492.7</v>
        <stp/>
        <stp>##V3_BDPV12</stp>
        <stp>HWDN LN Equity</stp>
        <stp>PX_YEST_CLOSE</stp>
        <stp>[Crispin Spreadsheet.xlsx]SWAN!R149C6</stp>
        <tr r="F149" s="2"/>
      </tp>
      <tp t="s">
        <v>EUR</v>
        <stp/>
        <stp>##V3_BDPV12</stp>
        <stp>KSP ID Equity</stp>
        <stp>CRNCY</stp>
        <stp>[Crispin Spreadsheet.xlsx]SWAN!R70C4</stp>
        <tr r="D70" s="2"/>
      </tp>
      <tp t="s">
        <v>GBp</v>
        <stp/>
        <stp>##V3_BDPV12</stp>
        <stp>TALK LN Equity</stp>
        <stp>CRNCY</stp>
        <stp>[Crispin Spreadsheet.xlsx]SWAN!R175C4</stp>
        <tr r="D175" s="2"/>
      </tp>
      <tp t="s">
        <v>GBp</v>
        <stp/>
        <stp>##V3_BDPV12</stp>
        <stp>WPP LN Equity</stp>
        <stp>CRNCY</stp>
        <stp>[Crispin Spreadsheet.xlsx]SWAN!R180C4</stp>
        <tr r="D180" s="2"/>
      </tp>
      <tp t="s">
        <v>GBp</v>
        <stp/>
        <stp>##V3_BDPV12</stp>
        <stp>JUP LN Equity</stp>
        <stp>CRNCY</stp>
        <stp>[Crispin Spreadsheet.xlsx]SWAN!R160C4</stp>
        <tr r="D160" s="2"/>
      </tp>
      <tp t="s">
        <v>GBp</v>
        <stp/>
        <stp>##V3_BDPV12</stp>
        <stp>PDG LN Equity</stp>
        <stp>CRNCY</stp>
        <stp>[Crispin Spreadsheet.xlsx]OPUS!R50C4</stp>
        <tr r="D50" s="4"/>
      </tp>
      <tp>
        <v>1</v>
        <stp/>
        <stp>##V3_BDPV12</stp>
        <stp>GBPNOK Curncy</stp>
        <stp>QUOTE_FACTOR</stp>
        <stp>[Crispin Spreadsheet.xlsx]OPUS!R32C12</stp>
        <tr r="L32" s="4"/>
      </tp>
      <tp>
        <v>1</v>
        <stp/>
        <stp>##V3_BDPV12</stp>
        <stp>GBPNOK Curncy</stp>
        <stp>QUOTE_FACTOR</stp>
        <stp>[Crispin Spreadsheet.xlsx]OPUS!R31C12</stp>
        <tr r="L31" s="4"/>
      </tp>
      <tp>
        <v>1</v>
        <stp/>
        <stp>##V3_BDPV12</stp>
        <stp>GBPSEK Curncy</stp>
        <stp>QUOTE_FACTOR</stp>
        <stp>[Crispin Spreadsheet.xlsx]OPUS!R35C12</stp>
        <tr r="L35" s="4"/>
      </tp>
      <tp>
        <v>114.45</v>
        <stp/>
        <stp>##V3_BDPV12</stp>
        <stp>SOLB BB Equity</stp>
        <stp>LAST_PRICE</stp>
        <stp>[Crispin Spreadsheet.xlsx]OEI!R41C7</stp>
        <tr r="G41" s="1"/>
      </tp>
      <tp>
        <v>41.37</v>
        <stp/>
        <stp>##V3_BDHV12</stp>
        <stp>FR FP Equity</stp>
        <stp>PX_CLOSE_1D</stp>
        <stp>14/08/2018</stp>
        <stp>14/08/2018</stp>
        <stp>[Crispin Spreadsheet.xlsx]OEI!R136C28</stp>
        <tr r="AB136" s="1"/>
      </tp>
      <tp>
        <v>206.5</v>
        <stp/>
        <stp>##V3_BDHV12</stp>
        <stp>OR FP Equity</stp>
        <stp>PX_CLOSE_1D</stp>
        <stp>14/08/2018</stp>
        <stp>14/08/2018</stp>
        <stp>[Crispin Spreadsheet.xlsx]OEI!R113C28</stp>
        <tr r="AB113" s="1"/>
      </tp>
      <tp>
        <v>62.52</v>
        <stp/>
        <stp>##V3_BDHV12</stp>
        <stp>LR FP Equity</stp>
        <stp>PX_CLOSE_1D</stp>
        <stp>14/08/2018</stp>
        <stp>14/08/2018</stp>
        <stp>[Crispin Spreadsheet.xlsx]OEI!R112C28</stp>
        <tr r="AB112" s="1"/>
      </tp>
      <tp>
        <v>0.05</v>
        <stp/>
        <stp>##V3_BDPV12</stp>
        <stp>SPXW US 08/31/18 P2600 Index</stp>
        <stp>PX_YEST_CLOSE</stp>
        <stp>[Crispin Spreadsheet.xlsx]OEI!R782C6</stp>
        <tr r="F782" s="1"/>
      </tp>
      <tp t="s">
        <v>EUR</v>
        <stp/>
        <stp>##V3_BDPV12</stp>
        <stp>VGA Index</stp>
        <stp>CRNCY</stp>
        <stp>[Crispin Spreadsheet.xlsx]OEI!R85C4</stp>
        <tr r="D85" s="1"/>
      </tp>
      <tp>
        <v>10.603199999999999</v>
        <stp/>
        <stp>##V3_BDPV12</stp>
        <stp>EURSEK Curncy</stp>
        <stp>PX_YEST_CLOSE</stp>
        <stp>[Crispin Spreadsheet.xlsx]SWAN!R116C30</stp>
        <tr r="AD116" s="2"/>
      </tp>
      <tp>
        <v>10.603199999999999</v>
        <stp/>
        <stp>##V3_BDPV12</stp>
        <stp>EURSEK Curncy</stp>
        <stp>PX_YEST_CLOSE</stp>
        <stp>[Crispin Spreadsheet.xlsx]SWAN!R115C30</stp>
        <tr r="AD115" s="2"/>
      </tp>
      <tp>
        <v>10.603199999999999</v>
        <stp/>
        <stp>##V3_BDPV12</stp>
        <stp>EURSEK Curncy</stp>
        <stp>PX_YEST_CLOSE</stp>
        <stp>[Crispin Spreadsheet.xlsx]SWAN!R114C30</stp>
        <tr r="AD114" s="2"/>
      </tp>
      <tp>
        <v>1</v>
        <stp/>
        <stp>##V3_BDPV12</stp>
        <stp>EURNOK Curncy</stp>
        <stp>QUOTE_FACTOR</stp>
        <stp>[Crispin Spreadsheet.xlsx]OBID!R6C12</stp>
        <tr r="L6" s="7"/>
      </tp>
      <tp>
        <v>251</v>
        <stp/>
        <stp>##V3_BDPV12</stp>
        <stp>ARW LN Equity</stp>
        <stp>PX_YEST_CLOSE</stp>
        <stp>[Crispin Spreadsheet.xlsx]SWAN!R131C6</stp>
        <tr r="F131" s="2"/>
      </tp>
      <tp t="s">
        <v>GBp</v>
        <stp/>
        <stp>##V3_BDPV12</stp>
        <stp>HSX LN Equity</stp>
        <stp>CRNCY</stp>
        <stp>[Crispin Spreadsheet.xlsx]FDXC!R38C4</stp>
        <tr r="D38" s="8"/>
      </tp>
      <tp t="s">
        <v>USD</v>
        <stp/>
        <stp>##V3_BDPV12</stp>
        <stp>CDZI US Equity</stp>
        <stp>CRNCY</stp>
        <stp>[Crispin Spreadsheet.xlsx]SWAN!R188C4</stp>
        <tr r="D188" s="2"/>
      </tp>
      <tp>
        <v>5022</v>
        <stp/>
        <stp>##V3_BDPV12</stp>
        <stp>RRS LN Equity</stp>
        <stp>PX_YEST_CLOSE</stp>
        <stp>[Crispin Spreadsheet.xlsx]BEST!R10C6</stp>
        <tr r="F10" s="6"/>
      </tp>
      <tp>
        <v>26</v>
        <stp/>
        <stp>##V3_BDPV12</stp>
        <stp>NLSN US Equity</stp>
        <stp>PX_YEST_CLOSE</stp>
        <stp>[Crispin Spreadsheet.xlsx]SWAN!R206C6</stp>
        <tr r="F206" s="2"/>
      </tp>
      <tp>
        <v>11.84</v>
        <stp/>
        <stp>##V3_BDPV12</stp>
        <stp>SZU GY Equity</stp>
        <stp>PX_YEST_CLOSE</stp>
        <stp>[Crispin Spreadsheet.xlsx]SWAN!R55C6</stp>
        <tr r="F55" s="2"/>
      </tp>
      <tp>
        <v>118.4</v>
        <stp/>
        <stp>##V3_BDPV12</stp>
        <stp>BAR BB Equity</stp>
        <stp>PX_YEST_CLOSE</stp>
        <stp>[Crispin Spreadsheet.xlsx]SWAN!R15C6</stp>
        <tr r="F15" s="2"/>
      </tp>
      <tp>
        <v>109.51</v>
        <stp/>
        <stp>##V3_BDHV12</stp>
        <stp>BTSA Comdty</stp>
        <stp>PX_CLOSE_1D</stp>
        <stp>14/08/2018</stp>
        <stp>14/08/2018</stp>
        <stp>[Crispin Spreadsheet.xlsx]OEI!R745C28</stp>
        <tr r="AB745" s="1"/>
      </tp>
      <tp>
        <v>606</v>
        <stp/>
        <stp>##V3_BDPV12</stp>
        <stp>BA/ LN Equity</stp>
        <stp>PX_YEST_CLOSE</stp>
        <stp>[Crispin Spreadsheet.xlsx]FDXC!R34C6</stp>
        <tr r="F34" s="8"/>
      </tp>
      <tp>
        <v>1</v>
        <stp/>
        <stp>##V3_BDPV12</stp>
        <stp>GBPUSD Curncy</stp>
        <stp>QUOTE_FACTOR</stp>
        <stp>[Crispin Spreadsheet.xlsx]OPUS!R62C12</stp>
        <tr r="L62" s="4"/>
      </tp>
      <tp>
        <v>1</v>
        <stp/>
        <stp>##V3_BDPV12</stp>
        <stp>GBPUSD Curncy</stp>
        <stp>QUOTE_FACTOR</stp>
        <stp>[Crispin Spreadsheet.xlsx]OPUS!R63C12</stp>
        <tr r="L63" s="4"/>
      </tp>
      <tp>
        <v>1</v>
        <stp/>
        <stp>##V3_BDPV12</stp>
        <stp>GBPUSD Curncy</stp>
        <stp>QUOTE_FACTOR</stp>
        <stp>[Crispin Spreadsheet.xlsx]OPUS!R60C12</stp>
        <tr r="L60" s="4"/>
      </tp>
      <tp>
        <v>1</v>
        <stp/>
        <stp>##V3_BDPV12</stp>
        <stp>GBPUSD Curncy</stp>
        <stp>QUOTE_FACTOR</stp>
        <stp>[Crispin Spreadsheet.xlsx]OPUS!R61C12</stp>
        <tr r="L61" s="4"/>
      </tp>
      <tp>
        <v>1</v>
        <stp/>
        <stp>##V3_BDPV12</stp>
        <stp>GBPUSD Curncy</stp>
        <stp>QUOTE_FACTOR</stp>
        <stp>[Crispin Spreadsheet.xlsx]OPUS!R66C12</stp>
        <tr r="L66" s="4"/>
      </tp>
      <tp>
        <v>1</v>
        <stp/>
        <stp>##V3_BDPV12</stp>
        <stp>GBPUSD Curncy</stp>
        <stp>QUOTE_FACTOR</stp>
        <stp>[Crispin Spreadsheet.xlsx]OPUS!R67C12</stp>
        <tr r="L67" s="4"/>
      </tp>
      <tp>
        <v>1</v>
        <stp/>
        <stp>##V3_BDPV12</stp>
        <stp>GBPUSD Curncy</stp>
        <stp>QUOTE_FACTOR</stp>
        <stp>[Crispin Spreadsheet.xlsx]OPUS!R64C12</stp>
        <tr r="L64" s="4"/>
      </tp>
      <tp>
        <v>1</v>
        <stp/>
        <stp>##V3_BDPV12</stp>
        <stp>GBPUSD Curncy</stp>
        <stp>QUOTE_FACTOR</stp>
        <stp>[Crispin Spreadsheet.xlsx]OPUS!R65C12</stp>
        <tr r="L65" s="4"/>
      </tp>
      <tp>
        <v>1</v>
        <stp/>
        <stp>##V3_BDPV12</stp>
        <stp>GBPUSD Curncy</stp>
        <stp>QUOTE_FACTOR</stp>
        <stp>[Crispin Spreadsheet.xlsx]OPUS!R68C12</stp>
        <tr r="L68" s="4"/>
      </tp>
      <tp>
        <v>1</v>
        <stp/>
        <stp>##V3_BDPV12</stp>
        <stp>GBPUSD Curncy</stp>
        <stp>QUOTE_FACTOR</stp>
        <stp>[Crispin Spreadsheet.xlsx]OPUS!R69C12</stp>
        <tr r="L69" s="4"/>
      </tp>
      <tp>
        <v>1</v>
        <stp/>
        <stp>##V3_BDPV12</stp>
        <stp>GBPUSD Curncy</stp>
        <stp>QUOTE_FACTOR</stp>
        <stp>[Crispin Spreadsheet.xlsx]OPUS!R46C12</stp>
        <tr r="L46" s="4"/>
      </tp>
      <tp>
        <v>1</v>
        <stp/>
        <stp>##V3_BDPV12</stp>
        <stp>GBPUSD Curncy</stp>
        <stp>QUOTE_FACTOR</stp>
        <stp>[Crispin Spreadsheet.xlsx]OPUS!R59C12</stp>
        <tr r="L59" s="4"/>
      </tp>
      <tp>
        <v>3.8</v>
        <stp/>
        <stp>##V3_BDPV12</stp>
        <stp>AGFB BB Equity</stp>
        <stp>LAST_PRICE</stp>
        <stp>[Crispin Spreadsheet.xlsx]OEI!R34C7</stp>
        <tr r="G34" s="1"/>
      </tp>
      <tp>
        <v>0.05</v>
        <stp/>
        <stp>##V3_BDPV12</stp>
        <stp>SPXW US 08/31/18 P2600 Index</stp>
        <stp>LAST_PRICE</stp>
        <stp>[Crispin Spreadsheet.xlsx]OEI!R782C7</stp>
        <tr r="G782" s="1"/>
      </tp>
      <tp>
        <v>763</v>
        <stp/>
        <stp>##V3_BDPV12</stp>
        <stp>DMGT LN Equity</stp>
        <stp>LAST_PRICE</stp>
        <stp>[Crispin Spreadsheet.xlsx]OBID!R8C7</stp>
        <tr r="G8" s="7"/>
      </tp>
      <tp>
        <v>52.52</v>
        <stp/>
        <stp>##V3_BDPV12</stp>
        <stp>MU US Equity</stp>
        <stp>LAST_PRICE</stp>
        <stp>[Crispin Spreadsheet.xlsx]OEI!R819C7</stp>
        <tr r="G819" s="1"/>
      </tp>
      <tp>
        <v>103.2</v>
        <stp/>
        <stp>##V3_BDPV12</stp>
        <stp>ATO FP Equity</stp>
        <stp>PX_YEST_CLOSE</stp>
        <stp>[Crispin Spreadsheet.xlsx]SWAN!R33C6</stp>
        <tr r="F33" s="2"/>
      </tp>
      <tp t="s">
        <v>USD</v>
        <stp/>
        <stp>##V3_BDPV12</stp>
        <stp>CACC US Equity</stp>
        <stp>CRNCY</stp>
        <stp>[Crispin Spreadsheet.xlsx]SWAN!R193C4</stp>
        <tr r="D193" s="2"/>
      </tp>
      <tp>
        <v>37.4</v>
        <stp/>
        <stp>##V3_BDPV12</stp>
        <stp>JSE LN Equity</stp>
        <stp>PX_YEST_CLOSE</stp>
        <stp>[Crispin Spreadsheet.xlsx]OPUS!R47C6</stp>
        <tr r="F47" s="4"/>
      </tp>
      <tp t="s">
        <v>CAD</v>
        <stp/>
        <stp>##V3_BDPV12</stp>
        <stp>TRQ CN Equity</stp>
        <stp>CRNCY</stp>
        <stp>[Crispin Spreadsheet.xlsx]SWAN!R25C4</stp>
        <tr r="D25" s="2"/>
      </tp>
      <tp>
        <v>105.6</v>
        <stp/>
        <stp>##V3_BDPV12</stp>
        <stp>LOOK LN Equity</stp>
        <stp>PX_YEST_CLOSE</stp>
        <stp>[Crispin Spreadsheet.xlsx]SWAN!R162C6</stp>
        <tr r="F162" s="2"/>
      </tp>
      <tp t="s">
        <v>EUR</v>
        <stp/>
        <stp>##V3_BDPV12</stp>
        <stp>SRS IM Equity</stp>
        <stp>CRNCY</stp>
        <stp>[Crispin Spreadsheet.xlsx]SWAN!R76C4</stp>
        <tr r="D76" s="2"/>
      </tp>
      <tp t="s">
        <v>GBp</v>
        <stp/>
        <stp>##V3_BDPV12</stp>
        <stp>ACA LN Equity</stp>
        <stp>CRNCY</stp>
        <stp>[Crispin Spreadsheet.xlsx]OPUS!R39C4</stp>
        <tr r="D39" s="4"/>
      </tp>
      <tp>
        <v>227.63</v>
        <stp/>
        <stp>##V3_BDPV12</stp>
        <stp>AAPL US Equity</stp>
        <stp>PX_YEST_CLOSE</stp>
        <stp>[Crispin Spreadsheet.xlsx]SWAN!R185C6</stp>
        <tr r="F185" s="2"/>
      </tp>
      <tp t="s">
        <v>GBp</v>
        <stp/>
        <stp>##V3_BDPV12</stp>
        <stp>ABC LN Equity</stp>
        <stp>CRNCY</stp>
        <stp>[Crispin Spreadsheet.xlsx]OPUS!R38C4</stp>
        <tr r="D38" s="4"/>
      </tp>
      <tp t="s">
        <v>HKD</v>
        <stp/>
        <stp>##V3_BDPV12</stp>
        <stp>857 HK Equity</stp>
        <stp>CRNCY</stp>
        <stp>[Crispin Spreadsheet.xlsx]OEI!R208C4</stp>
        <tr r="D208" s="1"/>
      </tp>
      <tp>
        <v>4.49</v>
        <stp/>
        <stp>##V3_BDPV12</stp>
        <stp>GOGO US Equity</stp>
        <stp>PX_YEST_CLOSE</stp>
        <stp>[Crispin Spreadsheet.xlsx]SWAN!R196C6</stp>
        <tr r="F196" s="2"/>
      </tp>
      <tp>
        <v>116.5</v>
        <stp/>
        <stp>##V3_BDPV12</stp>
        <stp>16 HK Equity</stp>
        <stp>PX_YEST_CLOSE</stp>
        <stp>[Crispin Spreadsheet.xlsx]OEI!R210C6</stp>
        <tr r="F210" s="1"/>
      </tp>
      <tp>
        <v>487.9</v>
        <stp/>
        <stp>##V3_BDPV12</stp>
        <stp>HWDN LN Equity</stp>
        <stp>LAST_PRICE</stp>
        <stp>[Crispin Spreadsheet.xlsx]OPE!R37C7</stp>
        <tr r="G37" s="5"/>
      </tp>
      <tp>
        <v>763</v>
        <stp/>
        <stp>##V3_BDPV12</stp>
        <stp>DMGT LN Equity</stp>
        <stp>LAST_PRICE</stp>
        <stp>[Crispin Spreadsheet.xlsx]OPE!R34C7</stp>
        <tr r="G34" s="5"/>
      </tp>
      <tp>
        <v>26.05</v>
        <stp/>
        <stp>##V3_BDHV12</stp>
        <stp>PDG LN Equity</stp>
        <stp>PX_CLOSE_1D</stp>
        <stp>14/08/2018</stp>
        <stp>14/08/2018</stp>
        <stp>[Crispin Spreadsheet.xlsx]BEST!R9C22</stp>
        <tr r="V9" s="6"/>
      </tp>
      <tp t="s">
        <v>#N/A N/A</v>
        <stp/>
        <stp>##V3_BDHV12</stp>
        <stp>SPXW US 08/31/18 P2600 Index</stp>
        <stp>PX_CLOSE_1D</stp>
        <stp>14/08/2018</stp>
        <stp>14/08/2018</stp>
        <stp>[Crispin Spreadsheet.xlsx]OEI!R782C28</stp>
        <tr r="AB782" s="1"/>
      </tp>
      <tp t="s">
        <v>GBp</v>
        <stp/>
        <stp>##V3_BDPV12</stp>
        <stp>SKY LN Equity</stp>
        <stp>CRNCY</stp>
        <stp>[Crispin Spreadsheet.xlsx]OPUS!R52C4</stp>
        <tr r="D52" s="4"/>
      </tp>
      <tp>
        <v>80.650000000000006</v>
        <stp/>
        <stp>##V3_BDPV12</stp>
        <stp>ABI BB Equity</stp>
        <stp>PX_YEST_CLOSE</stp>
        <stp>[Crispin Spreadsheet.xlsx]SWAN!R14C6</stp>
        <tr r="F14" s="2"/>
      </tp>
      <tp>
        <v>1685</v>
        <stp/>
        <stp>##V3_BDPV12</stp>
        <stp>HSX LN Equity</stp>
        <stp>PX_YEST_CLOSE</stp>
        <stp>[Crispin Spreadsheet.xlsx]OPUS!R44C6</stp>
        <tr r="F44" s="4"/>
      </tp>
      <tp>
        <v>486.4</v>
        <stp/>
        <stp>##V3_BDPV12</stp>
        <stp>ERF FP Equity</stp>
        <stp>PX_YEST_CLOSE</stp>
        <stp>[Crispin Spreadsheet.xlsx]SWAN!R36C6</stp>
        <tr r="F36" s="2"/>
      </tp>
      <tp t="s">
        <v>EUR</v>
        <stp/>
        <stp>##V3_BDPV12</stp>
        <stp>VIV FP Equity</stp>
        <stp>CRNCY</stp>
        <stp>[Crispin Spreadsheet.xlsx]SWAN!R43C4</stp>
        <tr r="D43" s="2"/>
      </tp>
      <tp t="s">
        <v>HKD</v>
        <stp/>
        <stp>##V3_BDPV12</stp>
        <stp>388 HK Equity</stp>
        <stp>CRNCY</stp>
        <stp>[Crispin Spreadsheet.xlsx]OEI!R206C4</stp>
        <tr r="D206" s="1"/>
      </tp>
      <tp t="s">
        <v>EUR</v>
        <stp/>
        <stp>##V3_BDPV12</stp>
        <stp>BNP FP Equity</stp>
        <stp>CRNCY</stp>
        <stp>[Crispin Spreadsheet.xlsx]SWAN!R34C4</stp>
        <tr r="D34" s="2"/>
      </tp>
      <tp>
        <v>1305</v>
        <stp/>
        <stp>##V3_BDPV12</stp>
        <stp>MCRO LN Equity</stp>
        <stp>PX_YEST_CLOSE</stp>
        <stp>[Crispin Spreadsheet.xlsx]SWAN!R165C6</stp>
        <tr r="F165" s="2"/>
      </tp>
      <tp t="s">
        <v>USD</v>
        <stp/>
        <stp>##V3_BDPV12</stp>
        <stp>HURLN 7.5 07/24/22 Corp</stp>
        <stp>CRNCY</stp>
        <stp>[Crispin Spreadsheet.xlsx]FDXC!R40C4</stp>
        <tr r="D40" s="8"/>
      </tp>
      <tp>
        <v>25</v>
        <stp/>
        <stp>##V3_BDPV12</stp>
        <stp>PDG LN Equity</stp>
        <stp>PX_YEST_CLOSE</stp>
        <stp>[Crispin Spreadsheet.xlsx]ALEG!R47C6</stp>
        <tr r="F47" s="3"/>
      </tp>
      <tp t="s">
        <v>GBp</v>
        <stp/>
        <stp>##V3_BDPV12</stp>
        <stp>SKY LN Equity</stp>
        <stp>CRNCY</stp>
        <stp>[Crispin Spreadsheet.xlsx]SWAN!R174C4</stp>
        <tr r="D174" s="2"/>
      </tp>
      <tp t="s">
        <v>USD</v>
        <stp/>
        <stp>##V3_BDPV12</stp>
        <stp>WFT US Equity</stp>
        <stp>CRNCY</stp>
        <stp>[Crispin Spreadsheet.xlsx]SWAN!R219C4</stp>
        <tr r="D219" s="2"/>
      </tp>
      <tp t="s">
        <v>GBp</v>
        <stp/>
        <stp>##V3_BDPV12</stp>
        <stp>VOD LN Equity</stp>
        <stp>CRNCY</stp>
        <stp>[Crispin Spreadsheet.xlsx]OPUS!R56C4</stp>
        <tr r="D56" s="4"/>
      </tp>
      <tp>
        <v>25</v>
        <stp/>
        <stp>##V3_BDPV12</stp>
        <stp>PDG LN Equity</stp>
        <stp>PX_YEST_CLOSE</stp>
        <stp>[Crispin Spreadsheet.xlsx]FDXC!R43C6</stp>
        <tr r="F43" s="8"/>
      </tp>
      <tp>
        <v>34.799999999999997</v>
        <stp/>
        <stp>##V3_BDPV12</stp>
        <stp>BDRILL NO Equity</stp>
        <stp>PX_YEST_CLOSE</stp>
        <stp>[Crispin Spreadsheet.xlsx]SWAN!R100C6</stp>
        <tr r="F100" s="2"/>
      </tp>
      <tp>
        <v>82.56</v>
        <stp/>
        <stp>##V3_BDPV12</stp>
        <stp>DG FP Equity</stp>
        <stp>PX_YEST_CLOSE</stp>
        <stp>[Crispin Spreadsheet.xlsx]SWAN!R42C6</stp>
        <tr r="F42" s="2"/>
      </tp>
      <tp>
        <v>30.09</v>
        <stp/>
        <stp>##V3_BDPV12</stp>
        <stp>METSO FH Equity</stp>
        <stp>LAST_PRICE</stp>
        <stp>[Crispin Spreadsheet.xlsx]OEI!R76C7</stp>
        <tr r="G76" s="1"/>
      </tp>
      <tp>
        <v>9.7301000000000002</v>
        <stp/>
        <stp>##V3_BDPV12</stp>
        <stp>EURNOK Curncy</stp>
        <stp>PX_YEST_CLOSE</stp>
        <stp>[Crispin Spreadsheet.xlsx]OPE!R23C26</stp>
        <tr r="Z23" s="5"/>
      </tp>
      <tp>
        <v>9.7301000000000002</v>
        <stp/>
        <stp>##V3_BDPV12</stp>
        <stp>EURNOK Curncy</stp>
        <stp>PX_YEST_CLOSE</stp>
        <stp>[Crispin Spreadsheet.xlsx]OPE!R24C26</stp>
        <tr r="Z24" s="5"/>
      </tp>
      <tp>
        <v>1540.5</v>
        <stp/>
        <stp>##V3_BDPV12</stp>
        <stp>SKY LN Equity</stp>
        <stp>PX_YEST_CLOSE</stp>
        <stp>[Crispin Spreadsheet.xlsx]ALEG!R49C6</stp>
        <tr r="F49" s="3"/>
      </tp>
      <tp>
        <v>10.603199999999999</v>
        <stp/>
        <stp>##V3_BDPV12</stp>
        <stp>EURSEK Curncy</stp>
        <stp>PX_YEST_CLOSE</stp>
        <stp>[Crispin Spreadsheet.xlsx]OPE!R27C26</stp>
        <tr r="Z27" s="5"/>
      </tp>
      <tp>
        <v>7.4554999999999998</v>
        <stp/>
        <stp>##V3_BDPV12</stp>
        <stp>EURDKK Curncy</stp>
        <stp>PX_YEST_CLOSE</stp>
        <stp>[Crispin Spreadsheet.xlsx]OEI!R62C32</stp>
        <tr r="AF62" s="1"/>
      </tp>
      <tp>
        <v>7.4554999999999998</v>
        <stp/>
        <stp>##V3_BDPV12</stp>
        <stp>EURDKK Curncy</stp>
        <stp>PX_YEST_CLOSE</stp>
        <stp>[Crispin Spreadsheet.xlsx]OEI!R63C32</stp>
        <tr r="AF63" s="1"/>
      </tp>
      <tp>
        <v>7.4554999999999998</v>
        <stp/>
        <stp>##V3_BDPV12</stp>
        <stp>EURDKK Curncy</stp>
        <stp>PX_YEST_CLOSE</stp>
        <stp>[Crispin Spreadsheet.xlsx]OEI!R66C32</stp>
        <tr r="AF66" s="1"/>
      </tp>
      <tp>
        <v>7.4554999999999998</v>
        <stp/>
        <stp>##V3_BDPV12</stp>
        <stp>EURDKK Curncy</stp>
        <stp>PX_YEST_CLOSE</stp>
        <stp>[Crispin Spreadsheet.xlsx]OEI!R67C32</stp>
        <tr r="AF67" s="1"/>
      </tp>
      <tp>
        <v>7.4554999999999998</v>
        <stp/>
        <stp>##V3_BDPV12</stp>
        <stp>EURDKK Curncy</stp>
        <stp>PX_YEST_CLOSE</stp>
        <stp>[Crispin Spreadsheet.xlsx]OEI!R64C32</stp>
        <tr r="AF64" s="1"/>
      </tp>
      <tp>
        <v>7.4554999999999998</v>
        <stp/>
        <stp>##V3_BDPV12</stp>
        <stp>EURDKK Curncy</stp>
        <stp>PX_YEST_CLOSE</stp>
        <stp>[Crispin Spreadsheet.xlsx]OEI!R65C32</stp>
        <tr r="AF65" s="1"/>
      </tp>
      <tp>
        <v>7.4554999999999998</v>
        <stp/>
        <stp>##V3_BDPV12</stp>
        <stp>EURDKK Curncy</stp>
        <stp>PX_YEST_CLOSE</stp>
        <stp>[Crispin Spreadsheet.xlsx]OEI!R68C32</stp>
        <tr r="AF68" s="1"/>
      </tp>
      <tp>
        <v>7.4554999999999998</v>
        <stp/>
        <stp>##V3_BDPV12</stp>
        <stp>EURDKK Curncy</stp>
        <stp>PX_YEST_CLOSE</stp>
        <stp>[Crispin Spreadsheet.xlsx]OEI!R69C32</stp>
        <tr r="AF69" s="1"/>
      </tp>
      <tp>
        <v>7.4554999999999998</v>
        <stp/>
        <stp>##V3_BDPV12</stp>
        <stp>EURDKK Curncy</stp>
        <stp>PX_YEST_CLOSE</stp>
        <stp>[Crispin Spreadsheet.xlsx]OEI!R70C32</stp>
        <tr r="AF70" s="1"/>
      </tp>
      <tp>
        <v>31.95</v>
        <stp/>
        <stp>##V3_BDPV12</stp>
        <stp>BGS US Equity</stp>
        <stp>PX_YEST_CLOSE</stp>
        <stp>[Crispin Spreadsheet.xlsx]SWAN!R186C6</stp>
        <tr r="F186" s="2"/>
      </tp>
      <tp>
        <v>32.520000000000003</v>
        <stp/>
        <stp>##V3_BDPV12</stp>
        <stp>TUP US Equity</stp>
        <stp>PX_YEST_CLOSE</stp>
        <stp>[Crispin Spreadsheet.xlsx]SWAN!R215C6</stp>
        <tr r="F215" s="2"/>
      </tp>
      <tp t="s">
        <v>USD</v>
        <stp/>
        <stp>##V3_BDPV12</stp>
        <stp>BABA US Equity</stp>
        <stp>CRNCY</stp>
        <stp>[Crispin Spreadsheet.xlsx]SWAN!R183C4</stp>
        <tr r="D183" s="2"/>
      </tp>
      <tp t="s">
        <v>EUR</v>
        <stp/>
        <stp>##V3_BDPV12</stp>
        <stp>SAP GY Equity</stp>
        <stp>CRNCY</stp>
        <stp>[Crispin Spreadsheet.xlsx]SWAN!R53C4</stp>
        <tr r="D53" s="2"/>
      </tp>
      <tp>
        <v>2784</v>
        <stp/>
        <stp>##V3_BDPV12</stp>
        <stp>MTRO LN Equity</stp>
        <stp>PX_YEST_CLOSE</stp>
        <stp>[Crispin Spreadsheet.xlsx]SWAN!R164C6</stp>
        <tr r="F164" s="2"/>
      </tp>
      <tp t="s">
        <v>EUR</v>
        <stp/>
        <stp>##V3_BDPV12</stp>
        <stp>ADS GY Equity</stp>
        <stp>CRNCY</stp>
        <stp>[Crispin Spreadsheet.xlsx]SWAN!R46C4</stp>
        <tr r="D46" s="2"/>
      </tp>
      <tp t="s">
        <v>USD</v>
        <stp/>
        <stp>##V3_BDPV12</stp>
        <stp>TSLA US Equity</stp>
        <stp>CRNCY</stp>
        <stp>[Crispin Spreadsheet.xlsx]SWAN!R213C4</stp>
        <tr r="D213" s="2"/>
      </tp>
      <tp>
        <v>164.5</v>
        <stp/>
        <stp>##V3_BDPV12</stp>
        <stp>VOD LN Equity</stp>
        <stp>PX_YEST_CLOSE</stp>
        <stp>[Crispin Spreadsheet.xlsx]FDXC!R49C6</stp>
        <tr r="F49" s="8"/>
      </tp>
      <tp>
        <v>22.5</v>
        <stp/>
        <stp>##V3_BDPV12</stp>
        <stp>GGAL US Equity</stp>
        <stp>PX_YEST_CLOSE</stp>
        <stp>[Crispin Spreadsheet.xlsx]SWAN!R197C6</stp>
        <tr r="F197" s="2"/>
      </tp>
      <tp>
        <v>123.37</v>
        <stp/>
        <stp>##V3_BDPV12</stp>
        <stp>G U8 Comdty</stp>
        <stp>LAST_PRICE</stp>
        <stp>[Crispin Spreadsheet.xlsx]OEI!R756C7</stp>
        <tr r="G756" s="1"/>
      </tp>
      <tp>
        <v>53.79</v>
        <stp/>
        <stp>##V3_BDPV12</stp>
        <stp>REDFTPB GU Equity</stp>
        <stp>LAST_PRICE</stp>
        <stp>[Crispin Spreadsheet.xlsx]OEI!R194C7</stp>
        <tr r="G194" s="1"/>
      </tp>
      <tp>
        <v>1</v>
        <stp/>
        <stp>##V3_BDPV12</stp>
        <stp>EURBRL Curncy</stp>
        <stp>QUOTE_FACTOR</stp>
        <stp>[Crispin Spreadsheet.xlsx]SWAN!R20C12</stp>
        <tr r="L20" s="2"/>
      </tp>
      <tp>
        <v>39.11</v>
        <stp/>
        <stp>##V3_BDPV12</stp>
        <stp>FR FP Equity</stp>
        <stp>PX_YEST_CLOSE</stp>
        <stp>[Crispin Spreadsheet.xlsx]SWAN!R41C6</stp>
        <tr r="F41" s="2"/>
      </tp>
      <tp>
        <v>74.400000000000006</v>
        <stp/>
        <stp>##V3_BDPV12</stp>
        <stp>NODL NO Equity</stp>
        <stp>LAST_PRICE</stp>
        <stp>[Crispin Spreadsheet.xlsx]OPE!R24C7</stp>
        <tr r="G24" s="5"/>
      </tp>
      <tp t="s">
        <v>EUR</v>
        <stp/>
        <stp>##V3_BDPV12</stp>
        <stp>MT NA Equity</stp>
        <stp>CRNCY</stp>
        <stp>[Crispin Spreadsheet.xlsx]SWAN!R95C4</stp>
        <tr r="D95" s="2"/>
      </tp>
      <tp>
        <v>66</v>
        <stp/>
        <stp>##V3_BDPV12</stp>
        <stp>SLCE3 BS Equity</stp>
        <stp>LAST_PRICE</stp>
        <stp>[Crispin Spreadsheet.xlsx]ALEG!R6C7</stp>
        <tr r="G6" s="3"/>
      </tp>
      <tp>
        <v>297.60000000000002</v>
        <stp/>
        <stp>##V3_BDPV12</stp>
        <stp>AKERBP NO Equity</stp>
        <stp>LAST_PRICE</stp>
        <stp>[Crispin Spreadsheet.xlsx]OBID!R6C7</stp>
        <tr r="G6" s="7"/>
      </tp>
      <tp>
        <v>103.62</v>
        <stp/>
        <stp>##V3_BDPV12</stp>
        <stp>SAP GY Equity</stp>
        <stp>PX_YEST_CLOSE</stp>
        <stp>[Crispin Spreadsheet.xlsx]OPUS!R17C6</stp>
        <tr r="F17" s="4"/>
      </tp>
      <tp t="s">
        <v>EUR</v>
        <stp/>
        <stp>##V3_BDPV12</stp>
        <stp>WAF GY Equity</stp>
        <stp>CRNCY</stp>
        <stp>[Crispin Spreadsheet.xlsx]SWAN!R54C4</stp>
        <tr r="D54" s="2"/>
      </tp>
      <tp>
        <v>5.1660000000000004</v>
        <stp/>
        <stp>##V3_BDPV12</stp>
        <stp>AGN NA Equity</stp>
        <stp>PX_YEST_CLOSE</stp>
        <stp>[Crispin Spreadsheet.xlsx]SWAN!R94C6</stp>
        <tr r="F94" s="2"/>
      </tp>
      <tp>
        <v>4.7043999999999997</v>
        <stp/>
        <stp>##V3_BDPV12</stp>
        <stp>EURBRL Curncy</stp>
        <stp>PX_YEST_CLOSE</stp>
        <stp>[Crispin Spreadsheet.xlsx]OEI!R46C32</stp>
        <tr r="AF46" s="1"/>
      </tp>
      <tp>
        <v>4.7043999999999997</v>
        <stp/>
        <stp>##V3_BDPV12</stp>
        <stp>EURBRL Curncy</stp>
        <stp>PX_YEST_CLOSE</stp>
        <stp>[Crispin Spreadsheet.xlsx]OEI!R45C32</stp>
        <tr r="AF45" s="1"/>
      </tp>
      <tp t="s">
        <v>GBp</v>
        <stp/>
        <stp>##V3_BDPV12</stp>
        <stp>SLP LN Equity</stp>
        <stp>CRNCY</stp>
        <stp>[Crispin Spreadsheet.xlsx]OPUS!R53C4</stp>
        <tr r="D53" s="4"/>
      </tp>
      <tp>
        <v>43.57</v>
        <stp/>
        <stp>##V3_BDPV12</stp>
        <stp>NAV US Equity</stp>
        <stp>PX_YEST_CLOSE</stp>
        <stp>[Crispin Spreadsheet.xlsx]SWAN!R204C6</stp>
        <tr r="F204" s="2"/>
      </tp>
      <tp t="s">
        <v>USD</v>
        <stp/>
        <stp>##V3_BDPV12</stp>
        <stp>ESV US Equity</stp>
        <stp>CRNCY</stp>
        <stp>[Crispin Spreadsheet.xlsx]OPUS!R61C4</stp>
        <tr r="D61" s="4"/>
      </tp>
      <tp>
        <v>71.010000000000005</v>
        <stp/>
        <stp>##V3_BDHV12</stp>
        <stp>K US Equity</stp>
        <stp>PX_CLOSE_1D</stp>
        <stp>14/08/2018</stp>
        <stp>14/08/2018</stp>
        <stp>[Crispin Spreadsheet.xlsx]OEI!R678C28</stp>
        <tr r="AB678" s="1"/>
      </tp>
      <tp t="s">
        <v>USD</v>
        <stp/>
        <stp>##V3_BDPV12</stp>
        <stp>EOG US Equity</stp>
        <stp>CRNCY</stp>
        <stp>[Crispin Spreadsheet.xlsx]ALEG!R59C4</stp>
        <tr r="D59" s="3"/>
      </tp>
      <tp>
        <v>692</v>
        <stp/>
        <stp>##V3_BDPV12</stp>
        <stp>INCH LN Equity</stp>
        <stp>PX_YEST_CLOSE</stp>
        <stp>[Crispin Spreadsheet.xlsx]SWAN!R154C6</stp>
        <tr r="F154" s="2"/>
      </tp>
      <tp t="s">
        <v>USD</v>
        <stp/>
        <stp>##V3_BDPV12</stp>
        <stp>KGC US Equity</stp>
        <stp>CRNCY</stp>
        <stp>[Crispin Spreadsheet.xlsx]ALEG!R61C4</stp>
        <tr r="D61" s="3"/>
      </tp>
      <tp>
        <v>449.1</v>
        <stp/>
        <stp>##V3_BDPV12</stp>
        <stp>AUTO LN Equity</stp>
        <stp>PX_YEST_CLOSE</stp>
        <stp>[Crispin Spreadsheet.xlsx]SWAN!R133C6</stp>
        <tr r="F133" s="2"/>
      </tp>
      <tp t="s">
        <v>GBp</v>
        <stp/>
        <stp>##V3_BDPV12</stp>
        <stp>CPR LN Equity</stp>
        <stp>CRNCY</stp>
        <stp>[Crispin Spreadsheet.xlsx]SWAN!R139C4</stp>
        <tr r="D139" s="2"/>
      </tp>
      <tp>
        <v>110</v>
        <stp/>
        <stp>##V3_BDPV12</stp>
        <stp>ACA LN Equity</stp>
        <stp>PX_YEST_CLOSE</stp>
        <stp>[Crispin Spreadsheet.xlsx]ALEG!R36C6</stp>
        <tr r="F36" s="3"/>
      </tp>
      <tp>
        <v>1</v>
        <stp/>
        <stp>##V3_BDPV12</stp>
        <stp>EURJPY Curncy</stp>
        <stp>QUOTE_FACTOR</stp>
        <stp>[Crispin Spreadsheet.xlsx]ALEG!R19C12</stp>
        <tr r="L19" s="3"/>
      </tp>
      <tp>
        <v>1</v>
        <stp/>
        <stp>##V3_BDPV12</stp>
        <stp>EURJPY Curncy</stp>
        <stp>QUOTE_FACTOR</stp>
        <stp>[Crispin Spreadsheet.xlsx]ALEG!R18C12</stp>
        <tr r="L18" s="3"/>
      </tp>
      <tp>
        <v>1</v>
        <stp/>
        <stp>##V3_BDPV12</stp>
        <stp>EURJPY Curncy</stp>
        <stp>QUOTE_FACTOR</stp>
        <stp>[Crispin Spreadsheet.xlsx]ALEG!R25C12</stp>
        <tr r="L25" s="3"/>
      </tp>
      <tp>
        <v>1</v>
        <stp/>
        <stp>##V3_BDPV12</stp>
        <stp>EURJPY Curncy</stp>
        <stp>QUOTE_FACTOR</stp>
        <stp>[Crispin Spreadsheet.xlsx]ALEG!R24C12</stp>
        <tr r="L24" s="3"/>
      </tp>
      <tp>
        <v>1</v>
        <stp/>
        <stp>##V3_BDPV12</stp>
        <stp>EURJPY Curncy</stp>
        <stp>QUOTE_FACTOR</stp>
        <stp>[Crispin Spreadsheet.xlsx]ALEG!R23C12</stp>
        <tr r="L23" s="3"/>
      </tp>
      <tp>
        <v>1</v>
        <stp/>
        <stp>##V3_BDPV12</stp>
        <stp>EURJPY Curncy</stp>
        <stp>QUOTE_FACTOR</stp>
        <stp>[Crispin Spreadsheet.xlsx]ALEG!R22C12</stp>
        <tr r="L22" s="3"/>
      </tp>
      <tp>
        <v>1</v>
        <stp/>
        <stp>##V3_BDPV12</stp>
        <stp>EURJPY Curncy</stp>
        <stp>QUOTE_FACTOR</stp>
        <stp>[Crispin Spreadsheet.xlsx]ALEG!R21C12</stp>
        <tr r="L21" s="3"/>
      </tp>
      <tp>
        <v>1</v>
        <stp/>
        <stp>##V3_BDPV12</stp>
        <stp>EURJPY Curncy</stp>
        <stp>QUOTE_FACTOR</stp>
        <stp>[Crispin Spreadsheet.xlsx]ALEG!R20C12</stp>
        <tr r="L20" s="3"/>
      </tp>
      <tp>
        <v>1</v>
        <stp/>
        <stp>##V3_BDPV12</stp>
        <stp>EURNOK Curncy</stp>
        <stp>QUOTE_FACTOR</stp>
        <stp>[Crispin Spreadsheet.xlsx]SWAN!R99C12</stp>
        <tr r="L99" s="2"/>
      </tp>
      <tp>
        <v>16.125</v>
        <stp/>
        <stp>##V3_BDPV12</stp>
        <stp>STERV FH Equity</stp>
        <stp>LAST_PRICE</stp>
        <stp>[Crispin Spreadsheet.xlsx]OEI!R81C7</stp>
        <tr r="G81" s="1"/>
      </tp>
      <tp>
        <v>77.62</v>
        <stp/>
        <stp>##V3_BDPV12</stp>
        <stp>ERICB SS Equity</stp>
        <stp>LAST_PRICE</stp>
        <stp>[Crispin Spreadsheet.xlsx]OPE!R27C7</stp>
        <tr r="G27" s="5"/>
      </tp>
      <tp>
        <v>74.040000000000006</v>
        <stp/>
        <stp>##V3_BDPV12</stp>
        <stp>NESTE FH Equity</stp>
        <stp>LAST_PRICE</stp>
        <stp>[Crispin Spreadsheet.xlsx]OEI!R77C7</stp>
        <tr r="G77" s="1"/>
      </tp>
      <tp>
        <v>74.94</v>
        <stp/>
        <stp>##V3_BDHV12</stp>
        <stp>CBA AU Equity</stp>
        <stp>PX_CLOSE_1D</stp>
        <stp>14/08/2018</stp>
        <stp>14/08/2018</stp>
        <stp>[Crispin Spreadsheet.xlsx]SWAN!R7C26</stp>
        <tr r="Z7" s="2"/>
      </tp>
      <tp t="s">
        <v>GBp</v>
        <stp/>
        <stp>##V3_BDPV12</stp>
        <stp>RRS LN Equity</stp>
        <stp>CRNCY</stp>
        <stp>[Crispin Spreadsheet.xlsx]ALEG!R48C4</stp>
        <tr r="D48" s="3"/>
      </tp>
      <tp>
        <v>3.3000000000000002E-2</v>
        <stp/>
        <stp>##V3_BDPV12</stp>
        <stp>SVH AU Equity</stp>
        <stp>PX_YEST_CLOSE</stp>
        <stp>[Crispin Spreadsheet.xlsx]SWAN!R10C6</stp>
        <tr r="F10" s="2"/>
      </tp>
      <tp>
        <v>6.84</v>
        <stp/>
        <stp>##V3_BDPV12</stp>
        <stp>ESV US Equity</stp>
        <stp>PX_YEST_CLOSE</stp>
        <stp>[Crispin Spreadsheet.xlsx]SWAN!R195C6</stp>
        <tr r="F195" s="2"/>
      </tp>
      <tp>
        <v>17.61</v>
        <stp/>
        <stp>##V3_BDPV12</stp>
        <stp>HTZ US Equity</stp>
        <stp>PX_YEST_CLOSE</stp>
        <stp>[Crispin Spreadsheet.xlsx]SWAN!R199C6</stp>
        <tr r="F199" s="2"/>
      </tp>
      <tp>
        <v>68.599999999999994</v>
        <stp/>
        <stp>##V3_BDPV12</stp>
        <stp>HDG NA Equity</stp>
        <stp>PX_YEST_CLOSE</stp>
        <stp>[Crispin Spreadsheet.xlsx]SWAN!R96C6</stp>
        <tr r="F96" s="2"/>
      </tp>
      <tp t="s">
        <v>GBp</v>
        <stp/>
        <stp>##V3_BDPV12</stp>
        <stp>SKY LN Equity</stp>
        <stp>CRNCY</stp>
        <stp>[Crispin Spreadsheet.xlsx]BEST!R12C4</stp>
        <tr r="D12" s="6"/>
      </tp>
      <tp t="s">
        <v>USD</v>
        <stp/>
        <stp>##V3_BDPV12</stp>
        <stp>HURLN 7.5 07/24/22 Corp</stp>
        <stp>CRNCY</stp>
        <stp>[Crispin Spreadsheet.xlsx]ALEG!R43C4</stp>
        <tr r="D43" s="3"/>
      </tp>
      <tp>
        <v>109.39</v>
        <stp/>
        <stp>##V3_BDPV12</stp>
        <stp>BTSA Comdty</stp>
        <stp>LAST_PRICE</stp>
        <stp>[Crispin Spreadsheet.xlsx]OEI!R745C7</stp>
        <tr r="G745" s="1"/>
      </tp>
      <tp t="s">
        <v>USD</v>
        <stp/>
        <stp>##V3_BDPV12</stp>
        <stp>RDC US Equity</stp>
        <stp>CRNCY</stp>
        <stp>[Crispin Spreadsheet.xlsx]ALEG!R63C4</stp>
        <tr r="D63" s="3"/>
      </tp>
      <tp>
        <v>118.23</v>
        <stp/>
        <stp>##V3_BDPV12</stp>
        <stp>EOG US Equity</stp>
        <stp>PX_YEST_CLOSE</stp>
        <stp>[Crispin Spreadsheet.xlsx]OPUS!R62C6</stp>
        <tr r="F62" s="4"/>
      </tp>
      <tp>
        <v>123.39</v>
        <stp/>
        <stp>##V3_BDHV12</stp>
        <stp>G U8 Comdty</stp>
        <stp>PX_CLOSE_1D</stp>
        <stp>14/08/2018</stp>
        <stp>14/08/2018</stp>
        <stp>[Crispin Spreadsheet.xlsx]OEI!R756C28</stp>
        <tr r="AB756" s="1"/>
      </tp>
      <tp t="s">
        <v>EUR</v>
        <stp/>
        <stp>##V3_BDPV12</stp>
        <stp>ORA FP Equity</stp>
        <stp>CRNCY</stp>
        <stp>[Crispin Spreadsheet.xlsx]OPUS!R12C4</stp>
        <tr r="D12" s="4"/>
      </tp>
      <tp>
        <v>110</v>
        <stp/>
        <stp>##V3_BDPV12</stp>
        <stp>ACA LN Equity</stp>
        <stp>PX_YEST_CLOSE</stp>
        <stp>[Crispin Spreadsheet.xlsx]FDXC!R33C6</stp>
        <tr r="F33" s="8"/>
      </tp>
      <tp>
        <v>1516</v>
        <stp/>
        <stp>##V3_BDPV12</stp>
        <stp>ABC LN Equity</stp>
        <stp>PX_YEST_CLOSE</stp>
        <stp>[Crispin Spreadsheet.xlsx]FDXC!R32C6</stp>
        <tr r="F32" s="8"/>
      </tp>
      <tp t="s">
        <v>GBp</v>
        <stp/>
        <stp>##V3_BDPV12</stp>
        <stp>RRS LN Equity</stp>
        <stp>CRNCY</stp>
        <stp>[Crispin Spreadsheet.xlsx]SWAN!R169C4</stp>
        <tr r="D169" s="2"/>
      </tp>
      <tp t="s">
        <v>CHF</v>
        <stp/>
        <stp>##V3_BDPV12</stp>
        <stp>AMS SW Equity</stp>
        <stp>CRNCY</stp>
        <stp>[Crispin Spreadsheet.xlsx]SWAN!R119C4</stp>
        <tr r="D119" s="2"/>
      </tp>
      <tp t="s">
        <v>USD</v>
        <stp/>
        <stp>##V3_BDPV12</stp>
        <stp>QCOM US Equity</stp>
        <stp>CRNCY</stp>
        <stp>[Crispin Spreadsheet.xlsx]SWAN!R209C4</stp>
        <tr r="D209" s="2"/>
      </tp>
      <tp>
        <v>66</v>
        <stp/>
        <stp>##V3_BDPV12</stp>
        <stp>SLCE3 BS Equity</stp>
        <stp>LAST_PRICE</stp>
        <stp>[Crispin Spreadsheet.xlsx]OPE!R6C7</stp>
        <tr r="G6" s="5"/>
      </tp>
      <tp>
        <v>5403</v>
        <stp/>
        <stp>##V3_BDPV12</stp>
        <stp>CFA Index</stp>
        <stp>LAST_PRICE</stp>
        <stp>[Crispin Spreadsheet.xlsx]OEI!R84C7</stp>
        <tr r="G84" s="1"/>
      </tp>
      <tp>
        <v>3387</v>
        <stp/>
        <stp>##V3_BDPV12</stp>
        <stp>VGA Index</stp>
        <stp>LAST_PRICE</stp>
        <stp>[Crispin Spreadsheet.xlsx]OEI!R85C7</stp>
        <tr r="G85" s="1"/>
      </tp>
      <tp>
        <v>1</v>
        <stp/>
        <stp>##V3_BDPV12</stp>
        <stp>USDJPY Curncy</stp>
        <stp>QUOTE_FACTOR</stp>
        <stp>[Crispin Spreadsheet.xlsx]FDXC!R17C12</stp>
        <tr r="L17" s="8"/>
      </tp>
      <tp>
        <v>1</v>
        <stp/>
        <stp>##V3_BDPV12</stp>
        <stp>USDJPY Curncy</stp>
        <stp>QUOTE_FACTOR</stp>
        <stp>[Crispin Spreadsheet.xlsx]FDXC!R16C12</stp>
        <tr r="L16" s="8"/>
      </tp>
      <tp>
        <v>1</v>
        <stp/>
        <stp>##V3_BDPV12</stp>
        <stp>USDJPY Curncy</stp>
        <stp>QUOTE_FACTOR</stp>
        <stp>[Crispin Spreadsheet.xlsx]FDXC!R15C12</stp>
        <tr r="L15" s="8"/>
      </tp>
      <tp>
        <v>1</v>
        <stp/>
        <stp>##V3_BDPV12</stp>
        <stp>USDJPY Curncy</stp>
        <stp>QUOTE_FACTOR</stp>
        <stp>[Crispin Spreadsheet.xlsx]FDXC!R19C12</stp>
        <tr r="L19" s="8"/>
      </tp>
      <tp>
        <v>1</v>
        <stp/>
        <stp>##V3_BDPV12</stp>
        <stp>USDJPY Curncy</stp>
        <stp>QUOTE_FACTOR</stp>
        <stp>[Crispin Spreadsheet.xlsx]FDXC!R18C12</stp>
        <tr r="L18" s="8"/>
      </tp>
      <tp>
        <v>1</v>
        <stp/>
        <stp>##V3_BDPV12</stp>
        <stp>USDJPY Curncy</stp>
        <stp>QUOTE_FACTOR</stp>
        <stp>[Crispin Spreadsheet.xlsx]FDXC!R22C12</stp>
        <tr r="L22" s="8"/>
      </tp>
      <tp>
        <v>1</v>
        <stp/>
        <stp>##V3_BDPV12</stp>
        <stp>USDJPY Curncy</stp>
        <stp>QUOTE_FACTOR</stp>
        <stp>[Crispin Spreadsheet.xlsx]FDXC!R21C12</stp>
        <tr r="L21" s="8"/>
      </tp>
      <tp>
        <v>1</v>
        <stp/>
        <stp>##V3_BDPV12</stp>
        <stp>USDJPY Curncy</stp>
        <stp>QUOTE_FACTOR</stp>
        <stp>[Crispin Spreadsheet.xlsx]FDXC!R20C12</stp>
        <tr r="L20" s="8"/>
      </tp>
      <tp>
        <v>1.1601999999999999</v>
        <stp/>
        <stp>##V3_BDPV12</stp>
        <stp>EURUSD Curncy</stp>
        <stp>PX_YEST_CLOSE</stp>
        <stp>[Crispin Spreadsheet.xlsx]SWAN!R189C30</stp>
        <tr r="AD189" s="2"/>
      </tp>
      <tp>
        <v>1.1601999999999999</v>
        <stp/>
        <stp>##V3_BDPV12</stp>
        <stp>EURUSD Curncy</stp>
        <stp>PX_YEST_CLOSE</stp>
        <stp>[Crispin Spreadsheet.xlsx]SWAN!R188C30</stp>
        <tr r="AD188" s="2"/>
      </tp>
      <tp>
        <v>1.1601999999999999</v>
        <stp/>
        <stp>##V3_BDPV12</stp>
        <stp>EURUSD Curncy</stp>
        <stp>PX_YEST_CLOSE</stp>
        <stp>[Crispin Spreadsheet.xlsx]SWAN!R183C30</stp>
        <tr r="AD183" s="2"/>
      </tp>
      <tp>
        <v>1.1601999999999999</v>
        <stp/>
        <stp>##V3_BDPV12</stp>
        <stp>EURUSD Curncy</stp>
        <stp>PX_YEST_CLOSE</stp>
        <stp>[Crispin Spreadsheet.xlsx]SWAN!R187C30</stp>
        <tr r="AD187" s="2"/>
      </tp>
      <tp>
        <v>1.1601999999999999</v>
        <stp/>
        <stp>##V3_BDPV12</stp>
        <stp>EURUSD Curncy</stp>
        <stp>PX_YEST_CLOSE</stp>
        <stp>[Crispin Spreadsheet.xlsx]SWAN!R186C30</stp>
        <tr r="AD186" s="2"/>
      </tp>
      <tp>
        <v>1.1601999999999999</v>
        <stp/>
        <stp>##V3_BDPV12</stp>
        <stp>EURUSD Curncy</stp>
        <stp>PX_YEST_CLOSE</stp>
        <stp>[Crispin Spreadsheet.xlsx]SWAN!R185C30</stp>
        <tr r="AD185" s="2"/>
      </tp>
      <tp>
        <v>1.1601999999999999</v>
        <stp/>
        <stp>##V3_BDPV12</stp>
        <stp>EURUSD Curncy</stp>
        <stp>PX_YEST_CLOSE</stp>
        <stp>[Crispin Spreadsheet.xlsx]SWAN!R184C30</stp>
        <tr r="AD184" s="2"/>
      </tp>
      <tp>
        <v>1.1601999999999999</v>
        <stp/>
        <stp>##V3_BDPV12</stp>
        <stp>EURUSD Curncy</stp>
        <stp>PX_YEST_CLOSE</stp>
        <stp>[Crispin Spreadsheet.xlsx]SWAN!R199C30</stp>
        <tr r="AD199" s="2"/>
      </tp>
      <tp>
        <v>1.1601999999999999</v>
        <stp/>
        <stp>##V3_BDPV12</stp>
        <stp>EURUSD Curncy</stp>
        <stp>PX_YEST_CLOSE</stp>
        <stp>[Crispin Spreadsheet.xlsx]SWAN!R198C30</stp>
        <tr r="AD198" s="2"/>
      </tp>
      <tp>
        <v>1.1601999999999999</v>
        <stp/>
        <stp>##V3_BDPV12</stp>
        <stp>EURUSD Curncy</stp>
        <stp>PX_YEST_CLOSE</stp>
        <stp>[Crispin Spreadsheet.xlsx]SWAN!R193C30</stp>
        <tr r="AD193" s="2"/>
      </tp>
      <tp>
        <v>1.1601999999999999</v>
        <stp/>
        <stp>##V3_BDPV12</stp>
        <stp>EURUSD Curncy</stp>
        <stp>PX_YEST_CLOSE</stp>
        <stp>[Crispin Spreadsheet.xlsx]SWAN!R192C30</stp>
        <tr r="AD192" s="2"/>
      </tp>
      <tp>
        <v>1.1601999999999999</v>
        <stp/>
        <stp>##V3_BDPV12</stp>
        <stp>EURUSD Curncy</stp>
        <stp>PX_YEST_CLOSE</stp>
        <stp>[Crispin Spreadsheet.xlsx]SWAN!R191C30</stp>
        <tr r="AD191" s="2"/>
      </tp>
      <tp>
        <v>1.1601999999999999</v>
        <stp/>
        <stp>##V3_BDPV12</stp>
        <stp>EURUSD Curncy</stp>
        <stp>PX_YEST_CLOSE</stp>
        <stp>[Crispin Spreadsheet.xlsx]SWAN!R190C30</stp>
        <tr r="AD190" s="2"/>
      </tp>
      <tp>
        <v>1.1601999999999999</v>
        <stp/>
        <stp>##V3_BDPV12</stp>
        <stp>EURUSD Curncy</stp>
        <stp>PX_YEST_CLOSE</stp>
        <stp>[Crispin Spreadsheet.xlsx]SWAN!R197C30</stp>
        <tr r="AD197" s="2"/>
      </tp>
      <tp>
        <v>1.1601999999999999</v>
        <stp/>
        <stp>##V3_BDPV12</stp>
        <stp>EURUSD Curncy</stp>
        <stp>PX_YEST_CLOSE</stp>
        <stp>[Crispin Spreadsheet.xlsx]SWAN!R196C30</stp>
        <tr r="AD196" s="2"/>
      </tp>
      <tp>
        <v>1.1601999999999999</v>
        <stp/>
        <stp>##V3_BDPV12</stp>
        <stp>EURUSD Curncy</stp>
        <stp>PX_YEST_CLOSE</stp>
        <stp>[Crispin Spreadsheet.xlsx]SWAN!R195C30</stp>
        <tr r="AD195" s="2"/>
      </tp>
      <tp>
        <v>1.1601999999999999</v>
        <stp/>
        <stp>##V3_BDPV12</stp>
        <stp>EURUSD Curncy</stp>
        <stp>PX_YEST_CLOSE</stp>
        <stp>[Crispin Spreadsheet.xlsx]SWAN!R194C30</stp>
        <tr r="AD194" s="2"/>
      </tp>
      <tp>
        <v>1.1601999999999999</v>
        <stp/>
        <stp>##V3_BDPV12</stp>
        <stp>EURUSD Curncy</stp>
        <stp>PX_YEST_CLOSE</stp>
        <stp>[Crispin Spreadsheet.xlsx]SWAN!R151C30</stp>
        <tr r="AD151" s="2"/>
      </tp>
      <tp>
        <v>1.1601999999999999</v>
        <stp/>
        <stp>##V3_BDPV12</stp>
        <stp>EURUSD Curncy</stp>
        <stp>PX_YEST_CLOSE</stp>
        <stp>[Crispin Spreadsheet.xlsx]SWAN!R209C30</stp>
        <tr r="AD209" s="2"/>
      </tp>
      <tp>
        <v>1.1601999999999999</v>
        <stp/>
        <stp>##V3_BDPV12</stp>
        <stp>EURUSD Curncy</stp>
        <stp>PX_YEST_CLOSE</stp>
        <stp>[Crispin Spreadsheet.xlsx]SWAN!R208C30</stp>
        <tr r="AD208" s="2"/>
      </tp>
      <tp>
        <v>1.1601999999999999</v>
        <stp/>
        <stp>##V3_BDPV12</stp>
        <stp>EURUSD Curncy</stp>
        <stp>PX_YEST_CLOSE</stp>
        <stp>[Crispin Spreadsheet.xlsx]SWAN!R203C30</stp>
        <tr r="AD203" s="2"/>
      </tp>
      <tp>
        <v>1.1601999999999999</v>
        <stp/>
        <stp>##V3_BDPV12</stp>
        <stp>EURUSD Curncy</stp>
        <stp>PX_YEST_CLOSE</stp>
        <stp>[Crispin Spreadsheet.xlsx]SWAN!R202C30</stp>
        <tr r="AD202" s="2"/>
      </tp>
      <tp>
        <v>1.1601999999999999</v>
        <stp/>
        <stp>##V3_BDPV12</stp>
        <stp>EURUSD Curncy</stp>
        <stp>PX_YEST_CLOSE</stp>
        <stp>[Crispin Spreadsheet.xlsx]SWAN!R201C30</stp>
        <tr r="AD201" s="2"/>
      </tp>
      <tp>
        <v>1.1601999999999999</v>
        <stp/>
        <stp>##V3_BDPV12</stp>
        <stp>EURUSD Curncy</stp>
        <stp>PX_YEST_CLOSE</stp>
        <stp>[Crispin Spreadsheet.xlsx]SWAN!R200C30</stp>
        <tr r="AD200" s="2"/>
      </tp>
      <tp>
        <v>1.1601999999999999</v>
        <stp/>
        <stp>##V3_BDPV12</stp>
        <stp>EURUSD Curncy</stp>
        <stp>PX_YEST_CLOSE</stp>
        <stp>[Crispin Spreadsheet.xlsx]SWAN!R207C30</stp>
        <tr r="AD207" s="2"/>
      </tp>
      <tp>
        <v>1.1601999999999999</v>
        <stp/>
        <stp>##V3_BDPV12</stp>
        <stp>EURUSD Curncy</stp>
        <stp>PX_YEST_CLOSE</stp>
        <stp>[Crispin Spreadsheet.xlsx]SWAN!R206C30</stp>
        <tr r="AD206" s="2"/>
      </tp>
      <tp>
        <v>1.1601999999999999</v>
        <stp/>
        <stp>##V3_BDPV12</stp>
        <stp>EURUSD Curncy</stp>
        <stp>PX_YEST_CLOSE</stp>
        <stp>[Crispin Spreadsheet.xlsx]SWAN!R205C30</stp>
        <tr r="AD205" s="2"/>
      </tp>
      <tp>
        <v>1.1601999999999999</v>
        <stp/>
        <stp>##V3_BDPV12</stp>
        <stp>EURUSD Curncy</stp>
        <stp>PX_YEST_CLOSE</stp>
        <stp>[Crispin Spreadsheet.xlsx]SWAN!R204C30</stp>
        <tr r="AD204" s="2"/>
      </tp>
      <tp>
        <v>1.1601999999999999</v>
        <stp/>
        <stp>##V3_BDPV12</stp>
        <stp>EURUSD Curncy</stp>
        <stp>PX_YEST_CLOSE</stp>
        <stp>[Crispin Spreadsheet.xlsx]SWAN!R219C30</stp>
        <tr r="AD219" s="2"/>
      </tp>
      <tp>
        <v>1.1601999999999999</v>
        <stp/>
        <stp>##V3_BDPV12</stp>
        <stp>EURUSD Curncy</stp>
        <stp>PX_YEST_CLOSE</stp>
        <stp>[Crispin Spreadsheet.xlsx]SWAN!R218C30</stp>
        <tr r="AD218" s="2"/>
      </tp>
      <tp>
        <v>1.1601999999999999</v>
        <stp/>
        <stp>##V3_BDPV12</stp>
        <stp>EURUSD Curncy</stp>
        <stp>PX_YEST_CLOSE</stp>
        <stp>[Crispin Spreadsheet.xlsx]SWAN!R213C30</stp>
        <tr r="AD213" s="2"/>
      </tp>
      <tp>
        <v>1.1601999999999999</v>
        <stp/>
        <stp>##V3_BDPV12</stp>
        <stp>EURUSD Curncy</stp>
        <stp>PX_YEST_CLOSE</stp>
        <stp>[Crispin Spreadsheet.xlsx]SWAN!R212C30</stp>
        <tr r="AD212" s="2"/>
      </tp>
      <tp>
        <v>1.1601999999999999</v>
        <stp/>
        <stp>##V3_BDPV12</stp>
        <stp>EURUSD Curncy</stp>
        <stp>PX_YEST_CLOSE</stp>
        <stp>[Crispin Spreadsheet.xlsx]SWAN!R211C30</stp>
        <tr r="AD211" s="2"/>
      </tp>
      <tp>
        <v>1.1601999999999999</v>
        <stp/>
        <stp>##V3_BDPV12</stp>
        <stp>EURUSD Curncy</stp>
        <stp>PX_YEST_CLOSE</stp>
        <stp>[Crispin Spreadsheet.xlsx]SWAN!R210C30</stp>
        <tr r="AD210" s="2"/>
      </tp>
      <tp>
        <v>1.1601999999999999</v>
        <stp/>
        <stp>##V3_BDPV12</stp>
        <stp>EURUSD Curncy</stp>
        <stp>PX_YEST_CLOSE</stp>
        <stp>[Crispin Spreadsheet.xlsx]SWAN!R217C30</stp>
        <tr r="AD217" s="2"/>
      </tp>
      <tp>
        <v>1.1601999999999999</v>
        <stp/>
        <stp>##V3_BDPV12</stp>
        <stp>EURUSD Curncy</stp>
        <stp>PX_YEST_CLOSE</stp>
        <stp>[Crispin Spreadsheet.xlsx]SWAN!R216C30</stp>
        <tr r="AD216" s="2"/>
      </tp>
      <tp>
        <v>1.1601999999999999</v>
        <stp/>
        <stp>##V3_BDPV12</stp>
        <stp>EURUSD Curncy</stp>
        <stp>PX_YEST_CLOSE</stp>
        <stp>[Crispin Spreadsheet.xlsx]SWAN!R215C30</stp>
        <tr r="AD215" s="2"/>
      </tp>
      <tp>
        <v>1.1601999999999999</v>
        <stp/>
        <stp>##V3_BDPV12</stp>
        <stp>EURUSD Curncy</stp>
        <stp>PX_YEST_CLOSE</stp>
        <stp>[Crispin Spreadsheet.xlsx]SWAN!R214C30</stp>
        <tr r="AD214" s="2"/>
      </tp>
      <tp>
        <v>1.1601999999999999</v>
        <stp/>
        <stp>##V3_BDPV12</stp>
        <stp>EURUSD Curncy</stp>
        <stp>PX_YEST_CLOSE</stp>
        <stp>[Crispin Spreadsheet.xlsx]SWAN!R228C30</stp>
        <tr r="AD228" s="2"/>
      </tp>
      <tp>
        <v>1.1601999999999999</v>
        <stp/>
        <stp>##V3_BDPV12</stp>
        <stp>EURUSD Curncy</stp>
        <stp>PX_YEST_CLOSE</stp>
        <stp>[Crispin Spreadsheet.xlsx]SWAN!R233C30</stp>
        <tr r="AD233" s="2"/>
      </tp>
      <tp>
        <v>1.1601999999999999</v>
        <stp/>
        <stp>##V3_BDPV12</stp>
        <stp>EURUSD Curncy</stp>
        <stp>PX_YEST_CLOSE</stp>
        <stp>[Crispin Spreadsheet.xlsx]SWAN!R231C30</stp>
        <tr r="AD231" s="2"/>
      </tp>
      <tp>
        <v>1.1601999999999999</v>
        <stp/>
        <stp>##V3_BDPV12</stp>
        <stp>EURUSD Curncy</stp>
        <stp>PX_YEST_CLOSE</stp>
        <stp>[Crispin Spreadsheet.xlsx]SWAN!R234C30</stp>
        <tr r="AD234" s="2"/>
      </tp>
      <tp>
        <v>21.75</v>
        <stp/>
        <stp>##V3_BDHV12</stp>
        <stp>VIV FP Equity</stp>
        <stp>PX_CLOSE_1D</stp>
        <stp>14/08/2018</stp>
        <stp>14/08/2018</stp>
        <stp>[Crispin Spreadsheet.xlsx]FDXC!R8C22</stp>
        <tr r="V8" s="8"/>
      </tp>
      <tp>
        <v>237.81</v>
        <stp/>
        <stp>##V3_BDPV12</stp>
        <stp>GS US Equity</stp>
        <stp>LAST_PRICE</stp>
        <stp>[Crispin Spreadsheet.xlsx]OEI!R668C7</stp>
        <tr r="G668" s="1"/>
      </tp>
      <tp>
        <v>5022</v>
        <stp/>
        <stp>##V3_BDPV12</stp>
        <stp>RRS LN Equity</stp>
        <stp>PX_YEST_CLOSE</stp>
        <stp>[Crispin Spreadsheet.xlsx]OPUS!R51C6</stp>
        <tr r="F51" s="4"/>
      </tp>
      <tp>
        <v>79.87</v>
        <stp/>
        <stp>##V3_BDPV12</stp>
        <stp>OXY US Equity</stp>
        <stp>PX_YEST_CLOSE</stp>
        <stp>[Crispin Spreadsheet.xlsx]ALEG!R62C6</stp>
        <tr r="F62" s="3"/>
      </tp>
      <tp>
        <v>8836</v>
        <stp/>
        <stp>##V3_BDHV12</stp>
        <stp>MAERSKB DC Equity</stp>
        <stp>PX_CLOSE_1D</stp>
        <stp>14/08/2018</stp>
        <stp>14/08/2018</stp>
        <stp>[Crispin Spreadsheet.xlsx]OEI!R778C28</stp>
        <tr r="AB778" s="1"/>
      </tp>
      <tp t="s">
        <v>GBp</v>
        <stp/>
        <stp>##V3_BDPV12</stp>
        <stp>HWDN LN Equity</stp>
        <stp>CRNCY</stp>
        <stp>[Crispin Spreadsheet.xlsx]SWAN!R149C4</stp>
        <tr r="D149" s="2"/>
      </tp>
      <tp>
        <v>22.35</v>
        <stp/>
        <stp>##V3_BDPV12</stp>
        <stp>VIV FP Equity</stp>
        <stp>PX_YEST_CLOSE</stp>
        <stp>[Crispin Spreadsheet.xlsx]OPUS!R14C6</stp>
        <tr r="F14" s="4"/>
      </tp>
      <tp>
        <v>1278.5</v>
        <stp/>
        <stp>##V3_BDPV12</stp>
        <stp>WPP LN Equity</stp>
        <stp>PX_YEST_CLOSE</stp>
        <stp>[Crispin Spreadsheet.xlsx]SWAN!R180C6</stp>
        <tr r="F180" s="2"/>
      </tp>
      <tp>
        <v>419.2</v>
        <stp/>
        <stp>##V3_BDPV12</stp>
        <stp>JUP LN Equity</stp>
        <stp>PX_YEST_CLOSE</stp>
        <stp>[Crispin Spreadsheet.xlsx]SWAN!R160C6</stp>
        <tr r="F160" s="2"/>
      </tp>
      <tp>
        <v>128.1</v>
        <stp/>
        <stp>##V3_BDPV12</stp>
        <stp>TALK LN Equity</stp>
        <stp>PX_YEST_CLOSE</stp>
        <stp>[Crispin Spreadsheet.xlsx]SWAN!R175C6</stp>
        <tr r="F175" s="2"/>
      </tp>
      <tp t="s">
        <v>HKD</v>
        <stp/>
        <stp>##V3_BDPV12</stp>
        <stp>939 HK Equity</stp>
        <stp>CRNCY</stp>
        <stp>[Crispin Spreadsheet.xlsx]OEI!R199C4</stp>
        <tr r="D199" s="1"/>
      </tp>
      <tp t="s">
        <v>USD</v>
        <stp/>
        <stp>##V3_BDPV12</stp>
        <stp>KGC US Equity</stp>
        <stp>CRNCY</stp>
        <stp>[Crispin Spreadsheet.xlsx]FDXC!R57C4</stp>
        <tr r="D57" s="8"/>
      </tp>
      <tp>
        <v>25</v>
        <stp/>
        <stp>##V3_BDPV12</stp>
        <stp>PDG LN Equity</stp>
        <stp>PX_YEST_CLOSE</stp>
        <stp>[Crispin Spreadsheet.xlsx]OBID!R10C6</stp>
        <tr r="F10" s="7"/>
      </tp>
      <tp>
        <v>9.0839999999999996</v>
        <stp/>
        <stp>##V3_BDPV12</stp>
        <stp>ARYN SW Equity</stp>
        <stp>PX_YEST_CLOSE</stp>
        <stp>[Crispin Spreadsheet.xlsx]SWAN!R120C6</stp>
        <tr r="F120" s="2"/>
      </tp>
      <tp t="s">
        <v>NOK</v>
        <stp/>
        <stp>##V3_BDPV12</stp>
        <stp>SUBC NO Equity</stp>
        <stp>CRNCY</stp>
        <stp>[Crispin Spreadsheet.xlsx]SWAN!R104C4</stp>
        <tr r="D104" s="2"/>
      </tp>
      <tp>
        <v>1516</v>
        <stp/>
        <stp>##V3_BDPV12</stp>
        <stp>ABC LN Equity</stp>
        <stp>PX_YEST_CLOSE</stp>
        <stp>[Crispin Spreadsheet.xlsx]ALEG!R35C6</stp>
        <tr r="F35" s="3"/>
      </tp>
      <tp t="s">
        <v>EUR</v>
        <stp/>
        <stp>##V3_BDPV12</stp>
        <stp>IFX GY Equity</stp>
        <stp>CRNCY</stp>
        <stp>[Crispin Spreadsheet.xlsx]SWAN!R51C4</stp>
        <tr r="D51" s="2"/>
      </tp>
      <tp>
        <v>189</v>
        <stp/>
        <stp>##V3_BDPV12</stp>
        <stp>DANSKE DC Equity</stp>
        <stp>LAST_PRICE</stp>
        <stp>[Crispin Spreadsheet.xlsx]OEI!R64C7</stp>
        <tr r="G64" s="1"/>
      </tp>
      <tp t="s">
        <v>JPY</v>
        <stp/>
        <stp>##V3_BDPV12</stp>
        <stp>8848 JT Equity</stp>
        <stp>CRNCY</stp>
        <stp>[Crispin Spreadsheet.xlsx]OPE!R20C4</stp>
        <tr r="D20" s="5"/>
      </tp>
      <tp>
        <v>79.75</v>
        <stp/>
        <stp>##V3_BDPV12</stp>
        <stp>BB FP Equity</stp>
        <stp>PX_YEST_CLOSE</stp>
        <stp>[Crispin Spreadsheet.xlsx]SWAN!R40C6</stp>
        <tr r="F40" s="2"/>
      </tp>
      <tp>
        <v>54.37</v>
        <stp/>
        <stp>##V3_BDPV12</stp>
        <stp>VZ US Equity</stp>
        <stp>LAST_PRICE</stp>
        <stp>[Crispin Spreadsheet.xlsx]OEI!R730C7</stp>
        <tr r="G730" s="1"/>
      </tp>
      <tp t="s">
        <v>USD</v>
        <stp/>
        <stp>##V3_BDPV12</stp>
        <stp>NVDA US Equity</stp>
        <stp>CRNCY</stp>
        <stp>[Crispin Spreadsheet.xlsx]SWAN!R207C4</stp>
        <tr r="D207" s="2"/>
      </tp>
      <tp t="s">
        <v>ISHARES MSCI EMERGING MARKET</v>
        <stp/>
        <stp>##V3_BDPV12</stp>
        <stp>EEM US Equity</stp>
        <stp>NAME</stp>
        <stp>[Crispin Spreadsheet.xlsx]OEI!R754C5</stp>
        <tr r="E754" s="1"/>
      </tp>
      <tp>
        <v>79.87</v>
        <stp/>
        <stp>##V3_BDPV12</stp>
        <stp>OXY US Equity</stp>
        <stp>PX_YEST_CLOSE</stp>
        <stp>[Crispin Spreadsheet.xlsx]SWAN!R208C6</stp>
        <tr r="F208" s="2"/>
      </tp>
      <tp>
        <v>413.6</v>
        <stp/>
        <stp>##V3_BDPV12</stp>
        <stp>UHR SW Equity</stp>
        <stp>PX_YEST_CLOSE</stp>
        <stp>[Crispin Spreadsheet.xlsx]SWAN!R123C6</stp>
        <tr r="F123" s="2"/>
      </tp>
      <tp>
        <v>160.65</v>
        <stp/>
        <stp>##V3_BDPV12</stp>
        <stp>ITV LN Equity</stp>
        <stp>PX_YEST_CLOSE</stp>
        <stp>[Crispin Spreadsheet.xlsx]SWAN!R157C6</stp>
        <tr r="F157" s="2"/>
      </tp>
      <tp>
        <v>26</v>
        <stp/>
        <stp>##V3_BDPV12</stp>
        <stp>AGY LN Equity</stp>
        <stp>PX_YEST_CLOSE</stp>
        <stp>[Crispin Spreadsheet.xlsx]SWAN!R128C6</stp>
        <tr r="F128" s="2"/>
      </tp>
      <tp>
        <v>6.84</v>
        <stp/>
        <stp>##V3_BDPV12</stp>
        <stp>ESV US Equity</stp>
        <stp>PX_YEST_CLOSE</stp>
        <stp>[Crispin Spreadsheet.xlsx]ALEG!R58C6</stp>
        <tr r="F58" s="3"/>
      </tp>
      <tp t="s">
        <v>GBp</v>
        <stp/>
        <stp>##V3_BDPV12</stp>
        <stp>DGOC LN Equity</stp>
        <stp>CRNCY</stp>
        <stp>[Crispin Spreadsheet.xlsx]SWAN!R145C4</stp>
        <tr r="D145" s="2"/>
      </tp>
      <tp t="s">
        <v>SEK</v>
        <stp/>
        <stp>##V3_BDPV12</stp>
        <stp>CLAB SS Equity</stp>
        <stp>CRNCY</stp>
        <stp>[Crispin Spreadsheet.xlsx]SWAN!R114C4</stp>
        <tr r="D114" s="2"/>
      </tp>
      <tp t="s">
        <v>GBp</v>
        <stp/>
        <stp>##V3_BDPV12</stp>
        <stp>BARC LN Equity</stp>
        <stp>CRNCY</stp>
        <stp>[Crispin Spreadsheet.xlsx]SWAN!R135C4</stp>
        <tr r="D135" s="2"/>
      </tp>
      <tp t="s">
        <v>GBp</v>
        <stp/>
        <stp>##V3_BDPV12</stp>
        <stp>BT/A LN Equity</stp>
        <stp>CRNCY</stp>
        <stp>[Crispin Spreadsheet.xlsx]SWAN!R137C4</stp>
        <tr r="D137" s="2"/>
      </tp>
      <tp>
        <v>57.5</v>
        <stp/>
        <stp>##V3_BDPV12</stp>
        <stp>TUNG LN Equity</stp>
        <stp>PX_YEST_CLOSE</stp>
        <stp>[Crispin Spreadsheet.xlsx]SWAN!R178C6</stp>
        <tr r="F178" s="2"/>
      </tp>
      <tp>
        <v>73.400000000000006</v>
        <stp/>
        <stp>##V3_BDPV12</stp>
        <stp>NODL NO Equity</stp>
        <stp>PX_YEST_CLOSE</stp>
        <stp>[Crispin Spreadsheet.xlsx]SWAN!R103C6</stp>
        <tr r="F103" s="2"/>
      </tp>
      <tp t="s">
        <v>#N/A N/A</v>
        <stp/>
        <stp>##V3_BDHV12</stp>
        <stp>REDFTPB GU Equity</stp>
        <stp>PX_CLOSE_1D</stp>
        <stp>14/08/2018</stp>
        <stp>14/08/2018</stp>
        <stp>[Crispin Spreadsheet.xlsx]OEI!R194C28</stp>
        <tr r="AB194" s="1"/>
      </tp>
      <tp>
        <v>805.6</v>
        <stp/>
        <stp>##V3_BDPV12</stp>
        <stp>ANTO LN Equity</stp>
        <stp>PX_YEST_CLOSE</stp>
        <stp>[Crispin Spreadsheet.xlsx]SWAN!R130C6</stp>
        <tr r="F130" s="2"/>
      </tp>
      <tp>
        <v>355.6</v>
        <stp/>
        <stp>##V3_BDPV12</stp>
        <stp>ASHM LN Equity</stp>
        <stp>PX_YEST_CLOSE</stp>
        <stp>[Crispin Spreadsheet.xlsx]SWAN!R132C6</stp>
        <tr r="F132" s="2"/>
      </tp>
      <tp>
        <v>119.9</v>
        <stp/>
        <stp>##V3_BDPV12</stp>
        <stp>DUFN SW Equity</stp>
        <stp>PX_YEST_CLOSE</stp>
        <stp>[Crispin Spreadsheet.xlsx]SWAN!R121C6</stp>
        <tr r="F121" s="2"/>
      </tp>
      <tp>
        <v>606</v>
        <stp/>
        <stp>##V3_BDPV12</stp>
        <stp>BA/ LN Equity</stp>
        <stp>PX_YEST_CLOSE</stp>
        <stp>[Crispin Spreadsheet.xlsx]ALEG!R37C6</stp>
        <tr r="F37" s="3"/>
      </tp>
      <tp>
        <v>78</v>
        <stp/>
        <stp>##V3_BDPV12</stp>
        <stp>MELE BB Equity</stp>
        <stp>LAST_PRICE</stp>
        <stp>[Crispin Spreadsheet.xlsx]OEI!R39C7</stp>
        <tr r="G39" s="1"/>
      </tp>
      <tp>
        <v>52.22</v>
        <stp/>
        <stp>##V3_BDHV12</stp>
        <stp>VZ US Equity</stp>
        <stp>PX_CLOSE_1D</stp>
        <stp>14/08/2018</stp>
        <stp>14/08/2018</stp>
        <stp>[Crispin Spreadsheet.xlsx]OEI!R730C28</stp>
        <tr r="AB730" s="1"/>
      </tp>
      <tp t="s">
        <v>JPY</v>
        <stp/>
        <stp>##V3_BDPV12</stp>
        <stp>5020 JT Equity</stp>
        <stp>CRNCY</stp>
        <stp>[Crispin Spreadsheet.xlsx]OPE!R19C4</stp>
        <tr r="D19" s="5"/>
      </tp>
      <tp>
        <v>150.38</v>
        <stp/>
        <stp>##V3_BDHV12</stp>
        <stp>JBU8 Comdty</stp>
        <stp>PX_CLOSE_1D</stp>
        <stp>14/08/2018</stp>
        <stp>14/08/2018</stp>
        <stp>[Crispin Spreadsheet.xlsx]SWAN!R226C26</stp>
        <tr r="Z226" s="2"/>
      </tp>
      <tp>
        <v>62.54</v>
        <stp/>
        <stp>##V3_BDPV12</stp>
        <stp>JM SP Equity</stp>
        <stp>LAST_PRICE</stp>
        <stp>[Crispin Spreadsheet.xlsx]OEI!R338C7</stp>
        <tr r="G338" s="1"/>
      </tp>
      <tp>
        <v>187.25</v>
        <stp/>
        <stp>##V3_BDPV12</stp>
        <stp>JM SS Equity</stp>
        <stp>LAST_PRICE</stp>
        <stp>[Crispin Spreadsheet.xlsx]OEI!R808C7</stp>
        <tr r="G808" s="1"/>
      </tp>
      <tp>
        <v>0.89554</v>
        <stp/>
        <stp>##V3_BDPV12</stp>
        <stp>EURGBP Curncy</stp>
        <stp>PX_YEST_CLOSE</stp>
        <stp>[Crispin Spreadsheet.xlsx]OPE!R40C26</stp>
        <tr r="Z40" s="5"/>
      </tp>
      <tp>
        <v>0.89554</v>
        <stp/>
        <stp>##V3_BDPV12</stp>
        <stp>EURGBP Curncy</stp>
        <stp>PX_YEST_CLOSE</stp>
        <stp>[Crispin Spreadsheet.xlsx]OEI!R59C32</stp>
        <tr r="AF59" s="1"/>
      </tp>
      <tp>
        <v>19.899999999999999</v>
        <stp/>
        <stp>##V3_BDPV12</stp>
        <stp>IMM LN Equity</stp>
        <stp>PX_YEST_CLOSE</stp>
        <stp>[Crispin Spreadsheet.xlsx]SWAN!R153C6</stp>
        <tr r="F153" s="2"/>
      </tp>
      <tp t="s">
        <v>GBp</v>
        <stp/>
        <stp>##V3_BDPV12</stp>
        <stp>RRS LN Equity</stp>
        <stp>CRNCY</stp>
        <stp>[Crispin Spreadsheet.xlsx]OPUS!R51C4</stp>
        <tr r="D51" s="4"/>
      </tp>
      <tp>
        <v>109</v>
        <stp/>
        <stp>##V3_BDPV12</stp>
        <stp>GETIB SS Equity</stp>
        <stp>PX_YEST_CLOSE</stp>
        <stp>[Crispin Spreadsheet.xlsx]SWAN!R115C6</stp>
        <tr r="F115" s="2"/>
      </tp>
      <tp t="s">
        <v>EUR</v>
        <stp/>
        <stp>##V3_BDPV12</stp>
        <stp>VIV FP Equity</stp>
        <stp>CRNCY</stp>
        <stp>[Crispin Spreadsheet.xlsx]OPUS!R14C4</stp>
        <tr r="D14" s="4"/>
      </tp>
      <tp t="s">
        <v>USD</v>
        <stp/>
        <stp>##V3_BDPV12</stp>
        <stp>OXY US Equity</stp>
        <stp>CRNCY</stp>
        <stp>[Crispin Spreadsheet.xlsx]ALEG!R62C4</stp>
        <tr r="D62" s="3"/>
      </tp>
      <tp>
        <v>158</v>
        <stp/>
        <stp>##V3_BDPV12</stp>
        <stp>INTU LN Equity</stp>
        <stp>PX_YEST_CLOSE</stp>
        <stp>[Crispin Spreadsheet.xlsx]SWAN!R155C6</stp>
        <tr r="F155" s="2"/>
      </tp>
      <tp t="s">
        <v>GBp</v>
        <stp/>
        <stp>##V3_BDPV12</stp>
        <stp>ABC LN Equity</stp>
        <stp>CRNCY</stp>
        <stp>[Crispin Spreadsheet.xlsx]ALEG!R35C4</stp>
        <tr r="D35" s="3"/>
      </tp>
      <tp>
        <v>21.92</v>
        <stp/>
        <stp>##V3_BDPV12</stp>
        <stp>IFX GY Equity</stp>
        <stp>PX_YEST_CLOSE</stp>
        <stp>[Crispin Spreadsheet.xlsx]SWAN!R51C6</stp>
        <tr r="F51" s="2"/>
      </tp>
      <tp>
        <v>6.95</v>
        <stp/>
        <stp>##V3_BDPV12</stp>
        <stp>939 HK Equity</stp>
        <stp>PX_YEST_CLOSE</stp>
        <stp>[Crispin Spreadsheet.xlsx]OEI!R199C6</stp>
        <tr r="F199" s="1"/>
      </tp>
      <tp>
        <v>3</v>
        <stp/>
        <stp>##V3_BDPV12</stp>
        <stp>KGC US Equity</stp>
        <stp>PX_YEST_CLOSE</stp>
        <stp>[Crispin Spreadsheet.xlsx]FDXC!R57C6</stp>
        <tr r="F57" s="8"/>
      </tp>
      <tp t="s">
        <v>ZAr</v>
        <stp/>
        <stp>##V3_BDPV12</stp>
        <stp>KIO SJ Equity</stp>
        <stp>CRNCY</stp>
        <stp>[Crispin Spreadsheet.xlsx]SWAN!R108C4</stp>
        <tr r="D108" s="2"/>
      </tp>
      <tp t="s">
        <v>GBp</v>
        <stp/>
        <stp>##V3_BDPV12</stp>
        <stp>PDG LN Equity</stp>
        <stp>CRNCY</stp>
        <stp>[Crispin Spreadsheet.xlsx]OBID!R10C4</stp>
        <tr r="D10" s="7"/>
      </tp>
      <tp t="s">
        <v>USD</v>
        <stp/>
        <stp>##V3_BDPV12</stp>
        <stp>HURLN 7.5 07/24/22 Corp</stp>
        <stp>CRNCY</stp>
        <stp>[Crispin Spreadsheet.xlsx]SWAN!R151C4</stp>
        <tr r="D151" s="2"/>
      </tp>
      <tp>
        <v>20.8</v>
        <stp/>
        <stp>##V3_BDPV12</stp>
        <stp>ONTEX BB Equity</stp>
        <stp>LAST_PRICE</stp>
        <stp>[Crispin Spreadsheet.xlsx]OEI!R40C7</stp>
        <tr r="G40" s="1"/>
      </tp>
      <tp>
        <v>5.67</v>
        <stp/>
        <stp>##V3_BDHV12</stp>
        <stp>CE IM Equity</stp>
        <stp>PX_CLOSE_1D</stp>
        <stp>14/08/2018</stp>
        <stp>14/08/2018</stp>
        <stp>[Crispin Spreadsheet.xlsx]OEI!R231C28</stp>
        <tr r="AB231" s="1"/>
      </tp>
      <tp>
        <v>12.45</v>
        <stp/>
        <stp>##V3_BDHV12</stp>
        <stp>GE US Equity</stp>
        <stp>PX_CLOSE_1D</stp>
        <stp>14/08/2018</stp>
        <stp>14/08/2018</stp>
        <stp>[Crispin Spreadsheet.xlsx]OEI!R664C28</stp>
        <tr r="AB664" s="1"/>
      </tp>
      <tp t="s">
        <v>EUR</v>
        <stp/>
        <stp>##V3_BDPV12</stp>
        <stp>BB FP Equity</stp>
        <stp>CRNCY</stp>
        <stp>[Crispin Spreadsheet.xlsx]SWAN!R40C4</stp>
        <tr r="D40" s="2"/>
      </tp>
      <tp>
        <v>128.84</v>
        <stp/>
        <stp>##V3_BDPV12</stp>
        <stp>EURJPY Curncy</stp>
        <stp>PX_YEST_CLOSE</stp>
        <stp>[Crispin Spreadsheet.xlsx]SWAN!R226C30</stp>
        <tr r="AD226" s="2"/>
      </tp>
      <tp>
        <v>14.24</v>
        <stp/>
        <stp>##V3_BDHV12</stp>
        <stp>ORA FP Equity</stp>
        <stp>PX_CLOSE_1D</stp>
        <stp>14/08/2018</stp>
        <stp>14/08/2018</stp>
        <stp>[Crispin Spreadsheet.xlsx]ALEG!R9C22</stp>
        <tr r="V9" s="3"/>
      </tp>
      <tp>
        <v>5.4</v>
        <stp/>
        <stp>##V3_BDPV12</stp>
        <stp>CE IM Equity</stp>
        <stp>LAST_PRICE</stp>
        <stp>[Crispin Spreadsheet.xlsx]OEI!R231C7</stp>
        <tr r="G231" s="1"/>
      </tp>
      <tp t="s">
        <v>USD</v>
        <stp/>
        <stp>##V3_BDPV12</stp>
        <stp>ESV US Equity</stp>
        <stp>CRNCY</stp>
        <stp>[Crispin Spreadsheet.xlsx]ALEG!R58C4</stp>
        <tr r="D58" s="3"/>
      </tp>
      <tp>
        <v>292.60000000000002</v>
        <stp/>
        <stp>##V3_BDPV12</stp>
        <stp>RTN LN Equity</stp>
        <stp>PX_YEST_CLOSE</stp>
        <stp>[Crispin Spreadsheet.xlsx]SWAN!R171C6</stp>
        <tr r="F171" s="2"/>
      </tp>
      <tp>
        <v>25</v>
        <stp/>
        <stp>##V3_BDPV12</stp>
        <stp>PDG LN Equity</stp>
        <stp>PX_YEST_CLOSE</stp>
        <stp>[Crispin Spreadsheet.xlsx]SWAN!R168C6</stp>
        <tr r="F168" s="2"/>
      </tp>
      <tp>
        <v>155.87</v>
        <stp/>
        <stp>##V3_BDPV12</stp>
        <stp>URI US Equity</stp>
        <stp>PX_YEST_CLOSE</stp>
        <stp>[Crispin Spreadsheet.xlsx]SWAN!R216C6</stp>
        <tr r="F216" s="2"/>
      </tp>
      <tp>
        <v>10.9</v>
        <stp/>
        <stp>##V3_BDPV12</stp>
        <stp>SNAP US Equity</stp>
        <stp>PX_YEST_CLOSE</stp>
        <stp>[Crispin Spreadsheet.xlsx]SWAN!R211C6</stp>
        <tr r="F211" s="2"/>
      </tp>
      <tp>
        <v>77.05</v>
        <stp/>
        <stp>##V3_BDPV12</stp>
        <stp>LAMR US Equity</stp>
        <stp>PX_YEST_CLOSE</stp>
        <stp>[Crispin Spreadsheet.xlsx]SWAN!R203C6</stp>
        <tr r="F203" s="2"/>
      </tp>
      <tp>
        <v>77.14</v>
        <stp/>
        <stp>##V3_BDPV12</stp>
        <stp>ERICB SS Equity</stp>
        <stp>PX_YEST_CLOSE</stp>
        <stp>[Crispin Spreadsheet.xlsx]SWAN!R116C6</stp>
        <tr r="F116" s="2"/>
      </tp>
      <tp t="s">
        <v>USD</v>
        <stp/>
        <stp>##V3_BDPV12</stp>
        <stp>BMA US Equity</stp>
        <stp>CRNCY</stp>
        <stp>[Crispin Spreadsheet.xlsx]SWAN!R187C4</stp>
        <tr r="D187" s="2"/>
      </tp>
      <tp t="s">
        <v>USD</v>
        <stp/>
        <stp>##V3_BDPV12</stp>
        <stp>BID US Equity</stp>
        <stp>CRNCY</stp>
        <stp>[Crispin Spreadsheet.xlsx]SWAN!R212C4</stp>
        <tr r="D212" s="2"/>
      </tp>
      <tp t="s">
        <v>EUR</v>
        <stp/>
        <stp>##V3_BDPV12</stp>
        <stp>CRN LN Equity</stp>
        <stp>CRNCY</stp>
        <stp>[Crispin Spreadsheet.xlsx]SWAN!R138C4</stp>
        <tr r="D138" s="2"/>
      </tp>
      <tp t="s">
        <v>GBp</v>
        <stp/>
        <stp>##V3_BDPV12</stp>
        <stp>ACA LN Equity</stp>
        <stp>CRNCY</stp>
        <stp>[Crispin Spreadsheet.xlsx]SWAN!R127C4</stp>
        <tr r="D127" s="2"/>
      </tp>
      <tp t="s">
        <v>GBp</v>
        <stp/>
        <stp>##V3_BDPV12</stp>
        <stp>DEB LN Equity</stp>
        <stp>CRNCY</stp>
        <stp>[Crispin Spreadsheet.xlsx]SWAN!R144C4</stp>
        <tr r="D144" s="2"/>
      </tp>
      <tp>
        <v>1</v>
        <stp/>
        <stp>##V3_BDPV12</stp>
        <stp>EURUSD Curncy</stp>
        <stp>QUOTE_FACTOR</stp>
        <stp>[Crispin Spreadsheet.xlsx]ALEG!R64C12</stp>
        <tr r="L64" s="3"/>
      </tp>
      <tp>
        <v>1</v>
        <stp/>
        <stp>##V3_BDPV12</stp>
        <stp>EURUSD Curncy</stp>
        <stp>QUOTE_FACTOR</stp>
        <stp>[Crispin Spreadsheet.xlsx]ALEG!R65C12</stp>
        <tr r="L65" s="3"/>
      </tp>
      <tp>
        <v>1</v>
        <stp/>
        <stp>##V3_BDPV12</stp>
        <stp>EURUSD Curncy</stp>
        <stp>QUOTE_FACTOR</stp>
        <stp>[Crispin Spreadsheet.xlsx]ALEG!R66C12</stp>
        <tr r="L66" s="3"/>
      </tp>
      <tp>
        <v>1</v>
        <stp/>
        <stp>##V3_BDPV12</stp>
        <stp>EURUSD Curncy</stp>
        <stp>QUOTE_FACTOR</stp>
        <stp>[Crispin Spreadsheet.xlsx]ALEG!R60C12</stp>
        <tr r="L60" s="3"/>
      </tp>
      <tp>
        <v>1</v>
        <stp/>
        <stp>##V3_BDPV12</stp>
        <stp>EURUSD Curncy</stp>
        <stp>QUOTE_FACTOR</stp>
        <stp>[Crispin Spreadsheet.xlsx]ALEG!R61C12</stp>
        <tr r="L61" s="3"/>
      </tp>
      <tp>
        <v>1</v>
        <stp/>
        <stp>##V3_BDPV12</stp>
        <stp>EURUSD Curncy</stp>
        <stp>QUOTE_FACTOR</stp>
        <stp>[Crispin Spreadsheet.xlsx]ALEG!R62C12</stp>
        <tr r="L62" s="3"/>
      </tp>
      <tp>
        <v>1</v>
        <stp/>
        <stp>##V3_BDPV12</stp>
        <stp>EURUSD Curncy</stp>
        <stp>QUOTE_FACTOR</stp>
        <stp>[Crispin Spreadsheet.xlsx]ALEG!R63C12</stp>
        <tr r="L63" s="3"/>
      </tp>
      <tp>
        <v>1</v>
        <stp/>
        <stp>##V3_BDPV12</stp>
        <stp>EURUSD Curncy</stp>
        <stp>QUOTE_FACTOR</stp>
        <stp>[Crispin Spreadsheet.xlsx]ALEG!R43C12</stp>
        <tr r="L43" s="3"/>
      </tp>
      <tp>
        <v>1</v>
        <stp/>
        <stp>##V3_BDPV12</stp>
        <stp>EURUSD Curncy</stp>
        <stp>QUOTE_FACTOR</stp>
        <stp>[Crispin Spreadsheet.xlsx]ALEG!R56C12</stp>
        <tr r="L56" s="3"/>
      </tp>
      <tp>
        <v>1</v>
        <stp/>
        <stp>##V3_BDPV12</stp>
        <stp>EURUSD Curncy</stp>
        <stp>QUOTE_FACTOR</stp>
        <stp>[Crispin Spreadsheet.xlsx]ALEG!R57C12</stp>
        <tr r="L57" s="3"/>
      </tp>
      <tp>
        <v>1</v>
        <stp/>
        <stp>##V3_BDPV12</stp>
        <stp>EURUSD Curncy</stp>
        <stp>QUOTE_FACTOR</stp>
        <stp>[Crispin Spreadsheet.xlsx]ALEG!R58C12</stp>
        <tr r="L58" s="3"/>
      </tp>
      <tp>
        <v>1</v>
        <stp/>
        <stp>##V3_BDPV12</stp>
        <stp>EURUSD Curncy</stp>
        <stp>QUOTE_FACTOR</stp>
        <stp>[Crispin Spreadsheet.xlsx]ALEG!R59C12</stp>
        <tr r="L59" s="3"/>
      </tp>
      <tp t="s">
        <v>GBp</v>
        <stp/>
        <stp>##V3_BDPV12</stp>
        <stp>BA/ LN Equity</stp>
        <stp>CRNCY</stp>
        <stp>[Crispin Spreadsheet.xlsx]ALEG!R37C4</stp>
        <tr r="D37" s="3"/>
      </tp>
      <tp>
        <v>20.69</v>
        <stp/>
        <stp>##V3_BDHV12</stp>
        <stp>AD NA Equity</stp>
        <stp>PX_CLOSE_1D</stp>
        <stp>14/08/2018</stp>
        <stp>14/08/2018</stp>
        <stp>[Crispin Spreadsheet.xlsx]OEI!R309C28</stp>
        <tr r="AB309" s="1"/>
      </tp>
      <tp>
        <v>18.97</v>
        <stp/>
        <stp>##V3_BDPV12</stp>
        <stp>UA US Equity</stp>
        <stp>LAST_PRICE</stp>
        <stp>[Crispin Spreadsheet.xlsx]OEI!R726C7</stp>
        <tr r="G726" s="1"/>
      </tp>
      <tp>
        <v>301</v>
        <stp/>
        <stp>##V3_BDPV12</stp>
        <stp>MC FP Equity</stp>
        <stp>LAST_PRICE</stp>
        <stp>[Crispin Spreadsheet.xlsx]OEI!R114C7</stp>
        <tr r="G114" s="1"/>
      </tp>
      <tp>
        <v>22.8</v>
        <stp/>
        <stp>##V3_BDPV12</stp>
        <stp>SLP LN Equity</stp>
        <stp>PX_YEST_CLOSE</stp>
        <stp>[Crispin Spreadsheet.xlsx]OPUS!R53C6</stp>
        <tr r="F53" s="4"/>
      </tp>
      <tp>
        <v>6.84</v>
        <stp/>
        <stp>##V3_BDPV12</stp>
        <stp>ESV US Equity</stp>
        <stp>PX_YEST_CLOSE</stp>
        <stp>[Crispin Spreadsheet.xlsx]OPUS!R61C6</stp>
        <tr r="F61" s="4"/>
      </tp>
      <tp t="s">
        <v>EUR</v>
        <stp/>
        <stp>##V3_BDPV12</stp>
        <stp>SAP GY Equity</stp>
        <stp>CRNCY</stp>
        <stp>[Crispin Spreadsheet.xlsx]OPUS!R17C4</stp>
        <tr r="D17" s="4"/>
      </tp>
      <tp>
        <v>47.2</v>
        <stp/>
        <stp>##V3_BDPV12</stp>
        <stp>LHN SW Equity</stp>
        <stp>PX_YEST_CLOSE</stp>
        <stp>[Crispin Spreadsheet.xlsx]SWAN!R122C6</stp>
        <tr r="F122" s="2"/>
      </tp>
      <tp t="s">
        <v>EUR</v>
        <stp/>
        <stp>##V3_BDPV12</stp>
        <stp>AGN NA Equity</stp>
        <stp>CRNCY</stp>
        <stp>[Crispin Spreadsheet.xlsx]SWAN!R94C4</stp>
        <tr r="D94" s="2"/>
      </tp>
      <tp>
        <v>124.8</v>
        <stp/>
        <stp>##V3_BDPV12</stp>
        <stp>WAF GY Equity</stp>
        <stp>PX_YEST_CLOSE</stp>
        <stp>[Crispin Spreadsheet.xlsx]SWAN!R54C6</stp>
        <tr r="F54" s="2"/>
      </tp>
      <tp t="s">
        <v>USD</v>
        <stp/>
        <stp>##V3_BDPV12</stp>
        <stp>COTY US Equity</stp>
        <stp>CRNCY</stp>
        <stp>[Crispin Spreadsheet.xlsx]SWAN!R192C4</stp>
        <tr r="D192" s="2"/>
      </tp>
      <tp t="s">
        <v>GBp</v>
        <stp/>
        <stp>##V3_BDPV12</stp>
        <stp>ACA LN Equity</stp>
        <stp>CRNCY</stp>
        <stp>[Crispin Spreadsheet.xlsx]ALEG!R36C4</stp>
        <tr r="D36" s="3"/>
      </tp>
      <tp>
        <v>118.23</v>
        <stp/>
        <stp>##V3_BDPV12</stp>
        <stp>EOG US Equity</stp>
        <stp>PX_YEST_CLOSE</stp>
        <stp>[Crispin Spreadsheet.xlsx]ALEG!R59C6</stp>
        <tr r="F59" s="3"/>
      </tp>
      <tp t="s">
        <v>GBp</v>
        <stp/>
        <stp>##V3_BDPV12</stp>
        <stp>CPG LN Equity</stp>
        <stp>CRNCY</stp>
        <stp>[Crispin Spreadsheet.xlsx]SWAN!R142C4</stp>
        <tr r="D142" s="2"/>
      </tp>
      <tp t="s">
        <v>GBp</v>
        <stp/>
        <stp>##V3_BDPV12</stp>
        <stp>AAL LN Equity</stp>
        <stp>CRNCY</stp>
        <stp>[Crispin Spreadsheet.xlsx]SWAN!R129C4</stp>
        <tr r="D129" s="2"/>
      </tp>
      <tp t="s">
        <v>GBp</v>
        <stp/>
        <stp>##V3_BDPV12</stp>
        <stp>ABC LN Equity</stp>
        <stp>CRNCY</stp>
        <stp>[Crispin Spreadsheet.xlsx]SWAN!R126C4</stp>
        <tr r="D126" s="2"/>
      </tp>
      <tp t="s">
        <v>GBp</v>
        <stp/>
        <stp>##V3_BDPV12</stp>
        <stp>IGG LN Equity</stp>
        <stp>CRNCY</stp>
        <stp>[Crispin Spreadsheet.xlsx]SWAN!R152C4</stp>
        <tr r="D152" s="2"/>
      </tp>
      <tp t="s">
        <v>NOK</v>
        <stp/>
        <stp>##V3_BDPV12</stp>
        <stp>MHG NO Equity</stp>
        <stp>CRNCY</stp>
        <stp>[Crispin Spreadsheet.xlsx]SWAN!R102C4</stp>
        <tr r="D102" s="2"/>
      </tp>
      <tp>
        <v>3</v>
        <stp/>
        <stp>##V3_BDPV12</stp>
        <stp>KGC US Equity</stp>
        <stp>PX_YEST_CLOSE</stp>
        <stp>[Crispin Spreadsheet.xlsx]ALEG!R61C6</stp>
        <tr r="F61" s="3"/>
      </tp>
      <tp>
        <v>83.12</v>
        <stp/>
        <stp>##V3_BDHV12</stp>
        <stp>DG FP Equity</stp>
        <stp>PX_CLOSE_1D</stp>
        <stp>14/08/2018</stp>
        <stp>14/08/2018</stp>
        <stp>[Crispin Spreadsheet.xlsx]OEI!R139C28</stp>
        <tr r="AB139" s="1"/>
      </tp>
      <tp>
        <v>24.82</v>
        <stp/>
        <stp>##V3_BDHV12</stp>
        <stp>UG FP Equity</stp>
        <stp>PX_CLOSE_1D</stp>
        <stp>14/08/2018</stp>
        <stp>14/08/2018</stp>
        <stp>[Crispin Spreadsheet.xlsx]OEI!R118C28</stp>
        <tr r="AB118" s="1"/>
      </tp>
      <tp>
        <v>176.62</v>
        <stp/>
        <stp>##V3_BDPV12</stp>
        <stp>BARC LN Equity</stp>
        <stp>LAST_PRICE</stp>
        <stp>[Crispin Spreadsheet.xlsx]OBID!R7C7</stp>
        <tr r="G7" s="7"/>
      </tp>
      <tp>
        <v>171.5</v>
        <stp/>
        <stp>##V3_BDHV12</stp>
        <stp>EMG LN Equity</stp>
        <stp>PX_CLOSE_1D</stp>
        <stp>14/08/2018</stp>
        <stp>14/08/2018</stp>
        <stp>[Crispin Spreadsheet.xlsx]OBID!R9C22</stp>
        <tr r="V9" s="7"/>
      </tp>
      <tp t="s">
        <v>EUR</v>
        <stp/>
        <stp>##V3_BDPV12</stp>
        <stp>HDG NA Equity</stp>
        <stp>CRNCY</stp>
        <stp>[Crispin Spreadsheet.xlsx]SWAN!R96C4</stp>
        <tr r="D96" s="2"/>
      </tp>
      <tp>
        <v>36.99</v>
        <stp/>
        <stp>##V3_BDPV12</stp>
        <stp>CMCSA US Equity</stp>
        <stp>PX_YEST_CLOSE</stp>
        <stp>[Crispin Spreadsheet.xlsx]SWAN!R191C6</stp>
        <tr r="F191" s="2"/>
      </tp>
      <tp>
        <v>1540.5</v>
        <stp/>
        <stp>##V3_BDPV12</stp>
        <stp>SKY LN Equity</stp>
        <stp>PX_YEST_CLOSE</stp>
        <stp>[Crispin Spreadsheet.xlsx]BEST!R12C6</stp>
        <tr r="F12" s="6"/>
      </tp>
      <tp>
        <v>3659</v>
        <stp/>
        <stp>##V3_BDPV12</stp>
        <stp>RIO LN Equity</stp>
        <stp>PX_YEST_CLOSE</stp>
        <stp>[Crispin Spreadsheet.xlsx]SWAN!R172C6</stp>
        <tr r="F172" s="2"/>
      </tp>
      <tp>
        <v>164.5</v>
        <stp/>
        <stp>##V3_BDPV12</stp>
        <stp>VOD LN Equity</stp>
        <stp>PX_YEST_CLOSE</stp>
        <stp>[Crispin Spreadsheet.xlsx]SWAN!R179C6</stp>
        <tr r="F179" s="2"/>
      </tp>
      <tp>
        <v>1150.5</v>
        <stp/>
        <stp>##V3_BDPV12</stp>
        <stp>TPK LN Equity</stp>
        <stp>PX_YEST_CLOSE</stp>
        <stp>[Crispin Spreadsheet.xlsx]SWAN!R176C6</stp>
        <tr r="F176" s="2"/>
      </tp>
      <tp>
        <v>37.4</v>
        <stp/>
        <stp>##V3_BDPV12</stp>
        <stp>JSE LN Equity</stp>
        <stp>PX_YEST_CLOSE</stp>
        <stp>[Crispin Spreadsheet.xlsx]SWAN!R158C6</stp>
        <tr r="F158" s="2"/>
      </tp>
      <tp>
        <v>28.75</v>
        <stp/>
        <stp>##V3_BDPV12</stp>
        <stp>HUM LN Equity</stp>
        <stp>PX_YEST_CLOSE</stp>
        <stp>[Crispin Spreadsheet.xlsx]SWAN!R150C6</stp>
        <tr r="F150" s="2"/>
      </tp>
      <tp>
        <v>5022</v>
        <stp/>
        <stp>##V3_BDPV12</stp>
        <stp>RRS LN Equity</stp>
        <stp>PX_YEST_CLOSE</stp>
        <stp>[Crispin Spreadsheet.xlsx]ALEG!R48C6</stp>
        <tr r="F48" s="3"/>
      </tp>
      <tp t="s">
        <v>AUD</v>
        <stp/>
        <stp>##V3_BDPV12</stp>
        <stp>SVH AU Equity</stp>
        <stp>CRNCY</stp>
        <stp>[Crispin Spreadsheet.xlsx]SWAN!R10C4</stp>
        <tr r="D10" s="2"/>
      </tp>
      <tp>
        <v>32.21</v>
        <stp/>
        <stp>##V3_BDHV12</stp>
        <stp>T US Equity</stp>
        <stp>PX_CLOSE_1D</stp>
        <stp>14/08/2018</stp>
        <stp>14/08/2018</stp>
        <stp>[Crispin Spreadsheet.xlsx]OEI!R624C28</stp>
        <tr r="AB624" s="1"/>
      </tp>
      <tp t="s">
        <v>GBp</v>
        <stp/>
        <stp>##V3_BDPV12</stp>
        <stp>ACA LN Equity</stp>
        <stp>CRNCY</stp>
        <stp>[Crispin Spreadsheet.xlsx]FDXC!R33C4</stp>
        <tr r="D33" s="8"/>
      </tp>
      <tp>
        <v>13.95</v>
        <stp/>
        <stp>##V3_BDPV12</stp>
        <stp>ORA FP Equity</stp>
        <stp>PX_YEST_CLOSE</stp>
        <stp>[Crispin Spreadsheet.xlsx]OPUS!R12C6</stp>
        <tr r="F12" s="4"/>
      </tp>
      <tp t="s">
        <v>GBp</v>
        <stp/>
        <stp>##V3_BDPV12</stp>
        <stp>ABC LN Equity</stp>
        <stp>CRNCY</stp>
        <stp>[Crispin Spreadsheet.xlsx]FDXC!R32C4</stp>
        <tr r="D32" s="8"/>
      </tp>
      <tp>
        <v>43.95</v>
        <stp/>
        <stp>##V3_BDPV12</stp>
        <stp>CRUS US Equity</stp>
        <stp>PX_YEST_CLOSE</stp>
        <stp>[Crispin Spreadsheet.xlsx]SWAN!R190C6</stp>
        <tr r="F190" s="2"/>
      </tp>
      <tp>
        <v>138.06399999999999</v>
        <stp/>
        <stp>##V3_BDPV12</stp>
        <stp>HURLN 7.5 07/24/22 Corp</stp>
        <stp>PX_YEST_CLOSE</stp>
        <stp>[Crispin Spreadsheet.xlsx]ALEG!R43C6</stp>
        <tr r="F43" s="3"/>
      </tp>
      <tp>
        <v>1</v>
        <stp/>
        <stp>##V3_BDPV12</stp>
        <stp>GBPCAD Curncy</stp>
        <stp>QUOTE_FACTOR</stp>
        <stp>[Crispin Spreadsheet.xlsx]OPUS!R9C12</stp>
        <tr r="L9" s="4"/>
      </tp>
      <tp t="s">
        <v>GBp</v>
        <stp/>
        <stp>##V3_BDPV12</stp>
        <stp>EMG LN Equity</stp>
        <stp>CRNCY</stp>
        <stp>[Crispin Spreadsheet.xlsx]SWAN!R163C4</stp>
        <tr r="D163" s="2"/>
      </tp>
      <tp t="s">
        <v>GBp</v>
        <stp/>
        <stp>##V3_BDPV12</stp>
        <stp>LRE LN Equity</stp>
        <stp>CRNCY</stp>
        <stp>[Crispin Spreadsheet.xlsx]SWAN!R161C4</stp>
        <tr r="D161" s="2"/>
      </tp>
      <tp>
        <v>14.04</v>
        <stp/>
        <stp>##V3_BDPV12</stp>
        <stp>RDC US Equity</stp>
        <stp>PX_YEST_CLOSE</stp>
        <stp>[Crispin Spreadsheet.xlsx]ALEG!R63C6</stp>
        <tr r="F63" s="3"/>
      </tp>
      <tp t="s">
        <v>USD</v>
        <stp/>
        <stp>##V3_BDPV12</stp>
        <stp>EOG US Equity</stp>
        <stp>CRNCY</stp>
        <stp>[Crispin Spreadsheet.xlsx]OPUS!R62C4</stp>
        <tr r="D62" s="4"/>
      </tp>
      <tp>
        <v>21.56</v>
        <stp/>
        <stp>##V3_BDHV12</stp>
        <stp>IF IM Equity</stp>
        <stp>PX_CLOSE_1D</stp>
        <stp>14/08/2018</stp>
        <stp>14/08/2018</stp>
        <stp>[Crispin Spreadsheet.xlsx]OEI!R227C28</stp>
        <tr r="AB227" s="1"/>
      </tp>
      <tp>
        <v>34.6</v>
        <stp/>
        <stp>##V3_BDPV12</stp>
        <stp>BDRILL NO Equity</stp>
        <stp>LAST_PRICE</stp>
        <stp>[Crispin Spreadsheet.xlsx]SWAN!R100C7</stp>
        <tr r="G100" s="2"/>
      </tp>
      <tp>
        <v>12.94</v>
        <stp/>
        <stp>##V3_BDPV12</stp>
        <stp>GE US Equity</stp>
        <stp>LAST_PRICE</stp>
        <stp>[Crispin Spreadsheet.xlsx]OEI!R664C7</stp>
        <tr r="G664" s="1"/>
      </tp>
      <tp>
        <v>20.36</v>
        <stp/>
        <stp>##V3_BDPV12</stp>
        <stp>IF IM Equity</stp>
        <stp>LAST_PRICE</stp>
        <stp>[Crispin Spreadsheet.xlsx]OEI!R227C7</stp>
        <tr r="G227" s="1"/>
      </tp>
      <tp t="s">
        <v>GBp</v>
        <stp/>
        <stp>##V3_BDPV12</stp>
        <stp>HSX LN Equity</stp>
        <stp>CRNCY</stp>
        <stp>[Crispin Spreadsheet.xlsx]OPUS!R44C4</stp>
        <tr r="D44" s="4"/>
      </tp>
      <tp t="s">
        <v>USD</v>
        <stp/>
        <stp>##V3_BDPV12</stp>
        <stp>NFLX US Equity</stp>
        <stp>CRNCY</stp>
        <stp>[Crispin Spreadsheet.xlsx]SWAN!R205C4</stp>
        <tr r="D205" s="2"/>
      </tp>
      <tp t="s">
        <v>EUR</v>
        <stp/>
        <stp>##V3_BDPV12</stp>
        <stp>ERF FP Equity</stp>
        <stp>CRNCY</stp>
        <stp>[Crispin Spreadsheet.xlsx]SWAN!R36C4</stp>
        <tr r="D36" s="2"/>
      </tp>
      <tp t="s">
        <v>GBp</v>
        <stp/>
        <stp>##V3_BDPV12</stp>
        <stp>JUST LN Equity</stp>
        <stp>CRNCY</stp>
        <stp>[Crispin Spreadsheet.xlsx]SWAN!R159C4</stp>
        <tr r="D159" s="2"/>
      </tp>
      <tp>
        <v>1540.5</v>
        <stp/>
        <stp>##V3_BDPV12</stp>
        <stp>SKY LN Equity</stp>
        <stp>PX_YEST_CLOSE</stp>
        <stp>[Crispin Spreadsheet.xlsx]OPUS!R52C6</stp>
        <tr r="F52" s="4"/>
      </tp>
      <tp t="s">
        <v>EUR</v>
        <stp/>
        <stp>##V3_BDPV12</stp>
        <stp>ABI BB Equity</stp>
        <stp>CRNCY</stp>
        <stp>[Crispin Spreadsheet.xlsx]SWAN!R14C4</stp>
        <tr r="D14" s="2"/>
      </tp>
      <tp t="s">
        <v>GBp</v>
        <stp/>
        <stp>##V3_BDPV12</stp>
        <stp>PDG LN Equity</stp>
        <stp>CRNCY</stp>
        <stp>[Crispin Spreadsheet.xlsx]ALEG!R47C4</stp>
        <tr r="D47" s="3"/>
      </tp>
      <tp>
        <v>164.5</v>
        <stp/>
        <stp>##V3_BDPV12</stp>
        <stp>VOD LN Equity</stp>
        <stp>PX_YEST_CLOSE</stp>
        <stp>[Crispin Spreadsheet.xlsx]OPUS!R56C6</stp>
        <tr r="F56" s="4"/>
      </tp>
      <tp t="s">
        <v>GBp</v>
        <stp/>
        <stp>##V3_BDPV12</stp>
        <stp>PDG LN Equity</stp>
        <stp>CRNCY</stp>
        <stp>[Crispin Spreadsheet.xlsx]FDXC!R43C4</stp>
        <tr r="D43" s="8"/>
      </tp>
      <tp>
        <v>223.4</v>
        <stp/>
        <stp>##V3_BDPV12</stp>
        <stp>388 HK Equity</stp>
        <stp>PX_YEST_CLOSE</stp>
        <stp>[Crispin Spreadsheet.xlsx]OEI!R206C6</stp>
        <tr r="F206" s="1"/>
      </tp>
      <tp>
        <v>22.35</v>
        <stp/>
        <stp>##V3_BDPV12</stp>
        <stp>VIV FP Equity</stp>
        <stp>PX_YEST_CLOSE</stp>
        <stp>[Crispin Spreadsheet.xlsx]SWAN!R43C6</stp>
        <tr r="F43" s="2"/>
      </tp>
      <tp t="s">
        <v>GBp</v>
        <stp/>
        <stp>##V3_BDPV12</stp>
        <stp>IQE LN Equity</stp>
        <stp>CRNCY</stp>
        <stp>[Crispin Spreadsheet.xlsx]SWAN!R156C4</stp>
        <tr r="D156" s="2"/>
      </tp>
      <tp>
        <v>897.2</v>
        <stp/>
        <stp>##V3_BDPV12</stp>
        <stp>FRES LN Equity</stp>
        <stp>PX_YEST_CLOSE</stp>
        <stp>[Crispin Spreadsheet.xlsx]SWAN!R147C6</stp>
        <tr r="F147" s="2"/>
      </tp>
      <tp t="s">
        <v>USD</v>
        <stp/>
        <stp>##V3_BDPV12</stp>
        <stp>RDC US Equity</stp>
        <stp>CRNCY</stp>
        <stp>[Crispin Spreadsheet.xlsx]SWAN!R210C4</stp>
        <tr r="D210" s="2"/>
      </tp>
      <tp t="s">
        <v>USD</v>
        <stp/>
        <stp>##V3_BDPV12</stp>
        <stp>RIG US Equity</stp>
        <stp>CRNCY</stp>
        <stp>[Crispin Spreadsheet.xlsx]SWAN!R214C4</stp>
        <tr r="D214" s="2"/>
      </tp>
      <tp t="s">
        <v>EUR</v>
        <stp/>
        <stp>##V3_BDPV12</stp>
        <stp>SAB SQ Equity</stp>
        <stp>CRNCY</stp>
        <stp>[Crispin Spreadsheet.xlsx]SWAN!R111C4</stp>
        <tr r="D111" s="2"/>
      </tp>
      <tp>
        <v>50.58</v>
        <stp/>
        <stp>##V3_BDPV12</stp>
        <stp>BNP FP Equity</stp>
        <stp>PX_YEST_CLOSE</stp>
        <stp>[Crispin Spreadsheet.xlsx]SWAN!R34C6</stp>
        <tr r="F34" s="2"/>
      </tp>
      <tp>
        <v>138.06399999999999</v>
        <stp/>
        <stp>##V3_BDPV12</stp>
        <stp>HURLN 7.5 07/24/22 Corp</stp>
        <stp>PX_YEST_CLOSE</stp>
        <stp>[Crispin Spreadsheet.xlsx]FDXC!R40C6</stp>
        <tr r="F40" s="8"/>
      </tp>
      <tp>
        <v>338.36</v>
        <stp/>
        <stp>##V3_BDHV12</stp>
        <stp>BA US Equity</stp>
        <stp>PX_CLOSE_1D</stp>
        <stp>14/08/2018</stp>
        <stp>14/08/2018</stp>
        <stp>[Crispin Spreadsheet.xlsx]OEI!R631C28</stp>
        <tr r="AB631" s="1"/>
      </tp>
      <tp>
        <v>19.21</v>
        <stp/>
        <stp>##V3_BDHV12</stp>
        <stp>UA US Equity</stp>
        <stp>PX_CLOSE_1D</stp>
        <stp>14/08/2018</stp>
        <stp>14/08/2018</stp>
        <stp>[Crispin Spreadsheet.xlsx]OEI!R726C28</stp>
        <tr r="AB726" s="1"/>
      </tp>
      <tp t="s">
        <v>EUR</v>
        <stp/>
        <stp>##V3_BDPV12</stp>
        <stp>DG FP Equity</stp>
        <stp>CRNCY</stp>
        <stp>[Crispin Spreadsheet.xlsx]SWAN!R42C4</stp>
        <tr r="D42" s="2"/>
      </tp>
      <tp>
        <v>14.24</v>
        <stp/>
        <stp>##V3_BDHV12</stp>
        <stp>ORA FP Equity</stp>
        <stp>PX_CLOSE_1D</stp>
        <stp>14/08/2018</stp>
        <stp>14/08/2018</stp>
        <stp>[Crispin Spreadsheet.xlsx]FDXC!R6C22</stp>
        <tr r="V6" s="8"/>
      </tp>
      <tp>
        <v>590</v>
        <stp/>
        <stp>##V3_BDPV12</stp>
        <stp>8848 JT Equity</stp>
        <stp>PX_YEST_CLOSE</stp>
        <stp>[Crispin Spreadsheet.xlsx]BEST!R7C6</stp>
        <tr r="F7" s="6"/>
      </tp>
      <tp>
        <v>9.7301000000000002</v>
        <stp/>
        <stp>##V3_BDPV12</stp>
        <stp>EURNOK Curncy</stp>
        <stp>PX_YEST_CLOSE</stp>
        <stp>[Crispin Spreadsheet.xlsx]SWAN!R103C30</stp>
        <tr r="AD103" s="2"/>
      </tp>
      <tp>
        <v>9.7301000000000002</v>
        <stp/>
        <stp>##V3_BDPV12</stp>
        <stp>EURNOK Curncy</stp>
        <stp>PX_YEST_CLOSE</stp>
        <stp>[Crispin Spreadsheet.xlsx]SWAN!R102C30</stp>
        <tr r="AD102" s="2"/>
      </tp>
      <tp>
        <v>9.7301000000000002</v>
        <stp/>
        <stp>##V3_BDPV12</stp>
        <stp>EURNOK Curncy</stp>
        <stp>PX_YEST_CLOSE</stp>
        <stp>[Crispin Spreadsheet.xlsx]SWAN!R101C30</stp>
        <tr r="AD101" s="2"/>
      </tp>
      <tp>
        <v>9.7301000000000002</v>
        <stp/>
        <stp>##V3_BDPV12</stp>
        <stp>EURNOK Curncy</stp>
        <stp>PX_YEST_CLOSE</stp>
        <stp>[Crispin Spreadsheet.xlsx]SWAN!R100C30</stp>
        <tr r="AD100" s="2"/>
      </tp>
      <tp>
        <v>9.7301000000000002</v>
        <stp/>
        <stp>##V3_BDPV12</stp>
        <stp>EURNOK Curncy</stp>
        <stp>PX_YEST_CLOSE</stp>
        <stp>[Crispin Spreadsheet.xlsx]SWAN!R104C30</stp>
        <tr r="AD104" s="2"/>
      </tp>
      <tp>
        <v>342.79</v>
        <stp/>
        <stp>##V3_BDPV12</stp>
        <stp>BA US Equity</stp>
        <stp>LAST_PRICE</stp>
        <stp>[Crispin Spreadsheet.xlsx]OEI!R631C7</stp>
        <tr r="G631" s="1"/>
      </tp>
      <tp>
        <v>26.43</v>
        <stp/>
        <stp>##V3_BDPV12</stp>
        <stp>LB US Equity</stp>
        <stp>LAST_PRICE</stp>
        <stp>[Crispin Spreadsheet.xlsx]OEI!R812C7</stp>
        <tr r="G812" s="1"/>
      </tp>
      <tp>
        <v>174</v>
        <stp/>
        <stp>##V3_BDPV12</stp>
        <stp>GNC LN Equity</stp>
        <stp>PX_YEST_CLOSE</stp>
        <stp>[Crispin Spreadsheet.xlsx]SWAN!R148C6</stp>
        <tr r="F148" s="2"/>
      </tp>
      <tp>
        <v>291</v>
        <stp/>
        <stp>##V3_BDPV12</stp>
        <stp>DOM LN Equity</stp>
        <stp>PX_YEST_CLOSE</stp>
        <stp>[Crispin Spreadsheet.xlsx]SWAN!R146C6</stp>
        <tr r="F146" s="2"/>
      </tp>
      <tp>
        <v>54</v>
        <stp/>
        <stp>##V3_BDPV12</stp>
        <stp>TSTR LN Equity</stp>
        <stp>PX_YEST_CLOSE</stp>
        <stp>[Crispin Spreadsheet.xlsx]SWAN!R177C6</stp>
        <tr r="F177" s="2"/>
      </tp>
      <tp>
        <v>27.82</v>
        <stp/>
        <stp>##V3_BDPV12</stp>
        <stp>UNVR US Equity</stp>
        <stp>PX_YEST_CLOSE</stp>
        <stp>[Crispin Spreadsheet.xlsx]SWAN!R217C6</stp>
        <tr r="F217" s="2"/>
      </tp>
      <tp t="s">
        <v>GBp</v>
        <stp/>
        <stp>##V3_BDPV12</stp>
        <stp>SKY LN Equity</stp>
        <stp>CRNCY</stp>
        <stp>[Crispin Spreadsheet.xlsx]ALEG!R49C4</stp>
        <tr r="D49" s="3"/>
      </tp>
      <tp>
        <v>3.3849999999999998</v>
        <stp/>
        <stp>##V3_BDPV12</stp>
        <stp>HUNT NO Equity</stp>
        <stp>PX_YEST_CLOSE</stp>
        <stp>[Crispin Spreadsheet.xlsx]SWAN!R101C6</stp>
        <tr r="F101" s="2"/>
      </tp>
      <tp t="s">
        <v>GBp</v>
        <stp/>
        <stp>##V3_BDPV12</stp>
        <stp>VOD LN Equity</stp>
        <stp>CRNCY</stp>
        <stp>[Crispin Spreadsheet.xlsx]FDXC!R49C4</stp>
        <tr r="D49" s="8"/>
      </tp>
      <tp t="s">
        <v>USD</v>
        <stp/>
        <stp>##V3_BDPV12</stp>
        <stp>VSAT US Equity</stp>
        <stp>CRNCY</stp>
        <stp>[Crispin Spreadsheet.xlsx]SWAN!R218C4</stp>
        <tr r="D218" s="2"/>
      </tp>
      <tp t="s">
        <v>USD</v>
        <stp/>
        <stp>##V3_BDPV12</stp>
        <stp>KGC US Equity</stp>
        <stp>CRNCY</stp>
        <stp>[Crispin Spreadsheet.xlsx]SWAN!R201C4</stp>
        <tr r="D201" s="2"/>
      </tp>
      <tp t="s">
        <v>USD</v>
        <stp/>
        <stp>##V3_BDPV12</stp>
        <stp>ELF US Equity</stp>
        <stp>CRNCY</stp>
        <stp>[Crispin Spreadsheet.xlsx]SWAN!R194C4</stp>
        <tr r="D194" s="2"/>
      </tp>
      <tp t="s">
        <v>GBp</v>
        <stp/>
        <stp>##V3_BDPV12</stp>
        <stp>OBD LN Equity</stp>
        <stp>CRNCY</stp>
        <stp>[Crispin Spreadsheet.xlsx]SWAN!R166C4</stp>
        <tr r="D166" s="2"/>
      </tp>
      <tp>
        <v>103.62</v>
        <stp/>
        <stp>##V3_BDPV12</stp>
        <stp>SAP GY Equity</stp>
        <stp>PX_YEST_CLOSE</stp>
        <stp>[Crispin Spreadsheet.xlsx]SWAN!R53C6</stp>
        <tr r="F53" s="2"/>
      </tp>
      <tp>
        <v>214.9</v>
        <stp/>
        <stp>##V3_BDPV12</stp>
        <stp>ADS GY Equity</stp>
        <stp>PX_YEST_CLOSE</stp>
        <stp>[Crispin Spreadsheet.xlsx]SWAN!R46C6</stp>
        <tr r="F46" s="2"/>
      </tp>
      <tp>
        <v>1</v>
        <stp/>
        <stp>##V3_BDPV12</stp>
        <stp>GBPJPY Curncy</stp>
        <stp>QUOTE_FACTOR</stp>
        <stp>[Crispin Spreadsheet.xlsx]OPUS!R21C12</stp>
        <tr r="L21" s="4"/>
      </tp>
      <tp>
        <v>1</v>
        <stp/>
        <stp>##V3_BDPV12</stp>
        <stp>GBPJPY Curncy</stp>
        <stp>QUOTE_FACTOR</stp>
        <stp>[Crispin Spreadsheet.xlsx]OPUS!R23C12</stp>
        <tr r="L23" s="4"/>
      </tp>
      <tp>
        <v>1</v>
        <stp/>
        <stp>##V3_BDPV12</stp>
        <stp>GBPJPY Curncy</stp>
        <stp>QUOTE_FACTOR</stp>
        <stp>[Crispin Spreadsheet.xlsx]OPUS!R22C12</stp>
        <tr r="L22" s="4"/>
      </tp>
      <tp>
        <v>1</v>
        <stp/>
        <stp>##V3_BDPV12</stp>
        <stp>GBPJPY Curncy</stp>
        <stp>QUOTE_FACTOR</stp>
        <stp>[Crispin Spreadsheet.xlsx]OPUS!R25C12</stp>
        <tr r="L25" s="4"/>
      </tp>
      <tp>
        <v>1</v>
        <stp/>
        <stp>##V3_BDPV12</stp>
        <stp>GBPJPY Curncy</stp>
        <stp>QUOTE_FACTOR</stp>
        <stp>[Crispin Spreadsheet.xlsx]OPUS!R24C12</stp>
        <tr r="L24" s="4"/>
      </tp>
      <tp>
        <v>1</v>
        <stp/>
        <stp>##V3_BDPV12</stp>
        <stp>GBPJPY Curncy</stp>
        <stp>QUOTE_FACTOR</stp>
        <stp>[Crispin Spreadsheet.xlsx]OPUS!R27C12</stp>
        <tr r="L27" s="4"/>
      </tp>
      <tp>
        <v>1</v>
        <stp/>
        <stp>##V3_BDPV12</stp>
        <stp>GBPJPY Curncy</stp>
        <stp>QUOTE_FACTOR</stp>
        <stp>[Crispin Spreadsheet.xlsx]OPUS!R26C12</stp>
        <tr r="L26" s="4"/>
      </tp>
      <tp>
        <v>1</v>
        <stp/>
        <stp>##V3_BDPV12</stp>
        <stp>GBPJPY Curncy</stp>
        <stp>QUOTE_FACTOR</stp>
        <stp>[Crispin Spreadsheet.xlsx]OPUS!R28C12</stp>
        <tr r="L28" s="4"/>
      </tp>
      <tp>
        <v>25.94</v>
        <stp/>
        <stp>##V3_BDPV12</stp>
        <stp>MT NA Equity</stp>
        <stp>PX_YEST_CLOSE</stp>
        <stp>[Crispin Spreadsheet.xlsx]SWAN!R95C6</stp>
        <tr r="F95" s="2"/>
      </tp>
      <tp t="s">
        <v>EUR</v>
        <stp/>
        <stp>##V3_BDPV12</stp>
        <stp>FR FP Equity</stp>
        <stp>CRNCY</stp>
        <stp>[Crispin Spreadsheet.xlsx]SWAN!R41C4</stp>
        <tr r="D41" s="2"/>
      </tp>
      <tp>
        <v>297.60000000000002</v>
        <stp/>
        <stp>##V3_BDPV12</stp>
        <stp>AKERBP NO Equity</stp>
        <stp>LAST_PRICE</stp>
        <stp>[Crispin Spreadsheet.xlsx]BEST!R6C7</stp>
        <tr r="G6" s="6"/>
      </tp>
      <tp t="s">
        <v>USD</v>
        <stp/>
        <stp>##V3_BDPV12</stp>
        <stp>SPXW US 08/31/18 P2600 Index</stp>
        <stp>CRNCY</stp>
        <stp>[Crispin Spreadsheet.xlsx]OEI!R782C4</stp>
        <tr r="D782" s="1"/>
      </tp>
      <tp>
        <v>5405.5</v>
        <stp/>
        <stp>##V3_BDPV12</stp>
        <stp>CFA Index</stp>
        <stp>PX_YEST_CLOSE</stp>
        <stp>[Crispin Spreadsheet.xlsx]OEI!R84C6</stp>
        <tr r="F84" s="1"/>
      </tp>
      <tp>
        <v>1685</v>
        <stp/>
        <stp>##V3_BDPV12</stp>
        <stp>HSX LN Equity</stp>
        <stp>PX_YEST_CLOSE</stp>
        <stp>[Crispin Spreadsheet.xlsx]FDXC!R38C6</stp>
        <tr r="F38" s="8"/>
      </tp>
      <tp t="s">
        <v>GBp</v>
        <stp/>
        <stp>##V3_BDPV12</stp>
        <stp>RRS LN Equity</stp>
        <stp>CRNCY</stp>
        <stp>[Crispin Spreadsheet.xlsx]BEST!R10C4</stp>
        <tr r="D10" s="6"/>
      </tp>
      <tp>
        <v>14.55</v>
        <stp/>
        <stp>##V3_BDPV12</stp>
        <stp>SIA Comdty</stp>
        <stp>LAST_PRICE</stp>
        <stp>[Crispin Spreadsheet.xlsx]OEI!R748C7</stp>
        <tr r="G748" s="1"/>
      </tp>
      <tp>
        <v>1</v>
        <stp/>
        <stp>##V3_BDPV12</stp>
        <stp>EURBRL Curncy</stp>
        <stp>QUOTE_FACTOR</stp>
        <stp>[Crispin Spreadsheet.xlsx]ALEG!R6C12</stp>
        <tr r="L6" s="3"/>
      </tp>
      <tp t="s">
        <v>EUR</v>
        <stp/>
        <stp>##V3_BDPV12</stp>
        <stp>SZU GY Equity</stp>
        <stp>CRNCY</stp>
        <stp>[Crispin Spreadsheet.xlsx]SWAN!R55C4</stp>
        <tr r="D55" s="2"/>
      </tp>
      <tp t="s">
        <v>EUR</v>
        <stp/>
        <stp>##V3_BDPV12</stp>
        <stp>BAR BB Equity</stp>
        <stp>CRNCY</stp>
        <stp>[Crispin Spreadsheet.xlsx]SWAN!R15C4</stp>
        <tr r="D15" s="2"/>
      </tp>
      <tp t="s">
        <v>USD</v>
        <stp/>
        <stp>##V3_BDPV12</stp>
        <stp>KHC US Equity</stp>
        <stp>CRNCY</stp>
        <stp>[Crispin Spreadsheet.xlsx]SWAN!R202C4</stp>
        <tr r="D202" s="2"/>
      </tp>
      <tp t="s">
        <v>GBp</v>
        <stp/>
        <stp>##V3_BDPV12</stp>
        <stp>BKG LN Equity</stp>
        <stp>CRNCY</stp>
        <stp>[Crispin Spreadsheet.xlsx]SWAN!R136C4</stp>
        <tr r="D136" s="2"/>
      </tp>
      <tp t="s">
        <v>GBp</v>
        <stp/>
        <stp>##V3_BDPV12</stp>
        <stp>BA/ LN Equity</stp>
        <stp>CRNCY</stp>
        <stp>[Crispin Spreadsheet.xlsx]FDXC!R34C4</stp>
        <tr r="D34" s="8"/>
      </tp>
      <tp>
        <v>297.5</v>
        <stp/>
        <stp>##V3_BDHV12</stp>
        <stp>MC FP Equity</stp>
        <stp>PX_CLOSE_1D</stp>
        <stp>14/08/2018</stp>
        <stp>14/08/2018</stp>
        <stp>[Crispin Spreadsheet.xlsx]OEI!R114C28</stp>
        <tr r="AB114" s="1"/>
      </tp>
      <tp>
        <v>786.2</v>
        <stp/>
        <stp>##V3_BDPV12</stp>
        <stp>PLA Comdty</stp>
        <stp>LAST_PRICE</stp>
        <stp>[Crispin Spreadsheet.xlsx]OEI!R749C7</stp>
        <tr r="G749" s="1"/>
      </tp>
      <tp>
        <v>2638</v>
        <stp/>
        <stp>##V3_BDPV12</stp>
        <stp>CCH LN Equity</stp>
        <stp>PX_YEST_CLOSE</stp>
        <stp>[Crispin Spreadsheet.xlsx]SWAN!R141C6</stp>
        <tr r="F141" s="2"/>
      </tp>
      <tp t="s">
        <v>EUR</v>
        <stp/>
        <stp>##V3_BDPV12</stp>
        <stp>ATO FP Equity</stp>
        <stp>CRNCY</stp>
        <stp>[Crispin Spreadsheet.xlsx]SWAN!R33C4</stp>
        <tr r="D33" s="2"/>
      </tp>
      <tp>
        <v>110</v>
        <stp/>
        <stp>##V3_BDPV12</stp>
        <stp>ACA LN Equity</stp>
        <stp>PX_YEST_CLOSE</stp>
        <stp>[Crispin Spreadsheet.xlsx]OPUS!R39C6</stp>
        <tr r="F39" s="4"/>
      </tp>
      <tp>
        <v>1516</v>
        <stp/>
        <stp>##V3_BDPV12</stp>
        <stp>ABC LN Equity</stp>
        <stp>PX_YEST_CLOSE</stp>
        <stp>[Crispin Spreadsheet.xlsx]OPUS!R38C6</stp>
        <tr r="F38" s="4"/>
      </tp>
      <tp>
        <v>5.84</v>
        <stp/>
        <stp>##V3_BDPV12</stp>
        <stp>857 HK Equity</stp>
        <stp>PX_YEST_CLOSE</stp>
        <stp>[Crispin Spreadsheet.xlsx]OEI!R208C6</stp>
        <tr r="F208" s="1"/>
      </tp>
      <tp t="s">
        <v>USD</v>
        <stp/>
        <stp>##V3_BDPV12</stp>
        <stp>SUPV US Equity</stp>
        <stp>CRNCY</stp>
        <stp>[Crispin Spreadsheet.xlsx]SWAN!R198C4</stp>
        <tr r="D198" s="2"/>
      </tp>
      <tp t="s">
        <v>ZAr</v>
        <stp/>
        <stp>##V3_BDPV12</stp>
        <stp>ANG SJ Equity</stp>
        <stp>CRNCY</stp>
        <stp>[Crispin Spreadsheet.xlsx]SWAN!R107C4</stp>
        <tr r="D107" s="2"/>
      </tp>
      <tp>
        <v>3.03</v>
        <stp/>
        <stp>##V3_BDPV12</stp>
        <stp>TRQ CN Equity</stp>
        <stp>PX_YEST_CLOSE</stp>
        <stp>[Crispin Spreadsheet.xlsx]SWAN!R25C6</stp>
        <tr r="F25" s="2"/>
      </tp>
      <tp t="s">
        <v>GBp</v>
        <stp/>
        <stp>##V3_BDPV12</stp>
        <stp>JSE LN Equity</stp>
        <stp>CRNCY</stp>
        <stp>[Crispin Spreadsheet.xlsx]OPUS!R47C4</stp>
        <tr r="D47" s="4"/>
      </tp>
      <tp>
        <v>754</v>
        <stp/>
        <stp>##V3_BDPV12</stp>
        <stp>DMGT LN Equity</stp>
        <stp>PX_YEST_CLOSE</stp>
        <stp>[Crispin Spreadsheet.xlsx]SWAN!R143C6</stp>
        <tr r="F143" s="2"/>
      </tp>
      <tp>
        <v>2.1779999999999999</v>
        <stp/>
        <stp>##V3_BDPV12</stp>
        <stp>SRS IM Equity</stp>
        <stp>PX_YEST_CLOSE</stp>
        <stp>[Crispin Spreadsheet.xlsx]SWAN!R76C6</stp>
        <tr r="F76" s="2"/>
      </tp>
      <tp>
        <v>17.040500000000002</v>
        <stp/>
        <stp>##V3_BDPV12</stp>
        <stp>EURZAr Curncy</stp>
        <stp>PX_YEST_CLOSE</stp>
        <stp>[Crispin Spreadsheet.xlsx]OEI!R343C32</stp>
        <tr r="AF343" s="1"/>
      </tp>
      <tp>
        <v>17.040500000000002</v>
        <stp/>
        <stp>##V3_BDPV12</stp>
        <stp>EURZAr Curncy</stp>
        <stp>PX_YEST_CLOSE</stp>
        <stp>[Crispin Spreadsheet.xlsx]OEI!R342C32</stp>
        <tr r="AF342" s="1"/>
      </tp>
      <tp>
        <v>17.040500000000002</v>
        <stp/>
        <stp>##V3_BDPV12</stp>
        <stp>EURZAr Curncy</stp>
        <stp>PX_YEST_CLOSE</stp>
        <stp>[Crispin Spreadsheet.xlsx]OEI!R345C32</stp>
        <tr r="AF345" s="1"/>
      </tp>
      <tp>
        <v>17.040500000000002</v>
        <stp/>
        <stp>##V3_BDPV12</stp>
        <stp>EURZAr Curncy</stp>
        <stp>PX_YEST_CLOSE</stp>
        <stp>[Crispin Spreadsheet.xlsx]OEI!R344C32</stp>
        <tr r="AF344" s="1"/>
      </tp>
      <tp>
        <v>31.94</v>
        <stp/>
        <stp>##V3_BDPV12</stp>
        <stp>T US Equity</stp>
        <stp>LAST_PRICE</stp>
        <stp>[Crispin Spreadsheet.xlsx]OEI!R624C7</stp>
        <tr r="G624" s="1"/>
      </tp>
      <tp>
        <v>10.603199999999999</v>
        <stp/>
        <stp>##V3_BDPV12</stp>
        <stp>EURSEK Curncy</stp>
        <stp>PX_YEST_CLOSE</stp>
        <stp>[Crispin Spreadsheet.xlsx]OEI!R834C32</stp>
        <tr r="AF834" s="1"/>
      </tp>
      <tp>
        <v>10.603199999999999</v>
        <stp/>
        <stp>##V3_BDPV12</stp>
        <stp>EURSEK Curncy</stp>
        <stp>PX_YEST_CLOSE</stp>
        <stp>[Crispin Spreadsheet.xlsx]OEI!R808C32</stp>
        <tr r="AF808" s="1"/>
      </tp>
      <tp>
        <v>10.603199999999999</v>
        <stp/>
        <stp>##V3_BDPV12</stp>
        <stp>EURSEK Curncy</stp>
        <stp>PX_YEST_CLOSE</stp>
        <stp>[Crispin Spreadsheet.xlsx]OEI!R802C32</stp>
        <tr r="AF802" s="1"/>
      </tp>
      <tp>
        <v>1.1601999999999999</v>
        <stp/>
        <stp>##V3_BDPV12</stp>
        <stp>EURUSD Curncy</stp>
        <stp>PX_YEST_CLOSE</stp>
        <stp>[Crispin Spreadsheet.xlsx]OEI!R801C32</stp>
        <tr r="AF801" s="1"/>
      </tp>
      <tp>
        <v>1.1601999999999999</v>
        <stp/>
        <stp>##V3_BDPV12</stp>
        <stp>EURUSD Curncy</stp>
        <stp>PX_YEST_CLOSE</stp>
        <stp>[Crispin Spreadsheet.xlsx]OEI!R800C32</stp>
        <tr r="AF800" s="1"/>
      </tp>
      <tp>
        <v>1.1601999999999999</v>
        <stp/>
        <stp>##V3_BDPV12</stp>
        <stp>EURUSD Curncy</stp>
        <stp>PX_YEST_CLOSE</stp>
        <stp>[Crispin Spreadsheet.xlsx]OEI!R809C32</stp>
        <tr r="AF809" s="1"/>
      </tp>
      <tp>
        <v>1.1601999999999999</v>
        <stp/>
        <stp>##V3_BDPV12</stp>
        <stp>EURUSD Curncy</stp>
        <stp>PX_YEST_CLOSE</stp>
        <stp>[Crispin Spreadsheet.xlsx]OEI!R815C32</stp>
        <tr r="AF815" s="1"/>
      </tp>
      <tp>
        <v>1.1601999999999999</v>
        <stp/>
        <stp>##V3_BDPV12</stp>
        <stp>EURUSD Curncy</stp>
        <stp>PX_YEST_CLOSE</stp>
        <stp>[Crispin Spreadsheet.xlsx]OEI!R813C32</stp>
        <tr r="AF813" s="1"/>
      </tp>
      <tp>
        <v>1.1601999999999999</v>
        <stp/>
        <stp>##V3_BDPV12</stp>
        <stp>EURUSD Curncy</stp>
        <stp>PX_YEST_CLOSE</stp>
        <stp>[Crispin Spreadsheet.xlsx]OEI!R812C32</stp>
        <tr r="AF812" s="1"/>
      </tp>
      <tp>
        <v>1.1601999999999999</v>
        <stp/>
        <stp>##V3_BDPV12</stp>
        <stp>EURUSD Curncy</stp>
        <stp>PX_YEST_CLOSE</stp>
        <stp>[Crispin Spreadsheet.xlsx]OEI!R811C32</stp>
        <tr r="AF811" s="1"/>
      </tp>
      <tp>
        <v>1.1601999999999999</v>
        <stp/>
        <stp>##V3_BDPV12</stp>
        <stp>EURUSD Curncy</stp>
        <stp>PX_YEST_CLOSE</stp>
        <stp>[Crispin Spreadsheet.xlsx]OEI!R819C32</stp>
        <tr r="AF819" s="1"/>
      </tp>
      <tp>
        <v>1.1601999999999999</v>
        <stp/>
        <stp>##V3_BDPV12</stp>
        <stp>EURUSD Curncy</stp>
        <stp>PX_YEST_CLOSE</stp>
        <stp>[Crispin Spreadsheet.xlsx]OEI!R818C32</stp>
        <tr r="AF818" s="1"/>
      </tp>
      <tp>
        <v>1.1601999999999999</v>
        <stp/>
        <stp>##V3_BDPV12</stp>
        <stp>EURUSD Curncy</stp>
        <stp>PX_YEST_CLOSE</stp>
        <stp>[Crispin Spreadsheet.xlsx]OEI!R824C32</stp>
        <tr r="AF824" s="1"/>
      </tp>
      <tp>
        <v>1.1601999999999999</v>
        <stp/>
        <stp>##V3_BDPV12</stp>
        <stp>EURUSD Curncy</stp>
        <stp>PX_YEST_CLOSE</stp>
        <stp>[Crispin Spreadsheet.xlsx]OEI!R822C32</stp>
        <tr r="AF822" s="1"/>
      </tp>
      <tp>
        <v>1.1601999999999999</v>
        <stp/>
        <stp>##V3_BDPV12</stp>
        <stp>EURUSD Curncy</stp>
        <stp>PX_YEST_CLOSE</stp>
        <stp>[Crispin Spreadsheet.xlsx]OEI!R821C32</stp>
        <tr r="AF821" s="1"/>
      </tp>
      <tp>
        <v>1.1601999999999999</v>
        <stp/>
        <stp>##V3_BDPV12</stp>
        <stp>EURUSD Curncy</stp>
        <stp>PX_YEST_CLOSE</stp>
        <stp>[Crispin Spreadsheet.xlsx]OEI!R829C32</stp>
        <tr r="AF829" s="1"/>
      </tp>
      <tp>
        <v>1.1601999999999999</v>
        <stp/>
        <stp>##V3_BDPV12</stp>
        <stp>EURUSD Curncy</stp>
        <stp>PX_YEST_CLOSE</stp>
        <stp>[Crispin Spreadsheet.xlsx]OEI!R832C32</stp>
        <tr r="AF832" s="1"/>
      </tp>
      <tp>
        <v>1.1601999999999999</v>
        <stp/>
        <stp>##V3_BDPV12</stp>
        <stp>EURUSD Curncy</stp>
        <stp>PX_YEST_CLOSE</stp>
        <stp>[Crispin Spreadsheet.xlsx]OEI!R830C32</stp>
        <tr r="AF830" s="1"/>
      </tp>
      <tp>
        <v>1.1601999999999999</v>
        <stp/>
        <stp>##V3_BDPV12</stp>
        <stp>EURUSD Curncy</stp>
        <stp>PX_YEST_CLOSE</stp>
        <stp>[Crispin Spreadsheet.xlsx]OEI!R847C32</stp>
        <tr r="AF847" s="1"/>
      </tp>
      <tp>
        <v>1.1601999999999999</v>
        <stp/>
        <stp>##V3_BDPV12</stp>
        <stp>EURUSD Curncy</stp>
        <stp>PX_YEST_CLOSE</stp>
        <stp>[Crispin Spreadsheet.xlsx]OEI!R846C32</stp>
        <tr r="AF846" s="1"/>
      </tp>
      <tp>
        <v>1.1601999999999999</v>
        <stp/>
        <stp>##V3_BDPV12</stp>
        <stp>EURUSD Curncy</stp>
        <stp>PX_YEST_CLOSE</stp>
        <stp>[Crispin Spreadsheet.xlsx]OEI!R845C32</stp>
        <tr r="AF845" s="1"/>
      </tp>
      <tp>
        <v>1.1601999999999999</v>
        <stp/>
        <stp>##V3_BDPV12</stp>
        <stp>EURUSD Curncy</stp>
        <stp>PX_YEST_CLOSE</stp>
        <stp>[Crispin Spreadsheet.xlsx]OEI!R844C32</stp>
        <tr r="AF844" s="1"/>
      </tp>
      <tp>
        <v>1.1601999999999999</v>
        <stp/>
        <stp>##V3_BDPV12</stp>
        <stp>EURUSD Curncy</stp>
        <stp>PX_YEST_CLOSE</stp>
        <stp>[Crispin Spreadsheet.xlsx]OEI!R843C32</stp>
        <tr r="AF843" s="1"/>
      </tp>
      <tp>
        <v>1.1601999999999999</v>
        <stp/>
        <stp>##V3_BDPV12</stp>
        <stp>EURUSD Curncy</stp>
        <stp>PX_YEST_CLOSE</stp>
        <stp>[Crispin Spreadsheet.xlsx]OEI!R842C32</stp>
        <tr r="AF842" s="1"/>
      </tp>
      <tp>
        <v>1.1601999999999999</v>
        <stp/>
        <stp>##V3_BDPV12</stp>
        <stp>EURUSD Curncy</stp>
        <stp>PX_YEST_CLOSE</stp>
        <stp>[Crispin Spreadsheet.xlsx]OEI!R841C32</stp>
        <tr r="AF841" s="1"/>
      </tp>
      <tp>
        <v>1.1601999999999999</v>
        <stp/>
        <stp>##V3_BDPV12</stp>
        <stp>EURUSD Curncy</stp>
        <stp>PX_YEST_CLOSE</stp>
        <stp>[Crispin Spreadsheet.xlsx]OEI!R848C32</stp>
        <tr r="AF848" s="1"/>
      </tp>
      <tp>
        <v>7.6022999999999996</v>
        <stp/>
        <stp>##V3_BDPV12</stp>
        <stp>EURTRY Curncy</stp>
        <stp>PX_YEST_CLOSE</stp>
        <stp>[Crispin Spreadsheet.xlsx]OEI!R410C32</stp>
        <tr r="AF410" s="1"/>
      </tp>
      <tp>
        <v>1.1601999999999999</v>
        <stp/>
        <stp>##V3_BDPV12</stp>
        <stp>EURUSD Curncy</stp>
        <stp>PX_YEST_CLOSE</stp>
        <stp>[Crispin Spreadsheet.xlsx]OEI!R535C32</stp>
        <tr r="AF535" s="1"/>
      </tp>
      <tp>
        <v>1.1601999999999999</v>
        <stp/>
        <stp>##V3_BDPV12</stp>
        <stp>EURUSD Curncy</stp>
        <stp>PX_YEST_CLOSE</stp>
        <stp>[Crispin Spreadsheet.xlsx]OEI!R570C32</stp>
        <tr r="AF570" s="1"/>
      </tp>
      <tp>
        <v>10.603199999999999</v>
        <stp/>
        <stp>##V3_BDPV12</stp>
        <stp>EURSEK Curncy</stp>
        <stp>PX_YEST_CLOSE</stp>
        <stp>[Crispin Spreadsheet.xlsx]OEI!R380C32</stp>
        <tr r="AF380" s="1"/>
      </tp>
      <tp>
        <v>10.603199999999999</v>
        <stp/>
        <stp>##V3_BDPV12</stp>
        <stp>EURSEK Curncy</stp>
        <stp>PX_YEST_CLOSE</stp>
        <stp>[Crispin Spreadsheet.xlsx]OEI!R381C32</stp>
        <tr r="AF381" s="1"/>
      </tp>
      <tp>
        <v>10.603199999999999</v>
        <stp/>
        <stp>##V3_BDPV12</stp>
        <stp>EURSEK Curncy</stp>
        <stp>PX_YEST_CLOSE</stp>
        <stp>[Crispin Spreadsheet.xlsx]OEI!R382C32</stp>
        <tr r="AF382" s="1"/>
      </tp>
      <tp>
        <v>10.603199999999999</v>
        <stp/>
        <stp>##V3_BDPV12</stp>
        <stp>EURSEK Curncy</stp>
        <stp>PX_YEST_CLOSE</stp>
        <stp>[Crispin Spreadsheet.xlsx]OEI!R368C32</stp>
        <tr r="AF368" s="1"/>
      </tp>
      <tp>
        <v>10.603199999999999</v>
        <stp/>
        <stp>##V3_BDPV12</stp>
        <stp>EURSEK Curncy</stp>
        <stp>PX_YEST_CLOSE</stp>
        <stp>[Crispin Spreadsheet.xlsx]OEI!R369C32</stp>
        <tr r="AF369" s="1"/>
      </tp>
      <tp>
        <v>10.603199999999999</v>
        <stp/>
        <stp>##V3_BDPV12</stp>
        <stp>EURSEK Curncy</stp>
        <stp>PX_YEST_CLOSE</stp>
        <stp>[Crispin Spreadsheet.xlsx]OEI!R364C32</stp>
        <tr r="AF364" s="1"/>
      </tp>
      <tp>
        <v>10.603199999999999</v>
        <stp/>
        <stp>##V3_BDPV12</stp>
        <stp>EURSEK Curncy</stp>
        <stp>PX_YEST_CLOSE</stp>
        <stp>[Crispin Spreadsheet.xlsx]OEI!R365C32</stp>
        <tr r="AF365" s="1"/>
      </tp>
      <tp>
        <v>10.603199999999999</v>
        <stp/>
        <stp>##V3_BDPV12</stp>
        <stp>EURSEK Curncy</stp>
        <stp>PX_YEST_CLOSE</stp>
        <stp>[Crispin Spreadsheet.xlsx]OEI!R366C32</stp>
        <tr r="AF366" s="1"/>
      </tp>
      <tp>
        <v>10.603199999999999</v>
        <stp/>
        <stp>##V3_BDPV12</stp>
        <stp>EURSEK Curncy</stp>
        <stp>PX_YEST_CLOSE</stp>
        <stp>[Crispin Spreadsheet.xlsx]OEI!R367C32</stp>
        <tr r="AF367" s="1"/>
      </tp>
      <tp>
        <v>10.603199999999999</v>
        <stp/>
        <stp>##V3_BDPV12</stp>
        <stp>EURSEK Curncy</stp>
        <stp>PX_YEST_CLOSE</stp>
        <stp>[Crispin Spreadsheet.xlsx]OEI!R378C32</stp>
        <tr r="AF378" s="1"/>
      </tp>
      <tp>
        <v>10.603199999999999</v>
        <stp/>
        <stp>##V3_BDPV12</stp>
        <stp>EURSEK Curncy</stp>
        <stp>PX_YEST_CLOSE</stp>
        <stp>[Crispin Spreadsheet.xlsx]OEI!R379C32</stp>
        <tr r="AF379" s="1"/>
      </tp>
      <tp>
        <v>10.603199999999999</v>
        <stp/>
        <stp>##V3_BDPV12</stp>
        <stp>EURSEK Curncy</stp>
        <stp>PX_YEST_CLOSE</stp>
        <stp>[Crispin Spreadsheet.xlsx]OEI!R370C32</stp>
        <tr r="AF370" s="1"/>
      </tp>
      <tp>
        <v>10.603199999999999</v>
        <stp/>
        <stp>##V3_BDPV12</stp>
        <stp>EURSEK Curncy</stp>
        <stp>PX_YEST_CLOSE</stp>
        <stp>[Crispin Spreadsheet.xlsx]OEI!R371C32</stp>
        <tr r="AF371" s="1"/>
      </tp>
      <tp>
        <v>10.603199999999999</v>
        <stp/>
        <stp>##V3_BDPV12</stp>
        <stp>EURSEK Curncy</stp>
        <stp>PX_YEST_CLOSE</stp>
        <stp>[Crispin Spreadsheet.xlsx]OEI!R372C32</stp>
        <tr r="AF372" s="1"/>
      </tp>
      <tp>
        <v>10.603199999999999</v>
        <stp/>
        <stp>##V3_BDPV12</stp>
        <stp>EURSEK Curncy</stp>
        <stp>PX_YEST_CLOSE</stp>
        <stp>[Crispin Spreadsheet.xlsx]OEI!R373C32</stp>
        <tr r="AF373" s="1"/>
      </tp>
      <tp>
        <v>10.603199999999999</v>
        <stp/>
        <stp>##V3_BDPV12</stp>
        <stp>EURSEK Curncy</stp>
        <stp>PX_YEST_CLOSE</stp>
        <stp>[Crispin Spreadsheet.xlsx]OEI!R374C32</stp>
        <tr r="AF374" s="1"/>
      </tp>
      <tp>
        <v>10.603199999999999</v>
        <stp/>
        <stp>##V3_BDPV12</stp>
        <stp>EURSEK Curncy</stp>
        <stp>PX_YEST_CLOSE</stp>
        <stp>[Crispin Spreadsheet.xlsx]OEI!R375C32</stp>
        <tr r="AF375" s="1"/>
      </tp>
      <tp>
        <v>10.603199999999999</v>
        <stp/>
        <stp>##V3_BDPV12</stp>
        <stp>EURSEK Curncy</stp>
        <stp>PX_YEST_CLOSE</stp>
        <stp>[Crispin Spreadsheet.xlsx]OEI!R376C32</stp>
        <tr r="AF376" s="1"/>
      </tp>
      <tp>
        <v>10.603199999999999</v>
        <stp/>
        <stp>##V3_BDPV12</stp>
        <stp>EURSEK Curncy</stp>
        <stp>PX_YEST_CLOSE</stp>
        <stp>[Crispin Spreadsheet.xlsx]OEI!R377C32</stp>
        <tr r="AF377" s="1"/>
      </tp>
      <tp>
        <v>1.5915999999999999</v>
        <stp/>
        <stp>##V3_BDPV12</stp>
        <stp>EURSGD Curncy</stp>
        <stp>PX_YEST_CLOSE</stp>
        <stp>[Crispin Spreadsheet.xlsx]OEI!R339C32</stp>
        <tr r="AF339" s="1"/>
      </tp>
      <tp>
        <v>1.1601999999999999</v>
        <stp/>
        <stp>##V3_BDPV12</stp>
        <stp>EURUSD Curncy</stp>
        <stp>PX_YEST_CLOSE</stp>
        <stp>[Crispin Spreadsheet.xlsx]OEI!R490C32</stp>
        <tr r="AF490" s="1"/>
      </tp>
      <tp>
        <v>1.1601999999999999</v>
        <stp/>
        <stp>##V3_BDPV12</stp>
        <stp>EURUSD Curncy</stp>
        <stp>PX_YEST_CLOSE</stp>
        <stp>[Crispin Spreadsheet.xlsx]OEI!R479C32</stp>
        <tr r="AF479" s="1"/>
      </tp>
      <tp>
        <v>1.1601999999999999</v>
        <stp/>
        <stp>##V3_BDPV12</stp>
        <stp>EURUSD Curncy</stp>
        <stp>PX_YEST_CLOSE</stp>
        <stp>[Crispin Spreadsheet.xlsx]OEI!R782C32</stp>
        <tr r="AF782" s="1"/>
      </tp>
      <tp>
        <v>1.1601999999999999</v>
        <stp/>
        <stp>##V3_BDPV12</stp>
        <stp>EURUSD Curncy</stp>
        <stp>PX_YEST_CLOSE</stp>
        <stp>[Crispin Spreadsheet.xlsx]OEI!R788C32</stp>
        <tr r="AF788" s="1"/>
      </tp>
      <tp>
        <v>1.1601999999999999</v>
        <stp/>
        <stp>##V3_BDPV12</stp>
        <stp>EURUSD Curncy</stp>
        <stp>PX_YEST_CLOSE</stp>
        <stp>[Crispin Spreadsheet.xlsx]OEI!R795C32</stp>
        <tr r="AF795" s="1"/>
      </tp>
      <tp>
        <v>1.1601999999999999</v>
        <stp/>
        <stp>##V3_BDPV12</stp>
        <stp>EURUSD Curncy</stp>
        <stp>PX_YEST_CLOSE</stp>
        <stp>[Crispin Spreadsheet.xlsx]OEI!R793C32</stp>
        <tr r="AF793" s="1"/>
      </tp>
      <tp>
        <v>1.1601999999999999</v>
        <stp/>
        <stp>##V3_BDPV12</stp>
        <stp>EURUSD Curncy</stp>
        <stp>PX_YEST_CLOSE</stp>
        <stp>[Crispin Spreadsheet.xlsx]OEI!R790C32</stp>
        <tr r="AF790" s="1"/>
      </tp>
      <tp>
        <v>1.1601999999999999</v>
        <stp/>
        <stp>##V3_BDPV12</stp>
        <stp>EURUSD Curncy</stp>
        <stp>PX_YEST_CLOSE</stp>
        <stp>[Crispin Spreadsheet.xlsx]OEI!R707C32</stp>
        <tr r="AF707" s="1"/>
      </tp>
      <tp>
        <v>1.1601999999999999</v>
        <stp/>
        <stp>##V3_BDPV12</stp>
        <stp>EURUSD Curncy</stp>
        <stp>PX_YEST_CLOSE</stp>
        <stp>[Crispin Spreadsheet.xlsx]OEI!R706C32</stp>
        <tr r="AF706" s="1"/>
      </tp>
      <tp>
        <v>1.1601999999999999</v>
        <stp/>
        <stp>##V3_BDPV12</stp>
        <stp>EURUSD Curncy</stp>
        <stp>PX_YEST_CLOSE</stp>
        <stp>[Crispin Spreadsheet.xlsx]OEI!R705C32</stp>
        <tr r="AF705" s="1"/>
      </tp>
      <tp>
        <v>1.1601999999999999</v>
        <stp/>
        <stp>##V3_BDPV12</stp>
        <stp>EURUSD Curncy</stp>
        <stp>PX_YEST_CLOSE</stp>
        <stp>[Crispin Spreadsheet.xlsx]OEI!R704C32</stp>
        <tr r="AF704" s="1"/>
      </tp>
      <tp>
        <v>1.1601999999999999</v>
        <stp/>
        <stp>##V3_BDPV12</stp>
        <stp>EURUSD Curncy</stp>
        <stp>PX_YEST_CLOSE</stp>
        <stp>[Crispin Spreadsheet.xlsx]OEI!R703C32</stp>
        <tr r="AF703" s="1"/>
      </tp>
      <tp>
        <v>1.1601999999999999</v>
        <stp/>
        <stp>##V3_BDPV12</stp>
        <stp>EURUSD Curncy</stp>
        <stp>PX_YEST_CLOSE</stp>
        <stp>[Crispin Spreadsheet.xlsx]OEI!R702C32</stp>
        <tr r="AF702" s="1"/>
      </tp>
      <tp>
        <v>1.1601999999999999</v>
        <stp/>
        <stp>##V3_BDPV12</stp>
        <stp>EURUSD Curncy</stp>
        <stp>PX_YEST_CLOSE</stp>
        <stp>[Crispin Spreadsheet.xlsx]OEI!R701C32</stp>
        <tr r="AF701" s="1"/>
      </tp>
      <tp>
        <v>1.1601999999999999</v>
        <stp/>
        <stp>##V3_BDPV12</stp>
        <stp>EURUSD Curncy</stp>
        <stp>PX_YEST_CLOSE</stp>
        <stp>[Crispin Spreadsheet.xlsx]OEI!R700C32</stp>
        <tr r="AF700" s="1"/>
      </tp>
      <tp>
        <v>1.1601999999999999</v>
        <stp/>
        <stp>##V3_BDPV12</stp>
        <stp>EURUSD Curncy</stp>
        <stp>PX_YEST_CLOSE</stp>
        <stp>[Crispin Spreadsheet.xlsx]OEI!R709C32</stp>
        <tr r="AF709" s="1"/>
      </tp>
      <tp>
        <v>1.1601999999999999</v>
        <stp/>
        <stp>##V3_BDPV12</stp>
        <stp>EURUSD Curncy</stp>
        <stp>PX_YEST_CLOSE</stp>
        <stp>[Crispin Spreadsheet.xlsx]OEI!R708C32</stp>
        <tr r="AF708" s="1"/>
      </tp>
      <tp>
        <v>1.1601999999999999</v>
        <stp/>
        <stp>##V3_BDPV12</stp>
        <stp>EURUSD Curncy</stp>
        <stp>PX_YEST_CLOSE</stp>
        <stp>[Crispin Spreadsheet.xlsx]OEI!R717C32</stp>
        <tr r="AF717" s="1"/>
      </tp>
      <tp>
        <v>1.1601999999999999</v>
        <stp/>
        <stp>##V3_BDPV12</stp>
        <stp>EURUSD Curncy</stp>
        <stp>PX_YEST_CLOSE</stp>
        <stp>[Crispin Spreadsheet.xlsx]OEI!R716C32</stp>
        <tr r="AF716" s="1"/>
      </tp>
      <tp>
        <v>1.1601999999999999</v>
        <stp/>
        <stp>##V3_BDPV12</stp>
        <stp>EURUSD Curncy</stp>
        <stp>PX_YEST_CLOSE</stp>
        <stp>[Crispin Spreadsheet.xlsx]OEI!R715C32</stp>
        <tr r="AF715" s="1"/>
      </tp>
      <tp>
        <v>1.1601999999999999</v>
        <stp/>
        <stp>##V3_BDPV12</stp>
        <stp>EURUSD Curncy</stp>
        <stp>PX_YEST_CLOSE</stp>
        <stp>[Crispin Spreadsheet.xlsx]OEI!R714C32</stp>
        <tr r="AF714" s="1"/>
      </tp>
      <tp>
        <v>1.1601999999999999</v>
        <stp/>
        <stp>##V3_BDPV12</stp>
        <stp>EURUSD Curncy</stp>
        <stp>PX_YEST_CLOSE</stp>
        <stp>[Crispin Spreadsheet.xlsx]OEI!R713C32</stp>
        <tr r="AF713" s="1"/>
      </tp>
      <tp>
        <v>1.1601999999999999</v>
        <stp/>
        <stp>##V3_BDPV12</stp>
        <stp>EURUSD Curncy</stp>
        <stp>PX_YEST_CLOSE</stp>
        <stp>[Crispin Spreadsheet.xlsx]OEI!R712C32</stp>
        <tr r="AF712" s="1"/>
      </tp>
      <tp>
        <v>1.1601999999999999</v>
        <stp/>
        <stp>##V3_BDPV12</stp>
        <stp>EURUSD Curncy</stp>
        <stp>PX_YEST_CLOSE</stp>
        <stp>[Crispin Spreadsheet.xlsx]OEI!R711C32</stp>
        <tr r="AF711" s="1"/>
      </tp>
      <tp>
        <v>1.1601999999999999</v>
        <stp/>
        <stp>##V3_BDPV12</stp>
        <stp>EURUSD Curncy</stp>
        <stp>PX_YEST_CLOSE</stp>
        <stp>[Crispin Spreadsheet.xlsx]OEI!R710C32</stp>
        <tr r="AF710" s="1"/>
      </tp>
      <tp>
        <v>1.1601999999999999</v>
        <stp/>
        <stp>##V3_BDPV12</stp>
        <stp>EURUSD Curncy</stp>
        <stp>PX_YEST_CLOSE</stp>
        <stp>[Crispin Spreadsheet.xlsx]OEI!R719C32</stp>
        <tr r="AF719" s="1"/>
      </tp>
      <tp>
        <v>1.1601999999999999</v>
        <stp/>
        <stp>##V3_BDPV12</stp>
        <stp>EURUSD Curncy</stp>
        <stp>PX_YEST_CLOSE</stp>
        <stp>[Crispin Spreadsheet.xlsx]OEI!R718C32</stp>
        <tr r="AF718" s="1"/>
      </tp>
      <tp>
        <v>1.1601999999999999</v>
        <stp/>
        <stp>##V3_BDPV12</stp>
        <stp>EURUSD Curncy</stp>
        <stp>PX_YEST_CLOSE</stp>
        <stp>[Crispin Spreadsheet.xlsx]OEI!R727C32</stp>
        <tr r="AF727" s="1"/>
      </tp>
      <tp>
        <v>1.1601999999999999</v>
        <stp/>
        <stp>##V3_BDPV12</stp>
        <stp>EURUSD Curncy</stp>
        <stp>PX_YEST_CLOSE</stp>
        <stp>[Crispin Spreadsheet.xlsx]OEI!R726C32</stp>
        <tr r="AF726" s="1"/>
      </tp>
      <tp>
        <v>1.1601999999999999</v>
        <stp/>
        <stp>##V3_BDPV12</stp>
        <stp>EURUSD Curncy</stp>
        <stp>PX_YEST_CLOSE</stp>
        <stp>[Crispin Spreadsheet.xlsx]OEI!R725C32</stp>
        <tr r="AF725" s="1"/>
      </tp>
      <tp>
        <v>1.1601999999999999</v>
        <stp/>
        <stp>##V3_BDPV12</stp>
        <stp>EURUSD Curncy</stp>
        <stp>PX_YEST_CLOSE</stp>
        <stp>[Crispin Spreadsheet.xlsx]OEI!R724C32</stp>
        <tr r="AF724" s="1"/>
      </tp>
      <tp>
        <v>1.1601999999999999</v>
        <stp/>
        <stp>##V3_BDPV12</stp>
        <stp>EURUSD Curncy</stp>
        <stp>PX_YEST_CLOSE</stp>
        <stp>[Crispin Spreadsheet.xlsx]OEI!R723C32</stp>
        <tr r="AF723" s="1"/>
      </tp>
      <tp>
        <v>1.1601999999999999</v>
        <stp/>
        <stp>##V3_BDPV12</stp>
        <stp>EURUSD Curncy</stp>
        <stp>PX_YEST_CLOSE</stp>
        <stp>[Crispin Spreadsheet.xlsx]OEI!R722C32</stp>
        <tr r="AF722" s="1"/>
      </tp>
      <tp>
        <v>1.1601999999999999</v>
        <stp/>
        <stp>##V3_BDPV12</stp>
        <stp>EURUSD Curncy</stp>
        <stp>PX_YEST_CLOSE</stp>
        <stp>[Crispin Spreadsheet.xlsx]OEI!R721C32</stp>
        <tr r="AF721" s="1"/>
      </tp>
      <tp>
        <v>1.1601999999999999</v>
        <stp/>
        <stp>##V3_BDPV12</stp>
        <stp>EURUSD Curncy</stp>
        <stp>PX_YEST_CLOSE</stp>
        <stp>[Crispin Spreadsheet.xlsx]OEI!R720C32</stp>
        <tr r="AF720" s="1"/>
      </tp>
      <tp>
        <v>1.1601999999999999</v>
        <stp/>
        <stp>##V3_BDPV12</stp>
        <stp>EURUSD Curncy</stp>
        <stp>PX_YEST_CLOSE</stp>
        <stp>[Crispin Spreadsheet.xlsx]OEI!R729C32</stp>
        <tr r="AF729" s="1"/>
      </tp>
      <tp>
        <v>1.1601999999999999</v>
        <stp/>
        <stp>##V3_BDPV12</stp>
        <stp>EURUSD Curncy</stp>
        <stp>PX_YEST_CLOSE</stp>
        <stp>[Crispin Spreadsheet.xlsx]OEI!R728C32</stp>
        <tr r="AF728" s="1"/>
      </tp>
      <tp>
        <v>1.1601999999999999</v>
        <stp/>
        <stp>##V3_BDPV12</stp>
        <stp>EURUSD Curncy</stp>
        <stp>PX_YEST_CLOSE</stp>
        <stp>[Crispin Spreadsheet.xlsx]OEI!R735C32</stp>
        <tr r="AF735" s="1"/>
      </tp>
      <tp>
        <v>1.1601999999999999</v>
        <stp/>
        <stp>##V3_BDPV12</stp>
        <stp>EURUSD Curncy</stp>
        <stp>PX_YEST_CLOSE</stp>
        <stp>[Crispin Spreadsheet.xlsx]OEI!R734C32</stp>
        <tr r="AF734" s="1"/>
      </tp>
      <tp>
        <v>1.1601999999999999</v>
        <stp/>
        <stp>##V3_BDPV12</stp>
        <stp>EURUSD Curncy</stp>
        <stp>PX_YEST_CLOSE</stp>
        <stp>[Crispin Spreadsheet.xlsx]OEI!R733C32</stp>
        <tr r="AF733" s="1"/>
      </tp>
      <tp>
        <v>1.1601999999999999</v>
        <stp/>
        <stp>##V3_BDPV12</stp>
        <stp>EURUSD Curncy</stp>
        <stp>PX_YEST_CLOSE</stp>
        <stp>[Crispin Spreadsheet.xlsx]OEI!R732C32</stp>
        <tr r="AF732" s="1"/>
      </tp>
      <tp>
        <v>1.1601999999999999</v>
        <stp/>
        <stp>##V3_BDPV12</stp>
        <stp>EURUSD Curncy</stp>
        <stp>PX_YEST_CLOSE</stp>
        <stp>[Crispin Spreadsheet.xlsx]OEI!R731C32</stp>
        <tr r="AF731" s="1"/>
      </tp>
      <tp>
        <v>1.1601999999999999</v>
        <stp/>
        <stp>##V3_BDPV12</stp>
        <stp>EURUSD Curncy</stp>
        <stp>PX_YEST_CLOSE</stp>
        <stp>[Crispin Spreadsheet.xlsx]OEI!R730C32</stp>
        <tr r="AF730" s="1"/>
      </tp>
      <tp>
        <v>1.1601999999999999</v>
        <stp/>
        <stp>##V3_BDPV12</stp>
        <stp>EURUSD Curncy</stp>
        <stp>PX_YEST_CLOSE</stp>
        <stp>[Crispin Spreadsheet.xlsx]OEI!R747C32</stp>
        <tr r="AF747" s="1"/>
      </tp>
      <tp>
        <v>1.1601999999999999</v>
        <stp/>
        <stp>##V3_BDPV12</stp>
        <stp>EURUSD Curncy</stp>
        <stp>PX_YEST_CLOSE</stp>
        <stp>[Crispin Spreadsheet.xlsx]OEI!R746C32</stp>
        <tr r="AF746" s="1"/>
      </tp>
      <tp>
        <v>1.1601999999999999</v>
        <stp/>
        <stp>##V3_BDPV12</stp>
        <stp>EURUSD Curncy</stp>
        <stp>PX_YEST_CLOSE</stp>
        <stp>[Crispin Spreadsheet.xlsx]OEI!R744C32</stp>
        <tr r="AF744" s="1"/>
      </tp>
      <tp>
        <v>1.1601999999999999</v>
        <stp/>
        <stp>##V3_BDPV12</stp>
        <stp>EURUSD Curncy</stp>
        <stp>PX_YEST_CLOSE</stp>
        <stp>[Crispin Spreadsheet.xlsx]OEI!R749C32</stp>
        <tr r="AF749" s="1"/>
      </tp>
      <tp>
        <v>1.1601999999999999</v>
        <stp/>
        <stp>##V3_BDPV12</stp>
        <stp>EURUSD Curncy</stp>
        <stp>PX_YEST_CLOSE</stp>
        <stp>[Crispin Spreadsheet.xlsx]OEI!R748C32</stp>
        <tr r="AF748" s="1"/>
      </tp>
      <tp>
        <v>1.1601999999999999</v>
        <stp/>
        <stp>##V3_BDPV12</stp>
        <stp>EURUSD Curncy</stp>
        <stp>PX_YEST_CLOSE</stp>
        <stp>[Crispin Spreadsheet.xlsx]OEI!R757C32</stp>
        <tr r="AF757" s="1"/>
      </tp>
      <tp>
        <v>1.1601999999999999</v>
        <stp/>
        <stp>##V3_BDPV12</stp>
        <stp>EURUSD Curncy</stp>
        <stp>PX_YEST_CLOSE</stp>
        <stp>[Crispin Spreadsheet.xlsx]OEI!R754C32</stp>
        <tr r="AF754" s="1"/>
      </tp>
      <tp>
        <v>1.1601999999999999</v>
        <stp/>
        <stp>##V3_BDPV12</stp>
        <stp>EURUSD Curncy</stp>
        <stp>PX_YEST_CLOSE</stp>
        <stp>[Crispin Spreadsheet.xlsx]OEI!R753C32</stp>
        <tr r="AF753" s="1"/>
      </tp>
      <tp>
        <v>1.1601999999999999</v>
        <stp/>
        <stp>##V3_BDPV12</stp>
        <stp>EURUSD Curncy</stp>
        <stp>PX_YEST_CLOSE</stp>
        <stp>[Crispin Spreadsheet.xlsx]OEI!R752C32</stp>
        <tr r="AF752" s="1"/>
      </tp>
      <tp>
        <v>1.1601999999999999</v>
        <stp/>
        <stp>##V3_BDPV12</stp>
        <stp>EURUSD Curncy</stp>
        <stp>PX_YEST_CLOSE</stp>
        <stp>[Crispin Spreadsheet.xlsx]OEI!R751C32</stp>
        <tr r="AF751" s="1"/>
      </tp>
      <tp>
        <v>1.1601999999999999</v>
        <stp/>
        <stp>##V3_BDPV12</stp>
        <stp>EURUSD Curncy</stp>
        <stp>PX_YEST_CLOSE</stp>
        <stp>[Crispin Spreadsheet.xlsx]OEI!R750C32</stp>
        <tr r="AF750" s="1"/>
      </tp>
      <tp>
        <v>1.1601999999999999</v>
        <stp/>
        <stp>##V3_BDPV12</stp>
        <stp>EURUSD Curncy</stp>
        <stp>PX_YEST_CLOSE</stp>
        <stp>[Crispin Spreadsheet.xlsx]OEI!R767C32</stp>
        <tr r="AF767" s="1"/>
      </tp>
      <tp>
        <v>1.1601999999999999</v>
        <stp/>
        <stp>##V3_BDPV12</stp>
        <stp>EURUSD Curncy</stp>
        <stp>PX_YEST_CLOSE</stp>
        <stp>[Crispin Spreadsheet.xlsx]OEI!R766C32</stp>
        <tr r="AF766" s="1"/>
      </tp>
      <tp>
        <v>1.1601999999999999</v>
        <stp/>
        <stp>##V3_BDPV12</stp>
        <stp>EURUSD Curncy</stp>
        <stp>PX_YEST_CLOSE</stp>
        <stp>[Crispin Spreadsheet.xlsx]OEI!R764C32</stp>
        <tr r="AF764" s="1"/>
      </tp>
      <tp>
        <v>1.1601999999999999</v>
        <stp/>
        <stp>##V3_BDPV12</stp>
        <stp>EURUSD Curncy</stp>
        <stp>PX_YEST_CLOSE</stp>
        <stp>[Crispin Spreadsheet.xlsx]OEI!R763C32</stp>
        <tr r="AF763" s="1"/>
      </tp>
      <tp>
        <v>1.1601999999999999</v>
        <stp/>
        <stp>##V3_BDPV12</stp>
        <stp>EURUSD Curncy</stp>
        <stp>PX_YEST_CLOSE</stp>
        <stp>[Crispin Spreadsheet.xlsx]OEI!R769C32</stp>
        <tr r="AF769" s="1"/>
      </tp>
      <tp>
        <v>1.1601999999999999</v>
        <stp/>
        <stp>##V3_BDPV12</stp>
        <stp>EURUSD Curncy</stp>
        <stp>PX_YEST_CLOSE</stp>
        <stp>[Crispin Spreadsheet.xlsx]OEI!R768C32</stp>
        <tr r="AF768" s="1"/>
      </tp>
      <tp>
        <v>1.1601999999999999</v>
        <stp/>
        <stp>##V3_BDPV12</stp>
        <stp>EURUSD Curncy</stp>
        <stp>PX_YEST_CLOSE</stp>
        <stp>[Crispin Spreadsheet.xlsx]OEI!R770C32</stp>
        <tr r="AF770" s="1"/>
      </tp>
      <tp>
        <v>1.1601999999999999</v>
        <stp/>
        <stp>##V3_BDPV12</stp>
        <stp>EURUSD Curncy</stp>
        <stp>PX_YEST_CLOSE</stp>
        <stp>[Crispin Spreadsheet.xlsx]OEI!R687C32</stp>
        <tr r="AF687" s="1"/>
      </tp>
      <tp>
        <v>1.1601999999999999</v>
        <stp/>
        <stp>##V3_BDPV12</stp>
        <stp>EURUSD Curncy</stp>
        <stp>PX_YEST_CLOSE</stp>
        <stp>[Crispin Spreadsheet.xlsx]OEI!R686C32</stp>
        <tr r="AF686" s="1"/>
      </tp>
      <tp>
        <v>1.1601999999999999</v>
        <stp/>
        <stp>##V3_BDPV12</stp>
        <stp>EURUSD Curncy</stp>
        <stp>PX_YEST_CLOSE</stp>
        <stp>[Crispin Spreadsheet.xlsx]OEI!R685C32</stp>
        <tr r="AF685" s="1"/>
      </tp>
      <tp>
        <v>1.1601999999999999</v>
        <stp/>
        <stp>##V3_BDPV12</stp>
        <stp>EURUSD Curncy</stp>
        <stp>PX_YEST_CLOSE</stp>
        <stp>[Crispin Spreadsheet.xlsx]OEI!R684C32</stp>
        <tr r="AF684" s="1"/>
      </tp>
      <tp>
        <v>1.1601999999999999</v>
        <stp/>
        <stp>##V3_BDPV12</stp>
        <stp>EURUSD Curncy</stp>
        <stp>PX_YEST_CLOSE</stp>
        <stp>[Crispin Spreadsheet.xlsx]OEI!R683C32</stp>
        <tr r="AF683" s="1"/>
      </tp>
      <tp>
        <v>1.1601999999999999</v>
        <stp/>
        <stp>##V3_BDPV12</stp>
        <stp>EURUSD Curncy</stp>
        <stp>PX_YEST_CLOSE</stp>
        <stp>[Crispin Spreadsheet.xlsx]OEI!R682C32</stp>
        <tr r="AF682" s="1"/>
      </tp>
      <tp>
        <v>1.1601999999999999</v>
        <stp/>
        <stp>##V3_BDPV12</stp>
        <stp>EURUSD Curncy</stp>
        <stp>PX_YEST_CLOSE</stp>
        <stp>[Crispin Spreadsheet.xlsx]OEI!R681C32</stp>
        <tr r="AF681" s="1"/>
      </tp>
      <tp>
        <v>1.1601999999999999</v>
        <stp/>
        <stp>##V3_BDPV12</stp>
        <stp>EURUSD Curncy</stp>
        <stp>PX_YEST_CLOSE</stp>
        <stp>[Crispin Spreadsheet.xlsx]OEI!R680C32</stp>
        <tr r="AF680" s="1"/>
      </tp>
      <tp>
        <v>1.1601999999999999</v>
        <stp/>
        <stp>##V3_BDPV12</stp>
        <stp>EURUSD Curncy</stp>
        <stp>PX_YEST_CLOSE</stp>
        <stp>[Crispin Spreadsheet.xlsx]OEI!R689C32</stp>
        <tr r="AF689" s="1"/>
      </tp>
      <tp>
        <v>1.1601999999999999</v>
        <stp/>
        <stp>##V3_BDPV12</stp>
        <stp>EURUSD Curncy</stp>
        <stp>PX_YEST_CLOSE</stp>
        <stp>[Crispin Spreadsheet.xlsx]OEI!R688C32</stp>
        <tr r="AF688" s="1"/>
      </tp>
      <tp>
        <v>1.1601999999999999</v>
        <stp/>
        <stp>##V3_BDPV12</stp>
        <stp>EURUSD Curncy</stp>
        <stp>PX_YEST_CLOSE</stp>
        <stp>[Crispin Spreadsheet.xlsx]OEI!R697C32</stp>
        <tr r="AF697" s="1"/>
      </tp>
      <tp>
        <v>1.1601999999999999</v>
        <stp/>
        <stp>##V3_BDPV12</stp>
        <stp>EURUSD Curncy</stp>
        <stp>PX_YEST_CLOSE</stp>
        <stp>[Crispin Spreadsheet.xlsx]OEI!R696C32</stp>
        <tr r="AF696" s="1"/>
      </tp>
      <tp>
        <v>1.1601999999999999</v>
        <stp/>
        <stp>##V3_BDPV12</stp>
        <stp>EURUSD Curncy</stp>
        <stp>PX_YEST_CLOSE</stp>
        <stp>[Crispin Spreadsheet.xlsx]OEI!R695C32</stp>
        <tr r="AF695" s="1"/>
      </tp>
      <tp>
        <v>1.1601999999999999</v>
        <stp/>
        <stp>##V3_BDPV12</stp>
        <stp>EURUSD Curncy</stp>
        <stp>PX_YEST_CLOSE</stp>
        <stp>[Crispin Spreadsheet.xlsx]OEI!R694C32</stp>
        <tr r="AF694" s="1"/>
      </tp>
      <tp>
        <v>1.1601999999999999</v>
        <stp/>
        <stp>##V3_BDPV12</stp>
        <stp>EURUSD Curncy</stp>
        <stp>PX_YEST_CLOSE</stp>
        <stp>[Crispin Spreadsheet.xlsx]OEI!R692C32</stp>
        <tr r="AF692" s="1"/>
      </tp>
      <tp>
        <v>1.1601999999999999</v>
        <stp/>
        <stp>##V3_BDPV12</stp>
        <stp>EURUSD Curncy</stp>
        <stp>PX_YEST_CLOSE</stp>
        <stp>[Crispin Spreadsheet.xlsx]OEI!R691C32</stp>
        <tr r="AF691" s="1"/>
      </tp>
      <tp>
        <v>1.1601999999999999</v>
        <stp/>
        <stp>##V3_BDPV12</stp>
        <stp>EURUSD Curncy</stp>
        <stp>PX_YEST_CLOSE</stp>
        <stp>[Crispin Spreadsheet.xlsx]OEI!R690C32</stp>
        <tr r="AF690" s="1"/>
      </tp>
      <tp>
        <v>1.1601999999999999</v>
        <stp/>
        <stp>##V3_BDPV12</stp>
        <stp>EURUSD Curncy</stp>
        <stp>PX_YEST_CLOSE</stp>
        <stp>[Crispin Spreadsheet.xlsx]OEI!R699C32</stp>
        <tr r="AF699" s="1"/>
      </tp>
      <tp>
        <v>1.1601999999999999</v>
        <stp/>
        <stp>##V3_BDPV12</stp>
        <stp>EURUSD Curncy</stp>
        <stp>PX_YEST_CLOSE</stp>
        <stp>[Crispin Spreadsheet.xlsx]OEI!R698C32</stp>
        <tr r="AF698" s="1"/>
      </tp>
      <tp>
        <v>1.1601999999999999</v>
        <stp/>
        <stp>##V3_BDPV12</stp>
        <stp>EURUSD Curncy</stp>
        <stp>PX_YEST_CLOSE</stp>
        <stp>[Crispin Spreadsheet.xlsx]OEI!R617C32</stp>
        <tr r="AF617" s="1"/>
      </tp>
      <tp>
        <v>1.1601999999999999</v>
        <stp/>
        <stp>##V3_BDPV12</stp>
        <stp>EURUSD Curncy</stp>
        <stp>PX_YEST_CLOSE</stp>
        <stp>[Crispin Spreadsheet.xlsx]OEI!R616C32</stp>
        <tr r="AF616" s="1"/>
      </tp>
      <tp>
        <v>1.1601999999999999</v>
        <stp/>
        <stp>##V3_BDPV12</stp>
        <stp>EURUSD Curncy</stp>
        <stp>PX_YEST_CLOSE</stp>
        <stp>[Crispin Spreadsheet.xlsx]OEI!R615C32</stp>
        <tr r="AF615" s="1"/>
      </tp>
      <tp>
        <v>1.1601999999999999</v>
        <stp/>
        <stp>##V3_BDPV12</stp>
        <stp>EURUSD Curncy</stp>
        <stp>PX_YEST_CLOSE</stp>
        <stp>[Crispin Spreadsheet.xlsx]OEI!R614C32</stp>
        <tr r="AF614" s="1"/>
      </tp>
      <tp>
        <v>1.1601999999999999</v>
        <stp/>
        <stp>##V3_BDPV12</stp>
        <stp>EURUSD Curncy</stp>
        <stp>PX_YEST_CLOSE</stp>
        <stp>[Crispin Spreadsheet.xlsx]OEI!R613C32</stp>
        <tr r="AF613" s="1"/>
      </tp>
      <tp>
        <v>1.1601999999999999</v>
        <stp/>
        <stp>##V3_BDPV12</stp>
        <stp>EURUSD Curncy</stp>
        <stp>PX_YEST_CLOSE</stp>
        <stp>[Crispin Spreadsheet.xlsx]OEI!R612C32</stp>
        <tr r="AF612" s="1"/>
      </tp>
      <tp>
        <v>1.1601999999999999</v>
        <stp/>
        <stp>##V3_BDPV12</stp>
        <stp>EURUSD Curncy</stp>
        <stp>PX_YEST_CLOSE</stp>
        <stp>[Crispin Spreadsheet.xlsx]OEI!R619C32</stp>
        <tr r="AF619" s="1"/>
      </tp>
      <tp>
        <v>1.1601999999999999</v>
        <stp/>
        <stp>##V3_BDPV12</stp>
        <stp>EURUSD Curncy</stp>
        <stp>PX_YEST_CLOSE</stp>
        <stp>[Crispin Spreadsheet.xlsx]OEI!R618C32</stp>
        <tr r="AF618" s="1"/>
      </tp>
      <tp>
        <v>1.1601999999999999</v>
        <stp/>
        <stp>##V3_BDPV12</stp>
        <stp>EURUSD Curncy</stp>
        <stp>PX_YEST_CLOSE</stp>
        <stp>[Crispin Spreadsheet.xlsx]OEI!R627C32</stp>
        <tr r="AF627" s="1"/>
      </tp>
      <tp>
        <v>1.1601999999999999</v>
        <stp/>
        <stp>##V3_BDPV12</stp>
        <stp>EURUSD Curncy</stp>
        <stp>PX_YEST_CLOSE</stp>
        <stp>[Crispin Spreadsheet.xlsx]OEI!R626C32</stp>
        <tr r="AF626" s="1"/>
      </tp>
      <tp>
        <v>1.1601999999999999</v>
        <stp/>
        <stp>##V3_BDPV12</stp>
        <stp>EURUSD Curncy</stp>
        <stp>PX_YEST_CLOSE</stp>
        <stp>[Crispin Spreadsheet.xlsx]OEI!R625C32</stp>
        <tr r="AF625" s="1"/>
      </tp>
      <tp>
        <v>1.1601999999999999</v>
        <stp/>
        <stp>##V3_BDPV12</stp>
        <stp>EURUSD Curncy</stp>
        <stp>PX_YEST_CLOSE</stp>
        <stp>[Crispin Spreadsheet.xlsx]OEI!R624C32</stp>
        <tr r="AF624" s="1"/>
      </tp>
      <tp>
        <v>1.1601999999999999</v>
        <stp/>
        <stp>##V3_BDPV12</stp>
        <stp>EURUSD Curncy</stp>
        <stp>PX_YEST_CLOSE</stp>
        <stp>[Crispin Spreadsheet.xlsx]OEI!R623C32</stp>
        <tr r="AF623" s="1"/>
      </tp>
      <tp>
        <v>1.1601999999999999</v>
        <stp/>
        <stp>##V3_BDPV12</stp>
        <stp>EURUSD Curncy</stp>
        <stp>PX_YEST_CLOSE</stp>
        <stp>[Crispin Spreadsheet.xlsx]OEI!R622C32</stp>
        <tr r="AF622" s="1"/>
      </tp>
      <tp>
        <v>1.1601999999999999</v>
        <stp/>
        <stp>##V3_BDPV12</stp>
        <stp>EURUSD Curncy</stp>
        <stp>PX_YEST_CLOSE</stp>
        <stp>[Crispin Spreadsheet.xlsx]OEI!R621C32</stp>
        <tr r="AF621" s="1"/>
      </tp>
      <tp>
        <v>1.1601999999999999</v>
        <stp/>
        <stp>##V3_BDPV12</stp>
        <stp>EURUSD Curncy</stp>
        <stp>PX_YEST_CLOSE</stp>
        <stp>[Crispin Spreadsheet.xlsx]OEI!R620C32</stp>
        <tr r="AF620" s="1"/>
      </tp>
      <tp>
        <v>1.1601999999999999</v>
        <stp/>
        <stp>##V3_BDPV12</stp>
        <stp>EURUSD Curncy</stp>
        <stp>PX_YEST_CLOSE</stp>
        <stp>[Crispin Spreadsheet.xlsx]OEI!R629C32</stp>
        <tr r="AF629" s="1"/>
      </tp>
      <tp>
        <v>1.1601999999999999</v>
        <stp/>
        <stp>##V3_BDPV12</stp>
        <stp>EURUSD Curncy</stp>
        <stp>PX_YEST_CLOSE</stp>
        <stp>[Crispin Spreadsheet.xlsx]OEI!R628C32</stp>
        <tr r="AF628" s="1"/>
      </tp>
      <tp>
        <v>1.1601999999999999</v>
        <stp/>
        <stp>##V3_BDPV12</stp>
        <stp>EURUSD Curncy</stp>
        <stp>PX_YEST_CLOSE</stp>
        <stp>[Crispin Spreadsheet.xlsx]OEI!R637C32</stp>
        <tr r="AF637" s="1"/>
      </tp>
      <tp>
        <v>1.1601999999999999</v>
        <stp/>
        <stp>##V3_BDPV12</stp>
        <stp>EURUSD Curncy</stp>
        <stp>PX_YEST_CLOSE</stp>
        <stp>[Crispin Spreadsheet.xlsx]OEI!R636C32</stp>
        <tr r="AF636" s="1"/>
      </tp>
      <tp>
        <v>1.1601999999999999</v>
        <stp/>
        <stp>##V3_BDPV12</stp>
        <stp>EURUSD Curncy</stp>
        <stp>PX_YEST_CLOSE</stp>
        <stp>[Crispin Spreadsheet.xlsx]OEI!R635C32</stp>
        <tr r="AF635" s="1"/>
      </tp>
      <tp>
        <v>1.1601999999999999</v>
        <stp/>
        <stp>##V3_BDPV12</stp>
        <stp>EURUSD Curncy</stp>
        <stp>PX_YEST_CLOSE</stp>
        <stp>[Crispin Spreadsheet.xlsx]OEI!R634C32</stp>
        <tr r="AF634" s="1"/>
      </tp>
      <tp>
        <v>1.1601999999999999</v>
        <stp/>
        <stp>##V3_BDPV12</stp>
        <stp>EURUSD Curncy</stp>
        <stp>PX_YEST_CLOSE</stp>
        <stp>[Crispin Spreadsheet.xlsx]OEI!R633C32</stp>
        <tr r="AF633" s="1"/>
      </tp>
      <tp>
        <v>1.1601999999999999</v>
        <stp/>
        <stp>##V3_BDPV12</stp>
        <stp>EURUSD Curncy</stp>
        <stp>PX_YEST_CLOSE</stp>
        <stp>[Crispin Spreadsheet.xlsx]OEI!R632C32</stp>
        <tr r="AF632" s="1"/>
      </tp>
      <tp>
        <v>1.1601999999999999</v>
        <stp/>
        <stp>##V3_BDPV12</stp>
        <stp>EURUSD Curncy</stp>
        <stp>PX_YEST_CLOSE</stp>
        <stp>[Crispin Spreadsheet.xlsx]OEI!R631C32</stp>
        <tr r="AF631" s="1"/>
      </tp>
      <tp>
        <v>1.1601999999999999</v>
        <stp/>
        <stp>##V3_BDPV12</stp>
        <stp>EURUSD Curncy</stp>
        <stp>PX_YEST_CLOSE</stp>
        <stp>[Crispin Spreadsheet.xlsx]OEI!R630C32</stp>
        <tr r="AF630" s="1"/>
      </tp>
      <tp>
        <v>1.1601999999999999</v>
        <stp/>
        <stp>##V3_BDPV12</stp>
        <stp>EURUSD Curncy</stp>
        <stp>PX_YEST_CLOSE</stp>
        <stp>[Crispin Spreadsheet.xlsx]OEI!R639C32</stp>
        <tr r="AF639" s="1"/>
      </tp>
      <tp>
        <v>1.1601999999999999</v>
        <stp/>
        <stp>##V3_BDPV12</stp>
        <stp>EURUSD Curncy</stp>
        <stp>PX_YEST_CLOSE</stp>
        <stp>[Crispin Spreadsheet.xlsx]OEI!R638C32</stp>
        <tr r="AF638" s="1"/>
      </tp>
      <tp>
        <v>1.1601999999999999</v>
        <stp/>
        <stp>##V3_BDPV12</stp>
        <stp>EURUSD Curncy</stp>
        <stp>PX_YEST_CLOSE</stp>
        <stp>[Crispin Spreadsheet.xlsx]OEI!R647C32</stp>
        <tr r="AF647" s="1"/>
      </tp>
      <tp>
        <v>1.1601999999999999</v>
        <stp/>
        <stp>##V3_BDPV12</stp>
        <stp>EURUSD Curncy</stp>
        <stp>PX_YEST_CLOSE</stp>
        <stp>[Crispin Spreadsheet.xlsx]OEI!R646C32</stp>
        <tr r="AF646" s="1"/>
      </tp>
      <tp>
        <v>1.1601999999999999</v>
        <stp/>
        <stp>##V3_BDPV12</stp>
        <stp>EURUSD Curncy</stp>
        <stp>PX_YEST_CLOSE</stp>
        <stp>[Crispin Spreadsheet.xlsx]OEI!R645C32</stp>
        <tr r="AF645" s="1"/>
      </tp>
      <tp>
        <v>1.1601999999999999</v>
        <stp/>
        <stp>##V3_BDPV12</stp>
        <stp>EURUSD Curncy</stp>
        <stp>PX_YEST_CLOSE</stp>
        <stp>[Crispin Spreadsheet.xlsx]OEI!R644C32</stp>
        <tr r="AF644" s="1"/>
      </tp>
      <tp>
        <v>1.1601999999999999</v>
        <stp/>
        <stp>##V3_BDPV12</stp>
        <stp>EURUSD Curncy</stp>
        <stp>PX_YEST_CLOSE</stp>
        <stp>[Crispin Spreadsheet.xlsx]OEI!R643C32</stp>
        <tr r="AF643" s="1"/>
      </tp>
      <tp>
        <v>1.1601999999999999</v>
        <stp/>
        <stp>##V3_BDPV12</stp>
        <stp>EURUSD Curncy</stp>
        <stp>PX_YEST_CLOSE</stp>
        <stp>[Crispin Spreadsheet.xlsx]OEI!R642C32</stp>
        <tr r="AF642" s="1"/>
      </tp>
      <tp>
        <v>1.1601999999999999</v>
        <stp/>
        <stp>##V3_BDPV12</stp>
        <stp>EURUSD Curncy</stp>
        <stp>PX_YEST_CLOSE</stp>
        <stp>[Crispin Spreadsheet.xlsx]OEI!R641C32</stp>
        <tr r="AF641" s="1"/>
      </tp>
      <tp>
        <v>1.1601999999999999</v>
        <stp/>
        <stp>##V3_BDPV12</stp>
        <stp>EURUSD Curncy</stp>
        <stp>PX_YEST_CLOSE</stp>
        <stp>[Crispin Spreadsheet.xlsx]OEI!R640C32</stp>
        <tr r="AF640" s="1"/>
      </tp>
      <tp>
        <v>1.1601999999999999</v>
        <stp/>
        <stp>##V3_BDPV12</stp>
        <stp>EURUSD Curncy</stp>
        <stp>PX_YEST_CLOSE</stp>
        <stp>[Crispin Spreadsheet.xlsx]OEI!R649C32</stp>
        <tr r="AF649" s="1"/>
      </tp>
      <tp>
        <v>1.1601999999999999</v>
        <stp/>
        <stp>##V3_BDPV12</stp>
        <stp>EURUSD Curncy</stp>
        <stp>PX_YEST_CLOSE</stp>
        <stp>[Crispin Spreadsheet.xlsx]OEI!R648C32</stp>
        <tr r="AF648" s="1"/>
      </tp>
      <tp>
        <v>1.1601999999999999</v>
        <stp/>
        <stp>##V3_BDPV12</stp>
        <stp>EURUSD Curncy</stp>
        <stp>PX_YEST_CLOSE</stp>
        <stp>[Crispin Spreadsheet.xlsx]OEI!R657C32</stp>
        <tr r="AF657" s="1"/>
      </tp>
      <tp>
        <v>1.1601999999999999</v>
        <stp/>
        <stp>##V3_BDPV12</stp>
        <stp>EURUSD Curncy</stp>
        <stp>PX_YEST_CLOSE</stp>
        <stp>[Crispin Spreadsheet.xlsx]OEI!R656C32</stp>
        <tr r="AF656" s="1"/>
      </tp>
      <tp>
        <v>1.1601999999999999</v>
        <stp/>
        <stp>##V3_BDPV12</stp>
        <stp>EURUSD Curncy</stp>
        <stp>PX_YEST_CLOSE</stp>
        <stp>[Crispin Spreadsheet.xlsx]OEI!R655C32</stp>
        <tr r="AF655" s="1"/>
      </tp>
      <tp>
        <v>1.1601999999999999</v>
        <stp/>
        <stp>##V3_BDPV12</stp>
        <stp>EURUSD Curncy</stp>
        <stp>PX_YEST_CLOSE</stp>
        <stp>[Crispin Spreadsheet.xlsx]OEI!R654C32</stp>
        <tr r="AF654" s="1"/>
      </tp>
      <tp>
        <v>1.1601999999999999</v>
        <stp/>
        <stp>##V3_BDPV12</stp>
        <stp>EURUSD Curncy</stp>
        <stp>PX_YEST_CLOSE</stp>
        <stp>[Crispin Spreadsheet.xlsx]OEI!R653C32</stp>
        <tr r="AF653" s="1"/>
      </tp>
      <tp>
        <v>1.1601999999999999</v>
        <stp/>
        <stp>##V3_BDPV12</stp>
        <stp>EURUSD Curncy</stp>
        <stp>PX_YEST_CLOSE</stp>
        <stp>[Crispin Spreadsheet.xlsx]OEI!R652C32</stp>
        <tr r="AF652" s="1"/>
      </tp>
      <tp>
        <v>1.1601999999999999</v>
        <stp/>
        <stp>##V3_BDPV12</stp>
        <stp>EURUSD Curncy</stp>
        <stp>PX_YEST_CLOSE</stp>
        <stp>[Crispin Spreadsheet.xlsx]OEI!R651C32</stp>
        <tr r="AF651" s="1"/>
      </tp>
      <tp>
        <v>1.1601999999999999</v>
        <stp/>
        <stp>##V3_BDPV12</stp>
        <stp>EURUSD Curncy</stp>
        <stp>PX_YEST_CLOSE</stp>
        <stp>[Crispin Spreadsheet.xlsx]OEI!R650C32</stp>
        <tr r="AF650" s="1"/>
      </tp>
      <tp>
        <v>1.1601999999999999</v>
        <stp/>
        <stp>##V3_BDPV12</stp>
        <stp>EURUSD Curncy</stp>
        <stp>PX_YEST_CLOSE</stp>
        <stp>[Crispin Spreadsheet.xlsx]OEI!R659C32</stp>
        <tr r="AF659" s="1"/>
      </tp>
      <tp>
        <v>1.1601999999999999</v>
        <stp/>
        <stp>##V3_BDPV12</stp>
        <stp>EURUSD Curncy</stp>
        <stp>PX_YEST_CLOSE</stp>
        <stp>[Crispin Spreadsheet.xlsx]OEI!R658C32</stp>
        <tr r="AF658" s="1"/>
      </tp>
      <tp>
        <v>1.1601999999999999</v>
        <stp/>
        <stp>##V3_BDPV12</stp>
        <stp>EURUSD Curncy</stp>
        <stp>PX_YEST_CLOSE</stp>
        <stp>[Crispin Spreadsheet.xlsx]OEI!R667C32</stp>
        <tr r="AF667" s="1"/>
      </tp>
      <tp>
        <v>1.1601999999999999</v>
        <stp/>
        <stp>##V3_BDPV12</stp>
        <stp>EURUSD Curncy</stp>
        <stp>PX_YEST_CLOSE</stp>
        <stp>[Crispin Spreadsheet.xlsx]OEI!R666C32</stp>
        <tr r="AF666" s="1"/>
      </tp>
      <tp>
        <v>1.1601999999999999</v>
        <stp/>
        <stp>##V3_BDPV12</stp>
        <stp>EURUSD Curncy</stp>
        <stp>PX_YEST_CLOSE</stp>
        <stp>[Crispin Spreadsheet.xlsx]OEI!R665C32</stp>
        <tr r="AF665" s="1"/>
      </tp>
      <tp>
        <v>1.1601999999999999</v>
        <stp/>
        <stp>##V3_BDPV12</stp>
        <stp>EURUSD Curncy</stp>
        <stp>PX_YEST_CLOSE</stp>
        <stp>[Crispin Spreadsheet.xlsx]OEI!R664C32</stp>
        <tr r="AF664" s="1"/>
      </tp>
      <tp>
        <v>1.1601999999999999</v>
        <stp/>
        <stp>##V3_BDPV12</stp>
        <stp>EURUSD Curncy</stp>
        <stp>PX_YEST_CLOSE</stp>
        <stp>[Crispin Spreadsheet.xlsx]OEI!R663C32</stp>
        <tr r="AF663" s="1"/>
      </tp>
      <tp>
        <v>1.1601999999999999</v>
        <stp/>
        <stp>##V3_BDPV12</stp>
        <stp>EURUSD Curncy</stp>
        <stp>PX_YEST_CLOSE</stp>
        <stp>[Crispin Spreadsheet.xlsx]OEI!R662C32</stp>
        <tr r="AF662" s="1"/>
      </tp>
      <tp>
        <v>1.1601999999999999</v>
        <stp/>
        <stp>##V3_BDPV12</stp>
        <stp>EURUSD Curncy</stp>
        <stp>PX_YEST_CLOSE</stp>
        <stp>[Crispin Spreadsheet.xlsx]OEI!R661C32</stp>
        <tr r="AF661" s="1"/>
      </tp>
      <tp>
        <v>1.1601999999999999</v>
        <stp/>
        <stp>##V3_BDPV12</stp>
        <stp>EURUSD Curncy</stp>
        <stp>PX_YEST_CLOSE</stp>
        <stp>[Crispin Spreadsheet.xlsx]OEI!R660C32</stp>
        <tr r="AF660" s="1"/>
      </tp>
      <tp>
        <v>1.1601999999999999</v>
        <stp/>
        <stp>##V3_BDPV12</stp>
        <stp>EURUSD Curncy</stp>
        <stp>PX_YEST_CLOSE</stp>
        <stp>[Crispin Spreadsheet.xlsx]OEI!R669C32</stp>
        <tr r="AF669" s="1"/>
      </tp>
      <tp>
        <v>1.1601999999999999</v>
        <stp/>
        <stp>##V3_BDPV12</stp>
        <stp>EURUSD Curncy</stp>
        <stp>PX_YEST_CLOSE</stp>
        <stp>[Crispin Spreadsheet.xlsx]OEI!R668C32</stp>
        <tr r="AF668" s="1"/>
      </tp>
      <tp>
        <v>1.1601999999999999</v>
        <stp/>
        <stp>##V3_BDPV12</stp>
        <stp>EURUSD Curncy</stp>
        <stp>PX_YEST_CLOSE</stp>
        <stp>[Crispin Spreadsheet.xlsx]OEI!R677C32</stp>
        <tr r="AF677" s="1"/>
      </tp>
      <tp>
        <v>1.1601999999999999</v>
        <stp/>
        <stp>##V3_BDPV12</stp>
        <stp>EURUSD Curncy</stp>
        <stp>PX_YEST_CLOSE</stp>
        <stp>[Crispin Spreadsheet.xlsx]OEI!R676C32</stp>
        <tr r="AF676" s="1"/>
      </tp>
      <tp>
        <v>1.1601999999999999</v>
        <stp/>
        <stp>##V3_BDPV12</stp>
        <stp>EURUSD Curncy</stp>
        <stp>PX_YEST_CLOSE</stp>
        <stp>[Crispin Spreadsheet.xlsx]OEI!R675C32</stp>
        <tr r="AF675" s="1"/>
      </tp>
      <tp>
        <v>1.1601999999999999</v>
        <stp/>
        <stp>##V3_BDPV12</stp>
        <stp>EURUSD Curncy</stp>
        <stp>PX_YEST_CLOSE</stp>
        <stp>[Crispin Spreadsheet.xlsx]OEI!R674C32</stp>
        <tr r="AF674" s="1"/>
      </tp>
      <tp>
        <v>1.1601999999999999</v>
        <stp/>
        <stp>##V3_BDPV12</stp>
        <stp>EURUSD Curncy</stp>
        <stp>PX_YEST_CLOSE</stp>
        <stp>[Crispin Spreadsheet.xlsx]OEI!R673C32</stp>
        <tr r="AF673" s="1"/>
      </tp>
      <tp>
        <v>1.1601999999999999</v>
        <stp/>
        <stp>##V3_BDPV12</stp>
        <stp>EURUSD Curncy</stp>
        <stp>PX_YEST_CLOSE</stp>
        <stp>[Crispin Spreadsheet.xlsx]OEI!R672C32</stp>
        <tr r="AF672" s="1"/>
      </tp>
      <tp>
        <v>1.1601999999999999</v>
        <stp/>
        <stp>##V3_BDPV12</stp>
        <stp>EURUSD Curncy</stp>
        <stp>PX_YEST_CLOSE</stp>
        <stp>[Crispin Spreadsheet.xlsx]OEI!R671C32</stp>
        <tr r="AF671" s="1"/>
      </tp>
      <tp>
        <v>1.1601999999999999</v>
        <stp/>
        <stp>##V3_BDPV12</stp>
        <stp>EURUSD Curncy</stp>
        <stp>PX_YEST_CLOSE</stp>
        <stp>[Crispin Spreadsheet.xlsx]OEI!R670C32</stp>
        <tr r="AF670" s="1"/>
      </tp>
      <tp>
        <v>1.1601999999999999</v>
        <stp/>
        <stp>##V3_BDPV12</stp>
        <stp>EURUSD Curncy</stp>
        <stp>PX_YEST_CLOSE</stp>
        <stp>[Crispin Spreadsheet.xlsx]OEI!R679C32</stp>
        <tr r="AF679" s="1"/>
      </tp>
      <tp>
        <v>1.1601999999999999</v>
        <stp/>
        <stp>##V3_BDPV12</stp>
        <stp>EURUSD Curncy</stp>
        <stp>PX_YEST_CLOSE</stp>
        <stp>[Crispin Spreadsheet.xlsx]OEI!R678C32</stp>
        <tr r="AF678" s="1"/>
      </tp>
      <tp>
        <v>1.1601999999999999</v>
        <stp/>
        <stp>##V3_BDPV12</stp>
        <stp>EURUSD Curncy</stp>
        <stp>PX_YEST_CLOSE</stp>
        <stp>[Crispin Spreadsheet.xlsx]OEI!R194C32</stp>
        <tr r="AF194" s="1"/>
      </tp>
      <tp>
        <v>1.1601999999999999</v>
        <stp/>
        <stp>##V3_BDPV12</stp>
        <stp>EURUSD Curncy</stp>
        <stp>PX_YEST_CLOSE</stp>
        <stp>[Crispin Spreadsheet.xlsx]OEI!R338C32</stp>
        <tr r="AF338" s="1"/>
      </tp>
      <tp>
        <v>1.1601999999999999</v>
        <stp/>
        <stp>##V3_BDPV12</stp>
        <stp>EURUSD Curncy</stp>
        <stp>PX_YEST_CLOSE</stp>
        <stp>[Crispin Spreadsheet.xlsx]OEI!R221C32</stp>
        <tr r="AF221" s="1"/>
      </tp>
      <tp>
        <v>128.84</v>
        <stp/>
        <stp>##V3_BDPV12</stp>
        <stp>EURJPY Curncy</stp>
        <stp>PX_YEST_CLOSE</stp>
        <stp>[Crispin Spreadsheet.xlsx]OEI!R298C32</stp>
        <tr r="AF298" s="1"/>
      </tp>
      <tp>
        <v>128.84</v>
        <stp/>
        <stp>##V3_BDPV12</stp>
        <stp>EURJPY Curncy</stp>
        <stp>PX_YEST_CLOSE</stp>
        <stp>[Crispin Spreadsheet.xlsx]OEI!R299C32</stp>
        <tr r="AF299" s="1"/>
      </tp>
      <tp>
        <v>128.84</v>
        <stp/>
        <stp>##V3_BDPV12</stp>
        <stp>EURJPY Curncy</stp>
        <stp>PX_YEST_CLOSE</stp>
        <stp>[Crispin Spreadsheet.xlsx]OEI!R292C32</stp>
        <tr r="AF292" s="1"/>
      </tp>
      <tp>
        <v>128.84</v>
        <stp/>
        <stp>##V3_BDPV12</stp>
        <stp>EURJPY Curncy</stp>
        <stp>PX_YEST_CLOSE</stp>
        <stp>[Crispin Spreadsheet.xlsx]OEI!R293C32</stp>
        <tr r="AF293" s="1"/>
      </tp>
      <tp>
        <v>128.84</v>
        <stp/>
        <stp>##V3_BDPV12</stp>
        <stp>EURJPY Curncy</stp>
        <stp>PX_YEST_CLOSE</stp>
        <stp>[Crispin Spreadsheet.xlsx]OEI!R290C32</stp>
        <tr r="AF290" s="1"/>
      </tp>
      <tp>
        <v>128.84</v>
        <stp/>
        <stp>##V3_BDPV12</stp>
        <stp>EURJPY Curncy</stp>
        <stp>PX_YEST_CLOSE</stp>
        <stp>[Crispin Spreadsheet.xlsx]OEI!R291C32</stp>
        <tr r="AF291" s="1"/>
      </tp>
      <tp>
        <v>128.84</v>
        <stp/>
        <stp>##V3_BDPV12</stp>
        <stp>EURJPY Curncy</stp>
        <stp>PX_YEST_CLOSE</stp>
        <stp>[Crispin Spreadsheet.xlsx]OEI!R296C32</stp>
        <tr r="AF296" s="1"/>
      </tp>
      <tp>
        <v>128.84</v>
        <stp/>
        <stp>##V3_BDPV12</stp>
        <stp>EURJPY Curncy</stp>
        <stp>PX_YEST_CLOSE</stp>
        <stp>[Crispin Spreadsheet.xlsx]OEI!R297C32</stp>
        <tr r="AF297" s="1"/>
      </tp>
      <tp>
        <v>128.84</v>
        <stp/>
        <stp>##V3_BDPV12</stp>
        <stp>EURJPY Curncy</stp>
        <stp>PX_YEST_CLOSE</stp>
        <stp>[Crispin Spreadsheet.xlsx]OEI!R294C32</stp>
        <tr r="AF294" s="1"/>
      </tp>
      <tp>
        <v>128.84</v>
        <stp/>
        <stp>##V3_BDPV12</stp>
        <stp>EURJPY Curncy</stp>
        <stp>PX_YEST_CLOSE</stp>
        <stp>[Crispin Spreadsheet.xlsx]OEI!R295C32</stp>
        <tr r="AF295" s="1"/>
      </tp>
      <tp>
        <v>128.84</v>
        <stp/>
        <stp>##V3_BDPV12</stp>
        <stp>EURJPY Curncy</stp>
        <stp>PX_YEST_CLOSE</stp>
        <stp>[Crispin Spreadsheet.xlsx]OEI!R288C32</stp>
        <tr r="AF288" s="1"/>
      </tp>
      <tp>
        <v>128.84</v>
        <stp/>
        <stp>##V3_BDPV12</stp>
        <stp>EURJPY Curncy</stp>
        <stp>PX_YEST_CLOSE</stp>
        <stp>[Crispin Spreadsheet.xlsx]OEI!R289C32</stp>
        <tr r="AF289" s="1"/>
      </tp>
      <tp>
        <v>128.84</v>
        <stp/>
        <stp>##V3_BDPV12</stp>
        <stp>EURJPY Curncy</stp>
        <stp>PX_YEST_CLOSE</stp>
        <stp>[Crispin Spreadsheet.xlsx]OEI!R282C32</stp>
        <tr r="AF282" s="1"/>
      </tp>
      <tp>
        <v>128.84</v>
        <stp/>
        <stp>##V3_BDPV12</stp>
        <stp>EURJPY Curncy</stp>
        <stp>PX_YEST_CLOSE</stp>
        <stp>[Crispin Spreadsheet.xlsx]OEI!R283C32</stp>
        <tr r="AF283" s="1"/>
      </tp>
      <tp>
        <v>128.84</v>
        <stp/>
        <stp>##V3_BDPV12</stp>
        <stp>EURJPY Curncy</stp>
        <stp>PX_YEST_CLOSE</stp>
        <stp>[Crispin Spreadsheet.xlsx]OEI!R280C32</stp>
        <tr r="AF280" s="1"/>
      </tp>
      <tp>
        <v>128.84</v>
        <stp/>
        <stp>##V3_BDPV12</stp>
        <stp>EURJPY Curncy</stp>
        <stp>PX_YEST_CLOSE</stp>
        <stp>[Crispin Spreadsheet.xlsx]OEI!R281C32</stp>
        <tr r="AF281" s="1"/>
      </tp>
      <tp>
        <v>128.84</v>
        <stp/>
        <stp>##V3_BDPV12</stp>
        <stp>EURJPY Curncy</stp>
        <stp>PX_YEST_CLOSE</stp>
        <stp>[Crispin Spreadsheet.xlsx]OEI!R286C32</stp>
        <tr r="AF286" s="1"/>
      </tp>
      <tp>
        <v>128.84</v>
        <stp/>
        <stp>##V3_BDPV12</stp>
        <stp>EURJPY Curncy</stp>
        <stp>PX_YEST_CLOSE</stp>
        <stp>[Crispin Spreadsheet.xlsx]OEI!R287C32</stp>
        <tr r="AF287" s="1"/>
      </tp>
      <tp>
        <v>128.84</v>
        <stp/>
        <stp>##V3_BDPV12</stp>
        <stp>EURJPY Curncy</stp>
        <stp>PX_YEST_CLOSE</stp>
        <stp>[Crispin Spreadsheet.xlsx]OEI!R284C32</stp>
        <tr r="AF284" s="1"/>
      </tp>
      <tp>
        <v>128.84</v>
        <stp/>
        <stp>##V3_BDPV12</stp>
        <stp>EURJPY Curncy</stp>
        <stp>PX_YEST_CLOSE</stp>
        <stp>[Crispin Spreadsheet.xlsx]OEI!R285C32</stp>
        <tr r="AF285" s="1"/>
      </tp>
      <tp>
        <v>128.84</v>
        <stp/>
        <stp>##V3_BDPV12</stp>
        <stp>EURJPY Curncy</stp>
        <stp>PX_YEST_CLOSE</stp>
        <stp>[Crispin Spreadsheet.xlsx]OEI!R278C32</stp>
        <tr r="AF278" s="1"/>
      </tp>
      <tp>
        <v>128.84</v>
        <stp/>
        <stp>##V3_BDPV12</stp>
        <stp>EURJPY Curncy</stp>
        <stp>PX_YEST_CLOSE</stp>
        <stp>[Crispin Spreadsheet.xlsx]OEI!R279C32</stp>
        <tr r="AF279" s="1"/>
      </tp>
      <tp>
        <v>128.84</v>
        <stp/>
        <stp>##V3_BDPV12</stp>
        <stp>EURJPY Curncy</stp>
        <stp>PX_YEST_CLOSE</stp>
        <stp>[Crispin Spreadsheet.xlsx]OEI!R272C32</stp>
        <tr r="AF272" s="1"/>
      </tp>
      <tp>
        <v>128.84</v>
        <stp/>
        <stp>##V3_BDPV12</stp>
        <stp>EURJPY Curncy</stp>
        <stp>PX_YEST_CLOSE</stp>
        <stp>[Crispin Spreadsheet.xlsx]OEI!R273C32</stp>
        <tr r="AF273" s="1"/>
      </tp>
      <tp>
        <v>128.84</v>
        <stp/>
        <stp>##V3_BDPV12</stp>
        <stp>EURJPY Curncy</stp>
        <stp>PX_YEST_CLOSE</stp>
        <stp>[Crispin Spreadsheet.xlsx]OEI!R270C32</stp>
        <tr r="AF270" s="1"/>
      </tp>
      <tp>
        <v>128.84</v>
        <stp/>
        <stp>##V3_BDPV12</stp>
        <stp>EURJPY Curncy</stp>
        <stp>PX_YEST_CLOSE</stp>
        <stp>[Crispin Spreadsheet.xlsx]OEI!R271C32</stp>
        <tr r="AF271" s="1"/>
      </tp>
      <tp>
        <v>128.84</v>
        <stp/>
        <stp>##V3_BDPV12</stp>
        <stp>EURJPY Curncy</stp>
        <stp>PX_YEST_CLOSE</stp>
        <stp>[Crispin Spreadsheet.xlsx]OEI!R276C32</stp>
        <tr r="AF276" s="1"/>
      </tp>
      <tp>
        <v>128.84</v>
        <stp/>
        <stp>##V3_BDPV12</stp>
        <stp>EURJPY Curncy</stp>
        <stp>PX_YEST_CLOSE</stp>
        <stp>[Crispin Spreadsheet.xlsx]OEI!R277C32</stp>
        <tr r="AF277" s="1"/>
      </tp>
      <tp>
        <v>128.84</v>
        <stp/>
        <stp>##V3_BDPV12</stp>
        <stp>EURJPY Curncy</stp>
        <stp>PX_YEST_CLOSE</stp>
        <stp>[Crispin Spreadsheet.xlsx]OEI!R274C32</stp>
        <tr r="AF274" s="1"/>
      </tp>
      <tp>
        <v>128.84</v>
        <stp/>
        <stp>##V3_BDPV12</stp>
        <stp>EURJPY Curncy</stp>
        <stp>PX_YEST_CLOSE</stp>
        <stp>[Crispin Spreadsheet.xlsx]OEI!R275C32</stp>
        <tr r="AF275" s="1"/>
      </tp>
      <tp>
        <v>128.84</v>
        <stp/>
        <stp>##V3_BDPV12</stp>
        <stp>EURJPY Curncy</stp>
        <stp>PX_YEST_CLOSE</stp>
        <stp>[Crispin Spreadsheet.xlsx]OEI!R268C32</stp>
        <tr r="AF268" s="1"/>
      </tp>
      <tp>
        <v>128.84</v>
        <stp/>
        <stp>##V3_BDPV12</stp>
        <stp>EURJPY Curncy</stp>
        <stp>PX_YEST_CLOSE</stp>
        <stp>[Crispin Spreadsheet.xlsx]OEI!R269C32</stp>
        <tr r="AF269" s="1"/>
      </tp>
      <tp>
        <v>128.84</v>
        <stp/>
        <stp>##V3_BDPV12</stp>
        <stp>EURJPY Curncy</stp>
        <stp>PX_YEST_CLOSE</stp>
        <stp>[Crispin Spreadsheet.xlsx]OEI!R262C32</stp>
        <tr r="AF262" s="1"/>
      </tp>
      <tp>
        <v>128.84</v>
        <stp/>
        <stp>##V3_BDPV12</stp>
        <stp>EURJPY Curncy</stp>
        <stp>PX_YEST_CLOSE</stp>
        <stp>[Crispin Spreadsheet.xlsx]OEI!R263C32</stp>
        <tr r="AF263" s="1"/>
      </tp>
      <tp>
        <v>128.84</v>
        <stp/>
        <stp>##V3_BDPV12</stp>
        <stp>EURJPY Curncy</stp>
        <stp>PX_YEST_CLOSE</stp>
        <stp>[Crispin Spreadsheet.xlsx]OEI!R260C32</stp>
        <tr r="AF260" s="1"/>
      </tp>
      <tp>
        <v>128.84</v>
        <stp/>
        <stp>##V3_BDPV12</stp>
        <stp>EURJPY Curncy</stp>
        <stp>PX_YEST_CLOSE</stp>
        <stp>[Crispin Spreadsheet.xlsx]OEI!R261C32</stp>
        <tr r="AF261" s="1"/>
      </tp>
      <tp>
        <v>128.84</v>
        <stp/>
        <stp>##V3_BDPV12</stp>
        <stp>EURJPY Curncy</stp>
        <stp>PX_YEST_CLOSE</stp>
        <stp>[Crispin Spreadsheet.xlsx]OEI!R266C32</stp>
        <tr r="AF266" s="1"/>
      </tp>
      <tp>
        <v>128.84</v>
        <stp/>
        <stp>##V3_BDPV12</stp>
        <stp>EURJPY Curncy</stp>
        <stp>PX_YEST_CLOSE</stp>
        <stp>[Crispin Spreadsheet.xlsx]OEI!R267C32</stp>
        <tr r="AF267" s="1"/>
      </tp>
      <tp>
        <v>128.84</v>
        <stp/>
        <stp>##V3_BDPV12</stp>
        <stp>EURJPY Curncy</stp>
        <stp>PX_YEST_CLOSE</stp>
        <stp>[Crispin Spreadsheet.xlsx]OEI!R264C32</stp>
        <tr r="AF264" s="1"/>
      </tp>
      <tp>
        <v>128.84</v>
        <stp/>
        <stp>##V3_BDPV12</stp>
        <stp>EURJPY Curncy</stp>
        <stp>PX_YEST_CLOSE</stp>
        <stp>[Crispin Spreadsheet.xlsx]OEI!R265C32</stp>
        <tr r="AF265" s="1"/>
      </tp>
      <tp>
        <v>128.84</v>
        <stp/>
        <stp>##V3_BDPV12</stp>
        <stp>EURJPY Curncy</stp>
        <stp>PX_YEST_CLOSE</stp>
        <stp>[Crispin Spreadsheet.xlsx]OEI!R258C32</stp>
        <tr r="AF258" s="1"/>
      </tp>
      <tp>
        <v>128.84</v>
        <stp/>
        <stp>##V3_BDPV12</stp>
        <stp>EURJPY Curncy</stp>
        <stp>PX_YEST_CLOSE</stp>
        <stp>[Crispin Spreadsheet.xlsx]OEI!R259C32</stp>
        <tr r="AF259" s="1"/>
      </tp>
      <tp>
        <v>128.84</v>
        <stp/>
        <stp>##V3_BDPV12</stp>
        <stp>EURJPY Curncy</stp>
        <stp>PX_YEST_CLOSE</stp>
        <stp>[Crispin Spreadsheet.xlsx]OEI!R252C32</stp>
        <tr r="AF252" s="1"/>
      </tp>
      <tp>
        <v>128.84</v>
        <stp/>
        <stp>##V3_BDPV12</stp>
        <stp>EURJPY Curncy</stp>
        <stp>PX_YEST_CLOSE</stp>
        <stp>[Crispin Spreadsheet.xlsx]OEI!R253C32</stp>
        <tr r="AF253" s="1"/>
      </tp>
      <tp>
        <v>128.84</v>
        <stp/>
        <stp>##V3_BDPV12</stp>
        <stp>EURJPY Curncy</stp>
        <stp>PX_YEST_CLOSE</stp>
        <stp>[Crispin Spreadsheet.xlsx]OEI!R250C32</stp>
        <tr r="AF250" s="1"/>
      </tp>
      <tp>
        <v>128.84</v>
        <stp/>
        <stp>##V3_BDPV12</stp>
        <stp>EURJPY Curncy</stp>
        <stp>PX_YEST_CLOSE</stp>
        <stp>[Crispin Spreadsheet.xlsx]OEI!R251C32</stp>
        <tr r="AF251" s="1"/>
      </tp>
      <tp>
        <v>128.84</v>
        <stp/>
        <stp>##V3_BDPV12</stp>
        <stp>EURJPY Curncy</stp>
        <stp>PX_YEST_CLOSE</stp>
        <stp>[Crispin Spreadsheet.xlsx]OEI!R256C32</stp>
        <tr r="AF256" s="1"/>
      </tp>
      <tp>
        <v>128.84</v>
        <stp/>
        <stp>##V3_BDPV12</stp>
        <stp>EURJPY Curncy</stp>
        <stp>PX_YEST_CLOSE</stp>
        <stp>[Crispin Spreadsheet.xlsx]OEI!R257C32</stp>
        <tr r="AF257" s="1"/>
      </tp>
      <tp>
        <v>128.84</v>
        <stp/>
        <stp>##V3_BDPV12</stp>
        <stp>EURJPY Curncy</stp>
        <stp>PX_YEST_CLOSE</stp>
        <stp>[Crispin Spreadsheet.xlsx]OEI!R254C32</stp>
        <tr r="AF254" s="1"/>
      </tp>
      <tp>
        <v>128.84</v>
        <stp/>
        <stp>##V3_BDPV12</stp>
        <stp>EURJPY Curncy</stp>
        <stp>PX_YEST_CLOSE</stp>
        <stp>[Crispin Spreadsheet.xlsx]OEI!R255C32</stp>
        <tr r="AF255" s="1"/>
      </tp>
      <tp>
        <v>128.84</v>
        <stp/>
        <stp>##V3_BDPV12</stp>
        <stp>EURJPY Curncy</stp>
        <stp>PX_YEST_CLOSE</stp>
        <stp>[Crispin Spreadsheet.xlsx]OEI!R248C32</stp>
        <tr r="AF248" s="1"/>
      </tp>
      <tp>
        <v>128.84</v>
        <stp/>
        <stp>##V3_BDPV12</stp>
        <stp>EURJPY Curncy</stp>
        <stp>PX_YEST_CLOSE</stp>
        <stp>[Crispin Spreadsheet.xlsx]OEI!R249C32</stp>
        <tr r="AF249" s="1"/>
      </tp>
      <tp>
        <v>128.84</v>
        <stp/>
        <stp>##V3_BDPV12</stp>
        <stp>EURJPY Curncy</stp>
        <stp>PX_YEST_CLOSE</stp>
        <stp>[Crispin Spreadsheet.xlsx]OEI!R247C32</stp>
        <tr r="AF247" s="1"/>
      </tp>
      <tp>
        <v>9.7301000000000002</v>
        <stp/>
        <stp>##V3_BDPV12</stp>
        <stp>EURNOK Curncy</stp>
        <stp>PX_YEST_CLOSE</stp>
        <stp>[Crispin Spreadsheet.xlsx]OEI!R775C32</stp>
        <tr r="AF775" s="1"/>
      </tp>
      <tp>
        <v>9.1058000000000003</v>
        <stp/>
        <stp>##V3_BDPV12</stp>
        <stp>EURHKD Curncy</stp>
        <stp>PX_YEST_CLOSE</stp>
        <stp>[Crispin Spreadsheet.xlsx]OEI!R197C32</stp>
        <tr r="AF197" s="1"/>
      </tp>
      <tp>
        <v>9.1058000000000003</v>
        <stp/>
        <stp>##V3_BDPV12</stp>
        <stp>EURHKD Curncy</stp>
        <stp>PX_YEST_CLOSE</stp>
        <stp>[Crispin Spreadsheet.xlsx]OEI!R199C32</stp>
        <tr r="AF199" s="1"/>
      </tp>
      <tp>
        <v>9.1058000000000003</v>
        <stp/>
        <stp>##V3_BDPV12</stp>
        <stp>EURHKD Curncy</stp>
        <stp>PX_YEST_CLOSE</stp>
        <stp>[Crispin Spreadsheet.xlsx]OEI!R198C32</stp>
        <tr r="AF198" s="1"/>
      </tp>
      <tp>
        <v>9.7301000000000002</v>
        <stp/>
        <stp>##V3_BDPV12</stp>
        <stp>EURNOK Curncy</stp>
        <stp>PX_YEST_CLOSE</stp>
        <stp>[Crispin Spreadsheet.xlsx]OEI!R785C32</stp>
        <tr r="AF785" s="1"/>
      </tp>
      <tp>
        <v>9.7301000000000002</v>
        <stp/>
        <stp>##V3_BDPV12</stp>
        <stp>EURNOK Curncy</stp>
        <stp>PX_YEST_CLOSE</stp>
        <stp>[Crispin Spreadsheet.xlsx]OEI!R799C32</stp>
        <tr r="AF799" s="1"/>
      </tp>
      <tp>
        <v>4.7043999999999997</v>
        <stp/>
        <stp>##V3_BDPV12</stp>
        <stp>EURBRL Curncy</stp>
        <stp>PX_YEST_CLOSE</stp>
        <stp>[Crispin Spreadsheet.xlsx]OEI!R835C32</stp>
        <tr r="AF835" s="1"/>
      </tp>
      <tp>
        <v>326.60000000000002</v>
        <stp/>
        <stp>##V3_BDPV12</stp>
        <stp>EURHUF Curncy</stp>
        <stp>PX_YEST_CLOSE</stp>
        <stp>[Crispin Spreadsheet.xlsx]OEI!R215C32</stp>
        <tr r="AF215" s="1"/>
      </tp>
      <tp>
        <v>326.60000000000002</v>
        <stp/>
        <stp>##V3_BDPV12</stp>
        <stp>EURHUF Curncy</stp>
        <stp>PX_YEST_CLOSE</stp>
        <stp>[Crispin Spreadsheet.xlsx]OEI!R216C32</stp>
        <tr r="AF216" s="1"/>
      </tp>
      <tp>
        <v>9.1058000000000003</v>
        <stp/>
        <stp>##V3_BDPV12</stp>
        <stp>EURHKD Curncy</stp>
        <stp>PX_YEST_CLOSE</stp>
        <stp>[Crispin Spreadsheet.xlsx]OEI!R207C32</stp>
        <tr r="AF207" s="1"/>
      </tp>
      <tp>
        <v>9.1058000000000003</v>
        <stp/>
        <stp>##V3_BDPV12</stp>
        <stp>EURHKD Curncy</stp>
        <stp>PX_YEST_CLOSE</stp>
        <stp>[Crispin Spreadsheet.xlsx]OEI!R206C32</stp>
        <tr r="AF206" s="1"/>
      </tp>
      <tp>
        <v>9.1058000000000003</v>
        <stp/>
        <stp>##V3_BDPV12</stp>
        <stp>EURHKD Curncy</stp>
        <stp>PX_YEST_CLOSE</stp>
        <stp>[Crispin Spreadsheet.xlsx]OEI!R205C32</stp>
        <tr r="AF205" s="1"/>
      </tp>
      <tp>
        <v>9.1058000000000003</v>
        <stp/>
        <stp>##V3_BDPV12</stp>
        <stp>EURHKD Curncy</stp>
        <stp>PX_YEST_CLOSE</stp>
        <stp>[Crispin Spreadsheet.xlsx]OEI!R204C32</stp>
        <tr r="AF204" s="1"/>
      </tp>
      <tp>
        <v>9.1058000000000003</v>
        <stp/>
        <stp>##V3_BDPV12</stp>
        <stp>EURHKD Curncy</stp>
        <stp>PX_YEST_CLOSE</stp>
        <stp>[Crispin Spreadsheet.xlsx]OEI!R203C32</stp>
        <tr r="AF203" s="1"/>
      </tp>
      <tp>
        <v>9.1058000000000003</v>
        <stp/>
        <stp>##V3_BDPV12</stp>
        <stp>EURHKD Curncy</stp>
        <stp>PX_YEST_CLOSE</stp>
        <stp>[Crispin Spreadsheet.xlsx]OEI!R202C32</stp>
        <tr r="AF202" s="1"/>
      </tp>
      <tp>
        <v>9.1058000000000003</v>
        <stp/>
        <stp>##V3_BDPV12</stp>
        <stp>EURHKD Curncy</stp>
        <stp>PX_YEST_CLOSE</stp>
        <stp>[Crispin Spreadsheet.xlsx]OEI!R201C32</stp>
        <tr r="AF201" s="1"/>
      </tp>
      <tp>
        <v>9.1058000000000003</v>
        <stp/>
        <stp>##V3_BDPV12</stp>
        <stp>EURHKD Curncy</stp>
        <stp>PX_YEST_CLOSE</stp>
        <stp>[Crispin Spreadsheet.xlsx]OEI!R200C32</stp>
        <tr r="AF200" s="1"/>
      </tp>
      <tp>
        <v>9.1058000000000003</v>
        <stp/>
        <stp>##V3_BDPV12</stp>
        <stp>EURHKD Curncy</stp>
        <stp>PX_YEST_CLOSE</stp>
        <stp>[Crispin Spreadsheet.xlsx]OEI!R209C32</stp>
        <tr r="AF209" s="1"/>
      </tp>
      <tp>
        <v>9.1058000000000003</v>
        <stp/>
        <stp>##V3_BDPV12</stp>
        <stp>EURHKD Curncy</stp>
        <stp>PX_YEST_CLOSE</stp>
        <stp>[Crispin Spreadsheet.xlsx]OEI!R208C32</stp>
        <tr r="AF208" s="1"/>
      </tp>
      <tp>
        <v>9.1058000000000003</v>
        <stp/>
        <stp>##V3_BDPV12</stp>
        <stp>EURHKD Curncy</stp>
        <stp>PX_YEST_CLOSE</stp>
        <stp>[Crispin Spreadsheet.xlsx]OEI!R212C32</stp>
        <tr r="AF212" s="1"/>
      </tp>
      <tp>
        <v>9.1058000000000003</v>
        <stp/>
        <stp>##V3_BDPV12</stp>
        <stp>EURHKD Curncy</stp>
        <stp>PX_YEST_CLOSE</stp>
        <stp>[Crispin Spreadsheet.xlsx]OEI!R211C32</stp>
        <tr r="AF211" s="1"/>
      </tp>
      <tp>
        <v>9.1058000000000003</v>
        <stp/>
        <stp>##V3_BDPV12</stp>
        <stp>EURHKD Curncy</stp>
        <stp>PX_YEST_CLOSE</stp>
        <stp>[Crispin Spreadsheet.xlsx]OEI!R210C32</stp>
        <tr r="AF210" s="1"/>
      </tp>
      <tp>
        <v>1.1242399999999999</v>
        <stp/>
        <stp>##V3_BDPV12</stp>
        <stp>EURCHF Curncy</stp>
        <stp>PX_YEST_CLOSE</stp>
        <stp>[Crispin Spreadsheet.xlsx]OEI!R838C32</stp>
        <tr r="AF838" s="1"/>
      </tp>
      <tp>
        <v>128.84</v>
        <stp/>
        <stp>##V3_BDPV12</stp>
        <stp>EURJPY Curncy</stp>
        <stp>PX_YEST_CLOSE</stp>
        <stp>[Crispin Spreadsheet.xlsx]OEI!R755C32</stp>
        <tr r="AF755" s="1"/>
      </tp>
      <tp>
        <v>128.84</v>
        <stp/>
        <stp>##V3_BDPV12</stp>
        <stp>EURJPY Curncy</stp>
        <stp>PX_YEST_CLOSE</stp>
        <stp>[Crispin Spreadsheet.xlsx]OEI!R741C32</stp>
        <tr r="AF741" s="1"/>
      </tp>
      <tp>
        <v>9.7301000000000002</v>
        <stp/>
        <stp>##V3_BDPV12</stp>
        <stp>EURNOK Curncy</stp>
        <stp>PX_YEST_CLOSE</stp>
        <stp>[Crispin Spreadsheet.xlsx]OEI!R318C32</stp>
        <tr r="AF318" s="1"/>
      </tp>
      <tp>
        <v>9.7301000000000002</v>
        <stp/>
        <stp>##V3_BDPV12</stp>
        <stp>EURNOK Curncy</stp>
        <stp>PX_YEST_CLOSE</stp>
        <stp>[Crispin Spreadsheet.xlsx]OEI!R319C32</stp>
        <tr r="AF319" s="1"/>
      </tp>
      <tp>
        <v>9.7301000000000002</v>
        <stp/>
        <stp>##V3_BDPV12</stp>
        <stp>EURNOK Curncy</stp>
        <stp>PX_YEST_CLOSE</stp>
        <stp>[Crispin Spreadsheet.xlsx]OEI!R317C32</stp>
        <tr r="AF317" s="1"/>
      </tp>
      <tp>
        <v>9.7301000000000002</v>
        <stp/>
        <stp>##V3_BDPV12</stp>
        <stp>EURNOK Curncy</stp>
        <stp>PX_YEST_CLOSE</stp>
        <stp>[Crispin Spreadsheet.xlsx]OEI!R328C32</stp>
        <tr r="AF328" s="1"/>
      </tp>
      <tp>
        <v>9.7301000000000002</v>
        <stp/>
        <stp>##V3_BDPV12</stp>
        <stp>EURNOK Curncy</stp>
        <stp>PX_YEST_CLOSE</stp>
        <stp>[Crispin Spreadsheet.xlsx]OEI!R329C32</stp>
        <tr r="AF329" s="1"/>
      </tp>
      <tp>
        <v>9.7301000000000002</v>
        <stp/>
        <stp>##V3_BDPV12</stp>
        <stp>EURNOK Curncy</stp>
        <stp>PX_YEST_CLOSE</stp>
        <stp>[Crispin Spreadsheet.xlsx]OEI!R320C32</stp>
        <tr r="AF320" s="1"/>
      </tp>
      <tp>
        <v>9.7301000000000002</v>
        <stp/>
        <stp>##V3_BDPV12</stp>
        <stp>EURNOK Curncy</stp>
        <stp>PX_YEST_CLOSE</stp>
        <stp>[Crispin Spreadsheet.xlsx]OEI!R321C32</stp>
        <tr r="AF321" s="1"/>
      </tp>
      <tp>
        <v>9.7301000000000002</v>
        <stp/>
        <stp>##V3_BDPV12</stp>
        <stp>EURNOK Curncy</stp>
        <stp>PX_YEST_CLOSE</stp>
        <stp>[Crispin Spreadsheet.xlsx]OEI!R322C32</stp>
        <tr r="AF322" s="1"/>
      </tp>
      <tp>
        <v>9.7301000000000002</v>
        <stp/>
        <stp>##V3_BDPV12</stp>
        <stp>EURNOK Curncy</stp>
        <stp>PX_YEST_CLOSE</stp>
        <stp>[Crispin Spreadsheet.xlsx]OEI!R323C32</stp>
        <tr r="AF323" s="1"/>
      </tp>
      <tp>
        <v>9.7301000000000002</v>
        <stp/>
        <stp>##V3_BDPV12</stp>
        <stp>EURNOK Curncy</stp>
        <stp>PX_YEST_CLOSE</stp>
        <stp>[Crispin Spreadsheet.xlsx]OEI!R324C32</stp>
        <tr r="AF324" s="1"/>
      </tp>
      <tp>
        <v>9.7301000000000002</v>
        <stp/>
        <stp>##V3_BDPV12</stp>
        <stp>EURNOK Curncy</stp>
        <stp>PX_YEST_CLOSE</stp>
        <stp>[Crispin Spreadsheet.xlsx]OEI!R325C32</stp>
        <tr r="AF325" s="1"/>
      </tp>
      <tp>
        <v>9.7301000000000002</v>
        <stp/>
        <stp>##V3_BDPV12</stp>
        <stp>EURNOK Curncy</stp>
        <stp>PX_YEST_CLOSE</stp>
        <stp>[Crispin Spreadsheet.xlsx]OEI!R326C32</stp>
        <tr r="AF326" s="1"/>
      </tp>
      <tp>
        <v>9.7301000000000002</v>
        <stp/>
        <stp>##V3_BDPV12</stp>
        <stp>EURNOK Curncy</stp>
        <stp>PX_YEST_CLOSE</stp>
        <stp>[Crispin Spreadsheet.xlsx]OEI!R327C32</stp>
        <tr r="AF327" s="1"/>
      </tp>
      <tp>
        <v>9.7301000000000002</v>
        <stp/>
        <stp>##V3_BDPV12</stp>
        <stp>EURNOK Curncy</stp>
        <stp>PX_YEST_CLOSE</stp>
        <stp>[Crispin Spreadsheet.xlsx]OEI!R330C32</stp>
        <tr r="AF330" s="1"/>
      </tp>
      <tp>
        <v>9.7301000000000002</v>
        <stp/>
        <stp>##V3_BDPV12</stp>
        <stp>EURNOK Curncy</stp>
        <stp>PX_YEST_CLOSE</stp>
        <stp>[Crispin Spreadsheet.xlsx]OEI!R331C32</stp>
        <tr r="AF331" s="1"/>
      </tp>
      <tp>
        <v>0.89554</v>
        <stp/>
        <stp>##V3_BDPV12</stp>
        <stp>EURGBp Curncy</stp>
        <stp>PX_YEST_CLOSE</stp>
        <stp>[Crispin Spreadsheet.xlsx]OEI!R817C32</stp>
        <tr r="AF817" s="1"/>
      </tp>
      <tp>
        <v>0.89554</v>
        <stp/>
        <stp>##V3_BDPV12</stp>
        <stp>EURGBp Curncy</stp>
        <stp>PX_YEST_CLOSE</stp>
        <stp>[Crispin Spreadsheet.xlsx]OEI!R807C32</stp>
        <tr r="AF807" s="1"/>
      </tp>
      <tp>
        <v>0.89554</v>
        <stp/>
        <stp>##V3_BDPV12</stp>
        <stp>EURGBp Curncy</stp>
        <stp>PX_YEST_CLOSE</stp>
        <stp>[Crispin Spreadsheet.xlsx]OEI!R806C32</stp>
        <tr r="AF806" s="1"/>
      </tp>
      <tp>
        <v>0.89554</v>
        <stp/>
        <stp>##V3_BDPV12</stp>
        <stp>EURGBp Curncy</stp>
        <stp>PX_YEST_CLOSE</stp>
        <stp>[Crispin Spreadsheet.xlsx]OEI!R804C32</stp>
        <tr r="AF804" s="1"/>
      </tp>
      <tp>
        <v>0.89554</v>
        <stp/>
        <stp>##V3_BDPV12</stp>
        <stp>EURGBp Curncy</stp>
        <stp>PX_YEST_CLOSE</stp>
        <stp>[Crispin Spreadsheet.xlsx]OEI!R836C32</stp>
        <tr r="AF836" s="1"/>
      </tp>
      <tp>
        <v>0.89554</v>
        <stp/>
        <stp>##V3_BDPV12</stp>
        <stp>EURGBp Curncy</stp>
        <stp>PX_YEST_CLOSE</stp>
        <stp>[Crispin Spreadsheet.xlsx]OEI!R839C32</stp>
        <tr r="AF839" s="1"/>
      </tp>
      <tp>
        <v>0.89554</v>
        <stp/>
        <stp>##V3_BDPV12</stp>
        <stp>EURGBp Curncy</stp>
        <stp>PX_YEST_CLOSE</stp>
        <stp>[Crispin Spreadsheet.xlsx]OEI!R826C32</stp>
        <tr r="AF826" s="1"/>
      </tp>
      <tp>
        <v>0.89554</v>
        <stp/>
        <stp>##V3_BDPV12</stp>
        <stp>EURGBp Curncy</stp>
        <stp>PX_YEST_CLOSE</stp>
        <stp>[Crispin Spreadsheet.xlsx]OEI!R828C32</stp>
        <tr r="AF828" s="1"/>
      </tp>
      <tp>
        <v>0.89554</v>
        <stp/>
        <stp>##V3_BDPV12</stp>
        <stp>EURGBp Curncy</stp>
        <stp>PX_YEST_CLOSE</stp>
        <stp>[Crispin Spreadsheet.xlsx]OEI!R798C32</stp>
        <tr r="AF798" s="1"/>
      </tp>
      <tp>
        <v>0.89554</v>
        <stp/>
        <stp>##V3_BDPV12</stp>
        <stp>EURGBp Curncy</stp>
        <stp>PX_YEST_CLOSE</stp>
        <stp>[Crispin Spreadsheet.xlsx]OEI!R783C32</stp>
        <tr r="AF783" s="1"/>
      </tp>
      <tp>
        <v>0.89554</v>
        <stp/>
        <stp>##V3_BDPV12</stp>
        <stp>EURGBp Curncy</stp>
        <stp>PX_YEST_CLOSE</stp>
        <stp>[Crispin Spreadsheet.xlsx]OEI!R781C32</stp>
        <tr r="AF781" s="1"/>
      </tp>
      <tp>
        <v>0.89554</v>
        <stp/>
        <stp>##V3_BDPV12</stp>
        <stp>EURGBp Curncy</stp>
        <stp>PX_YEST_CLOSE</stp>
        <stp>[Crispin Spreadsheet.xlsx]OEI!R780C32</stp>
        <tr r="AF780" s="1"/>
      </tp>
      <tp>
        <v>0.89554</v>
        <stp/>
        <stp>##V3_BDPV12</stp>
        <stp>EURGBp Curncy</stp>
        <stp>PX_YEST_CLOSE</stp>
        <stp>[Crispin Spreadsheet.xlsx]OEI!R787C32</stp>
        <tr r="AF787" s="1"/>
      </tp>
      <tp>
        <v>0.89554</v>
        <stp/>
        <stp>##V3_BDPV12</stp>
        <stp>EURGBp Curncy</stp>
        <stp>PX_YEST_CLOSE</stp>
        <stp>[Crispin Spreadsheet.xlsx]OEI!R784C32</stp>
        <tr r="AF784" s="1"/>
      </tp>
      <tp>
        <v>0.89554</v>
        <stp/>
        <stp>##V3_BDPV12</stp>
        <stp>EURGBp Curncy</stp>
        <stp>PX_YEST_CLOSE</stp>
        <stp>[Crispin Spreadsheet.xlsx]OEI!R789C32</stp>
        <tr r="AF789" s="1"/>
      </tp>
      <tp>
        <v>1.1242399999999999</v>
        <stp/>
        <stp>##V3_BDPV12</stp>
        <stp>EURCHF Curncy</stp>
        <stp>PX_YEST_CLOSE</stp>
        <stp>[Crispin Spreadsheet.xlsx]OEI!R395C32</stp>
        <tr r="AF395" s="1"/>
      </tp>
      <tp>
        <v>1.1242399999999999</v>
        <stp/>
        <stp>##V3_BDPV12</stp>
        <stp>EURCHF Curncy</stp>
        <stp>PX_YEST_CLOSE</stp>
        <stp>[Crispin Spreadsheet.xlsx]OEI!R394C32</stp>
        <tr r="AF394" s="1"/>
      </tp>
      <tp>
        <v>1.1242399999999999</v>
        <stp/>
        <stp>##V3_BDPV12</stp>
        <stp>EURCHF Curncy</stp>
        <stp>PX_YEST_CLOSE</stp>
        <stp>[Crispin Spreadsheet.xlsx]OEI!R397C32</stp>
        <tr r="AF397" s="1"/>
      </tp>
      <tp>
        <v>1.1242399999999999</v>
        <stp/>
        <stp>##V3_BDPV12</stp>
        <stp>EURCHF Curncy</stp>
        <stp>PX_YEST_CLOSE</stp>
        <stp>[Crispin Spreadsheet.xlsx]OEI!R396C32</stp>
        <tr r="AF396" s="1"/>
      </tp>
      <tp>
        <v>1.1242399999999999</v>
        <stp/>
        <stp>##V3_BDPV12</stp>
        <stp>EURCHF Curncy</stp>
        <stp>PX_YEST_CLOSE</stp>
        <stp>[Crispin Spreadsheet.xlsx]OEI!R391C32</stp>
        <tr r="AF391" s="1"/>
      </tp>
      <tp>
        <v>1.1242399999999999</v>
        <stp/>
        <stp>##V3_BDPV12</stp>
        <stp>EURCHF Curncy</stp>
        <stp>PX_YEST_CLOSE</stp>
        <stp>[Crispin Spreadsheet.xlsx]OEI!R390C32</stp>
        <tr r="AF390" s="1"/>
      </tp>
      <tp>
        <v>1.1242399999999999</v>
        <stp/>
        <stp>##V3_BDPV12</stp>
        <stp>EURCHF Curncy</stp>
        <stp>PX_YEST_CLOSE</stp>
        <stp>[Crispin Spreadsheet.xlsx]OEI!R393C32</stp>
        <tr r="AF393" s="1"/>
      </tp>
      <tp>
        <v>1.1242399999999999</v>
        <stp/>
        <stp>##V3_BDPV12</stp>
        <stp>EURCHF Curncy</stp>
        <stp>PX_YEST_CLOSE</stp>
        <stp>[Crispin Spreadsheet.xlsx]OEI!R392C32</stp>
        <tr r="AF392" s="1"/>
      </tp>
      <tp>
        <v>1.1242399999999999</v>
        <stp/>
        <stp>##V3_BDPV12</stp>
        <stp>EURCHF Curncy</stp>
        <stp>PX_YEST_CLOSE</stp>
        <stp>[Crispin Spreadsheet.xlsx]OEI!R399C32</stp>
        <tr r="AF399" s="1"/>
      </tp>
      <tp>
        <v>1.1242399999999999</v>
        <stp/>
        <stp>##V3_BDPV12</stp>
        <stp>EURCHF Curncy</stp>
        <stp>PX_YEST_CLOSE</stp>
        <stp>[Crispin Spreadsheet.xlsx]OEI!R398C32</stp>
        <tr r="AF398" s="1"/>
      </tp>
      <tp>
        <v>1.1242399999999999</v>
        <stp/>
        <stp>##V3_BDPV12</stp>
        <stp>EURCHF Curncy</stp>
        <stp>PX_YEST_CLOSE</stp>
        <stp>[Crispin Spreadsheet.xlsx]OEI!R385C32</stp>
        <tr r="AF385" s="1"/>
      </tp>
      <tp>
        <v>1.1242399999999999</v>
        <stp/>
        <stp>##V3_BDPV12</stp>
        <stp>EURCHF Curncy</stp>
        <stp>PX_YEST_CLOSE</stp>
        <stp>[Crispin Spreadsheet.xlsx]OEI!R387C32</stp>
        <tr r="AF387" s="1"/>
      </tp>
      <tp>
        <v>1.1242399999999999</v>
        <stp/>
        <stp>##V3_BDPV12</stp>
        <stp>EURCHF Curncy</stp>
        <stp>PX_YEST_CLOSE</stp>
        <stp>[Crispin Spreadsheet.xlsx]OEI!R386C32</stp>
        <tr r="AF386" s="1"/>
      </tp>
      <tp>
        <v>1.1242399999999999</v>
        <stp/>
        <stp>##V3_BDPV12</stp>
        <stp>EURCHF Curncy</stp>
        <stp>PX_YEST_CLOSE</stp>
        <stp>[Crispin Spreadsheet.xlsx]OEI!R389C32</stp>
        <tr r="AF389" s="1"/>
      </tp>
      <tp>
        <v>1.1242399999999999</v>
        <stp/>
        <stp>##V3_BDPV12</stp>
        <stp>EURCHF Curncy</stp>
        <stp>PX_YEST_CLOSE</stp>
        <stp>[Crispin Spreadsheet.xlsx]OEI!R388C32</stp>
        <tr r="AF388" s="1"/>
      </tp>
      <tp>
        <v>0.89554</v>
        <stp/>
        <stp>##V3_BDPV12</stp>
        <stp>EURGBP Curncy</stp>
        <stp>PX_YEST_CLOSE</stp>
        <stp>[Crispin Spreadsheet.xlsx]OEI!R756C32</stp>
        <tr r="AF756" s="1"/>
      </tp>
      <tp>
        <v>0.89554</v>
        <stp/>
        <stp>##V3_BDPV12</stp>
        <stp>EURGBP Curncy</stp>
        <stp>PX_YEST_CLOSE</stp>
        <stp>[Crispin Spreadsheet.xlsx]OEI!R740C32</stp>
        <tr r="AF740" s="1"/>
      </tp>
      <tp>
        <v>0.89554</v>
        <stp/>
        <stp>##V3_BDPV12</stp>
        <stp>EURGBP Curncy</stp>
        <stp>PX_YEST_CLOSE</stp>
        <stp>[Crispin Spreadsheet.xlsx]OEI!R762C32</stp>
        <tr r="AF762" s="1"/>
      </tp>
      <tp>
        <v>0.89554</v>
        <stp/>
        <stp>##V3_BDPV12</stp>
        <stp>EURGBP Curncy</stp>
        <stp>PX_YEST_CLOSE</stp>
        <stp>[Crispin Spreadsheet.xlsx]OEI!R760C32</stp>
        <tr r="AF760" s="1"/>
      </tp>
      <tp>
        <v>0.89554</v>
        <stp/>
        <stp>##V3_BDPV12</stp>
        <stp>EURGBP Curncy</stp>
        <stp>PX_YEST_CLOSE</stp>
        <stp>[Crispin Spreadsheet.xlsx]OEI!R765C32</stp>
        <tr r="AF765" s="1"/>
      </tp>
      <tp>
        <v>0.89554</v>
        <stp/>
        <stp>##V3_BDPV12</stp>
        <stp>EURGBp Curncy</stp>
        <stp>PX_YEST_CLOSE</stp>
        <stp>[Crispin Spreadsheet.xlsx]OEI!R603C32</stp>
        <tr r="AF603" s="1"/>
      </tp>
      <tp>
        <v>0.89554</v>
        <stp/>
        <stp>##V3_BDPV12</stp>
        <stp>EURGBp Curncy</stp>
        <stp>PX_YEST_CLOSE</stp>
        <stp>[Crispin Spreadsheet.xlsx]OEI!R602C32</stp>
        <tr r="AF602" s="1"/>
      </tp>
      <tp>
        <v>0.89554</v>
        <stp/>
        <stp>##V3_BDPV12</stp>
        <stp>EURGBp Curncy</stp>
        <stp>PX_YEST_CLOSE</stp>
        <stp>[Crispin Spreadsheet.xlsx]OEI!R601C32</stp>
        <tr r="AF601" s="1"/>
      </tp>
      <tp>
        <v>0.89554</v>
        <stp/>
        <stp>##V3_BDPV12</stp>
        <stp>EURGBp Curncy</stp>
        <stp>PX_YEST_CLOSE</stp>
        <stp>[Crispin Spreadsheet.xlsx]OEI!R600C32</stp>
        <tr r="AF600" s="1"/>
      </tp>
      <tp>
        <v>0.89554</v>
        <stp/>
        <stp>##V3_BDPV12</stp>
        <stp>EURGBp Curncy</stp>
        <stp>PX_YEST_CLOSE</stp>
        <stp>[Crispin Spreadsheet.xlsx]OEI!R607C32</stp>
        <tr r="AF607" s="1"/>
      </tp>
      <tp>
        <v>0.89554</v>
        <stp/>
        <stp>##V3_BDPV12</stp>
        <stp>EURGBp Curncy</stp>
        <stp>PX_YEST_CLOSE</stp>
        <stp>[Crispin Spreadsheet.xlsx]OEI!R606C32</stp>
        <tr r="AF606" s="1"/>
      </tp>
      <tp>
        <v>0.89554</v>
        <stp/>
        <stp>##V3_BDPV12</stp>
        <stp>EURGBp Curncy</stp>
        <stp>PX_YEST_CLOSE</stp>
        <stp>[Crispin Spreadsheet.xlsx]OEI!R605C32</stp>
        <tr r="AF605" s="1"/>
      </tp>
      <tp>
        <v>0.89554</v>
        <stp/>
        <stp>##V3_BDPV12</stp>
        <stp>EURGBp Curncy</stp>
        <stp>PX_YEST_CLOSE</stp>
        <stp>[Crispin Spreadsheet.xlsx]OEI!R604C32</stp>
        <tr r="AF604" s="1"/>
      </tp>
      <tp>
        <v>0.89554</v>
        <stp/>
        <stp>##V3_BDPV12</stp>
        <stp>EURGBp Curncy</stp>
        <stp>PX_YEST_CLOSE</stp>
        <stp>[Crispin Spreadsheet.xlsx]OEI!R609C32</stp>
        <tr r="AF609" s="1"/>
      </tp>
      <tp>
        <v>0.89554</v>
        <stp/>
        <stp>##V3_BDPV12</stp>
        <stp>EURGBp Curncy</stp>
        <stp>PX_YEST_CLOSE</stp>
        <stp>[Crispin Spreadsheet.xlsx]OEI!R608C32</stp>
        <tr r="AF608" s="1"/>
      </tp>
      <tp>
        <v>128.84</v>
        <stp/>
        <stp>##V3_BDPV12</stp>
        <stp>EURJPY Curncy</stp>
        <stp>PX_YEST_CLOSE</stp>
        <stp>[Crispin Spreadsheet.xlsx]OEI!R837C32</stp>
        <tr r="AF837" s="1"/>
      </tp>
      <tp>
        <v>128.84</v>
        <stp/>
        <stp>##V3_BDPV12</stp>
        <stp>EURJPY Curncy</stp>
        <stp>PX_YEST_CLOSE</stp>
        <stp>[Crispin Spreadsheet.xlsx]OEI!R820C32</stp>
        <tr r="AF820" s="1"/>
      </tp>
      <tp>
        <v>128.84</v>
        <stp/>
        <stp>##V3_BDPV12</stp>
        <stp>EURJPY Curncy</stp>
        <stp>PX_YEST_CLOSE</stp>
        <stp>[Crispin Spreadsheet.xlsx]OEI!R825C32</stp>
        <tr r="AF825" s="1"/>
      </tp>
      <tp>
        <v>0.89554</v>
        <stp/>
        <stp>##V3_BDPV12</stp>
        <stp>EURGBp Curncy</stp>
        <stp>PX_YEST_CLOSE</stp>
        <stp>[Crispin Spreadsheet.xlsx]OEI!R593C32</stp>
        <tr r="AF593" s="1"/>
      </tp>
      <tp>
        <v>0.89554</v>
        <stp/>
        <stp>##V3_BDPV12</stp>
        <stp>EURGBp Curncy</stp>
        <stp>PX_YEST_CLOSE</stp>
        <stp>[Crispin Spreadsheet.xlsx]OEI!R592C32</stp>
        <tr r="AF592" s="1"/>
      </tp>
      <tp>
        <v>0.89554</v>
        <stp/>
        <stp>##V3_BDPV12</stp>
        <stp>EURGBp Curncy</stp>
        <stp>PX_YEST_CLOSE</stp>
        <stp>[Crispin Spreadsheet.xlsx]OEI!R591C32</stp>
        <tr r="AF591" s="1"/>
      </tp>
      <tp>
        <v>0.89554</v>
        <stp/>
        <stp>##V3_BDPV12</stp>
        <stp>EURGBp Curncy</stp>
        <stp>PX_YEST_CLOSE</stp>
        <stp>[Crispin Spreadsheet.xlsx]OEI!R590C32</stp>
        <tr r="AF590" s="1"/>
      </tp>
      <tp>
        <v>0.89554</v>
        <stp/>
        <stp>##V3_BDPV12</stp>
        <stp>EURGBp Curncy</stp>
        <stp>PX_YEST_CLOSE</stp>
        <stp>[Crispin Spreadsheet.xlsx]OEI!R597C32</stp>
        <tr r="AF597" s="1"/>
      </tp>
      <tp>
        <v>0.89554</v>
        <stp/>
        <stp>##V3_BDPV12</stp>
        <stp>EURGBp Curncy</stp>
        <stp>PX_YEST_CLOSE</stp>
        <stp>[Crispin Spreadsheet.xlsx]OEI!R596C32</stp>
        <tr r="AF596" s="1"/>
      </tp>
      <tp>
        <v>0.89554</v>
        <stp/>
        <stp>##V3_BDPV12</stp>
        <stp>EURGBp Curncy</stp>
        <stp>PX_YEST_CLOSE</stp>
        <stp>[Crispin Spreadsheet.xlsx]OEI!R595C32</stp>
        <tr r="AF595" s="1"/>
      </tp>
      <tp>
        <v>0.89554</v>
        <stp/>
        <stp>##V3_BDPV12</stp>
        <stp>EURGBp Curncy</stp>
        <stp>PX_YEST_CLOSE</stp>
        <stp>[Crispin Spreadsheet.xlsx]OEI!R594C32</stp>
        <tr r="AF594" s="1"/>
      </tp>
      <tp>
        <v>0.89554</v>
        <stp/>
        <stp>##V3_BDPV12</stp>
        <stp>EURGBp Curncy</stp>
        <stp>PX_YEST_CLOSE</stp>
        <stp>[Crispin Spreadsheet.xlsx]OEI!R599C32</stp>
        <tr r="AF599" s="1"/>
      </tp>
      <tp>
        <v>0.89554</v>
        <stp/>
        <stp>##V3_BDPV12</stp>
        <stp>EURGBp Curncy</stp>
        <stp>PX_YEST_CLOSE</stp>
        <stp>[Crispin Spreadsheet.xlsx]OEI!R598C32</stp>
        <tr r="AF598" s="1"/>
      </tp>
      <tp>
        <v>0.89554</v>
        <stp/>
        <stp>##V3_BDPV12</stp>
        <stp>EURGBp Curncy</stp>
        <stp>PX_YEST_CLOSE</stp>
        <stp>[Crispin Spreadsheet.xlsx]OEI!R583C32</stp>
        <tr r="AF583" s="1"/>
      </tp>
      <tp>
        <v>0.89554</v>
        <stp/>
        <stp>##V3_BDPV12</stp>
        <stp>EURGBp Curncy</stp>
        <stp>PX_YEST_CLOSE</stp>
        <stp>[Crispin Spreadsheet.xlsx]OEI!R582C32</stp>
        <tr r="AF582" s="1"/>
      </tp>
      <tp>
        <v>0.89554</v>
        <stp/>
        <stp>##V3_BDPV12</stp>
        <stp>EURGBp Curncy</stp>
        <stp>PX_YEST_CLOSE</stp>
        <stp>[Crispin Spreadsheet.xlsx]OEI!R581C32</stp>
        <tr r="AF581" s="1"/>
      </tp>
      <tp>
        <v>0.89554</v>
        <stp/>
        <stp>##V3_BDPV12</stp>
        <stp>EURGBp Curncy</stp>
        <stp>PX_YEST_CLOSE</stp>
        <stp>[Crispin Spreadsheet.xlsx]OEI!R580C32</stp>
        <tr r="AF580" s="1"/>
      </tp>
      <tp>
        <v>0.89554</v>
        <stp/>
        <stp>##V3_BDPV12</stp>
        <stp>EURGBp Curncy</stp>
        <stp>PX_YEST_CLOSE</stp>
        <stp>[Crispin Spreadsheet.xlsx]OEI!R587C32</stp>
        <tr r="AF587" s="1"/>
      </tp>
      <tp>
        <v>0.89554</v>
        <stp/>
        <stp>##V3_BDPV12</stp>
        <stp>EURGBp Curncy</stp>
        <stp>PX_YEST_CLOSE</stp>
        <stp>[Crispin Spreadsheet.xlsx]OEI!R586C32</stp>
        <tr r="AF586" s="1"/>
      </tp>
      <tp>
        <v>0.89554</v>
        <stp/>
        <stp>##V3_BDPV12</stp>
        <stp>EURGBp Curncy</stp>
        <stp>PX_YEST_CLOSE</stp>
        <stp>[Crispin Spreadsheet.xlsx]OEI!R585C32</stp>
        <tr r="AF585" s="1"/>
      </tp>
      <tp>
        <v>0.89554</v>
        <stp/>
        <stp>##V3_BDPV12</stp>
        <stp>EURGBp Curncy</stp>
        <stp>PX_YEST_CLOSE</stp>
        <stp>[Crispin Spreadsheet.xlsx]OEI!R584C32</stp>
        <tr r="AF584" s="1"/>
      </tp>
      <tp>
        <v>0.89554</v>
        <stp/>
        <stp>##V3_BDPV12</stp>
        <stp>EURGBp Curncy</stp>
        <stp>PX_YEST_CLOSE</stp>
        <stp>[Crispin Spreadsheet.xlsx]OEI!R589C32</stp>
        <tr r="AF589" s="1"/>
      </tp>
      <tp>
        <v>0.89554</v>
        <stp/>
        <stp>##V3_BDPV12</stp>
        <stp>EURGBp Curncy</stp>
        <stp>PX_YEST_CLOSE</stp>
        <stp>[Crispin Spreadsheet.xlsx]OEI!R588C32</stp>
        <tr r="AF588" s="1"/>
      </tp>
      <tp>
        <v>0.89554</v>
        <stp/>
        <stp>##V3_BDPV12</stp>
        <stp>EURGBp Curncy</stp>
        <stp>PX_YEST_CLOSE</stp>
        <stp>[Crispin Spreadsheet.xlsx]OEI!R513C32</stp>
        <tr r="AF513" s="1"/>
      </tp>
      <tp>
        <v>0.89554</v>
        <stp/>
        <stp>##V3_BDPV12</stp>
        <stp>EURGBp Curncy</stp>
        <stp>PX_YEST_CLOSE</stp>
        <stp>[Crispin Spreadsheet.xlsx]OEI!R512C32</stp>
        <tr r="AF512" s="1"/>
      </tp>
      <tp>
        <v>0.89554</v>
        <stp/>
        <stp>##V3_BDPV12</stp>
        <stp>EURGBp Curncy</stp>
        <stp>PX_YEST_CLOSE</stp>
        <stp>[Crispin Spreadsheet.xlsx]OEI!R511C32</stp>
        <tr r="AF511" s="1"/>
      </tp>
      <tp>
        <v>0.89554</v>
        <stp/>
        <stp>##V3_BDPV12</stp>
        <stp>EURGBp Curncy</stp>
        <stp>PX_YEST_CLOSE</stp>
        <stp>[Crispin Spreadsheet.xlsx]OEI!R517C32</stp>
        <tr r="AF517" s="1"/>
      </tp>
      <tp>
        <v>0.89554</v>
        <stp/>
        <stp>##V3_BDPV12</stp>
        <stp>EURGBp Curncy</stp>
        <stp>PX_YEST_CLOSE</stp>
        <stp>[Crispin Spreadsheet.xlsx]OEI!R516C32</stp>
        <tr r="AF516" s="1"/>
      </tp>
      <tp>
        <v>0.89554</v>
        <stp/>
        <stp>##V3_BDPV12</stp>
        <stp>EURGBp Curncy</stp>
        <stp>PX_YEST_CLOSE</stp>
        <stp>[Crispin Spreadsheet.xlsx]OEI!R515C32</stp>
        <tr r="AF515" s="1"/>
      </tp>
      <tp>
        <v>0.89554</v>
        <stp/>
        <stp>##V3_BDPV12</stp>
        <stp>EURGBp Curncy</stp>
        <stp>PX_YEST_CLOSE</stp>
        <stp>[Crispin Spreadsheet.xlsx]OEI!R514C32</stp>
        <tr r="AF514" s="1"/>
      </tp>
      <tp>
        <v>0.89554</v>
        <stp/>
        <stp>##V3_BDPV12</stp>
        <stp>EURGBp Curncy</stp>
        <stp>PX_YEST_CLOSE</stp>
        <stp>[Crispin Spreadsheet.xlsx]OEI!R519C32</stp>
        <tr r="AF519" s="1"/>
      </tp>
      <tp>
        <v>0.89554</v>
        <stp/>
        <stp>##V3_BDPV12</stp>
        <stp>EURGBp Curncy</stp>
        <stp>PX_YEST_CLOSE</stp>
        <stp>[Crispin Spreadsheet.xlsx]OEI!R518C32</stp>
        <tr r="AF518" s="1"/>
      </tp>
      <tp>
        <v>0.89554</v>
        <stp/>
        <stp>##V3_BDPV12</stp>
        <stp>EURGBP Curncy</stp>
        <stp>PX_YEST_CLOSE</stp>
        <stp>[Crispin Spreadsheet.xlsx]OEI!R510C32</stp>
        <tr r="AF510" s="1"/>
      </tp>
      <tp>
        <v>0.89554</v>
        <stp/>
        <stp>##V3_BDPV12</stp>
        <stp>EURGBp Curncy</stp>
        <stp>PX_YEST_CLOSE</stp>
        <stp>[Crispin Spreadsheet.xlsx]OEI!R503C32</stp>
        <tr r="AF503" s="1"/>
      </tp>
      <tp>
        <v>0.89554</v>
        <stp/>
        <stp>##V3_BDPV12</stp>
        <stp>EURGBp Curncy</stp>
        <stp>PX_YEST_CLOSE</stp>
        <stp>[Crispin Spreadsheet.xlsx]OEI!R502C32</stp>
        <tr r="AF502" s="1"/>
      </tp>
      <tp>
        <v>0.89554</v>
        <stp/>
        <stp>##V3_BDPV12</stp>
        <stp>EURGBp Curncy</stp>
        <stp>PX_YEST_CLOSE</stp>
        <stp>[Crispin Spreadsheet.xlsx]OEI!R501C32</stp>
        <tr r="AF501" s="1"/>
      </tp>
      <tp>
        <v>0.89554</v>
        <stp/>
        <stp>##V3_BDPV12</stp>
        <stp>EURGBp Curncy</stp>
        <stp>PX_YEST_CLOSE</stp>
        <stp>[Crispin Spreadsheet.xlsx]OEI!R500C32</stp>
        <tr r="AF500" s="1"/>
      </tp>
      <tp>
        <v>0.89554</v>
        <stp/>
        <stp>##V3_BDPV12</stp>
        <stp>EURGBp Curncy</stp>
        <stp>PX_YEST_CLOSE</stp>
        <stp>[Crispin Spreadsheet.xlsx]OEI!R507C32</stp>
        <tr r="AF507" s="1"/>
      </tp>
      <tp>
        <v>0.89554</v>
        <stp/>
        <stp>##V3_BDPV12</stp>
        <stp>EURGBp Curncy</stp>
        <stp>PX_YEST_CLOSE</stp>
        <stp>[Crispin Spreadsheet.xlsx]OEI!R506C32</stp>
        <tr r="AF506" s="1"/>
      </tp>
      <tp>
        <v>0.89554</v>
        <stp/>
        <stp>##V3_BDPV12</stp>
        <stp>EURGBp Curncy</stp>
        <stp>PX_YEST_CLOSE</stp>
        <stp>[Crispin Spreadsheet.xlsx]OEI!R505C32</stp>
        <tr r="AF505" s="1"/>
      </tp>
      <tp>
        <v>0.89554</v>
        <stp/>
        <stp>##V3_BDPV12</stp>
        <stp>EURGBp Curncy</stp>
        <stp>PX_YEST_CLOSE</stp>
        <stp>[Crispin Spreadsheet.xlsx]OEI!R504C32</stp>
        <tr r="AF504" s="1"/>
      </tp>
      <tp>
        <v>0.89554</v>
        <stp/>
        <stp>##V3_BDPV12</stp>
        <stp>EURGBp Curncy</stp>
        <stp>PX_YEST_CLOSE</stp>
        <stp>[Crispin Spreadsheet.xlsx]OEI!R508C32</stp>
        <tr r="AF508" s="1"/>
      </tp>
      <tp>
        <v>0.89554</v>
        <stp/>
        <stp>##V3_BDPV12</stp>
        <stp>EURGBP Curncy</stp>
        <stp>PX_YEST_CLOSE</stp>
        <stp>[Crispin Spreadsheet.xlsx]OEI!R509C32</stp>
        <tr r="AF509" s="1"/>
      </tp>
      <tp>
        <v>0.89554</v>
        <stp/>
        <stp>##V3_BDPV12</stp>
        <stp>EURGBp Curncy</stp>
        <stp>PX_YEST_CLOSE</stp>
        <stp>[Crispin Spreadsheet.xlsx]OEI!R533C32</stp>
        <tr r="AF533" s="1"/>
      </tp>
      <tp>
        <v>0.89554</v>
        <stp/>
        <stp>##V3_BDPV12</stp>
        <stp>EURGBp Curncy</stp>
        <stp>PX_YEST_CLOSE</stp>
        <stp>[Crispin Spreadsheet.xlsx]OEI!R532C32</stp>
        <tr r="AF532" s="1"/>
      </tp>
      <tp>
        <v>0.89554</v>
        <stp/>
        <stp>##V3_BDPV12</stp>
        <stp>EURGBp Curncy</stp>
        <stp>PX_YEST_CLOSE</stp>
        <stp>[Crispin Spreadsheet.xlsx]OEI!R531C32</stp>
        <tr r="AF531" s="1"/>
      </tp>
      <tp>
        <v>0.89554</v>
        <stp/>
        <stp>##V3_BDPV12</stp>
        <stp>EURGBp Curncy</stp>
        <stp>PX_YEST_CLOSE</stp>
        <stp>[Crispin Spreadsheet.xlsx]OEI!R530C32</stp>
        <tr r="AF530" s="1"/>
      </tp>
      <tp>
        <v>0.89554</v>
        <stp/>
        <stp>##V3_BDPV12</stp>
        <stp>EURGBp Curncy</stp>
        <stp>PX_YEST_CLOSE</stp>
        <stp>[Crispin Spreadsheet.xlsx]OEI!R536C32</stp>
        <tr r="AF536" s="1"/>
      </tp>
      <tp>
        <v>0.89554</v>
        <stp/>
        <stp>##V3_BDPV12</stp>
        <stp>EURGBp Curncy</stp>
        <stp>PX_YEST_CLOSE</stp>
        <stp>[Crispin Spreadsheet.xlsx]OEI!R534C32</stp>
        <tr r="AF534" s="1"/>
      </tp>
      <tp>
        <v>0.89554</v>
        <stp/>
        <stp>##V3_BDPV12</stp>
        <stp>EURGBp Curncy</stp>
        <stp>PX_YEST_CLOSE</stp>
        <stp>[Crispin Spreadsheet.xlsx]OEI!R539C32</stp>
        <tr r="AF539" s="1"/>
      </tp>
      <tp>
        <v>0.89554</v>
        <stp/>
        <stp>##V3_BDPV12</stp>
        <stp>EURGBP Curncy</stp>
        <stp>PX_YEST_CLOSE</stp>
        <stp>[Crispin Spreadsheet.xlsx]OEI!R537C32</stp>
        <tr r="AF537" s="1"/>
      </tp>
      <tp>
        <v>0.89554</v>
        <stp/>
        <stp>##V3_BDPV12</stp>
        <stp>EURGBP Curncy</stp>
        <stp>PX_YEST_CLOSE</stp>
        <stp>[Crispin Spreadsheet.xlsx]OEI!R538C32</stp>
        <tr r="AF538" s="1"/>
      </tp>
      <tp>
        <v>0.89554</v>
        <stp/>
        <stp>##V3_BDPV12</stp>
        <stp>EURGBp Curncy</stp>
        <stp>PX_YEST_CLOSE</stp>
        <stp>[Crispin Spreadsheet.xlsx]OEI!R523C32</stp>
        <tr r="AF523" s="1"/>
      </tp>
      <tp>
        <v>0.89554</v>
        <stp/>
        <stp>##V3_BDPV12</stp>
        <stp>EURGBp Curncy</stp>
        <stp>PX_YEST_CLOSE</stp>
        <stp>[Crispin Spreadsheet.xlsx]OEI!R522C32</stp>
        <tr r="AF522" s="1"/>
      </tp>
      <tp>
        <v>0.89554</v>
        <stp/>
        <stp>##V3_BDPV12</stp>
        <stp>EURGBp Curncy</stp>
        <stp>PX_YEST_CLOSE</stp>
        <stp>[Crispin Spreadsheet.xlsx]OEI!R521C32</stp>
        <tr r="AF521" s="1"/>
      </tp>
      <tp>
        <v>0.89554</v>
        <stp/>
        <stp>##V3_BDPV12</stp>
        <stp>EURGBp Curncy</stp>
        <stp>PX_YEST_CLOSE</stp>
        <stp>[Crispin Spreadsheet.xlsx]OEI!R520C32</stp>
        <tr r="AF520" s="1"/>
      </tp>
      <tp>
        <v>0.89554</v>
        <stp/>
        <stp>##V3_BDPV12</stp>
        <stp>EURGBp Curncy</stp>
        <stp>PX_YEST_CLOSE</stp>
        <stp>[Crispin Spreadsheet.xlsx]OEI!R527C32</stp>
        <tr r="AF527" s="1"/>
      </tp>
      <tp>
        <v>0.89554</v>
        <stp/>
        <stp>##V3_BDPV12</stp>
        <stp>EURGBp Curncy</stp>
        <stp>PX_YEST_CLOSE</stp>
        <stp>[Crispin Spreadsheet.xlsx]OEI!R526C32</stp>
        <tr r="AF526" s="1"/>
      </tp>
      <tp>
        <v>0.89554</v>
        <stp/>
        <stp>##V3_BDPV12</stp>
        <stp>EURGBp Curncy</stp>
        <stp>PX_YEST_CLOSE</stp>
        <stp>[Crispin Spreadsheet.xlsx]OEI!R525C32</stp>
        <tr r="AF525" s="1"/>
      </tp>
      <tp>
        <v>0.89554</v>
        <stp/>
        <stp>##V3_BDPV12</stp>
        <stp>EURGBp Curncy</stp>
        <stp>PX_YEST_CLOSE</stp>
        <stp>[Crispin Spreadsheet.xlsx]OEI!R524C32</stp>
        <tr r="AF524" s="1"/>
      </tp>
      <tp>
        <v>0.89554</v>
        <stp/>
        <stp>##V3_BDPV12</stp>
        <stp>EURGBp Curncy</stp>
        <stp>PX_YEST_CLOSE</stp>
        <stp>[Crispin Spreadsheet.xlsx]OEI!R529C32</stp>
        <tr r="AF529" s="1"/>
      </tp>
      <tp>
        <v>0.89554</v>
        <stp/>
        <stp>##V3_BDPV12</stp>
        <stp>EURGBp Curncy</stp>
        <stp>PX_YEST_CLOSE</stp>
        <stp>[Crispin Spreadsheet.xlsx]OEI!R528C32</stp>
        <tr r="AF528" s="1"/>
      </tp>
      <tp>
        <v>0.89554</v>
        <stp/>
        <stp>##V3_BDPV12</stp>
        <stp>EURGBp Curncy</stp>
        <stp>PX_YEST_CLOSE</stp>
        <stp>[Crispin Spreadsheet.xlsx]OEI!R553C32</stp>
        <tr r="AF553" s="1"/>
      </tp>
      <tp>
        <v>0.89554</v>
        <stp/>
        <stp>##V3_BDPV12</stp>
        <stp>EURGBp Curncy</stp>
        <stp>PX_YEST_CLOSE</stp>
        <stp>[Crispin Spreadsheet.xlsx]OEI!R551C32</stp>
        <tr r="AF551" s="1"/>
      </tp>
      <tp>
        <v>0.89554</v>
        <stp/>
        <stp>##V3_BDPV12</stp>
        <stp>EURGBp Curncy</stp>
        <stp>PX_YEST_CLOSE</stp>
        <stp>[Crispin Spreadsheet.xlsx]OEI!R550C32</stp>
        <tr r="AF550" s="1"/>
      </tp>
      <tp>
        <v>0.89554</v>
        <stp/>
        <stp>##V3_BDPV12</stp>
        <stp>EURGBp Curncy</stp>
        <stp>PX_YEST_CLOSE</stp>
        <stp>[Crispin Spreadsheet.xlsx]OEI!R557C32</stp>
        <tr r="AF557" s="1"/>
      </tp>
      <tp>
        <v>0.89554</v>
        <stp/>
        <stp>##V3_BDPV12</stp>
        <stp>EURGBp Curncy</stp>
        <stp>PX_YEST_CLOSE</stp>
        <stp>[Crispin Spreadsheet.xlsx]OEI!R556C32</stp>
        <tr r="AF556" s="1"/>
      </tp>
      <tp>
        <v>0.89554</v>
        <stp/>
        <stp>##V3_BDPV12</stp>
        <stp>EURGBp Curncy</stp>
        <stp>PX_YEST_CLOSE</stp>
        <stp>[Crispin Spreadsheet.xlsx]OEI!R555C32</stp>
        <tr r="AF555" s="1"/>
      </tp>
      <tp>
        <v>0.89554</v>
        <stp/>
        <stp>##V3_BDPV12</stp>
        <stp>EURGBp Curncy</stp>
        <stp>PX_YEST_CLOSE</stp>
        <stp>[Crispin Spreadsheet.xlsx]OEI!R559C32</stp>
        <tr r="AF559" s="1"/>
      </tp>
      <tp>
        <v>0.89554</v>
        <stp/>
        <stp>##V3_BDPV12</stp>
        <stp>EURGBp Curncy</stp>
        <stp>PX_YEST_CLOSE</stp>
        <stp>[Crispin Spreadsheet.xlsx]OEI!R558C32</stp>
        <tr r="AF558" s="1"/>
      </tp>
      <tp>
        <v>0.89554</v>
        <stp/>
        <stp>##V3_BDPV12</stp>
        <stp>EURGBP Curncy</stp>
        <stp>PX_YEST_CLOSE</stp>
        <stp>[Crispin Spreadsheet.xlsx]OEI!R552C32</stp>
        <tr r="AF552" s="1"/>
      </tp>
      <tp>
        <v>0.89554</v>
        <stp/>
        <stp>##V3_BDPV12</stp>
        <stp>EURGBP Curncy</stp>
        <stp>PX_YEST_CLOSE</stp>
        <stp>[Crispin Spreadsheet.xlsx]OEI!R554C32</stp>
        <tr r="AF554" s="1"/>
      </tp>
      <tp>
        <v>0.89554</v>
        <stp/>
        <stp>##V3_BDPV12</stp>
        <stp>EURGBp Curncy</stp>
        <stp>PX_YEST_CLOSE</stp>
        <stp>[Crispin Spreadsheet.xlsx]OEI!R543C32</stp>
        <tr r="AF543" s="1"/>
      </tp>
      <tp>
        <v>0.89554</v>
        <stp/>
        <stp>##V3_BDPV12</stp>
        <stp>EURGBp Curncy</stp>
        <stp>PX_YEST_CLOSE</stp>
        <stp>[Crispin Spreadsheet.xlsx]OEI!R542C32</stp>
        <tr r="AF542" s="1"/>
      </tp>
      <tp>
        <v>0.89554</v>
        <stp/>
        <stp>##V3_BDPV12</stp>
        <stp>EURGBp Curncy</stp>
        <stp>PX_YEST_CLOSE</stp>
        <stp>[Crispin Spreadsheet.xlsx]OEI!R541C32</stp>
        <tr r="AF541" s="1"/>
      </tp>
      <tp>
        <v>0.89554</v>
        <stp/>
        <stp>##V3_BDPV12</stp>
        <stp>EURGBp Curncy</stp>
        <stp>PX_YEST_CLOSE</stp>
        <stp>[Crispin Spreadsheet.xlsx]OEI!R540C32</stp>
        <tr r="AF540" s="1"/>
      </tp>
      <tp>
        <v>0.89554</v>
        <stp/>
        <stp>##V3_BDPV12</stp>
        <stp>EURGBp Curncy</stp>
        <stp>PX_YEST_CLOSE</stp>
        <stp>[Crispin Spreadsheet.xlsx]OEI!R547C32</stp>
        <tr r="AF547" s="1"/>
      </tp>
      <tp>
        <v>0.89554</v>
        <stp/>
        <stp>##V3_BDPV12</stp>
        <stp>EURGBp Curncy</stp>
        <stp>PX_YEST_CLOSE</stp>
        <stp>[Crispin Spreadsheet.xlsx]OEI!R546C32</stp>
        <tr r="AF546" s="1"/>
      </tp>
      <tp>
        <v>0.89554</v>
        <stp/>
        <stp>##V3_BDPV12</stp>
        <stp>EURGBp Curncy</stp>
        <stp>PX_YEST_CLOSE</stp>
        <stp>[Crispin Spreadsheet.xlsx]OEI!R545C32</stp>
        <tr r="AF545" s="1"/>
      </tp>
      <tp>
        <v>0.89554</v>
        <stp/>
        <stp>##V3_BDPV12</stp>
        <stp>EURGBp Curncy</stp>
        <stp>PX_YEST_CLOSE</stp>
        <stp>[Crispin Spreadsheet.xlsx]OEI!R544C32</stp>
        <tr r="AF544" s="1"/>
      </tp>
      <tp>
        <v>0.89554</v>
        <stp/>
        <stp>##V3_BDPV12</stp>
        <stp>EURGBp Curncy</stp>
        <stp>PX_YEST_CLOSE</stp>
        <stp>[Crispin Spreadsheet.xlsx]OEI!R549C32</stp>
        <tr r="AF549" s="1"/>
      </tp>
      <tp>
        <v>0.89554</v>
        <stp/>
        <stp>##V3_BDPV12</stp>
        <stp>EURGBp Curncy</stp>
        <stp>PX_YEST_CLOSE</stp>
        <stp>[Crispin Spreadsheet.xlsx]OEI!R548C32</stp>
        <tr r="AF548" s="1"/>
      </tp>
      <tp>
        <v>0.89554</v>
        <stp/>
        <stp>##V3_BDPV12</stp>
        <stp>EURGBp Curncy</stp>
        <stp>PX_YEST_CLOSE</stp>
        <stp>[Crispin Spreadsheet.xlsx]OEI!R572C32</stp>
        <tr r="AF572" s="1"/>
      </tp>
      <tp>
        <v>0.89554</v>
        <stp/>
        <stp>##V3_BDPV12</stp>
        <stp>EURGBp Curncy</stp>
        <stp>PX_YEST_CLOSE</stp>
        <stp>[Crispin Spreadsheet.xlsx]OEI!R571C32</stp>
        <tr r="AF571" s="1"/>
      </tp>
      <tp>
        <v>0.89554</v>
        <stp/>
        <stp>##V3_BDPV12</stp>
        <stp>EURGBp Curncy</stp>
        <stp>PX_YEST_CLOSE</stp>
        <stp>[Crispin Spreadsheet.xlsx]OEI!R577C32</stp>
        <tr r="AF577" s="1"/>
      </tp>
      <tp>
        <v>0.89554</v>
        <stp/>
        <stp>##V3_BDPV12</stp>
        <stp>EURGBp Curncy</stp>
        <stp>PX_YEST_CLOSE</stp>
        <stp>[Crispin Spreadsheet.xlsx]OEI!R576C32</stp>
        <tr r="AF576" s="1"/>
      </tp>
      <tp>
        <v>0.89554</v>
        <stp/>
        <stp>##V3_BDPV12</stp>
        <stp>EURGBp Curncy</stp>
        <stp>PX_YEST_CLOSE</stp>
        <stp>[Crispin Spreadsheet.xlsx]OEI!R579C32</stp>
        <tr r="AF579" s="1"/>
      </tp>
      <tp>
        <v>0.89554</v>
        <stp/>
        <stp>##V3_BDPV12</stp>
        <stp>EURGBp Curncy</stp>
        <stp>PX_YEST_CLOSE</stp>
        <stp>[Crispin Spreadsheet.xlsx]OEI!R578C32</stp>
        <tr r="AF578" s="1"/>
      </tp>
      <tp>
        <v>0.89554</v>
        <stp/>
        <stp>##V3_BDPV12</stp>
        <stp>EURGBP Curncy</stp>
        <stp>PX_YEST_CLOSE</stp>
        <stp>[Crispin Spreadsheet.xlsx]OEI!R573C32</stp>
        <tr r="AF573" s="1"/>
      </tp>
      <tp>
        <v>0.89554</v>
        <stp/>
        <stp>##V3_BDPV12</stp>
        <stp>EURGBP Curncy</stp>
        <stp>PX_YEST_CLOSE</stp>
        <stp>[Crispin Spreadsheet.xlsx]OEI!R575C32</stp>
        <tr r="AF575" s="1"/>
      </tp>
      <tp>
        <v>0.89554</v>
        <stp/>
        <stp>##V3_BDPV12</stp>
        <stp>EURGBP Curncy</stp>
        <stp>PX_YEST_CLOSE</stp>
        <stp>[Crispin Spreadsheet.xlsx]OEI!R574C32</stp>
        <tr r="AF574" s="1"/>
      </tp>
      <tp>
        <v>0.89554</v>
        <stp/>
        <stp>##V3_BDPV12</stp>
        <stp>EURGBp Curncy</stp>
        <stp>PX_YEST_CLOSE</stp>
        <stp>[Crispin Spreadsheet.xlsx]OEI!R563C32</stp>
        <tr r="AF563" s="1"/>
      </tp>
      <tp>
        <v>0.89554</v>
        <stp/>
        <stp>##V3_BDPV12</stp>
        <stp>EURGBp Curncy</stp>
        <stp>PX_YEST_CLOSE</stp>
        <stp>[Crispin Spreadsheet.xlsx]OEI!R562C32</stp>
        <tr r="AF562" s="1"/>
      </tp>
      <tp>
        <v>0.89554</v>
        <stp/>
        <stp>##V3_BDPV12</stp>
        <stp>EURGBp Curncy</stp>
        <stp>PX_YEST_CLOSE</stp>
        <stp>[Crispin Spreadsheet.xlsx]OEI!R561C32</stp>
        <tr r="AF561" s="1"/>
      </tp>
      <tp>
        <v>0.89554</v>
        <stp/>
        <stp>##V3_BDPV12</stp>
        <stp>EURGBp Curncy</stp>
        <stp>PX_YEST_CLOSE</stp>
        <stp>[Crispin Spreadsheet.xlsx]OEI!R560C32</stp>
        <tr r="AF560" s="1"/>
      </tp>
      <tp>
        <v>0.89554</v>
        <stp/>
        <stp>##V3_BDPV12</stp>
        <stp>EURGBp Curncy</stp>
        <stp>PX_YEST_CLOSE</stp>
        <stp>[Crispin Spreadsheet.xlsx]OEI!R567C32</stp>
        <tr r="AF567" s="1"/>
      </tp>
      <tp>
        <v>0.89554</v>
        <stp/>
        <stp>##V3_BDPV12</stp>
        <stp>EURGBp Curncy</stp>
        <stp>PX_YEST_CLOSE</stp>
        <stp>[Crispin Spreadsheet.xlsx]OEI!R566C32</stp>
        <tr r="AF566" s="1"/>
      </tp>
      <tp>
        <v>0.89554</v>
        <stp/>
        <stp>##V3_BDPV12</stp>
        <stp>EURGBp Curncy</stp>
        <stp>PX_YEST_CLOSE</stp>
        <stp>[Crispin Spreadsheet.xlsx]OEI!R565C32</stp>
        <tr r="AF565" s="1"/>
      </tp>
      <tp>
        <v>0.89554</v>
        <stp/>
        <stp>##V3_BDPV12</stp>
        <stp>EURGBp Curncy</stp>
        <stp>PX_YEST_CLOSE</stp>
        <stp>[Crispin Spreadsheet.xlsx]OEI!R564C32</stp>
        <tr r="AF564" s="1"/>
      </tp>
      <tp>
        <v>0.89554</v>
        <stp/>
        <stp>##V3_BDPV12</stp>
        <stp>EURGBp Curncy</stp>
        <stp>PX_YEST_CLOSE</stp>
        <stp>[Crispin Spreadsheet.xlsx]OEI!R569C32</stp>
        <tr r="AF569" s="1"/>
      </tp>
      <tp>
        <v>0.89554</v>
        <stp/>
        <stp>##V3_BDPV12</stp>
        <stp>EURGBp Curncy</stp>
        <stp>PX_YEST_CLOSE</stp>
        <stp>[Crispin Spreadsheet.xlsx]OEI!R493C32</stp>
        <tr r="AF493" s="1"/>
      </tp>
      <tp>
        <v>0.89554</v>
        <stp/>
        <stp>##V3_BDPV12</stp>
        <stp>EURGBp Curncy</stp>
        <stp>PX_YEST_CLOSE</stp>
        <stp>[Crispin Spreadsheet.xlsx]OEI!R492C32</stp>
        <tr r="AF492" s="1"/>
      </tp>
      <tp>
        <v>0.89554</v>
        <stp/>
        <stp>##V3_BDPV12</stp>
        <stp>EURGBp Curncy</stp>
        <stp>PX_YEST_CLOSE</stp>
        <stp>[Crispin Spreadsheet.xlsx]OEI!R491C32</stp>
        <tr r="AF491" s="1"/>
      </tp>
      <tp>
        <v>0.89554</v>
        <stp/>
        <stp>##V3_BDPV12</stp>
        <stp>EURGBp Curncy</stp>
        <stp>PX_YEST_CLOSE</stp>
        <stp>[Crispin Spreadsheet.xlsx]OEI!R496C32</stp>
        <tr r="AF496" s="1"/>
      </tp>
      <tp>
        <v>0.89554</v>
        <stp/>
        <stp>##V3_BDPV12</stp>
        <stp>EURGBp Curncy</stp>
        <stp>PX_YEST_CLOSE</stp>
        <stp>[Crispin Spreadsheet.xlsx]OEI!R494C32</stp>
        <tr r="AF494" s="1"/>
      </tp>
      <tp>
        <v>0.89554</v>
        <stp/>
        <stp>##V3_BDPV12</stp>
        <stp>EURGBp Curncy</stp>
        <stp>PX_YEST_CLOSE</stp>
        <stp>[Crispin Spreadsheet.xlsx]OEI!R499C32</stp>
        <tr r="AF499" s="1"/>
      </tp>
      <tp>
        <v>0.89554</v>
        <stp/>
        <stp>##V3_BDPV12</stp>
        <stp>EURGBp Curncy</stp>
        <stp>PX_YEST_CLOSE</stp>
        <stp>[Crispin Spreadsheet.xlsx]OEI!R498C32</stp>
        <tr r="AF498" s="1"/>
      </tp>
      <tp>
        <v>0.89554</v>
        <stp/>
        <stp>##V3_BDPV12</stp>
        <stp>EURGBP Curncy</stp>
        <stp>PX_YEST_CLOSE</stp>
        <stp>[Crispin Spreadsheet.xlsx]OEI!R497C32</stp>
        <tr r="AF497" s="1"/>
      </tp>
      <tp>
        <v>0.89554</v>
        <stp/>
        <stp>##V3_BDPV12</stp>
        <stp>EURGBP Curncy</stp>
        <stp>PX_YEST_CLOSE</stp>
        <stp>[Crispin Spreadsheet.xlsx]OEI!R495C32</stp>
        <tr r="AF495" s="1"/>
      </tp>
      <tp>
        <v>0.89554</v>
        <stp/>
        <stp>##V3_BDPV12</stp>
        <stp>EURGBp Curncy</stp>
        <stp>PX_YEST_CLOSE</stp>
        <stp>[Crispin Spreadsheet.xlsx]OEI!R483C32</stp>
        <tr r="AF483" s="1"/>
      </tp>
      <tp>
        <v>0.89554</v>
        <stp/>
        <stp>##V3_BDPV12</stp>
        <stp>EURGBp Curncy</stp>
        <stp>PX_YEST_CLOSE</stp>
        <stp>[Crispin Spreadsheet.xlsx]OEI!R482C32</stp>
        <tr r="AF482" s="1"/>
      </tp>
      <tp>
        <v>0.89554</v>
        <stp/>
        <stp>##V3_BDPV12</stp>
        <stp>EURGBp Curncy</stp>
        <stp>PX_YEST_CLOSE</stp>
        <stp>[Crispin Spreadsheet.xlsx]OEI!R481C32</stp>
        <tr r="AF481" s="1"/>
      </tp>
      <tp>
        <v>0.89554</v>
        <stp/>
        <stp>##V3_BDPV12</stp>
        <stp>EURGBp Curncy</stp>
        <stp>PX_YEST_CLOSE</stp>
        <stp>[Crispin Spreadsheet.xlsx]OEI!R480C32</stp>
        <tr r="AF480" s="1"/>
      </tp>
      <tp>
        <v>0.89554</v>
        <stp/>
        <stp>##V3_BDPV12</stp>
        <stp>EURGBp Curncy</stp>
        <stp>PX_YEST_CLOSE</stp>
        <stp>[Crispin Spreadsheet.xlsx]OEI!R487C32</stp>
        <tr r="AF487" s="1"/>
      </tp>
      <tp>
        <v>0.89554</v>
        <stp/>
        <stp>##V3_BDPV12</stp>
        <stp>EURGBp Curncy</stp>
        <stp>PX_YEST_CLOSE</stp>
        <stp>[Crispin Spreadsheet.xlsx]OEI!R486C32</stp>
        <tr r="AF486" s="1"/>
      </tp>
      <tp>
        <v>0.89554</v>
        <stp/>
        <stp>##V3_BDPV12</stp>
        <stp>EURGBp Curncy</stp>
        <stp>PX_YEST_CLOSE</stp>
        <stp>[Crispin Spreadsheet.xlsx]OEI!R484C32</stp>
        <tr r="AF484" s="1"/>
      </tp>
      <tp>
        <v>0.89554</v>
        <stp/>
        <stp>##V3_BDPV12</stp>
        <stp>EURGBp Curncy</stp>
        <stp>PX_YEST_CLOSE</stp>
        <stp>[Crispin Spreadsheet.xlsx]OEI!R489C32</stp>
        <tr r="AF489" s="1"/>
      </tp>
      <tp>
        <v>0.89554</v>
        <stp/>
        <stp>##V3_BDPV12</stp>
        <stp>EURGBp Curncy</stp>
        <stp>PX_YEST_CLOSE</stp>
        <stp>[Crispin Spreadsheet.xlsx]OEI!R488C32</stp>
        <tr r="AF488" s="1"/>
      </tp>
      <tp>
        <v>0.89554</v>
        <stp/>
        <stp>##V3_BDPV12</stp>
        <stp>EURGBP Curncy</stp>
        <stp>PX_YEST_CLOSE</stp>
        <stp>[Crispin Spreadsheet.xlsx]OEI!R485C32</stp>
        <tr r="AF485" s="1"/>
      </tp>
      <tp>
        <v>7.4554999999999998</v>
        <stp/>
        <stp>##V3_BDPV12</stp>
        <stp>EURDKK Curncy</stp>
        <stp>PX_YEST_CLOSE</stp>
        <stp>[Crispin Spreadsheet.xlsx]OEI!R778C32</stp>
        <tr r="AF778" s="1"/>
      </tp>
      <tp>
        <v>0.89554</v>
        <stp/>
        <stp>##V3_BDPV12</stp>
        <stp>EURGBp Curncy</stp>
        <stp>PX_YEST_CLOSE</stp>
        <stp>[Crispin Spreadsheet.xlsx]OEI!R417C32</stp>
        <tr r="AF417" s="1"/>
      </tp>
      <tp>
        <v>0.89554</v>
        <stp/>
        <stp>##V3_BDPV12</stp>
        <stp>EURGBp Curncy</stp>
        <stp>PX_YEST_CLOSE</stp>
        <stp>[Crispin Spreadsheet.xlsx]OEI!R416C32</stp>
        <tr r="AF416" s="1"/>
      </tp>
      <tp>
        <v>0.89554</v>
        <stp/>
        <stp>##V3_BDPV12</stp>
        <stp>EURGBp Curncy</stp>
        <stp>PX_YEST_CLOSE</stp>
        <stp>[Crispin Spreadsheet.xlsx]OEI!R415C32</stp>
        <tr r="AF415" s="1"/>
      </tp>
      <tp>
        <v>0.89554</v>
        <stp/>
        <stp>##V3_BDPV12</stp>
        <stp>EURGBp Curncy</stp>
        <stp>PX_YEST_CLOSE</stp>
        <stp>[Crispin Spreadsheet.xlsx]OEI!R419C32</stp>
        <tr r="AF419" s="1"/>
      </tp>
      <tp>
        <v>0.89554</v>
        <stp/>
        <stp>##V3_BDPV12</stp>
        <stp>EURGBp Curncy</stp>
        <stp>PX_YEST_CLOSE</stp>
        <stp>[Crispin Spreadsheet.xlsx]OEI!R418C32</stp>
        <tr r="AF418" s="1"/>
      </tp>
      <tp>
        <v>0.89554</v>
        <stp/>
        <stp>##V3_BDPV12</stp>
        <stp>EURGBP Curncy</stp>
        <stp>PX_YEST_CLOSE</stp>
        <stp>[Crispin Spreadsheet.xlsx]OEI!R413C32</stp>
        <tr r="AF413" s="1"/>
      </tp>
      <tp>
        <v>0.89554</v>
        <stp/>
        <stp>##V3_BDPV12</stp>
        <stp>EURGBP Curncy</stp>
        <stp>PX_YEST_CLOSE</stp>
        <stp>[Crispin Spreadsheet.xlsx]OEI!R414C32</stp>
        <tr r="AF414" s="1"/>
      </tp>
      <tp>
        <v>0.89554</v>
        <stp/>
        <stp>##V3_BDPV12</stp>
        <stp>EURGBp Curncy</stp>
        <stp>PX_YEST_CLOSE</stp>
        <stp>[Crispin Spreadsheet.xlsx]OEI!R433C32</stp>
        <tr r="AF433" s="1"/>
      </tp>
      <tp>
        <v>0.89554</v>
        <stp/>
        <stp>##V3_BDPV12</stp>
        <stp>EURGBp Curncy</stp>
        <stp>PX_YEST_CLOSE</stp>
        <stp>[Crispin Spreadsheet.xlsx]OEI!R432C32</stp>
        <tr r="AF432" s="1"/>
      </tp>
      <tp>
        <v>0.89554</v>
        <stp/>
        <stp>##V3_BDPV12</stp>
        <stp>EURGBp Curncy</stp>
        <stp>PX_YEST_CLOSE</stp>
        <stp>[Crispin Spreadsheet.xlsx]OEI!R431C32</stp>
        <tr r="AF431" s="1"/>
      </tp>
      <tp>
        <v>0.89554</v>
        <stp/>
        <stp>##V3_BDPV12</stp>
        <stp>EURGBp Curncy</stp>
        <stp>PX_YEST_CLOSE</stp>
        <stp>[Crispin Spreadsheet.xlsx]OEI!R430C32</stp>
        <tr r="AF430" s="1"/>
      </tp>
      <tp>
        <v>0.89554</v>
        <stp/>
        <stp>##V3_BDPV12</stp>
        <stp>EURGBp Curncy</stp>
        <stp>PX_YEST_CLOSE</stp>
        <stp>[Crispin Spreadsheet.xlsx]OEI!R437C32</stp>
        <tr r="AF437" s="1"/>
      </tp>
      <tp>
        <v>0.89554</v>
        <stp/>
        <stp>##V3_BDPV12</stp>
        <stp>EURGBp Curncy</stp>
        <stp>PX_YEST_CLOSE</stp>
        <stp>[Crispin Spreadsheet.xlsx]OEI!R436C32</stp>
        <tr r="AF436" s="1"/>
      </tp>
      <tp>
        <v>0.89554</v>
        <stp/>
        <stp>##V3_BDPV12</stp>
        <stp>EURGBp Curncy</stp>
        <stp>PX_YEST_CLOSE</stp>
        <stp>[Crispin Spreadsheet.xlsx]OEI!R434C32</stp>
        <tr r="AF434" s="1"/>
      </tp>
      <tp>
        <v>0.89554</v>
        <stp/>
        <stp>##V3_BDPV12</stp>
        <stp>EURGBp Curncy</stp>
        <stp>PX_YEST_CLOSE</stp>
        <stp>[Crispin Spreadsheet.xlsx]OEI!R439C32</stp>
        <tr r="AF439" s="1"/>
      </tp>
      <tp>
        <v>0.89554</v>
        <stp/>
        <stp>##V3_BDPV12</stp>
        <stp>EURGBp Curncy</stp>
        <stp>PX_YEST_CLOSE</stp>
        <stp>[Crispin Spreadsheet.xlsx]OEI!R438C32</stp>
        <tr r="AF438" s="1"/>
      </tp>
      <tp>
        <v>0.89554</v>
        <stp/>
        <stp>##V3_BDPV12</stp>
        <stp>EURGBP Curncy</stp>
        <stp>PX_YEST_CLOSE</stp>
        <stp>[Crispin Spreadsheet.xlsx]OEI!R435C32</stp>
        <tr r="AF435" s="1"/>
      </tp>
      <tp>
        <v>0.89554</v>
        <stp/>
        <stp>##V3_BDPV12</stp>
        <stp>EURGBp Curncy</stp>
        <stp>PX_YEST_CLOSE</stp>
        <stp>[Crispin Spreadsheet.xlsx]OEI!R423C32</stp>
        <tr r="AF423" s="1"/>
      </tp>
      <tp>
        <v>0.89554</v>
        <stp/>
        <stp>##V3_BDPV12</stp>
        <stp>EURGBp Curncy</stp>
        <stp>PX_YEST_CLOSE</stp>
        <stp>[Crispin Spreadsheet.xlsx]OEI!R422C32</stp>
        <tr r="AF422" s="1"/>
      </tp>
      <tp>
        <v>0.89554</v>
        <stp/>
        <stp>##V3_BDPV12</stp>
        <stp>EURGBp Curncy</stp>
        <stp>PX_YEST_CLOSE</stp>
        <stp>[Crispin Spreadsheet.xlsx]OEI!R421C32</stp>
        <tr r="AF421" s="1"/>
      </tp>
      <tp>
        <v>0.89554</v>
        <stp/>
        <stp>##V3_BDPV12</stp>
        <stp>EURGBp Curncy</stp>
        <stp>PX_YEST_CLOSE</stp>
        <stp>[Crispin Spreadsheet.xlsx]OEI!R420C32</stp>
        <tr r="AF420" s="1"/>
      </tp>
      <tp>
        <v>0.89554</v>
        <stp/>
        <stp>##V3_BDPV12</stp>
        <stp>EURGBp Curncy</stp>
        <stp>PX_YEST_CLOSE</stp>
        <stp>[Crispin Spreadsheet.xlsx]OEI!R427C32</stp>
        <tr r="AF427" s="1"/>
      </tp>
      <tp>
        <v>0.89554</v>
        <stp/>
        <stp>##V3_BDPV12</stp>
        <stp>EURGBp Curncy</stp>
        <stp>PX_YEST_CLOSE</stp>
        <stp>[Crispin Spreadsheet.xlsx]OEI!R426C32</stp>
        <tr r="AF426" s="1"/>
      </tp>
      <tp>
        <v>0.89554</v>
        <stp/>
        <stp>##V3_BDPV12</stp>
        <stp>EURGBp Curncy</stp>
        <stp>PX_YEST_CLOSE</stp>
        <stp>[Crispin Spreadsheet.xlsx]OEI!R425C32</stp>
        <tr r="AF425" s="1"/>
      </tp>
      <tp>
        <v>0.89554</v>
        <stp/>
        <stp>##V3_BDPV12</stp>
        <stp>EURGBp Curncy</stp>
        <stp>PX_YEST_CLOSE</stp>
        <stp>[Crispin Spreadsheet.xlsx]OEI!R424C32</stp>
        <tr r="AF424" s="1"/>
      </tp>
      <tp>
        <v>0.89554</v>
        <stp/>
        <stp>##V3_BDPV12</stp>
        <stp>EURGBp Curncy</stp>
        <stp>PX_YEST_CLOSE</stp>
        <stp>[Crispin Spreadsheet.xlsx]OEI!R429C32</stp>
        <tr r="AF429" s="1"/>
      </tp>
      <tp>
        <v>0.89554</v>
        <stp/>
        <stp>##V3_BDPV12</stp>
        <stp>EURGBp Curncy</stp>
        <stp>PX_YEST_CLOSE</stp>
        <stp>[Crispin Spreadsheet.xlsx]OEI!R428C32</stp>
        <tr r="AF428" s="1"/>
      </tp>
      <tp>
        <v>0.89554</v>
        <stp/>
        <stp>##V3_BDPV12</stp>
        <stp>EURGBp Curncy</stp>
        <stp>PX_YEST_CLOSE</stp>
        <stp>[Crispin Spreadsheet.xlsx]OEI!R453C32</stp>
        <tr r="AF453" s="1"/>
      </tp>
      <tp>
        <v>0.89554</v>
        <stp/>
        <stp>##V3_BDPV12</stp>
        <stp>EURGBp Curncy</stp>
        <stp>PX_YEST_CLOSE</stp>
        <stp>[Crispin Spreadsheet.xlsx]OEI!R452C32</stp>
        <tr r="AF452" s="1"/>
      </tp>
      <tp>
        <v>0.89554</v>
        <stp/>
        <stp>##V3_BDPV12</stp>
        <stp>EURGBp Curncy</stp>
        <stp>PX_YEST_CLOSE</stp>
        <stp>[Crispin Spreadsheet.xlsx]OEI!R450C32</stp>
        <tr r="AF450" s="1"/>
      </tp>
      <tp>
        <v>0.89554</v>
        <stp/>
        <stp>##V3_BDPV12</stp>
        <stp>EURGBp Curncy</stp>
        <stp>PX_YEST_CLOSE</stp>
        <stp>[Crispin Spreadsheet.xlsx]OEI!R457C32</stp>
        <tr r="AF457" s="1"/>
      </tp>
      <tp>
        <v>0.89554</v>
        <stp/>
        <stp>##V3_BDPV12</stp>
        <stp>EURGBp Curncy</stp>
        <stp>PX_YEST_CLOSE</stp>
        <stp>[Crispin Spreadsheet.xlsx]OEI!R456C32</stp>
        <tr r="AF456" s="1"/>
      </tp>
      <tp>
        <v>0.89554</v>
        <stp/>
        <stp>##V3_BDPV12</stp>
        <stp>EURGBp Curncy</stp>
        <stp>PX_YEST_CLOSE</stp>
        <stp>[Crispin Spreadsheet.xlsx]OEI!R455C32</stp>
        <tr r="AF455" s="1"/>
      </tp>
      <tp>
        <v>0.89554</v>
        <stp/>
        <stp>##V3_BDPV12</stp>
        <stp>EURGBp Curncy</stp>
        <stp>PX_YEST_CLOSE</stp>
        <stp>[Crispin Spreadsheet.xlsx]OEI!R454C32</stp>
        <tr r="AF454" s="1"/>
      </tp>
      <tp>
        <v>0.89554</v>
        <stp/>
        <stp>##V3_BDPV12</stp>
        <stp>EURGBp Curncy</stp>
        <stp>PX_YEST_CLOSE</stp>
        <stp>[Crispin Spreadsheet.xlsx]OEI!R459C32</stp>
        <tr r="AF459" s="1"/>
      </tp>
      <tp>
        <v>0.89554</v>
        <stp/>
        <stp>##V3_BDPV12</stp>
        <stp>EURGBp Curncy</stp>
        <stp>PX_YEST_CLOSE</stp>
        <stp>[Crispin Spreadsheet.xlsx]OEI!R458C32</stp>
        <tr r="AF458" s="1"/>
      </tp>
      <tp>
        <v>0.89554</v>
        <stp/>
        <stp>##V3_BDPV12</stp>
        <stp>EURGBP Curncy</stp>
        <stp>PX_YEST_CLOSE</stp>
        <stp>[Crispin Spreadsheet.xlsx]OEI!R451C32</stp>
        <tr r="AF451" s="1"/>
      </tp>
      <tp>
        <v>0.89554</v>
        <stp/>
        <stp>##V3_BDPV12</stp>
        <stp>EURGBp Curncy</stp>
        <stp>PX_YEST_CLOSE</stp>
        <stp>[Crispin Spreadsheet.xlsx]OEI!R443C32</stp>
        <tr r="AF443" s="1"/>
      </tp>
      <tp>
        <v>0.89554</v>
        <stp/>
        <stp>##V3_BDPV12</stp>
        <stp>EURGBp Curncy</stp>
        <stp>PX_YEST_CLOSE</stp>
        <stp>[Crispin Spreadsheet.xlsx]OEI!R442C32</stp>
        <tr r="AF442" s="1"/>
      </tp>
      <tp>
        <v>0.89554</v>
        <stp/>
        <stp>##V3_BDPV12</stp>
        <stp>EURGBp Curncy</stp>
        <stp>PX_YEST_CLOSE</stp>
        <stp>[Crispin Spreadsheet.xlsx]OEI!R441C32</stp>
        <tr r="AF441" s="1"/>
      </tp>
      <tp>
        <v>0.89554</v>
        <stp/>
        <stp>##V3_BDPV12</stp>
        <stp>EURGBp Curncy</stp>
        <stp>PX_YEST_CLOSE</stp>
        <stp>[Crispin Spreadsheet.xlsx]OEI!R440C32</stp>
        <tr r="AF440" s="1"/>
      </tp>
      <tp>
        <v>0.89554</v>
        <stp/>
        <stp>##V3_BDPV12</stp>
        <stp>EURGBp Curncy</stp>
        <stp>PX_YEST_CLOSE</stp>
        <stp>[Crispin Spreadsheet.xlsx]OEI!R447C32</stp>
        <tr r="AF447" s="1"/>
      </tp>
      <tp>
        <v>0.89554</v>
        <stp/>
        <stp>##V3_BDPV12</stp>
        <stp>EURGBp Curncy</stp>
        <stp>PX_YEST_CLOSE</stp>
        <stp>[Crispin Spreadsheet.xlsx]OEI!R445C32</stp>
        <tr r="AF445" s="1"/>
      </tp>
      <tp>
        <v>0.89554</v>
        <stp/>
        <stp>##V3_BDPV12</stp>
        <stp>EURGBp Curncy</stp>
        <stp>PX_YEST_CLOSE</stp>
        <stp>[Crispin Spreadsheet.xlsx]OEI!R449C32</stp>
        <tr r="AF449" s="1"/>
      </tp>
      <tp>
        <v>0.89554</v>
        <stp/>
        <stp>##V3_BDPV12</stp>
        <stp>EURGBp Curncy</stp>
        <stp>PX_YEST_CLOSE</stp>
        <stp>[Crispin Spreadsheet.xlsx]OEI!R448C32</stp>
        <tr r="AF448" s="1"/>
      </tp>
      <tp>
        <v>0.89554</v>
        <stp/>
        <stp>##V3_BDPV12</stp>
        <stp>EURGBp Curncy</stp>
        <stp>PX_YEST_CLOSE</stp>
        <stp>[Crispin Spreadsheet.xlsx]OEI!R473C32</stp>
        <tr r="AF473" s="1"/>
      </tp>
      <tp>
        <v>0.89554</v>
        <stp/>
        <stp>##V3_BDPV12</stp>
        <stp>EURGBp Curncy</stp>
        <stp>PX_YEST_CLOSE</stp>
        <stp>[Crispin Spreadsheet.xlsx]OEI!R472C32</stp>
        <tr r="AF472" s="1"/>
      </tp>
      <tp>
        <v>0.89554</v>
        <stp/>
        <stp>##V3_BDPV12</stp>
        <stp>EURGBp Curncy</stp>
        <stp>PX_YEST_CLOSE</stp>
        <stp>[Crispin Spreadsheet.xlsx]OEI!R471C32</stp>
        <tr r="AF471" s="1"/>
      </tp>
      <tp>
        <v>0.89554</v>
        <stp/>
        <stp>##V3_BDPV12</stp>
        <stp>EURGBp Curncy</stp>
        <stp>PX_YEST_CLOSE</stp>
        <stp>[Crispin Spreadsheet.xlsx]OEI!R470C32</stp>
        <tr r="AF470" s="1"/>
      </tp>
      <tp>
        <v>0.89554</v>
        <stp/>
        <stp>##V3_BDPV12</stp>
        <stp>EURGBp Curncy</stp>
        <stp>PX_YEST_CLOSE</stp>
        <stp>[Crispin Spreadsheet.xlsx]OEI!R477C32</stp>
        <tr r="AF477" s="1"/>
      </tp>
      <tp>
        <v>0.89554</v>
        <stp/>
        <stp>##V3_BDPV12</stp>
        <stp>EURGBp Curncy</stp>
        <stp>PX_YEST_CLOSE</stp>
        <stp>[Crispin Spreadsheet.xlsx]OEI!R476C32</stp>
        <tr r="AF476" s="1"/>
      </tp>
      <tp>
        <v>0.89554</v>
        <stp/>
        <stp>##V3_BDPV12</stp>
        <stp>EURGBp Curncy</stp>
        <stp>PX_YEST_CLOSE</stp>
        <stp>[Crispin Spreadsheet.xlsx]OEI!R475C32</stp>
        <tr r="AF475" s="1"/>
      </tp>
      <tp>
        <v>0.89554</v>
        <stp/>
        <stp>##V3_BDPV12</stp>
        <stp>EURGBp Curncy</stp>
        <stp>PX_YEST_CLOSE</stp>
        <stp>[Crispin Spreadsheet.xlsx]OEI!R474C32</stp>
        <tr r="AF474" s="1"/>
      </tp>
      <tp>
        <v>0.89554</v>
        <stp/>
        <stp>##V3_BDPV12</stp>
        <stp>EURGBp Curncy</stp>
        <stp>PX_YEST_CLOSE</stp>
        <stp>[Crispin Spreadsheet.xlsx]OEI!R478C32</stp>
        <tr r="AF478" s="1"/>
      </tp>
      <tp>
        <v>0.89554</v>
        <stp/>
        <stp>##V3_BDPV12</stp>
        <stp>EURGBp Curncy</stp>
        <stp>PX_YEST_CLOSE</stp>
        <stp>[Crispin Spreadsheet.xlsx]OEI!R463C32</stp>
        <tr r="AF463" s="1"/>
      </tp>
      <tp>
        <v>0.89554</v>
        <stp/>
        <stp>##V3_BDPV12</stp>
        <stp>EURGBp Curncy</stp>
        <stp>PX_YEST_CLOSE</stp>
        <stp>[Crispin Spreadsheet.xlsx]OEI!R462C32</stp>
        <tr r="AF462" s="1"/>
      </tp>
      <tp>
        <v>0.89554</v>
        <stp/>
        <stp>##V3_BDPV12</stp>
        <stp>EURGBp Curncy</stp>
        <stp>PX_YEST_CLOSE</stp>
        <stp>[Crispin Spreadsheet.xlsx]OEI!R461C32</stp>
        <tr r="AF461" s="1"/>
      </tp>
      <tp>
        <v>0.89554</v>
        <stp/>
        <stp>##V3_BDPV12</stp>
        <stp>EURGBp Curncy</stp>
        <stp>PX_YEST_CLOSE</stp>
        <stp>[Crispin Spreadsheet.xlsx]OEI!R460C32</stp>
        <tr r="AF460" s="1"/>
      </tp>
      <tp>
        <v>0.89554</v>
        <stp/>
        <stp>##V3_BDPV12</stp>
        <stp>EURGBp Curncy</stp>
        <stp>PX_YEST_CLOSE</stp>
        <stp>[Crispin Spreadsheet.xlsx]OEI!R467C32</stp>
        <tr r="AF467" s="1"/>
      </tp>
      <tp>
        <v>0.89554</v>
        <stp/>
        <stp>##V3_BDPV12</stp>
        <stp>EURGBp Curncy</stp>
        <stp>PX_YEST_CLOSE</stp>
        <stp>[Crispin Spreadsheet.xlsx]OEI!R466C32</stp>
        <tr r="AF466" s="1"/>
      </tp>
      <tp>
        <v>0.89554</v>
        <stp/>
        <stp>##V3_BDPV12</stp>
        <stp>EURGBp Curncy</stp>
        <stp>PX_YEST_CLOSE</stp>
        <stp>[Crispin Spreadsheet.xlsx]OEI!R465C32</stp>
        <tr r="AF465" s="1"/>
      </tp>
      <tp>
        <v>0.89554</v>
        <stp/>
        <stp>##V3_BDPV12</stp>
        <stp>EURGBp Curncy</stp>
        <stp>PX_YEST_CLOSE</stp>
        <stp>[Crispin Spreadsheet.xlsx]OEI!R464C32</stp>
        <tr r="AF464" s="1"/>
      </tp>
      <tp>
        <v>0.89554</v>
        <stp/>
        <stp>##V3_BDPV12</stp>
        <stp>EURGBp Curncy</stp>
        <stp>PX_YEST_CLOSE</stp>
        <stp>[Crispin Spreadsheet.xlsx]OEI!R469C32</stp>
        <tr r="AF469" s="1"/>
      </tp>
      <tp>
        <v>0.89554</v>
        <stp/>
        <stp>##V3_BDPV12</stp>
        <stp>EURGBp Curncy</stp>
        <stp>PX_YEST_CLOSE</stp>
        <stp>[Crispin Spreadsheet.xlsx]OEI!R468C32</stp>
        <tr r="AF468" s="1"/>
      </tp>
      <tp>
        <v>1.1242399999999999</v>
        <stp/>
        <stp>##V3_BDPV12</stp>
        <stp>EURCHF Curncy</stp>
        <stp>PX_YEST_CLOSE</stp>
        <stp>[Crispin Spreadsheet.xlsx]OEI!R776C32</stp>
        <tr r="AF776" s="1"/>
      </tp>
      <tp>
        <v>1.1242399999999999</v>
        <stp/>
        <stp>##V3_BDPV12</stp>
        <stp>EURCHF Curncy</stp>
        <stp>PX_YEST_CLOSE</stp>
        <stp>[Crispin Spreadsheet.xlsx]OEI!R779C32</stp>
        <tr r="AF779" s="1"/>
      </tp>
      <tp>
        <v>1.1242399999999999</v>
        <stp/>
        <stp>##V3_BDPV12</stp>
        <stp>EURCHF Curncy</stp>
        <stp>PX_YEST_CLOSE</stp>
        <stp>[Crispin Spreadsheet.xlsx]OEI!R791C32</stp>
        <tr r="AF791" s="1"/>
      </tp>
      <tp>
        <v>1.6136699999999999</v>
        <stp/>
        <stp>##V3_BDPV12</stp>
        <stp>EURAUD Curncy</stp>
        <stp>PX_YEST_CLOSE</stp>
        <stp>[Crispin Spreadsheet.xlsx]OEI!R761C32</stp>
        <tr r="AF761" s="1"/>
      </tp>
      <tp>
        <v>9.7301000000000002</v>
        <stp/>
        <stp>##V3_BDPV12</stp>
        <stp>EURNOK Curncy</stp>
        <stp>PX_YEST_CLOSE</stp>
        <stp>[Crispin Spreadsheet.xlsx]OEI!R803C32</stp>
        <tr r="AF803" s="1"/>
      </tp>
      <tp>
        <v>9.7301000000000002</v>
        <stp/>
        <stp>##V3_BDPV12</stp>
        <stp>EURNOK Curncy</stp>
        <stp>PX_YEST_CLOSE</stp>
        <stp>[Crispin Spreadsheet.xlsx]OEI!R814C32</stp>
        <tr r="AF814" s="1"/>
      </tp>
      <tp>
        <v>9.7301000000000002</v>
        <stp/>
        <stp>##V3_BDPV12</stp>
        <stp>EURNOK Curncy</stp>
        <stp>PX_YEST_CLOSE</stp>
        <stp>[Crispin Spreadsheet.xlsx]OEI!R823C32</stp>
        <tr r="AF823" s="1"/>
      </tp>
      <tp>
        <v>1.1242399999999999</v>
        <stp/>
        <stp>##V3_BDPV12</stp>
        <stp>EURCHF Curncy</stp>
        <stp>PX_YEST_CLOSE</stp>
        <stp>[Crispin Spreadsheet.xlsx]OEI!R405C32</stp>
        <tr r="AF405" s="1"/>
      </tp>
      <tp>
        <v>1.1242399999999999</v>
        <stp/>
        <stp>##V3_BDPV12</stp>
        <stp>EURCHF Curncy</stp>
        <stp>PX_YEST_CLOSE</stp>
        <stp>[Crispin Spreadsheet.xlsx]OEI!R404C32</stp>
        <tr r="AF404" s="1"/>
      </tp>
      <tp>
        <v>1.1242399999999999</v>
        <stp/>
        <stp>##V3_BDPV12</stp>
        <stp>EURCHF Curncy</stp>
        <stp>PX_YEST_CLOSE</stp>
        <stp>[Crispin Spreadsheet.xlsx]OEI!R407C32</stp>
        <tr r="AF407" s="1"/>
      </tp>
      <tp>
        <v>1.1242399999999999</v>
        <stp/>
        <stp>##V3_BDPV12</stp>
        <stp>EURCHF Curncy</stp>
        <stp>PX_YEST_CLOSE</stp>
        <stp>[Crispin Spreadsheet.xlsx]OEI!R406C32</stp>
        <tr r="AF406" s="1"/>
      </tp>
      <tp>
        <v>1.1242399999999999</v>
        <stp/>
        <stp>##V3_BDPV12</stp>
        <stp>EURCHF Curncy</stp>
        <stp>PX_YEST_CLOSE</stp>
        <stp>[Crispin Spreadsheet.xlsx]OEI!R401C32</stp>
        <tr r="AF401" s="1"/>
      </tp>
      <tp>
        <v>1.1242399999999999</v>
        <stp/>
        <stp>##V3_BDPV12</stp>
        <stp>EURCHF Curncy</stp>
        <stp>PX_YEST_CLOSE</stp>
        <stp>[Crispin Spreadsheet.xlsx]OEI!R400C32</stp>
        <tr r="AF400" s="1"/>
      </tp>
      <tp>
        <v>1.1242399999999999</v>
        <stp/>
        <stp>##V3_BDPV12</stp>
        <stp>EURCHF Curncy</stp>
        <stp>PX_YEST_CLOSE</stp>
        <stp>[Crispin Spreadsheet.xlsx]OEI!R403C32</stp>
        <tr r="AF403" s="1"/>
      </tp>
      <tp>
        <v>1.1242399999999999</v>
        <stp/>
        <stp>##V3_BDPV12</stp>
        <stp>EURCHF Curncy</stp>
        <stp>PX_YEST_CLOSE</stp>
        <stp>[Crispin Spreadsheet.xlsx]OEI!R402C32</stp>
        <tr r="AF402" s="1"/>
      </tp>
      <tp t="s">
        <v>HKD</v>
        <stp/>
        <stp>##V3_BDPV12</stp>
        <stp>16 HK Equity</stp>
        <stp>CRNCY</stp>
        <stp>[Crispin Spreadsheet.xlsx]OEI!R210C4</stp>
        <tr r="D210" s="1"/>
      </tp>
      <tp>
        <v>31.17</v>
        <stp/>
        <stp>##V3_BDHV12</stp>
        <stp>LB US Equity</stp>
        <stp>PX_CLOSE_1D</stp>
        <stp>14/08/2018</stp>
        <stp>14/08/2018</stp>
        <stp>[Crispin Spreadsheet.xlsx]OEI!R812C28</stp>
        <tr r="AB812" s="1"/>
      </tp>
      <tp>
        <v>76.150000000000006</v>
        <stp/>
        <stp>##V3_BDHV12</stp>
        <stp>BB FP Equity</stp>
        <stp>PX_CLOSE_1D</stp>
        <stp>14/08/2018</stp>
        <stp>14/08/2018</stp>
        <stp>[Crispin Spreadsheet.xlsx]OEI!R128C28</stp>
        <tr r="AB128" s="1"/>
      </tp>
      <tp>
        <v>72.599999999999994</v>
        <stp/>
        <stp>##V3_BDPV12</stp>
        <stp>SAVE FP Equity</stp>
        <stp>LAST_PRICE</stp>
        <stp>[Crispin Spreadsheet.xlsx]FDXC!R7C7</stp>
        <tr r="G7" s="8"/>
      </tp>
      <tp>
        <v>1.1242399999999999</v>
        <stp/>
        <stp>##V3_BDPV12</stp>
        <stp>EURCHF Curncy</stp>
        <stp>PX_YEST_CLOSE</stp>
        <stp>[Crispin Spreadsheet.xlsx]SWAN!R123C30</stp>
        <tr r="AD123" s="2"/>
      </tp>
      <tp>
        <v>1.1242399999999999</v>
        <stp/>
        <stp>##V3_BDPV12</stp>
        <stp>EURCHF Curncy</stp>
        <stp>PX_YEST_CLOSE</stp>
        <stp>[Crispin Spreadsheet.xlsx]SWAN!R122C30</stp>
        <tr r="AD122" s="2"/>
      </tp>
      <tp>
        <v>1.1242399999999999</v>
        <stp/>
        <stp>##V3_BDPV12</stp>
        <stp>EURCHF Curncy</stp>
        <stp>PX_YEST_CLOSE</stp>
        <stp>[Crispin Spreadsheet.xlsx]SWAN!R121C30</stp>
        <tr r="AD121" s="2"/>
      </tp>
      <tp>
        <v>1.1242399999999999</v>
        <stp/>
        <stp>##V3_BDPV12</stp>
        <stp>EURCHF Curncy</stp>
        <stp>PX_YEST_CLOSE</stp>
        <stp>[Crispin Spreadsheet.xlsx]SWAN!R120C30</stp>
        <tr r="AD120" s="2"/>
      </tp>
      <tp>
        <v>1.1242399999999999</v>
        <stp/>
        <stp>##V3_BDPV12</stp>
        <stp>EURCHF Curncy</stp>
        <stp>PX_YEST_CLOSE</stp>
        <stp>[Crispin Spreadsheet.xlsx]SWAN!R119C30</stp>
        <tr r="AD119" s="2"/>
      </tp>
      <tp>
        <v>160.30000000000001</v>
        <stp/>
        <stp>##V3_BDPV12</stp>
        <stp>SK FP Equity</stp>
        <stp>LAST_PRICE</stp>
        <stp>[Crispin Spreadsheet.xlsx]OEI!R126C7</stp>
        <tr r="G126" s="1"/>
      </tp>
      <tp>
        <v>124.45</v>
        <stp/>
        <stp>##V3_BDPV12</stp>
        <stp>EI FP Equity</stp>
        <stp>LAST_PRICE</stp>
        <stp>[Crispin Spreadsheet.xlsx]OEI!R104C7</stp>
        <tr r="G104" s="1"/>
      </tp>
      <tp>
        <v>21.055</v>
        <stp/>
        <stp>##V3_BDPV12</stp>
        <stp>AD NA Equity</stp>
        <stp>LAST_PRICE</stp>
        <stp>[Crispin Spreadsheet.xlsx]OEI!R309C7</stp>
        <tr r="G309" s="1"/>
      </tp>
      <tp>
        <v>144.0625</v>
        <stp/>
        <stp>##V3_BDPV12</stp>
        <stp>USA Comdty</stp>
        <stp>LAST_PRICE</stp>
        <stp>[Crispin Spreadsheet.xlsx]OEI!R746C7</stp>
        <tr r="G746" s="1"/>
      </tp>
      <tp t="s">
        <v>USD</v>
        <stp/>
        <stp>##V3_BDPV12</stp>
        <stp>LAMR US Equity</stp>
        <stp>CRNCY</stp>
        <stp>[Crispin Spreadsheet.xlsx]SWAN!R203C4</stp>
        <tr r="D203" s="2"/>
      </tp>
      <tp>
        <v>43.64</v>
        <stp/>
        <stp>##V3_BDPV12</stp>
        <stp>BMA US Equity</stp>
        <stp>PX_YEST_CLOSE</stp>
        <stp>[Crispin Spreadsheet.xlsx]SWAN!R187C6</stp>
        <tr r="F187" s="2"/>
      </tp>
      <tp>
        <v>48.02</v>
        <stp/>
        <stp>##V3_BDPV12</stp>
        <stp>BID US Equity</stp>
        <stp>PX_YEST_CLOSE</stp>
        <stp>[Crispin Spreadsheet.xlsx]SWAN!R212C6</stp>
        <tr r="F212" s="2"/>
      </tp>
      <tp>
        <v>1.57</v>
        <stp/>
        <stp>##V3_BDPV12</stp>
        <stp>CRN LN Equity</stp>
        <stp>PX_YEST_CLOSE</stp>
        <stp>[Crispin Spreadsheet.xlsx]SWAN!R138C6</stp>
        <tr r="F138" s="2"/>
      </tp>
      <tp>
        <v>110</v>
        <stp/>
        <stp>##V3_BDPV12</stp>
        <stp>ACA LN Equity</stp>
        <stp>PX_YEST_CLOSE</stp>
        <stp>[Crispin Spreadsheet.xlsx]SWAN!R127C6</stp>
        <tr r="F127" s="2"/>
      </tp>
      <tp>
        <v>13.11</v>
        <stp/>
        <stp>##V3_BDPV12</stp>
        <stp>DEB LN Equity</stp>
        <stp>PX_YEST_CLOSE</stp>
        <stp>[Crispin Spreadsheet.xlsx]SWAN!R144C6</stp>
        <tr r="F144" s="2"/>
      </tp>
      <tp t="s">
        <v>EUR</v>
        <stp/>
        <stp>##V3_BDPV12</stp>
        <stp>PSM GY Equity</stp>
        <stp>CRNCY</stp>
        <stp>[Crispin Spreadsheet.xlsx]SWAN!R52C4</stp>
        <tr r="D52" s="2"/>
      </tp>
      <tp>
        <v>11.792</v>
        <stp/>
        <stp>##V3_BDPV12</stp>
        <stp>ACA FP Equity</stp>
        <stp>PX_YEST_CLOSE</stp>
        <stp>[Crispin Spreadsheet.xlsx]SWAN!R35C6</stp>
        <tr r="F35" s="2"/>
      </tp>
      <tp t="s">
        <v>SEK</v>
        <stp/>
        <stp>##V3_BDPV12</stp>
        <stp>ERICB SS Equity</stp>
        <stp>CRNCY</stp>
        <stp>[Crispin Spreadsheet.xlsx]SWAN!R116C4</stp>
        <tr r="D116" s="2"/>
      </tp>
      <tp>
        <v>1</v>
        <stp/>
        <stp>##V3_BDPV12</stp>
        <stp>EURAUD Curncy</stp>
        <stp>QUOTE_FACTOR</stp>
        <stp>[Crispin Spreadsheet.xlsx]SWAN!R6C12</stp>
        <tr r="L6" s="2"/>
      </tp>
      <tp>
        <v>1</v>
        <stp/>
        <stp>##V3_BDPV12</stp>
        <stp>EURAUD Curncy</stp>
        <stp>QUOTE_FACTOR</stp>
        <stp>[Crispin Spreadsheet.xlsx]SWAN!R7C12</stp>
        <tr r="L7" s="2"/>
      </tp>
      <tp>
        <v>1</v>
        <stp/>
        <stp>##V3_BDPV12</stp>
        <stp>EURAUD Curncy</stp>
        <stp>QUOTE_FACTOR</stp>
        <stp>[Crispin Spreadsheet.xlsx]SWAN!R8C12</stp>
        <tr r="L8" s="2"/>
      </tp>
      <tp>
        <v>1</v>
        <stp/>
        <stp>##V3_BDPV12</stp>
        <stp>EURAUD Curncy</stp>
        <stp>QUOTE_FACTOR</stp>
        <stp>[Crispin Spreadsheet.xlsx]SWAN!R9C12</stp>
        <tr r="L9" s="2"/>
      </tp>
      <tp>
        <v>144.78125</v>
        <stp/>
        <stp>##V3_BDPV12</stp>
        <stp>USU8 Comdty</stp>
        <stp>LAST_PRICE</stp>
        <stp>[Crispin Spreadsheet.xlsx]OEI!R757C7</stp>
        <tr r="G757" s="1"/>
      </tp>
      <tp>
        <v>171.8</v>
        <stp/>
        <stp>##V3_BDPV12</stp>
        <stp>EMG LN Equity</stp>
        <stp>PX_YEST_CLOSE</stp>
        <stp>[Crispin Spreadsheet.xlsx]OPUS!R48C6</stp>
        <tr r="F48" s="4"/>
      </tp>
      <tp>
        <v>12.11</v>
        <stp/>
        <stp>##V3_BDPV12</stp>
        <stp>RIG US Equity</stp>
        <stp>PX_YEST_CLOSE</stp>
        <stp>[Crispin Spreadsheet.xlsx]ALEG!R65C6</stp>
        <tr r="F65" s="3"/>
      </tp>
      <tp t="s">
        <v>GBp</v>
        <stp/>
        <stp>##V3_BDPV12</stp>
        <stp>RTN LN Equity</stp>
        <stp>CRNCY</stp>
        <stp>[Crispin Spreadsheet.xlsx]SWAN!R171C4</stp>
        <tr r="D171" s="2"/>
      </tp>
      <tp t="s">
        <v>GBp</v>
        <stp/>
        <stp>##V3_BDPV12</stp>
        <stp>PDG LN Equity</stp>
        <stp>CRNCY</stp>
        <stp>[Crispin Spreadsheet.xlsx]SWAN!R168C4</stp>
        <tr r="D168" s="2"/>
      </tp>
      <tp t="s">
        <v>USD</v>
        <stp/>
        <stp>##V3_BDPV12</stp>
        <stp>SNAP US Equity</stp>
        <stp>CRNCY</stp>
        <stp>[Crispin Spreadsheet.xlsx]SWAN!R211C4</stp>
        <tr r="D211" s="2"/>
      </tp>
      <tp t="s">
        <v>USD</v>
        <stp/>
        <stp>##V3_BDPV12</stp>
        <stp>URI US Equity</stp>
        <stp>CRNCY</stp>
        <stp>[Crispin Spreadsheet.xlsx]SWAN!R216C4</stp>
        <tr r="D216" s="2"/>
      </tp>
      <tp>
        <v>12.11</v>
        <stp/>
        <stp>##V3_BDPV12</stp>
        <stp>RIG US Equity</stp>
        <stp>PX_YEST_CLOSE</stp>
        <stp>[Crispin Spreadsheet.xlsx]FDXC!R61C6</stp>
        <tr r="F61" s="8"/>
      </tp>
      <tp>
        <v>1</v>
        <stp/>
        <stp>##V3_BDPV12</stp>
        <stp>GBPJPY Curncy</stp>
        <stp>QUOTE_FACTOR</stp>
        <stp>[Crispin Spreadsheet.xlsx]BEST!R11C12</stp>
        <tr r="L11" s="6"/>
      </tp>
      <tp>
        <v>172.7</v>
        <stp/>
        <stp>##V3_BDHV12</stp>
        <stp>JM SS Equity</stp>
        <stp>PX_CLOSE_1D</stp>
        <stp>14/08/2018</stp>
        <stp>14/08/2018</stp>
        <stp>[Crispin Spreadsheet.xlsx]OEI!R808C28</stp>
        <tr r="AB808" s="1"/>
      </tp>
      <tp>
        <v>66.209999999999994</v>
        <stp/>
        <stp>##V3_BDHV12</stp>
        <stp>JM SP Equity</stp>
        <stp>PX_CLOSE_1D</stp>
        <stp>14/08/2018</stp>
        <stp>14/08/2018</stp>
        <stp>[Crispin Spreadsheet.xlsx]OEI!R338C28</stp>
        <tr r="AB338" s="1"/>
      </tp>
      <tp>
        <v>36.159999999999997</v>
        <stp/>
        <stp>##V3_BDHV12</stp>
        <stp>GM US Equity</stp>
        <stp>PX_CLOSE_1D</stp>
        <stp>14/08/2018</stp>
        <stp>14/08/2018</stp>
        <stp>[Crispin Spreadsheet.xlsx]OEI!R665C28</stp>
        <tr r="AB665" s="1"/>
      </tp>
      <tp>
        <v>688.2</v>
        <stp/>
        <stp>##V3_BDPV12</stp>
        <stp>COLOB DC Equity</stp>
        <stp>LAST_PRICE</stp>
        <stp>[Crispin Spreadsheet.xlsx]OEI!R63C7</stp>
        <tr r="G63" s="1"/>
      </tp>
      <tp>
        <v>4.9939999999999998</v>
        <stp/>
        <stp>##V3_BDPV12</stp>
        <stp>VK FP Equity</stp>
        <stp>LAST_PRICE</stp>
        <stp>[Crispin Spreadsheet.xlsx]OEI!R137C7</stp>
        <tr r="G137" s="1"/>
      </tp>
      <tp>
        <v>122.1</v>
        <stp/>
        <stp>##V3_BDPV12</stp>
        <stp>HO FP Equity</stp>
        <stp>LAST_PRICE</stp>
        <stp>[Crispin Spreadsheet.xlsx]OEI!R133C7</stp>
        <tr r="G133" s="1"/>
      </tp>
      <tp t="s">
        <v>GBp</v>
        <stp/>
        <stp>##V3_BDPV12</stp>
        <stp>SLP LN Equity</stp>
        <stp>CRNCY</stp>
        <stp>[Crispin Spreadsheet.xlsx]FDXC!R46C4</stp>
        <tr r="D46" s="8"/>
      </tp>
      <tp>
        <v>5022</v>
        <stp/>
        <stp>##V3_BDPV12</stp>
        <stp>RRS LN Equity</stp>
        <stp>PX_YEST_CLOSE</stp>
        <stp>[Crispin Spreadsheet.xlsx]OBID!R11C6</stp>
        <tr r="F11" s="7"/>
      </tp>
      <tp t="s">
        <v>GBp</v>
        <stp/>
        <stp>##V3_BDPV12</stp>
        <stp>INTU LN Equity</stp>
        <stp>CRNCY</stp>
        <stp>[Crispin Spreadsheet.xlsx]SWAN!R155C4</stp>
        <tr r="D155" s="2"/>
      </tp>
      <tp>
        <v>128.84</v>
        <stp/>
        <stp>##V3_BDPV12</stp>
        <stp>EURJPY Curncy</stp>
        <stp>PX_YEST_CLOSE</stp>
        <stp>[Crispin Spreadsheet.xlsx]OPE!R20C26</stp>
        <tr r="Z20" s="5"/>
      </tp>
      <tp>
        <v>128.84</v>
        <stp/>
        <stp>##V3_BDPV12</stp>
        <stp>EURJPY Curncy</stp>
        <stp>PX_YEST_CLOSE</stp>
        <stp>[Crispin Spreadsheet.xlsx]OPE!R19C26</stp>
        <tr r="Z19" s="5"/>
      </tp>
      <tp t="s">
        <v>USD</v>
        <stp/>
        <stp>##V3_BDPV12</stp>
        <stp>ESV US Equity</stp>
        <stp>CRNCY</stp>
        <stp>[Crispin Spreadsheet.xlsx]FDXC!R54C4</stp>
        <tr r="D54" s="8"/>
      </tp>
      <tp>
        <v>26509</v>
        <stp/>
        <stp>##V3_BDPV12</stp>
        <stp>KIO SJ Equity</stp>
        <stp>PX_YEST_CLOSE</stp>
        <stp>[Crispin Spreadsheet.xlsx]SWAN!R108C6</stp>
        <tr r="F108" s="2"/>
      </tp>
      <tp>
        <v>1206.3</v>
        <stp/>
        <stp>##V3_BDPV12</stp>
        <stp>GCA Comdty</stp>
        <stp>LAST_PRICE</stp>
        <stp>[Crispin Spreadsheet.xlsx]OEI!R747C7</stp>
        <tr r="G747" s="1"/>
      </tp>
      <tp>
        <v>25</v>
        <stp/>
        <stp>##V3_BDPV12</stp>
        <stp>PDG LN Equity</stp>
        <stp>PX_YEST_CLOSE</stp>
        <stp>[Crispin Spreadsheet.xlsx]OPUS!R50C6</stp>
        <tr r="F50" s="4"/>
      </tp>
      <tp t="s">
        <v>SEK</v>
        <stp/>
        <stp>##V3_BDPV12</stp>
        <stp>GETIB SS Equity</stp>
        <stp>CRNCY</stp>
        <stp>[Crispin Spreadsheet.xlsx]SWAN!R115C4</stp>
        <tr r="D115" s="2"/>
      </tp>
      <tp t="s">
        <v>GBp</v>
        <stp/>
        <stp>##V3_BDPV12</stp>
        <stp>IMM LN Equity</stp>
        <stp>CRNCY</stp>
        <stp>[Crispin Spreadsheet.xlsx]SWAN!R153C4</stp>
        <tr r="D153" s="2"/>
      </tp>
      <tp>
        <v>41.86</v>
        <stp/>
        <stp>##V3_BDPV12</stp>
        <stp>KSP ID Equity</stp>
        <stp>PX_YEST_CLOSE</stp>
        <stp>[Crispin Spreadsheet.xlsx]SWAN!R70C6</stp>
        <tr r="F70" s="2"/>
      </tp>
      <tp>
        <v>138.06399999999999</v>
        <stp/>
        <stp>##V3_BDPV12</stp>
        <stp>HURLN 7.5 07/24/22 Corp</stp>
        <stp>PX_YEST_CLOSE</stp>
        <stp>[Crispin Spreadsheet.xlsx]SWAN!R151C6</stp>
        <tr r="F151" s="2"/>
      </tp>
      <tp>
        <v>46.54</v>
        <stp/>
        <stp>##V3_BDPV12</stp>
        <stp>KNEBV FH Equity</stp>
        <stp>LAST_PRICE</stp>
        <stp>[Crispin Spreadsheet.xlsx]OEI!R74C7</stp>
        <tr r="G74" s="1"/>
      </tp>
      <tp>
        <v>48.09</v>
        <stp/>
        <stp>##V3_BDHV12</stp>
        <stp>FL US Equity</stp>
        <stp>PX_CLOSE_1D</stp>
        <stp>14/08/2018</stp>
        <stp>14/08/2018</stp>
        <stp>[Crispin Spreadsheet.xlsx]OEI!R662C28</stp>
        <tr r="AB662" s="1"/>
      </tp>
      <tp>
        <v>23.51</v>
        <stp/>
        <stp>##V3_BDPV12</stp>
        <stp>UG FP Equity</stp>
        <stp>LAST_PRICE</stp>
        <stp>[Crispin Spreadsheet.xlsx]OEI!R118C7</stp>
        <tr r="G118" s="1"/>
      </tp>
      <tp>
        <v>67.91</v>
        <stp/>
        <stp>##V3_BDPV12</stp>
        <stp>BN FP Equity</stp>
        <stp>LAST_PRICE</stp>
        <stp>[Crispin Spreadsheet.xlsx]OEI!R101C7</stp>
        <tr r="G101" s="1"/>
      </tp>
      <tp>
        <v>120.234375</v>
        <stp/>
        <stp>##V3_BDPV12</stp>
        <stp>TYA Comdty</stp>
        <stp>LAST_PRICE</stp>
        <stp>[Crispin Spreadsheet.xlsx]OEI!R744C7</stp>
        <tr r="G744" s="1"/>
      </tp>
      <tp t="s">
        <v>EUR</v>
        <stp/>
        <stp>##V3_BDPV12</stp>
        <stp>ORA FP Equity</stp>
        <stp>CRNCY</stp>
        <stp>[Crispin Spreadsheet.xlsx]SWAN!R38C4</stp>
        <tr r="D38" s="2"/>
      </tp>
      <tp t="s">
        <v>EUR</v>
        <stp/>
        <stp>##V3_BDPV12</stp>
        <stp>FCA IM Equity</stp>
        <stp>CRNCY</stp>
        <stp>[Crispin Spreadsheet.xlsx]SWAN!R74C4</stp>
        <tr r="D74" s="2"/>
      </tp>
      <tp>
        <v>103.62</v>
        <stp/>
        <stp>##V3_BDPV12</stp>
        <stp>SAP GY Equity</stp>
        <stp>PX_YEST_CLOSE</stp>
        <stp>[Crispin Spreadsheet.xlsx]FDXC!R11C6</stp>
        <tr r="F11" s="8"/>
      </tp>
      <tp>
        <v>607.5</v>
        <stp/>
        <stp>##V3_BDPV12</stp>
        <stp>LRE LN Equity</stp>
        <stp>PX_YEST_CLOSE</stp>
        <stp>[Crispin Spreadsheet.xlsx]SWAN!R161C6</stp>
        <tr r="F161" s="2"/>
      </tp>
      <tp>
        <v>171.8</v>
        <stp/>
        <stp>##V3_BDPV12</stp>
        <stp>EMG LN Equity</stp>
        <stp>PX_YEST_CLOSE</stp>
        <stp>[Crispin Spreadsheet.xlsx]SWAN!R163C6</stp>
        <tr r="F163" s="2"/>
      </tp>
      <tp t="s">
        <v>USD</v>
        <stp/>
        <stp>##V3_BDPV12</stp>
        <stp>CRUS US Equity</stp>
        <stp>CRNCY</stp>
        <stp>[Crispin Spreadsheet.xlsx]SWAN!R190C4</stp>
        <tr r="D190" s="2"/>
      </tp>
      <tp>
        <v>19.91</v>
        <stp/>
        <stp>##V3_BDPV12</stp>
        <stp>TKA GY Equity</stp>
        <stp>PX_YEST_CLOSE</stp>
        <stp>[Crispin Spreadsheet.xlsx]SWAN!R56C6</stp>
        <tr r="F56" s="2"/>
      </tp>
      <tp t="s">
        <v>USD</v>
        <stp/>
        <stp>##V3_BDPV12</stp>
        <stp>CMCSA US Equity</stp>
        <stp>CRNCY</stp>
        <stp>[Crispin Spreadsheet.xlsx]SWAN!R191C4</stp>
        <tr r="D191" s="2"/>
      </tp>
      <tp>
        <v>1</v>
        <stp/>
        <stp>##V3_BDPV12</stp>
        <stp>GBPNOK Curncy</stp>
        <stp>QUOTE_FACTOR</stp>
        <stp>[Crispin Spreadsheet.xlsx]BEST!R6C12</stp>
        <tr r="L6" s="6"/>
      </tp>
      <tp t="s">
        <v>USD</v>
        <stp/>
        <stp>##V3_BDPV12</stp>
        <stp>BMA US Equity</stp>
        <stp>CRNCY</stp>
        <stp>[Crispin Spreadsheet.xlsx]OPUS!R59C4</stp>
        <tr r="D59" s="4"/>
      </tp>
      <tp t="s">
        <v>GBp</v>
        <stp/>
        <stp>##V3_BDPV12</stp>
        <stp>RIO LN Equity</stp>
        <stp>CRNCY</stp>
        <stp>[Crispin Spreadsheet.xlsx]SWAN!R172C4</stp>
        <tr r="D172" s="2"/>
      </tp>
      <tp t="s">
        <v>GBp</v>
        <stp/>
        <stp>##V3_BDPV12</stp>
        <stp>VOD LN Equity</stp>
        <stp>CRNCY</stp>
        <stp>[Crispin Spreadsheet.xlsx]SWAN!R179C4</stp>
        <tr r="D179" s="2"/>
      </tp>
      <tp t="s">
        <v>GBp</v>
        <stp/>
        <stp>##V3_BDPV12</stp>
        <stp>TPK LN Equity</stp>
        <stp>CRNCY</stp>
        <stp>[Crispin Spreadsheet.xlsx]SWAN!R176C4</stp>
        <tr r="D176" s="2"/>
      </tp>
      <tp t="s">
        <v>GBp</v>
        <stp/>
        <stp>##V3_BDPV12</stp>
        <stp>JSE LN Equity</stp>
        <stp>CRNCY</stp>
        <stp>[Crispin Spreadsheet.xlsx]SWAN!R158C4</stp>
        <tr r="D158" s="2"/>
      </tp>
      <tp t="s">
        <v>GBp</v>
        <stp/>
        <stp>##V3_BDPV12</stp>
        <stp>HUM LN Equity</stp>
        <stp>CRNCY</stp>
        <stp>[Crispin Spreadsheet.xlsx]SWAN!R150C4</stp>
        <tr r="D150" s="2"/>
      </tp>
      <tp>
        <v>118.23</v>
        <stp/>
        <stp>##V3_BDPV12</stp>
        <stp>EOG US Equity</stp>
        <stp>PX_YEST_CLOSE</stp>
        <stp>[Crispin Spreadsheet.xlsx]FDXC!R55C6</stp>
        <tr r="F55" s="8"/>
      </tp>
      <tp>
        <v>4.51</v>
        <stp/>
        <stp>##V3_BDPV12</stp>
        <stp>DEXB BB Equity</stp>
        <stp>LAST_PRICE</stp>
        <stp>[Crispin Spreadsheet.xlsx]OEI!R38C7</stp>
        <tr r="G38" s="1"/>
      </tp>
      <tp>
        <v>176.62</v>
        <stp/>
        <stp>##V3_BDPV12</stp>
        <stp>BARC LN Equity</stp>
        <stp>LAST_PRICE</stp>
        <stp>[Crispin Spreadsheet.xlsx]OPE!R32C7</stp>
        <tr r="G32" s="5"/>
      </tp>
      <tp>
        <v>115.1</v>
        <stp/>
        <stp>##V3_BDHV12</stp>
        <stp>HO FP Equity</stp>
        <stp>PX_CLOSE_1D</stp>
        <stp>14/08/2018</stp>
        <stp>14/08/2018</stp>
        <stp>[Crispin Spreadsheet.xlsx]OEI!R133C28</stp>
        <tr r="AB133" s="1"/>
      </tp>
      <tp>
        <v>56.5</v>
        <stp/>
        <stp>##V3_BDPV12</stp>
        <stp>TSTR LN Equity</stp>
        <stp>LAST_PRICE</stp>
        <stp>[Crispin Spreadsheet.xlsx]OPE!R44C7</stp>
        <tr r="G44" s="5"/>
      </tp>
      <tp>
        <v>49.3</v>
        <stp/>
        <stp>##V3_BDPV12</stp>
        <stp>FL US Equity</stp>
        <stp>LAST_PRICE</stp>
        <stp>[Crispin Spreadsheet.xlsx]OEI!R662C7</stp>
        <tr r="G662" s="1"/>
      </tp>
      <tp>
        <v>135.9</v>
        <stp/>
        <stp>##V3_BDPV12</stp>
        <stp>RI FP Equity</stp>
        <stp>LAST_PRICE</stp>
        <stp>[Crispin Spreadsheet.xlsx]OEI!R117C7</stp>
        <tr r="G117" s="1"/>
      </tp>
      <tp>
        <v>82.16</v>
        <stp/>
        <stp>##V3_BDPV12</stp>
        <stp>DG FP Equity</stp>
        <stp>LAST_PRICE</stp>
        <stp>[Crispin Spreadsheet.xlsx]OEI!R139C7</stp>
        <tr r="G139" s="1"/>
      </tp>
      <tp t="s">
        <v>GBp</v>
        <stp/>
        <stp>##V3_BDPV12</stp>
        <stp>SLP LN Equity</stp>
        <stp>CRNCY</stp>
        <stp>[Crispin Spreadsheet.xlsx]ALEG!R50C4</stp>
        <tr r="D50" s="3"/>
      </tp>
      <tp>
        <v>1685</v>
        <stp/>
        <stp>##V3_BDPV12</stp>
        <stp>HSX LN Equity</stp>
        <stp>PX_YEST_CLOSE</stp>
        <stp>[Crispin Spreadsheet.xlsx]ALEG!R41C6</stp>
        <tr r="F41" s="3"/>
      </tp>
      <tp>
        <v>904</v>
        <stp/>
        <stp>##V3_BDPV12</stp>
        <stp>IGG LN Equity</stp>
        <stp>PX_YEST_CLOSE</stp>
        <stp>[Crispin Spreadsheet.xlsx]SWAN!R152C6</stp>
        <tr r="F152" s="2"/>
      </tp>
      <tp>
        <v>181.15</v>
        <stp/>
        <stp>##V3_BDPV12</stp>
        <stp>MHG NO Equity</stp>
        <stp>PX_YEST_CLOSE</stp>
        <stp>[Crispin Spreadsheet.xlsx]SWAN!R102C6</stp>
        <tr r="F102" s="2"/>
      </tp>
      <tp>
        <v>1658.5</v>
        <stp/>
        <stp>##V3_BDPV12</stp>
        <stp>CPG LN Equity</stp>
        <stp>PX_YEST_CLOSE</stp>
        <stp>[Crispin Spreadsheet.xlsx]SWAN!R142C6</stp>
        <tr r="F142" s="2"/>
      </tp>
      <tp>
        <v>1516</v>
        <stp/>
        <stp>##V3_BDPV12</stp>
        <stp>ABC LN Equity</stp>
        <stp>PX_YEST_CLOSE</stp>
        <stp>[Crispin Spreadsheet.xlsx]SWAN!R126C6</stp>
        <tr r="F126" s="2"/>
      </tp>
      <tp>
        <v>1541.6</v>
        <stp/>
        <stp>##V3_BDPV12</stp>
        <stp>AAL LN Equity</stp>
        <stp>PX_YEST_CLOSE</stp>
        <stp>[Crispin Spreadsheet.xlsx]SWAN!R129C6</stp>
        <tr r="F129" s="2"/>
      </tp>
      <tp>
        <v>5022</v>
        <stp/>
        <stp>##V3_BDPV12</stp>
        <stp>RRS LN Equity</stp>
        <stp>PX_YEST_CLOSE</stp>
        <stp>[Crispin Spreadsheet.xlsx]FDXC!R44C6</stp>
        <tr r="F44" s="8"/>
      </tp>
      <tp>
        <v>103.62</v>
        <stp/>
        <stp>##V3_BDPV12</stp>
        <stp>SAP GY Equity</stp>
        <stp>PX_YEST_CLOSE</stp>
        <stp>[Crispin Spreadsheet.xlsx]ALEG!R14C6</stp>
        <tr r="F14" s="3"/>
      </tp>
      <tp t="s">
        <v>GBp</v>
        <stp/>
        <stp>##V3_BDPV12</stp>
        <stp>VOD LN Equity</stp>
        <stp>CRNCY</stp>
        <stp>[Crispin Spreadsheet.xlsx]ALEG!R53C4</stp>
        <tr r="D53" s="3"/>
      </tp>
      <tp>
        <v>12.36</v>
        <stp/>
        <stp>##V3_BDPV12</stp>
        <stp>COTY US Equity</stp>
        <stp>PX_YEST_CLOSE</stp>
        <stp>[Crispin Spreadsheet.xlsx]SWAN!R192C6</stp>
        <tr r="F192" s="2"/>
      </tp>
      <tp t="s">
        <v>CHF</v>
        <stp/>
        <stp>##V3_BDPV12</stp>
        <stp>LHN SW Equity</stp>
        <stp>CRNCY</stp>
        <stp>[Crispin Spreadsheet.xlsx]SWAN!R122C4</stp>
        <tr r="D122" s="2"/>
      </tp>
      <tp>
        <v>21.01</v>
        <stp/>
        <stp>##V3_BDHV12</stp>
        <stp>ON US Equity</stp>
        <stp>PX_CLOSE_1D</stp>
        <stp>14/08/2018</stp>
        <stp>14/08/2018</stp>
        <stp>[Crispin Spreadsheet.xlsx]OEI!R824C28</stp>
        <tr r="AB824" s="1"/>
      </tp>
      <tp>
        <v>66</v>
        <stp/>
        <stp>##V3_BDPV12</stp>
        <stp>SLCE3 BS Equity</stp>
        <stp>LAST_PRICE</stp>
        <stp>[Crispin Spreadsheet.xlsx]OPUS!R6C7</stp>
        <tr r="G6" s="4"/>
      </tp>
      <tp>
        <v>5.9139999999999997</v>
        <stp/>
        <stp>##V3_BDHV12</stp>
        <stp>KN FP Equity</stp>
        <stp>PX_CLOSE_1D</stp>
        <stp>14/08/2018</stp>
        <stp>14/08/2018</stp>
        <stp>[Crispin Spreadsheet.xlsx]OEI!R115C28</stp>
        <tr r="AB115" s="1"/>
      </tp>
      <tp>
        <v>67.599999999999994</v>
        <stp/>
        <stp>##V3_BDHV12</stp>
        <stp>BN FP Equity</stp>
        <stp>PX_CLOSE_1D</stp>
        <stp>14/08/2018</stp>
        <stp>14/08/2018</stp>
        <stp>[Crispin Spreadsheet.xlsx]OEI!R101C28</stp>
        <tr r="AB101" s="1"/>
      </tp>
      <tp>
        <v>20.260000000000002</v>
        <stp/>
        <stp>##V3_BDPV12</stp>
        <stp>IF IM Equity</stp>
        <stp>PX_YEST_CLOSE</stp>
        <stp>[Crispin Spreadsheet.xlsx]SWAN!R73C6</stp>
        <tr r="F73" s="2"/>
      </tp>
      <tp t="s">
        <v>EUR</v>
        <stp/>
        <stp>##V3_BDPV12</stp>
        <stp>CFA Index</stp>
        <stp>CRNCY</stp>
        <stp>[Crispin Spreadsheet.xlsx]OEI!R84C4</stp>
        <tr r="D84" s="1"/>
      </tp>
      <tp>
        <v>0.89554</v>
        <stp/>
        <stp>##V3_BDPV12</stp>
        <stp>EURGBp Curncy</stp>
        <stp>PX_YEST_CLOSE</stp>
        <stp>[Crispin Spreadsheet.xlsx]SWAN!R180C30</stp>
        <tr r="AD180" s="2"/>
      </tp>
      <tp>
        <v>0.89554</v>
        <stp/>
        <stp>##V3_BDPV12</stp>
        <stp>EURGBp Curncy</stp>
        <stp>PX_YEST_CLOSE</stp>
        <stp>[Crispin Spreadsheet.xlsx]SWAN!R149C30</stp>
        <tr r="AD149" s="2"/>
      </tp>
      <tp>
        <v>0.89554</v>
        <stp/>
        <stp>##V3_BDPV12</stp>
        <stp>EURGBp Curncy</stp>
        <stp>PX_YEST_CLOSE</stp>
        <stp>[Crispin Spreadsheet.xlsx]SWAN!R148C30</stp>
        <tr r="AD148" s="2"/>
      </tp>
      <tp>
        <v>0.89554</v>
        <stp/>
        <stp>##V3_BDPV12</stp>
        <stp>EURGBp Curncy</stp>
        <stp>PX_YEST_CLOSE</stp>
        <stp>[Crispin Spreadsheet.xlsx]SWAN!R143C30</stp>
        <tr r="AD143" s="2"/>
      </tp>
      <tp>
        <v>0.89554</v>
        <stp/>
        <stp>##V3_BDPV12</stp>
        <stp>EURGBp Curncy</stp>
        <stp>PX_YEST_CLOSE</stp>
        <stp>[Crispin Spreadsheet.xlsx]SWAN!R142C30</stp>
        <tr r="AD142" s="2"/>
      </tp>
      <tp>
        <v>0.89554</v>
        <stp/>
        <stp>##V3_BDPV12</stp>
        <stp>EURGBp Curncy</stp>
        <stp>PX_YEST_CLOSE</stp>
        <stp>[Crispin Spreadsheet.xlsx]SWAN!R141C30</stp>
        <tr r="AD141" s="2"/>
      </tp>
      <tp>
        <v>0.89554</v>
        <stp/>
        <stp>##V3_BDPV12</stp>
        <stp>EURGBp Curncy</stp>
        <stp>PX_YEST_CLOSE</stp>
        <stp>[Crispin Spreadsheet.xlsx]SWAN!R147C30</stp>
        <tr r="AD147" s="2"/>
      </tp>
      <tp>
        <v>0.89554</v>
        <stp/>
        <stp>##V3_BDPV12</stp>
        <stp>EURGBp Curncy</stp>
        <stp>PX_YEST_CLOSE</stp>
        <stp>[Crispin Spreadsheet.xlsx]SWAN!R146C30</stp>
        <tr r="AD146" s="2"/>
      </tp>
      <tp>
        <v>0.89554</v>
        <stp/>
        <stp>##V3_BDPV12</stp>
        <stp>EURGBp Curncy</stp>
        <stp>PX_YEST_CLOSE</stp>
        <stp>[Crispin Spreadsheet.xlsx]SWAN!R145C30</stp>
        <tr r="AD145" s="2"/>
      </tp>
      <tp>
        <v>0.89554</v>
        <stp/>
        <stp>##V3_BDPV12</stp>
        <stp>EURGBp Curncy</stp>
        <stp>PX_YEST_CLOSE</stp>
        <stp>[Crispin Spreadsheet.xlsx]SWAN!R144C30</stp>
        <tr r="AD144" s="2"/>
      </tp>
      <tp>
        <v>0.89554</v>
        <stp/>
        <stp>##V3_BDPV12</stp>
        <stp>EURGBp Curncy</stp>
        <stp>PX_YEST_CLOSE</stp>
        <stp>[Crispin Spreadsheet.xlsx]SWAN!R159C30</stp>
        <tr r="AD159" s="2"/>
      </tp>
      <tp>
        <v>0.89554</v>
        <stp/>
        <stp>##V3_BDPV12</stp>
        <stp>EURGBp Curncy</stp>
        <stp>PX_YEST_CLOSE</stp>
        <stp>[Crispin Spreadsheet.xlsx]SWAN!R158C30</stp>
        <tr r="AD158" s="2"/>
      </tp>
      <tp>
        <v>0.89554</v>
        <stp/>
        <stp>##V3_BDPV12</stp>
        <stp>EURGBp Curncy</stp>
        <stp>PX_YEST_CLOSE</stp>
        <stp>[Crispin Spreadsheet.xlsx]SWAN!R153C30</stp>
        <tr r="AD153" s="2"/>
      </tp>
      <tp>
        <v>0.89554</v>
        <stp/>
        <stp>##V3_BDPV12</stp>
        <stp>EURGBp Curncy</stp>
        <stp>PX_YEST_CLOSE</stp>
        <stp>[Crispin Spreadsheet.xlsx]SWAN!R152C30</stp>
        <tr r="AD152" s="2"/>
      </tp>
      <tp>
        <v>0.89554</v>
        <stp/>
        <stp>##V3_BDPV12</stp>
        <stp>EURGBp Curncy</stp>
        <stp>PX_YEST_CLOSE</stp>
        <stp>[Crispin Spreadsheet.xlsx]SWAN!R150C30</stp>
        <tr r="AD150" s="2"/>
      </tp>
      <tp>
        <v>0.89554</v>
        <stp/>
        <stp>##V3_BDPV12</stp>
        <stp>EURGBp Curncy</stp>
        <stp>PX_YEST_CLOSE</stp>
        <stp>[Crispin Spreadsheet.xlsx]SWAN!R157C30</stp>
        <tr r="AD157" s="2"/>
      </tp>
      <tp>
        <v>0.89554</v>
        <stp/>
        <stp>##V3_BDPV12</stp>
        <stp>EURGBp Curncy</stp>
        <stp>PX_YEST_CLOSE</stp>
        <stp>[Crispin Spreadsheet.xlsx]SWAN!R156C30</stp>
        <tr r="AD156" s="2"/>
      </tp>
      <tp>
        <v>0.89554</v>
        <stp/>
        <stp>##V3_BDPV12</stp>
        <stp>EURGBp Curncy</stp>
        <stp>PX_YEST_CLOSE</stp>
        <stp>[Crispin Spreadsheet.xlsx]SWAN!R155C30</stp>
        <tr r="AD155" s="2"/>
      </tp>
      <tp>
        <v>0.89554</v>
        <stp/>
        <stp>##V3_BDPV12</stp>
        <stp>EURGBp Curncy</stp>
        <stp>PX_YEST_CLOSE</stp>
        <stp>[Crispin Spreadsheet.xlsx]SWAN!R154C30</stp>
        <tr r="AD154" s="2"/>
      </tp>
      <tp>
        <v>0.89554</v>
        <stp/>
        <stp>##V3_BDPV12</stp>
        <stp>EURGBp Curncy</stp>
        <stp>PX_YEST_CLOSE</stp>
        <stp>[Crispin Spreadsheet.xlsx]SWAN!R169C30</stp>
        <tr r="AD169" s="2"/>
      </tp>
      <tp>
        <v>0.89554</v>
        <stp/>
        <stp>##V3_BDPV12</stp>
        <stp>EURGBp Curncy</stp>
        <stp>PX_YEST_CLOSE</stp>
        <stp>[Crispin Spreadsheet.xlsx]SWAN!R168C30</stp>
        <tr r="AD168" s="2"/>
      </tp>
      <tp>
        <v>0.89554</v>
        <stp/>
        <stp>##V3_BDPV12</stp>
        <stp>EURGBp Curncy</stp>
        <stp>PX_YEST_CLOSE</stp>
        <stp>[Crispin Spreadsheet.xlsx]SWAN!R163C30</stp>
        <tr r="AD163" s="2"/>
      </tp>
      <tp>
        <v>0.89554</v>
        <stp/>
        <stp>##V3_BDPV12</stp>
        <stp>EURGBp Curncy</stp>
        <stp>PX_YEST_CLOSE</stp>
        <stp>[Crispin Spreadsheet.xlsx]SWAN!R162C30</stp>
        <tr r="AD162" s="2"/>
      </tp>
      <tp>
        <v>0.89554</v>
        <stp/>
        <stp>##V3_BDPV12</stp>
        <stp>EURGBp Curncy</stp>
        <stp>PX_YEST_CLOSE</stp>
        <stp>[Crispin Spreadsheet.xlsx]SWAN!R161C30</stp>
        <tr r="AD161" s="2"/>
      </tp>
      <tp>
        <v>0.89554</v>
        <stp/>
        <stp>##V3_BDPV12</stp>
        <stp>EURGBp Curncy</stp>
        <stp>PX_YEST_CLOSE</stp>
        <stp>[Crispin Spreadsheet.xlsx]SWAN!R160C30</stp>
        <tr r="AD160" s="2"/>
      </tp>
      <tp>
        <v>0.89554</v>
        <stp/>
        <stp>##V3_BDPV12</stp>
        <stp>EURGBp Curncy</stp>
        <stp>PX_YEST_CLOSE</stp>
        <stp>[Crispin Spreadsheet.xlsx]SWAN!R166C30</stp>
        <tr r="AD166" s="2"/>
      </tp>
      <tp>
        <v>0.89554</v>
        <stp/>
        <stp>##V3_BDPV12</stp>
        <stp>EURGBp Curncy</stp>
        <stp>PX_YEST_CLOSE</stp>
        <stp>[Crispin Spreadsheet.xlsx]SWAN!R165C30</stp>
        <tr r="AD165" s="2"/>
      </tp>
      <tp>
        <v>0.89554</v>
        <stp/>
        <stp>##V3_BDPV12</stp>
        <stp>EURGBp Curncy</stp>
        <stp>PX_YEST_CLOSE</stp>
        <stp>[Crispin Spreadsheet.xlsx]SWAN!R164C30</stp>
        <tr r="AD164" s="2"/>
      </tp>
      <tp>
        <v>0.89554</v>
        <stp/>
        <stp>##V3_BDPV12</stp>
        <stp>EURGBp Curncy</stp>
        <stp>PX_YEST_CLOSE</stp>
        <stp>[Crispin Spreadsheet.xlsx]SWAN!R179C30</stp>
        <tr r="AD179" s="2"/>
      </tp>
      <tp>
        <v>0.89554</v>
        <stp/>
        <stp>##V3_BDPV12</stp>
        <stp>EURGBp Curncy</stp>
        <stp>PX_YEST_CLOSE</stp>
        <stp>[Crispin Spreadsheet.xlsx]SWAN!R178C30</stp>
        <tr r="AD178" s="2"/>
      </tp>
      <tp>
        <v>0.89554</v>
        <stp/>
        <stp>##V3_BDPV12</stp>
        <stp>EURGBp Curncy</stp>
        <stp>PX_YEST_CLOSE</stp>
        <stp>[Crispin Spreadsheet.xlsx]SWAN!R173C30</stp>
        <tr r="AD173" s="2"/>
      </tp>
      <tp>
        <v>0.89554</v>
        <stp/>
        <stp>##V3_BDPV12</stp>
        <stp>EURGBp Curncy</stp>
        <stp>PX_YEST_CLOSE</stp>
        <stp>[Crispin Spreadsheet.xlsx]SWAN!R172C30</stp>
        <tr r="AD172" s="2"/>
      </tp>
      <tp>
        <v>0.89554</v>
        <stp/>
        <stp>##V3_BDPV12</stp>
        <stp>EURGBp Curncy</stp>
        <stp>PX_YEST_CLOSE</stp>
        <stp>[Crispin Spreadsheet.xlsx]SWAN!R171C30</stp>
        <tr r="AD171" s="2"/>
      </tp>
      <tp>
        <v>0.89554</v>
        <stp/>
        <stp>##V3_BDPV12</stp>
        <stp>EURGBp Curncy</stp>
        <stp>PX_YEST_CLOSE</stp>
        <stp>[Crispin Spreadsheet.xlsx]SWAN!R170C30</stp>
        <tr r="AD170" s="2"/>
      </tp>
      <tp>
        <v>0.89554</v>
        <stp/>
        <stp>##V3_BDPV12</stp>
        <stp>EURGBp Curncy</stp>
        <stp>PX_YEST_CLOSE</stp>
        <stp>[Crispin Spreadsheet.xlsx]SWAN!R177C30</stp>
        <tr r="AD177" s="2"/>
      </tp>
      <tp>
        <v>0.89554</v>
        <stp/>
        <stp>##V3_BDPV12</stp>
        <stp>EURGBp Curncy</stp>
        <stp>PX_YEST_CLOSE</stp>
        <stp>[Crispin Spreadsheet.xlsx]SWAN!R176C30</stp>
        <tr r="AD176" s="2"/>
      </tp>
      <tp>
        <v>0.89554</v>
        <stp/>
        <stp>##V3_BDPV12</stp>
        <stp>EURGBp Curncy</stp>
        <stp>PX_YEST_CLOSE</stp>
        <stp>[Crispin Spreadsheet.xlsx]SWAN!R175C30</stp>
        <tr r="AD175" s="2"/>
      </tp>
      <tp>
        <v>0.89554</v>
        <stp/>
        <stp>##V3_BDPV12</stp>
        <stp>EURGBp Curncy</stp>
        <stp>PX_YEST_CLOSE</stp>
        <stp>[Crispin Spreadsheet.xlsx]SWAN!R174C30</stp>
        <tr r="AD174" s="2"/>
      </tp>
      <tp>
        <v>0.89554</v>
        <stp/>
        <stp>##V3_BDPV12</stp>
        <stp>EURGBp Curncy</stp>
        <stp>PX_YEST_CLOSE</stp>
        <stp>[Crispin Spreadsheet.xlsx]SWAN!R129C30</stp>
        <tr r="AD129" s="2"/>
      </tp>
      <tp>
        <v>0.89554</v>
        <stp/>
        <stp>##V3_BDPV12</stp>
        <stp>EURGBp Curncy</stp>
        <stp>PX_YEST_CLOSE</stp>
        <stp>[Crispin Spreadsheet.xlsx]SWAN!R128C30</stp>
        <tr r="AD128" s="2"/>
      </tp>
      <tp>
        <v>0.89554</v>
        <stp/>
        <stp>##V3_BDPV12</stp>
        <stp>EURGBp Curncy</stp>
        <stp>PX_YEST_CLOSE</stp>
        <stp>[Crispin Spreadsheet.xlsx]SWAN!R127C30</stp>
        <tr r="AD127" s="2"/>
      </tp>
      <tp>
        <v>0.89554</v>
        <stp/>
        <stp>##V3_BDPV12</stp>
        <stp>EURGBp Curncy</stp>
        <stp>PX_YEST_CLOSE</stp>
        <stp>[Crispin Spreadsheet.xlsx]SWAN!R126C30</stp>
        <tr r="AD126" s="2"/>
      </tp>
      <tp>
        <v>0.89554</v>
        <stp/>
        <stp>##V3_BDPV12</stp>
        <stp>EURGBp Curncy</stp>
        <stp>PX_YEST_CLOSE</stp>
        <stp>[Crispin Spreadsheet.xlsx]SWAN!R139C30</stp>
        <tr r="AD139" s="2"/>
      </tp>
      <tp>
        <v>0.89554</v>
        <stp/>
        <stp>##V3_BDPV12</stp>
        <stp>EURGBp Curncy</stp>
        <stp>PX_YEST_CLOSE</stp>
        <stp>[Crispin Spreadsheet.xlsx]SWAN!R133C30</stp>
        <tr r="AD133" s="2"/>
      </tp>
      <tp>
        <v>0.89554</v>
        <stp/>
        <stp>##V3_BDPV12</stp>
        <stp>EURGBp Curncy</stp>
        <stp>PX_YEST_CLOSE</stp>
        <stp>[Crispin Spreadsheet.xlsx]SWAN!R132C30</stp>
        <tr r="AD132" s="2"/>
      </tp>
      <tp>
        <v>0.89554</v>
        <stp/>
        <stp>##V3_BDPV12</stp>
        <stp>EURGBp Curncy</stp>
        <stp>PX_YEST_CLOSE</stp>
        <stp>[Crispin Spreadsheet.xlsx]SWAN!R131C30</stp>
        <tr r="AD131" s="2"/>
      </tp>
      <tp>
        <v>0.89554</v>
        <stp/>
        <stp>##V3_BDPV12</stp>
        <stp>EURGBp Curncy</stp>
        <stp>PX_YEST_CLOSE</stp>
        <stp>[Crispin Spreadsheet.xlsx]SWAN!R130C30</stp>
        <tr r="AD130" s="2"/>
      </tp>
      <tp>
        <v>0.89554</v>
        <stp/>
        <stp>##V3_BDPV12</stp>
        <stp>EURGBp Curncy</stp>
        <stp>PX_YEST_CLOSE</stp>
        <stp>[Crispin Spreadsheet.xlsx]SWAN!R137C30</stp>
        <tr r="AD137" s="2"/>
      </tp>
      <tp>
        <v>0.89554</v>
        <stp/>
        <stp>##V3_BDPV12</stp>
        <stp>EURGBp Curncy</stp>
        <stp>PX_YEST_CLOSE</stp>
        <stp>[Crispin Spreadsheet.xlsx]SWAN!R136C30</stp>
        <tr r="AD136" s="2"/>
      </tp>
      <tp>
        <v>0.89554</v>
        <stp/>
        <stp>##V3_BDPV12</stp>
        <stp>EURGBp Curncy</stp>
        <stp>PX_YEST_CLOSE</stp>
        <stp>[Crispin Spreadsheet.xlsx]SWAN!R135C30</stp>
        <tr r="AD135" s="2"/>
      </tp>
      <tp>
        <v>0.89554</v>
        <stp/>
        <stp>##V3_BDPV12</stp>
        <stp>EURGBp Curncy</stp>
        <stp>PX_YEST_CLOSE</stp>
        <stp>[Crispin Spreadsheet.xlsx]SWAN!R134C30</stp>
        <tr r="AD134" s="2"/>
      </tp>
      <tp>
        <v>0.89554</v>
        <stp/>
        <stp>##V3_BDPV12</stp>
        <stp>EURGBP Curncy</stp>
        <stp>PX_YEST_CLOSE</stp>
        <stp>[Crispin Spreadsheet.xlsx]SWAN!R140C30</stp>
        <tr r="AD140" s="2"/>
      </tp>
      <tp>
        <v>0.89554</v>
        <stp/>
        <stp>##V3_BDPV12</stp>
        <stp>EURGBP Curncy</stp>
        <stp>PX_YEST_CLOSE</stp>
        <stp>[Crispin Spreadsheet.xlsx]SWAN!R167C30</stp>
        <tr r="AD167" s="2"/>
      </tp>
      <tp>
        <v>0.89554</v>
        <stp/>
        <stp>##V3_BDPV12</stp>
        <stp>EURGBp Curncy</stp>
        <stp>PX_YEST_CLOSE</stp>
        <stp>[Crispin Spreadsheet.xlsx]SWAN!R225C30</stp>
        <tr r="AD225" s="2"/>
      </tp>
      <tp>
        <v>0.89554</v>
        <stp/>
        <stp>##V3_BDPV12</stp>
        <stp>EURGBp Curncy</stp>
        <stp>PX_YEST_CLOSE</stp>
        <stp>[Crispin Spreadsheet.xlsx]SWAN!R224C30</stp>
        <tr r="AD224" s="2"/>
      </tp>
      <tp>
        <v>0.89554</v>
        <stp/>
        <stp>##V3_BDPV12</stp>
        <stp>EURGBP Curncy</stp>
        <stp>PX_YEST_CLOSE</stp>
        <stp>[Crispin Spreadsheet.xlsx]SWAN!R227C30</stp>
        <tr r="AD227" s="2"/>
      </tp>
      <tp>
        <v>0.89554</v>
        <stp/>
        <stp>##V3_BDPV12</stp>
        <stp>EURGBP Curncy</stp>
        <stp>PX_YEST_CLOSE</stp>
        <stp>[Crispin Spreadsheet.xlsx]SWAN!R232C30</stp>
        <tr r="AD232" s="2"/>
      </tp>
      <tp>
        <v>123.37</v>
        <stp/>
        <stp>##V3_BDPV12</stp>
        <stp>G U8 Comdty</stp>
        <stp>LAST_PRICE</stp>
        <stp>[Crispin Spreadsheet.xlsx]SWAN!R227C7</stp>
        <tr r="G227" s="2"/>
      </tp>
      <tp t="s">
        <v>GBp</v>
        <stp/>
        <stp>##V3_BDPV12</stp>
        <stp>SKY LN Equity</stp>
        <stp>CRNCY</stp>
        <stp>[Crispin Spreadsheet.xlsx]OBID!R13C4</stp>
        <tr r="D13" s="7"/>
      </tp>
      <tp>
        <v>124.25</v>
        <stp/>
        <stp>##V3_BDPV12</stp>
        <stp>WCH GY Equity</stp>
        <stp>PX_YEST_CLOSE</stp>
        <stp>[Crispin Spreadsheet.xlsx]SWAN!R58C6</stp>
        <tr r="F58" s="2"/>
      </tp>
      <tp>
        <v>9.702</v>
        <stp/>
        <stp>##V3_BDPV12</stp>
        <stp>DBK GY Equity</stp>
        <stp>PX_YEST_CLOSE</stp>
        <stp>[Crispin Spreadsheet.xlsx]SWAN!R49C6</stp>
        <tr r="F49" s="2"/>
      </tp>
      <tp>
        <v>10.6</v>
        <stp/>
        <stp>##V3_BDPV12</stp>
        <stp>SBA Comdty</stp>
        <stp>LAST_PRICE</stp>
        <stp>[Crispin Spreadsheet.xlsx]OEI!R752C7</stp>
        <tr r="G752" s="1"/>
      </tp>
      <tp t="s">
        <v>NOK</v>
        <stp/>
        <stp>##V3_BDPV12</stp>
        <stp>HUNT NO Equity</stp>
        <stp>CRNCY</stp>
        <stp>[Crispin Spreadsheet.xlsx]SWAN!R101C4</stp>
        <tr r="D101" s="2"/>
      </tp>
      <tp>
        <v>163.25</v>
        <stp/>
        <stp>##V3_BDPV12</stp>
        <stp>RXA Comdty</stp>
        <stp>LAST_PRICE</stp>
        <stp>[Crispin Spreadsheet.xlsx]OEI!R742C7</stp>
        <tr r="G742" s="1"/>
      </tp>
      <tp>
        <v>13.89</v>
        <stp/>
        <stp>##V3_BDPV12</stp>
        <stp>ELF US Equity</stp>
        <stp>PX_YEST_CLOSE</stp>
        <stp>[Crispin Spreadsheet.xlsx]SWAN!R194C6</stp>
        <tr r="F194" s="2"/>
      </tp>
      <tp>
        <v>3</v>
        <stp/>
        <stp>##V3_BDPV12</stp>
        <stp>KGC US Equity</stp>
        <stp>PX_YEST_CLOSE</stp>
        <stp>[Crispin Spreadsheet.xlsx]SWAN!R201C6</stp>
        <tr r="F201" s="2"/>
      </tp>
      <tp>
        <v>216</v>
        <stp/>
        <stp>##V3_BDPV12</stp>
        <stp>OBD LN Equity</stp>
        <stp>PX_YEST_CLOSE</stp>
        <stp>[Crispin Spreadsheet.xlsx]SWAN!R166C6</stp>
        <tr r="F166" s="2"/>
      </tp>
      <tp>
        <v>62.82</v>
        <stp/>
        <stp>##V3_BDPV12</stp>
        <stp>VSAT US Equity</stp>
        <stp>PX_YEST_CLOSE</stp>
        <stp>[Crispin Spreadsheet.xlsx]SWAN!R218C6</stp>
        <tr r="F218" s="2"/>
      </tp>
      <tp>
        <v>28.38</v>
        <stp/>
        <stp>##V3_BDPV12</stp>
        <stp>DEC FP Equity</stp>
        <stp>PX_YEST_CLOSE</stp>
        <stp>[Crispin Spreadsheet.xlsx]SWAN!R37C6</stp>
        <tr r="F37" s="2"/>
      </tp>
      <tp t="s">
        <v>GBp</v>
        <stp/>
        <stp>##V3_BDPV12</stp>
        <stp>EMG LN Equity</stp>
        <stp>CRNCY</stp>
        <stp>[Crispin Spreadsheet.xlsx]FDXC!R42C4</stp>
        <tr r="D42" s="8"/>
      </tp>
      <tp t="s">
        <v>USD</v>
        <stp/>
        <stp>##V3_BDPV12</stp>
        <stp>UNVR US Equity</stp>
        <stp>CRNCY</stp>
        <stp>[Crispin Spreadsheet.xlsx]SWAN!R217C4</stp>
        <tr r="D217" s="2"/>
      </tp>
      <tp t="s">
        <v>GBp</v>
        <stp/>
        <stp>##V3_BDPV12</stp>
        <stp>TSTR LN Equity</stp>
        <stp>CRNCY</stp>
        <stp>[Crispin Spreadsheet.xlsx]SWAN!R177C4</stp>
        <tr r="D177" s="2"/>
      </tp>
      <tp t="s">
        <v>USD</v>
        <stp/>
        <stp>##V3_BDPV12</stp>
        <stp>RDC US Equity</stp>
        <stp>CRNCY</stp>
        <stp>[Crispin Spreadsheet.xlsx]OPUS!R66C4</stp>
        <tr r="D66" s="4"/>
      </tp>
      <tp t="s">
        <v>GBp</v>
        <stp/>
        <stp>##V3_BDPV12</stp>
        <stp>GNC LN Equity</stp>
        <stp>CRNCY</stp>
        <stp>[Crispin Spreadsheet.xlsx]SWAN!R148C4</stp>
        <tr r="D148" s="2"/>
      </tp>
      <tp t="s">
        <v>GBp</v>
        <stp/>
        <stp>##V3_BDPV12</stp>
        <stp>DOM LN Equity</stp>
        <stp>CRNCY</stp>
        <stp>[Crispin Spreadsheet.xlsx]SWAN!R146C4</stp>
        <tr r="D146" s="2"/>
      </tp>
      <tp t="s">
        <v>USD</v>
        <stp/>
        <stp>##V3_BDPV12</stp>
        <stp>HURLN 7.5 07/24/22 Corp</stp>
        <stp>CRNCY</stp>
        <stp>[Crispin Spreadsheet.xlsx]OPUS!R46C4</stp>
        <tr r="D46" s="4"/>
      </tp>
      <tp>
        <v>606</v>
        <stp/>
        <stp>##V3_BDPV12</stp>
        <stp>BA/ LN Equity</stp>
        <stp>PX_YEST_CLOSE</stp>
        <stp>[Crispin Spreadsheet.xlsx]OPUS!R40C6</stp>
        <tr r="F40" s="4"/>
      </tp>
      <tp>
        <v>139.05000000000001</v>
        <stp/>
        <stp>##V3_BDHV12</stp>
        <stp>RI FP Equity</stp>
        <stp>PX_CLOSE_1D</stp>
        <stp>14/08/2018</stp>
        <stp>14/08/2018</stp>
        <stp>[Crispin Spreadsheet.xlsx]OEI!R117C28</stp>
        <tr r="AB117" s="1"/>
      </tp>
      <tp>
        <v>123.75</v>
        <stp/>
        <stp>##V3_BDHV12</stp>
        <stp>EI FP Equity</stp>
        <stp>PX_CLOSE_1D</stp>
        <stp>14/08/2018</stp>
        <stp>14/08/2018</stp>
        <stp>[Crispin Spreadsheet.xlsx]OEI!R104C28</stp>
        <tr r="AB104" s="1"/>
      </tp>
      <tp t="s">
        <v>JPY</v>
        <stp/>
        <stp>##V3_BDPV12</stp>
        <stp>JBU8 Comdty</stp>
        <stp>CRNCY</stp>
        <stp>[Crispin Spreadsheet.xlsx]OEI!R755C4</stp>
        <tr r="D755" s="1"/>
      </tp>
      <tp>
        <v>36.049999999999997</v>
        <stp/>
        <stp>##V3_BDPV12</stp>
        <stp>GM US Equity</stp>
        <stp>LAST_PRICE</stp>
        <stp>[Crispin Spreadsheet.xlsx]OEI!R665C7</stp>
        <tr r="G665" s="1"/>
      </tp>
      <tp>
        <v>8.1449999999999996</v>
        <stp/>
        <stp>##V3_BDPV12</stp>
        <stp>CBK GY Equity</stp>
        <stp>PX_YEST_CLOSE</stp>
        <stp>[Crispin Spreadsheet.xlsx]SWAN!R48C6</stp>
        <tr r="F48" s="2"/>
      </tp>
      <tp t="s">
        <v>GBp</v>
        <stp/>
        <stp>##V3_BDPV12</stp>
        <stp>SKY LN Equity</stp>
        <stp>CRNCY</stp>
        <stp>[Crispin Spreadsheet.xlsx]FDXC!R45C4</stp>
        <tr r="D45" s="8"/>
      </tp>
      <tp>
        <v>79.87</v>
        <stp/>
        <stp>##V3_BDPV12</stp>
        <stp>OXY US Equity</stp>
        <stp>PX_YEST_CLOSE</stp>
        <stp>[Crispin Spreadsheet.xlsx]OPUS!R65C6</stp>
        <tr r="F65" s="4"/>
      </tp>
      <tp>
        <v>97.4</v>
        <stp/>
        <stp>##V3_BDPV12</stp>
        <stp>IQE LN Equity</stp>
        <stp>PX_YEST_CLOSE</stp>
        <stp>[Crispin Spreadsheet.xlsx]SWAN!R156C6</stp>
        <tr r="F156" s="2"/>
      </tp>
      <tp t="s">
        <v>GBp</v>
        <stp/>
        <stp>##V3_BDPV12</stp>
        <stp>FRES LN Equity</stp>
        <stp>CRNCY</stp>
        <stp>[Crispin Spreadsheet.xlsx]SWAN!R147C4</stp>
        <tr r="D147" s="2"/>
      </tp>
      <tp>
        <v>12.11</v>
        <stp/>
        <stp>##V3_BDPV12</stp>
        <stp>RIG US Equity</stp>
        <stp>PX_YEST_CLOSE</stp>
        <stp>[Crispin Spreadsheet.xlsx]SWAN!R214C6</stp>
        <tr r="F214" s="2"/>
      </tp>
      <tp>
        <v>14.04</v>
        <stp/>
        <stp>##V3_BDPV12</stp>
        <stp>RDC US Equity</stp>
        <stp>PX_YEST_CLOSE</stp>
        <stp>[Crispin Spreadsheet.xlsx]SWAN!R210C6</stp>
        <tr r="F210" s="2"/>
      </tp>
      <tp>
        <v>1.3220000000000001</v>
        <stp/>
        <stp>##V3_BDPV12</stp>
        <stp>SAB SQ Equity</stp>
        <stp>PX_YEST_CLOSE</stp>
        <stp>[Crispin Spreadsheet.xlsx]SWAN!R111C6</stp>
        <tr r="F111" s="2"/>
      </tp>
      <tp t="s">
        <v>Short Euro-BTP Fu Sep18</v>
        <stp/>
        <stp>##V3_BDPV12</stp>
        <stp>BTSA Comdty</stp>
        <stp>NAME</stp>
        <stp>[Crispin Spreadsheet.xlsx]OEI!R745C5</stp>
        <tr r="E745" s="1"/>
      </tp>
      <tp>
        <v>90.9</v>
        <stp/>
        <stp>##V3_BDPV12</stp>
        <stp>JUST LN Equity</stp>
        <stp>PX_YEST_CLOSE</stp>
        <stp>[Crispin Spreadsheet.xlsx]SWAN!R159C6</stp>
        <tr r="F159" s="2"/>
      </tp>
      <tp>
        <v>367.68</v>
        <stp/>
        <stp>##V3_BDPV12</stp>
        <stp>NFLX US Equity</stp>
        <stp>PX_YEST_CLOSE</stp>
        <stp>[Crispin Spreadsheet.xlsx]SWAN!R205C6</stp>
        <tr r="F205" s="2"/>
      </tp>
      <tp>
        <v>14.2</v>
        <stp/>
        <stp>##V3_BDPV12</stp>
        <stp>656 HK Equity</stp>
        <stp>PX_YEST_CLOSE</stp>
        <stp>[Crispin Spreadsheet.xlsx]OEI!R202C6</stp>
        <tr r="F202" s="1"/>
      </tp>
      <tp t="s">
        <v>USD</v>
        <stp/>
        <stp>##V3_BDPV12</stp>
        <stp>KGC US Equity</stp>
        <stp>CRNCY</stp>
        <stp>[Crispin Spreadsheet.xlsx]OPUS!R64C4</stp>
        <tr r="D64" s="4"/>
      </tp>
      <tp>
        <v>14.04</v>
        <stp/>
        <stp>##V3_BDPV12</stp>
        <stp>RDC US Equity</stp>
        <stp>PX_YEST_CLOSE</stp>
        <stp>[Crispin Spreadsheet.xlsx]FDXC!R59C6</stp>
        <tr r="F59" s="8"/>
      </tp>
      <tp>
        <v>123.18</v>
        <stp/>
        <stp>##V3_BDPV12</stp>
        <stp>IKA Comdty</stp>
        <stp>LAST_PRICE</stp>
        <stp>[Crispin Spreadsheet.xlsx]OEI!R743C7</stp>
        <tr r="G743" s="1"/>
      </tp>
      <tp>
        <v>71.790000000000006</v>
        <stp/>
        <stp>##V3_BDPV12</stp>
        <stp>K US Equity</stp>
        <stp>LAST_PRICE</stp>
        <stp>[Crispin Spreadsheet.xlsx]SWAN!R200C7</stp>
        <tr r="G200" s="2"/>
      </tp>
      <tp>
        <v>313.05</v>
        <stp/>
        <stp>##V3_BDPV12</stp>
        <stp>NOVOB DC Equity</stp>
        <stp>LAST_PRICE</stp>
        <stp>[Crispin Spreadsheet.xlsx]OEI!R66C7</stp>
        <tr r="G66" s="1"/>
      </tp>
      <tp t="s">
        <v>GBP</v>
        <stp/>
        <stp>##V3_BDPV12</stp>
        <stp>G U8 Comdty</stp>
        <stp>CRNCY</stp>
        <stp>[Crispin Spreadsheet.xlsx]OEI!R756C4</stp>
        <tr r="D756" s="1"/>
      </tp>
      <tp>
        <v>5.75</v>
        <stp/>
        <stp>##V3_BDPV12</stp>
        <stp>KN FP Equity</stp>
        <stp>LAST_PRICE</stp>
        <stp>[Crispin Spreadsheet.xlsx]OEI!R115C7</stp>
        <tr r="G115" s="1"/>
      </tp>
      <tp>
        <v>545.5</v>
        <stp/>
        <stp>##V3_BDPV12</stp>
        <stp>W A Comdty</stp>
        <stp>LAST_PRICE</stp>
        <stp>[Crispin Spreadsheet.xlsx]OEI!R750C7</stp>
        <tr r="G750" s="1"/>
      </tp>
      <tp t="s">
        <v>CAD</v>
        <stp/>
        <stp>##V3_BDPV12</stp>
        <stp>ACB CN Equity</stp>
        <stp>CRNCY</stp>
        <stp>[Crispin Spreadsheet.xlsx]SWAN!R23C4</stp>
        <tr r="D23" s="2"/>
      </tp>
      <tp t="s">
        <v>USD</v>
        <stp/>
        <stp>##V3_BDPV12</stp>
        <stp>OXY US Equity</stp>
        <stp>CRNCY</stp>
        <stp>[Crispin Spreadsheet.xlsx]FDXC!R58C4</stp>
        <tr r="D58" s="8"/>
      </tp>
      <tp>
        <v>6.84</v>
        <stp/>
        <stp>##V3_BDPV12</stp>
        <stp>SUPV US Equity</stp>
        <stp>PX_YEST_CLOSE</stp>
        <stp>[Crispin Spreadsheet.xlsx]SWAN!R198C6</stp>
        <tr r="F198" s="2"/>
      </tp>
      <tp>
        <v>11790</v>
        <stp/>
        <stp>##V3_BDPV12</stp>
        <stp>ANG SJ Equity</stp>
        <stp>PX_YEST_CLOSE</stp>
        <stp>[Crispin Spreadsheet.xlsx]SWAN!R107C6</stp>
        <tr r="F107" s="2"/>
      </tp>
      <tp t="s">
        <v>GBp</v>
        <stp/>
        <stp>##V3_BDPV12</stp>
        <stp>DMGT LN Equity</stp>
        <stp>CRNCY</stp>
        <stp>[Crispin Spreadsheet.xlsx]SWAN!R143C4</stp>
        <tr r="D143" s="2"/>
      </tp>
      <tp>
        <v>122.54</v>
        <stp/>
        <stp>##V3_BDPV12</stp>
        <stp>G A Comdty</stp>
        <stp>LAST_PRICE</stp>
        <stp>[Crispin Spreadsheet.xlsx]OEI!R740C7</stp>
        <tr r="G740" s="1"/>
      </tp>
      <tp>
        <v>6.55</v>
        <stp/>
        <stp>##V3_BDPV12</stp>
        <stp>317 HK Equity</stp>
        <stp>PX_YEST_CLOSE</stp>
        <stp>[Crispin Spreadsheet.xlsx]OEI!R205C6</stp>
        <tr r="F205" s="1"/>
      </tp>
      <tp>
        <v>16.68</v>
        <stp/>
        <stp>##V3_BDPV12</stp>
        <stp>175 HK Equity</stp>
        <stp>PX_YEST_CLOSE</stp>
        <stp>[Crispin Spreadsheet.xlsx]OEI!R203C6</stp>
        <tr r="F203" s="1"/>
      </tp>
      <tp>
        <v>37.4</v>
        <stp/>
        <stp>##V3_BDPV12</stp>
        <stp>JSE LN Equity</stp>
        <stp>PX_YEST_CLOSE</stp>
        <stp>[Crispin Spreadsheet.xlsx]ALEG!R44C6</stp>
        <tr r="F44" s="3"/>
      </tp>
      <tp t="s">
        <v>GBp</v>
        <stp/>
        <stp>##V3_BDPV12</stp>
        <stp>CCH LN Equity</stp>
        <stp>CRNCY</stp>
        <stp>[Crispin Spreadsheet.xlsx]SWAN!R141C4</stp>
        <tr r="D141" s="2"/>
      </tp>
      <tp>
        <v>1</v>
        <stp/>
        <stp>##V3_BDPV12</stp>
        <stp>EURSEK Curncy</stp>
        <stp>QUOTE_FACTOR</stp>
        <stp>[Crispin Spreadsheet.xlsx]ALEG!R32C12</stp>
        <tr r="L32" s="3"/>
      </tp>
      <tp>
        <v>1</v>
        <stp/>
        <stp>##V3_BDPV12</stp>
        <stp>EURNOK Curncy</stp>
        <stp>QUOTE_FACTOR</stp>
        <stp>[Crispin Spreadsheet.xlsx]ALEG!R28C12</stp>
        <tr r="L28" s="3"/>
      </tp>
      <tp>
        <v>1</v>
        <stp/>
        <stp>##V3_BDPV12</stp>
        <stp>EURNOK Curncy</stp>
        <stp>QUOTE_FACTOR</stp>
        <stp>[Crispin Spreadsheet.xlsx]ALEG!R29C12</stp>
        <tr r="L29" s="3"/>
      </tp>
      <tp>
        <v>1</v>
        <stp/>
        <stp>##V3_BDPV12</stp>
        <stp>EURJPY Curncy</stp>
        <stp>QUOTE_FACTOR</stp>
        <stp>[Crispin Spreadsheet.xlsx]SWAN!R90C12</stp>
        <tr r="L90" s="2"/>
      </tp>
      <tp>
        <v>1</v>
        <stp/>
        <stp>##V3_BDPV12</stp>
        <stp>EURJPY Curncy</stp>
        <stp>QUOTE_FACTOR</stp>
        <stp>[Crispin Spreadsheet.xlsx]SWAN!R91C12</stp>
        <tr r="L91" s="2"/>
      </tp>
      <tp>
        <v>1</v>
        <stp/>
        <stp>##V3_BDPV12</stp>
        <stp>EURJPY Curncy</stp>
        <stp>QUOTE_FACTOR</stp>
        <stp>[Crispin Spreadsheet.xlsx]SWAN!R88C12</stp>
        <tr r="L88" s="2"/>
      </tp>
      <tp>
        <v>1</v>
        <stp/>
        <stp>##V3_BDPV12</stp>
        <stp>EURJPY Curncy</stp>
        <stp>QUOTE_FACTOR</stp>
        <stp>[Crispin Spreadsheet.xlsx]SWAN!R89C12</stp>
        <tr r="L89" s="2"/>
      </tp>
      <tp>
        <v>1</v>
        <stp/>
        <stp>##V3_BDPV12</stp>
        <stp>EURJPY Curncy</stp>
        <stp>QUOTE_FACTOR</stp>
        <stp>[Crispin Spreadsheet.xlsx]SWAN!R86C12</stp>
        <tr r="L86" s="2"/>
      </tp>
      <tp>
        <v>1</v>
        <stp/>
        <stp>##V3_BDPV12</stp>
        <stp>EURJPY Curncy</stp>
        <stp>QUOTE_FACTOR</stp>
        <stp>[Crispin Spreadsheet.xlsx]SWAN!R87C12</stp>
        <tr r="L87" s="2"/>
      </tp>
      <tp>
        <v>1</v>
        <stp/>
        <stp>##V3_BDPV12</stp>
        <stp>EURJPY Curncy</stp>
        <stp>QUOTE_FACTOR</stp>
        <stp>[Crispin Spreadsheet.xlsx]SWAN!R84C12</stp>
        <tr r="L84" s="2"/>
      </tp>
      <tp>
        <v>1</v>
        <stp/>
        <stp>##V3_BDPV12</stp>
        <stp>EURJPY Curncy</stp>
        <stp>QUOTE_FACTOR</stp>
        <stp>[Crispin Spreadsheet.xlsx]SWAN!R85C12</stp>
        <tr r="L85" s="2"/>
      </tp>
      <tp>
        <v>1</v>
        <stp/>
        <stp>##V3_BDPV12</stp>
        <stp>EURJPY Curncy</stp>
        <stp>QUOTE_FACTOR</stp>
        <stp>[Crispin Spreadsheet.xlsx]SWAN!R82C12</stp>
        <tr r="L82" s="2"/>
      </tp>
      <tp>
        <v>1</v>
        <stp/>
        <stp>##V3_BDPV12</stp>
        <stp>EURJPY Curncy</stp>
        <stp>QUOTE_FACTOR</stp>
        <stp>[Crispin Spreadsheet.xlsx]SWAN!R83C12</stp>
        <tr r="L83" s="2"/>
      </tp>
      <tp>
        <v>1</v>
        <stp/>
        <stp>##V3_BDPV12</stp>
        <stp>EURJPY Curncy</stp>
        <stp>QUOTE_FACTOR</stp>
        <stp>[Crispin Spreadsheet.xlsx]SWAN!R80C12</stp>
        <tr r="L80" s="2"/>
      </tp>
      <tp>
        <v>1</v>
        <stp/>
        <stp>##V3_BDPV12</stp>
        <stp>EURJPY Curncy</stp>
        <stp>QUOTE_FACTOR</stp>
        <stp>[Crispin Spreadsheet.xlsx]SWAN!R81C12</stp>
        <tr r="L81" s="2"/>
      </tp>
      <tp>
        <v>1</v>
        <stp/>
        <stp>##V3_BDPV12</stp>
        <stp>EURJPY Curncy</stp>
        <stp>QUOTE_FACTOR</stp>
        <stp>[Crispin Spreadsheet.xlsx]SWAN!R79C12</stp>
        <tr r="L79" s="2"/>
      </tp>
      <tp>
        <v>1</v>
        <stp/>
        <stp>##V3_BDPV12</stp>
        <stp>GBPEUR Curncy</stp>
        <stp>QUOTE_FACTOR</stp>
        <stp>[Crispin Spreadsheet.xlsx]OPUS!R14C12</stp>
        <tr r="L14" s="4"/>
      </tp>
      <tp>
        <v>1</v>
        <stp/>
        <stp>##V3_BDPV12</stp>
        <stp>GBPEUR Curncy</stp>
        <stp>QUOTE_FACTOR</stp>
        <stp>[Crispin Spreadsheet.xlsx]OPUS!R17C12</stp>
        <tr r="L17" s="4"/>
      </tp>
      <tp>
        <v>1</v>
        <stp/>
        <stp>##V3_BDPV12</stp>
        <stp>GBPEUR Curncy</stp>
        <stp>QUOTE_FACTOR</stp>
        <stp>[Crispin Spreadsheet.xlsx]OPUS!R12C12</stp>
        <tr r="L12" s="4"/>
      </tp>
      <tp>
        <v>1</v>
        <stp/>
        <stp>##V3_BDPV12</stp>
        <stp>GBPEUR Curncy</stp>
        <stp>QUOTE_FACTOR</stp>
        <stp>[Crispin Spreadsheet.xlsx]OPUS!R13C12</stp>
        <tr r="L13" s="4"/>
      </tp>
      <tp>
        <v>1</v>
        <stp/>
        <stp>##V3_BDPV12</stp>
        <stp>GBPEUR Curncy</stp>
        <stp>QUOTE_FACTOR</stp>
        <stp>[Crispin Spreadsheet.xlsx]OPUS!R18C12</stp>
        <tr r="L18" s="4"/>
      </tp>
      <tp>
        <v>21.79</v>
        <stp/>
        <stp>##V3_BDPV12</stp>
        <stp>FORTUM FH Equity</stp>
        <stp>LAST_PRICE</stp>
        <stp>[Crispin Spreadsheet.xlsx]OEI!R73C7</stp>
        <tr r="G73" s="1"/>
      </tp>
      <tp>
        <v>4.923</v>
        <stp/>
        <stp>##V3_BDHV12</stp>
        <stp>VK FP Equity</stp>
        <stp>PX_CLOSE_1D</stp>
        <stp>14/08/2018</stp>
        <stp>14/08/2018</stp>
        <stp>[Crispin Spreadsheet.xlsx]OEI!R137C28</stp>
        <tr r="AB137" s="1"/>
      </tp>
      <tp>
        <v>155.80000000000001</v>
        <stp/>
        <stp>##V3_BDHV12</stp>
        <stp>SK FP Equity</stp>
        <stp>PX_CLOSE_1D</stp>
        <stp>14/08/2018</stp>
        <stp>14/08/2018</stp>
        <stp>[Crispin Spreadsheet.xlsx]OEI!R126C28</stp>
        <tr r="AB126" s="1"/>
      </tp>
      <tp>
        <v>4.7949999999999999</v>
        <stp/>
        <stp>##V3_BDPV12</stp>
        <stp>NOKIA FH Equity</stp>
        <stp>LAST_PRICE</stp>
        <stp>[Crispin Spreadsheet.xlsx]OEI!R78C7</stp>
        <tr r="G78" s="1"/>
      </tp>
      <tp t="s">
        <v>JPY</v>
        <stp/>
        <stp>##V3_BDPV12</stp>
        <stp>8848 JT Equity</stp>
        <stp>CRNCY</stp>
        <stp>[Crispin Spreadsheet.xlsx]BEST!R7C4</stp>
        <tr r="D7" s="6"/>
      </tp>
      <tp t="s">
        <v>USD</v>
        <stp/>
        <stp>##V3_BDPV12</stp>
        <stp>USU8 Comdty</stp>
        <stp>CRNCY</stp>
        <stp>[Crispin Spreadsheet.xlsx]OEI!R757C4</stp>
        <tr r="D757" s="1"/>
      </tp>
      <tp>
        <v>21.34</v>
        <stp/>
        <stp>##V3_BDPV12</stp>
        <stp>ON US Equity</stp>
        <stp>LAST_PRICE</stp>
        <stp>[Crispin Spreadsheet.xlsx]OEI!R824C7</stp>
        <tr r="G824" s="1"/>
      </tp>
      <tp>
        <v>79.650000000000006</v>
        <stp/>
        <stp>##V3_BDPV12</stp>
        <stp>BB FP Equity</stp>
        <stp>LAST_PRICE</stp>
        <stp>[Crispin Spreadsheet.xlsx]OEI!R128C7</stp>
        <tr r="G128" s="1"/>
      </tp>
      <tp>
        <v>58.27</v>
        <stp/>
        <stp>##V3_BDPV12</stp>
        <stp>KHC US Equity</stp>
        <stp>PX_YEST_CLOSE</stp>
        <stp>[Crispin Spreadsheet.xlsx]SWAN!R202C6</stp>
        <tr r="F202" s="2"/>
      </tp>
      <tp>
        <v>3643</v>
        <stp/>
        <stp>##V3_BDPV12</stp>
        <stp>BKG LN Equity</stp>
        <stp>PX_YEST_CLOSE</stp>
        <stp>[Crispin Spreadsheet.xlsx]SWAN!R136C6</stp>
        <tr r="F136" s="2"/>
      </tp>
      <tp>
        <v>22.35</v>
        <stp/>
        <stp>##V3_BDPV12</stp>
        <stp>VIV FP Equity</stp>
        <stp>PX_YEST_CLOSE</stp>
        <stp>[Crispin Spreadsheet.xlsx]ALEG!R11C6</stp>
        <tr r="F11" s="3"/>
      </tp>
      <tp t="s">
        <v>GBp</v>
        <stp/>
        <stp>##V3_BDPV12</stp>
        <stp>EMG LN Equity</stp>
        <stp>CRNCY</stp>
        <stp>[Crispin Spreadsheet.xlsx]ALEG!R45C4</stp>
        <tr r="D45" s="3"/>
      </tp>
      <tp>
        <v>69.88</v>
        <stp/>
        <stp>##V3_BDPV12</stp>
        <stp>CLA Comdty</stp>
        <stp>LAST_PRICE</stp>
        <stp>[Crispin Spreadsheet.xlsx]OEI!R751C7</stp>
        <tr r="G751" s="1"/>
      </tp>
      <tp>
        <v>43.64</v>
        <stp/>
        <stp>##V3_BDPV12</stp>
        <stp>BMA US Equity</stp>
        <stp>PX_YEST_CLOSE</stp>
        <stp>[Crispin Spreadsheet.xlsx]FDXC!R52C6</stp>
        <tr r="F52" s="8"/>
      </tp>
      <tp>
        <v>37.4</v>
        <stp/>
        <stp>##V3_BDPV12</stp>
        <stp>JSE LN Equity</stp>
        <stp>PX_YEST_CLOSE</stp>
        <stp>[Crispin Spreadsheet.xlsx]FDXC!R41C6</stp>
        <tr r="F41" s="8"/>
      </tp>
      <tp>
        <v>43.64</v>
        <stp/>
        <stp>##V3_BDPV12</stp>
        <stp>BMA US Equity</stp>
        <stp>PX_YEST_CLOSE</stp>
        <stp>[Crispin Spreadsheet.xlsx]ALEG!R56C6</stp>
        <tr r="F56" s="3"/>
      </tp>
      <tp t="s">
        <v>USD</v>
        <stp/>
        <stp>##V3_BDPV12</stp>
        <stp>RIG US Equity</stp>
        <stp>CRNCY</stp>
        <stp>[Crispin Spreadsheet.xlsx]OPUS!R68C4</stp>
        <tr r="D68" s="4"/>
      </tp>
      <tp>
        <v>150.28</v>
        <stp/>
        <stp>##V3_BDPV12</stp>
        <stp>JBA Comdty</stp>
        <stp>LAST_PRICE</stp>
        <stp>[Crispin Spreadsheet.xlsx]OEI!R741C7</stp>
        <tr r="G741" s="1"/>
      </tp>
      <tp>
        <v>144.3125</v>
        <stp/>
        <stp>##V3_BDHV12</stp>
        <stp>USU8 Comdty</stp>
        <stp>PX_CLOSE_1D</stp>
        <stp>14/08/2018</stp>
        <stp>14/08/2018</stp>
        <stp>[Crispin Spreadsheet.xlsx]OEI!R757C28</stp>
        <tr r="AB757" s="1"/>
      </tp>
      <tp>
        <v>1</v>
        <stp/>
        <stp>##V3_BDPV12</stp>
        <stp>USDNOK Curncy</stp>
        <stp>QUOTE_FACTOR</stp>
        <stp>[Crispin Spreadsheet.xlsx]FDXC!R25C12</stp>
        <tr r="L25" s="8"/>
      </tp>
      <tp>
        <v>1</v>
        <stp/>
        <stp>##V3_BDPV12</stp>
        <stp>USDNOK Curncy</stp>
        <stp>QUOTE_FACTOR</stp>
        <stp>[Crispin Spreadsheet.xlsx]FDXC!R26C12</stp>
        <tr r="L26" s="8"/>
      </tp>
      <tp>
        <v>1</v>
        <stp/>
        <stp>##V3_BDPV12</stp>
        <stp>USDSEK Curncy</stp>
        <stp>QUOTE_FACTOR</stp>
        <stp>[Crispin Spreadsheet.xlsx]FDXC!R29C12</stp>
        <tr r="L29" s="8"/>
      </tp>
      <tp>
        <v>987.4</v>
        <stp/>
        <stp>##V3_BDHV12</stp>
        <stp>FRES LN Equity</stp>
        <stp>PX_CLOSE_1D</stp>
        <stp>14/08/2018</stp>
        <stp>14/08/2018</stp>
        <stp>[Crispin Spreadsheet.xlsx]SWAN!R147C26</stp>
        <tr r="Z147" s="2"/>
      </tp>
      <tp>
        <v>9912</v>
        <stp/>
        <stp>##V3_BDPV12</stp>
        <stp>MAERSKB DC Equity</stp>
        <stp>PX_YEST_CLOSE</stp>
        <stp>[Crispin Spreadsheet.xlsx]OEI!R778C6</stp>
        <tr r="F778" s="1"/>
      </tp>
      <tp>
        <v>5374</v>
        <stp/>
        <stp>##V3_BDHV12</stp>
        <stp>RRS LN Equity</stp>
        <stp>PX_CLOSE_1D</stp>
        <stp>14/08/2018</stp>
        <stp>14/08/2018</stp>
        <stp>[Crispin Spreadsheet.xlsx]FDXC!R44C22</stp>
        <tr r="V44" s="8"/>
      </tp>
      <tp>
        <v>50.5</v>
        <stp/>
        <stp>##V3_BDHV12</stp>
        <stp>TSTR LN Equity</stp>
        <stp>PX_CLOSE_1D</stp>
        <stp>14/08/2018</stp>
        <stp>14/08/2018</stp>
        <stp>[Crispin Spreadsheet.xlsx]ALEG!R51C22</stp>
        <tr r="V51" s="3"/>
      </tp>
      <tp>
        <v>436.2</v>
        <stp/>
        <stp>##V3_BDHV12</stp>
        <stp>ERF FP Equity</stp>
        <stp>PX_CLOSE_1D</stp>
        <stp>14/08/2018</stp>
        <stp>14/08/2018</stp>
        <stp>[Crispin Spreadsheet.xlsx]SWAN!R36C26</stp>
        <tr r="Z36" s="2"/>
      </tp>
      <tp>
        <v>134</v>
        <stp/>
        <stp>##V3_BDHV12</stp>
        <stp>WAF GY Equity</stp>
        <stp>PX_CLOSE_1D</stp>
        <stp>14/08/2018</stp>
        <stp>14/08/2018</stp>
        <stp>[Crispin Spreadsheet.xlsx]SWAN!R54C26</stp>
        <tr r="Z54" s="2"/>
      </tp>
      <tp>
        <v>297.60000000000002</v>
        <stp/>
        <stp>##V3_BDPV12</stp>
        <stp>AKERBP NO Equity</stp>
        <stp>LAST_PRICE</stp>
        <stp>[Crispin Spreadsheet.xlsx]ALEG!R28C7</stp>
        <tr r="G28" s="3"/>
      </tp>
      <tp t="s">
        <v>USD</v>
        <stp/>
        <stp>##V3_BDPV12</stp>
        <stp>SUPV US Equity</stp>
        <stp>CRNCY</stp>
        <stp>[Crispin Spreadsheet.xlsx]OEI!R670C4</stp>
        <tr r="D670" s="1"/>
      </tp>
      <tp>
        <v>324.2</v>
        <stp/>
        <stp>##V3_BDPV12</stp>
        <stp>SBRY LN Equity</stp>
        <stp>PX_YEST_CLOSE</stp>
        <stp>[Crispin Spreadsheet.xlsx]OEI!R511C6</stp>
        <tr r="F511" s="1"/>
      </tp>
      <tp t="s">
        <v>GBp</v>
        <stp/>
        <stp>##V3_BDPV12</stp>
        <stp>FRES LN Equity</stp>
        <stp>CRNCY</stp>
        <stp>[Crispin Spreadsheet.xlsx]OEI!R798C4</stp>
        <tr r="D798" s="1"/>
      </tp>
      <tp t="s">
        <v>GBp</v>
        <stp/>
        <stp>##V3_BDPV12</stp>
        <stp>CLNR LN Equity</stp>
        <stp>CRNCY</stp>
        <stp>[Crispin Spreadsheet.xlsx]OEI!R453C4</stp>
        <tr r="D453" s="1"/>
      </tp>
      <tp>
        <v>506.4</v>
        <stp/>
        <stp>##V3_BDPV12</stp>
        <stp>INVP LN Equity</stp>
        <stp>PX_YEST_CLOSE</stp>
        <stp>[Crispin Spreadsheet.xlsx]OEI!R505C6</stp>
        <tr r="F505" s="1"/>
      </tp>
      <tp>
        <v>54</v>
        <stp/>
        <stp>##V3_BDPV12</stp>
        <stp>TSTR LN Equity</stp>
        <stp>PX_YEST_CLOSE</stp>
        <stp>[Crispin Spreadsheet.xlsx]OEI!R597C6</stp>
        <tr r="F597" s="1"/>
      </tp>
      <tp>
        <v>77.05</v>
        <stp/>
        <stp>##V3_BDPV12</stp>
        <stp>LAMR US Equity</stp>
        <stp>PX_YEST_CLOSE</stp>
        <stp>[Crispin Spreadsheet.xlsx]OEI!R813C6</stp>
        <tr r="F813" s="1"/>
      </tp>
      <tp>
        <v>1534</v>
        <stp/>
        <stp>##V3_BDPV12</stp>
        <stp>PLUS LN Equity</stp>
        <stp>PX_YEST_CLOSE</stp>
        <stp>[Crispin Spreadsheet.xlsx]OEI!R826C6</stp>
        <tr r="F826" s="1"/>
      </tp>
      <tp>
        <v>354.83</v>
        <stp/>
        <stp>##V3_BDPV12</stp>
        <stp>ILMN US Equity</stp>
        <stp>PX_YEST_CLOSE</stp>
        <stp>[Crispin Spreadsheet.xlsx]OEI!R673C6</stp>
        <tr r="F673" s="1"/>
      </tp>
      <tp t="s">
        <v>EUR</v>
        <stp/>
        <stp>##V3_BDPV12</stp>
        <stp>APAM NA Equity</stp>
        <stp>CRNCY</stp>
        <stp>[Crispin Spreadsheet.xlsx]OEI!R303C4</stp>
        <tr r="D303" s="1"/>
      </tp>
      <tp t="s">
        <v>USD</v>
        <stp/>
        <stp>##V3_BDPV12</stp>
        <stp>SDRL US Equity</stp>
        <stp>CRNCY</stp>
        <stp>[Crispin Spreadsheet.xlsx]OEI!R832C4</stp>
        <tr r="D832" s="1"/>
      </tp>
      <tp t="s">
        <v>GBp</v>
        <stp/>
        <stp>##V3_BDPV12</stp>
        <stp>GLEN LN Equity</stp>
        <stp>CRNCY</stp>
        <stp>[Crispin Spreadsheet.xlsx]OEI!R478C4</stp>
        <tr r="D478" s="1"/>
      </tp>
      <tp t="s">
        <v>EUR</v>
        <stp/>
        <stp>##V3_BDPV12</stp>
        <stp>CNHI IM Equity</stp>
        <stp>CRNCY</stp>
        <stp>[Crispin Spreadsheet.xlsx]OEI!R786C4</stp>
        <tr r="D786" s="1"/>
      </tp>
      <tp>
        <v>680.5</v>
        <stp/>
        <stp>##V3_BDPV12</stp>
        <stp>DOKA SW Equity</stp>
        <stp>PX_YEST_CLOSE</stp>
        <stp>[Crispin Spreadsheet.xlsx]OEI!R791C6</stp>
        <tr r="F791" s="1"/>
      </tp>
      <tp>
        <v>175.75</v>
        <stp/>
        <stp>##V3_BDPV12</stp>
        <stp>SKFB SS Equity</stp>
        <stp>PX_YEST_CLOSE</stp>
        <stp>[Crispin Spreadsheet.xlsx]OEI!R378C6</stp>
        <tr r="F378" s="1"/>
      </tp>
      <tp>
        <v>2612</v>
        <stp/>
        <stp>##V3_BDPV12</stp>
        <stp>1820 JT Equity</stp>
        <stp>LAST_PRICE</stp>
        <stp>[Crispin Spreadsheet.xlsx]OEI!R277C7</stp>
        <tr r="G277" s="1"/>
      </tp>
      <tp>
        <v>1179</v>
        <stp/>
        <stp>##V3_BDPV12</stp>
        <stp>6395 JT Equity</stp>
        <stp>LAST_PRICE</stp>
        <stp>[Crispin Spreadsheet.xlsx]OEI!R292C7</stp>
        <tr r="G292" s="1"/>
      </tp>
      <tp>
        <v>2552</v>
        <stp/>
        <stp>##V3_BDPV12</stp>
        <stp>6753 JT Equity</stp>
        <stp>LAST_PRICE</stp>
        <stp>[Crispin Spreadsheet.xlsx]OEI!R284C7</stp>
        <tr r="G284" s="1"/>
      </tp>
      <tp>
        <v>1129</v>
        <stp/>
        <stp>##V3_BDPV12</stp>
        <stp>5202 JT Equity</stp>
        <stp>LAST_PRICE</stp>
        <stp>[Crispin Spreadsheet.xlsx]OEI!R275C7</stp>
        <tr r="G275" s="1"/>
      </tp>
      <tp>
        <v>2197</v>
        <stp/>
        <stp>##V3_BDPV12</stp>
        <stp>5401 JT Equity</stp>
        <stp>LAST_PRICE</stp>
        <stp>[Crispin Spreadsheet.xlsx]OEI!R276C7</stp>
        <tr r="G276" s="1"/>
      </tp>
      <tp>
        <v>7783</v>
        <stp/>
        <stp>##V3_BDPV12</stp>
        <stp>4911 JT Equity</stp>
        <stp>LAST_PRICE</stp>
        <stp>[Crispin Spreadsheet.xlsx]OEI!R286C7</stp>
        <tr r="G286" s="1"/>
      </tp>
      <tp>
        <v>757.5</v>
        <stp/>
        <stp>##V3_BDHV12</stp>
        <stp>DMGT LN Equity</stp>
        <stp>PX_CLOSE_1D</stp>
        <stp>14/08/2018</stp>
        <stp>14/08/2018</stp>
        <stp>[Crispin Spreadsheet.xlsx]OPE!R34C22</stp>
        <tr r="V34" s="5"/>
      </tp>
      <tp>
        <v>4364</v>
        <stp/>
        <stp>##V3_BDPV12</stp>
        <stp>8316 JT Equity</stp>
        <stp>LAST_PRICE</stp>
        <stp>[Crispin Spreadsheet.xlsx]OEI!R291C7</stp>
        <tr r="G291" s="1"/>
      </tp>
      <tp>
        <v>668</v>
        <stp/>
        <stp>##V3_BDPV12</stp>
        <stp>8306 JT Equity</stp>
        <stp>LAST_PRICE</stp>
        <stp>[Crispin Spreadsheet.xlsx]OEI!R271C7</stp>
        <tr r="G271" s="1"/>
      </tp>
      <tp>
        <v>1548</v>
        <stp/>
        <stp>##V3_BDPV12</stp>
        <stp>SKY LN Equity</stp>
        <stp>LAST_PRICE</stp>
        <stp>[Crispin Spreadsheet.xlsx]OPUS!R52C7</stp>
        <tr r="G52" s="4"/>
      </tp>
      <tp>
        <v>56.5</v>
        <stp/>
        <stp>##V3_BDPV12</stp>
        <stp>TSTR LN Equity</stp>
        <stp>LAST_PRICE</stp>
        <stp>[Crispin Spreadsheet.xlsx]FDXC!R47C7</stp>
        <tr r="G47" s="8"/>
      </tp>
      <tp>
        <v>4.37</v>
        <stp/>
        <stp>##V3_BDHV12</stp>
        <stp>GOGO US Equity</stp>
        <stp>PX_CLOSE_1D</stp>
        <stp>14/08/2018</stp>
        <stp>14/08/2018</stp>
        <stp>[Crispin Spreadsheet.xlsx]SWAN!R196C26</stp>
        <tr r="Z196" s="2"/>
      </tp>
      <tp>
        <v>757.5</v>
        <stp/>
        <stp>##V3_BDHV12</stp>
        <stp>DMGT LN Equity</stp>
        <stp>PX_CLOSE_1D</stp>
        <stp>14/08/2018</stp>
        <stp>14/08/2018</stp>
        <stp>[Crispin Spreadsheet.xlsx]FDXC!R37C22</stp>
        <tr r="V37" s="8"/>
      </tp>
      <tp>
        <v>30.17</v>
        <stp/>
        <stp>##V3_BDHV12</stp>
        <stp>GGAL US Equity</stp>
        <stp>PX_CLOSE_1D</stp>
        <stp>14/08/2018</stp>
        <stp>14/08/2018</stp>
        <stp>[Crispin Spreadsheet.xlsx]SWAN!R197C26</stp>
        <tr r="Z197" s="2"/>
      </tp>
      <tp>
        <v>10.23</v>
        <stp/>
        <stp>##V3_BDPV12</stp>
        <stp>ZIL2 GY Equity</stp>
        <stp>LAST_PRICE</stp>
        <stp>[Crispin Spreadsheet.xlsx]OEI!R794C7</stp>
        <tr r="G794" s="1"/>
      </tp>
      <tp>
        <v>62.52</v>
        <stp/>
        <stp>##V3_BDHV12</stp>
        <stp>VSAT US Equity</stp>
        <stp>PX_CLOSE_1D</stp>
        <stp>14/08/2018</stp>
        <stp>14/08/2018</stp>
        <stp>[Crispin Spreadsheet.xlsx]FDXC!R62C22</stp>
        <tr r="V62" s="8"/>
      </tp>
      <tp>
        <v>11.31</v>
        <stp/>
        <stp>##V3_BDHV12</stp>
        <stp>AIXA GY Equity</stp>
        <stp>PX_CLOSE_1D</stp>
        <stp>14/08/2018</stp>
        <stp>14/08/2018</stp>
        <stp>[Crispin Spreadsheet.xlsx]SWAN!R47C26</stp>
        <tr r="Z47" s="2"/>
      </tp>
      <tp>
        <v>46.51</v>
        <stp/>
        <stp>##V3_BDPV12</stp>
        <stp>KNEBV FH Equity</stp>
        <stp>PX_YEST_CLOSE</stp>
        <stp>[Crispin Spreadsheet.xlsx]OEI!R74C6</stp>
        <tr r="F74" s="1"/>
      </tp>
      <tp>
        <v>69.599999999999994</v>
        <stp/>
        <stp>##V3_BDHV12</stp>
        <stp>HDG NA Equity</stp>
        <stp>PX_CLOSE_1D</stp>
        <stp>14/08/2018</stp>
        <stp>14/08/2018</stp>
        <stp>[Crispin Spreadsheet.xlsx]SWAN!R96C26</stp>
        <tr r="Z96" s="2"/>
      </tp>
      <tp t="s">
        <v>NOK</v>
        <stp/>
        <stp>##V3_BDPV12</stp>
        <stp>HUNT NO Equity</stp>
        <stp>CRNCY</stp>
        <stp>[Crispin Spreadsheet.xlsx]OEI!R803C4</stp>
        <tr r="D803" s="1"/>
      </tp>
      <tp t="s">
        <v>USD</v>
        <stp/>
        <stp>##V3_BDPV12</stp>
        <stp>COTY US Equity</stp>
        <stp>CRNCY</stp>
        <stp>[Crispin Spreadsheet.xlsx]OEI!R645C4</stp>
        <tr r="D645" s="1"/>
      </tp>
      <tp t="s">
        <v>USD</v>
        <stp/>
        <stp>##V3_BDPV12</stp>
        <stp>GOOGL US Equity</stp>
        <stp>CRNCY</stp>
        <stp>[Crispin Spreadsheet.xlsx]OEI!R619C4</stp>
        <tr r="D619" s="1"/>
      </tp>
      <tp>
        <v>77.05</v>
        <stp/>
        <stp>##V3_BDPV12</stp>
        <stp>LAMR US Equity</stp>
        <stp>PX_YEST_CLOSE</stp>
        <stp>[Crispin Spreadsheet.xlsx]OEI!R682C6</stp>
        <tr r="F682" s="1"/>
      </tp>
      <tp t="s">
        <v>CHF</v>
        <stp/>
        <stp>##V3_BDPV12</stp>
        <stp>UBSG SW Equity</stp>
        <stp>CRNCY</stp>
        <stp>[Crispin Spreadsheet.xlsx]OEI!R406C4</stp>
        <tr r="D406" s="1"/>
      </tp>
      <tp>
        <v>524.5</v>
        <stp/>
        <stp>##V3_BDPV12</stp>
        <stp>SOPH LN Equity</stp>
        <stp>PX_YEST_CLOSE</stp>
        <stp>[Crispin Spreadsheet.xlsx]OEI!R582C6</stp>
        <tr r="F582" s="1"/>
      </tp>
      <tp t="s">
        <v>GBp</v>
        <stp/>
        <stp>##V3_BDPV12</stp>
        <stp>DGOC LN Equity</stp>
        <stp>CRNCY</stp>
        <stp>[Crispin Spreadsheet.xlsx]OEI!R463C4</stp>
        <tr r="D463" s="1"/>
      </tp>
      <tp t="s">
        <v>GBp</v>
        <stp/>
        <stp>##V3_BDPV12</stp>
        <stp>ASHM LN Equity</stp>
        <stp>CRNCY</stp>
        <stp>[Crispin Spreadsheet.xlsx]OEI!R424C4</stp>
        <tr r="D424" s="1"/>
      </tp>
      <tp>
        <v>17.7</v>
        <stp/>
        <stp>##V3_BDPV12</stp>
        <stp>OTPD LI Equity</stp>
        <stp>PX_YEST_CLOSE</stp>
        <stp>[Crispin Spreadsheet.xlsx]OEI!R535C6</stp>
        <tr r="F535" s="1"/>
      </tp>
      <tp t="s">
        <v>JPY</v>
        <stp/>
        <stp>##V3_BDPV12</stp>
        <stp>2331 JT Equity</stp>
        <stp>CRNCY</stp>
        <stp>[Crispin Spreadsheet.xlsx]ALEG!R23C4</stp>
        <tr r="D23" s="3"/>
      </tp>
      <tp t="s">
        <v>USD</v>
        <stp/>
        <stp>##V3_BDPV12</stp>
        <stp>NLSN US Equity</stp>
        <stp>CRNCY</stp>
        <stp>[Crispin Spreadsheet.xlsx]OEI!R822C4</stp>
        <tr r="D822" s="1"/>
      </tp>
      <tp t="s">
        <v>CHF</v>
        <stp/>
        <stp>##V3_BDPV12</stp>
        <stp>ZURN SW Equity</stp>
        <stp>CRNCY</stp>
        <stp>[Crispin Spreadsheet.xlsx]OEI!R407C4</stp>
        <tr r="D407" s="1"/>
      </tp>
      <tp t="s">
        <v>GBp</v>
        <stp/>
        <stp>##V3_BDPV12</stp>
        <stp>TALK LN Equity</stp>
        <stp>CRNCY</stp>
        <stp>[Crispin Spreadsheet.xlsx]OEI!R590C4</stp>
        <tr r="D590" s="1"/>
      </tp>
      <tp t="s">
        <v>JPY</v>
        <stp/>
        <stp>##V3_BDPV12</stp>
        <stp>8306 JT Equity</stp>
        <stp>CRNCY</stp>
        <stp>[Crispin Spreadsheet.xlsx]ALEG!R20C4</stp>
        <tr r="D20" s="3"/>
      </tp>
      <tp>
        <v>283.2</v>
        <stp/>
        <stp>##V3_BDHV12</stp>
        <stp>AKERBP NO Equity</stp>
        <stp>PX_CLOSE_1D</stp>
        <stp>14/08/2018</stp>
        <stp>14/08/2018</stp>
        <stp>[Crispin Spreadsheet.xlsx]SWAN!R99C26</stp>
        <tr r="Z99" s="2"/>
      </tp>
      <tp>
        <v>1603</v>
        <stp/>
        <stp>##V3_BDPV12</stp>
        <stp>5726 JT Equity</stp>
        <stp>LAST_PRICE</stp>
        <stp>[Crispin Spreadsheet.xlsx]OEI!R280C7</stp>
        <tr r="G280" s="1"/>
      </tp>
      <tp>
        <v>1828</v>
        <stp/>
        <stp>##V3_BDPV12</stp>
        <stp>8871 JT Equity</stp>
        <stp>LAST_PRICE</stp>
        <stp>[Crispin Spreadsheet.xlsx]OEI!R257C7</stp>
        <tr r="G257" s="1"/>
      </tp>
      <tp>
        <v>668</v>
        <stp/>
        <stp>##V3_BDPV12</stp>
        <stp>8306 JT Equity</stp>
        <stp>LAST_PRICE</stp>
        <stp>[Crispin Spreadsheet.xlsx]OEI!R820C7</stp>
        <tr r="G820" s="1"/>
      </tp>
      <tp>
        <v>12349.5</v>
        <stp/>
        <stp>##V3_BDPV12</stp>
        <stp>GXA Index</stp>
        <stp>PX_YEST_CLOSE</stp>
        <stp>[Crispin Spreadsheet.xlsx]OEI!R143C6</stp>
        <tr r="F143" s="1"/>
      </tp>
      <tp>
        <v>19.77</v>
        <stp/>
        <stp>##V3_BDPV12</stp>
        <stp>TKA GY Equity</stp>
        <stp>LAST_PRICE</stp>
        <stp>[Crispin Spreadsheet.xlsx]SWAN!R56C7</stp>
        <tr r="G56" s="2"/>
      </tp>
      <tp>
        <v>14.04</v>
        <stp/>
        <stp>##V3_BDPV12</stp>
        <stp>RDC US Equity</stp>
        <stp>LAST_PRICE</stp>
        <stp>[Crispin Spreadsheet.xlsx]FDXC!R59C7</stp>
        <tr r="G59" s="8"/>
      </tp>
      <tp>
        <v>118.23</v>
        <stp/>
        <stp>##V3_BDPV12</stp>
        <stp>EOG US Equity</stp>
        <stp>LAST_PRICE</stp>
        <stp>[Crispin Spreadsheet.xlsx]ALEG!R59C7</stp>
        <tr r="G59" s="3"/>
      </tp>
      <tp>
        <v>167.15</v>
        <stp/>
        <stp>##V3_BDPV12</stp>
        <stp>DC/ LN Equity</stp>
        <stp>LAST_PRICE</stp>
        <stp>[Crispin Spreadsheet.xlsx]OEI!R464C7</stp>
        <tr r="G464" s="1"/>
      </tp>
      <tp>
        <v>6.62</v>
        <stp/>
        <stp>##V3_BDHV12</stp>
        <stp>ESV US Equity</stp>
        <stp>PX_CLOSE_1D</stp>
        <stp>14/08/2018</stp>
        <stp>14/08/2018</stp>
        <stp>[Crispin Spreadsheet.xlsx]ALEG!R58C22</stp>
        <tr r="V58" s="3"/>
      </tp>
      <tp>
        <v>21.75</v>
        <stp/>
        <stp>##V3_BDHV12</stp>
        <stp>VIV FP Equity</stp>
        <stp>PX_CLOSE_1D</stp>
        <stp>14/08/2018</stp>
        <stp>14/08/2018</stp>
        <stp>[Crispin Spreadsheet.xlsx]ALEG!R11C22</stp>
        <tr r="V11" s="3"/>
      </tp>
      <tp>
        <v>15.96</v>
        <stp/>
        <stp>##V3_BDPV12</stp>
        <stp>TUI1 GY Equity</stp>
        <stp>LAST_PRICE</stp>
        <stp>[Crispin Spreadsheet.xlsx]OEI!R184C7</stp>
        <tr r="G184" s="1"/>
      </tp>
      <tp>
        <v>240.6</v>
        <stp/>
        <stp>##V3_BDPV12</stp>
        <stp>AMBUB DC Equity</stp>
        <stp>PX_YEST_CLOSE</stp>
        <stp>[Crispin Spreadsheet.xlsx]OEI!R62C6</stp>
        <tr r="F62" s="1"/>
      </tp>
      <tp>
        <v>66</v>
        <stp/>
        <stp>##V3_BDPV12</stp>
        <stp>SLCE3 BS Equity</stp>
        <stp>PX_YEST_CLOSE</stp>
        <stp>[Crispin Spreadsheet.xlsx]OEI!R45C6</stp>
        <tr r="F45" s="1"/>
      </tp>
      <tp>
        <v>66</v>
        <stp/>
        <stp>##V3_BDPV12</stp>
        <stp>SLCE3 BS Equity</stp>
        <stp>LAST_PRICE</stp>
        <stp>[Crispin Spreadsheet.xlsx]OEI!R835C7</stp>
        <tr r="G835" s="1"/>
      </tp>
      <tp>
        <v>100</v>
        <stp/>
        <stp>##V3_BDHV12</stp>
        <stp>DGOC LN Equity</stp>
        <stp>PX_CLOSE_1D</stp>
        <stp>14/08/2018</stp>
        <stp>14/08/2018</stp>
        <stp>[Crispin Spreadsheet.xlsx]SWAN!R145C26</stp>
        <tr r="Z145" s="2"/>
      </tp>
      <tp>
        <v>1681</v>
        <stp/>
        <stp>##V3_BDHV12</stp>
        <stp>HSX LN Equity</stp>
        <stp>PX_CLOSE_1D</stp>
        <stp>14/08/2018</stp>
        <stp>14/08/2018</stp>
        <stp>[Crispin Spreadsheet.xlsx]OPUS!R44C22</stp>
        <tr r="V44" s="4"/>
      </tp>
      <tp>
        <v>757.5</v>
        <stp/>
        <stp>##V3_BDHV12</stp>
        <stp>DMGT LN Equity</stp>
        <stp>PX_CLOSE_1D</stp>
        <stp>14/08/2018</stp>
        <stp>14/08/2018</stp>
        <stp>[Crispin Spreadsheet.xlsx]SWAN!R143C26</stp>
        <tr r="Z143" s="2"/>
      </tp>
      <tp>
        <v>119.9</v>
        <stp/>
        <stp>##V3_BDHV12</stp>
        <stp>DUFN SW Equity</stp>
        <stp>PX_CLOSE_1D</stp>
        <stp>14/08/2018</stp>
        <stp>14/08/2018</stp>
        <stp>[Crispin Spreadsheet.xlsx]SWAN!R121C26</stp>
        <tr r="Z121" s="2"/>
      </tp>
      <tp>
        <v>10.5761</v>
        <stp/>
        <stp>##V3_BDPV12</stp>
        <stp>EURSEK Curncy</stp>
        <stp>LAST_PRICE</stp>
        <stp>[Crispin Spreadsheet.xlsx]OEI!R380C13</stp>
        <tr r="M380" s="1"/>
      </tp>
      <tp>
        <v>10.5761</v>
        <stp/>
        <stp>##V3_BDPV12</stp>
        <stp>EURSEK Curncy</stp>
        <stp>LAST_PRICE</stp>
        <stp>[Crispin Spreadsheet.xlsx]OEI!R381C13</stp>
        <tr r="M381" s="1"/>
      </tp>
      <tp>
        <v>10.5761</v>
        <stp/>
        <stp>##V3_BDPV12</stp>
        <stp>EURSEK Curncy</stp>
        <stp>LAST_PRICE</stp>
        <stp>[Crispin Spreadsheet.xlsx]OEI!R382C13</stp>
        <tr r="M382" s="1"/>
      </tp>
      <tp>
        <v>10.5761</v>
        <stp/>
        <stp>##V3_BDPV12</stp>
        <stp>EURSEK Curncy</stp>
        <stp>LAST_PRICE</stp>
        <stp>[Crispin Spreadsheet.xlsx]OEI!R368C13</stp>
        <tr r="M368" s="1"/>
      </tp>
      <tp>
        <v>10.5761</v>
        <stp/>
        <stp>##V3_BDPV12</stp>
        <stp>EURSEK Curncy</stp>
        <stp>LAST_PRICE</stp>
        <stp>[Crispin Spreadsheet.xlsx]OEI!R369C13</stp>
        <tr r="M369" s="1"/>
      </tp>
      <tp>
        <v>10.5761</v>
        <stp/>
        <stp>##V3_BDPV12</stp>
        <stp>EURSEK Curncy</stp>
        <stp>LAST_PRICE</stp>
        <stp>[Crispin Spreadsheet.xlsx]OEI!R364C13</stp>
        <tr r="M364" s="1"/>
      </tp>
      <tp>
        <v>10.5761</v>
        <stp/>
        <stp>##V3_BDPV12</stp>
        <stp>EURSEK Curncy</stp>
        <stp>LAST_PRICE</stp>
        <stp>[Crispin Spreadsheet.xlsx]OEI!R365C13</stp>
        <tr r="M365" s="1"/>
      </tp>
      <tp>
        <v>10.5761</v>
        <stp/>
        <stp>##V3_BDPV12</stp>
        <stp>EURSEK Curncy</stp>
        <stp>LAST_PRICE</stp>
        <stp>[Crispin Spreadsheet.xlsx]OEI!R366C13</stp>
        <tr r="M366" s="1"/>
      </tp>
      <tp>
        <v>10.5761</v>
        <stp/>
        <stp>##V3_BDPV12</stp>
        <stp>EURSEK Curncy</stp>
        <stp>LAST_PRICE</stp>
        <stp>[Crispin Spreadsheet.xlsx]OEI!R367C13</stp>
        <tr r="M367" s="1"/>
      </tp>
      <tp>
        <v>10.5761</v>
        <stp/>
        <stp>##V3_BDPV12</stp>
        <stp>EURSEK Curncy</stp>
        <stp>LAST_PRICE</stp>
        <stp>[Crispin Spreadsheet.xlsx]OEI!R378C13</stp>
        <tr r="M378" s="1"/>
      </tp>
      <tp>
        <v>10.5761</v>
        <stp/>
        <stp>##V3_BDPV12</stp>
        <stp>EURSEK Curncy</stp>
        <stp>LAST_PRICE</stp>
        <stp>[Crispin Spreadsheet.xlsx]OEI!R379C13</stp>
        <tr r="M379" s="1"/>
      </tp>
      <tp>
        <v>10.5761</v>
        <stp/>
        <stp>##V3_BDPV12</stp>
        <stp>EURSEK Curncy</stp>
        <stp>LAST_PRICE</stp>
        <stp>[Crispin Spreadsheet.xlsx]OEI!R374C13</stp>
        <tr r="M374" s="1"/>
      </tp>
      <tp>
        <v>10.5761</v>
        <stp/>
        <stp>##V3_BDPV12</stp>
        <stp>EURSEK Curncy</stp>
        <stp>LAST_PRICE</stp>
        <stp>[Crispin Spreadsheet.xlsx]OEI!R375C13</stp>
        <tr r="M375" s="1"/>
      </tp>
      <tp>
        <v>10.5761</v>
        <stp/>
        <stp>##V3_BDPV12</stp>
        <stp>EURSEK Curncy</stp>
        <stp>LAST_PRICE</stp>
        <stp>[Crispin Spreadsheet.xlsx]OEI!R376C13</stp>
        <tr r="M376" s="1"/>
      </tp>
      <tp>
        <v>10.5761</v>
        <stp/>
        <stp>##V3_BDPV12</stp>
        <stp>EURSEK Curncy</stp>
        <stp>LAST_PRICE</stp>
        <stp>[Crispin Spreadsheet.xlsx]OEI!R377C13</stp>
        <tr r="M377" s="1"/>
      </tp>
      <tp>
        <v>10.5761</v>
        <stp/>
        <stp>##V3_BDPV12</stp>
        <stp>EURSEK Curncy</stp>
        <stp>LAST_PRICE</stp>
        <stp>[Crispin Spreadsheet.xlsx]OEI!R370C13</stp>
        <tr r="M370" s="1"/>
      </tp>
      <tp>
        <v>10.5761</v>
        <stp/>
        <stp>##V3_BDPV12</stp>
        <stp>EURSEK Curncy</stp>
        <stp>LAST_PRICE</stp>
        <stp>[Crispin Spreadsheet.xlsx]OEI!R371C13</stp>
        <tr r="M371" s="1"/>
      </tp>
      <tp>
        <v>10.5761</v>
        <stp/>
        <stp>##V3_BDPV12</stp>
        <stp>EURSEK Curncy</stp>
        <stp>LAST_PRICE</stp>
        <stp>[Crispin Spreadsheet.xlsx]OEI!R372C13</stp>
        <tr r="M372" s="1"/>
      </tp>
      <tp>
        <v>10.5761</v>
        <stp/>
        <stp>##V3_BDPV12</stp>
        <stp>EURSEK Curncy</stp>
        <stp>LAST_PRICE</stp>
        <stp>[Crispin Spreadsheet.xlsx]OEI!R373C13</stp>
        <tr r="M373" s="1"/>
      </tp>
      <tp>
        <v>1.5911</v>
        <stp/>
        <stp>##V3_BDPV12</stp>
        <stp>EURSGD Curncy</stp>
        <stp>LAST_PRICE</stp>
        <stp>[Crispin Spreadsheet.xlsx]OEI!R339C13</stp>
        <tr r="M339" s="1"/>
      </tp>
      <tp>
        <v>10.5761</v>
        <stp/>
        <stp>##V3_BDPV12</stp>
        <stp>EURSEK Curncy</stp>
        <stp>LAST_PRICE</stp>
        <stp>[Crispin Spreadsheet.xlsx]OEI!R834C13</stp>
        <tr r="M834" s="1"/>
      </tp>
      <tp>
        <v>10.5761</v>
        <stp/>
        <stp>##V3_BDPV12</stp>
        <stp>EURSEK Curncy</stp>
        <stp>LAST_PRICE</stp>
        <stp>[Crispin Spreadsheet.xlsx]OEI!R808C13</stp>
        <tr r="M808" s="1"/>
      </tp>
      <tp>
        <v>10.5761</v>
        <stp/>
        <stp>##V3_BDPV12</stp>
        <stp>EURSEK Curncy</stp>
        <stp>LAST_PRICE</stp>
        <stp>[Crispin Spreadsheet.xlsx]OEI!R802C13</stp>
        <tr r="M802" s="1"/>
      </tp>
      <tp t="s">
        <v>GBp</v>
        <stp/>
        <stp>##V3_BDPV12</stp>
        <stp>DMGT LN Equity</stp>
        <stp>CRNCY</stp>
        <stp>[Crispin Spreadsheet.xlsx]OEI!R458C4</stp>
        <tr r="D458" s="1"/>
      </tp>
      <tp t="s">
        <v>USD</v>
        <stp/>
        <stp>##V3_BDPV12</stp>
        <stp>CHTR US Equity</stp>
        <stp>CRNCY</stp>
        <stp>[Crispin Spreadsheet.xlsx]OEI!R636C4</stp>
        <tr r="D636" s="1"/>
      </tp>
      <tp>
        <v>245.6</v>
        <stp/>
        <stp>##V3_BDPV12</stp>
        <stp>IBST LN Equity</stp>
        <stp>PX_YEST_CLOSE</stp>
        <stp>[Crispin Spreadsheet.xlsx]OEI!R492C6</stp>
        <tr r="F492" s="1"/>
      </tp>
      <tp t="s">
        <v>JPY</v>
        <stp/>
        <stp>##V3_BDPV12</stp>
        <stp>3230 JT Equity</stp>
        <stp>CRNCY</stp>
        <stp>[Crispin Spreadsheet.xlsx]SWAN!R89C4</stp>
        <tr r="D89" s="2"/>
      </tp>
      <tp>
        <v>814</v>
        <stp/>
        <stp>##V3_BDPV12</stp>
        <stp>ALIV SS Equity</stp>
        <stp>PX_YEST_CLOSE</stp>
        <stp>[Crispin Spreadsheet.xlsx]OEI!R365C6</stp>
        <tr r="F365" s="1"/>
      </tp>
      <tp t="s">
        <v>EUR</v>
        <stp/>
        <stp>##V3_BDPV12</stp>
        <stp>UN01 GY Equity</stp>
        <stp>CRNCY</stp>
        <stp>[Crispin Spreadsheet.xlsx]SWAN!R57C4</stp>
        <tr r="D57" s="2"/>
      </tp>
      <tp>
        <v>60.47</v>
        <stp/>
        <stp>##V3_BDPV12</stp>
        <stp>MXIM US Equity</stp>
        <stp>PX_YEST_CLOSE</stp>
        <stp>[Crispin Spreadsheet.xlsx]OEI!R815C6</stp>
        <tr r="F815" s="1"/>
      </tp>
      <tp>
        <v>1920</v>
        <stp/>
        <stp>##V3_BDPV12</stp>
        <stp>EXPN LN Equity</stp>
        <stp>PX_YEST_CLOSE</stp>
        <stp>[Crispin Spreadsheet.xlsx]OEI!R471C6</stp>
        <tr r="F471" s="1"/>
      </tp>
      <tp>
        <v>471.1</v>
        <stp/>
        <stp>##V3_BDPV12</stp>
        <stp>HMSO LN Equity</stp>
        <stp>PX_YEST_CLOSE</stp>
        <stp>[Crispin Spreadsheet.xlsx]OEI!R482C6</stp>
        <tr r="F482" s="1"/>
      </tp>
      <tp>
        <v>5134</v>
        <stp/>
        <stp>##V3_BDPV12</stp>
        <stp>ITRK LN Equity</stp>
        <stp>PX_YEST_CLOSE</stp>
        <stp>[Crispin Spreadsheet.xlsx]OEI!R503C6</stp>
        <tr r="F503" s="1"/>
      </tp>
      <tp>
        <v>4381</v>
        <stp/>
        <stp>##V3_BDPV12</stp>
        <stp>8316 JT Equity</stp>
        <stp>PX_YEST_CLOSE</stp>
        <stp>[Crispin Spreadsheet.xlsx]OPUS!R28C6</stp>
        <tr r="F28" s="4"/>
      </tp>
      <tp t="s">
        <v>JPY</v>
        <stp/>
        <stp>##V3_BDPV12</stp>
        <stp>8306 JT Equity</stp>
        <stp>CRNCY</stp>
        <stp>[Crispin Spreadsheet.xlsx]FDXC!R17C4</stp>
        <tr r="D17" s="8"/>
      </tp>
      <tp t="s">
        <v>JPY</v>
        <stp/>
        <stp>##V3_BDPV12</stp>
        <stp>4911 JT Equity</stp>
        <stp>CRNCY</stp>
        <stp>[Crispin Spreadsheet.xlsx]ALEG!R22C4</stp>
        <tr r="D22" s="3"/>
      </tp>
      <tp t="s">
        <v>CHF</v>
        <stp/>
        <stp>##V3_BDPV12</stp>
        <stp>NOVN SW Equity</stp>
        <stp>CRNCY</stp>
        <stp>[Crispin Spreadsheet.xlsx]OEI!R400C4</stp>
        <tr r="D400" s="1"/>
      </tp>
      <tp t="s">
        <v>GBp</v>
        <stp/>
        <stp>##V3_BDPV12</stp>
        <stp>PSON LN Equity</stp>
        <stp>CRNCY</stp>
        <stp>[Crispin Spreadsheet.xlsx]OEI!R540C4</stp>
        <tr r="D540" s="1"/>
      </tp>
      <tp t="s">
        <v>USD</v>
        <stp/>
        <stp>##V3_BDPV12</stp>
        <stp>NTRI US Equity</stp>
        <stp>CRNCY</stp>
        <stp>[Crispin Spreadsheet.xlsx]OEI!R700C4</stp>
        <tr r="D700" s="1"/>
      </tp>
      <tp>
        <v>162.69999999999999</v>
        <stp/>
        <stp>##V3_BDPV12</stp>
        <stp>SECUB SS Equity</stp>
        <stp>PX_YEST_CLOSE</stp>
        <stp>[Crispin Spreadsheet.xlsx]OEI!R376C6</stp>
        <tr r="F376" s="1"/>
      </tp>
      <tp>
        <v>301.66000000000003</v>
        <stp/>
        <stp>##V3_BDPV12</stp>
        <stp>TSLA US Equity</stp>
        <stp>PX_YEST_CLOSE</stp>
        <stp>[Crispin Spreadsheet.xlsx]OEI!R720C6</stp>
        <tr r="F720" s="1"/>
      </tp>
      <tp t="s">
        <v>JPY</v>
        <stp/>
        <stp>##V3_BDPV12</stp>
        <stp>5020 JT Equity</stp>
        <stp>CRNCY</stp>
        <stp>[Crispin Spreadsheet.xlsx]FDXC!R15C4</stp>
        <tr r="D15" s="8"/>
      </tp>
      <tp>
        <v>1260</v>
        <stp/>
        <stp>##V3_BDPV12</stp>
        <stp>2730 JT Equity</stp>
        <stp>LAST_PRICE</stp>
        <stp>[Crispin Spreadsheet.xlsx]OEI!R255C7</stp>
        <tr r="G255" s="1"/>
      </tp>
      <tp>
        <v>6816</v>
        <stp/>
        <stp>##V3_BDPV12</stp>
        <stp>7203 JT Equity</stp>
        <stp>LAST_PRICE</stp>
        <stp>[Crispin Spreadsheet.xlsx]OEI!R296C7</stp>
        <tr r="G296" s="1"/>
      </tp>
      <tp>
        <v>1791</v>
        <stp/>
        <stp>##V3_BDPV12</stp>
        <stp>6141 JT Equity</stp>
        <stp>LAST_PRICE</stp>
        <stp>[Crispin Spreadsheet.xlsx]OEI!R254C7</stp>
        <tr r="G254" s="1"/>
      </tp>
      <tp>
        <v>2231</v>
        <stp/>
        <stp>##V3_BDPV12</stp>
        <stp>5002 JT Equity</stp>
        <stp>LAST_PRICE</stp>
        <stp>[Crispin Spreadsheet.xlsx]OEI!R287C7</stp>
        <tr r="G287" s="1"/>
      </tp>
      <tp>
        <v>639000</v>
        <stp/>
        <stp>##V3_BDPV12</stp>
        <stp>8951 JT Equity</stp>
        <stp>LAST_PRICE</stp>
        <stp>[Crispin Spreadsheet.xlsx]OEI!R274C7</stp>
        <tr r="G274" s="1"/>
      </tp>
      <tp>
        <v>28.46</v>
        <stp/>
        <stp>##V3_BDPV12</stp>
        <stp>DEC FP Equity</stp>
        <stp>LAST_PRICE</stp>
        <stp>[Crispin Spreadsheet.xlsx]SWAN!R37C7</stp>
        <tr r="G37" s="2"/>
      </tp>
      <tp>
        <v>11.79</v>
        <stp/>
        <stp>##V3_BDPV12</stp>
        <stp>ACA FP Equity</stp>
        <stp>LAST_PRICE</stp>
        <stp>[Crispin Spreadsheet.xlsx]SWAN!R35C7</stp>
        <tr r="G35" s="2"/>
      </tp>
      <tp>
        <v>70.8</v>
        <stp/>
        <stp>##V3_BDHV12</stp>
        <stp>NODL NO Equity</stp>
        <stp>PX_CLOSE_1D</stp>
        <stp>14/08/2018</stp>
        <stp>14/08/2018</stp>
        <stp>[Crispin Spreadsheet.xlsx]OPE!R24C22</stp>
        <tr r="V24" s="5"/>
      </tp>
      <tp>
        <v>666.4</v>
        <stp/>
        <stp>##V3_BDHV12</stp>
        <stp>COLOB DC Equity</stp>
        <stp>PX_CLOSE_1D</stp>
        <stp>14/08/2018</stp>
        <stp>14/08/2018</stp>
        <stp>[Crispin Spreadsheet.xlsx]OEI!R63C28</stp>
        <tr r="AB63" s="1"/>
      </tp>
      <tp>
        <v>56.5</v>
        <stp/>
        <stp>##V3_BDPV12</stp>
        <stp>TSTR LN Equity</stp>
        <stp>LAST_PRICE</stp>
        <stp>[Crispin Spreadsheet.xlsx]ALEG!R51C7</stp>
        <tr r="G51" s="3"/>
      </tp>
      <tp>
        <v>308.3</v>
        <stp/>
        <stp>##V3_BDHV12</stp>
        <stp>NOVOB DC Equity</stp>
        <stp>PX_CLOSE_1D</stp>
        <stp>14/08/2018</stp>
        <stp>14/08/2018</stp>
        <stp>[Crispin Spreadsheet.xlsx]OEI!R66C28</stp>
        <tr r="AB66" s="1"/>
      </tp>
      <tp>
        <v>35.04</v>
        <stp/>
        <stp>##V3_BDHV12</stp>
        <stp>WEED CN Equity</stp>
        <stp>PX_CLOSE_1D</stp>
        <stp>14/08/2018</stp>
        <stp>14/08/2018</stp>
        <stp>[Crispin Spreadsheet.xlsx]OEI!R52C28</stp>
        <tr r="AB52" s="1"/>
      </tp>
      <tp>
        <v>25.85</v>
        <stp/>
        <stp>##V3_BDPV12</stp>
        <stp>UN01 GY Equity</stp>
        <stp>LAST_PRICE</stp>
        <stp>[Crispin Spreadsheet.xlsx]OEI!R185C7</stp>
        <tr r="G185" s="1"/>
      </tp>
      <tp>
        <v>1530</v>
        <stp/>
        <stp>##V3_BDHV12</stp>
        <stp>SKY LN Equity</stp>
        <stp>PX_CLOSE_1D</stp>
        <stp>14/08/2018</stp>
        <stp>14/08/2018</stp>
        <stp>[Crispin Spreadsheet.xlsx]OBID!R13C22</stp>
        <tr r="V13" s="7"/>
      </tp>
      <tp>
        <v>100.1</v>
        <stp/>
        <stp>##V3_BDHV12</stp>
        <stp>SAP GY Equity</stp>
        <stp>PX_CLOSE_1D</stp>
        <stp>14/08/2018</stp>
        <stp>14/08/2018</stp>
        <stp>[Crispin Spreadsheet.xlsx]FDXC!R11C22</stp>
        <tr r="V11" s="8"/>
      </tp>
      <tp>
        <v>19</v>
        <stp/>
        <stp>##V3_BDHV12</stp>
        <stp>SLP LN Equity</stp>
        <stp>PX_CLOSE_1D</stp>
        <stp>14/08/2018</stp>
        <stp>14/08/2018</stp>
        <stp>[Crispin Spreadsheet.xlsx]FDXC!R46C22</stp>
        <tr r="V46" s="8"/>
      </tp>
      <tp>
        <v>4.798</v>
        <stp/>
        <stp>##V3_BDPV12</stp>
        <stp>NOKIA FH Equity</stp>
        <stp>PX_YEST_CLOSE</stp>
        <stp>[Crispin Spreadsheet.xlsx]OEI!R78C6</stp>
        <tr r="F78" s="1"/>
      </tp>
      <tp>
        <v>78.14</v>
        <stp/>
        <stp>##V3_BDHV12</stp>
        <stp>OXY US Equity</stp>
        <stp>PX_CLOSE_1D</stp>
        <stp>14/08/2018</stp>
        <stp>14/08/2018</stp>
        <stp>[Crispin Spreadsheet.xlsx]OPUS!R65C22</stp>
        <tr r="V65" s="4"/>
      </tp>
      <tp>
        <v>1530</v>
        <stp/>
        <stp>##V3_BDHV12</stp>
        <stp>SKY LN Equity</stp>
        <stp>PX_CLOSE_1D</stp>
        <stp>14/08/2018</stp>
        <stp>14/08/2018</stp>
        <stp>[Crispin Spreadsheet.xlsx]OPUS!R52C22</stp>
        <tr r="V52" s="4"/>
      </tp>
      <tp t="s">
        <v>NOK</v>
        <stp/>
        <stp>##V3_BDPV12</stp>
        <stp>HUNT NO Equity</stp>
        <stp>CRNCY</stp>
        <stp>[Crispin Spreadsheet.xlsx]OEI!R321C4</stp>
        <tr r="D321" s="1"/>
      </tp>
      <tp t="s">
        <v>JPY</v>
        <stp/>
        <stp>##V3_BDPV12</stp>
        <stp>8929 JT Equity</stp>
        <stp>CRNCY</stp>
        <stp>[Crispin Spreadsheet.xlsx]SWAN!R79C4</stp>
        <tr r="D79" s="2"/>
      </tp>
      <tp>
        <v>158</v>
        <stp/>
        <stp>##V3_BDPV12</stp>
        <stp>INTU LN Equity</stp>
        <stp>PX_YEST_CLOSE</stp>
        <stp>[Crispin Spreadsheet.xlsx]OEI!R504C6</stp>
        <tr r="F504" s="1"/>
      </tp>
      <tp>
        <v>50.79</v>
        <stp/>
        <stp>##V3_BDPV12</stp>
        <stp>SCHW US Equity</stp>
        <stp>PX_YEST_CLOSE</stp>
        <stp>[Crispin Spreadsheet.xlsx]OEI!R635C6</stp>
        <tr r="F635" s="1"/>
      </tp>
      <tp t="s">
        <v>GBp</v>
        <stp/>
        <stp>##V3_BDPV12</stp>
        <stp>LLOY LN Equity</stp>
        <stp>CRNCY</stp>
        <stp>[Crispin Spreadsheet.xlsx]OEI!R521C4</stp>
        <tr r="D521" s="1"/>
      </tp>
      <tp>
        <v>1534</v>
        <stp/>
        <stp>##V3_BDPV12</stp>
        <stp>PLUS LN Equity</stp>
        <stp>PX_YEST_CLOSE</stp>
        <stp>[Crispin Spreadsheet.xlsx]OEI!R545C6</stp>
        <tr r="F545" s="1"/>
      </tp>
      <tp t="s">
        <v>SEK</v>
        <stp/>
        <stp>##V3_BDPV12</stp>
        <stp>LUPE SS Equity</stp>
        <stp>CRNCY</stp>
        <stp>[Crispin Spreadsheet.xlsx]OEI!R373C4</stp>
        <tr r="D373" s="1"/>
      </tp>
      <tp>
        <v>68.709999999999994</v>
        <stp/>
        <stp>##V3_BDPV12</stp>
        <stp>QCOM US Equity</stp>
        <stp>PX_YEST_CLOSE</stp>
        <stp>[Crispin Spreadsheet.xlsx]OEI!R712C6</stp>
        <tr r="F712" s="1"/>
      </tp>
      <tp t="s">
        <v>GBp</v>
        <stp/>
        <stp>##V3_BDPV12</stp>
        <stp>BLND LN Equity</stp>
        <stp>CRNCY</stp>
        <stp>[Crispin Spreadsheet.xlsx]OEI!R440C4</stp>
        <tr r="D440" s="1"/>
      </tp>
      <tp>
        <v>761</v>
        <stp/>
        <stp>##V3_BDPV12</stp>
        <stp>PGHN SW Equity</stp>
        <stp>PX_YEST_CLOSE</stp>
        <stp>[Crispin Spreadsheet.xlsx]OEI!R401C6</stp>
        <tr r="F401" s="1"/>
      </tp>
      <tp t="s">
        <v>USD</v>
        <stp/>
        <stp>##V3_BDPV12</stp>
        <stp>AAPL US Equity</stp>
        <stp>CRNCY</stp>
        <stp>[Crispin Spreadsheet.xlsx]OEI!R623C4</stp>
        <tr r="D623" s="1"/>
      </tp>
      <tp t="s">
        <v>EUR</v>
        <stp/>
        <stp>##V3_BDPV12</stp>
        <stp>BAYN GY Equity</stp>
        <stp>CRNCY</stp>
        <stp>[Crispin Spreadsheet.xlsx]OEI!R150C4</stp>
        <tr r="D150" s="1"/>
      </tp>
      <tp>
        <v>175.7</v>
        <stp/>
        <stp>##V3_BDPV12</stp>
        <stp>BARC LN Equity</stp>
        <stp>PX_YEST_CLOSE</stp>
        <stp>[Crispin Spreadsheet.xlsx]OEI!R432C6</stp>
        <tr r="F432" s="1"/>
      </tp>
      <tp>
        <v>12.56</v>
        <stp/>
        <stp>##V3_BDPV12</stp>
        <stp>2823 HK Equity</stp>
        <stp>LAST_PRICE</stp>
        <stp>[Crispin Spreadsheet.xlsx]OEI!R197C7</stp>
        <tr r="G197" s="1"/>
      </tp>
      <tp>
        <v>2775</v>
        <stp/>
        <stp>##V3_BDPV12</stp>
        <stp>2503 JT Equity</stp>
        <stp>LAST_PRICE</stp>
        <stp>[Crispin Spreadsheet.xlsx]OEI!R267C7</stp>
        <tr r="G267" s="1"/>
      </tp>
      <tp>
        <v>3000</v>
        <stp/>
        <stp>##V3_BDPV12</stp>
        <stp>7012 JT Equity</stp>
        <stp>LAST_PRICE</stp>
        <stp>[Crispin Spreadsheet.xlsx]OEI!R266C7</stp>
        <tr r="G266" s="1"/>
      </tp>
      <tp>
        <v>6210</v>
        <stp/>
        <stp>##V3_BDPV12</stp>
        <stp>6201 JT Equity</stp>
        <stp>LAST_PRICE</stp>
        <stp>[Crispin Spreadsheet.xlsx]OEI!R295C7</stp>
        <tr r="G295" s="1"/>
      </tp>
      <tp>
        <v>774.3</v>
        <stp/>
        <stp>##V3_BDPV12</stp>
        <stp>5020 JT Equity</stp>
        <stp>LAST_PRICE</stp>
        <stp>[Crispin Spreadsheet.xlsx]OEI!R264C7</stp>
        <tr r="G264" s="1"/>
      </tp>
      <tp>
        <v>1132</v>
        <stp/>
        <stp>##V3_BDPV12</stp>
        <stp>5727 JT Equity</stp>
        <stp>LAST_PRICE</stp>
        <stp>[Crispin Spreadsheet.xlsx]OEI!R293C7</stp>
        <tr r="G293" s="1"/>
      </tp>
      <tp>
        <v>30.09</v>
        <stp/>
        <stp>##V3_BDPV12</stp>
        <stp>METSO FH Equity</stp>
        <stp>LAST_PRICE</stp>
        <stp>[Crispin Spreadsheet.xlsx]SWAN!R29C7</stp>
        <tr r="G29" s="2"/>
      </tp>
      <tp>
        <v>1768</v>
        <stp/>
        <stp>##V3_BDPV12</stp>
        <stp>8591 JT Equity</stp>
        <stp>LAST_PRICE</stp>
        <stp>[Crispin Spreadsheet.xlsx]OEI!R825C7</stp>
        <tr r="G825" s="1"/>
      </tp>
      <tp>
        <v>14.698</v>
        <stp/>
        <stp>##V3_BDPV12</stp>
        <stp>FCA IM Equity</stp>
        <stp>LAST_PRICE</stp>
        <stp>[Crispin Spreadsheet.xlsx]SWAN!R74C7</stp>
        <tr r="G74" s="2"/>
      </tp>
      <tp>
        <v>464.7</v>
        <stp/>
        <stp>##V3_BDHV12</stp>
        <stp>HWDN LN Equity</stp>
        <stp>PX_CLOSE_1D</stp>
        <stp>14/08/2018</stp>
        <stp>14/08/2018</stp>
        <stp>[Crispin Spreadsheet.xlsx]OPE!R37C22</stp>
        <tr r="V37" s="5"/>
      </tp>
      <tp>
        <v>72.599999999999994</v>
        <stp/>
        <stp>##V3_BDPV12</stp>
        <stp>SAVE FP Equity</stp>
        <stp>LAST_PRICE</stp>
        <stp>[Crispin Spreadsheet.xlsx]OPUS!R13C7</stp>
        <tr r="G13" s="4"/>
      </tp>
      <tp>
        <v>62.82</v>
        <stp/>
        <stp>##V3_BDPV12</stp>
        <stp>VSAT US Equity</stp>
        <stp>LAST_PRICE</stp>
        <stp>[Crispin Spreadsheet.xlsx]ALEG!R66C7</stp>
        <tr r="G66" s="3"/>
      </tp>
      <tp>
        <v>62.82</v>
        <stp/>
        <stp>##V3_BDPV12</stp>
        <stp>VSAT US Equity</stp>
        <stp>LAST_PRICE</stp>
        <stp>[Crispin Spreadsheet.xlsx]FDXC!R62C7</stp>
        <tr r="G62" s="8"/>
      </tp>
      <tp>
        <v>812.2</v>
        <stp/>
        <stp>##V3_BDPV12</stp>
        <stp>NG/ LN Equity</stp>
        <stp>LAST_PRICE</stp>
        <stp>[Crispin Spreadsheet.xlsx]OEI!R532C7</stp>
        <tr r="G532" s="1"/>
      </tp>
      <tp>
        <v>1011</v>
        <stp/>
        <stp>##V3_BDPV12</stp>
        <stp>RR/ LN Equity</stp>
        <stp>LAST_PRICE</stp>
        <stp>[Crispin Spreadsheet.xlsx]OEI!R562C7</stp>
        <tr r="G562" s="1"/>
      </tp>
      <tp>
        <v>227.15</v>
        <stp/>
        <stp>##V3_BDHV12</stp>
        <stp>BT/A LN Equity</stp>
        <stp>PX_CLOSE_1D</stp>
        <stp>14/08/2018</stp>
        <stp>14/08/2018</stp>
        <stp>[Crispin Spreadsheet.xlsx]SWAN!R137C26</stp>
        <tr r="Z137" s="2"/>
      </tp>
      <tp>
        <v>35.04</v>
        <stp/>
        <stp>##V3_BDHV12</stp>
        <stp>WEED CN Equity</stp>
        <stp>PX_CLOSE_1D</stp>
        <stp>14/08/2018</stp>
        <stp>14/08/2018</stp>
        <stp>[Crispin Spreadsheet.xlsx]SWAN!R24C26</stp>
        <tr r="Z24" s="2"/>
      </tp>
      <tp>
        <v>19</v>
        <stp/>
        <stp>##V3_BDHV12</stp>
        <stp>SLP LN Equity</stp>
        <stp>PX_CLOSE_1D</stp>
        <stp>14/08/2018</stp>
        <stp>14/08/2018</stp>
        <stp>[Crispin Spreadsheet.xlsx]ALEG!R50C22</stp>
        <tr r="V50" s="3"/>
      </tp>
      <tp>
        <v>100.1</v>
        <stp/>
        <stp>##V3_BDHV12</stp>
        <stp>SAP GY Equity</stp>
        <stp>PX_CLOSE_1D</stp>
        <stp>14/08/2018</stp>
        <stp>14/08/2018</stp>
        <stp>[Crispin Spreadsheet.xlsx]ALEG!R14C22</stp>
        <tr r="V14" s="3"/>
      </tp>
      <tp>
        <v>16.035</v>
        <stp/>
        <stp>##V3_BDPV12</stp>
        <stp>STERV FH Equity</stp>
        <stp>PX_YEST_CLOSE</stp>
        <stp>[Crispin Spreadsheet.xlsx]OEI!R81C6</stp>
        <tr r="F81" s="1"/>
      </tp>
      <tp>
        <v>5374</v>
        <stp/>
        <stp>##V3_BDHV12</stp>
        <stp>RRS LN Equity</stp>
        <stp>PX_CLOSE_1D</stp>
        <stp>14/08/2018</stp>
        <stp>14/08/2018</stp>
        <stp>[Crispin Spreadsheet.xlsx]BEST!R10C22</stp>
        <tr r="V10" s="6"/>
      </tp>
      <tp>
        <v>177.68</v>
        <stp/>
        <stp>##V3_BDHV12</stp>
        <stp>BABA US Equity</stp>
        <stp>PX_CLOSE_1D</stp>
        <stp>14/08/2018</stp>
        <stp>14/08/2018</stp>
        <stp>[Crispin Spreadsheet.xlsx]SWAN!R183C26</stp>
        <tr r="Z183" s="2"/>
      </tp>
      <tp>
        <v>184.5</v>
        <stp/>
        <stp>##V3_BDHV12</stp>
        <stp>BARC LN Equity</stp>
        <stp>PX_CLOSE_1D</stp>
        <stp>14/08/2018</stp>
        <stp>14/08/2018</stp>
        <stp>[Crispin Spreadsheet.xlsx]SWAN!R135C26</stp>
        <tr r="Z135" s="2"/>
      </tp>
      <tp t="s">
        <v>BRL</v>
        <stp/>
        <stp>##V3_BDPV12</stp>
        <stp>VALE3 BS Equity</stp>
        <stp>CRNCY</stp>
        <stp>[Crispin Spreadsheet.xlsx]OEI!R46C4</stp>
        <tr r="D46" s="1"/>
      </tp>
      <tp>
        <v>5.93</v>
        <stp/>
        <stp>##V3_BDHV12</stp>
        <stp>ACB CN Equity</stp>
        <stp>PX_CLOSE_1D</stp>
        <stp>14/08/2018</stp>
        <stp>14/08/2018</stp>
        <stp>[Crispin Spreadsheet.xlsx]SWAN!R23C26</stp>
        <tr r="Z23" s="2"/>
      </tp>
      <tp>
        <v>1.1605000000000001</v>
        <stp/>
        <stp>##V3_BDPV12</stp>
        <stp>EURUSD Curncy</stp>
        <stp>LAST_PRICE</stp>
        <stp>[Crispin Spreadsheet.xlsx]OEI!R535C13</stp>
        <tr r="M535" s="1"/>
      </tp>
      <tp>
        <v>1.1605000000000001</v>
        <stp/>
        <stp>##V3_BDPV12</stp>
        <stp>EURUSD Curncy</stp>
        <stp>LAST_PRICE</stp>
        <stp>[Crispin Spreadsheet.xlsx]OEI!R570C13</stp>
        <tr r="M570" s="1"/>
      </tp>
      <tp>
        <v>1.1605000000000001</v>
        <stp/>
        <stp>##V3_BDPV12</stp>
        <stp>EURUSD Curncy</stp>
        <stp>LAST_PRICE</stp>
        <stp>[Crispin Spreadsheet.xlsx]OEI!R479C13</stp>
        <tr r="M479" s="1"/>
      </tp>
      <tp>
        <v>1.1605000000000001</v>
        <stp/>
        <stp>##V3_BDPV12</stp>
        <stp>EURUSD Curncy</stp>
        <stp>LAST_PRICE</stp>
        <stp>[Crispin Spreadsheet.xlsx]OEI!R490C13</stp>
        <tr r="M490" s="1"/>
      </tp>
      <tp>
        <v>1.1605000000000001</v>
        <stp/>
        <stp>##V3_BDPV12</stp>
        <stp>EURUSD Curncy</stp>
        <stp>LAST_PRICE</stp>
        <stp>[Crispin Spreadsheet.xlsx]OEI!R718C13</stp>
        <tr r="M718" s="1"/>
      </tp>
      <tp>
        <v>1.1605000000000001</v>
        <stp/>
        <stp>##V3_BDPV12</stp>
        <stp>EURUSD Curncy</stp>
        <stp>LAST_PRICE</stp>
        <stp>[Crispin Spreadsheet.xlsx]OEI!R719C13</stp>
        <tr r="M719" s="1"/>
      </tp>
      <tp>
        <v>1.1605000000000001</v>
        <stp/>
        <stp>##V3_BDPV12</stp>
        <stp>EURUSD Curncy</stp>
        <stp>LAST_PRICE</stp>
        <stp>[Crispin Spreadsheet.xlsx]OEI!R714C13</stp>
        <tr r="M714" s="1"/>
      </tp>
      <tp>
        <v>1.1605000000000001</v>
        <stp/>
        <stp>##V3_BDPV12</stp>
        <stp>EURUSD Curncy</stp>
        <stp>LAST_PRICE</stp>
        <stp>[Crispin Spreadsheet.xlsx]OEI!R715C13</stp>
        <tr r="M715" s="1"/>
      </tp>
      <tp>
        <v>1.1605000000000001</v>
        <stp/>
        <stp>##V3_BDPV12</stp>
        <stp>EURUSD Curncy</stp>
        <stp>LAST_PRICE</stp>
        <stp>[Crispin Spreadsheet.xlsx]OEI!R716C13</stp>
        <tr r="M716" s="1"/>
      </tp>
      <tp>
        <v>1.1605000000000001</v>
        <stp/>
        <stp>##V3_BDPV12</stp>
        <stp>EURUSD Curncy</stp>
        <stp>LAST_PRICE</stp>
        <stp>[Crispin Spreadsheet.xlsx]OEI!R717C13</stp>
        <tr r="M717" s="1"/>
      </tp>
      <tp>
        <v>1.1605000000000001</v>
        <stp/>
        <stp>##V3_BDPV12</stp>
        <stp>EURUSD Curncy</stp>
        <stp>LAST_PRICE</stp>
        <stp>[Crispin Spreadsheet.xlsx]OEI!R710C13</stp>
        <tr r="M710" s="1"/>
      </tp>
      <tp>
        <v>1.1605000000000001</v>
        <stp/>
        <stp>##V3_BDPV12</stp>
        <stp>EURUSD Curncy</stp>
        <stp>LAST_PRICE</stp>
        <stp>[Crispin Spreadsheet.xlsx]OEI!R711C13</stp>
        <tr r="M711" s="1"/>
      </tp>
      <tp>
        <v>1.1605000000000001</v>
        <stp/>
        <stp>##V3_BDPV12</stp>
        <stp>EURUSD Curncy</stp>
        <stp>LAST_PRICE</stp>
        <stp>[Crispin Spreadsheet.xlsx]OEI!R712C13</stp>
        <tr r="M712" s="1"/>
      </tp>
      <tp>
        <v>1.1605000000000001</v>
        <stp/>
        <stp>##V3_BDPV12</stp>
        <stp>EURUSD Curncy</stp>
        <stp>LAST_PRICE</stp>
        <stp>[Crispin Spreadsheet.xlsx]OEI!R713C13</stp>
        <tr r="M713" s="1"/>
      </tp>
      <tp>
        <v>1.1605000000000001</v>
        <stp/>
        <stp>##V3_BDPV12</stp>
        <stp>EURUSD Curncy</stp>
        <stp>LAST_PRICE</stp>
        <stp>[Crispin Spreadsheet.xlsx]OEI!R708C13</stp>
        <tr r="M708" s="1"/>
      </tp>
      <tp>
        <v>1.1605000000000001</v>
        <stp/>
        <stp>##V3_BDPV12</stp>
        <stp>EURUSD Curncy</stp>
        <stp>LAST_PRICE</stp>
        <stp>[Crispin Spreadsheet.xlsx]OEI!R709C13</stp>
        <tr r="M709" s="1"/>
      </tp>
      <tp>
        <v>1.1605000000000001</v>
        <stp/>
        <stp>##V3_BDPV12</stp>
        <stp>EURUSD Curncy</stp>
        <stp>LAST_PRICE</stp>
        <stp>[Crispin Spreadsheet.xlsx]OEI!R704C13</stp>
        <tr r="M704" s="1"/>
      </tp>
      <tp>
        <v>1.1605000000000001</v>
        <stp/>
        <stp>##V3_BDPV12</stp>
        <stp>EURUSD Curncy</stp>
        <stp>LAST_PRICE</stp>
        <stp>[Crispin Spreadsheet.xlsx]OEI!R705C13</stp>
        <tr r="M705" s="1"/>
      </tp>
      <tp>
        <v>1.1605000000000001</v>
        <stp/>
        <stp>##V3_BDPV12</stp>
        <stp>EURUSD Curncy</stp>
        <stp>LAST_PRICE</stp>
        <stp>[Crispin Spreadsheet.xlsx]OEI!R706C13</stp>
        <tr r="M706" s="1"/>
      </tp>
      <tp>
        <v>1.1605000000000001</v>
        <stp/>
        <stp>##V3_BDPV12</stp>
        <stp>EURUSD Curncy</stp>
        <stp>LAST_PRICE</stp>
        <stp>[Crispin Spreadsheet.xlsx]OEI!R707C13</stp>
        <tr r="M707" s="1"/>
      </tp>
      <tp>
        <v>1.1605000000000001</v>
        <stp/>
        <stp>##V3_BDPV12</stp>
        <stp>EURUSD Curncy</stp>
        <stp>LAST_PRICE</stp>
        <stp>[Crispin Spreadsheet.xlsx]OEI!R700C13</stp>
        <tr r="M700" s="1"/>
      </tp>
      <tp>
        <v>1.1605000000000001</v>
        <stp/>
        <stp>##V3_BDPV12</stp>
        <stp>EURUSD Curncy</stp>
        <stp>LAST_PRICE</stp>
        <stp>[Crispin Spreadsheet.xlsx]OEI!R701C13</stp>
        <tr r="M701" s="1"/>
      </tp>
      <tp>
        <v>1.1605000000000001</v>
        <stp/>
        <stp>##V3_BDPV12</stp>
        <stp>EURUSD Curncy</stp>
        <stp>LAST_PRICE</stp>
        <stp>[Crispin Spreadsheet.xlsx]OEI!R702C13</stp>
        <tr r="M702" s="1"/>
      </tp>
      <tp>
        <v>1.1605000000000001</v>
        <stp/>
        <stp>##V3_BDPV12</stp>
        <stp>EURUSD Curncy</stp>
        <stp>LAST_PRICE</stp>
        <stp>[Crispin Spreadsheet.xlsx]OEI!R703C13</stp>
        <tr r="M703" s="1"/>
      </tp>
      <tp>
        <v>1.1605000000000001</v>
        <stp/>
        <stp>##V3_BDPV12</stp>
        <stp>EURUSD Curncy</stp>
        <stp>LAST_PRICE</stp>
        <stp>[Crispin Spreadsheet.xlsx]OEI!R734C13</stp>
        <tr r="M734" s="1"/>
      </tp>
      <tp>
        <v>1.1605000000000001</v>
        <stp/>
        <stp>##V3_BDPV12</stp>
        <stp>EURUSD Curncy</stp>
        <stp>LAST_PRICE</stp>
        <stp>[Crispin Spreadsheet.xlsx]OEI!R735C13</stp>
        <tr r="M735" s="1"/>
      </tp>
      <tp>
        <v>1.1605000000000001</v>
        <stp/>
        <stp>##V3_BDPV12</stp>
        <stp>EURUSD Curncy</stp>
        <stp>LAST_PRICE</stp>
        <stp>[Crispin Spreadsheet.xlsx]OEI!R730C13</stp>
        <tr r="M730" s="1"/>
      </tp>
      <tp>
        <v>1.1605000000000001</v>
        <stp/>
        <stp>##V3_BDPV12</stp>
        <stp>EURUSD Curncy</stp>
        <stp>LAST_PRICE</stp>
        <stp>[Crispin Spreadsheet.xlsx]OEI!R731C13</stp>
        <tr r="M731" s="1"/>
      </tp>
      <tp>
        <v>1.1605000000000001</v>
        <stp/>
        <stp>##V3_BDPV12</stp>
        <stp>EURUSD Curncy</stp>
        <stp>LAST_PRICE</stp>
        <stp>[Crispin Spreadsheet.xlsx]OEI!R732C13</stp>
        <tr r="M732" s="1"/>
      </tp>
      <tp>
        <v>1.1605000000000001</v>
        <stp/>
        <stp>##V3_BDPV12</stp>
        <stp>EURUSD Curncy</stp>
        <stp>LAST_PRICE</stp>
        <stp>[Crispin Spreadsheet.xlsx]OEI!R733C13</stp>
        <tr r="M733" s="1"/>
      </tp>
      <tp>
        <v>1.1605000000000001</v>
        <stp/>
        <stp>##V3_BDPV12</stp>
        <stp>EURUSD Curncy</stp>
        <stp>LAST_PRICE</stp>
        <stp>[Crispin Spreadsheet.xlsx]OEI!R728C13</stp>
        <tr r="M728" s="1"/>
      </tp>
      <tp>
        <v>1.1605000000000001</v>
        <stp/>
        <stp>##V3_BDPV12</stp>
        <stp>EURUSD Curncy</stp>
        <stp>LAST_PRICE</stp>
        <stp>[Crispin Spreadsheet.xlsx]OEI!R729C13</stp>
        <tr r="M729" s="1"/>
      </tp>
      <tp>
        <v>1.1605000000000001</v>
        <stp/>
        <stp>##V3_BDPV12</stp>
        <stp>EURUSD Curncy</stp>
        <stp>LAST_PRICE</stp>
        <stp>[Crispin Spreadsheet.xlsx]OEI!R724C13</stp>
        <tr r="M724" s="1"/>
      </tp>
      <tp>
        <v>1.1605000000000001</v>
        <stp/>
        <stp>##V3_BDPV12</stp>
        <stp>EURUSD Curncy</stp>
        <stp>LAST_PRICE</stp>
        <stp>[Crispin Spreadsheet.xlsx]OEI!R725C13</stp>
        <tr r="M725" s="1"/>
      </tp>
      <tp>
        <v>1.1605000000000001</v>
        <stp/>
        <stp>##V3_BDPV12</stp>
        <stp>EURUSD Curncy</stp>
        <stp>LAST_PRICE</stp>
        <stp>[Crispin Spreadsheet.xlsx]OEI!R726C13</stp>
        <tr r="M726" s="1"/>
      </tp>
      <tp>
        <v>1.1605000000000001</v>
        <stp/>
        <stp>##V3_BDPV12</stp>
        <stp>EURUSD Curncy</stp>
        <stp>LAST_PRICE</stp>
        <stp>[Crispin Spreadsheet.xlsx]OEI!R727C13</stp>
        <tr r="M727" s="1"/>
      </tp>
      <tp>
        <v>1.1605000000000001</v>
        <stp/>
        <stp>##V3_BDPV12</stp>
        <stp>EURUSD Curncy</stp>
        <stp>LAST_PRICE</stp>
        <stp>[Crispin Spreadsheet.xlsx]OEI!R720C13</stp>
        <tr r="M720" s="1"/>
      </tp>
      <tp>
        <v>1.1605000000000001</v>
        <stp/>
        <stp>##V3_BDPV12</stp>
        <stp>EURUSD Curncy</stp>
        <stp>LAST_PRICE</stp>
        <stp>[Crispin Spreadsheet.xlsx]OEI!R721C13</stp>
        <tr r="M721" s="1"/>
      </tp>
      <tp>
        <v>1.1605000000000001</v>
        <stp/>
        <stp>##V3_BDPV12</stp>
        <stp>EURUSD Curncy</stp>
        <stp>LAST_PRICE</stp>
        <stp>[Crispin Spreadsheet.xlsx]OEI!R722C13</stp>
        <tr r="M722" s="1"/>
      </tp>
      <tp>
        <v>1.1605000000000001</v>
        <stp/>
        <stp>##V3_BDPV12</stp>
        <stp>EURUSD Curncy</stp>
        <stp>LAST_PRICE</stp>
        <stp>[Crispin Spreadsheet.xlsx]OEI!R723C13</stp>
        <tr r="M723" s="1"/>
      </tp>
      <tp>
        <v>1.1605000000000001</v>
        <stp/>
        <stp>##V3_BDPV12</stp>
        <stp>EURUSD Curncy</stp>
        <stp>LAST_PRICE</stp>
        <stp>[Crispin Spreadsheet.xlsx]OEI!R754C13</stp>
        <tr r="M754" s="1"/>
      </tp>
      <tp>
        <v>1.1605000000000001</v>
        <stp/>
        <stp>##V3_BDPV12</stp>
        <stp>EURUSD Curncy</stp>
        <stp>LAST_PRICE</stp>
        <stp>[Crispin Spreadsheet.xlsx]OEI!R757C13</stp>
        <tr r="M757" s="1"/>
      </tp>
      <tp>
        <v>1.1605000000000001</v>
        <stp/>
        <stp>##V3_BDPV12</stp>
        <stp>EURUSD Curncy</stp>
        <stp>LAST_PRICE</stp>
        <stp>[Crispin Spreadsheet.xlsx]OEI!R750C13</stp>
        <tr r="M750" s="1"/>
      </tp>
      <tp>
        <v>1.1605000000000001</v>
        <stp/>
        <stp>##V3_BDPV12</stp>
        <stp>EURUSD Curncy</stp>
        <stp>LAST_PRICE</stp>
        <stp>[Crispin Spreadsheet.xlsx]OEI!R751C13</stp>
        <tr r="M751" s="1"/>
      </tp>
      <tp>
        <v>1.1605000000000001</v>
        <stp/>
        <stp>##V3_BDPV12</stp>
        <stp>EURUSD Curncy</stp>
        <stp>LAST_PRICE</stp>
        <stp>[Crispin Spreadsheet.xlsx]OEI!R752C13</stp>
        <tr r="M752" s="1"/>
      </tp>
      <tp>
        <v>1.1605000000000001</v>
        <stp/>
        <stp>##V3_BDPV12</stp>
        <stp>EURUSD Curncy</stp>
        <stp>LAST_PRICE</stp>
        <stp>[Crispin Spreadsheet.xlsx]OEI!R753C13</stp>
        <tr r="M753" s="1"/>
      </tp>
      <tp>
        <v>1.1605000000000001</v>
        <stp/>
        <stp>##V3_BDPV12</stp>
        <stp>EURUSD Curncy</stp>
        <stp>LAST_PRICE</stp>
        <stp>[Crispin Spreadsheet.xlsx]OEI!R748C13</stp>
        <tr r="M748" s="1"/>
      </tp>
      <tp>
        <v>1.1605000000000001</v>
        <stp/>
        <stp>##V3_BDPV12</stp>
        <stp>EURUSD Curncy</stp>
        <stp>LAST_PRICE</stp>
        <stp>[Crispin Spreadsheet.xlsx]OEI!R749C13</stp>
        <tr r="M749" s="1"/>
      </tp>
      <tp>
        <v>1.1605000000000001</v>
        <stp/>
        <stp>##V3_BDPV12</stp>
        <stp>EURUSD Curncy</stp>
        <stp>LAST_PRICE</stp>
        <stp>[Crispin Spreadsheet.xlsx]OEI!R744C13</stp>
        <tr r="M744" s="1"/>
      </tp>
      <tp>
        <v>1.1605000000000001</v>
        <stp/>
        <stp>##V3_BDPV12</stp>
        <stp>EURUSD Curncy</stp>
        <stp>LAST_PRICE</stp>
        <stp>[Crispin Spreadsheet.xlsx]OEI!R746C13</stp>
        <tr r="M746" s="1"/>
      </tp>
      <tp>
        <v>1.1605000000000001</v>
        <stp/>
        <stp>##V3_BDPV12</stp>
        <stp>EURUSD Curncy</stp>
        <stp>LAST_PRICE</stp>
        <stp>[Crispin Spreadsheet.xlsx]OEI!R747C13</stp>
        <tr r="M747" s="1"/>
      </tp>
      <tp>
        <v>1.1605000000000001</v>
        <stp/>
        <stp>##V3_BDPV12</stp>
        <stp>EURUSD Curncy</stp>
        <stp>LAST_PRICE</stp>
        <stp>[Crispin Spreadsheet.xlsx]OEI!R770C13</stp>
        <tr r="M770" s="1"/>
      </tp>
      <tp>
        <v>1.1605000000000001</v>
        <stp/>
        <stp>##V3_BDPV12</stp>
        <stp>EURUSD Curncy</stp>
        <stp>LAST_PRICE</stp>
        <stp>[Crispin Spreadsheet.xlsx]OEI!R768C13</stp>
        <tr r="M768" s="1"/>
      </tp>
      <tp>
        <v>1.1605000000000001</v>
        <stp/>
        <stp>##V3_BDPV12</stp>
        <stp>EURUSD Curncy</stp>
        <stp>LAST_PRICE</stp>
        <stp>[Crispin Spreadsheet.xlsx]OEI!R769C13</stp>
        <tr r="M769" s="1"/>
      </tp>
      <tp>
        <v>1.1605000000000001</v>
        <stp/>
        <stp>##V3_BDPV12</stp>
        <stp>EURUSD Curncy</stp>
        <stp>LAST_PRICE</stp>
        <stp>[Crispin Spreadsheet.xlsx]OEI!R764C13</stp>
        <tr r="M764" s="1"/>
      </tp>
      <tp>
        <v>1.1605000000000001</v>
        <stp/>
        <stp>##V3_BDPV12</stp>
        <stp>EURUSD Curncy</stp>
        <stp>LAST_PRICE</stp>
        <stp>[Crispin Spreadsheet.xlsx]OEI!R766C13</stp>
        <tr r="M766" s="1"/>
      </tp>
      <tp>
        <v>1.1605000000000001</v>
        <stp/>
        <stp>##V3_BDPV12</stp>
        <stp>EURUSD Curncy</stp>
        <stp>LAST_PRICE</stp>
        <stp>[Crispin Spreadsheet.xlsx]OEI!R767C13</stp>
        <tr r="M767" s="1"/>
      </tp>
      <tp>
        <v>1.1605000000000001</v>
        <stp/>
        <stp>##V3_BDPV12</stp>
        <stp>EURUSD Curncy</stp>
        <stp>LAST_PRICE</stp>
        <stp>[Crispin Spreadsheet.xlsx]OEI!R763C13</stp>
        <tr r="M763" s="1"/>
      </tp>
      <tp>
        <v>1.1605000000000001</v>
        <stp/>
        <stp>##V3_BDPV12</stp>
        <stp>EURUSD Curncy</stp>
        <stp>LAST_PRICE</stp>
        <stp>[Crispin Spreadsheet.xlsx]OEI!R795C13</stp>
        <tr r="M795" s="1"/>
      </tp>
      <tp>
        <v>1.1605000000000001</v>
        <stp/>
        <stp>##V3_BDPV12</stp>
        <stp>EURUSD Curncy</stp>
        <stp>LAST_PRICE</stp>
        <stp>[Crispin Spreadsheet.xlsx]OEI!R790C13</stp>
        <tr r="M790" s="1"/>
      </tp>
      <tp>
        <v>1.1605000000000001</v>
        <stp/>
        <stp>##V3_BDPV12</stp>
        <stp>EURUSD Curncy</stp>
        <stp>LAST_PRICE</stp>
        <stp>[Crispin Spreadsheet.xlsx]OEI!R793C13</stp>
        <tr r="M793" s="1"/>
      </tp>
      <tp>
        <v>1.1605000000000001</v>
        <stp/>
        <stp>##V3_BDPV12</stp>
        <stp>EURUSD Curncy</stp>
        <stp>LAST_PRICE</stp>
        <stp>[Crispin Spreadsheet.xlsx]OEI!R788C13</stp>
        <tr r="M788" s="1"/>
      </tp>
      <tp>
        <v>1.1605000000000001</v>
        <stp/>
        <stp>##V3_BDPV12</stp>
        <stp>EURUSD Curncy</stp>
        <stp>LAST_PRICE</stp>
        <stp>[Crispin Spreadsheet.xlsx]OEI!R782C13</stp>
        <tr r="M782" s="1"/>
      </tp>
      <tp>
        <v>1.1605000000000001</v>
        <stp/>
        <stp>##V3_BDPV12</stp>
        <stp>EURUSD Curncy</stp>
        <stp>LAST_PRICE</stp>
        <stp>[Crispin Spreadsheet.xlsx]OEI!R618C13</stp>
        <tr r="M618" s="1"/>
      </tp>
      <tp>
        <v>1.1605000000000001</v>
        <stp/>
        <stp>##V3_BDPV12</stp>
        <stp>EURUSD Curncy</stp>
        <stp>LAST_PRICE</stp>
        <stp>[Crispin Spreadsheet.xlsx]OEI!R619C13</stp>
        <tr r="M619" s="1"/>
      </tp>
      <tp>
        <v>1.1605000000000001</v>
        <stp/>
        <stp>##V3_BDPV12</stp>
        <stp>EURUSD Curncy</stp>
        <stp>LAST_PRICE</stp>
        <stp>[Crispin Spreadsheet.xlsx]OEI!R614C13</stp>
        <tr r="M614" s="1"/>
      </tp>
      <tp>
        <v>1.1605000000000001</v>
        <stp/>
        <stp>##V3_BDPV12</stp>
        <stp>EURUSD Curncy</stp>
        <stp>LAST_PRICE</stp>
        <stp>[Crispin Spreadsheet.xlsx]OEI!R615C13</stp>
        <tr r="M615" s="1"/>
      </tp>
      <tp>
        <v>1.1605000000000001</v>
        <stp/>
        <stp>##V3_BDPV12</stp>
        <stp>EURUSD Curncy</stp>
        <stp>LAST_PRICE</stp>
        <stp>[Crispin Spreadsheet.xlsx]OEI!R616C13</stp>
        <tr r="M616" s="1"/>
      </tp>
      <tp>
        <v>1.1605000000000001</v>
        <stp/>
        <stp>##V3_BDPV12</stp>
        <stp>EURUSD Curncy</stp>
        <stp>LAST_PRICE</stp>
        <stp>[Crispin Spreadsheet.xlsx]OEI!R617C13</stp>
        <tr r="M617" s="1"/>
      </tp>
      <tp>
        <v>1.1605000000000001</v>
        <stp/>
        <stp>##V3_BDPV12</stp>
        <stp>EURUSD Curncy</stp>
        <stp>LAST_PRICE</stp>
        <stp>[Crispin Spreadsheet.xlsx]OEI!R612C13</stp>
        <tr r="M612" s="1"/>
      </tp>
      <tp>
        <v>1.1605000000000001</v>
        <stp/>
        <stp>##V3_BDPV12</stp>
        <stp>EURUSD Curncy</stp>
        <stp>LAST_PRICE</stp>
        <stp>[Crispin Spreadsheet.xlsx]OEI!R613C13</stp>
        <tr r="M613" s="1"/>
      </tp>
      <tp>
        <v>1.1605000000000001</v>
        <stp/>
        <stp>##V3_BDPV12</stp>
        <stp>EURUSD Curncy</stp>
        <stp>LAST_PRICE</stp>
        <stp>[Crispin Spreadsheet.xlsx]OEI!R638C13</stp>
        <tr r="M638" s="1"/>
      </tp>
      <tp>
        <v>1.1605000000000001</v>
        <stp/>
        <stp>##V3_BDPV12</stp>
        <stp>EURUSD Curncy</stp>
        <stp>LAST_PRICE</stp>
        <stp>[Crispin Spreadsheet.xlsx]OEI!R639C13</stp>
        <tr r="M639" s="1"/>
      </tp>
      <tp>
        <v>1.1605000000000001</v>
        <stp/>
        <stp>##V3_BDPV12</stp>
        <stp>EURUSD Curncy</stp>
        <stp>LAST_PRICE</stp>
        <stp>[Crispin Spreadsheet.xlsx]OEI!R634C13</stp>
        <tr r="M634" s="1"/>
      </tp>
      <tp>
        <v>1.1605000000000001</v>
        <stp/>
        <stp>##V3_BDPV12</stp>
        <stp>EURUSD Curncy</stp>
        <stp>LAST_PRICE</stp>
        <stp>[Crispin Spreadsheet.xlsx]OEI!R635C13</stp>
        <tr r="M635" s="1"/>
      </tp>
      <tp>
        <v>1.1605000000000001</v>
        <stp/>
        <stp>##V3_BDPV12</stp>
        <stp>EURUSD Curncy</stp>
        <stp>LAST_PRICE</stp>
        <stp>[Crispin Spreadsheet.xlsx]OEI!R636C13</stp>
        <tr r="M636" s="1"/>
      </tp>
      <tp>
        <v>1.1605000000000001</v>
        <stp/>
        <stp>##V3_BDPV12</stp>
        <stp>EURUSD Curncy</stp>
        <stp>LAST_PRICE</stp>
        <stp>[Crispin Spreadsheet.xlsx]OEI!R637C13</stp>
        <tr r="M637" s="1"/>
      </tp>
      <tp>
        <v>1.1605000000000001</v>
        <stp/>
        <stp>##V3_BDPV12</stp>
        <stp>EURUSD Curncy</stp>
        <stp>LAST_PRICE</stp>
        <stp>[Crispin Spreadsheet.xlsx]OEI!R630C13</stp>
        <tr r="M630" s="1"/>
      </tp>
      <tp>
        <v>1.1605000000000001</v>
        <stp/>
        <stp>##V3_BDPV12</stp>
        <stp>EURUSD Curncy</stp>
        <stp>LAST_PRICE</stp>
        <stp>[Crispin Spreadsheet.xlsx]OEI!R631C13</stp>
        <tr r="M631" s="1"/>
      </tp>
      <tp>
        <v>1.1605000000000001</v>
        <stp/>
        <stp>##V3_BDPV12</stp>
        <stp>EURUSD Curncy</stp>
        <stp>LAST_PRICE</stp>
        <stp>[Crispin Spreadsheet.xlsx]OEI!R632C13</stp>
        <tr r="M632" s="1"/>
      </tp>
      <tp>
        <v>1.1605000000000001</v>
        <stp/>
        <stp>##V3_BDPV12</stp>
        <stp>EURUSD Curncy</stp>
        <stp>LAST_PRICE</stp>
        <stp>[Crispin Spreadsheet.xlsx]OEI!R633C13</stp>
        <tr r="M633" s="1"/>
      </tp>
      <tp>
        <v>1.1605000000000001</v>
        <stp/>
        <stp>##V3_BDPV12</stp>
        <stp>EURUSD Curncy</stp>
        <stp>LAST_PRICE</stp>
        <stp>[Crispin Spreadsheet.xlsx]OEI!R628C13</stp>
        <tr r="M628" s="1"/>
      </tp>
      <tp>
        <v>1.1605000000000001</v>
        <stp/>
        <stp>##V3_BDPV12</stp>
        <stp>EURUSD Curncy</stp>
        <stp>LAST_PRICE</stp>
        <stp>[Crispin Spreadsheet.xlsx]OEI!R629C13</stp>
        <tr r="M629" s="1"/>
      </tp>
      <tp>
        <v>1.1605000000000001</v>
        <stp/>
        <stp>##V3_BDPV12</stp>
        <stp>EURUSD Curncy</stp>
        <stp>LAST_PRICE</stp>
        <stp>[Crispin Spreadsheet.xlsx]OEI!R624C13</stp>
        <tr r="M624" s="1"/>
      </tp>
      <tp>
        <v>1.1605000000000001</v>
        <stp/>
        <stp>##V3_BDPV12</stp>
        <stp>EURUSD Curncy</stp>
        <stp>LAST_PRICE</stp>
        <stp>[Crispin Spreadsheet.xlsx]OEI!R625C13</stp>
        <tr r="M625" s="1"/>
      </tp>
      <tp>
        <v>1.1605000000000001</v>
        <stp/>
        <stp>##V3_BDPV12</stp>
        <stp>EURUSD Curncy</stp>
        <stp>LAST_PRICE</stp>
        <stp>[Crispin Spreadsheet.xlsx]OEI!R626C13</stp>
        <tr r="M626" s="1"/>
      </tp>
      <tp>
        <v>1.1605000000000001</v>
        <stp/>
        <stp>##V3_BDPV12</stp>
        <stp>EURUSD Curncy</stp>
        <stp>LAST_PRICE</stp>
        <stp>[Crispin Spreadsheet.xlsx]OEI!R627C13</stp>
        <tr r="M627" s="1"/>
      </tp>
      <tp>
        <v>1.1605000000000001</v>
        <stp/>
        <stp>##V3_BDPV12</stp>
        <stp>EURUSD Curncy</stp>
        <stp>LAST_PRICE</stp>
        <stp>[Crispin Spreadsheet.xlsx]OEI!R620C13</stp>
        <tr r="M620" s="1"/>
      </tp>
      <tp>
        <v>1.1605000000000001</v>
        <stp/>
        <stp>##V3_BDPV12</stp>
        <stp>EURUSD Curncy</stp>
        <stp>LAST_PRICE</stp>
        <stp>[Crispin Spreadsheet.xlsx]OEI!R621C13</stp>
        <tr r="M621" s="1"/>
      </tp>
      <tp>
        <v>1.1605000000000001</v>
        <stp/>
        <stp>##V3_BDPV12</stp>
        <stp>EURUSD Curncy</stp>
        <stp>LAST_PRICE</stp>
        <stp>[Crispin Spreadsheet.xlsx]OEI!R622C13</stp>
        <tr r="M622" s="1"/>
      </tp>
      <tp>
        <v>1.1605000000000001</v>
        <stp/>
        <stp>##V3_BDPV12</stp>
        <stp>EURUSD Curncy</stp>
        <stp>LAST_PRICE</stp>
        <stp>[Crispin Spreadsheet.xlsx]OEI!R623C13</stp>
        <tr r="M623" s="1"/>
      </tp>
      <tp>
        <v>1.1605000000000001</v>
        <stp/>
        <stp>##V3_BDPV12</stp>
        <stp>EURUSD Curncy</stp>
        <stp>LAST_PRICE</stp>
        <stp>[Crispin Spreadsheet.xlsx]OEI!R658C13</stp>
        <tr r="M658" s="1"/>
      </tp>
      <tp>
        <v>1.1605000000000001</v>
        <stp/>
        <stp>##V3_BDPV12</stp>
        <stp>EURUSD Curncy</stp>
        <stp>LAST_PRICE</stp>
        <stp>[Crispin Spreadsheet.xlsx]OEI!R659C13</stp>
        <tr r="M659" s="1"/>
      </tp>
      <tp>
        <v>1.1605000000000001</v>
        <stp/>
        <stp>##V3_BDPV12</stp>
        <stp>EURUSD Curncy</stp>
        <stp>LAST_PRICE</stp>
        <stp>[Crispin Spreadsheet.xlsx]OEI!R654C13</stp>
        <tr r="M654" s="1"/>
      </tp>
      <tp>
        <v>1.1605000000000001</v>
        <stp/>
        <stp>##V3_BDPV12</stp>
        <stp>EURUSD Curncy</stp>
        <stp>LAST_PRICE</stp>
        <stp>[Crispin Spreadsheet.xlsx]OEI!R655C13</stp>
        <tr r="M655" s="1"/>
      </tp>
      <tp>
        <v>1.1605000000000001</v>
        <stp/>
        <stp>##V3_BDPV12</stp>
        <stp>EURUSD Curncy</stp>
        <stp>LAST_PRICE</stp>
        <stp>[Crispin Spreadsheet.xlsx]OEI!R656C13</stp>
        <tr r="M656" s="1"/>
      </tp>
      <tp>
        <v>1.1605000000000001</v>
        <stp/>
        <stp>##V3_BDPV12</stp>
        <stp>EURUSD Curncy</stp>
        <stp>LAST_PRICE</stp>
        <stp>[Crispin Spreadsheet.xlsx]OEI!R657C13</stp>
        <tr r="M657" s="1"/>
      </tp>
      <tp>
        <v>1.1605000000000001</v>
        <stp/>
        <stp>##V3_BDPV12</stp>
        <stp>EURUSD Curncy</stp>
        <stp>LAST_PRICE</stp>
        <stp>[Crispin Spreadsheet.xlsx]OEI!R650C13</stp>
        <tr r="M650" s="1"/>
      </tp>
      <tp>
        <v>1.1605000000000001</v>
        <stp/>
        <stp>##V3_BDPV12</stp>
        <stp>EURUSD Curncy</stp>
        <stp>LAST_PRICE</stp>
        <stp>[Crispin Spreadsheet.xlsx]OEI!R651C13</stp>
        <tr r="M651" s="1"/>
      </tp>
      <tp>
        <v>1.1605000000000001</v>
        <stp/>
        <stp>##V3_BDPV12</stp>
        <stp>EURUSD Curncy</stp>
        <stp>LAST_PRICE</stp>
        <stp>[Crispin Spreadsheet.xlsx]OEI!R652C13</stp>
        <tr r="M652" s="1"/>
      </tp>
      <tp>
        <v>1.1605000000000001</v>
        <stp/>
        <stp>##V3_BDPV12</stp>
        <stp>EURUSD Curncy</stp>
        <stp>LAST_PRICE</stp>
        <stp>[Crispin Spreadsheet.xlsx]OEI!R653C13</stp>
        <tr r="M653" s="1"/>
      </tp>
      <tp>
        <v>1.1605000000000001</v>
        <stp/>
        <stp>##V3_BDPV12</stp>
        <stp>EURUSD Curncy</stp>
        <stp>LAST_PRICE</stp>
        <stp>[Crispin Spreadsheet.xlsx]OEI!R648C13</stp>
        <tr r="M648" s="1"/>
      </tp>
      <tp>
        <v>1.1605000000000001</v>
        <stp/>
        <stp>##V3_BDPV12</stp>
        <stp>EURUSD Curncy</stp>
        <stp>LAST_PRICE</stp>
        <stp>[Crispin Spreadsheet.xlsx]OEI!R649C13</stp>
        <tr r="M649" s="1"/>
      </tp>
      <tp>
        <v>1.1605000000000001</v>
        <stp/>
        <stp>##V3_BDPV12</stp>
        <stp>EURUSD Curncy</stp>
        <stp>LAST_PRICE</stp>
        <stp>[Crispin Spreadsheet.xlsx]OEI!R644C13</stp>
        <tr r="M644" s="1"/>
      </tp>
      <tp>
        <v>1.1605000000000001</v>
        <stp/>
        <stp>##V3_BDPV12</stp>
        <stp>EURUSD Curncy</stp>
        <stp>LAST_PRICE</stp>
        <stp>[Crispin Spreadsheet.xlsx]OEI!R645C13</stp>
        <tr r="M645" s="1"/>
      </tp>
      <tp>
        <v>1.1605000000000001</v>
        <stp/>
        <stp>##V3_BDPV12</stp>
        <stp>EURUSD Curncy</stp>
        <stp>LAST_PRICE</stp>
        <stp>[Crispin Spreadsheet.xlsx]OEI!R646C13</stp>
        <tr r="M646" s="1"/>
      </tp>
      <tp>
        <v>1.1605000000000001</v>
        <stp/>
        <stp>##V3_BDPV12</stp>
        <stp>EURUSD Curncy</stp>
        <stp>LAST_PRICE</stp>
        <stp>[Crispin Spreadsheet.xlsx]OEI!R647C13</stp>
        <tr r="M647" s="1"/>
      </tp>
      <tp>
        <v>1.1605000000000001</v>
        <stp/>
        <stp>##V3_BDPV12</stp>
        <stp>EURUSD Curncy</stp>
        <stp>LAST_PRICE</stp>
        <stp>[Crispin Spreadsheet.xlsx]OEI!R640C13</stp>
        <tr r="M640" s="1"/>
      </tp>
      <tp>
        <v>1.1605000000000001</v>
        <stp/>
        <stp>##V3_BDPV12</stp>
        <stp>EURUSD Curncy</stp>
        <stp>LAST_PRICE</stp>
        <stp>[Crispin Spreadsheet.xlsx]OEI!R641C13</stp>
        <tr r="M641" s="1"/>
      </tp>
      <tp>
        <v>1.1605000000000001</v>
        <stp/>
        <stp>##V3_BDPV12</stp>
        <stp>EURUSD Curncy</stp>
        <stp>LAST_PRICE</stp>
        <stp>[Crispin Spreadsheet.xlsx]OEI!R642C13</stp>
        <tr r="M642" s="1"/>
      </tp>
      <tp>
        <v>1.1605000000000001</v>
        <stp/>
        <stp>##V3_BDPV12</stp>
        <stp>EURUSD Curncy</stp>
        <stp>LAST_PRICE</stp>
        <stp>[Crispin Spreadsheet.xlsx]OEI!R643C13</stp>
        <tr r="M643" s="1"/>
      </tp>
      <tp>
        <v>1.1605000000000001</v>
        <stp/>
        <stp>##V3_BDPV12</stp>
        <stp>EURUSD Curncy</stp>
        <stp>LAST_PRICE</stp>
        <stp>[Crispin Spreadsheet.xlsx]OEI!R678C13</stp>
        <tr r="M678" s="1"/>
      </tp>
      <tp>
        <v>1.1605000000000001</v>
        <stp/>
        <stp>##V3_BDPV12</stp>
        <stp>EURUSD Curncy</stp>
        <stp>LAST_PRICE</stp>
        <stp>[Crispin Spreadsheet.xlsx]OEI!R679C13</stp>
        <tr r="M679" s="1"/>
      </tp>
      <tp>
        <v>1.1605000000000001</v>
        <stp/>
        <stp>##V3_BDPV12</stp>
        <stp>EURUSD Curncy</stp>
        <stp>LAST_PRICE</stp>
        <stp>[Crispin Spreadsheet.xlsx]OEI!R674C13</stp>
        <tr r="M674" s="1"/>
      </tp>
      <tp>
        <v>1.1605000000000001</v>
        <stp/>
        <stp>##V3_BDPV12</stp>
        <stp>EURUSD Curncy</stp>
        <stp>LAST_PRICE</stp>
        <stp>[Crispin Spreadsheet.xlsx]OEI!R675C13</stp>
        <tr r="M675" s="1"/>
      </tp>
      <tp>
        <v>1.1605000000000001</v>
        <stp/>
        <stp>##V3_BDPV12</stp>
        <stp>EURUSD Curncy</stp>
        <stp>LAST_PRICE</stp>
        <stp>[Crispin Spreadsheet.xlsx]OEI!R676C13</stp>
        <tr r="M676" s="1"/>
      </tp>
      <tp>
        <v>1.1605000000000001</v>
        <stp/>
        <stp>##V3_BDPV12</stp>
        <stp>EURUSD Curncy</stp>
        <stp>LAST_PRICE</stp>
        <stp>[Crispin Spreadsheet.xlsx]OEI!R677C13</stp>
        <tr r="M677" s="1"/>
      </tp>
      <tp>
        <v>1.1605000000000001</v>
        <stp/>
        <stp>##V3_BDPV12</stp>
        <stp>EURUSD Curncy</stp>
        <stp>LAST_PRICE</stp>
        <stp>[Crispin Spreadsheet.xlsx]OEI!R670C13</stp>
        <tr r="M670" s="1"/>
      </tp>
      <tp>
        <v>1.1605000000000001</v>
        <stp/>
        <stp>##V3_BDPV12</stp>
        <stp>EURUSD Curncy</stp>
        <stp>LAST_PRICE</stp>
        <stp>[Crispin Spreadsheet.xlsx]OEI!R671C13</stp>
        <tr r="M671" s="1"/>
      </tp>
      <tp>
        <v>1.1605000000000001</v>
        <stp/>
        <stp>##V3_BDPV12</stp>
        <stp>EURUSD Curncy</stp>
        <stp>LAST_PRICE</stp>
        <stp>[Crispin Spreadsheet.xlsx]OEI!R672C13</stp>
        <tr r="M672" s="1"/>
      </tp>
      <tp>
        <v>1.1605000000000001</v>
        <stp/>
        <stp>##V3_BDPV12</stp>
        <stp>EURUSD Curncy</stp>
        <stp>LAST_PRICE</stp>
        <stp>[Crispin Spreadsheet.xlsx]OEI!R673C13</stp>
        <tr r="M673" s="1"/>
      </tp>
      <tp>
        <v>1.1605000000000001</v>
        <stp/>
        <stp>##V3_BDPV12</stp>
        <stp>EURUSD Curncy</stp>
        <stp>LAST_PRICE</stp>
        <stp>[Crispin Spreadsheet.xlsx]OEI!R668C13</stp>
        <tr r="M668" s="1"/>
      </tp>
      <tp>
        <v>1.1605000000000001</v>
        <stp/>
        <stp>##V3_BDPV12</stp>
        <stp>EURUSD Curncy</stp>
        <stp>LAST_PRICE</stp>
        <stp>[Crispin Spreadsheet.xlsx]OEI!R669C13</stp>
        <tr r="M669" s="1"/>
      </tp>
      <tp>
        <v>1.1605000000000001</v>
        <stp/>
        <stp>##V3_BDPV12</stp>
        <stp>EURUSD Curncy</stp>
        <stp>LAST_PRICE</stp>
        <stp>[Crispin Spreadsheet.xlsx]OEI!R664C13</stp>
        <tr r="M664" s="1"/>
      </tp>
      <tp>
        <v>1.1605000000000001</v>
        <stp/>
        <stp>##V3_BDPV12</stp>
        <stp>EURUSD Curncy</stp>
        <stp>LAST_PRICE</stp>
        <stp>[Crispin Spreadsheet.xlsx]OEI!R665C13</stp>
        <tr r="M665" s="1"/>
      </tp>
      <tp>
        <v>1.1605000000000001</v>
        <stp/>
        <stp>##V3_BDPV12</stp>
        <stp>EURUSD Curncy</stp>
        <stp>LAST_PRICE</stp>
        <stp>[Crispin Spreadsheet.xlsx]OEI!R666C13</stp>
        <tr r="M666" s="1"/>
      </tp>
      <tp>
        <v>1.1605000000000001</v>
        <stp/>
        <stp>##V3_BDPV12</stp>
        <stp>EURUSD Curncy</stp>
        <stp>LAST_PRICE</stp>
        <stp>[Crispin Spreadsheet.xlsx]OEI!R667C13</stp>
        <tr r="M667" s="1"/>
      </tp>
      <tp>
        <v>1.1605000000000001</v>
        <stp/>
        <stp>##V3_BDPV12</stp>
        <stp>EURUSD Curncy</stp>
        <stp>LAST_PRICE</stp>
        <stp>[Crispin Spreadsheet.xlsx]OEI!R660C13</stp>
        <tr r="M660" s="1"/>
      </tp>
      <tp>
        <v>1.1605000000000001</v>
        <stp/>
        <stp>##V3_BDPV12</stp>
        <stp>EURUSD Curncy</stp>
        <stp>LAST_PRICE</stp>
        <stp>[Crispin Spreadsheet.xlsx]OEI!R661C13</stp>
        <tr r="M661" s="1"/>
      </tp>
      <tp>
        <v>1.1605000000000001</v>
        <stp/>
        <stp>##V3_BDPV12</stp>
        <stp>EURUSD Curncy</stp>
        <stp>LAST_PRICE</stp>
        <stp>[Crispin Spreadsheet.xlsx]OEI!R662C13</stp>
        <tr r="M662" s="1"/>
      </tp>
      <tp>
        <v>1.1605000000000001</v>
        <stp/>
        <stp>##V3_BDPV12</stp>
        <stp>EURUSD Curncy</stp>
        <stp>LAST_PRICE</stp>
        <stp>[Crispin Spreadsheet.xlsx]OEI!R663C13</stp>
        <tr r="M663" s="1"/>
      </tp>
      <tp>
        <v>1.1605000000000001</v>
        <stp/>
        <stp>##V3_BDPV12</stp>
        <stp>EURUSD Curncy</stp>
        <stp>LAST_PRICE</stp>
        <stp>[Crispin Spreadsheet.xlsx]OEI!R698C13</stp>
        <tr r="M698" s="1"/>
      </tp>
      <tp>
        <v>1.1605000000000001</v>
        <stp/>
        <stp>##V3_BDPV12</stp>
        <stp>EURUSD Curncy</stp>
        <stp>LAST_PRICE</stp>
        <stp>[Crispin Spreadsheet.xlsx]OEI!R699C13</stp>
        <tr r="M699" s="1"/>
      </tp>
      <tp>
        <v>1.1605000000000001</v>
        <stp/>
        <stp>##V3_BDPV12</stp>
        <stp>EURUSD Curncy</stp>
        <stp>LAST_PRICE</stp>
        <stp>[Crispin Spreadsheet.xlsx]OEI!R694C13</stp>
        <tr r="M694" s="1"/>
      </tp>
      <tp>
        <v>1.1605000000000001</v>
        <stp/>
        <stp>##V3_BDPV12</stp>
        <stp>EURUSD Curncy</stp>
        <stp>LAST_PRICE</stp>
        <stp>[Crispin Spreadsheet.xlsx]OEI!R695C13</stp>
        <tr r="M695" s="1"/>
      </tp>
      <tp>
        <v>1.1605000000000001</v>
        <stp/>
        <stp>##V3_BDPV12</stp>
        <stp>EURUSD Curncy</stp>
        <stp>LAST_PRICE</stp>
        <stp>[Crispin Spreadsheet.xlsx]OEI!R696C13</stp>
        <tr r="M696" s="1"/>
      </tp>
      <tp>
        <v>1.1605000000000001</v>
        <stp/>
        <stp>##V3_BDPV12</stp>
        <stp>EURUSD Curncy</stp>
        <stp>LAST_PRICE</stp>
        <stp>[Crispin Spreadsheet.xlsx]OEI!R697C13</stp>
        <tr r="M697" s="1"/>
      </tp>
      <tp>
        <v>1.1605000000000001</v>
        <stp/>
        <stp>##V3_BDPV12</stp>
        <stp>EURUSD Curncy</stp>
        <stp>LAST_PRICE</stp>
        <stp>[Crispin Spreadsheet.xlsx]OEI!R690C13</stp>
        <tr r="M690" s="1"/>
      </tp>
      <tp>
        <v>1.1605000000000001</v>
        <stp/>
        <stp>##V3_BDPV12</stp>
        <stp>EURUSD Curncy</stp>
        <stp>LAST_PRICE</stp>
        <stp>[Crispin Spreadsheet.xlsx]OEI!R691C13</stp>
        <tr r="M691" s="1"/>
      </tp>
      <tp>
        <v>1.1605000000000001</v>
        <stp/>
        <stp>##V3_BDPV12</stp>
        <stp>EURUSD Curncy</stp>
        <stp>LAST_PRICE</stp>
        <stp>[Crispin Spreadsheet.xlsx]OEI!R692C13</stp>
        <tr r="M692" s="1"/>
      </tp>
      <tp>
        <v>1.1605000000000001</v>
        <stp/>
        <stp>##V3_BDPV12</stp>
        <stp>EURUSD Curncy</stp>
        <stp>LAST_PRICE</stp>
        <stp>[Crispin Spreadsheet.xlsx]OEI!R688C13</stp>
        <tr r="M688" s="1"/>
      </tp>
      <tp>
        <v>1.1605000000000001</v>
        <stp/>
        <stp>##V3_BDPV12</stp>
        <stp>EURUSD Curncy</stp>
        <stp>LAST_PRICE</stp>
        <stp>[Crispin Spreadsheet.xlsx]OEI!R689C13</stp>
        <tr r="M689" s="1"/>
      </tp>
      <tp>
        <v>1.1605000000000001</v>
        <stp/>
        <stp>##V3_BDPV12</stp>
        <stp>EURUSD Curncy</stp>
        <stp>LAST_PRICE</stp>
        <stp>[Crispin Spreadsheet.xlsx]OEI!R684C13</stp>
        <tr r="M684" s="1"/>
      </tp>
      <tp>
        <v>1.1605000000000001</v>
        <stp/>
        <stp>##V3_BDPV12</stp>
        <stp>EURUSD Curncy</stp>
        <stp>LAST_PRICE</stp>
        <stp>[Crispin Spreadsheet.xlsx]OEI!R685C13</stp>
        <tr r="M685" s="1"/>
      </tp>
      <tp>
        <v>1.1605000000000001</v>
        <stp/>
        <stp>##V3_BDPV12</stp>
        <stp>EURUSD Curncy</stp>
        <stp>LAST_PRICE</stp>
        <stp>[Crispin Spreadsheet.xlsx]OEI!R686C13</stp>
        <tr r="M686" s="1"/>
      </tp>
      <tp>
        <v>1.1605000000000001</v>
        <stp/>
        <stp>##V3_BDPV12</stp>
        <stp>EURUSD Curncy</stp>
        <stp>LAST_PRICE</stp>
        <stp>[Crispin Spreadsheet.xlsx]OEI!R687C13</stp>
        <tr r="M687" s="1"/>
      </tp>
      <tp>
        <v>1.1605000000000001</v>
        <stp/>
        <stp>##V3_BDPV12</stp>
        <stp>EURUSD Curncy</stp>
        <stp>LAST_PRICE</stp>
        <stp>[Crispin Spreadsheet.xlsx]OEI!R680C13</stp>
        <tr r="M680" s="1"/>
      </tp>
      <tp>
        <v>1.1605000000000001</v>
        <stp/>
        <stp>##V3_BDPV12</stp>
        <stp>EURUSD Curncy</stp>
        <stp>LAST_PRICE</stp>
        <stp>[Crispin Spreadsheet.xlsx]OEI!R681C13</stp>
        <tr r="M681" s="1"/>
      </tp>
      <tp>
        <v>1.1605000000000001</v>
        <stp/>
        <stp>##V3_BDPV12</stp>
        <stp>EURUSD Curncy</stp>
        <stp>LAST_PRICE</stp>
        <stp>[Crispin Spreadsheet.xlsx]OEI!R682C13</stp>
        <tr r="M682" s="1"/>
      </tp>
      <tp>
        <v>1.1605000000000001</v>
        <stp/>
        <stp>##V3_BDPV12</stp>
        <stp>EURUSD Curncy</stp>
        <stp>LAST_PRICE</stp>
        <stp>[Crispin Spreadsheet.xlsx]OEI!R683C13</stp>
        <tr r="M683" s="1"/>
      </tp>
      <tp>
        <v>1.1605000000000001</v>
        <stp/>
        <stp>##V3_BDPV12</stp>
        <stp>EURUSD Curncy</stp>
        <stp>LAST_PRICE</stp>
        <stp>[Crispin Spreadsheet.xlsx]OEI!R194C13</stp>
        <tr r="M194" s="1"/>
      </tp>
      <tp>
        <v>1.1605000000000001</v>
        <stp/>
        <stp>##V3_BDPV12</stp>
        <stp>EURUSD Curncy</stp>
        <stp>LAST_PRICE</stp>
        <stp>[Crispin Spreadsheet.xlsx]OEI!R338C13</stp>
        <tr r="M338" s="1"/>
      </tp>
      <tp>
        <v>1.1605000000000001</v>
        <stp/>
        <stp>##V3_BDPV12</stp>
        <stp>EURUSD Curncy</stp>
        <stp>LAST_PRICE</stp>
        <stp>[Crispin Spreadsheet.xlsx]OEI!R221C13</stp>
        <tr r="M221" s="1"/>
      </tp>
      <tp>
        <v>1.1605000000000001</v>
        <stp/>
        <stp>##V3_BDPV12</stp>
        <stp>EURUSD Curncy</stp>
        <stp>LAST_PRICE</stp>
        <stp>[Crispin Spreadsheet.xlsx]OEI!R818C13</stp>
        <tr r="M818" s="1"/>
      </tp>
      <tp>
        <v>1.1605000000000001</v>
        <stp/>
        <stp>##V3_BDPV12</stp>
        <stp>EURUSD Curncy</stp>
        <stp>LAST_PRICE</stp>
        <stp>[Crispin Spreadsheet.xlsx]OEI!R819C13</stp>
        <tr r="M819" s="1"/>
      </tp>
      <tp>
        <v>1.1605000000000001</v>
        <stp/>
        <stp>##V3_BDPV12</stp>
        <stp>EURUSD Curncy</stp>
        <stp>LAST_PRICE</stp>
        <stp>[Crispin Spreadsheet.xlsx]OEI!R815C13</stp>
        <tr r="M815" s="1"/>
      </tp>
      <tp>
        <v>1.1605000000000001</v>
        <stp/>
        <stp>##V3_BDPV12</stp>
        <stp>EURUSD Curncy</stp>
        <stp>LAST_PRICE</stp>
        <stp>[Crispin Spreadsheet.xlsx]OEI!R811C13</stp>
        <tr r="M811" s="1"/>
      </tp>
      <tp>
        <v>1.1605000000000001</v>
        <stp/>
        <stp>##V3_BDPV12</stp>
        <stp>EURUSD Curncy</stp>
        <stp>LAST_PRICE</stp>
        <stp>[Crispin Spreadsheet.xlsx]OEI!R812C13</stp>
        <tr r="M812" s="1"/>
      </tp>
      <tp>
        <v>1.1605000000000001</v>
        <stp/>
        <stp>##V3_BDPV12</stp>
        <stp>EURUSD Curncy</stp>
        <stp>LAST_PRICE</stp>
        <stp>[Crispin Spreadsheet.xlsx]OEI!R813C13</stp>
        <tr r="M813" s="1"/>
      </tp>
      <tp>
        <v>1.1605000000000001</v>
        <stp/>
        <stp>##V3_BDPV12</stp>
        <stp>EURUSD Curncy</stp>
        <stp>LAST_PRICE</stp>
        <stp>[Crispin Spreadsheet.xlsx]OEI!R809C13</stp>
        <tr r="M809" s="1"/>
      </tp>
      <tp>
        <v>1.1605000000000001</v>
        <stp/>
        <stp>##V3_BDPV12</stp>
        <stp>EURUSD Curncy</stp>
        <stp>LAST_PRICE</stp>
        <stp>[Crispin Spreadsheet.xlsx]OEI!R800C13</stp>
        <tr r="M800" s="1"/>
      </tp>
      <tp>
        <v>1.1605000000000001</v>
        <stp/>
        <stp>##V3_BDPV12</stp>
        <stp>EURUSD Curncy</stp>
        <stp>LAST_PRICE</stp>
        <stp>[Crispin Spreadsheet.xlsx]OEI!R801C13</stp>
        <tr r="M801" s="1"/>
      </tp>
      <tp>
        <v>1.1605000000000001</v>
        <stp/>
        <stp>##V3_BDPV12</stp>
        <stp>EURUSD Curncy</stp>
        <stp>LAST_PRICE</stp>
        <stp>[Crispin Spreadsheet.xlsx]OEI!R830C13</stp>
        <tr r="M830" s="1"/>
      </tp>
      <tp>
        <v>1.1605000000000001</v>
        <stp/>
        <stp>##V3_BDPV12</stp>
        <stp>EURUSD Curncy</stp>
        <stp>LAST_PRICE</stp>
        <stp>[Crispin Spreadsheet.xlsx]OEI!R832C13</stp>
        <tr r="M832" s="1"/>
      </tp>
      <tp>
        <v>1.1605000000000001</v>
        <stp/>
        <stp>##V3_BDPV12</stp>
        <stp>EURUSD Curncy</stp>
        <stp>LAST_PRICE</stp>
        <stp>[Crispin Spreadsheet.xlsx]OEI!R829C13</stp>
        <tr r="M829" s="1"/>
      </tp>
      <tp>
        <v>1.1605000000000001</v>
        <stp/>
        <stp>##V3_BDPV12</stp>
        <stp>EURUSD Curncy</stp>
        <stp>LAST_PRICE</stp>
        <stp>[Crispin Spreadsheet.xlsx]OEI!R824C13</stp>
        <tr r="M824" s="1"/>
      </tp>
      <tp>
        <v>1.1605000000000001</v>
        <stp/>
        <stp>##V3_BDPV12</stp>
        <stp>EURUSD Curncy</stp>
        <stp>LAST_PRICE</stp>
        <stp>[Crispin Spreadsheet.xlsx]OEI!R821C13</stp>
        <tr r="M821" s="1"/>
      </tp>
      <tp>
        <v>1.1605000000000001</v>
        <stp/>
        <stp>##V3_BDPV12</stp>
        <stp>EURUSD Curncy</stp>
        <stp>LAST_PRICE</stp>
        <stp>[Crispin Spreadsheet.xlsx]OEI!R822C13</stp>
        <tr r="M822" s="1"/>
      </tp>
      <tp>
        <v>1.1605000000000001</v>
        <stp/>
        <stp>##V3_BDPV12</stp>
        <stp>EURUSD Curncy</stp>
        <stp>LAST_PRICE</stp>
        <stp>[Crispin Spreadsheet.xlsx]OEI!R848C13</stp>
        <tr r="M848" s="1"/>
      </tp>
      <tp>
        <v>1.1605000000000001</v>
        <stp/>
        <stp>##V3_BDPV12</stp>
        <stp>EURUSD Curncy</stp>
        <stp>LAST_PRICE</stp>
        <stp>[Crispin Spreadsheet.xlsx]OEI!R844C13</stp>
        <tr r="M844" s="1"/>
      </tp>
      <tp>
        <v>1.1605000000000001</v>
        <stp/>
        <stp>##V3_BDPV12</stp>
        <stp>EURUSD Curncy</stp>
        <stp>LAST_PRICE</stp>
        <stp>[Crispin Spreadsheet.xlsx]OEI!R845C13</stp>
        <tr r="M845" s="1"/>
      </tp>
      <tp>
        <v>1.1605000000000001</v>
        <stp/>
        <stp>##V3_BDPV12</stp>
        <stp>EURUSD Curncy</stp>
        <stp>LAST_PRICE</stp>
        <stp>[Crispin Spreadsheet.xlsx]OEI!R846C13</stp>
        <tr r="M846" s="1"/>
      </tp>
      <tp>
        <v>1.1605000000000001</v>
        <stp/>
        <stp>##V3_BDPV12</stp>
        <stp>EURUSD Curncy</stp>
        <stp>LAST_PRICE</stp>
        <stp>[Crispin Spreadsheet.xlsx]OEI!R847C13</stp>
        <tr r="M847" s="1"/>
      </tp>
      <tp>
        <v>1.1605000000000001</v>
        <stp/>
        <stp>##V3_BDPV12</stp>
        <stp>EURUSD Curncy</stp>
        <stp>LAST_PRICE</stp>
        <stp>[Crispin Spreadsheet.xlsx]OEI!R841C13</stp>
        <tr r="M841" s="1"/>
      </tp>
      <tp>
        <v>1.1605000000000001</v>
        <stp/>
        <stp>##V3_BDPV12</stp>
        <stp>EURUSD Curncy</stp>
        <stp>LAST_PRICE</stp>
        <stp>[Crispin Spreadsheet.xlsx]OEI!R842C13</stp>
        <tr r="M842" s="1"/>
      </tp>
      <tp>
        <v>1.1605000000000001</v>
        <stp/>
        <stp>##V3_BDPV12</stp>
        <stp>EURUSD Curncy</stp>
        <stp>LAST_PRICE</stp>
        <stp>[Crispin Spreadsheet.xlsx]OEI!R843C13</stp>
        <tr r="M843" s="1"/>
      </tp>
      <tp>
        <v>367.68</v>
        <stp/>
        <stp>##V3_BDPV12</stp>
        <stp>NFLX US Equity</stp>
        <stp>PX_YEST_CLOSE</stp>
        <stp>[Crispin Spreadsheet.xlsx]OEI!R696C6</stp>
        <tr r="F696" s="1"/>
      </tp>
      <tp t="s">
        <v>NOK</v>
        <stp/>
        <stp>##V3_BDPV12</stp>
        <stp>AKERBP NO Equity</stp>
        <stp>CRNCY</stp>
        <stp>[Crispin Spreadsheet.xlsx]OEI!R775C4</stp>
        <tr r="D775" s="1"/>
      </tp>
      <tp t="s">
        <v>EUR</v>
        <stp/>
        <stp>##V3_BDPV12</stp>
        <stp>AIXA GY Equity</stp>
        <stp>CRNCY</stp>
        <stp>[Crispin Spreadsheet.xlsx]OEI!R146C4</stp>
        <tr r="D146" s="1"/>
      </tp>
      <tp t="s">
        <v>SEK</v>
        <stp/>
        <stp>##V3_BDPV12</stp>
        <stp>SSABA SS Equity</stp>
        <stp>CRNCY</stp>
        <stp>[Crispin Spreadsheet.xlsx]OEI!R379C4</stp>
        <tr r="D379" s="1"/>
      </tp>
      <tp>
        <v>131.09</v>
        <stp/>
        <stp>##V3_BDPV12</stp>
        <stp>RACE US Equity</stp>
        <stp>PX_YEST_CLOSE</stp>
        <stp>[Crispin Spreadsheet.xlsx]OEI!R659C6</stp>
        <tr r="F659" s="1"/>
      </tp>
      <tp t="s">
        <v>CHF</v>
        <stp/>
        <stp>##V3_BDPV12</stp>
        <stp>ARYN SW Equity</stp>
        <stp>CRNCY</stp>
        <stp>[Crispin Spreadsheet.xlsx]OEI!R389C4</stp>
        <tr r="D389" s="1"/>
      </tp>
      <tp t="s">
        <v>CHF</v>
        <stp/>
        <stp>##V3_BDPV12</stp>
        <stp>ARYN SW Equity</stp>
        <stp>CRNCY</stp>
        <stp>[Crispin Spreadsheet.xlsx]OEI!R779C4</stp>
        <tr r="D779" s="1"/>
      </tp>
      <tp>
        <v>5070</v>
        <stp/>
        <stp>##V3_BDPV12</stp>
        <stp>9684 JT Equity</stp>
        <stp>PX_YEST_CLOSE</stp>
        <stp>[Crispin Spreadsheet.xlsx]OPUS!R27C6</stp>
        <tr r="F27" s="4"/>
      </tp>
      <tp t="s">
        <v>CHF</v>
        <stp/>
        <stp>##V3_BDPV12</stp>
        <stp>SGSN SW Equity</stp>
        <stp>CRNCY</stp>
        <stp>[Crispin Spreadsheet.xlsx]OEI!R403C4</stp>
        <tr r="D403" s="1"/>
      </tp>
      <tp>
        <v>2501.5</v>
        <stp/>
        <stp>##V3_BDPV12</stp>
        <stp>RDSA LN Equity</stp>
        <stp>PX_YEST_CLOSE</stp>
        <stp>[Crispin Spreadsheet.xlsx]OEI!R564C6</stp>
        <tr r="F564" s="1"/>
      </tp>
      <tp>
        <v>1</v>
        <stp/>
        <stp>##V3_BDPV12</stp>
        <stp>USDGBp Curncy</stp>
        <stp>QUOTE_FACTOR</stp>
        <stp>[Crispin Spreadsheet.xlsx]FDXC!R41C12</stp>
        <tr r="L41" s="8"/>
      </tp>
      <tp>
        <v>1</v>
        <stp/>
        <stp>##V3_BDPV12</stp>
        <stp>USDGBp Curncy</stp>
        <stp>QUOTE_FACTOR</stp>
        <stp>[Crispin Spreadsheet.xlsx]FDXC!R43C12</stp>
        <tr r="L43" s="8"/>
      </tp>
      <tp>
        <v>1</v>
        <stp/>
        <stp>##V3_BDPV12</stp>
        <stp>USDGBp Curncy</stp>
        <stp>QUOTE_FACTOR</stp>
        <stp>[Crispin Spreadsheet.xlsx]FDXC!R42C12</stp>
        <tr r="L42" s="8"/>
      </tp>
      <tp>
        <v>1</v>
        <stp/>
        <stp>##V3_BDPV12</stp>
        <stp>USDGBp Curncy</stp>
        <stp>QUOTE_FACTOR</stp>
        <stp>[Crispin Spreadsheet.xlsx]FDXC!R45C12</stp>
        <tr r="L45" s="8"/>
      </tp>
      <tp>
        <v>1</v>
        <stp/>
        <stp>##V3_BDPV12</stp>
        <stp>USDGBp Curncy</stp>
        <stp>QUOTE_FACTOR</stp>
        <stp>[Crispin Spreadsheet.xlsx]FDXC!R44C12</stp>
        <tr r="L44" s="8"/>
      </tp>
      <tp>
        <v>1</v>
        <stp/>
        <stp>##V3_BDPV12</stp>
        <stp>USDGBp Curncy</stp>
        <stp>QUOTE_FACTOR</stp>
        <stp>[Crispin Spreadsheet.xlsx]FDXC!R47C12</stp>
        <tr r="L47" s="8"/>
      </tp>
      <tp>
        <v>1</v>
        <stp/>
        <stp>##V3_BDPV12</stp>
        <stp>USDGBp Curncy</stp>
        <stp>QUOTE_FACTOR</stp>
        <stp>[Crispin Spreadsheet.xlsx]FDXC!R46C12</stp>
        <tr r="L46" s="8"/>
      </tp>
      <tp>
        <v>1</v>
        <stp/>
        <stp>##V3_BDPV12</stp>
        <stp>USDGBp Curncy</stp>
        <stp>QUOTE_FACTOR</stp>
        <stp>[Crispin Spreadsheet.xlsx]FDXC!R49C12</stp>
        <tr r="L49" s="8"/>
      </tp>
      <tp>
        <v>1</v>
        <stp/>
        <stp>##V3_BDPV12</stp>
        <stp>USDGBp Curncy</stp>
        <stp>QUOTE_FACTOR</stp>
        <stp>[Crispin Spreadsheet.xlsx]FDXC!R48C12</stp>
        <tr r="L48" s="8"/>
      </tp>
      <tp>
        <v>1</v>
        <stp/>
        <stp>##V3_BDPV12</stp>
        <stp>USDGBp Curncy</stp>
        <stp>QUOTE_FACTOR</stp>
        <stp>[Crispin Spreadsheet.xlsx]FDXC!R33C12</stp>
        <tr r="L33" s="8"/>
      </tp>
      <tp>
        <v>1</v>
        <stp/>
        <stp>##V3_BDPV12</stp>
        <stp>USDGBp Curncy</stp>
        <stp>QUOTE_FACTOR</stp>
        <stp>[Crispin Spreadsheet.xlsx]FDXC!R32C12</stp>
        <tr r="L32" s="8"/>
      </tp>
      <tp>
        <v>1</v>
        <stp/>
        <stp>##V3_BDPV12</stp>
        <stp>USDGBp Curncy</stp>
        <stp>QUOTE_FACTOR</stp>
        <stp>[Crispin Spreadsheet.xlsx]FDXC!R35C12</stp>
        <tr r="L35" s="8"/>
      </tp>
      <tp>
        <v>1</v>
        <stp/>
        <stp>##V3_BDPV12</stp>
        <stp>USDGBp Curncy</stp>
        <stp>QUOTE_FACTOR</stp>
        <stp>[Crispin Spreadsheet.xlsx]FDXC!R34C12</stp>
        <tr r="L34" s="8"/>
      </tp>
      <tp>
        <v>1</v>
        <stp/>
        <stp>##V3_BDPV12</stp>
        <stp>USDGBp Curncy</stp>
        <stp>QUOTE_FACTOR</stp>
        <stp>[Crispin Spreadsheet.xlsx]FDXC!R37C12</stp>
        <tr r="L37" s="8"/>
      </tp>
      <tp>
        <v>1</v>
        <stp/>
        <stp>##V3_BDPV12</stp>
        <stp>USDGBp Curncy</stp>
        <stp>QUOTE_FACTOR</stp>
        <stp>[Crispin Spreadsheet.xlsx]FDXC!R36C12</stp>
        <tr r="L36" s="8"/>
      </tp>
      <tp>
        <v>1</v>
        <stp/>
        <stp>##V3_BDPV12</stp>
        <stp>USDGBp Curncy</stp>
        <stp>QUOTE_FACTOR</stp>
        <stp>[Crispin Spreadsheet.xlsx]FDXC!R39C12</stp>
        <tr r="L39" s="8"/>
      </tp>
      <tp>
        <v>1</v>
        <stp/>
        <stp>##V3_BDPV12</stp>
        <stp>USDGBp Curncy</stp>
        <stp>QUOTE_FACTOR</stp>
        <stp>[Crispin Spreadsheet.xlsx]FDXC!R38C12</stp>
        <tr r="L38" s="8"/>
      </tp>
      <tp t="s">
        <v>JPY</v>
        <stp/>
        <stp>##V3_BDPV12</stp>
        <stp>8591 JT Equity</stp>
        <stp>CRNCY</stp>
        <stp>[Crispin Spreadsheet.xlsx]FDXC!R18C4</stp>
        <tr r="D18" s="8"/>
      </tp>
      <tp t="s">
        <v>NOK</v>
        <stp/>
        <stp>##V3_BDPV12</stp>
        <stp>BDRILL NO Equity</stp>
        <stp>CRNCY</stp>
        <stp>[Crispin Spreadsheet.xlsx]OEI!R318C4</stp>
        <tr r="D318" s="1"/>
      </tp>
      <tp>
        <v>27.5</v>
        <stp/>
        <stp>##V3_BDPV12</stp>
        <stp>3333 HK Equity</stp>
        <stp>LAST_PRICE</stp>
        <stp>[Crispin Spreadsheet.xlsx]OEI!R200C7</stp>
        <tr r="G200" s="1"/>
      </tp>
      <tp>
        <v>2474</v>
        <stp/>
        <stp>##V3_BDPV12</stp>
        <stp>7181 JT Equity</stp>
        <stp>LAST_PRICE</stp>
        <stp>[Crispin Spreadsheet.xlsx]OEI!R262C7</stp>
        <tr r="G262" s="1"/>
      </tp>
      <tp>
        <v>1162</v>
        <stp/>
        <stp>##V3_BDPV12</stp>
        <stp>6113 JT Equity</stp>
        <stp>LAST_PRICE</stp>
        <stp>[Crispin Spreadsheet.xlsx]OEI!R250C7</stp>
        <tr r="G250" s="1"/>
      </tp>
      <tp>
        <v>2480.5</v>
        <stp/>
        <stp>##V3_BDPV12</stp>
        <stp>8801 JT Equity</stp>
        <stp>LAST_PRICE</stp>
        <stp>[Crispin Spreadsheet.xlsx]OEI!R272C7</stp>
        <tr r="G272" s="1"/>
      </tp>
      <tp>
        <v>2098.5</v>
        <stp/>
        <stp>##V3_BDPV12</stp>
        <stp>8750 JT Equity</stp>
        <stp>LAST_PRICE</stp>
        <stp>[Crispin Spreadsheet.xlsx]OEI!R253C7</stp>
        <tr r="G253" s="1"/>
      </tp>
      <tp>
        <v>46.34</v>
        <stp/>
        <stp>##V3_BDHV12</stp>
        <stp>KNEBV FH Equity</stp>
        <stp>PX_CLOSE_1D</stp>
        <stp>14/08/2018</stp>
        <stp>14/08/2018</stp>
        <stp>[Crispin Spreadsheet.xlsx]OEI!R74C28</stp>
        <tr r="AB74" s="1"/>
      </tp>
      <tp>
        <v>77.62</v>
        <stp/>
        <stp>##V3_BDPV12</stp>
        <stp>ERICB SS Equity</stp>
        <stp>LAST_PRICE</stp>
        <stp>[Crispin Spreadsheet.xlsx]ALEG!R32C7</stp>
        <tr r="G32" s="3"/>
      </tp>
      <tp>
        <v>123.5</v>
        <stp/>
        <stp>##V3_BDPV12</stp>
        <stp>WAF GY Equity</stp>
        <stp>LAST_PRICE</stp>
        <stp>[Crispin Spreadsheet.xlsx]SWAN!R54C7</stp>
        <tr r="G54" s="2"/>
      </tp>
      <tp>
        <v>9.6839999999999993</v>
        <stp/>
        <stp>##V3_BDPV12</stp>
        <stp>DBK GY Equity</stp>
        <stp>LAST_PRICE</stp>
        <stp>[Crispin Spreadsheet.xlsx]SWAN!R49C7</stp>
        <tr r="G49" s="2"/>
      </tp>
      <tp>
        <v>36.99</v>
        <stp/>
        <stp>##V3_BDPV12</stp>
        <stp>CMCSA US Equity</stp>
        <stp>LAST_PRICE</stp>
        <stp>[Crispin Spreadsheet.xlsx]ALEG!R57C7</stp>
        <tr r="G57" s="3"/>
      </tp>
      <tp>
        <v>0.15</v>
        <stp/>
        <stp>##V3_BDHV12</stp>
        <stp>WGXO AU Equity</stp>
        <stp>PX_CLOSE_1D</stp>
        <stp>14/08/2018</stp>
        <stp>14/08/2018</stp>
        <stp>[Crispin Spreadsheet.xlsx]OEI!R26C28</stp>
        <tr r="AB26" s="1"/>
      </tp>
      <tp>
        <v>36.99</v>
        <stp/>
        <stp>##V3_BDPV12</stp>
        <stp>CMCSA US Equity</stp>
        <stp>LAST_PRICE</stp>
        <stp>[Crispin Spreadsheet.xlsx]FDXC!R53C7</stp>
        <tr r="G53" s="8"/>
      </tp>
      <tp>
        <v>6605</v>
        <stp/>
        <stp>##V3_BDPV12</stp>
        <stp>RB/ LN Equity</stp>
        <stp>LAST_PRICE</stp>
        <stp>[Crispin Spreadsheet.xlsx]OEI!R553C7</stp>
        <tr r="G553" s="1"/>
      </tp>
      <tp>
        <v>11.73</v>
        <stp/>
        <stp>##V3_BDHV12</stp>
        <stp>COTY US Equity</stp>
        <stp>PX_CLOSE_1D</stp>
        <stp>14/08/2018</stp>
        <stp>14/08/2018</stp>
        <stp>[Crispin Spreadsheet.xlsx]SWAN!R192C26</stp>
        <tr r="Z192" s="2"/>
      </tp>
      <tp>
        <v>53.72</v>
        <stp/>
        <stp>##V3_BDPV12</stp>
        <stp>PAH3 GY Equity</stp>
        <stp>LAST_PRICE</stp>
        <stp>[Crispin Spreadsheet.xlsx]OEI!R171C7</stp>
        <tr r="G171" s="1"/>
      </tp>
      <tp>
        <v>53.79</v>
        <stp/>
        <stp>##V3_BDPV12</stp>
        <stp>REDFTPB GU Equity</stp>
        <stp>PX_YEST_CLOSE</stp>
        <stp>[Crispin Spreadsheet.xlsx]OEI!R194C6</stp>
        <tr r="F194" s="1"/>
      </tp>
      <tp>
        <v>27.52</v>
        <stp/>
        <stp>##V3_BDHV12</stp>
        <stp>CLAB SS Equity</stp>
        <stp>PX_CLOSE_1D</stp>
        <stp>14/08/2018</stp>
        <stp>14/08/2018</stp>
        <stp>[Crispin Spreadsheet.xlsx]SWAN!R114C26</stp>
        <tr r="Z114" s="2"/>
      </tp>
      <tp>
        <v>10.23</v>
        <stp/>
        <stp>##V3_BDPV12</stp>
        <stp>ZIL2 GY Equity</stp>
        <stp>LAST_PRICE</stp>
        <stp>[Crispin Spreadsheet.xlsx]OEI!R160C7</stp>
        <tr r="G160" s="1"/>
      </tp>
      <tp>
        <v>12.25</v>
        <stp/>
        <stp>##V3_BDHV12</stp>
        <stp>CDZI US Equity</stp>
        <stp>PX_CLOSE_1D</stp>
        <stp>14/08/2018</stp>
        <stp>14/08/2018</stp>
        <stp>[Crispin Spreadsheet.xlsx]SWAN!R188C26</stp>
        <tr r="Z188" s="2"/>
      </tp>
      <tp>
        <v>6.62</v>
        <stp/>
        <stp>##V3_BDHV12</stp>
        <stp>ESV US Equity</stp>
        <stp>PX_CLOSE_1D</stp>
        <stp>14/08/2018</stp>
        <stp>14/08/2018</stp>
        <stp>[Crispin Spreadsheet.xlsx]FDXC!R54C22</stp>
        <tr r="V54" s="8"/>
      </tp>
      <tp>
        <v>430.45</v>
        <stp/>
        <stp>##V3_BDHV12</stp>
        <stp>CACC US Equity</stp>
        <stp>PX_CLOSE_1D</stp>
        <stp>14/08/2018</stp>
        <stp>14/08/2018</stp>
        <stp>[Crispin Spreadsheet.xlsx]SWAN!R193C26</stp>
        <tr r="Z193" s="2"/>
      </tp>
      <tp>
        <v>78.95</v>
        <stp/>
        <stp>##V3_BDHV12</stp>
        <stp>MELE BB Equity</stp>
        <stp>PX_CLOSE_1D</stp>
        <stp>14/08/2018</stp>
        <stp>14/08/2018</stp>
        <stp>[Crispin Spreadsheet.xlsx]SWAN!R16C26</stp>
        <tr r="Z16" s="2"/>
      </tp>
      <tp>
        <v>42.64</v>
        <stp/>
        <stp>##V3_BDHV12</stp>
        <stp>CRUS US Equity</stp>
        <stp>PX_CLOSE_1D</stp>
        <stp>14/08/2018</stp>
        <stp>14/08/2018</stp>
        <stp>[Crispin Spreadsheet.xlsx]SWAN!R190C26</stp>
        <tr r="Z190" s="2"/>
      </tp>
      <tp>
        <v>186.15</v>
        <stp/>
        <stp>##V3_BDPV12</stp>
        <stp>MUV2 GY Equity</stp>
        <stp>LAST_PRICE</stp>
        <stp>[Crispin Spreadsheet.xlsx]OEI!R170C7</stp>
        <tr r="G170" s="1"/>
      </tp>
      <tp>
        <v>26.78</v>
        <stp/>
        <stp>##V3_BDHV12</stp>
        <stp>DEC FP Equity</stp>
        <stp>PX_CLOSE_1D</stp>
        <stp>14/08/2018</stp>
        <stp>14/08/2018</stp>
        <stp>[Crispin Spreadsheet.xlsx]SWAN!R37C26</stp>
        <tr r="Z37" s="2"/>
      </tp>
      <tp>
        <v>7.6940999999999997</v>
        <stp/>
        <stp>##V3_BDPV12</stp>
        <stp>EURTRY Curncy</stp>
        <stp>LAST_PRICE</stp>
        <stp>[Crispin Spreadsheet.xlsx]OEI!R410C13</stp>
        <tr r="M410" s="1"/>
      </tp>
      <tp>
        <v>1</v>
        <stp/>
        <stp>##V3_BDPV12</stp>
        <stp>EURGBp Curncy</stp>
        <stp>QUOTE_FACTOR</stp>
        <stp>[Crispin Spreadsheet.xlsx]ALEG!R35C12</stp>
        <tr r="L35" s="3"/>
      </tp>
      <tp>
        <v>1</v>
        <stp/>
        <stp>##V3_BDPV12</stp>
        <stp>EURGBp Curncy</stp>
        <stp>QUOTE_FACTOR</stp>
        <stp>[Crispin Spreadsheet.xlsx]ALEG!R37C12</stp>
        <tr r="L37" s="3"/>
      </tp>
      <tp>
        <v>1</v>
        <stp/>
        <stp>##V3_BDPV12</stp>
        <stp>EURGBp Curncy</stp>
        <stp>QUOTE_FACTOR</stp>
        <stp>[Crispin Spreadsheet.xlsx]ALEG!R36C12</stp>
        <tr r="L36" s="3"/>
      </tp>
      <tp>
        <v>1</v>
        <stp/>
        <stp>##V3_BDPV12</stp>
        <stp>EURGBp Curncy</stp>
        <stp>QUOTE_FACTOR</stp>
        <stp>[Crispin Spreadsheet.xlsx]ALEG!R39C12</stp>
        <tr r="L39" s="3"/>
      </tp>
      <tp>
        <v>1</v>
        <stp/>
        <stp>##V3_BDPV12</stp>
        <stp>EURGBp Curncy</stp>
        <stp>QUOTE_FACTOR</stp>
        <stp>[Crispin Spreadsheet.xlsx]ALEG!R38C12</stp>
        <tr r="L38" s="3"/>
      </tp>
      <tp>
        <v>1</v>
        <stp/>
        <stp>##V3_BDPV12</stp>
        <stp>EURGBp Curncy</stp>
        <stp>QUOTE_FACTOR</stp>
        <stp>[Crispin Spreadsheet.xlsx]ALEG!R45C12</stp>
        <tr r="L45" s="3"/>
      </tp>
      <tp>
        <v>1</v>
        <stp/>
        <stp>##V3_BDPV12</stp>
        <stp>EURGBp Curncy</stp>
        <stp>QUOTE_FACTOR</stp>
        <stp>[Crispin Spreadsheet.xlsx]ALEG!R44C12</stp>
        <tr r="L44" s="3"/>
      </tp>
      <tp>
        <v>1</v>
        <stp/>
        <stp>##V3_BDPV12</stp>
        <stp>EURGBp Curncy</stp>
        <stp>QUOTE_FACTOR</stp>
        <stp>[Crispin Spreadsheet.xlsx]ALEG!R47C12</stp>
        <tr r="L47" s="3"/>
      </tp>
      <tp>
        <v>1</v>
        <stp/>
        <stp>##V3_BDPV12</stp>
        <stp>EURGBp Curncy</stp>
        <stp>QUOTE_FACTOR</stp>
        <stp>[Crispin Spreadsheet.xlsx]ALEG!R41C12</stp>
        <tr r="L41" s="3"/>
      </tp>
      <tp>
        <v>1</v>
        <stp/>
        <stp>##V3_BDPV12</stp>
        <stp>EURGBp Curncy</stp>
        <stp>QUOTE_FACTOR</stp>
        <stp>[Crispin Spreadsheet.xlsx]ALEG!R40C12</stp>
        <tr r="L40" s="3"/>
      </tp>
      <tp>
        <v>1</v>
        <stp/>
        <stp>##V3_BDPV12</stp>
        <stp>EURGBp Curncy</stp>
        <stp>QUOTE_FACTOR</stp>
        <stp>[Crispin Spreadsheet.xlsx]ALEG!R42C12</stp>
        <tr r="L42" s="3"/>
      </tp>
      <tp>
        <v>1</v>
        <stp/>
        <stp>##V3_BDPV12</stp>
        <stp>EURGBp Curncy</stp>
        <stp>QUOTE_FACTOR</stp>
        <stp>[Crispin Spreadsheet.xlsx]ALEG!R49C12</stp>
        <tr r="L49" s="3"/>
      </tp>
      <tp>
        <v>1</v>
        <stp/>
        <stp>##V3_BDPV12</stp>
        <stp>EURGBp Curncy</stp>
        <stp>QUOTE_FACTOR</stp>
        <stp>[Crispin Spreadsheet.xlsx]ALEG!R48C12</stp>
        <tr r="L48" s="3"/>
      </tp>
      <tp>
        <v>1</v>
        <stp/>
        <stp>##V3_BDPV12</stp>
        <stp>EURGBp Curncy</stp>
        <stp>QUOTE_FACTOR</stp>
        <stp>[Crispin Spreadsheet.xlsx]ALEG!R51C12</stp>
        <tr r="L51" s="3"/>
      </tp>
      <tp>
        <v>1</v>
        <stp/>
        <stp>##V3_BDPV12</stp>
        <stp>EURGBp Curncy</stp>
        <stp>QUOTE_FACTOR</stp>
        <stp>[Crispin Spreadsheet.xlsx]ALEG!R50C12</stp>
        <tr r="L50" s="3"/>
      </tp>
      <tp>
        <v>1</v>
        <stp/>
        <stp>##V3_BDPV12</stp>
        <stp>EURGBp Curncy</stp>
        <stp>QUOTE_FACTOR</stp>
        <stp>[Crispin Spreadsheet.xlsx]ALEG!R53C12</stp>
        <tr r="L53" s="3"/>
      </tp>
      <tp>
        <v>1</v>
        <stp/>
        <stp>##V3_BDPV12</stp>
        <stp>EURGBp Curncy</stp>
        <stp>QUOTE_FACTOR</stp>
        <stp>[Crispin Spreadsheet.xlsx]ALEG!R52C12</stp>
        <tr r="L52" s="3"/>
      </tp>
      <tp t="s">
        <v>USD</v>
        <stp/>
        <stp>##V3_BDPV12</stp>
        <stp>CRUS US Equity</stp>
        <stp>CRNCY</stp>
        <stp>[Crispin Spreadsheet.xlsx]OEI!R640C4</stp>
        <tr r="D640" s="1"/>
      </tp>
      <tp t="s">
        <v>NOK</v>
        <stp/>
        <stp>##V3_BDPV12</stp>
        <stp>EQNR NO Equity</stp>
        <stp>CRNCY</stp>
        <stp>[Crispin Spreadsheet.xlsx]OEI!R327C4</stp>
        <tr r="D327" s="1"/>
      </tp>
      <tp t="s">
        <v>JPY</v>
        <stp/>
        <stp>##V3_BDPV12</stp>
        <stp>8591 JT Equity</stp>
        <stp>CRNCY</stp>
        <stp>[Crispin Spreadsheet.xlsx]SWAN!R84C4</stp>
        <tr r="D84" s="2"/>
      </tp>
      <tp>
        <v>4392</v>
        <stp/>
        <stp>##V3_BDPV12</stp>
        <stp>ULVR LN Equity</stp>
        <stp>PX_YEST_CLOSE</stp>
        <stp>[Crispin Spreadsheet.xlsx]OEI!R600C6</stp>
        <tr r="F600" s="1"/>
      </tp>
      <tp>
        <v>148.34</v>
        <stp/>
        <stp>##V3_BDPV12</stp>
        <stp>WYNN US Equity</stp>
        <stp>PX_YEST_CLOSE</stp>
        <stp>[Crispin Spreadsheet.xlsx]OEI!R735C6</stp>
        <tr r="F735" s="1"/>
      </tp>
      <tp>
        <v>156.5</v>
        <stp/>
        <stp>##V3_BDPV12</stp>
        <stp>KNIN SW Equity</stp>
        <stp>PX_YEST_CLOSE</stp>
        <stp>[Crispin Spreadsheet.xlsx]OEI!R396C6</stp>
        <tr r="F396" s="1"/>
      </tp>
      <tp>
        <v>25.42</v>
        <stp/>
        <stp>##V3_BDPV12</stp>
        <stp>FNKO US Equity</stp>
        <stp>PX_YEST_CLOSE</stp>
        <stp>[Crispin Spreadsheet.xlsx]OEI!R800C6</stp>
        <tr r="F800" s="1"/>
      </tp>
      <tp>
        <v>805.6</v>
        <stp/>
        <stp>##V3_BDPV12</stp>
        <stp>ANTO LN Equity</stp>
        <stp>PX_YEST_CLOSE</stp>
        <stp>[Crispin Spreadsheet.xlsx]OEI!R422C6</stp>
        <tr r="F422" s="1"/>
      </tp>
      <tp t="s">
        <v>GBp</v>
        <stp/>
        <stp>##V3_BDPV12</stp>
        <stp>BVIC LN Equity</stp>
        <stp>CRNCY</stp>
        <stp>[Crispin Spreadsheet.xlsx]OEI!R441C4</stp>
        <tr r="D441" s="1"/>
      </tp>
      <tp>
        <v>157.5</v>
        <stp/>
        <stp>##V3_BDPV12</stp>
        <stp>VOLVB SS Equity</stp>
        <stp>PX_YEST_CLOSE</stp>
        <stp>[Crispin Spreadsheet.xlsx]OEI!R382C6</stp>
        <tr r="F382" s="1"/>
      </tp>
      <tp>
        <v>160.05000000000001</v>
        <stp/>
        <stp>##V3_BDPV12</stp>
        <stp>SAND SS Equity</stp>
        <stp>PX_YEST_CLOSE</stp>
        <stp>[Crispin Spreadsheet.xlsx]OEI!R375C6</stp>
        <tr r="F375" s="1"/>
      </tp>
      <tp t="s">
        <v>GBp</v>
        <stp/>
        <stp>##V3_BDPV12</stp>
        <stp>ASHM LN Equity</stp>
        <stp>CRNCY</stp>
        <stp>[Crispin Spreadsheet.xlsx]OEI!R780C4</stp>
        <tr r="D780" s="1"/>
      </tp>
      <tp t="s">
        <v>GBp</v>
        <stp/>
        <stp>##V3_BDPV12</stp>
        <stp>SMIN LN Equity</stp>
        <stp>CRNCY</stp>
        <stp>[Crispin Spreadsheet.xlsx]OEI!R581C4</stp>
        <tr r="D581" s="1"/>
      </tp>
      <tp>
        <v>143.69999999999999</v>
        <stp/>
        <stp>##V3_BDPV12</stp>
        <stp>SIKA SW Equity</stp>
        <stp>PX_YEST_CLOSE</stp>
        <stp>[Crispin Spreadsheet.xlsx]OEI!R404C6</stp>
        <tr r="F404" s="1"/>
      </tp>
      <tp>
        <v>2540.5</v>
        <stp/>
        <stp>##V3_BDPV12</stp>
        <stp>RDSB LN Equity</stp>
        <stp>PX_YEST_CLOSE</stp>
        <stp>[Crispin Spreadsheet.xlsx]OEI!R565C6</stp>
        <tr r="F565" s="1"/>
      </tp>
      <tp t="s">
        <v>JPY</v>
        <stp/>
        <stp>##V3_BDPV12</stp>
        <stp>8316 JT Equity</stp>
        <stp>CRNCY</stp>
        <stp>[Crispin Spreadsheet.xlsx]ALEG!R25C4</stp>
        <tr r="D25" s="3"/>
      </tp>
      <tp>
        <v>8.86</v>
        <stp/>
        <stp>##V3_BDPV12</stp>
        <stp>1233 HK Equity</stp>
        <stp>LAST_PRICE</stp>
        <stp>[Crispin Spreadsheet.xlsx]OEI!R211C7</stp>
        <tr r="G211" s="1"/>
      </tp>
      <tp>
        <v>1594.5</v>
        <stp/>
        <stp>##V3_BDPV12</stp>
        <stp>7202 JT Equity</stp>
        <stp>LAST_PRICE</stp>
        <stp>[Crispin Spreadsheet.xlsx]OEI!R260C7</stp>
        <tr r="G260" s="1"/>
      </tp>
      <tp>
        <v>9910</v>
        <stp/>
        <stp>##V3_BDPV12</stp>
        <stp>6963 JT Equity</stp>
        <stp>LAST_PRICE</stp>
        <stp>[Crispin Spreadsheet.xlsx]OEI!R281C7</stp>
        <tr r="G281" s="1"/>
      </tp>
      <tp>
        <v>18835</v>
        <stp/>
        <stp>##V3_BDPV12</stp>
        <stp>6981 JT Equity</stp>
        <stp>LAST_PRICE</stp>
        <stp>[Crispin Spreadsheet.xlsx]OEI!R273C7</stp>
        <tr r="G273" s="1"/>
      </tp>
      <tp>
        <v>21345</v>
        <stp/>
        <stp>##V3_BDPV12</stp>
        <stp>6954 JT Equity</stp>
        <stp>LAST_PRICE</stp>
        <stp>[Crispin Spreadsheet.xlsx]OEI!R256C7</stp>
        <tr r="G256" s="1"/>
      </tp>
      <tp>
        <v>6.48</v>
        <stp/>
        <stp>##V3_BDPV12</stp>
        <stp>OTE1V FH Equity</stp>
        <stp>PX_YEST_CLOSE</stp>
        <stp>[Crispin Spreadsheet.xlsx]OEI!R80C6</stp>
        <tr r="F80" s="1"/>
      </tp>
      <tp>
        <v>763</v>
        <stp/>
        <stp>##V3_BDPV12</stp>
        <stp>DMGT LN Equity</stp>
        <stp>LAST_PRICE</stp>
        <stp>[Crispin Spreadsheet.xlsx]ALEG!R40C7</stp>
        <tr r="G40" s="3"/>
      </tp>
      <tp>
        <v>1812.5</v>
        <stp/>
        <stp>##V3_BDPV12</stp>
        <stp>8802 JT Equity</stp>
        <stp>LAST_PRICE</stp>
        <stp>[Crispin Spreadsheet.xlsx]OEI!R270C7</stp>
        <tr r="G270" s="1"/>
      </tp>
      <tp>
        <v>8.0820000000000007</v>
        <stp/>
        <stp>##V3_BDPV12</stp>
        <stp>CBK GY Equity</stp>
        <stp>LAST_PRICE</stp>
        <stp>[Crispin Spreadsheet.xlsx]SWAN!R48C7</stp>
        <tr r="G48" s="2"/>
      </tp>
      <tp>
        <v>611</v>
        <stp/>
        <stp>##V3_BDPV12</stp>
        <stp>BA/ LN Equity</stp>
        <stp>LAST_PRICE</stp>
        <stp>[Crispin Spreadsheet.xlsx]OEI!R430C7</stp>
        <tr r="G430" s="1"/>
      </tp>
      <tp>
        <v>275.2</v>
        <stp/>
        <stp>##V3_BDPV12</stp>
        <stp>QQ/ LN Equity</stp>
        <stp>LAST_PRICE</stp>
        <stp>[Crispin Spreadsheet.xlsx]OEI!R550C7</stp>
        <tr r="G550" s="1"/>
      </tp>
      <tp>
        <v>1374</v>
        <stp/>
        <stp>##V3_BDPV12</stp>
        <stp>SN/ LN Equity</stp>
        <stp>LAST_PRICE</stp>
        <stp>[Crispin Spreadsheet.xlsx]OEI!R580C7</stp>
        <tr r="G580" s="1"/>
      </tp>
      <tp>
        <v>757.5</v>
        <stp/>
        <stp>##V3_BDHV12</stp>
        <stp>DMGT LN Equity</stp>
        <stp>PX_CLOSE_1D</stp>
        <stp>14/08/2018</stp>
        <stp>14/08/2018</stp>
        <stp>[Crispin Spreadsheet.xlsx]ALEG!R40C22</stp>
        <tr r="V40" s="3"/>
      </tp>
      <tp>
        <v>62.52</v>
        <stp/>
        <stp>##V3_BDHV12</stp>
        <stp>VSAT US Equity</stp>
        <stp>PX_CLOSE_1D</stp>
        <stp>14/08/2018</stp>
        <stp>14/08/2018</stp>
        <stp>[Crispin Spreadsheet.xlsx]ALEG!R66C22</stp>
        <tr r="V66" s="3"/>
      </tp>
      <tp t="s">
        <v>GBp</v>
        <stp/>
        <stp>##V3_BDPV12</stp>
        <stp>BT/A LN Equity</stp>
        <stp>CRNCY</stp>
        <stp>[Crispin Spreadsheet.xlsx]FDXC!R36C4</stp>
        <tr r="D36" s="8"/>
      </tp>
      <tp>
        <v>7.8494999999999999</v>
        <stp/>
        <stp>##V3_BDPV12</stp>
        <stp>USDHKD Curncy</stp>
        <stp>LAST_PRICE</stp>
        <stp>[Crispin Spreadsheet.xlsx]SWAN!R233C7</stp>
        <tr r="G233" s="2"/>
      </tp>
      <tp t="s">
        <v>SEK</v>
        <stp/>
        <stp>##V3_BDPV12</stp>
        <stp>GETIB SS Equity</stp>
        <stp>CRNCY</stp>
        <stp>[Crispin Spreadsheet.xlsx]OEI!R370C4</stp>
        <tr r="D370" s="1"/>
      </tp>
      <tp t="s">
        <v>SEK</v>
        <stp/>
        <stp>##V3_BDPV12</stp>
        <stp>EKTAB SS Equity</stp>
        <stp>CRNCY</stp>
        <stp>[Crispin Spreadsheet.xlsx]OEI!R368C4</stp>
        <tr r="D368" s="1"/>
      </tp>
      <tp>
        <v>90.9</v>
        <stp/>
        <stp>##V3_BDPV12</stp>
        <stp>JUST LN Equity</stp>
        <stp>PX_YEST_CLOSE</stp>
        <stp>[Crispin Spreadsheet.xlsx]OEI!R516C6</stp>
        <tr r="F516" s="1"/>
      </tp>
      <tp t="s">
        <v>NOK</v>
        <stp/>
        <stp>##V3_BDPV12</stp>
        <stp>AKERBP NO Equity</stp>
        <stp>CRNCY</stp>
        <stp>[Crispin Spreadsheet.xlsx]OEI!R317C4</stp>
        <tr r="D317" s="1"/>
      </tp>
      <tp>
        <v>36.99</v>
        <stp/>
        <stp>##V3_BDPV12</stp>
        <stp>CMCSA US Equity</stp>
        <stp>PX_YEST_CLOSE</stp>
        <stp>[Crispin Spreadsheet.xlsx]OEI!R644C6</stp>
        <tr r="F644" s="1"/>
      </tp>
      <tp>
        <v>163</v>
        <stp/>
        <stp>##V3_BDPV12</stp>
        <stp>SDRL NO Equity</stp>
        <stp>PX_YEST_CLOSE</stp>
        <stp>[Crispin Spreadsheet.xlsx]OEI!R326C6</stp>
        <tr r="F326" s="1"/>
      </tp>
      <tp t="s">
        <v>EUR</v>
        <stp/>
        <stp>##V3_BDPV12</stp>
        <stp>SAVE FP Equity</stp>
        <stp>CRNCY</stp>
        <stp>[Crispin Spreadsheet.xlsx]OEI!R123C4</stp>
        <tr r="D123" s="1"/>
      </tp>
      <tp>
        <v>22.5</v>
        <stp/>
        <stp>##V3_BDPV12</stp>
        <stp>GGAL US Equity</stp>
        <stp>PX_YEST_CLOSE</stp>
        <stp>[Crispin Spreadsheet.xlsx]OEI!R669C6</stp>
        <tr r="F669" s="1"/>
      </tp>
      <tp>
        <v>2784</v>
        <stp/>
        <stp>##V3_BDPV12</stp>
        <stp>MTRO LN Equity</stp>
        <stp>PX_YEST_CLOSE</stp>
        <stp>[Crispin Spreadsheet.xlsx]OEI!R817C6</stp>
        <tr r="F817" s="1"/>
      </tp>
      <tp t="s">
        <v>EUR</v>
        <stp/>
        <stp>##V3_BDPV12</stp>
        <stp>BBVA SQ Equity</stp>
        <stp>CRNCY</stp>
        <stp>[Crispin Spreadsheet.xlsx]OEI!R352C4</stp>
        <tr r="D352" s="1"/>
      </tp>
      <tp>
        <v>76.260000000000005</v>
        <stp/>
        <stp>##V3_BDPV12</stp>
        <stp>RGLD US Equity</stp>
        <stp>PX_YEST_CLOSE</stp>
        <stp>[Crispin Spreadsheet.xlsx]OEI!R714C6</stp>
        <tr r="F714" s="1"/>
      </tp>
      <tp t="s">
        <v>JPY</v>
        <stp/>
        <stp>##V3_BDPV12</stp>
        <stp>8316 JT Equity</stp>
        <stp>CRNCY</stp>
        <stp>[Crispin Spreadsheet.xlsx]FDXC!R22C4</stp>
        <tr r="D22" s="8"/>
      </tp>
      <tp t="s">
        <v>CHF</v>
        <stp/>
        <stp>##V3_BDPV12</stp>
        <stp>GIVN SW Equity</stp>
        <stp>CRNCY</stp>
        <stp>[Crispin Spreadsheet.xlsx]OEI!R394C4</stp>
        <tr r="D394" s="1"/>
      </tp>
      <tp t="s">
        <v>EUR</v>
        <stp/>
        <stp>##V3_BDPV12</stp>
        <stp>CNHI IM Equity</stp>
        <stp>CRNCY</stp>
        <stp>[Crispin Spreadsheet.xlsx]OEI!R230C4</stp>
        <tr r="D230" s="1"/>
      </tp>
      <tp>
        <v>71.2</v>
        <stp/>
        <stp>##V3_BDHV12</stp>
        <stp>ERICB SS Equity</stp>
        <stp>PX_CLOSE_1D</stp>
        <stp>14/08/2018</stp>
        <stp>14/08/2018</stp>
        <stp>[Crispin Spreadsheet.xlsx]SWAN!R116C26</stp>
        <tr r="Z116" s="2"/>
      </tp>
      <tp t="s">
        <v>GBp</v>
        <stp/>
        <stp>##V3_BDPV12</stp>
        <stp>LOOK LN Equity</stp>
        <stp>CRNCY</stp>
        <stp>[Crispin Spreadsheet.xlsx]OEI!R524C4</stp>
        <tr r="D524" s="1"/>
      </tp>
      <tp>
        <v>1787</v>
        <stp/>
        <stp>##V3_BDPV12</stp>
        <stp>8591 JT Equity</stp>
        <stp>PX_YEST_CLOSE</stp>
        <stp>[Crispin Spreadsheet.xlsx]OPUS!R24C6</stp>
        <tr r="F24" s="4"/>
      </tp>
      <tp t="s">
        <v>JPY</v>
        <stp/>
        <stp>##V3_BDPV12</stp>
        <stp>2331 JT Equity</stp>
        <stp>CRNCY</stp>
        <stp>[Crispin Spreadsheet.xlsx]FDXC!R20C4</stp>
        <tr r="D20" s="8"/>
      </tp>
      <tp>
        <v>4562</v>
        <stp/>
        <stp>##V3_BDPV12</stp>
        <stp>3382 JT Equity</stp>
        <stp>LAST_PRICE</stp>
        <stp>[Crispin Spreadsheet.xlsx]OEI!R283C7</stp>
        <tr r="G283" s="1"/>
      </tp>
      <tp>
        <v>37.35</v>
        <stp/>
        <stp>##V3_BDPV12</stp>
        <stp>1928 HK Equity</stp>
        <stp>LAST_PRICE</stp>
        <stp>[Crispin Spreadsheet.xlsx]OEI!R209C7</stp>
        <tr r="G209" s="1"/>
      </tp>
      <tp>
        <v>220.7</v>
        <stp/>
        <stp>##V3_BDPV12</stp>
        <stp>BT/A LN Equity</stp>
        <stp>LAST_PRICE</stp>
        <stp>[Crispin Spreadsheet.xlsx]OPUS!R42C7</stp>
        <tr r="G42" s="4"/>
      </tp>
      <tp>
        <v>1335</v>
        <stp/>
        <stp>##V3_BDPV12</stp>
        <stp>7224 JT Equity</stp>
        <stp>LAST_PRICE</stp>
        <stp>[Crispin Spreadsheet.xlsx]OEI!R285C7</stp>
        <tr r="G285" s="1"/>
      </tp>
      <tp>
        <v>5670</v>
        <stp/>
        <stp>##V3_BDPV12</stp>
        <stp>6383 JT Equity</stp>
        <stp>LAST_PRICE</stp>
        <stp>[Crispin Spreadsheet.xlsx]OEI!R252C7</stp>
        <tr r="G252" s="1"/>
      </tp>
      <tp>
        <v>166</v>
        <stp/>
        <stp>##V3_BDPV12</stp>
        <stp>6740 JT Equity</stp>
        <stp>LAST_PRICE</stp>
        <stp>[Crispin Spreadsheet.xlsx]OEI!R261C7</stp>
        <tr r="G261" s="1"/>
      </tp>
      <tp>
        <v>379</v>
        <stp/>
        <stp>##V3_BDPV12</stp>
        <stp>4689 JT Equity</stp>
        <stp>LAST_PRICE</stp>
        <stp>[Crispin Spreadsheet.xlsx]OEI!R298C7</stp>
        <tr r="G298" s="1"/>
      </tp>
      <tp>
        <v>739.6</v>
        <stp/>
        <stp>##V3_BDHV12</stp>
        <stp>UU/ LN Equity</stp>
        <stp>PX_CLOSE_1D</stp>
        <stp>14/08/2018</stp>
        <stp>14/08/2018</stp>
        <stp>[Crispin Spreadsheet.xlsx]OEI!R601C28</stp>
        <tr r="AB601" s="1"/>
      </tp>
      <tp>
        <v>816.4</v>
        <stp/>
        <stp>##V3_BDHV12</stp>
        <stp>NG/ LN Equity</stp>
        <stp>PX_CLOSE_1D</stp>
        <stp>14/08/2018</stp>
        <stp>14/08/2018</stp>
        <stp>[Crispin Spreadsheet.xlsx]OEI!R532C28</stp>
        <tr r="AB532" s="1"/>
      </tp>
      <tp>
        <v>6787</v>
        <stp/>
        <stp>##V3_BDHV12</stp>
        <stp>RB/ LN Equity</stp>
        <stp>PX_CLOSE_1D</stp>
        <stp>14/08/2018</stp>
        <stp>14/08/2018</stp>
        <stp>[Crispin Spreadsheet.xlsx]OEI!R553C28</stp>
        <tr r="AB553" s="1"/>
      </tp>
      <tp>
        <v>1037</v>
        <stp/>
        <stp>##V3_BDHV12</stp>
        <stp>RR/ LN Equity</stp>
        <stp>PX_CLOSE_1D</stp>
        <stp>14/08/2018</stp>
        <stp>14/08/2018</stp>
        <stp>[Crispin Spreadsheet.xlsx]OEI!R562C28</stp>
        <tr r="AB562" s="1"/>
      </tp>
      <tp>
        <v>267.89999999999998</v>
        <stp/>
        <stp>##V3_BDHV12</stp>
        <stp>QQ/ LN Equity</stp>
        <stp>PX_CLOSE_1D</stp>
        <stp>14/08/2018</stp>
        <stp>14/08/2018</stp>
        <stp>[Crispin Spreadsheet.xlsx]OEI!R550C28</stp>
        <tr r="AB550" s="1"/>
      </tp>
      <tp>
        <v>1362</v>
        <stp/>
        <stp>##V3_BDHV12</stp>
        <stp>SN/ LN Equity</stp>
        <stp>PX_CLOSE_1D</stp>
        <stp>14/08/2018</stp>
        <stp>14/08/2018</stp>
        <stp>[Crispin Spreadsheet.xlsx]OEI!R580C28</stp>
        <tr r="AB580" s="1"/>
      </tp>
      <tp>
        <v>499.3</v>
        <stp/>
        <stp>##V3_BDHV12</stp>
        <stp>AV/ LN Equity</stp>
        <stp>PX_CLOSE_1D</stp>
        <stp>14/08/2018</stp>
        <stp>14/08/2018</stp>
        <stp>[Crispin Spreadsheet.xlsx]OEI!R429C28</stp>
        <tr r="AB429" s="1"/>
      </tp>
      <tp>
        <v>170.05</v>
        <stp/>
        <stp>##V3_BDHV12</stp>
        <stp>DC/ LN Equity</stp>
        <stp>PX_CLOSE_1D</stp>
        <stp>14/08/2018</stp>
        <stp>14/08/2018</stp>
        <stp>[Crispin Spreadsheet.xlsx]OEI!R464C28</stp>
        <tr r="AB464" s="1"/>
      </tp>
      <tp>
        <v>626.79999999999995</v>
        <stp/>
        <stp>##V3_BDHV12</stp>
        <stp>BA/ LN Equity</stp>
        <stp>PX_CLOSE_1D</stp>
        <stp>14/08/2018</stp>
        <stp>14/08/2018</stp>
        <stp>[Crispin Spreadsheet.xlsx]OEI!R430C28</stp>
        <tr r="AB430" s="1"/>
      </tp>
      <tp>
        <v>558.29999999999995</v>
        <stp/>
        <stp>##V3_BDHV12</stp>
        <stp>BP/ LN Equity</stp>
        <stp>PX_CLOSE_1D</stp>
        <stp>14/08/2018</stp>
        <stp>14/08/2018</stp>
        <stp>[Crispin Spreadsheet.xlsx]OEI!R438C28</stp>
        <tr r="AB438" s="1"/>
      </tp>
      <tp>
        <v>4364</v>
        <stp/>
        <stp>##V3_BDPV12</stp>
        <stp>8316 JT Equity</stp>
        <stp>LAST_PRICE</stp>
        <stp>[Crispin Spreadsheet.xlsx]OEI!R837C7</stp>
        <tr r="G837" s="1"/>
      </tp>
      <tp>
        <v>18510</v>
        <stp/>
        <stp>##V3_BDPV12</stp>
        <stp>8035 JT Equity</stp>
        <stp>LAST_PRICE</stp>
        <stp>[Crispin Spreadsheet.xlsx]OEI!R294C7</stp>
        <tr r="G294" s="1"/>
      </tp>
      <tp>
        <v>763</v>
        <stp/>
        <stp>##V3_BDPV12</stp>
        <stp>DMGT LN Equity</stp>
        <stp>LAST_PRICE</stp>
        <stp>[Crispin Spreadsheet.xlsx]FDXC!R37C7</stp>
        <tr r="G37" s="8"/>
      </tp>
      <tp>
        <v>123.45</v>
        <stp/>
        <stp>##V3_BDPV12</stp>
        <stp>WCH GY Equity</stp>
        <stp>LAST_PRICE</stp>
        <stp>[Crispin Spreadsheet.xlsx]SWAN!R58C7</stp>
        <tr r="G58" s="2"/>
      </tp>
      <tp>
        <v>482.6</v>
        <stp/>
        <stp>##V3_BDPV12</stp>
        <stp>ERF FP Equity</stp>
        <stp>LAST_PRICE</stp>
        <stp>[Crispin Spreadsheet.xlsx]SWAN!R36C7</stp>
        <tr r="G36" s="2"/>
      </tp>
      <tp t="s">
        <v>EUR</v>
        <stp/>
        <stp>##V3_BDPV12</stp>
        <stp>NRE1V FH Equity</stp>
        <stp>CRNCY</stp>
        <stp>[Crispin Spreadsheet.xlsx]OEI!R79C4</stp>
        <tr r="D79" s="1"/>
      </tp>
      <tp>
        <v>297</v>
        <stp/>
        <stp>##V3_BDPV12</stp>
        <stp>AKERBP NO Equity</stp>
        <stp>PX_YEST_CLOSE</stp>
        <stp>[Crispin Spreadsheet.xlsx]BEST!R6C6</stp>
        <tr r="F6" s="6"/>
      </tp>
      <tp>
        <v>165.92</v>
        <stp/>
        <stp>##V3_BDPV12</stp>
        <stp>VOD LN Equity</stp>
        <stp>LAST_PRICE</stp>
        <stp>[Crispin Spreadsheet.xlsx]FDXC!R49C7</stp>
        <tr r="G49" s="8"/>
      </tp>
      <tp>
        <v>733.4</v>
        <stp/>
        <stp>##V3_BDPV12</stp>
        <stp>UU/ LN Equity</stp>
        <stp>LAST_PRICE</stp>
        <stp>[Crispin Spreadsheet.xlsx]OEI!R601C7</stp>
        <tr r="G601" s="1"/>
      </tp>
      <tp t="s">
        <v>DKK</v>
        <stp/>
        <stp>##V3_BDPV12</stp>
        <stp>COLOB DC Equity</stp>
        <stp>CRNCY</stp>
        <stp>[Crispin Spreadsheet.xlsx]OEI!R63C4</stp>
        <tr r="D63" s="1"/>
      </tp>
      <tp>
        <v>438</v>
        <stp/>
        <stp>##V3_BDHV12</stp>
        <stp>AUTO LN Equity</stp>
        <stp>PX_CLOSE_1D</stp>
        <stp>14/08/2018</stp>
        <stp>14/08/2018</stp>
        <stp>[Crispin Spreadsheet.xlsx]SWAN!R133C26</stp>
        <tr r="Z133" s="2"/>
      </tp>
      <tp>
        <v>5374</v>
        <stp/>
        <stp>##V3_BDHV12</stp>
        <stp>RRS LN Equity</stp>
        <stp>PX_CLOSE_1D</stp>
        <stp>14/08/2018</stp>
        <stp>14/08/2018</stp>
        <stp>[Crispin Spreadsheet.xlsx]ALEG!R48C22</stp>
        <tr r="V48" s="3"/>
      </tp>
      <tp>
        <v>337.6</v>
        <stp/>
        <stp>##V3_BDHV12</stp>
        <stp>ASHM LN Equity</stp>
        <stp>PX_CLOSE_1D</stp>
        <stp>14/08/2018</stp>
        <stp>14/08/2018</stp>
        <stp>[Crispin Spreadsheet.xlsx]SWAN!R132C26</stp>
        <tr r="Z132" s="2"/>
      </tp>
      <tp>
        <v>18.23</v>
        <stp/>
        <stp>##V3_BDHV12</stp>
        <stp>SESG FP Equity</stp>
        <stp>PX_CLOSE_1D</stp>
        <stp>14/08/2018</stp>
        <stp>14/08/2018</stp>
        <stp>[Crispin Spreadsheet.xlsx]SWAN!R39C26</stp>
        <tr r="Z39" s="2"/>
      </tp>
      <tp>
        <v>208.87</v>
        <stp/>
        <stp>##V3_BDHV12</stp>
        <stp>AAPL US Equity</stp>
        <stp>PX_CLOSE_1D</stp>
        <stp>14/08/2018</stp>
        <stp>14/08/2018</stp>
        <stp>[Crispin Spreadsheet.xlsx]SWAN!R185C26</stp>
        <tr r="Z185" s="2"/>
      </tp>
      <tp>
        <v>50.5</v>
        <stp/>
        <stp>##V3_BDHV12</stp>
        <stp>TSTR LN Equity</stp>
        <stp>PX_CLOSE_1D</stp>
        <stp>14/08/2018</stp>
        <stp>14/08/2018</stp>
        <stp>[Crispin Spreadsheet.xlsx]FDXC!R47C22</stp>
        <tr r="V47" s="8"/>
      </tp>
      <tp>
        <v>952.8</v>
        <stp/>
        <stp>##V3_BDHV12</stp>
        <stp>ANTO LN Equity</stp>
        <stp>PX_CLOSE_1D</stp>
        <stp>14/08/2018</stp>
        <stp>14/08/2018</stp>
        <stp>[Crispin Spreadsheet.xlsx]SWAN!R130C26</stp>
        <tr r="Z130" s="2"/>
      </tp>
      <tp>
        <v>8.2420000000000009</v>
        <stp/>
        <stp>##V3_BDHV12</stp>
        <stp>ARYN SW Equity</stp>
        <stp>PX_CLOSE_1D</stp>
        <stp>14/08/2018</stp>
        <stp>14/08/2018</stp>
        <stp>[Crispin Spreadsheet.xlsx]SWAN!R120C26</stp>
        <tr r="Z120" s="2"/>
      </tp>
      <tp>
        <v>14.068</v>
        <stp/>
        <stp>##V3_BDHV12</stp>
        <stp>FCA IM Equity</stp>
        <stp>PX_CLOSE_1D</stp>
        <stp>14/08/2018</stp>
        <stp>14/08/2018</stp>
        <stp>[Crispin Spreadsheet.xlsx]SWAN!R74C26</stp>
        <tr r="Z74" s="2"/>
      </tp>
      <tp>
        <v>14.24</v>
        <stp/>
        <stp>##V3_BDHV12</stp>
        <stp>ORA FP Equity</stp>
        <stp>PX_CLOSE_1D</stp>
        <stp>14/08/2018</stp>
        <stp>14/08/2018</stp>
        <stp>[Crispin Spreadsheet.xlsx]SWAN!R38C26</stp>
        <tr r="Z38" s="2"/>
      </tp>
      <tp>
        <v>12.03</v>
        <stp/>
        <stp>##V3_BDHV12</stp>
        <stp>ACA FP Equity</stp>
        <stp>PX_CLOSE_1D</stp>
        <stp>14/08/2018</stp>
        <stp>14/08/2018</stp>
        <stp>[Crispin Spreadsheet.xlsx]SWAN!R35C26</stp>
        <tr r="Z35" s="2"/>
      </tp>
      <tp>
        <v>20.3</v>
        <stp/>
        <stp>##V3_BDHV12</stp>
        <stp>TKA GY Equity</stp>
        <stp>PX_CLOSE_1D</stp>
        <stp>14/08/2018</stp>
        <stp>14/08/2018</stp>
        <stp>[Crispin Spreadsheet.xlsx]SWAN!R56C26</stp>
        <tr r="Z56" s="2"/>
      </tp>
      <tp t="s">
        <v>GBp</v>
        <stp/>
        <stp>##V3_BDPV12</stp>
        <stp>WEIR LN Equity</stp>
        <stp>CRNCY</stp>
        <stp>[Crispin Spreadsheet.xlsx]OEI!R593C4</stp>
        <tr r="D593" s="1"/>
      </tp>
      <tp t="s">
        <v>USD</v>
        <stp/>
        <stp>##V3_BDPV12</stp>
        <stp>FWONK US Equity</stp>
        <stp>CRNCY</stp>
        <stp>[Crispin Spreadsheet.xlsx]OEI!R686C4</stp>
        <tr r="D686" s="1"/>
      </tp>
      <tp>
        <v>231.15</v>
        <stp/>
        <stp>##V3_BDPV12</stp>
        <stp>PANW US Equity</stp>
        <stp>PX_YEST_CLOSE</stp>
        <stp>[Crispin Spreadsheet.xlsx]OEI!R707C6</stp>
        <tr r="F707" s="1"/>
      </tp>
      <tp>
        <v>1068</v>
        <stp/>
        <stp>##V3_BDPV12</stp>
        <stp>SMSN LI Equity</stp>
        <stp>PX_YEST_CLOSE</stp>
        <stp>[Crispin Spreadsheet.xlsx]OEI!R570C6</stp>
        <tr r="F570" s="1"/>
      </tp>
      <tp t="s">
        <v>EUR</v>
        <stp/>
        <stp>##V3_BDPV12</stp>
        <stp>SESG FP Equity</stp>
        <stp>CRNCY</stp>
        <stp>[Crispin Spreadsheet.xlsx]OEI!R127C4</stp>
        <tr r="D127" s="1"/>
      </tp>
      <tp t="s">
        <v>GBp</v>
        <stp/>
        <stp>##V3_BDPV12</stp>
        <stp>HSBA LN Equity</stp>
        <stp>CRNCY</stp>
        <stp>[Crispin Spreadsheet.xlsx]OEI!R488C4</stp>
        <tr r="D488" s="1"/>
      </tp>
      <tp t="s">
        <v>NOK</v>
        <stp/>
        <stp>##V3_BDPV12</stp>
        <stp>SUBC NO Equity</stp>
        <stp>CRNCY</stp>
        <stp>[Crispin Spreadsheet.xlsx]OEI!R329C4</stp>
        <tr r="D329" s="1"/>
      </tp>
      <tp t="s">
        <v>JPY</v>
        <stp/>
        <stp>##V3_BDPV12</stp>
        <stp>8848 JT Equity</stp>
        <stp>CRNCY</stp>
        <stp>[Crispin Spreadsheet.xlsx]FDXC!R16C4</stp>
        <tr r="D16" s="8"/>
      </tp>
      <tp>
        <v>36.32</v>
        <stp/>
        <stp>##V3_BDPV12</stp>
        <stp>HLAG GY Equity</stp>
        <stp>PX_YEST_CLOSE</stp>
        <stp>[Crispin Spreadsheet.xlsx]OEI!R162C6</stp>
        <tr r="F162" s="1"/>
      </tp>
      <tp t="s">
        <v>GBp</v>
        <stp/>
        <stp>##V3_BDPV12</stp>
        <stp>INCH LN Equity</stp>
        <stp>CRNCY</stp>
        <stp>[Crispin Spreadsheet.xlsx]OEI!R499C4</stp>
        <tr r="D499" s="1"/>
      </tp>
      <tp>
        <v>2090</v>
        <stp/>
        <stp>##V3_BDPV12</stp>
        <stp>3230 JT Equity</stp>
        <stp>LAST_PRICE</stp>
        <stp>[Crispin Spreadsheet.xlsx]OEI!R290C7</stp>
        <tr r="G290" s="1"/>
      </tp>
      <tp>
        <v>5.66</v>
        <stp/>
        <stp>##V3_BDPV12</stp>
        <stp>3328 HK Equity</stp>
        <stp>LAST_PRICE</stp>
        <stp>[Crispin Spreadsheet.xlsx]OEI!R198C7</stp>
        <tr r="G198" s="1"/>
      </tp>
      <tp>
        <v>1257</v>
        <stp/>
        <stp>##V3_BDPV12</stp>
        <stp>3099 JT Equity</stp>
        <stp>LAST_PRICE</stp>
        <stp>[Crispin Spreadsheet.xlsx]OEI!R259C7</stp>
        <tr r="G259" s="1"/>
      </tp>
      <tp>
        <v>1423</v>
        <stp/>
        <stp>##V3_BDPV12</stp>
        <stp>1808 JT Equity</stp>
        <stp>LAST_PRICE</stp>
        <stp>[Crispin Spreadsheet.xlsx]OEI!R258C7</stp>
        <tr r="G258" s="1"/>
      </tp>
      <tp>
        <v>176.62</v>
        <stp/>
        <stp>##V3_BDPV12</stp>
        <stp>BARC LN Equity</stp>
        <stp>LAST_PRICE</stp>
        <stp>[Crispin Spreadsheet.xlsx]OPUS!R41C7</stp>
        <tr r="G41" s="4"/>
      </tp>
      <tp>
        <v>572</v>
        <stp/>
        <stp>##V3_BDPV12</stp>
        <stp>8848 JT Equity</stp>
        <stp>LAST_PRICE</stp>
        <stp>[Crispin Spreadsheet.xlsx]OEI!R268C7</stp>
        <tr r="G268" s="1"/>
      </tp>
      <tp>
        <v>202100</v>
        <stp/>
        <stp>##V3_BDPV12</stp>
        <stp>8953 JT Equity</stp>
        <stp>LAST_PRICE</stp>
        <stp>[Crispin Spreadsheet.xlsx]OEI!R263C7</stp>
        <tr r="G263" s="1"/>
      </tp>
      <tp>
        <v>51.42</v>
        <stp/>
        <stp>##V3_BDHV12</stp>
        <stp>COLR BB Equity</stp>
        <stp>PX_CLOSE_1D</stp>
        <stp>14/08/2018</stp>
        <stp>14/08/2018</stp>
        <stp>[Crispin Spreadsheet.xlsx]OEI!R37C28</stp>
        <tr r="AB37" s="1"/>
      </tp>
      <tp>
        <v>8.8000000000000007</v>
        <stp/>
        <stp>##V3_BDPV12</stp>
        <stp>ACB CN Equity</stp>
        <stp>LAST_PRICE</stp>
        <stp>[Crispin Spreadsheet.xlsx]SWAN!R23C7</stp>
        <tr r="G23" s="2"/>
      </tp>
      <tp>
        <v>68.599999999999994</v>
        <stp/>
        <stp>##V3_BDPV12</stp>
        <stp>HDG NA Equity</stp>
        <stp>LAST_PRICE</stp>
        <stp>[Crispin Spreadsheet.xlsx]SWAN!R96C7</stp>
        <tr r="G96" s="2"/>
      </tp>
      <tp>
        <v>51.63</v>
        <stp/>
        <stp>##V3_BDHV12</stp>
        <stp>SLCE3 BS Equity</stp>
        <stp>PX_CLOSE_1D</stp>
        <stp>14/08/2018</stp>
        <stp>14/08/2018</stp>
        <stp>[Crispin Spreadsheet.xlsx]OEI!R835C28</stp>
        <tr r="AB835" s="1"/>
      </tp>
      <tp>
        <v>79.87</v>
        <stp/>
        <stp>##V3_BDPV12</stp>
        <stp>OXY US Equity</stp>
        <stp>LAST_PRICE</stp>
        <stp>[Crispin Spreadsheet.xlsx]OPUS!R65C7</stp>
        <tr r="G65" s="4"/>
      </tp>
      <tp>
        <v>1706</v>
        <stp/>
        <stp>##V3_BDPV12</stp>
        <stp>HSX LN Equity</stp>
        <stp>LAST_PRICE</stp>
        <stp>[Crispin Spreadsheet.xlsx]OPUS!R44C7</stp>
        <tr r="G44" s="4"/>
      </tp>
      <tp>
        <v>57.5</v>
        <stp/>
        <stp>##V3_BDPV12</stp>
        <stp>TUNG LN Equity</stp>
        <stp>LAST_PRICE</stp>
        <stp>[Crispin Spreadsheet.xlsx]OPUS!R55C7</stp>
        <tr r="G55" s="4"/>
      </tp>
      <tp>
        <v>78.95</v>
        <stp/>
        <stp>##V3_BDHV12</stp>
        <stp>MELE BB Equity</stp>
        <stp>PX_CLOSE_1D</stp>
        <stp>14/08/2018</stp>
        <stp>14/08/2018</stp>
        <stp>[Crispin Spreadsheet.xlsx]OEI!R39C28</stp>
        <tr r="AB39" s="1"/>
      </tp>
      <tp>
        <v>114.4</v>
        <stp/>
        <stp>##V3_BDHV12</stp>
        <stp>SOLB BB Equity</stp>
        <stp>PX_CLOSE_1D</stp>
        <stp>14/08/2018</stp>
        <stp>14/08/2018</stp>
        <stp>[Crispin Spreadsheet.xlsx]OEI!R41C28</stp>
        <tr r="AB41" s="1"/>
      </tp>
      <tp>
        <v>1548</v>
        <stp/>
        <stp>##V3_BDPV12</stp>
        <stp>SKY LN Equity</stp>
        <stp>LAST_PRICE</stp>
        <stp>[Crispin Spreadsheet.xlsx]BEST!R12C7</stp>
        <tr r="G12" s="6"/>
      </tp>
      <tp t="s">
        <v>BRL</v>
        <stp/>
        <stp>##V3_BDPV12</stp>
        <stp>SLCE3 BS Equity</stp>
        <stp>CRNCY</stp>
        <stp>[Crispin Spreadsheet.xlsx]ALEG!R6C4</stp>
        <tr r="D6" s="3"/>
      </tp>
      <tp>
        <v>24.62</v>
        <stp/>
        <stp>##V3_BDHV12</stp>
        <stp>NLSN US Equity</stp>
        <stp>PX_CLOSE_1D</stp>
        <stp>14/08/2018</stp>
        <stp>14/08/2018</stp>
        <stp>[Crispin Spreadsheet.xlsx]SWAN!R206C26</stp>
        <tr r="Z206" s="2"/>
      </tp>
      <tp>
        <v>62.52</v>
        <stp/>
        <stp>##V3_BDHV12</stp>
        <stp>VSAT US Equity</stp>
        <stp>PX_CLOSE_1D</stp>
        <stp>14/08/2018</stp>
        <stp>14/08/2018</stp>
        <stp>[Crispin Spreadsheet.xlsx]OPUS!R69C22</stp>
        <tr r="V69" s="4"/>
      </tp>
      <tp>
        <v>1.6480000000000001</v>
        <stp/>
        <stp>##V3_BDHV12</stp>
        <stp>ALPHA GA Equity</stp>
        <stp>PX_CLOSE_1D</stp>
        <stp>14/08/2018</stp>
        <stp>14/08/2018</stp>
        <stp>[Crispin Spreadsheet.xlsx]SWAN!R61C26</stp>
        <tr r="Z61" s="2"/>
      </tp>
      <tp>
        <v>341.31</v>
        <stp/>
        <stp>##V3_BDHV12</stp>
        <stp>NFLX US Equity</stp>
        <stp>PX_CLOSE_1D</stp>
        <stp>14/08/2018</stp>
        <stp>14/08/2018</stp>
        <stp>[Crispin Spreadsheet.xlsx]SWAN!R205C26</stp>
        <tr r="Z205" s="2"/>
      </tp>
      <tp>
        <v>757.5</v>
        <stp/>
        <stp>##V3_BDHV12</stp>
        <stp>DMGT LN Equity</stp>
        <stp>PX_CLOSE_1D</stp>
        <stp>14/08/2018</stp>
        <stp>14/08/2018</stp>
        <stp>[Crispin Spreadsheet.xlsx]OPUS!R43C22</stp>
        <tr r="V43" s="4"/>
      </tp>
      <tp t="s">
        <v>DKK</v>
        <stp/>
        <stp>##V3_BDPV12</stp>
        <stp>AMBUB DC Equity</stp>
        <stp>CRNCY</stp>
        <stp>[Crispin Spreadsheet.xlsx]OEI!R62C4</stp>
        <tr r="D62" s="1"/>
      </tp>
      <tp t="s">
        <v>BRL</v>
        <stp/>
        <stp>##V3_BDPV12</stp>
        <stp>SLCE3 BS Equity</stp>
        <stp>CRNCY</stp>
        <stp>[Crispin Spreadsheet.xlsx]OEI!R45C4</stp>
        <tr r="D45" s="1"/>
      </tp>
      <tp>
        <v>256.12</v>
        <stp/>
        <stp>##V3_BDHV12</stp>
        <stp>NVDA US Equity</stp>
        <stp>PX_CLOSE_1D</stp>
        <stp>14/08/2018</stp>
        <stp>14/08/2018</stp>
        <stp>[Crispin Spreadsheet.xlsx]SWAN!R207C26</stp>
        <tr r="Z207" s="2"/>
      </tp>
      <tp>
        <v>70.8</v>
        <stp/>
        <stp>##V3_BDHV12</stp>
        <stp>NODL NO Equity</stp>
        <stp>PX_CLOSE_1D</stp>
        <stp>14/08/2018</stp>
        <stp>14/08/2018</stp>
        <stp>[Crispin Spreadsheet.xlsx]SWAN!R103C26</stp>
        <tr r="Z103" s="2"/>
      </tp>
      <tp>
        <v>5.4059999999999997</v>
        <stp/>
        <stp>##V3_BDHV12</stp>
        <stp>AGN NA Equity</stp>
        <stp>PX_CLOSE_1D</stp>
        <stp>14/08/2018</stp>
        <stp>14/08/2018</stp>
        <stp>[Crispin Spreadsheet.xlsx]SWAN!R94C26</stp>
        <tr r="Z94" s="2"/>
      </tp>
      <tp>
        <v>10.47</v>
        <stp/>
        <stp>##V3_BDPV12</stp>
        <stp>ZIL2 GY Equity</stp>
        <stp>PX_YEST_CLOSE</stp>
        <stp>[Crispin Spreadsheet.xlsx]OEI!R160C6</stp>
        <tr r="F160" s="1"/>
      </tp>
      <tp>
        <v>297.60000000000002</v>
        <stp/>
        <stp>##V3_BDPV12</stp>
        <stp>AKERBP NO Equity</stp>
        <stp>LAST_PRICE</stp>
        <stp>[Crispin Spreadsheet.xlsx]SWAN!R99C7</stp>
        <tr r="G99" s="2"/>
      </tp>
      <tp t="s">
        <v>GBp</v>
        <stp/>
        <stp>##V3_BDPV12</stp>
        <stp>JMAT LN Equity</stp>
        <stp>CRNCY</stp>
        <stp>[Crispin Spreadsheet.xlsx]OEI!R514C4</stp>
        <tr r="D514" s="1"/>
      </tp>
      <tp t="s">
        <v>JPY</v>
        <stp/>
        <stp>##V3_BDPV12</stp>
        <stp>8919 JT Equity</stp>
        <stp>CRNCY</stp>
        <stp>[Crispin Spreadsheet.xlsx]SWAN!R81C4</stp>
        <tr r="D81" s="2"/>
      </tp>
      <tp t="s">
        <v>JPY</v>
        <stp/>
        <stp>##V3_BDPV12</stp>
        <stp>9684 JT Equity</stp>
        <stp>CRNCY</stp>
        <stp>[Crispin Spreadsheet.xlsx]SWAN!R88C4</stp>
        <tr r="D88" s="2"/>
      </tp>
      <tp>
        <v>2.0699999999999998</v>
        <stp/>
        <stp>##V3_BDPV12</stp>
        <stp>BMPS IM Equity</stp>
        <stp>PX_YEST_CLOSE</stp>
        <stp>[Crispin Spreadsheet.xlsx]OEI!R228C6</stp>
        <tr r="F228" s="1"/>
      </tp>
      <tp>
        <v>105.76</v>
        <stp/>
        <stp>##V3_BDPV12</stp>
        <stp>SAFM US Equity</stp>
        <stp>PX_YEST_CLOSE</stp>
        <stp>[Crispin Spreadsheet.xlsx]OEI!R830C6</stp>
        <tr r="F830" s="1"/>
      </tp>
      <tp>
        <v>59.38</v>
        <stp/>
        <stp>##V3_BDPV12</stp>
        <stp>ADEN SW Equity</stp>
        <stp>PX_YEST_CLOSE</stp>
        <stp>[Crispin Spreadsheet.xlsx]OEI!R387C6</stp>
        <tr r="F387" s="1"/>
      </tp>
      <tp>
        <v>1305</v>
        <stp/>
        <stp>##V3_BDPV12</stp>
        <stp>MCRO LN Equity</stp>
        <stp>PX_YEST_CLOSE</stp>
        <stp>[Crispin Spreadsheet.xlsx]OEI!R529C6</stp>
        <tr r="F529" s="1"/>
      </tp>
      <tp>
        <v>5409.5</v>
        <stp/>
        <stp>##V3_BDHV12</stp>
        <stp>CFA Index</stp>
        <stp>PX_CLOSE_1D</stp>
        <stp>14/08/2018</stp>
        <stp>14/08/2018</stp>
        <stp>[Crispin Spreadsheet.xlsx]OEI!R84C28</stp>
        <tr r="AB84" s="1"/>
      </tp>
      <tp>
        <v>670.8</v>
        <stp/>
        <stp>##V3_BDPV12</stp>
        <stp>8306 JT Equity</stp>
        <stp>PX_YEST_CLOSE</stp>
        <stp>[Crispin Spreadsheet.xlsx]OPUS!R23C6</stp>
        <tr r="F23" s="4"/>
      </tp>
      <tp t="s">
        <v>GBp</v>
        <stp/>
        <stp>##V3_BDPV12</stp>
        <stp>LGEN LN Equity</stp>
        <stp>CRNCY</stp>
        <stp>[Crispin Spreadsheet.xlsx]OEI!R520C4</stp>
        <tr r="D520" s="1"/>
      </tp>
      <tp t="s">
        <v>USD</v>
        <stp/>
        <stp>##V3_BDPV12</stp>
        <stp>CDZI US Equity</stp>
        <stp>CRNCY</stp>
        <stp>[Crispin Spreadsheet.xlsx]OEI!R632C4</stp>
        <tr r="D632" s="1"/>
      </tp>
      <tp>
        <v>171.7</v>
        <stp/>
        <stp>##V3_BDPV12</stp>
        <stp>SKAB SS Equity</stp>
        <stp>PX_YEST_CLOSE</stp>
        <stp>[Crispin Spreadsheet.xlsx]OEI!R377C6</stp>
        <tr r="F377" s="1"/>
      </tp>
      <tp t="s">
        <v>GBp</v>
        <stp/>
        <stp>##V3_BDPV12</stp>
        <stp>TALK LN Equity</stp>
        <stp>CRNCY</stp>
        <stp>[Crispin Spreadsheet.xlsx]OEI!R839C4</stp>
        <tr r="D839" s="1"/>
      </tp>
      <tp>
        <v>782.4</v>
        <stp/>
        <stp>##V3_BDPV12</stp>
        <stp>5020 JT Equity</stp>
        <stp>PX_YEST_CLOSE</stp>
        <stp>[Crispin Spreadsheet.xlsx]OPUS!R21C6</stp>
        <tr r="F21" s="4"/>
      </tp>
      <tp>
        <v>2781</v>
        <stp/>
        <stp>##V3_BDPV12</stp>
        <stp>4208 JT Equity</stp>
        <stp>LAST_PRICE</stp>
        <stp>[Crispin Spreadsheet.xlsx]OEI!R297C7</stp>
        <tr r="G297" s="1"/>
      </tp>
      <tp t="s">
        <v>JPY</v>
        <stp/>
        <stp>##V3_BDPV12</stp>
        <stp>NKA Index</stp>
        <stp>CRNCY</stp>
        <stp>[Crispin Spreadsheet.xlsx]OEI!R247C4</stp>
        <tr r="D247" s="1"/>
      </tp>
      <tp>
        <v>2902.1</v>
        <stp/>
        <stp>##V3_BDPV12</stp>
        <stp>SPA Index</stp>
        <stp>PX_YEST_CLOSE</stp>
        <stp>[Crispin Spreadsheet.xlsx]OEI!R612C6</stp>
        <tr r="F612" s="1"/>
      </tp>
      <tp>
        <v>23.25</v>
        <stp/>
        <stp>##V3_BDPV12</stp>
        <stp>SLP LN Equity</stp>
        <stp>LAST_PRICE</stp>
        <stp>[Crispin Spreadsheet.xlsx]OPUS!R53C7</stp>
        <tr r="G53" s="4"/>
      </tp>
      <tp>
        <v>43.64</v>
        <stp/>
        <stp>##V3_BDPV12</stp>
        <stp>BMA US Equity</stp>
        <stp>LAST_PRICE</stp>
        <stp>[Crispin Spreadsheet.xlsx]FDXC!R52C7</stp>
        <tr r="G52" s="8"/>
      </tp>
      <tp>
        <v>109.9</v>
        <stp/>
        <stp>##V3_BDPV12</stp>
        <stp>ACA LN Equity</stp>
        <stp>LAST_PRICE</stp>
        <stp>[Crispin Spreadsheet.xlsx]ALEG!R36C7</stp>
        <tr r="G36" s="3"/>
      </tp>
      <tp>
        <v>165.92</v>
        <stp/>
        <stp>##V3_BDPV12</stp>
        <stp>VOD LN Equity</stp>
        <stp>LAST_PRICE</stp>
        <stp>[Crispin Spreadsheet.xlsx]ALEG!R53C7</stp>
        <tr r="G53" s="3"/>
      </tp>
      <tp>
        <v>43.64</v>
        <stp/>
        <stp>##V3_BDPV12</stp>
        <stp>BMA US Equity</stp>
        <stp>LAST_PRICE</stp>
        <stp>[Crispin Spreadsheet.xlsx]ALEG!R56C7</stp>
        <tr r="G56" s="3"/>
      </tp>
      <tp>
        <v>5374</v>
        <stp/>
        <stp>##V3_BDHV12</stp>
        <stp>RRS LN Equity</stp>
        <stp>PX_CLOSE_1D</stp>
        <stp>14/08/2018</stp>
        <stp>14/08/2018</stp>
        <stp>[Crispin Spreadsheet.xlsx]OBID!R11C22</stp>
        <tr r="V11" s="7"/>
      </tp>
      <tp t="s">
        <v>EUR</v>
        <stp/>
        <stp>##V3_BDPV12</stp>
        <stp>NOKIA FH Equity</stp>
        <stp>CRNCY</stp>
        <stp>[Crispin Spreadsheet.xlsx]OEI!R78C4</stp>
        <tr r="D78" s="1"/>
      </tp>
      <tp>
        <v>0.31850000000000001</v>
        <stp/>
        <stp>##V3_BDHV12</stp>
        <stp>GEDI IM Equity</stp>
        <stp>PX_CLOSE_1D</stp>
        <stp>14/08/2018</stp>
        <stp>14/08/2018</stp>
        <stp>[Crispin Spreadsheet.xlsx]SWAN!R75C26</stp>
        <tr r="Z75" s="2"/>
      </tp>
      <tp>
        <v>5374</v>
        <stp/>
        <stp>##V3_BDHV12</stp>
        <stp>RRS LN Equity</stp>
        <stp>PX_CLOSE_1D</stp>
        <stp>14/08/2018</stp>
        <stp>14/08/2018</stp>
        <stp>[Crispin Spreadsheet.xlsx]OPUS!R51C22</stp>
        <tr r="V51" s="4"/>
      </tp>
      <tp>
        <v>98.48</v>
        <stp/>
        <stp>##V3_BDHV12</stp>
        <stp>ATO FP Equity</stp>
        <stp>PX_CLOSE_1D</stp>
        <stp>14/08/2018</stp>
        <stp>14/08/2018</stp>
        <stp>[Crispin Spreadsheet.xlsx]SWAN!R33C26</stp>
        <tr r="Z33" s="2"/>
      </tp>
      <tp>
        <v>297.60000000000002</v>
        <stp/>
        <stp>##V3_BDPV12</stp>
        <stp>AKERBP NO Equity</stp>
        <stp>LAST_PRICE</stp>
        <stp>[Crispin Spreadsheet.xlsx]FDXC!R25C7</stp>
        <tr r="G25" s="8"/>
      </tp>
      <tp>
        <v>15.885</v>
        <stp/>
        <stp>##V3_BDPV12</stp>
        <stp>TUI1 GY Equity</stp>
        <stp>PX_YEST_CLOSE</stp>
        <stp>[Crispin Spreadsheet.xlsx]OEI!R184C6</stp>
        <tr r="F184" s="1"/>
      </tp>
      <tp t="s">
        <v>JPY</v>
        <stp/>
        <stp>##V3_BDPV12</stp>
        <stp>8316 JT Equity</stp>
        <stp>CRNCY</stp>
        <stp>[Crispin Spreadsheet.xlsx]SWAN!R90C4</stp>
        <tr r="D90" s="2"/>
      </tp>
      <tp>
        <v>10.9</v>
        <stp/>
        <stp>##V3_BDPV12</stp>
        <stp>SNAP US Equity</stp>
        <stp>PX_YEST_CLOSE</stp>
        <stp>[Crispin Spreadsheet.xlsx]OEI!R716C6</stp>
        <tr r="F716" s="1"/>
      </tp>
      <tp>
        <v>68.42</v>
        <stp/>
        <stp>##V3_BDPV12</stp>
        <stp>PCAR US Equity</stp>
        <stp>PX_YEST_CLOSE</stp>
        <stp>[Crispin Spreadsheet.xlsx]OEI!R706C6</stp>
        <tr r="F706" s="1"/>
      </tp>
      <tp>
        <v>48.58</v>
        <stp/>
        <stp>##V3_BDPV12</stp>
        <stp>ORCL US Equity</stp>
        <stp>PX_YEST_CLOSE</stp>
        <stp>[Crispin Spreadsheet.xlsx]OEI!R704C6</stp>
        <tr r="F704" s="1"/>
      </tp>
      <tp>
        <v>2784</v>
        <stp/>
        <stp>##V3_BDPV12</stp>
        <stp>MTRO LN Equity</stp>
        <stp>PX_YEST_CLOSE</stp>
        <stp>[Crispin Spreadsheet.xlsx]OEI!R528C6</stp>
        <tr r="F528" s="1"/>
      </tp>
      <tp>
        <v>24.24</v>
        <stp/>
        <stp>##V3_BDPV12</stp>
        <stp>LIGHT NA Equity</stp>
        <stp>PX_YEST_CLOSE</stp>
        <stp>[Crispin Spreadsheet.xlsx]OEI!R312C6</stp>
        <tr r="F312" s="1"/>
      </tp>
      <tp>
        <v>3411</v>
        <stp/>
        <stp>##V3_BDHV12</stp>
        <stp>VGA Index</stp>
        <stp>PX_CLOSE_1D</stp>
        <stp>14/08/2018</stp>
        <stp>14/08/2018</stp>
        <stp>[Crispin Spreadsheet.xlsx]OEI!R85C28</stp>
        <tr r="AB85" s="1"/>
      </tp>
      <tp t="s">
        <v>EUR</v>
        <stp/>
        <stp>##V3_BDPV12</stp>
        <stp>ENEL IM Equity</stp>
        <stp>CRNCY</stp>
        <stp>[Crispin Spreadsheet.xlsx]OEI!R232C4</stp>
        <tr r="D232" s="1"/>
      </tp>
      <tp t="s">
        <v>JPY</v>
        <stp/>
        <stp>##V3_BDPV12</stp>
        <stp>8591 JT Equity</stp>
        <stp>CRNCY</stp>
        <stp>[Crispin Spreadsheet.xlsx]ALEG!R21C4</stp>
        <tr r="D21" s="3"/>
      </tp>
      <tp t="s">
        <v>EUR</v>
        <stp/>
        <stp>##V3_BDPV12</stp>
        <stp>UN01 GY Equity</stp>
        <stp>CRNCY</stp>
        <stp>[Crispin Spreadsheet.xlsx]ALEG!R15C4</stp>
        <tr r="D15" s="3"/>
      </tp>
      <tp t="s">
        <v>EUR</v>
        <stp/>
        <stp>##V3_BDPV12</stp>
        <stp>FNTN GY Equity</stp>
        <stp>CRNCY</stp>
        <stp>[Crispin Spreadsheet.xlsx]OEI!R797C4</stp>
        <tr r="D797" s="1"/>
      </tp>
      <tp>
        <v>6181</v>
        <stp/>
        <stp>##V3_BDPV12</stp>
        <stp>FERG LN Equity</stp>
        <stp>PX_YEST_CLOSE</stp>
        <stp>[Crispin Spreadsheet.xlsx]OEI!R608C6</stp>
        <tr r="F608" s="1"/>
      </tp>
      <tp>
        <v>27.44</v>
        <stp/>
        <stp>##V3_BDPV12</stp>
        <stp>CLAB SS Equity</stp>
        <stp>PX_YEST_CLOSE</stp>
        <stp>[Crispin Spreadsheet.xlsx]OEI!R366C6</stp>
        <tr r="F366" s="1"/>
      </tp>
      <tp t="s">
        <v>NOK</v>
        <stp/>
        <stp>##V3_BDPV12</stp>
        <stp>BDRILL NO Equity</stp>
        <stp>CRNCY</stp>
        <stp>[Crispin Spreadsheet.xlsx]OEI!R785C4</stp>
        <tr r="D785" s="1"/>
      </tp>
      <tp>
        <v>8.85</v>
        <stp/>
        <stp>##V3_BDPV12</stp>
        <stp>2689 HK Equity</stp>
        <stp>LAST_PRICE</stp>
        <stp>[Crispin Spreadsheet.xlsx]OEI!R207C7</stp>
        <tr r="G207" s="1"/>
      </tp>
      <tp>
        <v>24.2</v>
        <stp/>
        <stp>##V3_BDHV12</stp>
        <stp>ONTEX BB Equity</stp>
        <stp>PX_CLOSE_1D</stp>
        <stp>14/08/2018</stp>
        <stp>14/08/2018</stp>
        <stp>[Crispin Spreadsheet.xlsx]OEI!R40C28</stp>
        <tr r="AB40" s="1"/>
      </tp>
      <tp>
        <v>1.5209999999999999</v>
        <stp/>
        <stp>##V3_BDPV12</stp>
        <stp>ALPHA GA Equity</stp>
        <stp>LAST_PRICE</stp>
        <stp>[Crispin Spreadsheet.xlsx]SWAN!R61C7</stp>
        <tr r="G61" s="2"/>
      </tp>
      <tp>
        <v>2672</v>
        <stp/>
        <stp>##V3_BDPV12</stp>
        <stp>6857 JT Equity</stp>
        <stp>LAST_PRICE</stp>
        <stp>[Crispin Spreadsheet.xlsx]OEI!R249C7</stp>
        <tr r="G249" s="1"/>
      </tp>
      <tp>
        <v>22.58</v>
        <stp/>
        <stp>##V3_BDPV12</stp>
        <stp>PSM GY Equity</stp>
        <stp>LAST_PRICE</stp>
        <stp>[Crispin Spreadsheet.xlsx]SWAN!R52C7</stp>
        <tr r="G52" s="2"/>
      </tp>
      <tp>
        <v>22.36</v>
        <stp/>
        <stp>##V3_BDPV12</stp>
        <stp>VIV FP Equity</stp>
        <stp>LAST_PRICE</stp>
        <stp>[Crispin Spreadsheet.xlsx]OPUS!R14C7</stp>
        <tr r="G14" s="4"/>
      </tp>
      <tp>
        <v>5040</v>
        <stp/>
        <stp>##V3_BDPV12</stp>
        <stp>RRS LN Equity</stp>
        <stp>LAST_PRICE</stp>
        <stp>[Crispin Spreadsheet.xlsx]OPUS!R51C7</stp>
        <tr r="G51" s="4"/>
      </tp>
      <tp>
        <v>56.8</v>
        <stp/>
        <stp>##V3_BDHV12</stp>
        <stp>TUNG LN Equity</stp>
        <stp>PX_CLOSE_1D</stp>
        <stp>14/08/2018</stp>
        <stp>14/08/2018</stp>
        <stp>[Crispin Spreadsheet.xlsx]OPE!R45C22</stp>
        <tr r="V45" s="5"/>
      </tp>
      <tp>
        <v>109.9</v>
        <stp/>
        <stp>##V3_BDPV12</stp>
        <stp>ACA LN Equity</stp>
        <stp>LAST_PRICE</stp>
        <stp>[Crispin Spreadsheet.xlsx]FDXC!R33C7</stp>
        <tr r="G33" s="8"/>
      </tp>
      <tp>
        <v>118.23</v>
        <stp/>
        <stp>##V3_BDPV12</stp>
        <stp>EOG US Equity</stp>
        <stp>LAST_PRICE</stp>
        <stp>[Crispin Spreadsheet.xlsx]FDXC!R55C7</stp>
        <tr r="G55" s="8"/>
      </tp>
      <tp>
        <v>1561</v>
        <stp/>
        <stp>##V3_BDPV12</stp>
        <stp>ABC LN Equity</stp>
        <stp>LAST_PRICE</stp>
        <stp>[Crispin Spreadsheet.xlsx]ALEG!R35C7</stp>
        <tr r="G35" s="3"/>
      </tp>
      <tp>
        <v>30.64</v>
        <stp/>
        <stp>##V3_BDHV12</stp>
        <stp>METSO FH Equity</stp>
        <stp>PX_CLOSE_1D</stp>
        <stp>14/08/2018</stp>
        <stp>14/08/2018</stp>
        <stp>[Crispin Spreadsheet.xlsx]SWAN!R29C26</stp>
        <tr r="Z29" s="2"/>
      </tp>
      <tp>
        <v>145.66499999999999</v>
        <stp/>
        <stp>##V3_BDPV12</stp>
        <stp>HURLN 7.5 07/24/22 Corp</stp>
        <stp>LAST_PRICE</stp>
        <stp>[Crispin Spreadsheet.xlsx]ALEG!R43C7</stp>
        <tr r="G43" s="3"/>
      </tp>
      <tp>
        <v>1530</v>
        <stp/>
        <stp>##V3_BDHV12</stp>
        <stp>SKY LN Equity</stp>
        <stp>PX_CLOSE_1D</stp>
        <stp>14/08/2018</stp>
        <stp>14/08/2018</stp>
        <stp>[Crispin Spreadsheet.xlsx]FDXC!R45C22</stp>
        <tr r="V45" s="8"/>
      </tp>
      <tp>
        <v>78.14</v>
        <stp/>
        <stp>##V3_BDHV12</stp>
        <stp>OXY US Equity</stp>
        <stp>PX_CLOSE_1D</stp>
        <stp>14/08/2018</stp>
        <stp>14/08/2018</stp>
        <stp>[Crispin Spreadsheet.xlsx]FDXC!R58C22</stp>
        <tr r="V58" s="8"/>
      </tp>
      <tp>
        <v>73.540000000000006</v>
        <stp/>
        <stp>##V3_BDHV12</stp>
        <stp>LAMR US Equity</stp>
        <stp>PX_CLOSE_1D</stp>
        <stp>14/08/2018</stp>
        <stp>14/08/2018</stp>
        <stp>[Crispin Spreadsheet.xlsx]SWAN!R203C26</stp>
        <tr r="Z203" s="2"/>
      </tp>
      <tp>
        <v>19</v>
        <stp/>
        <stp>##V3_BDHV12</stp>
        <stp>SLP LN Equity</stp>
        <stp>PX_CLOSE_1D</stp>
        <stp>14/08/2018</stp>
        <stp>14/08/2018</stp>
        <stp>[Crispin Spreadsheet.xlsx]OPUS!R53C22</stp>
        <tr r="V53" s="4"/>
      </tp>
      <tp>
        <v>100.1</v>
        <stp/>
        <stp>##V3_BDHV12</stp>
        <stp>SAP GY Equity</stp>
        <stp>PX_CLOSE_1D</stp>
        <stp>14/08/2018</stp>
        <stp>14/08/2018</stp>
        <stp>[Crispin Spreadsheet.xlsx]OPUS!R17C22</stp>
        <tr r="V17" s="4"/>
      </tp>
      <tp>
        <v>106.2</v>
        <stp/>
        <stp>##V3_BDHV12</stp>
        <stp>LOOK LN Equity</stp>
        <stp>PX_CLOSE_1D</stp>
        <stp>14/08/2018</stp>
        <stp>14/08/2018</stp>
        <stp>[Crispin Spreadsheet.xlsx]SWAN!R162C26</stp>
        <tr r="Z162" s="2"/>
      </tp>
      <tp t="s">
        <v>EUR</v>
        <stp/>
        <stp>##V3_BDPV12</stp>
        <stp>NRE1V FH Equity</stp>
        <stp>CRNCY</stp>
        <stp>[Crispin Spreadsheet.xlsx]SWAN!R30C4</stp>
        <tr r="D30" s="2"/>
      </tp>
      <tp>
        <v>5.95</v>
        <stp/>
        <stp>##V3_BDPV12</stp>
        <stp>GARAN TI Equity</stp>
        <stp>PX_YEST_CLOSE</stp>
        <stp>[Crispin Spreadsheet.xlsx]OEI!R410C6</stp>
        <tr r="F410" s="1"/>
      </tp>
      <tp t="s">
        <v>SEK</v>
        <stp/>
        <stp>##V3_BDPV12</stp>
        <stp>ASSAB SS Equity</stp>
        <stp>CRNCY</stp>
        <stp>[Crispin Spreadsheet.xlsx]OEI!R364C4</stp>
        <tr r="D364" s="1"/>
      </tp>
      <tp>
        <v>62.82</v>
        <stp/>
        <stp>##V3_BDPV12</stp>
        <stp>VSAT US Equity</stp>
        <stp>PX_YEST_CLOSE</stp>
        <stp>[Crispin Spreadsheet.xlsx]OEI!R845C6</stp>
        <tr r="F845" s="1"/>
      </tp>
      <tp>
        <v>154.93</v>
        <stp/>
        <stp>##V3_BDPV12</stp>
        <stp>LULU US Equity</stp>
        <stp>PX_YEST_CLOSE</stp>
        <stp>[Crispin Spreadsheet.xlsx]OEI!R688C6</stp>
        <tr r="F688" s="1"/>
      </tp>
      <tp t="s">
        <v>JPY</v>
        <stp/>
        <stp>##V3_BDPV12</stp>
        <stp>5020 JT Equity</stp>
        <stp>CRNCY</stp>
        <stp>[Crispin Spreadsheet.xlsx]SWAN!R80C4</stp>
        <tr r="D80" s="2"/>
      </tp>
      <tp>
        <v>1.5820000000000001</v>
        <stp/>
        <stp>##V3_BDPV12</stp>
        <stp>ALPHA GA Equity</stp>
        <stp>PX_YEST_CLOSE</stp>
        <stp>[Crispin Spreadsheet.xlsx]OEI!R191C6</stp>
        <tr r="F191" s="1"/>
      </tp>
      <tp>
        <v>51.52</v>
        <stp/>
        <stp>##V3_BDPV12</stp>
        <stp>BAER SW Equity</stp>
        <stp>PX_YEST_CLOSE</stp>
        <stp>[Crispin Spreadsheet.xlsx]OEI!R395C6</stp>
        <tr r="F395" s="1"/>
      </tp>
      <tp t="s">
        <v>GBp</v>
        <stp/>
        <stp>##V3_BDPV12</stp>
        <stp>TUNG LN Equity</stp>
        <stp>CRNCY</stp>
        <stp>[Crispin Spreadsheet.xlsx]OEI!R599C4</stp>
        <tr r="D599" s="1"/>
      </tp>
      <tp>
        <v>145.66499999999999</v>
        <stp/>
        <stp>##V3_BDPV12</stp>
        <stp>HURLN 7.5 07/24/22 Corp</stp>
        <stp>LAST_PRICE</stp>
        <stp>[Crispin Spreadsheet.xlsx]SWAN!R151C7</stp>
        <tr r="G151" s="2"/>
      </tp>
      <tp t="s">
        <v>EUR</v>
        <stp/>
        <stp>##V3_BDPV12</stp>
        <stp>PHIA NA Equity</stp>
        <stp>CRNCY</stp>
        <stp>[Crispin Spreadsheet.xlsx]OEI!R311C4</stp>
        <tr r="D311" s="1"/>
      </tp>
      <tp t="s">
        <v>EUR</v>
        <stp/>
        <stp>##V3_BDPV12</stp>
        <stp>ASML NA Equity</stp>
        <stp>CRNCY</stp>
        <stp>[Crispin Spreadsheet.xlsx]OEI!R305C4</stp>
        <tr r="D305" s="1"/>
      </tp>
      <tp t="s">
        <v>USD</v>
        <stp/>
        <stp>##V3_BDPV12</stp>
        <stp>NADLQ US Equity</stp>
        <stp>CRNCY</stp>
        <stp>[Crispin Spreadsheet.xlsx]OEI!R699C4</stp>
        <tr r="D699" s="1"/>
      </tp>
      <tp t="s">
        <v>GBp</v>
        <stp/>
        <stp>##V3_BDPV12</stp>
        <stp>FCCN LN Equity</stp>
        <stp>CRNCY</stp>
        <stp>[Crispin Spreadsheet.xlsx]OEI!R474C4</stp>
        <tr r="D474" s="1"/>
      </tp>
      <tp t="s">
        <v>EUR</v>
        <stp/>
        <stp>##V3_BDPV12</stp>
        <stp>UN01 GY Equity</stp>
        <stp>CRNCY</stp>
        <stp>[Crispin Spreadsheet.xlsx]FDXC!R12C4</stp>
        <tr r="D12" s="8"/>
      </tp>
      <tp>
        <v>2.89</v>
        <stp/>
        <stp>##V3_BDPV12</stp>
        <stp>2899 HK Equity</stp>
        <stp>LAST_PRICE</stp>
        <stp>[Crispin Spreadsheet.xlsx]OEI!R204C7</stp>
        <tr r="G204" s="1"/>
      </tp>
      <tp>
        <v>22.5</v>
        <stp/>
        <stp>##V3_BDPV12</stp>
        <stp>GGAL US Equity</stp>
        <stp>LAST_PRICE</stp>
        <stp>[Crispin Spreadsheet.xlsx]OPUS!R63C7</stp>
        <tr r="G63" s="4"/>
      </tp>
      <tp>
        <v>3269</v>
        <stp/>
        <stp>##V3_BDPV12</stp>
        <stp>9064 JT Equity</stp>
        <stp>LAST_PRICE</stp>
        <stp>[Crispin Spreadsheet.xlsx]OEI!R299C7</stp>
        <tr r="G299" s="1"/>
      </tp>
      <tp>
        <v>5060</v>
        <stp/>
        <stp>##V3_BDPV12</stp>
        <stp>9684 JT Equity</stp>
        <stp>LAST_PRICE</stp>
        <stp>[Crispin Spreadsheet.xlsx]OEI!R289C7</stp>
        <tr r="G289" s="1"/>
      </tp>
      <tp>
        <v>20245</v>
        <stp/>
        <stp>##V3_BDPV12</stp>
        <stp>STA Index</stp>
        <stp>PX_YEST_CLOSE</stp>
        <stp>[Crispin Spreadsheet.xlsx]OEI!R224C6</stp>
        <tr r="F224" s="1"/>
      </tp>
      <tp>
        <v>102.5</v>
        <stp/>
        <stp>##V3_BDPV12</stp>
        <stp>ATO FP Equity</stp>
        <stp>LAST_PRICE</stp>
        <stp>[Crispin Spreadsheet.xlsx]SWAN!R33C7</stp>
        <tr r="G33" s="2"/>
      </tp>
      <tp>
        <v>1561</v>
        <stp/>
        <stp>##V3_BDPV12</stp>
        <stp>ABC LN Equity</stp>
        <stp>LAST_PRICE</stp>
        <stp>[Crispin Spreadsheet.xlsx]FDXC!R32C7</stp>
        <tr r="G32" s="8"/>
      </tp>
      <tp>
        <v>2972</v>
        <stp/>
        <stp>##V3_BDHV12</stp>
        <stp>MTRO LN Equity</stp>
        <stp>PX_CLOSE_1D</stp>
        <stp>14/08/2018</stp>
        <stp>14/08/2018</stp>
        <stp>[Crispin Spreadsheet.xlsx]SWAN!R164C26</stp>
        <tr r="Z164" s="2"/>
      </tp>
      <tp t="s">
        <v>EUR</v>
        <stp/>
        <stp>##V3_BDPV12</stp>
        <stp>KNEBV FH Equity</stp>
        <stp>CRNCY</stp>
        <stp>[Crispin Spreadsheet.xlsx]OEI!R74C4</stp>
        <tr r="D74" s="1"/>
      </tp>
      <tp>
        <v>1681</v>
        <stp/>
        <stp>##V3_BDHV12</stp>
        <stp>HSX LN Equity</stp>
        <stp>PX_CLOSE_1D</stp>
        <stp>14/08/2018</stp>
        <stp>14/08/2018</stp>
        <stp>[Crispin Spreadsheet.xlsx]FDXC!R38C22</stp>
        <tr r="V38" s="8"/>
      </tp>
      <tp>
        <v>1243</v>
        <stp/>
        <stp>##V3_BDHV12</stp>
        <stp>MCRO LN Equity</stp>
        <stp>PX_CLOSE_1D</stp>
        <stp>14/08/2018</stp>
        <stp>14/08/2018</stp>
        <stp>[Crispin Spreadsheet.xlsx]SWAN!R165C26</stp>
        <tr r="Z165" s="2"/>
      </tp>
      <tp>
        <v>22.63</v>
        <stp/>
        <stp>##V3_BDHV12</stp>
        <stp>PSM GY Equity</stp>
        <stp>PX_CLOSE_1D</stp>
        <stp>14/08/2018</stp>
        <stp>14/08/2018</stp>
        <stp>[Crispin Spreadsheet.xlsx]SWAN!R52C26</stp>
        <tr r="Z52" s="2"/>
      </tp>
      <tp>
        <v>17.2256</v>
        <stp/>
        <stp>##V3_BDPV12</stp>
        <stp>EURZAr Curncy</stp>
        <stp>LAST_PRICE</stp>
        <stp>[Crispin Spreadsheet.xlsx]OEI!R344C13</stp>
        <tr r="M344" s="1"/>
      </tp>
      <tp>
        <v>17.2256</v>
        <stp/>
        <stp>##V3_BDPV12</stp>
        <stp>EURZAr Curncy</stp>
        <stp>LAST_PRICE</stp>
        <stp>[Crispin Spreadsheet.xlsx]OEI!R345C13</stp>
        <tr r="M345" s="1"/>
      </tp>
      <tp>
        <v>17.2256</v>
        <stp/>
        <stp>##V3_BDPV12</stp>
        <stp>EURZAr Curncy</stp>
        <stp>LAST_PRICE</stp>
        <stp>[Crispin Spreadsheet.xlsx]OEI!R342C13</stp>
        <tr r="M342" s="1"/>
      </tp>
      <tp>
        <v>17.2256</v>
        <stp/>
        <stp>##V3_BDPV12</stp>
        <stp>EURZAr Curncy</stp>
        <stp>LAST_PRICE</stp>
        <stp>[Crispin Spreadsheet.xlsx]OEI!R343C13</stp>
        <tr r="M343" s="1"/>
      </tp>
      <tp t="s">
        <v>JPY</v>
        <stp/>
        <stp>##V3_BDPV12</stp>
        <stp>6753 JT Equity</stp>
        <stp>CRNCY</stp>
        <stp>[Crispin Spreadsheet.xlsx]SWAN!R86C4</stp>
        <tr r="D86" s="2"/>
      </tp>
      <tp>
        <v>8.98</v>
        <stp/>
        <stp>##V3_BDPV12</stp>
        <stp>CERV IM Equity</stp>
        <stp>PX_YEST_CLOSE</stp>
        <stp>[Crispin Spreadsheet.xlsx]OEI!R229C6</stp>
        <tr r="F229" s="1"/>
      </tp>
      <tp t="s">
        <v>JPY</v>
        <stp/>
        <stp>##V3_BDPV12</stp>
        <stp>8306 JT Equity</stp>
        <stp>CRNCY</stp>
        <stp>[Crispin Spreadsheet.xlsx]SWAN!R83C4</stp>
        <tr r="D83" s="2"/>
      </tp>
      <tp t="s">
        <v>JPY</v>
        <stp/>
        <stp>##V3_BDPV12</stp>
        <stp>5727 JT Equity</stp>
        <stp>CRNCY</stp>
        <stp>[Crispin Spreadsheet.xlsx]SWAN!R91C4</stp>
        <tr r="D91" s="2"/>
      </tp>
      <tp>
        <v>1</v>
        <stp/>
        <stp>##V3_BDPV12</stp>
        <stp>EURGBp Curncy</stp>
        <stp>QUOTE_FACTOR</stp>
        <stp>[Crispin Spreadsheet.xlsx]OBID!R13C12</stp>
        <tr r="L13" s="7"/>
      </tp>
      <tp>
        <v>1</v>
        <stp/>
        <stp>##V3_BDPV12</stp>
        <stp>EURGBp Curncy</stp>
        <stp>QUOTE_FACTOR</stp>
        <stp>[Crispin Spreadsheet.xlsx]OBID!R10C12</stp>
        <tr r="L10" s="7"/>
      </tp>
      <tp>
        <v>1</v>
        <stp/>
        <stp>##V3_BDPV12</stp>
        <stp>EURGBp Curncy</stp>
        <stp>QUOTE_FACTOR</stp>
        <stp>[Crispin Spreadsheet.xlsx]OBID!R11C12</stp>
        <tr r="L11" s="7"/>
      </tp>
      <tp t="s">
        <v>EUR</v>
        <stp/>
        <stp>##V3_BDPV12</stp>
        <stp>MELE BB Equity</stp>
        <stp>CRNCY</stp>
        <stp>[Crispin Spreadsheet.xlsx]OEI!R816C4</stp>
        <tr r="D816" s="1"/>
      </tp>
      <tp>
        <v>32.83</v>
        <stp/>
        <stp>##V3_BDPV12</stp>
        <stp>EDEN FP Equity</stp>
        <stp>PX_YEST_CLOSE</stp>
        <stp>[Crispin Spreadsheet.xlsx]OEI!R103C6</stp>
        <tr r="F103" s="1"/>
      </tp>
      <tp>
        <v>59.66</v>
        <stp/>
        <stp>##V3_BDPV12</stp>
        <stp>AGCO US Equity</stp>
        <stp>PX_YEST_CLOSE</stp>
        <stp>[Crispin Spreadsheet.xlsx]OEI!R616C6</stp>
        <tr r="F616" s="1"/>
      </tp>
      <tp t="s">
        <v>SEK</v>
        <stp/>
        <stp>##V3_BDPV12</stp>
        <stp>SWEDA SS Equity</stp>
        <stp>CRNCY</stp>
        <stp>[Crispin Spreadsheet.xlsx]OEI!R380C4</stp>
        <tr r="D380" s="1"/>
      </tp>
      <tp>
        <v>3.8610000000000002</v>
        <stp/>
        <stp>##V3_BDPV12</stp>
        <stp>CABK SQ Equity</stp>
        <stp>PX_YEST_CLOSE</stp>
        <stp>[Crispin Spreadsheet.xlsx]OEI!R355C6</stp>
        <tr r="F355" s="1"/>
      </tp>
      <tp t="s">
        <v>JPY</v>
        <stp/>
        <stp>##V3_BDPV12</stp>
        <stp>5020 JT Equity</stp>
        <stp>CRNCY</stp>
        <stp>[Crispin Spreadsheet.xlsx]ALEG!R18C4</stp>
        <tr r="D18" s="3"/>
      </tp>
      <tp t="s">
        <v>NOK</v>
        <stp/>
        <stp>##V3_BDPV12</stp>
        <stp>NODL NO Equity</stp>
        <stp>CRNCY</stp>
        <stp>[Crispin Spreadsheet.xlsx]OEI!R823C4</stp>
        <tr r="D823" s="1"/>
      </tp>
      <tp t="s">
        <v>SEK</v>
        <stp/>
        <stp>##V3_BDPV12</stp>
        <stp>ENRO SS Equity</stp>
        <stp>CRNCY</stp>
        <stp>[Crispin Spreadsheet.xlsx]OEI!R369C4</stp>
        <tr r="D369" s="1"/>
      </tp>
      <tp t="s">
        <v>USD</v>
        <stp/>
        <stp>##V3_BDPV12</stp>
        <stp>NLSN US Equity</stp>
        <stp>CRNCY</stp>
        <stp>[Crispin Spreadsheet.xlsx]OEI!R698C4</stp>
        <tr r="D698" s="1"/>
      </tp>
      <tp t="s">
        <v>GBp</v>
        <stp/>
        <stp>##V3_BDPV12</stp>
        <stp>STAN LN Equity</stp>
        <stp>CRNCY</stp>
        <stp>[Crispin Spreadsheet.xlsx]OEI!R587C4</stp>
        <tr r="D587" s="1"/>
      </tp>
      <tp>
        <v>280.68</v>
        <stp/>
        <stp>##V3_BDPV12</stp>
        <stp>NVDA US Equity</stp>
        <stp>PX_YEST_CLOSE</stp>
        <stp>[Crispin Spreadsheet.xlsx]OEI!R701C6</stp>
        <tr r="F701" s="1"/>
      </tp>
      <tp>
        <v>175.01</v>
        <stp/>
        <stp>##V3_BDPV12</stp>
        <stp>BABA US Equity</stp>
        <stp>PX_YEST_CLOSE</stp>
        <stp>[Crispin Spreadsheet.xlsx]OEI!R617C6</stp>
        <tr r="F617" s="1"/>
      </tp>
      <tp>
        <v>171.7</v>
        <stp/>
        <stp>##V3_BDPV12</stp>
        <stp>SKAB SS Equity</stp>
        <stp>PX_YEST_CLOSE</stp>
        <stp>[Crispin Spreadsheet.xlsx]OEI!R834C6</stp>
        <tr r="F834" s="1"/>
      </tp>
      <tp>
        <v>456.71</v>
        <stp/>
        <stp>##V3_BDPV12</stp>
        <stp>CACC US Equity</stp>
        <stp>PX_YEST_CLOSE</stp>
        <stp>[Crispin Spreadsheet.xlsx]OEI!R646C6</stp>
        <tr r="F646" s="1"/>
      </tp>
      <tp>
        <v>183.9</v>
        <stp/>
        <stp>##V3_BDHV12</stp>
        <stp>DANSKE DC Equity</stp>
        <stp>PX_CLOSE_1D</stp>
        <stp>14/08/2018</stp>
        <stp>14/08/2018</stp>
        <stp>[Crispin Spreadsheet.xlsx]OEI!R64C28</stp>
        <tr r="AB64" s="1"/>
      </tp>
      <tp>
        <v>77.62</v>
        <stp/>
        <stp>##V3_BDPV12</stp>
        <stp>ERICB SS Equity</stp>
        <stp>LAST_PRICE</stp>
        <stp>[Crispin Spreadsheet.xlsx]FDXC!R29C7</stp>
        <tr r="G29" s="8"/>
      </tp>
      <tp>
        <v>3305</v>
        <stp/>
        <stp>##V3_BDPV12</stp>
        <stp>8919 JT Equity</stp>
        <stp>LAST_PRICE</stp>
        <stp>[Crispin Spreadsheet.xlsx]OEI!R265C7</stp>
        <tr r="G265" s="1"/>
      </tp>
      <tp>
        <v>507.9</v>
        <stp/>
        <stp>##V3_BDPV12</stp>
        <stp>8604 JT Equity</stp>
        <stp>LAST_PRICE</stp>
        <stp>[Crispin Spreadsheet.xlsx]OEI!R278C7</stp>
        <tr r="G278" s="1"/>
      </tp>
      <tp>
        <v>74.400000000000006</v>
        <stp/>
        <stp>##V3_BDPV12</stp>
        <stp>NODL NO Equity</stp>
        <stp>LAST_PRICE</stp>
        <stp>[Crispin Spreadsheet.xlsx]OPUS!R32C7</stp>
        <tr r="G32" s="4"/>
      </tp>
      <tp>
        <v>79.89</v>
        <stp/>
        <stp>##V3_BDPV12</stp>
        <stp>ABI BB Equity</stp>
        <stp>LAST_PRICE</stp>
        <stp>[Crispin Spreadsheet.xlsx]SWAN!R14C7</stp>
        <tr r="G14" s="2"/>
      </tp>
      <tp>
        <v>25.3</v>
        <stp/>
        <stp>##V3_BDPV12</stp>
        <stp>PDG LN Equity</stp>
        <stp>LAST_PRICE</stp>
        <stp>[Crispin Spreadsheet.xlsx]OBID!R10C7</stp>
        <tr r="G10" s="7"/>
      </tp>
      <tp>
        <v>283.2</v>
        <stp/>
        <stp>##V3_BDHV12</stp>
        <stp>AKERBP NO Equity</stp>
        <stp>PX_CLOSE_1D</stp>
        <stp>14/08/2018</stp>
        <stp>14/08/2018</stp>
        <stp>[Crispin Spreadsheet.xlsx]OPE!R23C22</stp>
        <tr r="V23" s="5"/>
      </tp>
      <tp>
        <v>96</v>
        <stp/>
        <stp>##V3_BDHV12</stp>
        <stp>JUST LN Equity</stp>
        <stp>PX_CLOSE_1D</stp>
        <stp>14/08/2018</stp>
        <stp>14/08/2018</stp>
        <stp>[Crispin Spreadsheet.xlsx]SWAN!R159C26</stp>
        <tr r="Z159" s="2"/>
      </tp>
      <tp>
        <v>1681</v>
        <stp/>
        <stp>##V3_BDHV12</stp>
        <stp>HSX LN Equity</stp>
        <stp>PX_CLOSE_1D</stp>
        <stp>14/08/2018</stp>
        <stp>14/08/2018</stp>
        <stp>[Crispin Spreadsheet.xlsx]ALEG!R41C22</stp>
        <tr r="V41" s="3"/>
      </tp>
      <tp>
        <v>6.62</v>
        <stp/>
        <stp>##V3_BDHV12</stp>
        <stp>ESV US Equity</stp>
        <stp>PX_CLOSE_1D</stp>
        <stp>14/08/2018</stp>
        <stp>14/08/2018</stp>
        <stp>[Crispin Spreadsheet.xlsx]OPUS!R61C22</stp>
        <tr r="V61" s="4"/>
      </tp>
      <tp>
        <v>21.75</v>
        <stp/>
        <stp>##V3_BDHV12</stp>
        <stp>VIV FP Equity</stp>
        <stp>PX_CLOSE_1D</stp>
        <stp>14/08/2018</stp>
        <stp>14/08/2018</stp>
        <stp>[Crispin Spreadsheet.xlsx]OPUS!R14C22</stp>
        <tr r="V14" s="4"/>
      </tp>
      <tp t="s">
        <v>EUR</v>
        <stp/>
        <stp>##V3_BDPV12</stp>
        <stp>MUV2 GY Equity</stp>
        <stp>CRNCY</stp>
        <stp>[Crispin Spreadsheet.xlsx]OEI!R170C4</stp>
        <tr r="D170" s="1"/>
      </tp>
      <tp>
        <v>10.47</v>
        <stp/>
        <stp>##V3_BDPV12</stp>
        <stp>ZIL2 GY Equity</stp>
        <stp>PX_YEST_CLOSE</stp>
        <stp>[Crispin Spreadsheet.xlsx]OEI!R794C6</stp>
        <tr r="F794" s="1"/>
      </tp>
      <tp>
        <v>217.35</v>
        <stp/>
        <stp>##V3_BDPV12</stp>
        <stp>BT/A LN Equity</stp>
        <stp>PX_YEST_CLOSE</stp>
        <stp>[Crispin Spreadsheet.xlsx]OPUS!R42C6</stp>
        <tr r="F42" s="4"/>
      </tp>
      <tp t="s">
        <v>GBp</v>
        <stp/>
        <stp>##V3_BDPV12</stp>
        <stp>ISAT LN Equity</stp>
        <stp>CRNCY</stp>
        <stp>[Crispin Spreadsheet.xlsx]OEI!R500C4</stp>
        <tr r="D500" s="1"/>
      </tp>
      <tp>
        <v>34.61</v>
        <stp/>
        <stp>##V3_BDPV12</stp>
        <stp>EBAY US Equity</stp>
        <stp>PX_YEST_CLOSE</stp>
        <stp>[Crispin Spreadsheet.xlsx]OEI!R653C6</stp>
        <tr r="F653" s="1"/>
      </tp>
      <tp t="s">
        <v>USD</v>
        <stp/>
        <stp>##V3_BDPV12</stp>
        <stp>COTY US Equity</stp>
        <stp>CRNCY</stp>
        <stp>[Crispin Spreadsheet.xlsx]OEI!R788C4</stp>
        <tr r="D788" s="1"/>
      </tp>
      <tp t="s">
        <v>GBp</v>
        <stp/>
        <stp>##V3_BDPV12</stp>
        <stp>BRBY LN Equity</stp>
        <stp>CRNCY</stp>
        <stp>[Crispin Spreadsheet.xlsx]OEI!R443C4</stp>
        <tr r="D443" s="1"/>
      </tp>
      <tp t="s">
        <v>SEK</v>
        <stp/>
        <stp>##V3_BDPV12</stp>
        <stp>HEXAB SS Equity</stp>
        <stp>CRNCY</stp>
        <stp>[Crispin Spreadsheet.xlsx]OEI!R802C4</stp>
        <tr r="D802" s="1"/>
      </tp>
      <tp t="s">
        <v>SEK</v>
        <stp/>
        <stp>##V3_BDPV12</stp>
        <stp>HEXAB SS Equity</stp>
        <stp>CRNCY</stp>
        <stp>[Crispin Spreadsheet.xlsx]OEI!R372C4</stp>
        <tr r="D372" s="1"/>
      </tp>
      <tp t="s">
        <v>JPY</v>
        <stp/>
        <stp>##V3_BDPV12</stp>
        <stp>8848 JT Equity</stp>
        <stp>CRNCY</stp>
        <stp>[Crispin Spreadsheet.xlsx]ALEG!R19C4</stp>
        <tr r="D19" s="3"/>
      </tp>
      <tp>
        <v>311.89999999999998</v>
        <stp/>
        <stp>##V3_BDPV12</stp>
        <stp>LONN SW Equity</stp>
        <stp>PX_YEST_CLOSE</stp>
        <stp>[Crispin Spreadsheet.xlsx]OEI!R398C6</stp>
        <tr r="F398" s="1"/>
      </tp>
      <tp>
        <v>9.18</v>
        <stp/>
        <stp>##V3_BDPV12</stp>
        <stp>EOAN GY Equity</stp>
        <stp>PX_YEST_CLOSE</stp>
        <stp>[Crispin Spreadsheet.xlsx]OEI!R159C6</stp>
        <tr r="F159" s="1"/>
      </tp>
      <tp>
        <v>7824</v>
        <stp/>
        <stp>##V3_BDPV12</stp>
        <stp>4911 JT Equity</stp>
        <stp>PX_YEST_CLOSE</stp>
        <stp>[Crispin Spreadsheet.xlsx]BEST!R11C6</stp>
        <tr r="F11" s="6"/>
      </tp>
      <tp>
        <v>47.77</v>
        <stp/>
        <stp>##V3_BDPV12</stp>
        <stp>CSCO US Equity</stp>
        <stp>PX_YEST_CLOSE</stp>
        <stp>[Crispin Spreadsheet.xlsx]OEI!R641C6</stp>
        <tr r="F641" s="1"/>
      </tp>
      <tp t="s">
        <v>EUR</v>
        <stp/>
        <stp>##V3_BDPV12</stp>
        <stp>HEIA NA Equity</stp>
        <stp>CRNCY</stp>
        <stp>[Crispin Spreadsheet.xlsx]OEI!R307C4</stp>
        <tr r="D307" s="1"/>
      </tp>
      <tp t="s">
        <v>GBp</v>
        <stp/>
        <stp>##V3_BDPV12</stp>
        <stp>RHIM LN Equity</stp>
        <stp>CRNCY</stp>
        <stp>[Crispin Spreadsheet.xlsx]OEI!R828C4</stp>
        <tr r="D828" s="1"/>
      </tp>
      <tp t="s">
        <v>NOK</v>
        <stp/>
        <stp>##V3_BDPV12</stp>
        <stp>NODL NO Equity</stp>
        <stp>CRNCY</stp>
        <stp>[Crispin Spreadsheet.xlsx]OEI!R324C4</stp>
        <tr r="D324" s="1"/>
      </tp>
      <tp t="s">
        <v>JPY</v>
        <stp/>
        <stp>##V3_BDPV12</stp>
        <stp>9684 JT Equity</stp>
        <stp>CRNCY</stp>
        <stp>[Crispin Spreadsheet.xlsx]FDXC!R21C4</stp>
        <tr r="D21" s="8"/>
      </tp>
      <tp>
        <v>27.99</v>
        <stp/>
        <stp>##V3_BDPV12</stp>
        <stp>RDSA NA Equity</stp>
        <stp>PX_YEST_CLOSE</stp>
        <stp>[Crispin Spreadsheet.xlsx]OEI!R313C6</stp>
        <tr r="F313" s="1"/>
      </tp>
      <tp t="s">
        <v>NOK</v>
        <stp/>
        <stp>##V3_BDPV12</stp>
        <stp>AKERBP NO Equity</stp>
        <stp>CRNCY</stp>
        <stp>[Crispin Spreadsheet.xlsx]BEST!R6C4</stp>
        <tr r="D6" s="6"/>
      </tp>
      <tp t="s">
        <v>CHF</v>
        <stp/>
        <stp>##V3_BDPV12</stp>
        <stp>SMA Index</stp>
        <stp>CRNCY</stp>
        <stp>[Crispin Spreadsheet.xlsx]OEI!R385C4</stp>
        <tr r="D385" s="1"/>
      </tp>
      <tp>
        <v>35.549999999999997</v>
        <stp/>
        <stp>##V3_BDPV12</stp>
        <stp>NRE1V FH Equity</stp>
        <stp>PX_YEST_CLOSE</stp>
        <stp>[Crispin Spreadsheet.xlsx]OEI!R79C6</stp>
        <tr r="F79" s="1"/>
      </tp>
      <tp>
        <v>5270</v>
        <stp/>
        <stp>##V3_BDPV12</stp>
        <stp>9719 JT Equity</stp>
        <stp>LAST_PRICE</stp>
        <stp>[Crispin Spreadsheet.xlsx]OEI!R282C7</stp>
        <tr r="G282" s="1"/>
      </tp>
      <tp>
        <v>5.2460000000000004</v>
        <stp/>
        <stp>##V3_BDPV12</stp>
        <stp>AGN NA Equity</stp>
        <stp>LAST_PRICE</stp>
        <stp>[Crispin Spreadsheet.xlsx]SWAN!R94C7</stp>
        <tr r="G94" s="2"/>
      </tp>
      <tp>
        <v>103.66</v>
        <stp/>
        <stp>##V3_BDPV12</stp>
        <stp>SAP GY Equity</stp>
        <stp>LAST_PRICE</stp>
        <stp>[Crispin Spreadsheet.xlsx]OPUS!R17C7</stp>
        <tr r="G17" s="4"/>
      </tp>
      <tp>
        <v>6.84</v>
        <stp/>
        <stp>##V3_BDPV12</stp>
        <stp>ESV US Equity</stp>
        <stp>LAST_PRICE</stp>
        <stp>[Crispin Spreadsheet.xlsx]OPUS!R61C7</stp>
        <tr r="G61" s="4"/>
      </tp>
      <tp>
        <v>12.75</v>
        <stp/>
        <stp>##V3_BDHV12</stp>
        <stp>DEB LN Equity</stp>
        <stp>PX_CLOSE_1D</stp>
        <stp>14/08/2018</stp>
        <stp>14/08/2018</stp>
        <stp>[Crispin Spreadsheet.xlsx]SWAN!R144C26</stp>
        <tr r="Z144" s="2"/>
      </tp>
      <tp>
        <v>290</v>
        <stp/>
        <stp>##V3_BDHV12</stp>
        <stp>DOM LN Equity</stp>
        <stp>PX_CLOSE_1D</stp>
        <stp>14/08/2018</stp>
        <stp>14/08/2018</stp>
        <stp>[Crispin Spreadsheet.xlsx]SWAN!R146C26</stp>
        <tr r="Z146" s="2"/>
      </tp>
      <tp>
        <v>171.5</v>
        <stp/>
        <stp>##V3_BDHV12</stp>
        <stp>EMG LN Equity</stp>
        <stp>PX_CLOSE_1D</stp>
        <stp>14/08/2018</stp>
        <stp>14/08/2018</stp>
        <stp>[Crispin Spreadsheet.xlsx]SWAN!R163C26</stp>
        <tr r="Z163" s="2"/>
      </tp>
      <tp>
        <v>177.65</v>
        <stp/>
        <stp>##V3_BDHV12</stp>
        <stp>GNC LN Equity</stp>
        <stp>PX_CLOSE_1D</stp>
        <stp>14/08/2018</stp>
        <stp>14/08/2018</stp>
        <stp>[Crispin Spreadsheet.xlsx]SWAN!R148C26</stp>
        <tr r="Z148" s="2"/>
      </tp>
      <tp>
        <v>78.14</v>
        <stp/>
        <stp>##V3_BDHV12</stp>
        <stp>OXY US Equity</stp>
        <stp>PX_CLOSE_1D</stp>
        <stp>14/08/2018</stp>
        <stp>14/08/2018</stp>
        <stp>[Crispin Spreadsheet.xlsx]ALEG!R62C22</stp>
        <tr r="V62" s="3"/>
      </tp>
      <tp>
        <v>1530</v>
        <stp/>
        <stp>##V3_BDHV12</stp>
        <stp>SKY LN Equity</stp>
        <stp>PX_CLOSE_1D</stp>
        <stp>14/08/2018</stp>
        <stp>14/08/2018</stp>
        <stp>[Crispin Spreadsheet.xlsx]ALEG!R49C22</stp>
        <tr r="V49" s="3"/>
      </tp>
      <tp>
        <v>243</v>
        <stp/>
        <stp>##V3_BDHV12</stp>
        <stp>ARW LN Equity</stp>
        <stp>PX_CLOSE_1D</stp>
        <stp>14/08/2018</stp>
        <stp>14/08/2018</stp>
        <stp>[Crispin Spreadsheet.xlsx]SWAN!R131C26</stp>
        <tr r="Z131" s="2"/>
      </tp>
      <tp>
        <v>122.65</v>
        <stp/>
        <stp>##V3_BDHV12</stp>
        <stp>ACA LN Equity</stp>
        <stp>PX_CLOSE_1D</stp>
        <stp>14/08/2018</stp>
        <stp>14/08/2018</stp>
        <stp>[Crispin Spreadsheet.xlsx]SWAN!R127C26</stp>
        <tr r="Z127" s="2"/>
      </tp>
      <tp>
        <v>1473</v>
        <stp/>
        <stp>##V3_BDHV12</stp>
        <stp>ABC LN Equity</stp>
        <stp>PX_CLOSE_1D</stp>
        <stp>14/08/2018</stp>
        <stp>14/08/2018</stp>
        <stp>[Crispin Spreadsheet.xlsx]SWAN!R126C26</stp>
        <tr r="Z126" s="2"/>
      </tp>
      <tp>
        <v>1680.4</v>
        <stp/>
        <stp>##V3_BDHV12</stp>
        <stp>AAL LN Equity</stp>
        <stp>PX_CLOSE_1D</stp>
        <stp>14/08/2018</stp>
        <stp>14/08/2018</stp>
        <stp>[Crispin Spreadsheet.xlsx]SWAN!R129C26</stp>
        <tr r="Z129" s="2"/>
      </tp>
      <tp>
        <v>26.5</v>
        <stp/>
        <stp>##V3_BDHV12</stp>
        <stp>AGY LN Equity</stp>
        <stp>PX_CLOSE_1D</stp>
        <stp>14/08/2018</stp>
        <stp>14/08/2018</stp>
        <stp>[Crispin Spreadsheet.xlsx]SWAN!R128C26</stp>
        <tr r="Z128" s="2"/>
      </tp>
      <tp>
        <v>626.79999999999995</v>
        <stp/>
        <stp>##V3_BDHV12</stp>
        <stp>BA/ LN Equity</stp>
        <stp>PX_CLOSE_1D</stp>
        <stp>14/08/2018</stp>
        <stp>14/08/2018</stp>
        <stp>[Crispin Spreadsheet.xlsx]SWAN!R134C26</stp>
        <tr r="Z134" s="2"/>
      </tp>
      <tp>
        <v>3693</v>
        <stp/>
        <stp>##V3_BDHV12</stp>
        <stp>BKG LN Equity</stp>
        <stp>PX_CLOSE_1D</stp>
        <stp>14/08/2018</stp>
        <stp>14/08/2018</stp>
        <stp>[Crispin Spreadsheet.xlsx]SWAN!R136C26</stp>
        <tr r="Z136" s="2"/>
      </tp>
      <tp>
        <v>1.6019999999999999</v>
        <stp/>
        <stp>##V3_BDHV12</stp>
        <stp>CRN LN Equity</stp>
        <stp>PX_CLOSE_1D</stp>
        <stp>14/08/2018</stp>
        <stp>14/08/2018</stp>
        <stp>[Crispin Spreadsheet.xlsx]SWAN!R138C26</stp>
        <tr r="Z138" s="2"/>
      </tp>
      <tp>
        <v>27</v>
        <stp/>
        <stp>##V3_BDHV12</stp>
        <stp>CPR LN Equity</stp>
        <stp>PX_CLOSE_1D</stp>
        <stp>14/08/2018</stp>
        <stp>14/08/2018</stp>
        <stp>[Crispin Spreadsheet.xlsx]SWAN!R139C26</stp>
        <tr r="Z139" s="2"/>
      </tp>
      <tp>
        <v>1663</v>
        <stp/>
        <stp>##V3_BDHV12</stp>
        <stp>CPG LN Equity</stp>
        <stp>PX_CLOSE_1D</stp>
        <stp>14/08/2018</stp>
        <stp>14/08/2018</stp>
        <stp>[Crispin Spreadsheet.xlsx]SWAN!R142C26</stp>
        <tr r="Z142" s="2"/>
      </tp>
      <tp>
        <v>2652</v>
        <stp/>
        <stp>##V3_BDHV12</stp>
        <stp>CCH LN Equity</stp>
        <stp>PX_CLOSE_1D</stp>
        <stp>14/08/2018</stp>
        <stp>14/08/2018</stp>
        <stp>[Crispin Spreadsheet.xlsx]SWAN!R141C26</stp>
        <tr r="Z141" s="2"/>
      </tp>
      <tp>
        <v>584</v>
        <stp/>
        <stp>##V3_BDHV12</stp>
        <stp>LRE LN Equity</stp>
        <stp>PX_CLOSE_1D</stp>
        <stp>14/08/2018</stp>
        <stp>14/08/2018</stp>
        <stp>[Crispin Spreadsheet.xlsx]SWAN!R161C26</stp>
        <tr r="Z161" s="2"/>
      </tp>
      <tp>
        <v>1.361</v>
        <stp/>
        <stp>##V3_BDHV12</stp>
        <stp>SAB SQ Equity</stp>
        <stp>PX_CLOSE_1D</stp>
        <stp>14/08/2018</stp>
        <stp>14/08/2018</stp>
        <stp>[Crispin Spreadsheet.xlsx]SWAN!R111C26</stp>
        <tr r="Z111" s="2"/>
      </tp>
      <tp>
        <v>2.81</v>
        <stp/>
        <stp>##V3_BDHV12</stp>
        <stp>WFT US Equity</stp>
        <stp>PX_CLOSE_1D</stp>
        <stp>14/08/2018</stp>
        <stp>14/08/2018</stp>
        <stp>[Crispin Spreadsheet.xlsx]SWAN!R219C26</stp>
        <tr r="Z219" s="2"/>
      </tp>
      <tp>
        <v>33.07</v>
        <stp/>
        <stp>##V3_BDHV12</stp>
        <stp>TUP US Equity</stp>
        <stp>PX_CLOSE_1D</stp>
        <stp>14/08/2018</stp>
        <stp>14/08/2018</stp>
        <stp>[Crispin Spreadsheet.xlsx]SWAN!R215C26</stp>
        <tr r="Z215" s="2"/>
      </tp>
      <tp>
        <v>205</v>
        <stp/>
        <stp>##V3_BDHV12</stp>
        <stp>OBD LN Equity</stp>
        <stp>PX_CLOSE_1D</stp>
        <stp>14/08/2018</stp>
        <stp>14/08/2018</stp>
        <stp>[Crispin Spreadsheet.xlsx]SWAN!R166C26</stp>
        <tr r="Z166" s="2"/>
      </tp>
      <tp>
        <v>177.4</v>
        <stp/>
        <stp>##V3_BDHV12</stp>
        <stp>MHG NO Equity</stp>
        <stp>PX_CLOSE_1D</stp>
        <stp>14/08/2018</stp>
        <stp>14/08/2018</stp>
        <stp>[Crispin Spreadsheet.xlsx]SWAN!R102C26</stp>
        <tr r="Z102" s="2"/>
      </tp>
      <tp>
        <v>148.18</v>
        <stp/>
        <stp>##V3_BDHV12</stp>
        <stp>URI US Equity</stp>
        <stp>PX_CLOSE_1D</stp>
        <stp>14/08/2018</stp>
        <stp>14/08/2018</stp>
        <stp>[Crispin Spreadsheet.xlsx]SWAN!R216C26</stp>
        <tr r="Z216" s="2"/>
      </tp>
      <tp>
        <v>27.75</v>
        <stp/>
        <stp>##V3_BDHV12</stp>
        <stp>HUM LN Equity</stp>
        <stp>PX_CLOSE_1D</stp>
        <stp>14/08/2018</stp>
        <stp>14/08/2018</stp>
        <stp>[Crispin Spreadsheet.xlsx]SWAN!R150C26</stp>
        <tr r="Z150" s="2"/>
      </tp>
      <tp>
        <v>11.51</v>
        <stp/>
        <stp>##V3_BDHV12</stp>
        <stp>RIG US Equity</stp>
        <stp>PX_CLOSE_1D</stp>
        <stp>14/08/2018</stp>
        <stp>14/08/2018</stp>
        <stp>[Crispin Spreadsheet.xlsx]SWAN!R214C26</stp>
        <tr r="Z214" s="2"/>
      </tp>
      <tp>
        <v>12.86</v>
        <stp/>
        <stp>##V3_BDHV12</stp>
        <stp>RDC US Equity</stp>
        <stp>PX_CLOSE_1D</stp>
        <stp>14/08/2018</stp>
        <stp>14/08/2018</stp>
        <stp>[Crispin Spreadsheet.xlsx]SWAN!R210C26</stp>
        <tr r="Z210" s="2"/>
      </tp>
      <tp>
        <v>166.25</v>
        <stp/>
        <stp>##V3_BDHV12</stp>
        <stp>ITV LN Equity</stp>
        <stp>PX_CLOSE_1D</stp>
        <stp>14/08/2018</stp>
        <stp>14/08/2018</stp>
        <stp>[Crispin Spreadsheet.xlsx]SWAN!R157C26</stp>
        <tr r="Z157" s="2"/>
      </tp>
      <tp>
        <v>105.6</v>
        <stp/>
        <stp>##V3_BDHV12</stp>
        <stp>IQE LN Equity</stp>
        <stp>PX_CLOSE_1D</stp>
        <stp>14/08/2018</stp>
        <stp>14/08/2018</stp>
        <stp>[Crispin Spreadsheet.xlsx]SWAN!R156C26</stp>
        <tr r="Z156" s="2"/>
      </tp>
      <tp>
        <v>879.5</v>
        <stp/>
        <stp>##V3_BDHV12</stp>
        <stp>IGG LN Equity</stp>
        <stp>PX_CLOSE_1D</stp>
        <stp>14/08/2018</stp>
        <stp>14/08/2018</stp>
        <stp>[Crispin Spreadsheet.xlsx]SWAN!R152C26</stp>
        <tr r="Z152" s="2"/>
      </tp>
      <tp>
        <v>19.574999999999999</v>
        <stp/>
        <stp>##V3_BDHV12</stp>
        <stp>IMM LN Equity</stp>
        <stp>PX_CLOSE_1D</stp>
        <stp>14/08/2018</stp>
        <stp>14/08/2018</stp>
        <stp>[Crispin Spreadsheet.xlsx]SWAN!R153C26</stp>
        <tr r="Z153" s="2"/>
      </tp>
      <tp>
        <v>145.66499999999999</v>
        <stp/>
        <stp>##V3_BDPV12</stp>
        <stp>HURLN 7.5 07/24/22 Corp</stp>
        <stp>LAST_PRICE</stp>
        <stp>[Crispin Spreadsheet.xlsx]FDXC!R40C7</stp>
        <tr r="G40" s="8"/>
      </tp>
      <tp>
        <v>435.1</v>
        <stp/>
        <stp>##V3_BDHV12</stp>
        <stp>UHR SW Equity</stp>
        <stp>PX_CLOSE_1D</stp>
        <stp>14/08/2018</stp>
        <stp>14/08/2018</stp>
        <stp>[Crispin Spreadsheet.xlsx]SWAN!R123C26</stp>
        <tr r="Z123" s="2"/>
      </tp>
      <tp>
        <v>417.3</v>
        <stp/>
        <stp>##V3_BDHV12</stp>
        <stp>JUP LN Equity</stp>
        <stp>PX_CLOSE_1D</stp>
        <stp>14/08/2018</stp>
        <stp>14/08/2018</stp>
        <stp>[Crispin Spreadsheet.xlsx]SWAN!R160C26</stp>
        <tr r="Z160" s="2"/>
      </tp>
      <tp>
        <v>35.1</v>
        <stp/>
        <stp>##V3_BDHV12</stp>
        <stp>JSE LN Equity</stp>
        <stp>PX_CLOSE_1D</stp>
        <stp>14/08/2018</stp>
        <stp>14/08/2018</stp>
        <stp>[Crispin Spreadsheet.xlsx]SWAN!R158C26</stp>
        <tr r="Z158" s="2"/>
      </tp>
      <tp>
        <v>1122.5</v>
        <stp/>
        <stp>##V3_BDHV12</stp>
        <stp>TPK LN Equity</stp>
        <stp>PX_CLOSE_1D</stp>
        <stp>14/08/2018</stp>
        <stp>14/08/2018</stp>
        <stp>[Crispin Spreadsheet.xlsx]SWAN!R176C26</stp>
        <tr r="Z176" s="2"/>
      </tp>
      <tp>
        <v>40.54</v>
        <stp/>
        <stp>##V3_BDHV12</stp>
        <stp>NAV US Equity</stp>
        <stp>PX_CLOSE_1D</stp>
        <stp>14/08/2018</stp>
        <stp>14/08/2018</stp>
        <stp>[Crispin Spreadsheet.xlsx]SWAN!R204C26</stp>
        <tr r="Z204" s="2"/>
      </tp>
      <tp>
        <v>29809</v>
        <stp/>
        <stp>##V3_BDHV12</stp>
        <stp>KIO SJ Equity</stp>
        <stp>PX_CLOSE_1D</stp>
        <stp>14/08/2018</stp>
        <stp>14/08/2018</stp>
        <stp>[Crispin Spreadsheet.xlsx]SWAN!R108C26</stp>
        <tr r="Z108" s="2"/>
      </tp>
      <tp>
        <v>78.14</v>
        <stp/>
        <stp>##V3_BDHV12</stp>
        <stp>OXY US Equity</stp>
        <stp>PX_CLOSE_1D</stp>
        <stp>14/08/2018</stp>
        <stp>14/08/2018</stp>
        <stp>[Crispin Spreadsheet.xlsx]SWAN!R208C26</stp>
        <tr r="Z208" s="2"/>
      </tp>
      <tp>
        <v>181.02</v>
        <stp/>
        <stp>##V3_BDHV12</stp>
        <stp>VOD LN Equity</stp>
        <stp>PX_CLOSE_1D</stp>
        <stp>14/08/2018</stp>
        <stp>14/08/2018</stp>
        <stp>[Crispin Spreadsheet.xlsx]SWAN!R179C26</stp>
        <tr r="Z179" s="2"/>
      </tp>
      <tp>
        <v>1233.5</v>
        <stp/>
        <stp>##V3_BDHV12</stp>
        <stp>WPP LN Equity</stp>
        <stp>PX_CLOSE_1D</stp>
        <stp>14/08/2018</stp>
        <stp>14/08/2018</stp>
        <stp>[Crispin Spreadsheet.xlsx]SWAN!R180C26</stp>
        <tr r="Z180" s="2"/>
      </tp>
      <tp>
        <v>26.05</v>
        <stp/>
        <stp>##V3_BDHV12</stp>
        <stp>PDG LN Equity</stp>
        <stp>PX_CLOSE_1D</stp>
        <stp>14/08/2018</stp>
        <stp>14/08/2018</stp>
        <stp>[Crispin Spreadsheet.xlsx]SWAN!R168C26</stp>
        <tr r="Z168" s="2"/>
      </tp>
      <tp>
        <v>59.28</v>
        <stp/>
        <stp>##V3_BDHV12</stp>
        <stp>KHC US Equity</stp>
        <stp>PX_CLOSE_1D</stp>
        <stp>14/08/2018</stp>
        <stp>14/08/2018</stp>
        <stp>[Crispin Spreadsheet.xlsx]SWAN!R202C26</stp>
        <tr r="Z202" s="2"/>
      </tp>
      <tp>
        <v>3.11</v>
        <stp/>
        <stp>##V3_BDHV12</stp>
        <stp>KGC US Equity</stp>
        <stp>PX_CLOSE_1D</stp>
        <stp>14/08/2018</stp>
        <stp>14/08/2018</stp>
        <stp>[Crispin Spreadsheet.xlsx]SWAN!R201C26</stp>
        <tr r="Z201" s="2"/>
      </tp>
      <tp>
        <v>19.27</v>
        <stp/>
        <stp>##V3_BDHV12</stp>
        <stp>HTZ US Equity</stp>
        <stp>PX_CLOSE_1D</stp>
        <stp>14/08/2018</stp>
        <stp>14/08/2018</stp>
        <stp>[Crispin Spreadsheet.xlsx]SWAN!R199C26</stp>
        <tr r="Z199" s="2"/>
      </tp>
      <tp>
        <v>259.60000000000002</v>
        <stp/>
        <stp>##V3_BDHV12</stp>
        <stp>RTN LN Equity</stp>
        <stp>PX_CLOSE_1D</stp>
        <stp>14/08/2018</stp>
        <stp>14/08/2018</stp>
        <stp>[Crispin Spreadsheet.xlsx]SWAN!R171C26</stp>
        <tr r="Z171" s="2"/>
      </tp>
      <tp>
        <v>5374</v>
        <stp/>
        <stp>##V3_BDHV12</stp>
        <stp>RRS LN Equity</stp>
        <stp>PX_CLOSE_1D</stp>
        <stp>14/08/2018</stp>
        <stp>14/08/2018</stp>
        <stp>[Crispin Spreadsheet.xlsx]SWAN!R169C26</stp>
        <tr r="Z169" s="2"/>
      </tp>
      <tp>
        <v>6787</v>
        <stp/>
        <stp>##V3_BDHV12</stp>
        <stp>RB/ LN Equity</stp>
        <stp>PX_CLOSE_1D</stp>
        <stp>14/08/2018</stp>
        <stp>14/08/2018</stp>
        <stp>[Crispin Spreadsheet.xlsx]SWAN!R170C26</stp>
        <tr r="Z170" s="2"/>
      </tp>
      <tp>
        <v>3823.5</v>
        <stp/>
        <stp>##V3_BDHV12</stp>
        <stp>RIO LN Equity</stp>
        <stp>PX_CLOSE_1D</stp>
        <stp>14/08/2018</stp>
        <stp>14/08/2018</stp>
        <stp>[Crispin Spreadsheet.xlsx]SWAN!R172C26</stp>
        <tr r="Z172" s="2"/>
      </tp>
      <tp>
        <v>48.66</v>
        <stp/>
        <stp>##V3_BDHV12</stp>
        <stp>LHN SW Equity</stp>
        <stp>PX_CLOSE_1D</stp>
        <stp>14/08/2018</stp>
        <stp>14/08/2018</stp>
        <stp>[Crispin Spreadsheet.xlsx]SWAN!R122C26</stp>
        <tr r="Z122" s="2"/>
      </tp>
      <tp>
        <v>1530</v>
        <stp/>
        <stp>##V3_BDHV12</stp>
        <stp>SKY LN Equity</stp>
        <stp>PX_CLOSE_1D</stp>
        <stp>14/08/2018</stp>
        <stp>14/08/2018</stp>
        <stp>[Crispin Spreadsheet.xlsx]SWAN!R174C26</stp>
        <tr r="Z174" s="2"/>
      </tp>
      <tp>
        <v>10.78</v>
        <stp/>
        <stp>##V3_BDHV12</stp>
        <stp>ELF US Equity</stp>
        <stp>PX_CLOSE_1D</stp>
        <stp>14/08/2018</stp>
        <stp>14/08/2018</stp>
        <stp>[Crispin Spreadsheet.xlsx]SWAN!R194C26</stp>
        <tr r="Z194" s="2"/>
      </tp>
      <tp>
        <v>6.62</v>
        <stp/>
        <stp>##V3_BDHV12</stp>
        <stp>ESV US Equity</stp>
        <stp>PX_CLOSE_1D</stp>
        <stp>14/08/2018</stp>
        <stp>14/08/2018</stp>
        <stp>[Crispin Spreadsheet.xlsx]SWAN!R195C26</stp>
        <tr r="Z195" s="2"/>
      </tp>
      <tp>
        <v>70.739999999999995</v>
        <stp/>
        <stp>##V3_BDHV12</stp>
        <stp>AMS SW Equity</stp>
        <stp>PX_CLOSE_1D</stp>
        <stp>14/08/2018</stp>
        <stp>14/08/2018</stp>
        <stp>[Crispin Spreadsheet.xlsx]SWAN!R119C26</stp>
        <tr r="Z119" s="2"/>
      </tp>
      <tp>
        <v>11975</v>
        <stp/>
        <stp>##V3_BDHV12</stp>
        <stp>ANG SJ Equity</stp>
        <stp>PX_CLOSE_1D</stp>
        <stp>14/08/2018</stp>
        <stp>14/08/2018</stp>
        <stp>[Crispin Spreadsheet.xlsx]SWAN!R107C26</stp>
        <tr r="Z107" s="2"/>
      </tp>
      <tp>
        <v>46.34</v>
        <stp/>
        <stp>##V3_BDHV12</stp>
        <stp>BID US Equity</stp>
        <stp>PX_CLOSE_1D</stp>
        <stp>14/08/2018</stp>
        <stp>14/08/2018</stp>
        <stp>[Crispin Spreadsheet.xlsx]SWAN!R212C26</stp>
        <tr r="Z212" s="2"/>
      </tp>
      <tp>
        <v>687.4</v>
        <stp/>
        <stp>##V3_BDPV12</stp>
        <stp>COLOB DC Equity</stp>
        <stp>PX_YEST_CLOSE</stp>
        <stp>[Crispin Spreadsheet.xlsx]OEI!R63C6</stp>
        <tr r="F63" s="1"/>
      </tp>
      <tp>
        <v>30.95</v>
        <stp/>
        <stp>##V3_BDHV12</stp>
        <stp>BGS US Equity</stp>
        <stp>PX_CLOSE_1D</stp>
        <stp>14/08/2018</stp>
        <stp>14/08/2018</stp>
        <stp>[Crispin Spreadsheet.xlsx]SWAN!R186C26</stp>
        <tr r="Z186" s="2"/>
      </tp>
      <tp>
        <v>47.72</v>
        <stp/>
        <stp>##V3_BDHV12</stp>
        <stp>BMA US Equity</stp>
        <stp>PX_CLOSE_1D</stp>
        <stp>14/08/2018</stp>
        <stp>14/08/2018</stp>
        <stp>[Crispin Spreadsheet.xlsx]SWAN!R187C26</stp>
        <tr r="Z187" s="2"/>
      </tp>
      <tp>
        <v>10.096</v>
        <stp/>
        <stp>##V3_BDHV12</stp>
        <stp>DBK GY Equity</stp>
        <stp>PX_CLOSE_1D</stp>
        <stp>14/08/2018</stp>
        <stp>14/08/2018</stp>
        <stp>[Crispin Spreadsheet.xlsx]SWAN!R49C26</stp>
        <tr r="Z49" s="2"/>
      </tp>
      <tp>
        <v>8.2850000000000001</v>
        <stp/>
        <stp>##V3_BDHV12</stp>
        <stp>CBK GY Equity</stp>
        <stp>PX_CLOSE_1D</stp>
        <stp>14/08/2018</stp>
        <stp>14/08/2018</stp>
        <stp>[Crispin Spreadsheet.xlsx]SWAN!R48C26</stp>
        <tr r="Z48" s="2"/>
      </tp>
      <tp t="s">
        <v>GBp</v>
        <stp/>
        <stp>##V3_BDPV12</stp>
        <stp>BT/A LN Equity</stp>
        <stp>CRNCY</stp>
        <stp>[Crispin Spreadsheet.xlsx]ALEG!R39C4</stp>
        <tr r="D39" s="3"/>
      </tp>
      <tp>
        <v>54.52</v>
        <stp/>
        <stp>##V3_BDPV12</stp>
        <stp>PAH3 GY Equity</stp>
        <stp>PX_YEST_CLOSE</stp>
        <stp>[Crispin Spreadsheet.xlsx]OEI!R171C6</stp>
        <tr r="F171" s="1"/>
      </tp>
      <tp>
        <v>9.31</v>
        <stp/>
        <stp>##V3_BDPV12</stp>
        <stp>1233 HK Equity</stp>
        <stp>PX_YEST_CLOSE</stp>
        <stp>[Crispin Spreadsheet.xlsx]SWAN!R67C6</stp>
        <tr r="F67" s="2"/>
      </tp>
      <tp>
        <v>26.81</v>
        <stp/>
        <stp>##V3_BDPV12</stp>
        <stp>LBTYA US Equity</stp>
        <stp>PX_YEST_CLOSE</stp>
        <stp>[Crispin Spreadsheet.xlsx]OEI!R685C6</stp>
        <tr r="F685" s="1"/>
      </tp>
      <tp t="s">
        <v>SEK</v>
        <stp/>
        <stp>##V3_BDPV12</stp>
        <stp>ERICB SS Equity</stp>
        <stp>CRNCY</stp>
        <stp>[Crispin Spreadsheet.xlsx]OEI!R381C4</stp>
        <tr r="D381" s="1"/>
      </tp>
      <tp t="s">
        <v>GBp</v>
        <stp/>
        <stp>##V3_BDPV12</stp>
        <stp>FRES LN Equity</stp>
        <stp>CRNCY</stp>
        <stp>[Crispin Spreadsheet.xlsx]OEI!R475C4</stp>
        <tr r="D475" s="1"/>
      </tp>
      <tp>
        <v>5530</v>
        <stp/>
        <stp>##V3_BDPV12</stp>
        <stp>RICHT HB Equity</stp>
        <stp>PX_YEST_CLOSE</stp>
        <stp>[Crispin Spreadsheet.xlsx]OEI!R215C6</stp>
        <tr r="F215" s="1"/>
      </tp>
      <tp>
        <v>590</v>
        <stp/>
        <stp>##V3_BDPV12</stp>
        <stp>8848 JT Equity</stp>
        <stp>PX_YEST_CLOSE</stp>
        <stp>[Crispin Spreadsheet.xlsx]OPUS!R22C6</stp>
        <tr r="F22" s="4"/>
      </tp>
      <tp>
        <v>46.45</v>
        <stp/>
        <stp>##V3_BDPV12</stp>
        <stp>FIBK US Equity</stp>
        <stp>PX_YEST_CLOSE</stp>
        <stp>[Crispin Spreadsheet.xlsx]OEI!R661C6</stp>
        <tr r="F661" s="1"/>
      </tp>
      <tp t="s">
        <v>GBp</v>
        <stp/>
        <stp>##V3_BDPV12</stp>
        <stp>OCDO LN Equity</stp>
        <stp>CRNCY</stp>
        <stp>[Crispin Spreadsheet.xlsx]OEI!R534C4</stp>
        <tr r="D534" s="1"/>
      </tp>
      <tp>
        <v>392</v>
        <stp/>
        <stp>##V3_BDPV12</stp>
        <stp>STVG LN Equity</stp>
        <stp>PX_YEST_CLOSE</stp>
        <stp>[Crispin Spreadsheet.xlsx]OEI!R588C6</stp>
        <tr r="F588" s="1"/>
      </tp>
      <tp t="s">
        <v>JPY</v>
        <stp/>
        <stp>##V3_BDPV12</stp>
        <stp>9684 JT Equity</stp>
        <stp>CRNCY</stp>
        <stp>[Crispin Spreadsheet.xlsx]ALEG!R24C4</stp>
        <tr r="D24" s="3"/>
      </tp>
      <tp t="s">
        <v>JPY</v>
        <stp/>
        <stp>##V3_BDPV12</stp>
        <stp>4911 JT Equity</stp>
        <stp>CRNCY</stp>
        <stp>[Crispin Spreadsheet.xlsx]FDXC!R19C4</stp>
        <tr r="D19" s="8"/>
      </tp>
      <tp>
        <v>66</v>
        <stp/>
        <stp>##V3_BDPV12</stp>
        <stp>SLCE3 BS Equity</stp>
        <stp>PX_YEST_CLOSE</stp>
        <stp>[Crispin Spreadsheet.xlsx]ALEG!R6C6</stp>
        <tr r="F6" s="3"/>
      </tp>
      <tp>
        <v>21.1</v>
        <stp/>
        <stp>##V3_BDPV12</stp>
        <stp>1128 HK Equity</stp>
        <stp>LAST_PRICE</stp>
        <stp>[Crispin Spreadsheet.xlsx]OEI!R212C7</stp>
        <tr r="G212" s="1"/>
      </tp>
      <tp>
        <v>12.11</v>
        <stp/>
        <stp>##V3_BDPV12</stp>
        <stp>RIG US Equity</stp>
        <stp>LAST_PRICE</stp>
        <stp>[Crispin Spreadsheet.xlsx]FDXC!R61C7</stp>
        <tr r="G61" s="8"/>
      </tp>
      <tp>
        <v>4.0380000000000003</v>
        <stp/>
        <stp>##V3_BDHV12</stp>
        <stp>AGFB BB Equity</stp>
        <stp>PX_CLOSE_1D</stp>
        <stp>14/08/2018</stp>
        <stp>14/08/2018</stp>
        <stp>[Crispin Spreadsheet.xlsx]OEI!R34C28</stp>
        <tr r="AB34" s="1"/>
      </tp>
      <tp>
        <v>173.6</v>
        <stp/>
        <stp>##V3_BDPV12</stp>
        <stp>EMG LN Equity</stp>
        <stp>LAST_PRICE</stp>
        <stp>[Crispin Spreadsheet.xlsx]ALEG!R45C7</stp>
        <tr r="G45" s="3"/>
      </tp>
      <tp>
        <v>12.11</v>
        <stp/>
        <stp>##V3_BDPV12</stp>
        <stp>RIG US Equity</stp>
        <stp>LAST_PRICE</stp>
        <stp>[Crispin Spreadsheet.xlsx]ALEG!R65C7</stp>
        <tr r="G65" s="3"/>
      </tp>
      <tp>
        <v>3</v>
        <stp/>
        <stp>##V3_BDPV12</stp>
        <stp>KGC US Equity</stp>
        <stp>LAST_PRICE</stp>
        <stp>[Crispin Spreadsheet.xlsx]ALEG!R61C7</stp>
        <tr r="G61" s="3"/>
      </tp>
      <tp>
        <v>554.1</v>
        <stp/>
        <stp>##V3_BDPV12</stp>
        <stp>BP/ LN Equity</stp>
        <stp>LAST_PRICE</stp>
        <stp>[Crispin Spreadsheet.xlsx]OEI!R438C7</stp>
        <tr r="G438" s="1"/>
      </tp>
      <tp>
        <v>3.4249999999999998</v>
        <stp/>
        <stp>##V3_BDHV12</stp>
        <stp>HUNT NO Equity</stp>
        <stp>PX_CLOSE_1D</stp>
        <stp>14/08/2018</stp>
        <stp>14/08/2018</stp>
        <stp>[Crispin Spreadsheet.xlsx]SWAN!R101C26</stp>
        <tr r="Z101" s="2"/>
      </tp>
      <tp>
        <v>464.7</v>
        <stp/>
        <stp>##V3_BDHV12</stp>
        <stp>HWDN LN Equity</stp>
        <stp>PX_CLOSE_1D</stp>
        <stp>14/08/2018</stp>
        <stp>14/08/2018</stp>
        <stp>[Crispin Spreadsheet.xlsx]SWAN!R149C26</stp>
        <tr r="Z149" s="2"/>
      </tp>
      <tp>
        <v>50.5</v>
        <stp/>
        <stp>##V3_BDHV12</stp>
        <stp>TSTR LN Equity</stp>
        <stp>PX_CLOSE_1D</stp>
        <stp>14/08/2018</stp>
        <stp>14/08/2018</stp>
        <stp>[Crispin Spreadsheet.xlsx]OPUS!R54C22</stp>
        <tr r="V54" s="4"/>
      </tp>
      <tp>
        <v>53.62</v>
        <stp/>
        <stp>##V3_BDPV12</stp>
        <stp>VALE3 BS Equity</stp>
        <stp>PX_YEST_CLOSE</stp>
        <stp>[Crispin Spreadsheet.xlsx]OEI!R46C6</stp>
        <tr r="F46" s="1"/>
      </tp>
      <tp>
        <v>1530</v>
        <stp/>
        <stp>##V3_BDHV12</stp>
        <stp>SKY LN Equity</stp>
        <stp>PX_CLOSE_1D</stp>
        <stp>14/08/2018</stp>
        <stp>14/08/2018</stp>
        <stp>[Crispin Spreadsheet.xlsx]BEST!R12C22</stp>
        <tr r="V12" s="6"/>
      </tp>
      <tp t="s">
        <v>EUR</v>
        <stp/>
        <stp>##V3_BDPV12</stp>
        <stp>STERV FH Equity</stp>
        <stp>CRNCY</stp>
        <stp>[Crispin Spreadsheet.xlsx]OEI!R81C4</stp>
        <tr r="D81" s="1"/>
      </tp>
      <tp>
        <v>122.7</v>
        <stp/>
        <stp>##V3_BDHV12</stp>
        <stp>WCH GY Equity</stp>
        <stp>PX_CLOSE_1D</stp>
        <stp>14/08/2018</stp>
        <stp>14/08/2018</stp>
        <stp>[Crispin Spreadsheet.xlsx]SWAN!R58C26</stp>
        <tr r="Z58" s="2"/>
      </tp>
      <tp>
        <v>4.1000000000000002E-2</v>
        <stp/>
        <stp>##V3_BDHV12</stp>
        <stp>SVH AU Equity</stp>
        <stp>PX_CLOSE_1D</stp>
        <stp>14/08/2018</stp>
        <stp>14/08/2018</stp>
        <stp>[Crispin Spreadsheet.xlsx]SWAN!R10C26</stp>
        <tr r="Z10" s="2"/>
      </tp>
      <tp>
        <v>28.15</v>
        <stp/>
        <stp>##V3_BDPV12</stp>
        <stp>3333 HK Equity</stp>
        <stp>PX_YEST_CLOSE</stp>
        <stp>[Crispin Spreadsheet.xlsx]SWAN!R64C6</stp>
        <tr r="F64" s="2"/>
      </tp>
      <tp t="s">
        <v>JPY</v>
        <stp/>
        <stp>##V3_BDPV12</stp>
        <stp>8848 JT Equity</stp>
        <stp>CRNCY</stp>
        <stp>[Crispin Spreadsheet.xlsx]SWAN!R82C4</stp>
        <tr r="D82" s="2"/>
      </tp>
      <tp t="s">
        <v>USD</v>
        <stp/>
        <stp>##V3_BDPV12</stp>
        <stp>UNVR US Equity</stp>
        <stp>CRNCY</stp>
        <stp>[Crispin Spreadsheet.xlsx]OEI!R728C4</stp>
        <tr r="D728" s="1"/>
      </tp>
      <tp>
        <v>62.82</v>
        <stp/>
        <stp>##V3_BDPV12</stp>
        <stp>VSAT US Equity</stp>
        <stp>PX_YEST_CLOSE</stp>
        <stp>[Crispin Spreadsheet.xlsx]OEI!R731C6</stp>
        <tr r="F731" s="1"/>
      </tp>
      <tp>
        <v>204</v>
        <stp/>
        <stp>##V3_BDPV12</stp>
        <stp>ELUXB SS Equity</stp>
        <stp>PX_YEST_CLOSE</stp>
        <stp>[Crispin Spreadsheet.xlsx]OEI!R367C6</stp>
        <tr r="F367" s="1"/>
      </tp>
      <tp t="s">
        <v>JPY</v>
        <stp/>
        <stp>##V3_BDPV12</stp>
        <stp>4911 JT Equity</stp>
        <stp>CRNCY</stp>
        <stp>[Crispin Spreadsheet.xlsx]SWAN!R87C4</stp>
        <tr r="D87" s="2"/>
      </tp>
      <tp>
        <v>86.03</v>
        <stp/>
        <stp>##V3_BDPV12</stp>
        <stp>MCHP US Equity</stp>
        <stp>PX_YEST_CLOSE</stp>
        <stp>[Crispin Spreadsheet.xlsx]OEI!R818C6</stp>
        <tr r="F818" s="1"/>
      </tp>
      <tp>
        <v>3721.5</v>
        <stp/>
        <stp>##V3_BDPV12</stp>
        <stp>BATS LN Equity</stp>
        <stp>PX_YEST_CLOSE</stp>
        <stp>[Crispin Spreadsheet.xlsx]OEI!R439C6</stp>
        <tr r="F439" s="1"/>
      </tp>
      <tp>
        <v>22.85</v>
        <stp/>
        <stp>##V3_BDPV12</stp>
        <stp>ABBN SW Equity</stp>
        <stp>PX_YEST_CLOSE</stp>
        <stp>[Crispin Spreadsheet.xlsx]OEI!R386C6</stp>
        <tr r="F386" s="1"/>
      </tp>
      <tp>
        <v>4.49</v>
        <stp/>
        <stp>##V3_BDPV12</stp>
        <stp>GOGO US Equity</stp>
        <stp>PX_YEST_CLOSE</stp>
        <stp>[Crispin Spreadsheet.xlsx]OEI!R667C6</stp>
        <tr r="F667" s="1"/>
      </tp>
      <tp t="s">
        <v>CHF</v>
        <stp/>
        <stp>##V3_BDPV12</stp>
        <stp>NESN SW Equity</stp>
        <stp>CRNCY</stp>
        <stp>[Crispin Spreadsheet.xlsx]OEI!R399C4</stp>
        <tr r="D399" s="1"/>
      </tp>
      <tp t="s">
        <v>GBp</v>
        <stp/>
        <stp>##V3_BDPV12</stp>
        <stp>HWDN LN Equity</stp>
        <stp>CRNCY</stp>
        <stp>[Crispin Spreadsheet.xlsx]OEI!R487C4</stp>
        <tr r="D487" s="1"/>
      </tp>
      <tp>
        <v>4890</v>
        <stp/>
        <stp>##V3_BDPV12</stp>
        <stp>2331 JT Equity</stp>
        <stp>PX_YEST_CLOSE</stp>
        <stp>[Crispin Spreadsheet.xlsx]OPUS!R26C6</stp>
        <tr r="F26" s="4"/>
      </tp>
      <tp>
        <v>26.32</v>
        <stp/>
        <stp>##V3_BDPV12</stp>
        <stp>UN01 GY Equity</stp>
        <stp>PX_YEST_CLOSE</stp>
        <stp>[Crispin Spreadsheet.xlsx]OPUS!R18C6</stp>
        <tr r="F18" s="4"/>
      </tp>
      <tp>
        <v>4855</v>
        <stp/>
        <stp>##V3_BDPV12</stp>
        <stp>2331 JT Equity</stp>
        <stp>LAST_PRICE</stp>
        <stp>[Crispin Spreadsheet.xlsx]OEI!R288C7</stp>
        <tr r="G288" s="1"/>
      </tp>
      <tp t="s">
        <v>EUR</v>
        <stp/>
        <stp>##V3_BDPV12</stp>
        <stp>IBA Index</stp>
        <stp>CRNCY</stp>
        <stp>[Crispin Spreadsheet.xlsx]OEI!R348C4</stp>
        <tr r="D348" s="1"/>
      </tp>
      <tp>
        <v>487.9</v>
        <stp/>
        <stp>##V3_BDPV12</stp>
        <stp>HWDN LN Equity</stp>
        <stp>LAST_PRICE</stp>
        <stp>[Crispin Spreadsheet.xlsx]OPUS!R45C7</stp>
        <tr r="G45" s="4"/>
      </tp>
      <tp>
        <v>3.3000000000000002E-2</v>
        <stp/>
        <stp>##V3_BDPV12</stp>
        <stp>SVH AU Equity</stp>
        <stp>LAST_PRICE</stp>
        <stp>[Crispin Spreadsheet.xlsx]SWAN!R10C7</stp>
        <tr r="G10" s="2"/>
      </tp>
      <tp>
        <v>173.6</v>
        <stp/>
        <stp>##V3_BDPV12</stp>
        <stp>EMG LN Equity</stp>
        <stp>LAST_PRICE</stp>
        <stp>[Crispin Spreadsheet.xlsx]FDXC!R42C7</stp>
        <tr r="G42" s="8"/>
      </tp>
      <tp>
        <v>37.200000000000003</v>
        <stp/>
        <stp>##V3_BDPV12</stp>
        <stp>JSE LN Equity</stp>
        <stp>LAST_PRICE</stp>
        <stp>[Crispin Spreadsheet.xlsx]ALEG!R44C7</stp>
        <tr r="G44" s="3"/>
      </tp>
      <tp>
        <v>1.51509</v>
        <stp/>
        <stp>##V3_BDPV12</stp>
        <stp>EURCAD Curncy</stp>
        <stp>LAST_PRICE</stp>
        <stp>[Crispin Spreadsheet.xlsx]OEI!R49C13</stp>
        <tr r="M49" s="1"/>
      </tp>
      <tp>
        <v>1.51509</v>
        <stp/>
        <stp>##V3_BDPV12</stp>
        <stp>EURCAD Curncy</stp>
        <stp>LAST_PRICE</stp>
        <stp>[Crispin Spreadsheet.xlsx]OEI!R52C13</stp>
        <tr r="M52" s="1"/>
      </tp>
      <tp>
        <v>1.51509</v>
        <stp/>
        <stp>##V3_BDPV12</stp>
        <stp>EURCAD Curncy</stp>
        <stp>LAST_PRICE</stp>
        <stp>[Crispin Spreadsheet.xlsx]OEI!R53C13</stp>
        <tr r="M53" s="1"/>
      </tp>
      <tp>
        <v>1.51509</v>
        <stp/>
        <stp>##V3_BDPV12</stp>
        <stp>EURCAD Curncy</stp>
        <stp>LAST_PRICE</stp>
        <stp>[Crispin Spreadsheet.xlsx]OEI!R50C13</stp>
        <tr r="M50" s="1"/>
      </tp>
      <tp>
        <v>1.51509</v>
        <stp/>
        <stp>##V3_BDPV12</stp>
        <stp>EURCAD Curncy</stp>
        <stp>LAST_PRICE</stp>
        <stp>[Crispin Spreadsheet.xlsx]OEI!R51C13</stp>
        <tr r="M51" s="1"/>
      </tp>
      <tp>
        <v>1.51509</v>
        <stp/>
        <stp>##V3_BDPV12</stp>
        <stp>EURCAD Curncy</stp>
        <stp>LAST_PRICE</stp>
        <stp>[Crispin Spreadsheet.xlsx]OEI!R56C13</stp>
        <tr r="M56" s="1"/>
      </tp>
      <tp>
        <v>1.51509</v>
        <stp/>
        <stp>##V3_BDPV12</stp>
        <stp>EURCAD Curncy</stp>
        <stp>LAST_PRICE</stp>
        <stp>[Crispin Spreadsheet.xlsx]OEI!R54C13</stp>
        <tr r="M54" s="1"/>
      </tp>
      <tp>
        <v>1.51509</v>
        <stp/>
        <stp>##V3_BDPV12</stp>
        <stp>EURCAD Curncy</stp>
        <stp>LAST_PRICE</stp>
        <stp>[Crispin Spreadsheet.xlsx]OEI!R55C13</stp>
        <tr r="M55" s="1"/>
      </tp>
      <tp>
        <v>491.8</v>
        <stp/>
        <stp>##V3_BDPV12</stp>
        <stp>AV/ LN Equity</stp>
        <stp>LAST_PRICE</stp>
        <stp>[Crispin Spreadsheet.xlsx]OEI!R429C7</stp>
        <tr r="G429" s="1"/>
      </tp>
      <tp>
        <v>4.7043999999999997</v>
        <stp/>
        <stp>##V3_BDPV12</stp>
        <stp>EURBRL Curncy</stp>
        <stp>LAST_PRICE</stp>
        <stp>[Crispin Spreadsheet.xlsx]OEI!R46C13</stp>
        <tr r="M46" s="1"/>
      </tp>
      <tp>
        <v>4.7043999999999997</v>
        <stp/>
        <stp>##V3_BDPV12</stp>
        <stp>EURBRL Curncy</stp>
        <stp>LAST_PRICE</stp>
        <stp>[Crispin Spreadsheet.xlsx]OEI!R45C13</stp>
        <tr r="M45" s="1"/>
      </tp>
      <tp>
        <v>1.6102799999999999</v>
        <stp/>
        <stp>##V3_BDPV12</stp>
        <stp>EURAUD Curncy</stp>
        <stp>LAST_PRICE</stp>
        <stp>[Crispin Spreadsheet.xlsx]OEI!R16C13</stp>
        <tr r="M16" s="1"/>
      </tp>
      <tp>
        <v>1.6102799999999999</v>
        <stp/>
        <stp>##V3_BDPV12</stp>
        <stp>EURAUD Curncy</stp>
        <stp>LAST_PRICE</stp>
        <stp>[Crispin Spreadsheet.xlsx]OEI!R17C13</stp>
        <tr r="M17" s="1"/>
      </tp>
      <tp>
        <v>1.6102799999999999</v>
        <stp/>
        <stp>##V3_BDPV12</stp>
        <stp>EURAUD Curncy</stp>
        <stp>LAST_PRICE</stp>
        <stp>[Crispin Spreadsheet.xlsx]OEI!R14C13</stp>
        <tr r="M14" s="1"/>
      </tp>
      <tp>
        <v>1.6102799999999999</v>
        <stp/>
        <stp>##V3_BDPV12</stp>
        <stp>EURAUD Curncy</stp>
        <stp>LAST_PRICE</stp>
        <stp>[Crispin Spreadsheet.xlsx]OEI!R15C13</stp>
        <tr r="M15" s="1"/>
      </tp>
      <tp>
        <v>1.6102799999999999</v>
        <stp/>
        <stp>##V3_BDPV12</stp>
        <stp>EURAUD Curncy</stp>
        <stp>LAST_PRICE</stp>
        <stp>[Crispin Spreadsheet.xlsx]OEI!R18C13</stp>
        <tr r="M18" s="1"/>
      </tp>
      <tp>
        <v>1.6102799999999999</v>
        <stp/>
        <stp>##V3_BDPV12</stp>
        <stp>EURAUD Curncy</stp>
        <stp>LAST_PRICE</stp>
        <stp>[Crispin Spreadsheet.xlsx]OEI!R19C13</stp>
        <tr r="M19" s="1"/>
      </tp>
      <tp>
        <v>1.6102799999999999</v>
        <stp/>
        <stp>##V3_BDPV12</stp>
        <stp>EURAUD Curncy</stp>
        <stp>LAST_PRICE</stp>
        <stp>[Crispin Spreadsheet.xlsx]OEI!R22C13</stp>
        <tr r="M22" s="1"/>
      </tp>
      <tp>
        <v>1.6102799999999999</v>
        <stp/>
        <stp>##V3_BDPV12</stp>
        <stp>EURAUD Curncy</stp>
        <stp>LAST_PRICE</stp>
        <stp>[Crispin Spreadsheet.xlsx]OEI!R23C13</stp>
        <tr r="M23" s="1"/>
      </tp>
      <tp>
        <v>1.6102799999999999</v>
        <stp/>
        <stp>##V3_BDPV12</stp>
        <stp>EURAUD Curncy</stp>
        <stp>LAST_PRICE</stp>
        <stp>[Crispin Spreadsheet.xlsx]OEI!R20C13</stp>
        <tr r="M20" s="1"/>
      </tp>
      <tp>
        <v>1.6102799999999999</v>
        <stp/>
        <stp>##V3_BDPV12</stp>
        <stp>EURAUD Curncy</stp>
        <stp>LAST_PRICE</stp>
        <stp>[Crispin Spreadsheet.xlsx]OEI!R21C13</stp>
        <tr r="M21" s="1"/>
      </tp>
      <tp>
        <v>1.6102799999999999</v>
        <stp/>
        <stp>##V3_BDPV12</stp>
        <stp>EURAUD Curncy</stp>
        <stp>LAST_PRICE</stp>
        <stp>[Crispin Spreadsheet.xlsx]OEI!R26C13</stp>
        <tr r="M26" s="1"/>
      </tp>
      <tp>
        <v>1.6102799999999999</v>
        <stp/>
        <stp>##V3_BDPV12</stp>
        <stp>EURAUD Curncy</stp>
        <stp>LAST_PRICE</stp>
        <stp>[Crispin Spreadsheet.xlsx]OEI!R27C13</stp>
        <tr r="M27" s="1"/>
      </tp>
      <tp>
        <v>1.6102799999999999</v>
        <stp/>
        <stp>##V3_BDPV12</stp>
        <stp>EURAUD Curncy</stp>
        <stp>LAST_PRICE</stp>
        <stp>[Crispin Spreadsheet.xlsx]OEI!R24C13</stp>
        <tr r="M24" s="1"/>
      </tp>
      <tp>
        <v>1.6102799999999999</v>
        <stp/>
        <stp>##V3_BDPV12</stp>
        <stp>EURAUD Curncy</stp>
        <stp>LAST_PRICE</stp>
        <stp>[Crispin Spreadsheet.xlsx]OEI!R25C13</stp>
        <tr r="M25" s="1"/>
      </tp>
      <tp>
        <v>0.15</v>
        <stp/>
        <stp>##V3_BDHV12</stp>
        <stp>WGXO AU Equity</stp>
        <stp>PX_CLOSE_1D</stp>
        <stp>14/08/2018</stp>
        <stp>14/08/2018</stp>
        <stp>[Crispin Spreadsheet.xlsx]SWAN!R11C26</stp>
        <tr r="Z11" s="2"/>
      </tp>
      <tp>
        <v>0.90110000000000001</v>
        <stp/>
        <stp>##V3_BDPV12</stp>
        <stp>EURGBP Curncy</stp>
        <stp>LAST_PRICE</stp>
        <stp>[Crispin Spreadsheet.xlsx]OEI!R59C13</stp>
        <tr r="M59" s="1"/>
      </tp>
      <tp>
        <v>0.90110000000000001</v>
        <stp/>
        <stp>##V3_BDPV12</stp>
        <stp>EURGBp Curncy</stp>
        <stp>LAST_PRICE</stp>
        <stp>[Crispin Spreadsheet.xlsx]OPE!R38C13</stp>
        <tr r="M38" s="5"/>
      </tp>
      <tp>
        <v>0.90110000000000001</v>
        <stp/>
        <stp>##V3_BDPV12</stp>
        <stp>EURGBp Curncy</stp>
        <stp>LAST_PRICE</stp>
        <stp>[Crispin Spreadsheet.xlsx]OPE!R39C13</stp>
        <tr r="M39" s="5"/>
      </tp>
      <tp>
        <v>0.90110000000000001</v>
        <stp/>
        <stp>##V3_BDPV12</stp>
        <stp>EURGBp Curncy</stp>
        <stp>LAST_PRICE</stp>
        <stp>[Crispin Spreadsheet.xlsx]OPE!R32C13</stp>
        <tr r="M32" s="5"/>
      </tp>
      <tp>
        <v>0.90110000000000001</v>
        <stp/>
        <stp>##V3_BDPV12</stp>
        <stp>EURGBp Curncy</stp>
        <stp>LAST_PRICE</stp>
        <stp>[Crispin Spreadsheet.xlsx]OPE!R33C13</stp>
        <tr r="M33" s="5"/>
      </tp>
      <tp>
        <v>0.90110000000000001</v>
        <stp/>
        <stp>##V3_BDPV12</stp>
        <stp>EURGBp Curncy</stp>
        <stp>LAST_PRICE</stp>
        <stp>[Crispin Spreadsheet.xlsx]OPE!R30C13</stp>
        <tr r="M30" s="5"/>
      </tp>
      <tp>
        <v>0.90110000000000001</v>
        <stp/>
        <stp>##V3_BDPV12</stp>
        <stp>EURGBp Curncy</stp>
        <stp>LAST_PRICE</stp>
        <stp>[Crispin Spreadsheet.xlsx]OPE!R31C13</stp>
        <tr r="M31" s="5"/>
      </tp>
      <tp>
        <v>0.90110000000000001</v>
        <stp/>
        <stp>##V3_BDPV12</stp>
        <stp>EURGBp Curncy</stp>
        <stp>LAST_PRICE</stp>
        <stp>[Crispin Spreadsheet.xlsx]OPE!R36C13</stp>
        <tr r="M36" s="5"/>
      </tp>
      <tp>
        <v>0.90110000000000001</v>
        <stp/>
        <stp>##V3_BDPV12</stp>
        <stp>EURGBp Curncy</stp>
        <stp>LAST_PRICE</stp>
        <stp>[Crispin Spreadsheet.xlsx]OPE!R37C13</stp>
        <tr r="M37" s="5"/>
      </tp>
      <tp>
        <v>0.90110000000000001</v>
        <stp/>
        <stp>##V3_BDPV12</stp>
        <stp>EURGBp Curncy</stp>
        <stp>LAST_PRICE</stp>
        <stp>[Crispin Spreadsheet.xlsx]OPE!R34C13</stp>
        <tr r="M34" s="5"/>
      </tp>
      <tp>
        <v>0.90110000000000001</v>
        <stp/>
        <stp>##V3_BDPV12</stp>
        <stp>EURGBp Curncy</stp>
        <stp>LAST_PRICE</stp>
        <stp>[Crispin Spreadsheet.xlsx]OPE!R35C13</stp>
        <tr r="M35" s="5"/>
      </tp>
      <tp>
        <v>0.90110000000000001</v>
        <stp/>
        <stp>##V3_BDPV12</stp>
        <stp>EURGBP Curncy</stp>
        <stp>LAST_PRICE</stp>
        <stp>[Crispin Spreadsheet.xlsx]OPE!R40C13</stp>
        <tr r="M40" s="5"/>
      </tp>
      <tp>
        <v>0.90110000000000001</v>
        <stp/>
        <stp>##V3_BDPV12</stp>
        <stp>EURGBp Curncy</stp>
        <stp>LAST_PRICE</stp>
        <stp>[Crispin Spreadsheet.xlsx]OPE!R42C13</stp>
        <tr r="M42" s="5"/>
      </tp>
      <tp>
        <v>0.90110000000000001</v>
        <stp/>
        <stp>##V3_BDPV12</stp>
        <stp>EURGBp Curncy</stp>
        <stp>LAST_PRICE</stp>
        <stp>[Crispin Spreadsheet.xlsx]OPE!R43C13</stp>
        <tr r="M43" s="5"/>
      </tp>
      <tp>
        <v>0.90110000000000001</v>
        <stp/>
        <stp>##V3_BDPV12</stp>
        <stp>EURGBp Curncy</stp>
        <stp>LAST_PRICE</stp>
        <stp>[Crispin Spreadsheet.xlsx]OPE!R41C13</stp>
        <tr r="M41" s="5"/>
      </tp>
      <tp>
        <v>0.90110000000000001</v>
        <stp/>
        <stp>##V3_BDPV12</stp>
        <stp>EURGBp Curncy</stp>
        <stp>LAST_PRICE</stp>
        <stp>[Crispin Spreadsheet.xlsx]OPE!R46C13</stp>
        <tr r="M46" s="5"/>
      </tp>
      <tp>
        <v>0.90110000000000001</v>
        <stp/>
        <stp>##V3_BDPV12</stp>
        <stp>EURGBp Curncy</stp>
        <stp>LAST_PRICE</stp>
        <stp>[Crispin Spreadsheet.xlsx]OPE!R44C13</stp>
        <tr r="M44" s="5"/>
      </tp>
      <tp>
        <v>0.90110000000000001</v>
        <stp/>
        <stp>##V3_BDPV12</stp>
        <stp>EURGBp Curncy</stp>
        <stp>LAST_PRICE</stp>
        <stp>[Crispin Spreadsheet.xlsx]OPE!R45C13</stp>
        <tr r="M45" s="5"/>
      </tp>
      <tp>
        <v>1438</v>
        <stp/>
        <stp>##V3_BDHV12</stp>
        <stp>JLT LN  Equity</stp>
        <stp>PX_CLOSE_1D</stp>
        <stp>14/08/2018</stp>
        <stp>14/08/2018</stp>
        <stp>[Crispin Spreadsheet.xlsx]OEI!R513C28</stp>
        <tr r="AB513" s="1"/>
      </tp>
      <tp>
        <v>7.4542999999999999</v>
        <stp/>
        <stp>##V3_BDPV12</stp>
        <stp>EURDKK Curncy</stp>
        <stp>LAST_PRICE</stp>
        <stp>[Crispin Spreadsheet.xlsx]OEI!R69C13</stp>
        <tr r="M69" s="1"/>
      </tp>
      <tp>
        <v>7.4542999999999999</v>
        <stp/>
        <stp>##V3_BDPV12</stp>
        <stp>EURDKK Curncy</stp>
        <stp>LAST_PRICE</stp>
        <stp>[Crispin Spreadsheet.xlsx]OEI!R68C13</stp>
        <tr r="M68" s="1"/>
      </tp>
      <tp>
        <v>7.4542999999999999</v>
        <stp/>
        <stp>##V3_BDPV12</stp>
        <stp>EURDKK Curncy</stp>
        <stp>LAST_PRICE</stp>
        <stp>[Crispin Spreadsheet.xlsx]OEI!R65C13</stp>
        <tr r="M65" s="1"/>
      </tp>
      <tp>
        <v>7.4542999999999999</v>
        <stp/>
        <stp>##V3_BDPV12</stp>
        <stp>EURDKK Curncy</stp>
        <stp>LAST_PRICE</stp>
        <stp>[Crispin Spreadsheet.xlsx]OEI!R64C13</stp>
        <tr r="M64" s="1"/>
      </tp>
      <tp>
        <v>7.4542999999999999</v>
        <stp/>
        <stp>##V3_BDPV12</stp>
        <stp>EURDKK Curncy</stp>
        <stp>LAST_PRICE</stp>
        <stp>[Crispin Spreadsheet.xlsx]OEI!R67C13</stp>
        <tr r="M67" s="1"/>
      </tp>
      <tp>
        <v>7.4542999999999999</v>
        <stp/>
        <stp>##V3_BDPV12</stp>
        <stp>EURDKK Curncy</stp>
        <stp>LAST_PRICE</stp>
        <stp>[Crispin Spreadsheet.xlsx]OEI!R66C13</stp>
        <tr r="M66" s="1"/>
      </tp>
      <tp>
        <v>7.4542999999999999</v>
        <stp/>
        <stp>##V3_BDPV12</stp>
        <stp>EURDKK Curncy</stp>
        <stp>LAST_PRICE</stp>
        <stp>[Crispin Spreadsheet.xlsx]OEI!R63C13</stp>
        <tr r="M63" s="1"/>
      </tp>
      <tp>
        <v>7.4542999999999999</v>
        <stp/>
        <stp>##V3_BDPV12</stp>
        <stp>EURDKK Curncy</stp>
        <stp>LAST_PRICE</stp>
        <stp>[Crispin Spreadsheet.xlsx]OEI!R62C13</stp>
        <tr r="M62" s="1"/>
      </tp>
      <tp>
        <v>7.4542999999999999</v>
        <stp/>
        <stp>##V3_BDPV12</stp>
        <stp>EURDKK Curncy</stp>
        <stp>LAST_PRICE</stp>
        <stp>[Crispin Spreadsheet.xlsx]OEI!R70C13</stp>
        <tr r="M70" s="1"/>
      </tp>
      <tp>
        <v>128.88</v>
        <stp/>
        <stp>##V3_BDPV12</stp>
        <stp>EURJPY Curncy</stp>
        <stp>LAST_PRICE</stp>
        <stp>[Crispin Spreadsheet.xlsx]OPE!R19C13</stp>
        <tr r="M19" s="5"/>
      </tp>
      <tp>
        <v>128.88</v>
        <stp/>
        <stp>##V3_BDPV12</stp>
        <stp>EURJPY Curncy</stp>
        <stp>LAST_PRICE</stp>
        <stp>[Crispin Spreadsheet.xlsx]OPE!R20C13</stp>
        <tr r="M20" s="5"/>
      </tp>
      <tp>
        <v>9.7024000000000008</v>
        <stp/>
        <stp>##V3_BDPV12</stp>
        <stp>EURNOK Curncy</stp>
        <stp>LAST_PRICE</stp>
        <stp>[Crispin Spreadsheet.xlsx]OPE!R23C13</stp>
        <tr r="M23" s="5"/>
      </tp>
      <tp>
        <v>9.7024000000000008</v>
        <stp/>
        <stp>##V3_BDPV12</stp>
        <stp>EURNOK Curncy</stp>
        <stp>LAST_PRICE</stp>
        <stp>[Crispin Spreadsheet.xlsx]OPE!R24C13</stp>
        <tr r="M24" s="5"/>
      </tp>
      <tp>
        <v>10.5761</v>
        <stp/>
        <stp>##V3_BDPV12</stp>
        <stp>EURSEK Curncy</stp>
        <stp>LAST_PRICE</stp>
        <stp>[Crispin Spreadsheet.xlsx]OPE!R27C13</stp>
        <tr r="M27" s="5"/>
      </tp>
      <tp>
        <v>1.1605000000000001</v>
        <stp/>
        <stp>##V3_BDPV12</stp>
        <stp>EURUSD Curncy</stp>
        <stp>LAST_PRICE</stp>
        <stp>[Crispin Spreadsheet.xlsx]OPE!R52C13</stp>
        <tr r="M52" s="5"/>
      </tp>
      <tp>
        <v>1.1605000000000001</v>
        <stp/>
        <stp>##V3_BDPV12</stp>
        <stp>EURUSD Curncy</stp>
        <stp>LAST_PRICE</stp>
        <stp>[Crispin Spreadsheet.xlsx]OPE!R50C13</stp>
        <tr r="M50" s="5"/>
      </tp>
      <tp>
        <v>1.1605000000000001</v>
        <stp/>
        <stp>##V3_BDPV12</stp>
        <stp>EURUSD Curncy</stp>
        <stp>LAST_PRICE</stp>
        <stp>[Crispin Spreadsheet.xlsx]OPE!R51C13</stp>
        <tr r="M51" s="5"/>
      </tp>
      <tp>
        <v>1.1605000000000001</v>
        <stp/>
        <stp>##V3_BDPV12</stp>
        <stp>EURUSD Curncy</stp>
        <stp>LAST_PRICE</stp>
        <stp>[Crispin Spreadsheet.xlsx]OPE!R49C13</stp>
        <tr r="M49" s="5"/>
      </tp>
      <tp>
        <v>702.5</v>
        <stp/>
        <stp>##V3_BDHV12</stp>
        <stp>INCH LN Equity</stp>
        <stp>PX_CLOSE_1D</stp>
        <stp>14/08/2018</stp>
        <stp>14/08/2018</stp>
        <stp>[Crispin Spreadsheet.xlsx]SWAN!R154C26</stp>
        <tr r="Z154" s="2"/>
      </tp>
      <tp>
        <v>160.30000000000001</v>
        <stp/>
        <stp>##V3_BDHV12</stp>
        <stp>INTU LN Equity</stp>
        <stp>PX_CLOSE_1D</stp>
        <stp>14/08/2018</stp>
        <stp>14/08/2018</stp>
        <stp>[Crispin Spreadsheet.xlsx]SWAN!R155C26</stp>
        <tr r="Z155" s="2"/>
      </tp>
      <tp>
        <v>84.42</v>
        <stp/>
        <stp>##V3_BDHV12</stp>
        <stp>ABI BB Equity</stp>
        <stp>PX_CLOSE_1D</stp>
        <stp>14/08/2018</stp>
        <stp>14/08/2018</stp>
        <stp>[Crispin Spreadsheet.xlsx]SWAN!R14C26</stp>
        <tr r="Z14" s="2"/>
      </tp>
      <tp t="s">
        <v>BRL</v>
        <stp/>
        <stp>##V3_BDPV12</stp>
        <stp>SLCE3 BS Equity</stp>
        <stp>CRNCY</stp>
        <stp>[Crispin Spreadsheet.xlsx]OEI!R835C4</stp>
        <tr r="D835" s="1"/>
      </tp>
      <tp t="s">
        <v>EUR</v>
        <stp/>
        <stp>##V3_BDPV12</stp>
        <stp>BOSS GY Equity</stp>
        <stp>CRNCY</stp>
        <stp>[Crispin Spreadsheet.xlsx]OEI!R166C4</stp>
        <tr r="D166" s="1"/>
      </tp>
      <tp t="s">
        <v>JPY</v>
        <stp/>
        <stp>##V3_BDPV12</stp>
        <stp>5726 JT Equity</stp>
        <stp>CRNCY</stp>
        <stp>[Crispin Spreadsheet.xlsx]SWAN!R85C4</stp>
        <tr r="D85" s="2"/>
      </tp>
      <tp>
        <v>432</v>
        <stp/>
        <stp>##V3_BDPV12</stp>
        <stp>FBEL FP Equity</stp>
        <stp>PX_YEST_CLOSE</stp>
        <stp>[Crispin Spreadsheet.xlsx]OEI!R107C6</stp>
        <tr r="F107" s="1"/>
      </tp>
      <tp>
        <v>119.9</v>
        <stp/>
        <stp>##V3_BDPV12</stp>
        <stp>DUFN SW Equity</stp>
        <stp>PX_YEST_CLOSE</stp>
        <stp>[Crispin Spreadsheet.xlsx]OEI!R393C6</stp>
        <tr r="F393" s="1"/>
      </tp>
      <tp>
        <v>14.515000000000001</v>
        <stp/>
        <stp>##V3_BDPV12</stp>
        <stp>CSGN SW Equity</stp>
        <stp>PX_YEST_CLOSE</stp>
        <stp>[Crispin Spreadsheet.xlsx]OEI!R392C6</stp>
        <tr r="F392" s="1"/>
      </tp>
      <tp>
        <v>449.1</v>
        <stp/>
        <stp>##V3_BDPV12</stp>
        <stp>AUTO LN Equity</stp>
        <stp>PX_YEST_CLOSE</stp>
        <stp>[Crispin Spreadsheet.xlsx]OEI!R428C6</stp>
        <tr r="F428" s="1"/>
      </tp>
      <tp t="s">
        <v>GBp</v>
        <stp/>
        <stp>##V3_BDPV12</stp>
        <stp>TSCO LN Equity</stp>
        <stp>CRNCY</stp>
        <stp>[Crispin Spreadsheet.xlsx]OEI!R591C4</stp>
        <tr r="D591" s="1"/>
      </tp>
      <tp t="s">
        <v>EUR</v>
        <stp/>
        <stp>##V3_BDPV12</stp>
        <stp>GEDI IM Equity</stp>
        <stp>CRNCY</stp>
        <stp>[Crispin Spreadsheet.xlsx]OEI!R235C4</stp>
        <tr r="D235" s="1"/>
      </tp>
      <tp>
        <v>7824</v>
        <stp/>
        <stp>##V3_BDPV12</stp>
        <stp>4911 JT Equity</stp>
        <stp>PX_YEST_CLOSE</stp>
        <stp>[Crispin Spreadsheet.xlsx]OPUS!R25C6</stp>
        <tr r="F25" s="4"/>
      </tp>
      <tp t="s">
        <v>#N/A N/A</v>
        <stp/>
        <stp>##V3_BDPV12</stp>
        <stp>MSCC US Equity</stp>
        <stp>PX_YEST_CLOSE</stp>
        <stp>[Crispin Spreadsheet.xlsx]OEI!R692C6</stp>
        <tr r="F692" s="1"/>
      </tp>
      <tp>
        <v>6120</v>
        <stp/>
        <stp>##V3_BDPV12</stp>
        <stp>2670 JT Equity</stp>
        <stp>LAST_PRICE</stp>
        <stp>[Crispin Spreadsheet.xlsx]OEI!R248C7</stp>
        <tr r="G248" s="1"/>
      </tp>
      <tp>
        <v>3.12</v>
        <stp/>
        <stp>##V3_BDPV12</stp>
        <stp>1919 HK Equity</stp>
        <stp>LAST_PRICE</stp>
        <stp>[Crispin Spreadsheet.xlsx]OEI!R201C7</stp>
        <tr r="G201" s="1"/>
      </tp>
      <tp>
        <v>1271.5</v>
        <stp/>
        <stp>##V3_BDPV12</stp>
        <stp>7261 JT Equity</stp>
        <stp>LAST_PRICE</stp>
        <stp>[Crispin Spreadsheet.xlsx]OEI!R269C7</stp>
        <tr r="G269" s="1"/>
      </tp>
      <tp>
        <v>1946</v>
        <stp/>
        <stp>##V3_BDPV12</stp>
        <stp>8929 JT Equity</stp>
        <stp>LAST_PRICE</stp>
        <stp>[Crispin Spreadsheet.xlsx]OEI!R251C7</stp>
        <tr r="G251" s="1"/>
      </tp>
      <tp>
        <v>1768</v>
        <stp/>
        <stp>##V3_BDPV12</stp>
        <stp>8591 JT Equity</stp>
        <stp>LAST_PRICE</stp>
        <stp>[Crispin Spreadsheet.xlsx]OEI!R279C7</stp>
        <tr r="G279" s="1"/>
      </tp>
      <tp>
        <v>13.91</v>
        <stp/>
        <stp>##V3_BDPV12</stp>
        <stp>ORA FP Equity</stp>
        <stp>LAST_PRICE</stp>
        <stp>[Crispin Spreadsheet.xlsx]SWAN!R38C7</stp>
        <tr r="G38" s="2"/>
      </tp>
      <tp>
        <v>15.94</v>
        <stp/>
        <stp>##V3_BDPV12</stp>
        <stp>SLCJY US Equity</stp>
        <stp>LAST_PRICE</stp>
        <stp>[Crispin Spreadsheet.xlsx]ALEG!R64C7</stp>
        <tr r="G64" s="3"/>
      </tp>
      <tp t="s">
        <v>EUR</v>
        <stp/>
        <stp>##V3_BDPV12</stp>
        <stp>OTE1V FH Equity</stp>
        <stp>CRNCY</stp>
        <stp>[Crispin Spreadsheet.xlsx]OEI!R80C4</stp>
        <tr r="D80" s="1"/>
      </tp>
      <tp>
        <v>15.94</v>
        <stp/>
        <stp>##V3_BDPV12</stp>
        <stp>SLCJY US Equity</stp>
        <stp>LAST_PRICE</stp>
        <stp>[Crispin Spreadsheet.xlsx]FDXC!R60C7</stp>
        <tr r="G60" s="8"/>
      </tp>
      <tp>
        <v>4.5600000000000005</v>
        <stp/>
        <stp>##V3_BDHV12</stp>
        <stp>NOKIA FH Equity</stp>
        <stp>PX_CLOSE_1D</stp>
        <stp>14/08/2018</stp>
        <stp>14/08/2018</stp>
        <stp>[Crispin Spreadsheet.xlsx]OEI!R78C28</stp>
        <tr r="AB78" s="1"/>
      </tp>
      <tp>
        <v>37.200000000000003</v>
        <stp/>
        <stp>##V3_BDPV12</stp>
        <stp>JSE LN Equity</stp>
        <stp>LAST_PRICE</stp>
        <stp>[Crispin Spreadsheet.xlsx]FDXC!R41C7</stp>
        <tr r="G41" s="8"/>
      </tp>
      <tp>
        <v>3</v>
        <stp/>
        <stp>##V3_BDPV12</stp>
        <stp>KGC US Equity</stp>
        <stp>LAST_PRICE</stp>
        <stp>[Crispin Spreadsheet.xlsx]FDXC!R57C7</stp>
        <tr r="G57" s="8"/>
      </tp>
      <tp>
        <v>25.3</v>
        <stp/>
        <stp>##V3_BDPV12</stp>
        <stp>PDG LN Equity</stp>
        <stp>LAST_PRICE</stp>
        <stp>[Crispin Spreadsheet.xlsx]FDXC!R43C7</stp>
        <tr r="G43" s="8"/>
      </tp>
      <tp>
        <v>75</v>
        <stp/>
        <stp>##V3_BDHV12</stp>
        <stp>SAVE FP Equity</stp>
        <stp>PX_CLOSE_1D</stp>
        <stp>14/08/2018</stp>
        <stp>14/08/2018</stp>
        <stp>[Crispin Spreadsheet.xlsx]OPE!R11C22</stp>
        <tr r="V11" s="5"/>
      </tp>
      <tp>
        <v>14.04</v>
        <stp/>
        <stp>##V3_BDPV12</stp>
        <stp>RDC US Equity</stp>
        <stp>LAST_PRICE</stp>
        <stp>[Crispin Spreadsheet.xlsx]ALEG!R63C7</stp>
        <tr r="G63" s="3"/>
      </tp>
      <tp>
        <v>25.3</v>
        <stp/>
        <stp>##V3_BDPV12</stp>
        <stp>PDG LN Equity</stp>
        <stp>LAST_PRICE</stp>
        <stp>[Crispin Spreadsheet.xlsx]ALEG!R47C7</stp>
        <tr r="G47" s="3"/>
      </tp>
      <tp>
        <v>5040</v>
        <stp/>
        <stp>##V3_BDPV12</stp>
        <stp>RRS LN Equity</stp>
        <stp>LAST_PRICE</stp>
        <stp>[Crispin Spreadsheet.xlsx]BEST!R10C7</stp>
        <tr r="G10" s="6"/>
      </tp>
      <tp>
        <v>181.02</v>
        <stp/>
        <stp>##V3_BDHV12</stp>
        <stp>VOD LN Equity</stp>
        <stp>PX_CLOSE_1D</stp>
        <stp>14/08/2018</stp>
        <stp>14/08/2018</stp>
        <stp>[Crispin Spreadsheet.xlsx]ALEG!R53C22</stp>
        <tr r="V53" s="3"/>
      </tp>
      <tp>
        <v>3.11</v>
        <stp/>
        <stp>##V3_BDHV12</stp>
        <stp>KGC US Equity</stp>
        <stp>PX_CLOSE_1D</stp>
        <stp>14/08/2018</stp>
        <stp>14/08/2018</stp>
        <stp>[Crispin Spreadsheet.xlsx]FDXC!R57C22</stp>
        <tr r="V57" s="8"/>
      </tp>
      <tp>
        <v>12.86</v>
        <stp/>
        <stp>##V3_BDHV12</stp>
        <stp>RDC US Equity</stp>
        <stp>PX_CLOSE_1D</stp>
        <stp>14/08/2018</stp>
        <stp>14/08/2018</stp>
        <stp>[Crispin Spreadsheet.xlsx]FDXC!R59C22</stp>
        <tr r="V59" s="8"/>
      </tp>
      <tp>
        <v>1473</v>
        <stp/>
        <stp>##V3_BDHV12</stp>
        <stp>ABC LN Equity</stp>
        <stp>PX_CLOSE_1D</stp>
        <stp>14/08/2018</stp>
        <stp>14/08/2018</stp>
        <stp>[Crispin Spreadsheet.xlsx]FDXC!R32C22</stp>
        <tr r="V32" s="8"/>
      </tp>
      <tp>
        <v>13.3</v>
        <stp/>
        <stp>##V3_BDHV12</stp>
        <stp>SLCJY US Equity</stp>
        <stp>PX_CLOSE_1D</stp>
        <stp>14/08/2018</stp>
        <stp>14/08/2018</stp>
        <stp>[Crispin Spreadsheet.xlsx]ALEG!R64C22</stp>
        <tr r="V64" s="3"/>
      </tp>
      <tp>
        <v>30.17</v>
        <stp/>
        <stp>##V3_BDHV12</stp>
        <stp>GGAL US Equity</stp>
        <stp>PX_CLOSE_1D</stp>
        <stp>14/08/2018</stp>
        <stp>14/08/2018</stp>
        <stp>[Crispin Spreadsheet.xlsx]OPUS!R63C22</stp>
        <tr r="V63" s="4"/>
      </tp>
      <tp>
        <v>36.729999999999997</v>
        <stp/>
        <stp>##V3_BDHV12</stp>
        <stp>NRE1V FH Equity</stp>
        <stp>PX_CLOSE_1D</stp>
        <stp>14/08/2018</stp>
        <stp>14/08/2018</stp>
        <stp>[Crispin Spreadsheet.xlsx]SWAN!R30C26</stp>
        <tr r="Z30" s="2"/>
      </tp>
      <tp>
        <v>24.72</v>
        <stp/>
        <stp>##V3_BDPV12</stp>
        <stp>ONTEX BB Equity</stp>
        <stp>PX_YEST_CLOSE</stp>
        <stp>[Crispin Spreadsheet.xlsx]OEI!R40C6</stp>
        <tr r="F40" s="1"/>
      </tp>
      <tp>
        <v>70.8</v>
        <stp/>
        <stp>##V3_BDHV12</stp>
        <stp>NODL NO Equity</stp>
        <stp>PX_CLOSE_1D</stp>
        <stp>14/08/2018</stp>
        <stp>14/08/2018</stp>
        <stp>[Crispin Spreadsheet.xlsx]OPUS!R32C22</stp>
        <tr r="V32" s="4"/>
      </tp>
      <tp>
        <v>21.75</v>
        <stp/>
        <stp>##V3_BDHV12</stp>
        <stp>VIV FP Equity</stp>
        <stp>PX_CLOSE_1D</stp>
        <stp>14/08/2018</stp>
        <stp>14/08/2018</stp>
        <stp>[Crispin Spreadsheet.xlsx]SWAN!R43C26</stp>
        <tr r="Z43" s="2"/>
      </tp>
      <tp>
        <v>62.52</v>
        <stp/>
        <stp>##V3_BDHV12</stp>
        <stp>VSAT US Equity</stp>
        <stp>PX_CLOSE_1D</stp>
        <stp>14/08/2018</stp>
        <stp>14/08/2018</stp>
        <stp>[Crispin Spreadsheet.xlsx]SWAN!R218C26</stp>
        <tr r="Z218" s="2"/>
      </tp>
      <tp>
        <v>0.89554</v>
        <stp/>
        <stp>##V3_BDPV12</stp>
        <stp>EURGBp Curncy</stp>
        <stp>PX_YEST_CLOSE</stp>
        <stp>[Crispin Spreadsheet.xlsx]OPE!R46C26</stp>
        <tr r="Z46" s="5"/>
      </tp>
      <tp>
        <v>0.89554</v>
        <stp/>
        <stp>##V3_BDPV12</stp>
        <stp>EURGBp Curncy</stp>
        <stp>PX_YEST_CLOSE</stp>
        <stp>[Crispin Spreadsheet.xlsx]OPE!R45C26</stp>
        <tr r="Z45" s="5"/>
      </tp>
      <tp>
        <v>0.89554</v>
        <stp/>
        <stp>##V3_BDPV12</stp>
        <stp>EURGBp Curncy</stp>
        <stp>PX_YEST_CLOSE</stp>
        <stp>[Crispin Spreadsheet.xlsx]OPE!R44C26</stp>
        <tr r="Z44" s="5"/>
      </tp>
      <tp>
        <v>0.89554</v>
        <stp/>
        <stp>##V3_BDPV12</stp>
        <stp>EURGBp Curncy</stp>
        <stp>PX_YEST_CLOSE</stp>
        <stp>[Crispin Spreadsheet.xlsx]OPE!R43C26</stp>
        <tr r="Z43" s="5"/>
      </tp>
      <tp>
        <v>0.89554</v>
        <stp/>
        <stp>##V3_BDPV12</stp>
        <stp>EURGBp Curncy</stp>
        <stp>PX_YEST_CLOSE</stp>
        <stp>[Crispin Spreadsheet.xlsx]OPE!R42C26</stp>
        <tr r="Z42" s="5"/>
      </tp>
      <tp>
        <v>0.89554</v>
        <stp/>
        <stp>##V3_BDPV12</stp>
        <stp>EURGBp Curncy</stp>
        <stp>PX_YEST_CLOSE</stp>
        <stp>[Crispin Spreadsheet.xlsx]OPE!R41C26</stp>
        <tr r="Z41" s="5"/>
      </tp>
      <tp>
        <v>0.89554</v>
        <stp/>
        <stp>##V3_BDPV12</stp>
        <stp>EURGBp Curncy</stp>
        <stp>PX_YEST_CLOSE</stp>
        <stp>[Crispin Spreadsheet.xlsx]OPE!R37C26</stp>
        <tr r="Z37" s="5"/>
      </tp>
      <tp>
        <v>0.89554</v>
        <stp/>
        <stp>##V3_BDPV12</stp>
        <stp>EURGBp Curncy</stp>
        <stp>PX_YEST_CLOSE</stp>
        <stp>[Crispin Spreadsheet.xlsx]OPE!R36C26</stp>
        <tr r="Z36" s="5"/>
      </tp>
      <tp>
        <v>0.89554</v>
        <stp/>
        <stp>##V3_BDPV12</stp>
        <stp>EURGBp Curncy</stp>
        <stp>PX_YEST_CLOSE</stp>
        <stp>[Crispin Spreadsheet.xlsx]OPE!R35C26</stp>
        <tr r="Z35" s="5"/>
      </tp>
      <tp>
        <v>0.89554</v>
        <stp/>
        <stp>##V3_BDPV12</stp>
        <stp>EURGBp Curncy</stp>
        <stp>PX_YEST_CLOSE</stp>
        <stp>[Crispin Spreadsheet.xlsx]OPE!R34C26</stp>
        <tr r="Z34" s="5"/>
      </tp>
      <tp>
        <v>0.89554</v>
        <stp/>
        <stp>##V3_BDPV12</stp>
        <stp>EURGBp Curncy</stp>
        <stp>PX_YEST_CLOSE</stp>
        <stp>[Crispin Spreadsheet.xlsx]OPE!R33C26</stp>
        <tr r="Z33" s="5"/>
      </tp>
      <tp>
        <v>0.89554</v>
        <stp/>
        <stp>##V3_BDPV12</stp>
        <stp>EURGBp Curncy</stp>
        <stp>PX_YEST_CLOSE</stp>
        <stp>[Crispin Spreadsheet.xlsx]OPE!R32C26</stp>
        <tr r="Z32" s="5"/>
      </tp>
      <tp>
        <v>0.89554</v>
        <stp/>
        <stp>##V3_BDPV12</stp>
        <stp>EURGBp Curncy</stp>
        <stp>PX_YEST_CLOSE</stp>
        <stp>[Crispin Spreadsheet.xlsx]OPE!R31C26</stp>
        <tr r="Z31" s="5"/>
      </tp>
      <tp>
        <v>0.89554</v>
        <stp/>
        <stp>##V3_BDPV12</stp>
        <stp>EURGBp Curncy</stp>
        <stp>PX_YEST_CLOSE</stp>
        <stp>[Crispin Spreadsheet.xlsx]OPE!R30C26</stp>
        <tr r="Z30" s="5"/>
      </tp>
      <tp>
        <v>0.89554</v>
        <stp/>
        <stp>##V3_BDPV12</stp>
        <stp>EURGBp Curncy</stp>
        <stp>PX_YEST_CLOSE</stp>
        <stp>[Crispin Spreadsheet.xlsx]OPE!R39C26</stp>
        <tr r="Z39" s="5"/>
      </tp>
      <tp>
        <v>0.89554</v>
        <stp/>
        <stp>##V3_BDPV12</stp>
        <stp>EURGBp Curncy</stp>
        <stp>PX_YEST_CLOSE</stp>
        <stp>[Crispin Spreadsheet.xlsx]OPE!R38C26</stp>
        <tr r="Z38" s="5"/>
      </tp>
      <tp>
        <v>1.6102799999999999</v>
        <stp/>
        <stp>##V3_BDPV12</stp>
        <stp>EURAUD Curncy</stp>
        <stp>LAST_PRICE</stp>
        <stp>[Crispin Spreadsheet.xlsx]OEI!R761C13</stp>
        <tr r="M761" s="1"/>
      </tp>
      <tp t="s">
        <v>USD</v>
        <stp/>
        <stp>##V3_BDPV12</stp>
        <stp>VSAT US Equity</stp>
        <stp>CRNCY</stp>
        <stp>[Crispin Spreadsheet.xlsx]OEI!R731C4</stp>
        <tr r="D731" s="1"/>
      </tp>
      <tp t="s">
        <v>SEK</v>
        <stp/>
        <stp>##V3_BDPV12</stp>
        <stp>ELUXB SS Equity</stp>
        <stp>CRNCY</stp>
        <stp>[Crispin Spreadsheet.xlsx]OEI!R367C4</stp>
        <tr r="D367" s="1"/>
      </tp>
      <tp>
        <v>7824</v>
        <stp/>
        <stp>##V3_BDPV12</stp>
        <stp>4911 JT Equity</stp>
        <stp>PX_YEST_CLOSE</stp>
        <stp>[Crispin Spreadsheet.xlsx]SWAN!R87C6</stp>
        <tr r="F87" s="2"/>
      </tp>
      <tp t="s">
        <v>USD</v>
        <stp/>
        <stp>##V3_BDPV12</stp>
        <stp>MCHP US Equity</stp>
        <stp>CRNCY</stp>
        <stp>[Crispin Spreadsheet.xlsx]OEI!R818C4</stp>
        <tr r="D818" s="1"/>
      </tp>
      <tp t="s">
        <v>GBp</v>
        <stp/>
        <stp>##V3_BDPV12</stp>
        <stp>BATS LN Equity</stp>
        <stp>CRNCY</stp>
        <stp>[Crispin Spreadsheet.xlsx]OEI!R439C4</stp>
        <tr r="D439" s="1"/>
      </tp>
      <tp t="s">
        <v>HKD</v>
        <stp/>
        <stp>##V3_BDPV12</stp>
        <stp>3333 HK Equity</stp>
        <stp>CRNCY</stp>
        <stp>[Crispin Spreadsheet.xlsx]SWAN!R64C4</stp>
        <tr r="D64" s="2"/>
      </tp>
      <tp>
        <v>590</v>
        <stp/>
        <stp>##V3_BDPV12</stp>
        <stp>8848 JT Equity</stp>
        <stp>PX_YEST_CLOSE</stp>
        <stp>[Crispin Spreadsheet.xlsx]SWAN!R82C6</stp>
        <tr r="F82" s="2"/>
      </tp>
      <tp>
        <v>27.82</v>
        <stp/>
        <stp>##V3_BDPV12</stp>
        <stp>UNVR US Equity</stp>
        <stp>PX_YEST_CLOSE</stp>
        <stp>[Crispin Spreadsheet.xlsx]OEI!R728C6</stp>
        <tr r="F728" s="1"/>
      </tp>
      <tp>
        <v>492.7</v>
        <stp/>
        <stp>##V3_BDPV12</stp>
        <stp>HWDN LN Equity</stp>
        <stp>PX_YEST_CLOSE</stp>
        <stp>[Crispin Spreadsheet.xlsx]OEI!R487C6</stp>
        <tr r="F487" s="1"/>
      </tp>
      <tp>
        <v>81.38</v>
        <stp/>
        <stp>##V3_BDPV12</stp>
        <stp>NESN SW Equity</stp>
        <stp>PX_YEST_CLOSE</stp>
        <stp>[Crispin Spreadsheet.xlsx]OEI!R399C6</stp>
        <tr r="F399" s="1"/>
      </tp>
      <tp t="s">
        <v>JPY</v>
        <stp/>
        <stp>##V3_BDPV12</stp>
        <stp>2331 JT Equity</stp>
        <stp>CRNCY</stp>
        <stp>[Crispin Spreadsheet.xlsx]OPUS!R26C4</stp>
        <tr r="D26" s="4"/>
      </tp>
      <tp t="s">
        <v>EUR</v>
        <stp/>
        <stp>##V3_BDPV12</stp>
        <stp>UN01 GY Equity</stp>
        <stp>CRNCY</stp>
        <stp>[Crispin Spreadsheet.xlsx]OPUS!R18C4</stp>
        <tr r="D18" s="4"/>
      </tp>
      <tp t="s">
        <v>USD</v>
        <stp/>
        <stp>##V3_BDPV12</stp>
        <stp>GOGO US Equity</stp>
        <stp>CRNCY</stp>
        <stp>[Crispin Spreadsheet.xlsx]OEI!R667C4</stp>
        <tr r="D667" s="1"/>
      </tp>
      <tp t="s">
        <v>CHF</v>
        <stp/>
        <stp>##V3_BDPV12</stp>
        <stp>ABBN SW Equity</stp>
        <stp>CRNCY</stp>
        <stp>[Crispin Spreadsheet.xlsx]OEI!R386C4</stp>
        <tr r="D386" s="1"/>
      </tp>
      <tp>
        <v>6.93</v>
        <stp/>
        <stp>##V3_BDHV12</stp>
        <stp>939 HK Equity</stp>
        <stp>PX_CLOSE_1D</stp>
        <stp>14/08/2018</stp>
        <stp>14/08/2018</stp>
        <stp>[Crispin Spreadsheet.xlsx]OEI!R199C28</stp>
        <tr r="AB199" s="1"/>
      </tp>
      <tp>
        <v>9386.2000000000007</v>
        <stp/>
        <stp>##V3_BDPV12</stp>
        <stp>IBA Index</stp>
        <stp>PX_YEST_CLOSE</stp>
        <stp>[Crispin Spreadsheet.xlsx]OEI!R348C6</stp>
        <tr r="F348" s="1"/>
      </tp>
      <tp>
        <v>1561</v>
        <stp/>
        <stp>##V3_BDPV12</stp>
        <stp>ABC LN Equity</stp>
        <stp>LAST_PRICE</stp>
        <stp>[Crispin Spreadsheet.xlsx]OPUS!R38C7</stp>
        <tr r="G38" s="4"/>
      </tp>
      <tp>
        <v>35.590000000000003</v>
        <stp/>
        <stp>##V3_BDPV12</stp>
        <stp>NRE1V FH Equity</stp>
        <stp>LAST_PRICE</stp>
        <stp>[Crispin Spreadsheet.xlsx]SWAN!R30C7</stp>
        <tr r="G30" s="2"/>
      </tp>
      <tp>
        <v>35.1</v>
        <stp/>
        <stp>##V3_BDHV12</stp>
        <stp>JSE LN Equity</stp>
        <stp>PX_CLOSE_1D</stp>
        <stp>14/08/2018</stp>
        <stp>14/08/2018</stp>
        <stp>[Crispin Spreadsheet.xlsx]ALEG!R44C22</stp>
        <tr r="V44" s="3"/>
      </tp>
      <tp>
        <v>184.5</v>
        <stp/>
        <stp>##V3_BDHV12</stp>
        <stp>BARC LN Equity</stp>
        <stp>PX_CLOSE_1D</stp>
        <stp>14/08/2018</stp>
        <stp>14/08/2018</stp>
        <stp>[Crispin Spreadsheet.xlsx]ALEG!R38C22</stp>
        <tr r="V38" s="3"/>
      </tp>
      <tp>
        <v>1.1605000000000001</v>
        <stp/>
        <stp>##V3_BDPV12</stp>
        <stp>EURUSD Curncy</stp>
        <stp>LAST_PRICE</stp>
        <stp>[Crispin Spreadsheet.xlsx]OEI!R3C20</stp>
        <tr r="T3" s="1"/>
      </tp>
      <tp>
        <v>66</v>
        <stp/>
        <stp>##V3_BDPV12</stp>
        <stp>SLCE3 BS Equity</stp>
        <stp>PX_YEST_CLOSE</stp>
        <stp>[Crispin Spreadsheet.xlsx]OEI!R835C6</stp>
        <tr r="F835" s="1"/>
      </tp>
      <tp>
        <v>97.24</v>
        <stp/>
        <stp>##V3_BDHV12</stp>
        <stp>GETIB SS Equity</stp>
        <stp>PX_CLOSE_1D</stp>
        <stp>14/08/2018</stp>
        <stp>14/08/2018</stp>
        <stp>[Crispin Spreadsheet.xlsx]SWAN!R115C26</stp>
        <tr r="Z115" s="2"/>
      </tp>
      <tp>
        <v>1647</v>
        <stp/>
        <stp>##V3_BDPV12</stp>
        <stp>5726 JT Equity</stp>
        <stp>PX_YEST_CLOSE</stp>
        <stp>[Crispin Spreadsheet.xlsx]SWAN!R85C6</stp>
        <tr r="F85" s="2"/>
      </tp>
      <tp>
        <v>68.819999999999993</v>
        <stp/>
        <stp>##V3_BDPV12</stp>
        <stp>BOSS GY Equity</stp>
        <stp>PX_YEST_CLOSE</stp>
        <stp>[Crispin Spreadsheet.xlsx]OEI!R166C6</stp>
        <tr r="F166" s="1"/>
      </tp>
      <tp>
        <v>246.5</v>
        <stp/>
        <stp>##V3_BDPV12</stp>
        <stp>TSCO LN Equity</stp>
        <stp>PX_YEST_CLOSE</stp>
        <stp>[Crispin Spreadsheet.xlsx]OEI!R591C6</stp>
        <tr r="F591" s="1"/>
      </tp>
      <tp>
        <v>0.32550000000000001</v>
        <stp/>
        <stp>##V3_BDPV12</stp>
        <stp>GEDI IM Equity</stp>
        <stp>PX_YEST_CLOSE</stp>
        <stp>[Crispin Spreadsheet.xlsx]OEI!R235C6</stp>
        <tr r="F235" s="1"/>
      </tp>
      <tp t="s">
        <v>USD</v>
        <stp/>
        <stp>##V3_BDPV12</stp>
        <stp>MSCC US Equity</stp>
        <stp>CRNCY</stp>
        <stp>[Crispin Spreadsheet.xlsx]OEI!R692C4</stp>
        <tr r="D692" s="1"/>
      </tp>
      <tp t="s">
        <v>JPY</v>
        <stp/>
        <stp>##V3_BDPV12</stp>
        <stp>4911 JT Equity</stp>
        <stp>CRNCY</stp>
        <stp>[Crispin Spreadsheet.xlsx]OPUS!R25C4</stp>
        <tr r="D25" s="4"/>
      </tp>
      <tp t="s">
        <v>EUR</v>
        <stp/>
        <stp>##V3_BDPV12</stp>
        <stp>FBEL FP Equity</stp>
        <stp>CRNCY</stp>
        <stp>[Crispin Spreadsheet.xlsx]OEI!R107C4</stp>
        <tr r="D107" s="1"/>
      </tp>
      <tp t="s">
        <v>GBp</v>
        <stp/>
        <stp>##V3_BDPV12</stp>
        <stp>AUTO LN Equity</stp>
        <stp>CRNCY</stp>
        <stp>[Crispin Spreadsheet.xlsx]OEI!R428C4</stp>
        <tr r="D428" s="1"/>
      </tp>
      <tp t="s">
        <v>CHF</v>
        <stp/>
        <stp>##V3_BDPV12</stp>
        <stp>CSGN SW Equity</stp>
        <stp>CRNCY</stp>
        <stp>[Crispin Spreadsheet.xlsx]OEI!R392C4</stp>
        <tr r="D392" s="1"/>
      </tp>
      <tp t="s">
        <v>CHF</v>
        <stp/>
        <stp>##V3_BDPV12</stp>
        <stp>DUFN SW Equity</stp>
        <stp>CRNCY</stp>
        <stp>[Crispin Spreadsheet.xlsx]OEI!R393C4</stp>
        <tr r="D393" s="1"/>
      </tp>
      <tp>
        <v>227.6</v>
        <stp/>
        <stp>##V3_BDHV12</stp>
        <stp>388 HK Equity</stp>
        <stp>PX_CLOSE_1D</stp>
        <stp>14/08/2018</stp>
        <stp>14/08/2018</stp>
        <stp>[Crispin Spreadsheet.xlsx]OEI!R206C28</stp>
        <tr r="AB206" s="1"/>
      </tp>
      <tp>
        <v>118.8</v>
        <stp/>
        <stp>##V3_BDPV12</stp>
        <stp>BAR BB Equity</stp>
        <stp>LAST_PRICE</stp>
        <stp>[Crispin Spreadsheet.xlsx]SWAN!R15C7</stp>
        <tr r="G15" s="2"/>
      </tp>
      <tp>
        <v>6.84</v>
        <stp/>
        <stp>##V3_BDPV12</stp>
        <stp>ESV US Equity</stp>
        <stp>LAST_PRICE</stp>
        <stp>[Crispin Spreadsheet.xlsx]ALEG!R58C7</stp>
        <tr r="G58" s="3"/>
      </tp>
      <tp>
        <v>56.8</v>
        <stp/>
        <stp>##V3_BDHV12</stp>
        <stp>TUNG LN Equity</stp>
        <stp>PX_CLOSE_1D</stp>
        <stp>14/08/2018</stp>
        <stp>14/08/2018</stp>
        <stp>[Crispin Spreadsheet.xlsx]SWAN!R178C26</stp>
        <tr r="Z178" s="2"/>
      </tp>
      <tp>
        <v>50.5</v>
        <stp/>
        <stp>##V3_BDHV12</stp>
        <stp>TSTR LN Equity</stp>
        <stp>PX_CLOSE_1D</stp>
        <stp>14/08/2018</stp>
        <stp>14/08/2018</stp>
        <stp>[Crispin Spreadsheet.xlsx]SWAN!R177C26</stp>
        <tr r="Z177" s="2"/>
      </tp>
      <tp>
        <v>30.25</v>
        <stp/>
        <stp>##V3_BDPV12</stp>
        <stp>METSO FH Equity</stp>
        <stp>PX_YEST_CLOSE</stp>
        <stp>[Crispin Spreadsheet.xlsx]OEI!R76C6</stp>
        <tr r="F76" s="1"/>
      </tp>
      <tp>
        <v>47.72</v>
        <stp/>
        <stp>##V3_BDHV12</stp>
        <stp>BMA US Equity</stp>
        <stp>PX_CLOSE_1D</stp>
        <stp>14/08/2018</stp>
        <stp>14/08/2018</stp>
        <stp>[Crispin Spreadsheet.xlsx]FDXC!R52C22</stp>
        <tr r="V52" s="8"/>
      </tp>
      <tp>
        <v>122.65</v>
        <stp/>
        <stp>##V3_BDHV12</stp>
        <stp>ACA LN Equity</stp>
        <stp>PX_CLOSE_1D</stp>
        <stp>14/08/2018</stp>
        <stp>14/08/2018</stp>
        <stp>[Crispin Spreadsheet.xlsx]FDXC!R33C22</stp>
        <tr r="V33" s="8"/>
      </tp>
      <tp>
        <v>56.8</v>
        <stp/>
        <stp>##V3_BDHV12</stp>
        <stp>TUNG LN Equity</stp>
        <stp>PX_CLOSE_1D</stp>
        <stp>14/08/2018</stp>
        <stp>14/08/2018</stp>
        <stp>[Crispin Spreadsheet.xlsx]FDXC!R48C22</stp>
        <tr r="V48" s="8"/>
      </tp>
      <tp>
        <v>116.8</v>
        <stp/>
        <stp>##V3_BDHV12</stp>
        <stp>TALK LN Equity</stp>
        <stp>PX_CLOSE_1D</stp>
        <stp>14/08/2018</stp>
        <stp>14/08/2018</stp>
        <stp>[Crispin Spreadsheet.xlsx]SWAN!R175C26</stp>
        <tr r="Z175" s="2"/>
      </tp>
      <tp>
        <v>464.7</v>
        <stp/>
        <stp>##V3_BDHV12</stp>
        <stp>HWDN LN Equity</stp>
        <stp>PX_CLOSE_1D</stp>
        <stp>14/08/2018</stp>
        <stp>14/08/2018</stp>
        <stp>[Crispin Spreadsheet.xlsx]OPUS!R45C22</stp>
        <tr r="V45" s="4"/>
      </tp>
      <tp>
        <v>314.75</v>
        <stp/>
        <stp>##V3_BDPV12</stp>
        <stp>NOVOB DC Equity</stp>
        <stp>PX_YEST_CLOSE</stp>
        <stp>[Crispin Spreadsheet.xlsx]OEI!R66C6</stp>
        <tr r="F66" s="1"/>
      </tp>
      <tp>
        <v>356.41</v>
        <stp/>
        <stp>##V3_BDHV12</stp>
        <stp>TSLA US Equity</stp>
        <stp>PX_CLOSE_1D</stp>
        <stp>14/08/2018</stp>
        <stp>14/08/2018</stp>
        <stp>[Crispin Spreadsheet.xlsx]SWAN!R213C26</stp>
        <tr r="Z213" s="2"/>
      </tp>
      <tp>
        <v>1.1257600000000001</v>
        <stp/>
        <stp>##V3_BDPV12</stp>
        <stp>EURCHF Curncy</stp>
        <stp>LAST_PRICE</stp>
        <stp>[Crispin Spreadsheet.xlsx]OEI!R838C13</stp>
        <tr r="M838" s="1"/>
      </tp>
      <tp t="s">
        <v>EUR</v>
        <stp/>
        <stp>##V3_BDPV12</stp>
        <stp>ZIL2 GY Equity</stp>
        <stp>CRNCY</stp>
        <stp>[Crispin Spreadsheet.xlsx]OEI!R794C4</stp>
        <tr r="D794" s="1"/>
      </tp>
      <tp t="s">
        <v>GBp</v>
        <stp/>
        <stp>##V3_BDPV12</stp>
        <stp>BT/A LN Equity</stp>
        <stp>CRNCY</stp>
        <stp>[Crispin Spreadsheet.xlsx]OPUS!R42C4</stp>
        <tr r="D42" s="4"/>
      </tp>
      <tp>
        <v>1.1257600000000001</v>
        <stp/>
        <stp>##V3_BDPV12</stp>
        <stp>EURCHF Curncy</stp>
        <stp>LAST_PRICE</stp>
        <stp>[Crispin Spreadsheet.xlsx]OEI!R779C13</stp>
        <tr r="M779" s="1"/>
      </tp>
      <tp>
        <v>1.1257600000000001</v>
        <stp/>
        <stp>##V3_BDPV12</stp>
        <stp>EURCHF Curncy</stp>
        <stp>LAST_PRICE</stp>
        <stp>[Crispin Spreadsheet.xlsx]OEI!R776C13</stp>
        <tr r="M776" s="1"/>
      </tp>
      <tp>
        <v>1.1257600000000001</v>
        <stp/>
        <stp>##V3_BDPV12</stp>
        <stp>EURCHF Curncy</stp>
        <stp>LAST_PRICE</stp>
        <stp>[Crispin Spreadsheet.xlsx]OEI!R791C13</stp>
        <tr r="M791" s="1"/>
      </tp>
      <tp>
        <v>1.1257600000000001</v>
        <stp/>
        <stp>##V3_BDPV12</stp>
        <stp>EURCHF Curncy</stp>
        <stp>LAST_PRICE</stp>
        <stp>[Crispin Spreadsheet.xlsx]OEI!R404C13</stp>
        <tr r="M404" s="1"/>
      </tp>
      <tp>
        <v>1.1257600000000001</v>
        <stp/>
        <stp>##V3_BDPV12</stp>
        <stp>EURCHF Curncy</stp>
        <stp>LAST_PRICE</stp>
        <stp>[Crispin Spreadsheet.xlsx]OEI!R405C13</stp>
        <tr r="M405" s="1"/>
      </tp>
      <tp>
        <v>1.1257600000000001</v>
        <stp/>
        <stp>##V3_BDPV12</stp>
        <stp>EURCHF Curncy</stp>
        <stp>LAST_PRICE</stp>
        <stp>[Crispin Spreadsheet.xlsx]OEI!R406C13</stp>
        <tr r="M406" s="1"/>
      </tp>
      <tp>
        <v>1.1257600000000001</v>
        <stp/>
        <stp>##V3_BDPV12</stp>
        <stp>EURCHF Curncy</stp>
        <stp>LAST_PRICE</stp>
        <stp>[Crispin Spreadsheet.xlsx]OEI!R407C13</stp>
        <tr r="M407" s="1"/>
      </tp>
      <tp>
        <v>1.1257600000000001</v>
        <stp/>
        <stp>##V3_BDPV12</stp>
        <stp>EURCHF Curncy</stp>
        <stp>LAST_PRICE</stp>
        <stp>[Crispin Spreadsheet.xlsx]OEI!R400C13</stp>
        <tr r="M400" s="1"/>
      </tp>
      <tp>
        <v>1.1257600000000001</v>
        <stp/>
        <stp>##V3_BDPV12</stp>
        <stp>EURCHF Curncy</stp>
        <stp>LAST_PRICE</stp>
        <stp>[Crispin Spreadsheet.xlsx]OEI!R401C13</stp>
        <tr r="M401" s="1"/>
      </tp>
      <tp>
        <v>1.1257600000000001</v>
        <stp/>
        <stp>##V3_BDPV12</stp>
        <stp>EURCHF Curncy</stp>
        <stp>LAST_PRICE</stp>
        <stp>[Crispin Spreadsheet.xlsx]OEI!R402C13</stp>
        <tr r="M402" s="1"/>
      </tp>
      <tp>
        <v>1.1257600000000001</v>
        <stp/>
        <stp>##V3_BDPV12</stp>
        <stp>EURCHF Curncy</stp>
        <stp>LAST_PRICE</stp>
        <stp>[Crispin Spreadsheet.xlsx]OEI!R403C13</stp>
        <tr r="M403" s="1"/>
      </tp>
      <tp>
        <v>1.1257600000000001</v>
        <stp/>
        <stp>##V3_BDPV12</stp>
        <stp>EURCHF Curncy</stp>
        <stp>LAST_PRICE</stp>
        <stp>[Crispin Spreadsheet.xlsx]OEI!R398C13</stp>
        <tr r="M398" s="1"/>
      </tp>
      <tp>
        <v>1.1257600000000001</v>
        <stp/>
        <stp>##V3_BDPV12</stp>
        <stp>EURCHF Curncy</stp>
        <stp>LAST_PRICE</stp>
        <stp>[Crispin Spreadsheet.xlsx]OEI!R399C13</stp>
        <tr r="M399" s="1"/>
      </tp>
      <tp>
        <v>1.1257600000000001</v>
        <stp/>
        <stp>##V3_BDPV12</stp>
        <stp>EURCHF Curncy</stp>
        <stp>LAST_PRICE</stp>
        <stp>[Crispin Spreadsheet.xlsx]OEI!R394C13</stp>
        <tr r="M394" s="1"/>
      </tp>
      <tp>
        <v>1.1257600000000001</v>
        <stp/>
        <stp>##V3_BDPV12</stp>
        <stp>EURCHF Curncy</stp>
        <stp>LAST_PRICE</stp>
        <stp>[Crispin Spreadsheet.xlsx]OEI!R395C13</stp>
        <tr r="M395" s="1"/>
      </tp>
      <tp>
        <v>1.1257600000000001</v>
        <stp/>
        <stp>##V3_BDPV12</stp>
        <stp>EURCHF Curncy</stp>
        <stp>LAST_PRICE</stp>
        <stp>[Crispin Spreadsheet.xlsx]OEI!R396C13</stp>
        <tr r="M396" s="1"/>
      </tp>
      <tp>
        <v>1.1257600000000001</v>
        <stp/>
        <stp>##V3_BDPV12</stp>
        <stp>EURCHF Curncy</stp>
        <stp>LAST_PRICE</stp>
        <stp>[Crispin Spreadsheet.xlsx]OEI!R397C13</stp>
        <tr r="M397" s="1"/>
      </tp>
      <tp>
        <v>1.1257600000000001</v>
        <stp/>
        <stp>##V3_BDPV12</stp>
        <stp>EURCHF Curncy</stp>
        <stp>LAST_PRICE</stp>
        <stp>[Crispin Spreadsheet.xlsx]OEI!R390C13</stp>
        <tr r="M390" s="1"/>
      </tp>
      <tp>
        <v>1.1257600000000001</v>
        <stp/>
        <stp>##V3_BDPV12</stp>
        <stp>EURCHF Curncy</stp>
        <stp>LAST_PRICE</stp>
        <stp>[Crispin Spreadsheet.xlsx]OEI!R391C13</stp>
        <tr r="M391" s="1"/>
      </tp>
      <tp>
        <v>1.1257600000000001</v>
        <stp/>
        <stp>##V3_BDPV12</stp>
        <stp>EURCHF Curncy</stp>
        <stp>LAST_PRICE</stp>
        <stp>[Crispin Spreadsheet.xlsx]OEI!R392C13</stp>
        <tr r="M392" s="1"/>
      </tp>
      <tp>
        <v>1.1257600000000001</v>
        <stp/>
        <stp>##V3_BDPV12</stp>
        <stp>EURCHF Curncy</stp>
        <stp>LAST_PRICE</stp>
        <stp>[Crispin Spreadsheet.xlsx]OEI!R393C13</stp>
        <tr r="M393" s="1"/>
      </tp>
      <tp>
        <v>1.1257600000000001</v>
        <stp/>
        <stp>##V3_BDPV12</stp>
        <stp>EURCHF Curncy</stp>
        <stp>LAST_PRICE</stp>
        <stp>[Crispin Spreadsheet.xlsx]OEI!R388C13</stp>
        <tr r="M388" s="1"/>
      </tp>
      <tp>
        <v>1.1257600000000001</v>
        <stp/>
        <stp>##V3_BDPV12</stp>
        <stp>EURCHF Curncy</stp>
        <stp>LAST_PRICE</stp>
        <stp>[Crispin Spreadsheet.xlsx]OEI!R389C13</stp>
        <tr r="M389" s="1"/>
      </tp>
      <tp>
        <v>1.1257600000000001</v>
        <stp/>
        <stp>##V3_BDPV12</stp>
        <stp>EURCHF Curncy</stp>
        <stp>LAST_PRICE</stp>
        <stp>[Crispin Spreadsheet.xlsx]OEI!R385C13</stp>
        <tr r="M385" s="1"/>
      </tp>
      <tp>
        <v>1.1257600000000001</v>
        <stp/>
        <stp>##V3_BDPV12</stp>
        <stp>EURCHF Curncy</stp>
        <stp>LAST_PRICE</stp>
        <stp>[Crispin Spreadsheet.xlsx]OEI!R386C13</stp>
        <tr r="M386" s="1"/>
      </tp>
      <tp>
        <v>1.1257600000000001</v>
        <stp/>
        <stp>##V3_BDPV12</stp>
        <stp>EURCHF Curncy</stp>
        <stp>LAST_PRICE</stp>
        <stp>[Crispin Spreadsheet.xlsx]OEI!R387C13</stp>
        <tr r="M387" s="1"/>
      </tp>
      <tp>
        <v>185.8</v>
        <stp/>
        <stp>##V3_BDPV12</stp>
        <stp>MUV2 GY Equity</stp>
        <stp>PX_YEST_CLOSE</stp>
        <stp>[Crispin Spreadsheet.xlsx]OEI!R170C6</stp>
        <tr r="F170" s="1"/>
      </tp>
      <tp>
        <v>2236</v>
        <stp/>
        <stp>##V3_BDPV12</stp>
        <stp>BRBY LN Equity</stp>
        <stp>PX_YEST_CLOSE</stp>
        <stp>[Crispin Spreadsheet.xlsx]OEI!R443C6</stp>
        <tr r="F443" s="1"/>
      </tp>
      <tp>
        <v>12.36</v>
        <stp/>
        <stp>##V3_BDPV12</stp>
        <stp>COTY US Equity</stp>
        <stp>PX_YEST_CLOSE</stp>
        <stp>[Crispin Spreadsheet.xlsx]OEI!R788C6</stp>
        <tr r="F788" s="1"/>
      </tp>
      <tp>
        <v>543.20000000000005</v>
        <stp/>
        <stp>##V3_BDPV12</stp>
        <stp>HEXAB SS Equity</stp>
        <stp>PX_YEST_CLOSE</stp>
        <stp>[Crispin Spreadsheet.xlsx]OEI!R802C6</stp>
        <tr r="F802" s="1"/>
      </tp>
      <tp>
        <v>543.20000000000005</v>
        <stp/>
        <stp>##V3_BDPV12</stp>
        <stp>HEXAB SS Equity</stp>
        <stp>PX_YEST_CLOSE</stp>
        <stp>[Crispin Spreadsheet.xlsx]OEI!R372C6</stp>
        <tr r="F372" s="1"/>
      </tp>
      <tp>
        <v>544.4</v>
        <stp/>
        <stp>##V3_BDPV12</stp>
        <stp>ISAT LN Equity</stp>
        <stp>PX_YEST_CLOSE</stp>
        <stp>[Crispin Spreadsheet.xlsx]OEI!R500C6</stp>
        <tr r="F500" s="1"/>
      </tp>
      <tp t="s">
        <v>USD</v>
        <stp/>
        <stp>##V3_BDPV12</stp>
        <stp>EBAY US Equity</stp>
        <stp>CRNCY</stp>
        <stp>[Crispin Spreadsheet.xlsx]OEI!R653C4</stp>
        <tr r="D653" s="1"/>
      </tp>
      <tp>
        <v>73.400000000000006</v>
        <stp/>
        <stp>##V3_BDPV12</stp>
        <stp>NODL NO Equity</stp>
        <stp>PX_YEST_CLOSE</stp>
        <stp>[Crispin Spreadsheet.xlsx]OEI!R324C6</stp>
        <tr r="F324" s="1"/>
      </tp>
      <tp>
        <v>4930</v>
        <stp/>
        <stp>##V3_BDPV12</stp>
        <stp>RHIM LN Equity</stp>
        <stp>PX_YEST_CLOSE</stp>
        <stp>[Crispin Spreadsheet.xlsx]OEI!R828C6</stp>
        <tr r="F828" s="1"/>
      </tp>
      <tp>
        <v>5070</v>
        <stp/>
        <stp>##V3_BDPV12</stp>
        <stp>9684 JT Equity</stp>
        <stp>PX_YEST_CLOSE</stp>
        <stp>[Crispin Spreadsheet.xlsx]FDXC!R21C6</stp>
        <tr r="F21" s="8"/>
      </tp>
      <tp t="s">
        <v>EUR</v>
        <stp/>
        <stp>##V3_BDPV12</stp>
        <stp>RDSA NA Equity</stp>
        <stp>CRNCY</stp>
        <stp>[Crispin Spreadsheet.xlsx]OEI!R313C4</stp>
        <tr r="D313" s="1"/>
      </tp>
      <tp>
        <v>590</v>
        <stp/>
        <stp>##V3_BDPV12</stp>
        <stp>8848 JT Equity</stp>
        <stp>PX_YEST_CLOSE</stp>
        <stp>[Crispin Spreadsheet.xlsx]ALEG!R19C6</stp>
        <tr r="F19" s="3"/>
      </tp>
      <tp t="s">
        <v>USD</v>
        <stp/>
        <stp>##V3_BDPV12</stp>
        <stp>CSCO US Equity</stp>
        <stp>CRNCY</stp>
        <stp>[Crispin Spreadsheet.xlsx]OEI!R641C4</stp>
        <tr r="D641" s="1"/>
      </tp>
      <tp t="s">
        <v>JPY</v>
        <stp/>
        <stp>##V3_BDPV12</stp>
        <stp>4911 JT Equity</stp>
        <stp>CRNCY</stp>
        <stp>[Crispin Spreadsheet.xlsx]BEST!R11C4</stp>
        <tr r="D11" s="6"/>
      </tp>
      <tp t="s">
        <v>CHF</v>
        <stp/>
        <stp>##V3_BDPV12</stp>
        <stp>LONN SW Equity</stp>
        <stp>CRNCY</stp>
        <stp>[Crispin Spreadsheet.xlsx]OEI!R398C4</stp>
        <tr r="D398" s="1"/>
      </tp>
      <tp t="s">
        <v>EUR</v>
        <stp/>
        <stp>##V3_BDPV12</stp>
        <stp>EOAN GY Equity</stp>
        <stp>CRNCY</stp>
        <stp>[Crispin Spreadsheet.xlsx]OEI!R159C4</stp>
        <tr r="D159" s="1"/>
      </tp>
      <tp>
        <v>85.14</v>
        <stp/>
        <stp>##V3_BDPV12</stp>
        <stp>HEIA NA Equity</stp>
        <stp>PX_YEST_CLOSE</stp>
        <stp>[Crispin Spreadsheet.xlsx]OEI!R307C6</stp>
        <tr r="F307" s="1"/>
      </tp>
      <tp>
        <v>487.9</v>
        <stp/>
        <stp>##V3_BDPV12</stp>
        <stp>HWDN LN Equity</stp>
        <stp>LAST_PRICE</stp>
        <stp>[Crispin Spreadsheet.xlsx]FDXC!R39C7</stp>
        <tr r="G39" s="8"/>
      </tp>
      <tp>
        <v>763</v>
        <stp/>
        <stp>##V3_BDPV12</stp>
        <stp>DMGT LN Equity</stp>
        <stp>LAST_PRICE</stp>
        <stp>[Crispin Spreadsheet.xlsx]OPUS!R43C7</stp>
        <tr r="G43" s="4"/>
      </tp>
      <tp>
        <v>220.7</v>
        <stp/>
        <stp>##V3_BDPV12</stp>
        <stp>BT/A LN Equity</stp>
        <stp>LAST_PRICE</stp>
        <stp>[Crispin Spreadsheet.xlsx]FDXC!R36C7</stp>
        <tr r="G36" s="8"/>
      </tp>
      <tp t="s">
        <v>#N/A N/A</v>
        <stp/>
        <stp>##V3_BDHV12</stp>
        <stp>HURLN 7.5 07/24/22 Corp</stp>
        <stp>PX_CLOSE_1D</stp>
        <stp>14/08/2018</stp>
        <stp>14/08/2018</stp>
        <stp>[Crispin Spreadsheet.xlsx]ALEG!R43C22</stp>
        <tr r="V43" s="3"/>
      </tp>
      <tp>
        <v>8954</v>
        <stp/>
        <stp>##V3_BDPV12</stp>
        <stp>SMA Index</stp>
        <stp>PX_YEST_CLOSE</stp>
        <stp>[Crispin Spreadsheet.xlsx]OEI!R385C6</stp>
        <tr r="F385" s="1"/>
      </tp>
      <tp>
        <v>3.03</v>
        <stp/>
        <stp>##V3_BDPV12</stp>
        <stp>TRQ CN Equity</stp>
        <stp>LAST_PRICE</stp>
        <stp>[Crispin Spreadsheet.xlsx]SWAN!R25C7</stp>
        <tr r="G25" s="2"/>
      </tp>
      <tp>
        <v>50.44</v>
        <stp/>
        <stp>##V3_BDPV12</stp>
        <stp>BNP FP Equity</stp>
        <stp>LAST_PRICE</stp>
        <stp>[Crispin Spreadsheet.xlsx]SWAN!R34C7</stp>
        <tr r="G34" s="2"/>
      </tp>
      <tp>
        <v>75.14</v>
        <stp/>
        <stp>##V3_BDHV12</stp>
        <stp>NESTE FH Equity</stp>
        <stp>PX_CLOSE_1D</stp>
        <stp>14/08/2018</stp>
        <stp>14/08/2018</stp>
        <stp>[Crispin Spreadsheet.xlsx]OEI!R77C28</stp>
        <tr r="AB77" s="1"/>
      </tp>
      <tp>
        <v>27.07</v>
        <stp/>
        <stp>##V3_BDHV12</stp>
        <stp>UNVR US Equity</stp>
        <stp>PX_CLOSE_1D</stp>
        <stp>14/08/2018</stp>
        <stp>14/08/2018</stp>
        <stp>[Crispin Spreadsheet.xlsx]SWAN!R217C26</stp>
        <tr r="Z217" s="2"/>
      </tp>
      <tp>
        <v>171.5</v>
        <stp/>
        <stp>##V3_BDHV12</stp>
        <stp>EMG LN Equity</stp>
        <stp>PX_CLOSE_1D</stp>
        <stp>14/08/2018</stp>
        <stp>14/08/2018</stp>
        <stp>[Crispin Spreadsheet.xlsx]ALEG!R45C22</stp>
        <tr r="V45" s="3"/>
      </tp>
      <tp>
        <v>11.51</v>
        <stp/>
        <stp>##V3_BDHV12</stp>
        <stp>RIG US Equity</stp>
        <stp>PX_CLOSE_1D</stp>
        <stp>14/08/2018</stp>
        <stp>14/08/2018</stp>
        <stp>[Crispin Spreadsheet.xlsx]ALEG!R65C22</stp>
        <tr r="V65" s="3"/>
      </tp>
      <tp>
        <v>26.05</v>
        <stp/>
        <stp>##V3_BDHV12</stp>
        <stp>PDG LN Equity</stp>
        <stp>PX_CLOSE_1D</stp>
        <stp>14/08/2018</stp>
        <stp>14/08/2018</stp>
        <stp>[Crispin Spreadsheet.xlsx]ALEG!R47C22</stp>
        <tr r="V47" s="3"/>
      </tp>
      <tp>
        <v>121.5</v>
        <stp/>
        <stp>##V3_BDHV12</stp>
        <stp>EOG US Equity</stp>
        <stp>PX_CLOSE_1D</stp>
        <stp>14/08/2018</stp>
        <stp>14/08/2018</stp>
        <stp>[Crispin Spreadsheet.xlsx]ALEG!R59C22</stp>
        <tr r="V59" s="3"/>
      </tp>
      <tp>
        <v>227.15</v>
        <stp/>
        <stp>##V3_BDHV12</stp>
        <stp>BT/A LN Equity</stp>
        <stp>PX_CLOSE_1D</stp>
        <stp>14/08/2018</stp>
        <stp>14/08/2018</stp>
        <stp>[Crispin Spreadsheet.xlsx]ALEG!R39C22</stp>
        <tr r="V39" s="3"/>
      </tp>
      <tp>
        <v>71.2</v>
        <stp/>
        <stp>##V3_BDHV12</stp>
        <stp>ERICB SS Equity</stp>
        <stp>PX_CLOSE_1D</stp>
        <stp>14/08/2018</stp>
        <stp>14/08/2018</stp>
        <stp>[Crispin Spreadsheet.xlsx]OPUS!R35C22</stp>
        <tr r="V35" s="4"/>
      </tp>
      <tp>
        <v>13.3</v>
        <stp/>
        <stp>##V3_BDHV12</stp>
        <stp>SLCJY US Equity</stp>
        <stp>PX_CLOSE_1D</stp>
        <stp>14/08/2018</stp>
        <stp>14/08/2018</stp>
        <stp>[Crispin Spreadsheet.xlsx]BEST!R13C22</stp>
        <tr r="V13" s="6"/>
      </tp>
      <tp>
        <v>12.36</v>
        <stp/>
        <stp>##V3_BDHV12</stp>
        <stp>SZU GY Equity</stp>
        <stp>PX_CLOSE_1D</stp>
        <stp>14/08/2018</stp>
        <stp>14/08/2018</stp>
        <stp>[Crispin Spreadsheet.xlsx]SWAN!R55C26</stp>
        <tr r="Z55" s="2"/>
      </tp>
      <tp>
        <v>217.35</v>
        <stp/>
        <stp>##V3_BDPV12</stp>
        <stp>BT/A LN Equity</stp>
        <stp>PX_YEST_CLOSE</stp>
        <stp>[Crispin Spreadsheet.xlsx]ALEG!R39C6</stp>
        <tr r="F39" s="3"/>
      </tp>
      <tp t="s">
        <v>EUR</v>
        <stp/>
        <stp>##V3_BDPV12</stp>
        <stp>PAH3 GY Equity</stp>
        <stp>CRNCY</stp>
        <stp>[Crispin Spreadsheet.xlsx]OEI!R171C4</stp>
        <tr r="D171" s="1"/>
      </tp>
      <tp>
        <v>14.842599999999999</v>
        <stp/>
        <stp>##V3_BDPV12</stp>
        <stp>USDZAR Curncy</stp>
        <stp>LAST_PRICE</stp>
        <stp>[Crispin Spreadsheet.xlsx]SWAN!R234C7</stp>
        <tr r="G234" s="2"/>
      </tp>
      <tp>
        <v>4.7043999999999997</v>
        <stp/>
        <stp>##V3_BDPV12</stp>
        <stp>EURBRL Curncy</stp>
        <stp>LAST_PRICE</stp>
        <stp>[Crispin Spreadsheet.xlsx]OEI!R835C13</stp>
        <tr r="M835" s="1"/>
      </tp>
      <tp t="s">
        <v>HUF</v>
        <stp/>
        <stp>##V3_BDPV12</stp>
        <stp>RICHT HB Equity</stp>
        <stp>CRNCY</stp>
        <stp>[Crispin Spreadsheet.xlsx]OEI!R215C4</stp>
        <tr r="D215" s="1"/>
      </tp>
      <tp>
        <v>283.2</v>
        <stp/>
        <stp>##V3_BDHV12</stp>
        <stp>AKERBP NO Equity</stp>
        <stp>PX_CLOSE_1D</stp>
        <stp>14/08/2018</stp>
        <stp>14/08/2018</stp>
        <stp>[Crispin Spreadsheet.xlsx]ALEG!R28C22</stp>
        <tr r="V28" s="3"/>
      </tp>
      <tp t="s">
        <v>USD</v>
        <stp/>
        <stp>##V3_BDPV12</stp>
        <stp>LBTYA US Equity</stp>
        <stp>CRNCY</stp>
        <stp>[Crispin Spreadsheet.xlsx]OEI!R685C4</stp>
        <tr r="D685" s="1"/>
      </tp>
      <tp t="s">
        <v>HKD</v>
        <stp/>
        <stp>##V3_BDPV12</stp>
        <stp>1233 HK Equity</stp>
        <stp>CRNCY</stp>
        <stp>[Crispin Spreadsheet.xlsx]SWAN!R67C4</stp>
        <tr r="D67" s="2"/>
      </tp>
      <tp>
        <v>77.14</v>
        <stp/>
        <stp>##V3_BDPV12</stp>
        <stp>ERICB SS Equity</stp>
        <stp>PX_YEST_CLOSE</stp>
        <stp>[Crispin Spreadsheet.xlsx]OEI!R381C6</stp>
        <tr r="F381" s="1"/>
      </tp>
      <tp>
        <v>897.2</v>
        <stp/>
        <stp>##V3_BDPV12</stp>
        <stp>FRES LN Equity</stp>
        <stp>PX_YEST_CLOSE</stp>
        <stp>[Crispin Spreadsheet.xlsx]OEI!R475C6</stp>
        <tr r="F475" s="1"/>
      </tp>
      <tp t="s">
        <v>GBp</v>
        <stp/>
        <stp>##V3_BDPV12</stp>
        <stp>STVG LN Equity</stp>
        <stp>CRNCY</stp>
        <stp>[Crispin Spreadsheet.xlsx]OEI!R588C4</stp>
        <tr r="D588" s="1"/>
      </tp>
      <tp>
        <v>1072.5</v>
        <stp/>
        <stp>##V3_BDPV12</stp>
        <stp>OCDO LN Equity</stp>
        <stp>PX_YEST_CLOSE</stp>
        <stp>[Crispin Spreadsheet.xlsx]OEI!R534C6</stp>
        <tr r="F534" s="1"/>
      </tp>
      <tp>
        <v>5070</v>
        <stp/>
        <stp>##V3_BDPV12</stp>
        <stp>9684 JT Equity</stp>
        <stp>PX_YEST_CLOSE</stp>
        <stp>[Crispin Spreadsheet.xlsx]ALEG!R24C6</stp>
        <tr r="F24" s="3"/>
      </tp>
      <tp>
        <v>7824</v>
        <stp/>
        <stp>##V3_BDPV12</stp>
        <stp>4911 JT Equity</stp>
        <stp>PX_YEST_CLOSE</stp>
        <stp>[Crispin Spreadsheet.xlsx]FDXC!R19C6</stp>
        <tr r="F19" s="8"/>
      </tp>
      <tp t="s">
        <v>JPY</v>
        <stp/>
        <stp>##V3_BDPV12</stp>
        <stp>8848 JT Equity</stp>
        <stp>CRNCY</stp>
        <stp>[Crispin Spreadsheet.xlsx]OPUS!R22C4</stp>
        <tr r="D22" s="4"/>
      </tp>
      <tp t="s">
        <v>USD</v>
        <stp/>
        <stp>##V3_BDPV12</stp>
        <stp>FIBK US Equity</stp>
        <stp>CRNCY</stp>
        <stp>[Crispin Spreadsheet.xlsx]OEI!R661C4</stp>
        <tr r="D661" s="1"/>
      </tp>
      <tp>
        <v>176.62</v>
        <stp/>
        <stp>##V3_BDPV12</stp>
        <stp>BARC LN Equity</stp>
        <stp>LAST_PRICE</stp>
        <stp>[Crispin Spreadsheet.xlsx]FDXC!R35C7</stp>
        <tr r="G35" s="8"/>
      </tp>
      <tp>
        <v>50.5</v>
        <stp/>
        <stp>##V3_BDHV12</stp>
        <stp>TSTR LN Equity</stp>
        <stp>PX_CLOSE_1D</stp>
        <stp>14/08/2018</stp>
        <stp>14/08/2018</stp>
        <stp>[Crispin Spreadsheet.xlsx]OPE!R44C22</stp>
        <tr r="V44" s="5"/>
      </tp>
      <tp>
        <v>22.36</v>
        <stp/>
        <stp>##V3_BDPV12</stp>
        <stp>VIV FP Equity</stp>
        <stp>LAST_PRICE</stp>
        <stp>[Crispin Spreadsheet.xlsx]SWAN!R43C7</stp>
        <tr r="G43" s="2"/>
      </tp>
      <tp>
        <v>2.1840000000000002</v>
        <stp/>
        <stp>##V3_BDPV12</stp>
        <stp>SRS IM Equity</stp>
        <stp>LAST_PRICE</stp>
        <stp>[Crispin Spreadsheet.xlsx]SWAN!R76C7</stp>
        <tr r="G76" s="2"/>
      </tp>
      <tp>
        <v>215.5</v>
        <stp/>
        <stp>##V3_BDPV12</stp>
        <stp>ADS GY Equity</stp>
        <stp>LAST_PRICE</stp>
        <stp>[Crispin Spreadsheet.xlsx]SWAN!R46C7</stp>
        <tr r="G46" s="2"/>
      </tp>
      <tp>
        <v>43.64</v>
        <stp/>
        <stp>##V3_BDPV12</stp>
        <stp>BMA US Equity</stp>
        <stp>LAST_PRICE</stp>
        <stp>[Crispin Spreadsheet.xlsx]OPUS!R59C7</stp>
        <tr r="G59" s="4"/>
      </tp>
      <tp>
        <v>109.9</v>
        <stp/>
        <stp>##V3_BDPV12</stp>
        <stp>ACA LN Equity</stp>
        <stp>LAST_PRICE</stp>
        <stp>[Crispin Spreadsheet.xlsx]OPUS!R39C7</stp>
        <tr r="G39" s="4"/>
      </tp>
      <tp>
        <v>56.5</v>
        <stp/>
        <stp>##V3_BDPV12</stp>
        <stp>TSTR LN Equity</stp>
        <stp>LAST_PRICE</stp>
        <stp>[Crispin Spreadsheet.xlsx]OPUS!R54C7</stp>
        <tr r="G54" s="4"/>
      </tp>
      <tp>
        <v>4.5999999999999996</v>
        <stp/>
        <stp>##V3_BDHV12</stp>
        <stp>DEXB BB Equity</stp>
        <stp>PX_CLOSE_1D</stp>
        <stp>14/08/2018</stp>
        <stp>14/08/2018</stp>
        <stp>[Crispin Spreadsheet.xlsx]OEI!R38C28</stp>
        <tr r="AB38" s="1"/>
      </tp>
      <tp>
        <v>227.15</v>
        <stp/>
        <stp>##V3_BDHV12</stp>
        <stp>BT/A LN Equity</stp>
        <stp>PX_CLOSE_1D</stp>
        <stp>14/08/2018</stp>
        <stp>14/08/2018</stp>
        <stp>[Crispin Spreadsheet.xlsx]FDXC!R36C22</stp>
        <tr r="V36" s="8"/>
      </tp>
      <tp>
        <v>121.5</v>
        <stp/>
        <stp>##V3_BDHV12</stp>
        <stp>EOG US Equity</stp>
        <stp>PX_CLOSE_1D</stp>
        <stp>14/08/2018</stp>
        <stp>14/08/2018</stp>
        <stp>[Crispin Spreadsheet.xlsx]FDXC!R55C22</stp>
        <tr r="V55" s="8"/>
      </tp>
      <tp>
        <v>26.05</v>
        <stp/>
        <stp>##V3_BDHV12</stp>
        <stp>PDG LN Equity</stp>
        <stp>PX_CLOSE_1D</stp>
        <stp>14/08/2018</stp>
        <stp>14/08/2018</stp>
        <stp>[Crispin Spreadsheet.xlsx]FDXC!R43C22</stp>
        <tr r="V43" s="8"/>
      </tp>
      <tp>
        <v>11.51</v>
        <stp/>
        <stp>##V3_BDHV12</stp>
        <stp>RIG US Equity</stp>
        <stp>PX_CLOSE_1D</stp>
        <stp>14/08/2018</stp>
        <stp>14/08/2018</stp>
        <stp>[Crispin Spreadsheet.xlsx]FDXC!R61C22</stp>
        <tr r="V61" s="8"/>
      </tp>
      <tp>
        <v>171.5</v>
        <stp/>
        <stp>##V3_BDHV12</stp>
        <stp>EMG LN Equity</stp>
        <stp>PX_CLOSE_1D</stp>
        <stp>14/08/2018</stp>
        <stp>14/08/2018</stp>
        <stp>[Crispin Spreadsheet.xlsx]FDXC!R42C22</stp>
        <tr r="V42" s="8"/>
      </tp>
      <tp>
        <v>74.8</v>
        <stp/>
        <stp>##V3_BDPV12</stp>
        <stp>NESTE FH Equity</stp>
        <stp>PX_YEST_CLOSE</stp>
        <stp>[Crispin Spreadsheet.xlsx]OEI!R77C6</stp>
        <tr r="F77" s="1"/>
      </tp>
      <tp>
        <v>117</v>
        <stp/>
        <stp>##V3_BDHV12</stp>
        <stp>BAR BB Equity</stp>
        <stp>PX_CLOSE_1D</stp>
        <stp>14/08/2018</stp>
        <stp>14/08/2018</stp>
        <stp>[Crispin Spreadsheet.xlsx]SWAN!R15C26</stp>
        <tr r="Z15" s="2"/>
      </tp>
      <tp>
        <v>0.86170000000000002</v>
        <stp/>
        <stp>##V3_BDPV12</stp>
        <stp>USDEUR Curncy</stp>
        <stp>LAST_PRICE</stp>
        <stp>[Crispin Spreadsheet.xlsx]OEI!R865C26</stp>
        <tr r="Z865" s="1"/>
      </tp>
      <tp>
        <v>35.549999999999997</v>
        <stp/>
        <stp>##V3_BDPV12</stp>
        <stp>NRE1V FH Equity</stp>
        <stp>PX_YEST_CLOSE</stp>
        <stp>[Crispin Spreadsheet.xlsx]SWAN!R30C6</stp>
        <tr r="F30" s="2"/>
      </tp>
      <tp t="s">
        <v>USD</v>
        <stp/>
        <stp>##V3_BDPV12</stp>
        <stp>LULU US Equity</stp>
        <stp>CRNCY</stp>
        <stp>[Crispin Spreadsheet.xlsx]OEI!R688C4</stp>
        <tr r="D688" s="1"/>
      </tp>
      <tp t="s">
        <v>USD</v>
        <stp/>
        <stp>##V3_BDPV12</stp>
        <stp>VSAT US Equity</stp>
        <stp>CRNCY</stp>
        <stp>[Crispin Spreadsheet.xlsx]OEI!R845C4</stp>
        <tr r="D845" s="1"/>
      </tp>
      <tp>
        <v>1</v>
        <stp/>
        <stp>##V3_BDPV12</stp>
        <stp>EURBRL Curncy</stp>
        <stp>QUOTE_FACTOR</stp>
        <stp>[Crispin Spreadsheet.xlsx]OPE!R6C12</stp>
        <tr r="L6" s="5"/>
      </tp>
      <tp>
        <v>782.4</v>
        <stp/>
        <stp>##V3_BDPV12</stp>
        <stp>5020 JT Equity</stp>
        <stp>PX_YEST_CLOSE</stp>
        <stp>[Crispin Spreadsheet.xlsx]SWAN!R80C6</stp>
        <tr r="F80" s="2"/>
      </tp>
      <tp t="s">
        <v>EUR</v>
        <stp/>
        <stp>##V3_BDPV12</stp>
        <stp>ALPHA GA Equity</stp>
        <stp>CRNCY</stp>
        <stp>[Crispin Spreadsheet.xlsx]OEI!R191C4</stp>
        <tr r="D191" s="1"/>
      </tp>
      <tp t="s">
        <v>CHF</v>
        <stp/>
        <stp>##V3_BDPV12</stp>
        <stp>BAER SW Equity</stp>
        <stp>CRNCY</stp>
        <stp>[Crispin Spreadsheet.xlsx]OEI!R395C4</stp>
        <tr r="D395" s="1"/>
      </tp>
      <tp t="s">
        <v>TRY</v>
        <stp/>
        <stp>##V3_BDPV12</stp>
        <stp>GARAN TI Equity</stp>
        <stp>CRNCY</stp>
        <stp>[Crispin Spreadsheet.xlsx]OEI!R410C4</stp>
        <tr r="D410" s="1"/>
      </tp>
      <tp>
        <v>283.2</v>
        <stp/>
        <stp>##V3_BDHV12</stp>
        <stp>AKERBP NO Equity</stp>
        <stp>PX_CLOSE_1D</stp>
        <stp>14/08/2018</stp>
        <stp>14/08/2018</stp>
        <stp>[Crispin Spreadsheet.xlsx]FDXC!R25C22</stp>
        <tr r="V25" s="8"/>
      </tp>
      <tp>
        <v>186.4</v>
        <stp/>
        <stp>##V3_BDPV12</stp>
        <stp>ASSAB SS Equity</stp>
        <stp>PX_YEST_CLOSE</stp>
        <stp>[Crispin Spreadsheet.xlsx]OEI!R364C6</stp>
        <tr r="F364" s="1"/>
      </tp>
      <tp>
        <v>175.64</v>
        <stp/>
        <stp>##V3_BDPV12</stp>
        <stp>ASML NA Equity</stp>
        <stp>PX_YEST_CLOSE</stp>
        <stp>[Crispin Spreadsheet.xlsx]OEI!R305C6</stp>
        <tr r="F305" s="1"/>
      </tp>
      <tp>
        <v>48.5</v>
        <stp/>
        <stp>##V3_BDPV12</stp>
        <stp>FCCN LN Equity</stp>
        <stp>PX_YEST_CLOSE</stp>
        <stp>[Crispin Spreadsheet.xlsx]OEI!R474C6</stp>
        <tr r="F474" s="1"/>
      </tp>
      <tp t="s">
        <v>#N/A N/A</v>
        <stp/>
        <stp>##V3_BDPV12</stp>
        <stp>NADLQ US Equity</stp>
        <stp>PX_YEST_CLOSE</stp>
        <stp>[Crispin Spreadsheet.xlsx]OEI!R699C6</stp>
        <tr r="F699" s="1"/>
      </tp>
      <tp>
        <v>26.32</v>
        <stp/>
        <stp>##V3_BDPV12</stp>
        <stp>UN01 GY Equity</stp>
        <stp>PX_YEST_CLOSE</stp>
        <stp>[Crispin Spreadsheet.xlsx]FDXC!R12C6</stp>
        <tr r="F12" s="8"/>
      </tp>
      <tp>
        <v>57.5</v>
        <stp/>
        <stp>##V3_BDPV12</stp>
        <stp>TUNG LN Equity</stp>
        <stp>PX_YEST_CLOSE</stp>
        <stp>[Crispin Spreadsheet.xlsx]OEI!R599C6</stp>
        <tr r="F599" s="1"/>
      </tp>
      <tp>
        <v>38.49</v>
        <stp/>
        <stp>##V3_BDPV12</stp>
        <stp>PHIA NA Equity</stp>
        <stp>PX_YEST_CLOSE</stp>
        <stp>[Crispin Spreadsheet.xlsx]OEI!R311C6</stp>
        <tr r="F311" s="1"/>
      </tp>
      <tp>
        <v>74.400000000000006</v>
        <stp/>
        <stp>##V3_BDPV12</stp>
        <stp>NODL NO Equity</stp>
        <stp>LAST_PRICE</stp>
        <stp>[Crispin Spreadsheet.xlsx]ALEG!R29C7</stp>
        <tr r="G29" s="3"/>
      </tp>
      <tp t="s">
        <v>EUR</v>
        <stp/>
        <stp>##V3_BDPV12</stp>
        <stp>STA Index</stp>
        <stp>CRNCY</stp>
        <stp>[Crispin Spreadsheet.xlsx]OEI!R224C4</stp>
        <tr r="D224" s="1"/>
      </tp>
      <tp>
        <v>12.11</v>
        <stp/>
        <stp>##V3_BDPV12</stp>
        <stp>RIG US Equity</stp>
        <stp>LAST_PRICE</stp>
        <stp>[Crispin Spreadsheet.xlsx]OPUS!R68C7</stp>
        <tr r="G68" s="4"/>
      </tp>
      <tp>
        <v>173.6</v>
        <stp/>
        <stp>##V3_BDPV12</stp>
        <stp>EMG LN Equity</stp>
        <stp>LAST_PRICE</stp>
        <stp>[Crispin Spreadsheet.xlsx]OPUS!R48C7</stp>
        <tr r="G48" s="4"/>
      </tp>
      <tp>
        <v>14.395</v>
        <stp/>
        <stp>##V3_BDHV12</stp>
        <stp>STERV FH Equity</stp>
        <stp>PX_CLOSE_1D</stp>
        <stp>14/08/2018</stp>
        <stp>14/08/2018</stp>
        <stp>[Crispin Spreadsheet.xlsx]OEI!R81C28</stp>
        <tr r="AB81" s="1"/>
      </tp>
      <tp>
        <v>1448</v>
        <stp/>
        <stp>##V3_BDPV12</stp>
        <stp>JLT LN  Equity</stp>
        <stp>LAST_PRICE</stp>
        <stp>[Crispin Spreadsheet.xlsx]OEI!R513C7</stp>
        <tr r="G513" s="1"/>
      </tp>
      <tp>
        <v>57.5</v>
        <stp/>
        <stp>##V3_BDPV12</stp>
        <stp>TUNG LN Equity</stp>
        <stp>LAST_PRICE</stp>
        <stp>[Crispin Spreadsheet.xlsx]ALEG!R52C7</stp>
        <tr r="G52" s="3"/>
      </tp>
      <tp>
        <v>0.33100000000000002</v>
        <stp/>
        <stp>##V3_BDPV12</stp>
        <stp>GEDI IM Equity</stp>
        <stp>LAST_PRICE</stp>
        <stp>[Crispin Spreadsheet.xlsx]SWAN!R75C7</stp>
        <tr r="G75" s="2"/>
      </tp>
      <tp>
        <v>79.87</v>
        <stp/>
        <stp>##V3_BDPV12</stp>
        <stp>OXY US Equity</stp>
        <stp>LAST_PRICE</stp>
        <stp>[Crispin Spreadsheet.xlsx]ALEG!R62C7</stp>
        <tr r="G62" s="3"/>
      </tp>
      <tp>
        <v>5040</v>
        <stp/>
        <stp>##V3_BDPV12</stp>
        <stp>RRS LN Equity</stp>
        <stp>LAST_PRICE</stp>
        <stp>[Crispin Spreadsheet.xlsx]ALEG!R48C7</stp>
        <tr r="G48" s="3"/>
      </tp>
      <tp>
        <v>72.599999999999994</v>
        <stp/>
        <stp>##V3_BDPV12</stp>
        <stp>SAVE FP Equity</stp>
        <stp>LAST_PRICE</stp>
        <stp>[Crispin Spreadsheet.xlsx]ALEG!R10C7</stp>
        <tr r="G10" s="3"/>
      </tp>
      <tp>
        <v>112.55</v>
        <stp/>
        <stp>##V3_BDHV12</stp>
        <stp>SUBC NO Equity</stp>
        <stp>PX_CLOSE_1D</stp>
        <stp>14/08/2018</stp>
        <stp>14/08/2018</stp>
        <stp>[Crispin Spreadsheet.xlsx]SWAN!R104C26</stp>
        <tr r="Z104" s="2"/>
      </tp>
      <tp>
        <v>12.57</v>
        <stp/>
        <stp>##V3_BDHV12</stp>
        <stp>SNAP US Equity</stp>
        <stp>PX_CLOSE_1D</stp>
        <stp>14/08/2018</stp>
        <stp>14/08/2018</stp>
        <stp>[Crispin Spreadsheet.xlsx]SWAN!R211C26</stp>
        <tr r="Z211" s="2"/>
      </tp>
      <tp>
        <v>122.65</v>
        <stp/>
        <stp>##V3_BDHV12</stp>
        <stp>ACA LN Equity</stp>
        <stp>PX_CLOSE_1D</stp>
        <stp>14/08/2018</stp>
        <stp>14/08/2018</stp>
        <stp>[Crispin Spreadsheet.xlsx]ALEG!R36C22</stp>
        <tr r="V36" s="3"/>
      </tp>
      <tp>
        <v>47.72</v>
        <stp/>
        <stp>##V3_BDHV12</stp>
        <stp>BMA US Equity</stp>
        <stp>PX_CLOSE_1D</stp>
        <stp>14/08/2018</stp>
        <stp>14/08/2018</stp>
        <stp>[Crispin Spreadsheet.xlsx]ALEG!R56C22</stp>
        <tr r="V56" s="3"/>
      </tp>
      <tp>
        <v>188.95</v>
        <stp/>
        <stp>##V3_BDPV12</stp>
        <stp>DANSKE DC Equity</stp>
        <stp>PX_YEST_CLOSE</stp>
        <stp>[Crispin Spreadsheet.xlsx]OEI!R64C6</stp>
        <tr r="F64" s="1"/>
      </tp>
      <tp>
        <v>297</v>
        <stp/>
        <stp>##V3_BDPV12</stp>
        <stp>AKERBP NO Equity</stp>
        <stp>PX_YEST_CLOSE</stp>
        <stp>[Crispin Spreadsheet.xlsx]OPE!R23C6</stp>
        <tr r="F23" s="5"/>
      </tp>
      <tp>
        <v>10.1</v>
        <stp/>
        <stp>##V3_BDHV12</stp>
        <stp>SUPV US Equity</stp>
        <stp>PX_CLOSE_1D</stp>
        <stp>14/08/2018</stp>
        <stp>14/08/2018</stp>
        <stp>[Crispin Spreadsheet.xlsx]SWAN!R198C26</stp>
        <tr r="Z198" s="2"/>
      </tp>
      <tp>
        <v>56.8</v>
        <stp/>
        <stp>##V3_BDHV12</stp>
        <stp>TUNG LN Equity</stp>
        <stp>PX_CLOSE_1D</stp>
        <stp>14/08/2018</stp>
        <stp>14/08/2018</stp>
        <stp>[Crispin Spreadsheet.xlsx]ALEG!R52C22</stp>
        <tr r="V52" s="3"/>
      </tp>
      <tp>
        <v>4.7043999999999997</v>
        <stp/>
        <stp>##V3_BDPV12</stp>
        <stp>EURBRL Curncy</stp>
        <stp>LAST_PRICE</stp>
        <stp>[Crispin Spreadsheet.xlsx]OPE!R6C13</stp>
        <tr r="M6" s="5"/>
      </tp>
      <tp>
        <v>208.4</v>
        <stp/>
        <stp>##V3_BDHV12</stp>
        <stp>ADS GY Equity</stp>
        <stp>PX_CLOSE_1D</stp>
        <stp>14/08/2018</stp>
        <stp>14/08/2018</stp>
        <stp>[Crispin Spreadsheet.xlsx]SWAN!R46C26</stp>
        <tr r="Z46" s="2"/>
      </tp>
      <tp>
        <v>2.13</v>
        <stp/>
        <stp>##V3_BDHV12</stp>
        <stp>SRS IM Equity</stp>
        <stp>PX_CLOSE_1D</stp>
        <stp>14/08/2018</stp>
        <stp>14/08/2018</stp>
        <stp>[Crispin Spreadsheet.xlsx]SWAN!R76C26</stp>
        <tr r="Z76" s="2"/>
      </tp>
      <tp>
        <v>7.4542999999999999</v>
        <stp/>
        <stp>##V3_BDPV12</stp>
        <stp>EURDKK Curncy</stp>
        <stp>LAST_PRICE</stp>
        <stp>[Crispin Spreadsheet.xlsx]OEI!R778C13</stp>
        <tr r="M778" s="1"/>
      </tp>
      <tp>
        <v>2633</v>
        <stp/>
        <stp>##V3_BDPV12</stp>
        <stp>6753 JT Equity</stp>
        <stp>PX_YEST_CLOSE</stp>
        <stp>[Crispin Spreadsheet.xlsx]SWAN!R86C6</stp>
        <tr r="F86" s="2"/>
      </tp>
      <tp t="s">
        <v>EUR</v>
        <stp/>
        <stp>##V3_BDPV12</stp>
        <stp>CERV IM Equity</stp>
        <stp>CRNCY</stp>
        <stp>[Crispin Spreadsheet.xlsx]OEI!R229C4</stp>
        <tr r="D229" s="1"/>
      </tp>
      <tp>
        <v>1167</v>
        <stp/>
        <stp>##V3_BDPV12</stp>
        <stp>5727 JT Equity</stp>
        <stp>PX_YEST_CLOSE</stp>
        <stp>[Crispin Spreadsheet.xlsx]SWAN!R91C6</stp>
        <tr r="F91" s="2"/>
      </tp>
      <tp>
        <v>670.8</v>
        <stp/>
        <stp>##V3_BDPV12</stp>
        <stp>8306 JT Equity</stp>
        <stp>PX_YEST_CLOSE</stp>
        <stp>[Crispin Spreadsheet.xlsx]SWAN!R83C6</stp>
        <tr r="F83" s="2"/>
      </tp>
      <tp>
        <v>73.400000000000006</v>
        <stp/>
        <stp>##V3_BDPV12</stp>
        <stp>NODL NO Equity</stp>
        <stp>PX_YEST_CLOSE</stp>
        <stp>[Crispin Spreadsheet.xlsx]OEI!R823C6</stp>
        <tr r="F823" s="1"/>
      </tp>
      <tp>
        <v>782.4</v>
        <stp/>
        <stp>##V3_BDPV12</stp>
        <stp>5020 JT Equity</stp>
        <stp>PX_YEST_CLOSE</stp>
        <stp>[Crispin Spreadsheet.xlsx]ALEG!R18C6</stp>
        <tr r="F18" s="3"/>
      </tp>
      <tp>
        <v>627.1</v>
        <stp/>
        <stp>##V3_BDPV12</stp>
        <stp>STAN LN Equity</stp>
        <stp>PX_YEST_CLOSE</stp>
        <stp>[Crispin Spreadsheet.xlsx]OEI!R587C6</stp>
        <tr r="F587" s="1"/>
      </tp>
      <tp>
        <v>26</v>
        <stp/>
        <stp>##V3_BDPV12</stp>
        <stp>NLSN US Equity</stp>
        <stp>PX_YEST_CLOSE</stp>
        <stp>[Crispin Spreadsheet.xlsx]OEI!R698C6</stp>
        <tr r="F698" s="1"/>
      </tp>
      <tp>
        <v>2.77</v>
        <stp/>
        <stp>##V3_BDPV12</stp>
        <stp>ENRO SS Equity</stp>
        <stp>PX_YEST_CLOSE</stp>
        <stp>[Crispin Spreadsheet.xlsx]OEI!R369C6</stp>
        <tr r="F369" s="1"/>
      </tp>
      <tp t="s">
        <v>USD</v>
        <stp/>
        <stp>##V3_BDPV12</stp>
        <stp>NVDA US Equity</stp>
        <stp>CRNCY</stp>
        <stp>[Crispin Spreadsheet.xlsx]OEI!R701C4</stp>
        <tr r="D701" s="1"/>
      </tp>
      <tp t="s">
        <v>USD</v>
        <stp/>
        <stp>##V3_BDPV12</stp>
        <stp>BABA US Equity</stp>
        <stp>CRNCY</stp>
        <stp>[Crispin Spreadsheet.xlsx]OEI!R617C4</stp>
        <tr r="D617" s="1"/>
      </tp>
      <tp t="s">
        <v>USD</v>
        <stp/>
        <stp>##V3_BDPV12</stp>
        <stp>CACC US Equity</stp>
        <stp>CRNCY</stp>
        <stp>[Crispin Spreadsheet.xlsx]OEI!R646C4</stp>
        <tr r="D646" s="1"/>
      </tp>
      <tp t="s">
        <v>SEK</v>
        <stp/>
        <stp>##V3_BDPV12</stp>
        <stp>SKAB SS Equity</stp>
        <stp>CRNCY</stp>
        <stp>[Crispin Spreadsheet.xlsx]OEI!R834C4</stp>
        <tr r="D834" s="1"/>
      </tp>
      <tp>
        <v>77.2</v>
        <stp/>
        <stp>##V3_BDPV12</stp>
        <stp>MELE BB Equity</stp>
        <stp>PX_YEST_CLOSE</stp>
        <stp>[Crispin Spreadsheet.xlsx]OEI!R816C6</stp>
        <tr r="F816" s="1"/>
      </tp>
      <tp t="s">
        <v>USD</v>
        <stp/>
        <stp>##V3_BDPV12</stp>
        <stp>AGCO US Equity</stp>
        <stp>CRNCY</stp>
        <stp>[Crispin Spreadsheet.xlsx]OEI!R616C4</stp>
        <tr r="D616" s="1"/>
      </tp>
      <tp t="s">
        <v>EUR</v>
        <stp/>
        <stp>##V3_BDPV12</stp>
        <stp>EDEN FP Equity</stp>
        <stp>CRNCY</stp>
        <stp>[Crispin Spreadsheet.xlsx]OEI!R103C4</stp>
        <tr r="D103" s="1"/>
      </tp>
      <tp t="s">
        <v>EUR</v>
        <stp/>
        <stp>##V3_BDPV12</stp>
        <stp>CABK SQ Equity</stp>
        <stp>CRNCY</stp>
        <stp>[Crispin Spreadsheet.xlsx]OEI!R355C4</stp>
        <tr r="D355" s="1"/>
      </tp>
      <tp>
        <v>212.8</v>
        <stp/>
        <stp>##V3_BDPV12</stp>
        <stp>SWEDA SS Equity</stp>
        <stp>PX_YEST_CLOSE</stp>
        <stp>[Crispin Spreadsheet.xlsx]OEI!R380C6</stp>
        <tr r="F380" s="1"/>
      </tp>
      <tp t="s">
        <v>#N/A N/A</v>
        <stp/>
        <stp>##V3_BDHV12</stp>
        <stp>HURLN 7.5 07/24/22 Corp</stp>
        <stp>PX_CLOSE_1D</stp>
        <stp>14/08/2018</stp>
        <stp>14/08/2018</stp>
        <stp>[Crispin Spreadsheet.xlsx]FDXC!R40C22</stp>
        <tr r="V40" s="8"/>
      </tp>
      <tp>
        <v>103.66</v>
        <stp/>
        <stp>##V3_BDPV12</stp>
        <stp>SAP GY Equity</stp>
        <stp>LAST_PRICE</stp>
        <stp>[Crispin Spreadsheet.xlsx]SWAN!R53C7</stp>
        <tr r="G53" s="2"/>
      </tp>
      <tp>
        <v>72.599999999999994</v>
        <stp/>
        <stp>##V3_BDPV12</stp>
        <stp>SAVE FP Equity</stp>
        <stp>LAST_PRICE</stp>
        <stp>[Crispin Spreadsheet.xlsx]OBID!R12C7</stp>
        <tr r="G12" s="7"/>
      </tp>
      <tp>
        <v>30.64</v>
        <stp/>
        <stp>##V3_BDHV12</stp>
        <stp>METSO FH Equity</stp>
        <stp>PX_CLOSE_1D</stp>
        <stp>14/08/2018</stp>
        <stp>14/08/2018</stp>
        <stp>[Crispin Spreadsheet.xlsx]OEI!R76C28</stp>
        <tr r="AB76" s="1"/>
      </tp>
      <tp>
        <v>184.5</v>
        <stp/>
        <stp>##V3_BDHV12</stp>
        <stp>BARC LN Equity</stp>
        <stp>PX_CLOSE_1D</stp>
        <stp>14/08/2018</stp>
        <stp>14/08/2018</stp>
        <stp>[Crispin Spreadsheet.xlsx]OPE!R32C22</stp>
        <tr r="V32" s="5"/>
      </tp>
      <tp>
        <v>5.72</v>
        <stp/>
        <stp>##V3_BDPV12</stp>
        <stp>857 HK Equity</stp>
        <stp>LAST_PRICE</stp>
        <stp>[Crispin Spreadsheet.xlsx]OEI!R208C7</stp>
        <tr r="G208" s="1"/>
      </tp>
      <tp>
        <v>184.5</v>
        <stp/>
        <stp>##V3_BDHV12</stp>
        <stp>BARC LN Equity</stp>
        <stp>PX_CLOSE_1D</stp>
        <stp>14/08/2018</stp>
        <stp>14/08/2018</stp>
        <stp>[Crispin Spreadsheet.xlsx]FDXC!R35C22</stp>
        <tr r="V35" s="8"/>
      </tp>
      <tp>
        <v>35.1</v>
        <stp/>
        <stp>##V3_BDHV12</stp>
        <stp>JSE LN Equity</stp>
        <stp>PX_CLOSE_1D</stp>
        <stp>14/08/2018</stp>
        <stp>14/08/2018</stp>
        <stp>[Crispin Spreadsheet.xlsx]FDXC!R41C22</stp>
        <tr r="V41" s="8"/>
      </tp>
      <tp>
        <v>35.04</v>
        <stp/>
        <stp>##V3_BDHV12</stp>
        <stp>CMCSA US Equity</stp>
        <stp>PX_CLOSE_1D</stp>
        <stp>14/08/2018</stp>
        <stp>14/08/2018</stp>
        <stp>[Crispin Spreadsheet.xlsx]OPUS!R60C22</stp>
        <tr r="V60" s="4"/>
      </tp>
      <tp>
        <v>400</v>
        <stp/>
        <stp>##V3_BDHV12</stp>
        <stp>4689 JT Equity</stp>
        <stp>PX_CLOSE_1D</stp>
        <stp>14/08/2018</stp>
        <stp>14/08/2018</stp>
        <stp>[Crispin Spreadsheet.xlsx]OEI!R298C28</stp>
        <tr r="AB298" s="1"/>
      </tp>
      <tp>
        <v>8.7200000000000006</v>
        <stp/>
        <stp>##V3_BDHV12</stp>
        <stp>2689 HK Equity</stp>
        <stp>PX_CLOSE_1D</stp>
        <stp>14/08/2018</stp>
        <stp>14/08/2018</stp>
        <stp>[Crispin Spreadsheet.xlsx]OEI!R207C28</stp>
        <tr r="AB207" s="1"/>
      </tp>
      <tp>
        <v>2.87</v>
        <stp/>
        <stp>##V3_BDHV12</stp>
        <stp>2899 HK Equity</stp>
        <stp>PX_CLOSE_1D</stp>
        <stp>14/08/2018</stp>
        <stp>14/08/2018</stp>
        <stp>[Crispin Spreadsheet.xlsx]OEI!R204C28</stp>
        <tr r="AB204" s="1"/>
      </tp>
      <tp>
        <v>1232</v>
        <stp/>
        <stp>##V3_BDHV12</stp>
        <stp>3099 JT Equity</stp>
        <stp>PX_CLOSE_1D</stp>
        <stp>14/08/2018</stp>
        <stp>14/08/2018</stp>
        <stp>[Crispin Spreadsheet.xlsx]OEI!R259C28</stp>
        <tr r="AB259" s="1"/>
      </tp>
      <tp>
        <v>3.29</v>
        <stp/>
        <stp>##V3_BDHV12</stp>
        <stp>1919 HK Equity</stp>
        <stp>PX_CLOSE_1D</stp>
        <stp>14/08/2018</stp>
        <stp>14/08/2018</stp>
        <stp>[Crispin Spreadsheet.xlsx]OEI!R201C28</stp>
        <tr r="AB201" s="1"/>
      </tp>
      <tp>
        <v>3635</v>
        <stp/>
        <stp>##V3_BDHV12</stp>
        <stp>8919 JT Equity</stp>
        <stp>PX_CLOSE_1D</stp>
        <stp>14/08/2018</stp>
        <stp>14/08/2018</stp>
        <stp>[Crispin Spreadsheet.xlsx]OEI!R265C28</stp>
        <tr r="AB265" s="1"/>
      </tp>
      <tp>
        <v>2000</v>
        <stp/>
        <stp>##V3_BDHV12</stp>
        <stp>8929 JT Equity</stp>
        <stp>PX_CLOSE_1D</stp>
        <stp>14/08/2018</stp>
        <stp>14/08/2018</stp>
        <stp>[Crispin Spreadsheet.xlsx]OEI!R251C28</stp>
        <tr r="AB251" s="1"/>
      </tp>
      <tp>
        <v>39.18</v>
        <stp/>
        <stp>##V3_BDHV12</stp>
        <stp>KSP ID Equity</stp>
        <stp>PX_CLOSE_1D</stp>
        <stp>14/08/2018</stp>
        <stp>14/08/2018</stp>
        <stp>[Crispin Spreadsheet.xlsx]SWAN!R70C26</stp>
        <tr r="Z70" s="2"/>
      </tp>
      <tp>
        <v>52.01</v>
        <stp/>
        <stp>##V3_BDHV12</stp>
        <stp>BNP FP Equity</stp>
        <stp>PX_CLOSE_1D</stp>
        <stp>14/08/2018</stp>
        <stp>14/08/2018</stp>
        <stp>[Crispin Spreadsheet.xlsx]SWAN!R34C26</stp>
        <tr r="Z34" s="2"/>
      </tp>
      <tp>
        <v>100.1</v>
        <stp/>
        <stp>##V3_BDHV12</stp>
        <stp>SAP GY Equity</stp>
        <stp>PX_CLOSE_1D</stp>
        <stp>14/08/2018</stp>
        <stp>14/08/2018</stp>
        <stp>[Crispin Spreadsheet.xlsx]SWAN!R53C26</stp>
        <tr r="Z53" s="2"/>
      </tp>
      <tp>
        <v>5050</v>
        <stp/>
        <stp>##V3_BDHV12</stp>
        <stp>9719 JT Equity</stp>
        <stp>PX_CLOSE_1D</stp>
        <stp>14/08/2018</stp>
        <stp>14/08/2018</stp>
        <stp>[Crispin Spreadsheet.xlsx]OEI!R282C28</stp>
        <tr r="AB282" s="1"/>
      </tp>
      <tp>
        <v>0.90110000000000001</v>
        <stp/>
        <stp>##V3_BDPV12</stp>
        <stp>EURGBp Curncy</stp>
        <stp>LAST_PRICE</stp>
        <stp>[Crispin Spreadsheet.xlsx]OEI!R458C13</stp>
        <tr r="M458" s="1"/>
      </tp>
      <tp>
        <v>0.90110000000000001</v>
        <stp/>
        <stp>##V3_BDPV12</stp>
        <stp>EURGBp Curncy</stp>
        <stp>LAST_PRICE</stp>
        <stp>[Crispin Spreadsheet.xlsx]OEI!R459C13</stp>
        <tr r="M459" s="1"/>
      </tp>
      <tp>
        <v>0.90110000000000001</v>
        <stp/>
        <stp>##V3_BDPV12</stp>
        <stp>EURGBp Curncy</stp>
        <stp>LAST_PRICE</stp>
        <stp>[Crispin Spreadsheet.xlsx]OEI!R454C13</stp>
        <tr r="M454" s="1"/>
      </tp>
      <tp>
        <v>0.90110000000000001</v>
        <stp/>
        <stp>##V3_BDPV12</stp>
        <stp>EURGBp Curncy</stp>
        <stp>LAST_PRICE</stp>
        <stp>[Crispin Spreadsheet.xlsx]OEI!R455C13</stp>
        <tr r="M455" s="1"/>
      </tp>
      <tp>
        <v>0.90110000000000001</v>
        <stp/>
        <stp>##V3_BDPV12</stp>
        <stp>EURGBp Curncy</stp>
        <stp>LAST_PRICE</stp>
        <stp>[Crispin Spreadsheet.xlsx]OEI!R456C13</stp>
        <tr r="M456" s="1"/>
      </tp>
      <tp>
        <v>0.90110000000000001</v>
        <stp/>
        <stp>##V3_BDPV12</stp>
        <stp>EURGBp Curncy</stp>
        <stp>LAST_PRICE</stp>
        <stp>[Crispin Spreadsheet.xlsx]OEI!R457C13</stp>
        <tr r="M457" s="1"/>
      </tp>
      <tp>
        <v>0.90110000000000001</v>
        <stp/>
        <stp>##V3_BDPV12</stp>
        <stp>EURGBp Curncy</stp>
        <stp>LAST_PRICE</stp>
        <stp>[Crispin Spreadsheet.xlsx]OEI!R450C13</stp>
        <tr r="M450" s="1"/>
      </tp>
      <tp>
        <v>0.90110000000000001</v>
        <stp/>
        <stp>##V3_BDPV12</stp>
        <stp>EURGBp Curncy</stp>
        <stp>LAST_PRICE</stp>
        <stp>[Crispin Spreadsheet.xlsx]OEI!R452C13</stp>
        <tr r="M452" s="1"/>
      </tp>
      <tp>
        <v>0.90110000000000001</v>
        <stp/>
        <stp>##V3_BDPV12</stp>
        <stp>EURGBp Curncy</stp>
        <stp>LAST_PRICE</stp>
        <stp>[Crispin Spreadsheet.xlsx]OEI!R453C13</stp>
        <tr r="M453" s="1"/>
      </tp>
      <tp>
        <v>0.90110000000000001</v>
        <stp/>
        <stp>##V3_BDPV12</stp>
        <stp>EURGBp Curncy</stp>
        <stp>LAST_PRICE</stp>
        <stp>[Crispin Spreadsheet.xlsx]OEI!R448C13</stp>
        <tr r="M448" s="1"/>
      </tp>
      <tp>
        <v>0.90110000000000001</v>
        <stp/>
        <stp>##V3_BDPV12</stp>
        <stp>EURGBp Curncy</stp>
        <stp>LAST_PRICE</stp>
        <stp>[Crispin Spreadsheet.xlsx]OEI!R449C13</stp>
        <tr r="M449" s="1"/>
      </tp>
      <tp>
        <v>0.90110000000000001</v>
        <stp/>
        <stp>##V3_BDPV12</stp>
        <stp>EURGBp Curncy</stp>
        <stp>LAST_PRICE</stp>
        <stp>[Crispin Spreadsheet.xlsx]OEI!R445C13</stp>
        <tr r="M445" s="1"/>
      </tp>
      <tp>
        <v>0.90110000000000001</v>
        <stp/>
        <stp>##V3_BDPV12</stp>
        <stp>EURGBp Curncy</stp>
        <stp>LAST_PRICE</stp>
        <stp>[Crispin Spreadsheet.xlsx]OEI!R447C13</stp>
        <tr r="M447" s="1"/>
      </tp>
      <tp>
        <v>0.90110000000000001</v>
        <stp/>
        <stp>##V3_BDPV12</stp>
        <stp>EURGBp Curncy</stp>
        <stp>LAST_PRICE</stp>
        <stp>[Crispin Spreadsheet.xlsx]OEI!R440C13</stp>
        <tr r="M440" s="1"/>
      </tp>
      <tp>
        <v>0.90110000000000001</v>
        <stp/>
        <stp>##V3_BDPV12</stp>
        <stp>EURGBp Curncy</stp>
        <stp>LAST_PRICE</stp>
        <stp>[Crispin Spreadsheet.xlsx]OEI!R441C13</stp>
        <tr r="M441" s="1"/>
      </tp>
      <tp>
        <v>0.90110000000000001</v>
        <stp/>
        <stp>##V3_BDPV12</stp>
        <stp>EURGBp Curncy</stp>
        <stp>LAST_PRICE</stp>
        <stp>[Crispin Spreadsheet.xlsx]OEI!R442C13</stp>
        <tr r="M442" s="1"/>
      </tp>
      <tp>
        <v>0.90110000000000001</v>
        <stp/>
        <stp>##V3_BDPV12</stp>
        <stp>EURGBp Curncy</stp>
        <stp>LAST_PRICE</stp>
        <stp>[Crispin Spreadsheet.xlsx]OEI!R443C13</stp>
        <tr r="M443" s="1"/>
      </tp>
      <tp>
        <v>0.90110000000000001</v>
        <stp/>
        <stp>##V3_BDPV12</stp>
        <stp>EURGBp Curncy</stp>
        <stp>LAST_PRICE</stp>
        <stp>[Crispin Spreadsheet.xlsx]OEI!R478C13</stp>
        <tr r="M478" s="1"/>
      </tp>
      <tp>
        <v>0.90110000000000001</v>
        <stp/>
        <stp>##V3_BDPV12</stp>
        <stp>EURGBp Curncy</stp>
        <stp>LAST_PRICE</stp>
        <stp>[Crispin Spreadsheet.xlsx]OEI!R474C13</stp>
        <tr r="M474" s="1"/>
      </tp>
      <tp>
        <v>0.90110000000000001</v>
        <stp/>
        <stp>##V3_BDPV12</stp>
        <stp>EURGBp Curncy</stp>
        <stp>LAST_PRICE</stp>
        <stp>[Crispin Spreadsheet.xlsx]OEI!R475C13</stp>
        <tr r="M475" s="1"/>
      </tp>
      <tp>
        <v>0.90110000000000001</v>
        <stp/>
        <stp>##V3_BDPV12</stp>
        <stp>EURGBp Curncy</stp>
        <stp>LAST_PRICE</stp>
        <stp>[Crispin Spreadsheet.xlsx]OEI!R476C13</stp>
        <tr r="M476" s="1"/>
      </tp>
      <tp>
        <v>0.90110000000000001</v>
        <stp/>
        <stp>##V3_BDPV12</stp>
        <stp>EURGBp Curncy</stp>
        <stp>LAST_PRICE</stp>
        <stp>[Crispin Spreadsheet.xlsx]OEI!R477C13</stp>
        <tr r="M477" s="1"/>
      </tp>
      <tp>
        <v>0.90110000000000001</v>
        <stp/>
        <stp>##V3_BDPV12</stp>
        <stp>EURGBp Curncy</stp>
        <stp>LAST_PRICE</stp>
        <stp>[Crispin Spreadsheet.xlsx]OEI!R470C13</stp>
        <tr r="M470" s="1"/>
      </tp>
      <tp>
        <v>0.90110000000000001</v>
        <stp/>
        <stp>##V3_BDPV12</stp>
        <stp>EURGBp Curncy</stp>
        <stp>LAST_PRICE</stp>
        <stp>[Crispin Spreadsheet.xlsx]OEI!R471C13</stp>
        <tr r="M471" s="1"/>
      </tp>
      <tp>
        <v>0.90110000000000001</v>
        <stp/>
        <stp>##V3_BDPV12</stp>
        <stp>EURGBp Curncy</stp>
        <stp>LAST_PRICE</stp>
        <stp>[Crispin Spreadsheet.xlsx]OEI!R472C13</stp>
        <tr r="M472" s="1"/>
      </tp>
      <tp>
        <v>0.90110000000000001</v>
        <stp/>
        <stp>##V3_BDPV12</stp>
        <stp>EURGBp Curncy</stp>
        <stp>LAST_PRICE</stp>
        <stp>[Crispin Spreadsheet.xlsx]OEI!R473C13</stp>
        <tr r="M473" s="1"/>
      </tp>
      <tp>
        <v>0.90110000000000001</v>
        <stp/>
        <stp>##V3_BDPV12</stp>
        <stp>EURGBp Curncy</stp>
        <stp>LAST_PRICE</stp>
        <stp>[Crispin Spreadsheet.xlsx]OEI!R468C13</stp>
        <tr r="M468" s="1"/>
      </tp>
      <tp>
        <v>0.90110000000000001</v>
        <stp/>
        <stp>##V3_BDPV12</stp>
        <stp>EURGBp Curncy</stp>
        <stp>LAST_PRICE</stp>
        <stp>[Crispin Spreadsheet.xlsx]OEI!R469C13</stp>
        <tr r="M469" s="1"/>
      </tp>
      <tp>
        <v>0.90110000000000001</v>
        <stp/>
        <stp>##V3_BDPV12</stp>
        <stp>EURGBp Curncy</stp>
        <stp>LAST_PRICE</stp>
        <stp>[Crispin Spreadsheet.xlsx]OEI!R464C13</stp>
        <tr r="M464" s="1"/>
      </tp>
      <tp>
        <v>0.90110000000000001</v>
        <stp/>
        <stp>##V3_BDPV12</stp>
        <stp>EURGBp Curncy</stp>
        <stp>LAST_PRICE</stp>
        <stp>[Crispin Spreadsheet.xlsx]OEI!R465C13</stp>
        <tr r="M465" s="1"/>
      </tp>
      <tp>
        <v>0.90110000000000001</v>
        <stp/>
        <stp>##V3_BDPV12</stp>
        <stp>EURGBp Curncy</stp>
        <stp>LAST_PRICE</stp>
        <stp>[Crispin Spreadsheet.xlsx]OEI!R466C13</stp>
        <tr r="M466" s="1"/>
      </tp>
      <tp>
        <v>0.90110000000000001</v>
        <stp/>
        <stp>##V3_BDPV12</stp>
        <stp>EURGBp Curncy</stp>
        <stp>LAST_PRICE</stp>
        <stp>[Crispin Spreadsheet.xlsx]OEI!R467C13</stp>
        <tr r="M467" s="1"/>
      </tp>
      <tp>
        <v>0.90110000000000001</v>
        <stp/>
        <stp>##V3_BDPV12</stp>
        <stp>EURGBp Curncy</stp>
        <stp>LAST_PRICE</stp>
        <stp>[Crispin Spreadsheet.xlsx]OEI!R460C13</stp>
        <tr r="M460" s="1"/>
      </tp>
      <tp>
        <v>0.90110000000000001</v>
        <stp/>
        <stp>##V3_BDPV12</stp>
        <stp>EURGBp Curncy</stp>
        <stp>LAST_PRICE</stp>
        <stp>[Crispin Spreadsheet.xlsx]OEI!R461C13</stp>
        <tr r="M461" s="1"/>
      </tp>
      <tp>
        <v>0.90110000000000001</v>
        <stp/>
        <stp>##V3_BDPV12</stp>
        <stp>EURGBp Curncy</stp>
        <stp>LAST_PRICE</stp>
        <stp>[Crispin Spreadsheet.xlsx]OEI!R462C13</stp>
        <tr r="M462" s="1"/>
      </tp>
      <tp>
        <v>0.90110000000000001</v>
        <stp/>
        <stp>##V3_BDPV12</stp>
        <stp>EURGBp Curncy</stp>
        <stp>LAST_PRICE</stp>
        <stp>[Crispin Spreadsheet.xlsx]OEI!R463C13</stp>
        <tr r="M463" s="1"/>
      </tp>
      <tp>
        <v>0.90110000000000001</v>
        <stp/>
        <stp>##V3_BDPV12</stp>
        <stp>EURGBp Curncy</stp>
        <stp>LAST_PRICE</stp>
        <stp>[Crispin Spreadsheet.xlsx]OEI!R418C13</stp>
        <tr r="M418" s="1"/>
      </tp>
      <tp>
        <v>0.90110000000000001</v>
        <stp/>
        <stp>##V3_BDPV12</stp>
        <stp>EURGBp Curncy</stp>
        <stp>LAST_PRICE</stp>
        <stp>[Crispin Spreadsheet.xlsx]OEI!R419C13</stp>
        <tr r="M419" s="1"/>
      </tp>
      <tp>
        <v>0.90110000000000001</v>
        <stp/>
        <stp>##V3_BDPV12</stp>
        <stp>EURGBp Curncy</stp>
        <stp>LAST_PRICE</stp>
        <stp>[Crispin Spreadsheet.xlsx]OEI!R415C13</stp>
        <tr r="M415" s="1"/>
      </tp>
      <tp>
        <v>0.90110000000000001</v>
        <stp/>
        <stp>##V3_BDPV12</stp>
        <stp>EURGBp Curncy</stp>
        <stp>LAST_PRICE</stp>
        <stp>[Crispin Spreadsheet.xlsx]OEI!R416C13</stp>
        <tr r="M416" s="1"/>
      </tp>
      <tp>
        <v>0.90110000000000001</v>
        <stp/>
        <stp>##V3_BDPV12</stp>
        <stp>EURGBp Curncy</stp>
        <stp>LAST_PRICE</stp>
        <stp>[Crispin Spreadsheet.xlsx]OEI!R417C13</stp>
        <tr r="M417" s="1"/>
      </tp>
      <tp>
        <v>0.90110000000000001</v>
        <stp/>
        <stp>##V3_BDPV12</stp>
        <stp>EURGBp Curncy</stp>
        <stp>LAST_PRICE</stp>
        <stp>[Crispin Spreadsheet.xlsx]OEI!R438C13</stp>
        <tr r="M438" s="1"/>
      </tp>
      <tp>
        <v>0.90110000000000001</v>
        <stp/>
        <stp>##V3_BDPV12</stp>
        <stp>EURGBp Curncy</stp>
        <stp>LAST_PRICE</stp>
        <stp>[Crispin Spreadsheet.xlsx]OEI!R439C13</stp>
        <tr r="M439" s="1"/>
      </tp>
      <tp>
        <v>0.90110000000000001</v>
        <stp/>
        <stp>##V3_BDPV12</stp>
        <stp>EURGBp Curncy</stp>
        <stp>LAST_PRICE</stp>
        <stp>[Crispin Spreadsheet.xlsx]OEI!R434C13</stp>
        <tr r="M434" s="1"/>
      </tp>
      <tp>
        <v>0.90110000000000001</v>
        <stp/>
        <stp>##V3_BDPV12</stp>
        <stp>EURGBp Curncy</stp>
        <stp>LAST_PRICE</stp>
        <stp>[Crispin Spreadsheet.xlsx]OEI!R436C13</stp>
        <tr r="M436" s="1"/>
      </tp>
      <tp>
        <v>0.90110000000000001</v>
        <stp/>
        <stp>##V3_BDPV12</stp>
        <stp>EURGBp Curncy</stp>
        <stp>LAST_PRICE</stp>
        <stp>[Crispin Spreadsheet.xlsx]OEI!R437C13</stp>
        <tr r="M437" s="1"/>
      </tp>
      <tp>
        <v>0.90110000000000001</v>
        <stp/>
        <stp>##V3_BDPV12</stp>
        <stp>EURGBp Curncy</stp>
        <stp>LAST_PRICE</stp>
        <stp>[Crispin Spreadsheet.xlsx]OEI!R430C13</stp>
        <tr r="M430" s="1"/>
      </tp>
      <tp>
        <v>0.90110000000000001</v>
        <stp/>
        <stp>##V3_BDPV12</stp>
        <stp>EURGBp Curncy</stp>
        <stp>LAST_PRICE</stp>
        <stp>[Crispin Spreadsheet.xlsx]OEI!R431C13</stp>
        <tr r="M431" s="1"/>
      </tp>
      <tp>
        <v>0.90110000000000001</v>
        <stp/>
        <stp>##V3_BDPV12</stp>
        <stp>EURGBp Curncy</stp>
        <stp>LAST_PRICE</stp>
        <stp>[Crispin Spreadsheet.xlsx]OEI!R432C13</stp>
        <tr r="M432" s="1"/>
      </tp>
      <tp>
        <v>0.90110000000000001</v>
        <stp/>
        <stp>##V3_BDPV12</stp>
        <stp>EURGBp Curncy</stp>
        <stp>LAST_PRICE</stp>
        <stp>[Crispin Spreadsheet.xlsx]OEI!R433C13</stp>
        <tr r="M433" s="1"/>
      </tp>
      <tp>
        <v>0.90110000000000001</v>
        <stp/>
        <stp>##V3_BDPV12</stp>
        <stp>EURGBp Curncy</stp>
        <stp>LAST_PRICE</stp>
        <stp>[Crispin Spreadsheet.xlsx]OEI!R428C13</stp>
        <tr r="M428" s="1"/>
      </tp>
      <tp>
        <v>0.90110000000000001</v>
        <stp/>
        <stp>##V3_BDPV12</stp>
        <stp>EURGBp Curncy</stp>
        <stp>LAST_PRICE</stp>
        <stp>[Crispin Spreadsheet.xlsx]OEI!R429C13</stp>
        <tr r="M429" s="1"/>
      </tp>
      <tp>
        <v>0.90110000000000001</v>
        <stp/>
        <stp>##V3_BDPV12</stp>
        <stp>EURGBp Curncy</stp>
        <stp>LAST_PRICE</stp>
        <stp>[Crispin Spreadsheet.xlsx]OEI!R424C13</stp>
        <tr r="M424" s="1"/>
      </tp>
      <tp>
        <v>0.90110000000000001</v>
        <stp/>
        <stp>##V3_BDPV12</stp>
        <stp>EURGBp Curncy</stp>
        <stp>LAST_PRICE</stp>
        <stp>[Crispin Spreadsheet.xlsx]OEI!R425C13</stp>
        <tr r="M425" s="1"/>
      </tp>
      <tp>
        <v>0.90110000000000001</v>
        <stp/>
        <stp>##V3_BDPV12</stp>
        <stp>EURGBp Curncy</stp>
        <stp>LAST_PRICE</stp>
        <stp>[Crispin Spreadsheet.xlsx]OEI!R426C13</stp>
        <tr r="M426" s="1"/>
      </tp>
      <tp>
        <v>0.90110000000000001</v>
        <stp/>
        <stp>##V3_BDPV12</stp>
        <stp>EURGBp Curncy</stp>
        <stp>LAST_PRICE</stp>
        <stp>[Crispin Spreadsheet.xlsx]OEI!R427C13</stp>
        <tr r="M427" s="1"/>
      </tp>
      <tp>
        <v>0.90110000000000001</v>
        <stp/>
        <stp>##V3_BDPV12</stp>
        <stp>EURGBp Curncy</stp>
        <stp>LAST_PRICE</stp>
        <stp>[Crispin Spreadsheet.xlsx]OEI!R420C13</stp>
        <tr r="M420" s="1"/>
      </tp>
      <tp>
        <v>0.90110000000000001</v>
        <stp/>
        <stp>##V3_BDPV12</stp>
        <stp>EURGBp Curncy</stp>
        <stp>LAST_PRICE</stp>
        <stp>[Crispin Spreadsheet.xlsx]OEI!R421C13</stp>
        <tr r="M421" s="1"/>
      </tp>
      <tp>
        <v>0.90110000000000001</v>
        <stp/>
        <stp>##V3_BDPV12</stp>
        <stp>EURGBp Curncy</stp>
        <stp>LAST_PRICE</stp>
        <stp>[Crispin Spreadsheet.xlsx]OEI!R422C13</stp>
        <tr r="M422" s="1"/>
      </tp>
      <tp>
        <v>0.90110000000000001</v>
        <stp/>
        <stp>##V3_BDPV12</stp>
        <stp>EURGBp Curncy</stp>
        <stp>LAST_PRICE</stp>
        <stp>[Crispin Spreadsheet.xlsx]OEI!R423C13</stp>
        <tr r="M423" s="1"/>
      </tp>
      <tp>
        <v>0.90110000000000001</v>
        <stp/>
        <stp>##V3_BDPV12</stp>
        <stp>EURGBp Curncy</stp>
        <stp>LAST_PRICE</stp>
        <stp>[Crispin Spreadsheet.xlsx]OEI!R498C13</stp>
        <tr r="M498" s="1"/>
      </tp>
      <tp>
        <v>0.90110000000000001</v>
        <stp/>
        <stp>##V3_BDPV12</stp>
        <stp>EURGBp Curncy</stp>
        <stp>LAST_PRICE</stp>
        <stp>[Crispin Spreadsheet.xlsx]OEI!R499C13</stp>
        <tr r="M499" s="1"/>
      </tp>
      <tp>
        <v>0.90110000000000001</v>
        <stp/>
        <stp>##V3_BDPV12</stp>
        <stp>EURGBp Curncy</stp>
        <stp>LAST_PRICE</stp>
        <stp>[Crispin Spreadsheet.xlsx]OEI!R494C13</stp>
        <tr r="M494" s="1"/>
      </tp>
      <tp>
        <v>0.90110000000000001</v>
        <stp/>
        <stp>##V3_BDPV12</stp>
        <stp>EURGBp Curncy</stp>
        <stp>LAST_PRICE</stp>
        <stp>[Crispin Spreadsheet.xlsx]OEI!R496C13</stp>
        <tr r="M496" s="1"/>
      </tp>
      <tp>
        <v>0.90110000000000001</v>
        <stp/>
        <stp>##V3_BDPV12</stp>
        <stp>EURGBp Curncy</stp>
        <stp>LAST_PRICE</stp>
        <stp>[Crispin Spreadsheet.xlsx]OEI!R491C13</stp>
        <tr r="M491" s="1"/>
      </tp>
      <tp>
        <v>0.90110000000000001</v>
        <stp/>
        <stp>##V3_BDPV12</stp>
        <stp>EURGBp Curncy</stp>
        <stp>LAST_PRICE</stp>
        <stp>[Crispin Spreadsheet.xlsx]OEI!R492C13</stp>
        <tr r="M492" s="1"/>
      </tp>
      <tp>
        <v>0.90110000000000001</v>
        <stp/>
        <stp>##V3_BDPV12</stp>
        <stp>EURGBp Curncy</stp>
        <stp>LAST_PRICE</stp>
        <stp>[Crispin Spreadsheet.xlsx]OEI!R493C13</stp>
        <tr r="M493" s="1"/>
      </tp>
      <tp>
        <v>0.90110000000000001</v>
        <stp/>
        <stp>##V3_BDPV12</stp>
        <stp>EURGBp Curncy</stp>
        <stp>LAST_PRICE</stp>
        <stp>[Crispin Spreadsheet.xlsx]OEI!R488C13</stp>
        <tr r="M488" s="1"/>
      </tp>
      <tp>
        <v>0.90110000000000001</v>
        <stp/>
        <stp>##V3_BDPV12</stp>
        <stp>EURGBp Curncy</stp>
        <stp>LAST_PRICE</stp>
        <stp>[Crispin Spreadsheet.xlsx]OEI!R489C13</stp>
        <tr r="M489" s="1"/>
      </tp>
      <tp>
        <v>0.90110000000000001</v>
        <stp/>
        <stp>##V3_BDPV12</stp>
        <stp>EURGBp Curncy</stp>
        <stp>LAST_PRICE</stp>
        <stp>[Crispin Spreadsheet.xlsx]OEI!R484C13</stp>
        <tr r="M484" s="1"/>
      </tp>
      <tp>
        <v>0.90110000000000001</v>
        <stp/>
        <stp>##V3_BDPV12</stp>
        <stp>EURGBp Curncy</stp>
        <stp>LAST_PRICE</stp>
        <stp>[Crispin Spreadsheet.xlsx]OEI!R486C13</stp>
        <tr r="M486" s="1"/>
      </tp>
      <tp>
        <v>0.90110000000000001</v>
        <stp/>
        <stp>##V3_BDPV12</stp>
        <stp>EURGBp Curncy</stp>
        <stp>LAST_PRICE</stp>
        <stp>[Crispin Spreadsheet.xlsx]OEI!R487C13</stp>
        <tr r="M487" s="1"/>
      </tp>
      <tp>
        <v>0.90110000000000001</v>
        <stp/>
        <stp>##V3_BDPV12</stp>
        <stp>EURGBp Curncy</stp>
        <stp>LAST_PRICE</stp>
        <stp>[Crispin Spreadsheet.xlsx]OEI!R480C13</stp>
        <tr r="M480" s="1"/>
      </tp>
      <tp>
        <v>0.90110000000000001</v>
        <stp/>
        <stp>##V3_BDPV12</stp>
        <stp>EURGBp Curncy</stp>
        <stp>LAST_PRICE</stp>
        <stp>[Crispin Spreadsheet.xlsx]OEI!R481C13</stp>
        <tr r="M481" s="1"/>
      </tp>
      <tp>
        <v>0.90110000000000001</v>
        <stp/>
        <stp>##V3_BDPV12</stp>
        <stp>EURGBp Curncy</stp>
        <stp>LAST_PRICE</stp>
        <stp>[Crispin Spreadsheet.xlsx]OEI!R482C13</stp>
        <tr r="M482" s="1"/>
      </tp>
      <tp>
        <v>0.90110000000000001</v>
        <stp/>
        <stp>##V3_BDPV12</stp>
        <stp>EURGBp Curncy</stp>
        <stp>LAST_PRICE</stp>
        <stp>[Crispin Spreadsheet.xlsx]OEI!R483C13</stp>
        <tr r="M483" s="1"/>
      </tp>
      <tp>
        <v>0.90110000000000001</v>
        <stp/>
        <stp>##V3_BDPV12</stp>
        <stp>EURGBP Curncy</stp>
        <stp>LAST_PRICE</stp>
        <stp>[Crispin Spreadsheet.xlsx]OEI!R451C13</stp>
        <tr r="M451" s="1"/>
      </tp>
      <tp>
        <v>0.90110000000000001</v>
        <stp/>
        <stp>##V3_BDPV12</stp>
        <stp>EURGBP Curncy</stp>
        <stp>LAST_PRICE</stp>
        <stp>[Crispin Spreadsheet.xlsx]OEI!R414C13</stp>
        <tr r="M414" s="1"/>
      </tp>
      <tp>
        <v>0.90110000000000001</v>
        <stp/>
        <stp>##V3_BDPV12</stp>
        <stp>EURGBP Curncy</stp>
        <stp>LAST_PRICE</stp>
        <stp>[Crispin Spreadsheet.xlsx]OEI!R413C13</stp>
        <tr r="M413" s="1"/>
      </tp>
      <tp>
        <v>0.90110000000000001</v>
        <stp/>
        <stp>##V3_BDPV12</stp>
        <stp>EURGBP Curncy</stp>
        <stp>LAST_PRICE</stp>
        <stp>[Crispin Spreadsheet.xlsx]OEI!R435C13</stp>
        <tr r="M435" s="1"/>
      </tp>
      <tp>
        <v>0.90110000000000001</v>
        <stp/>
        <stp>##V3_BDPV12</stp>
        <stp>EURGBP Curncy</stp>
        <stp>LAST_PRICE</stp>
        <stp>[Crispin Spreadsheet.xlsx]OEI!R495C13</stp>
        <tr r="M495" s="1"/>
      </tp>
      <tp>
        <v>0.90110000000000001</v>
        <stp/>
        <stp>##V3_BDPV12</stp>
        <stp>EURGBP Curncy</stp>
        <stp>LAST_PRICE</stp>
        <stp>[Crispin Spreadsheet.xlsx]OEI!R497C13</stp>
        <tr r="M497" s="1"/>
      </tp>
      <tp>
        <v>0.90110000000000001</v>
        <stp/>
        <stp>##V3_BDPV12</stp>
        <stp>EURGBP Curncy</stp>
        <stp>LAST_PRICE</stp>
        <stp>[Crispin Spreadsheet.xlsx]OEI!R485C13</stp>
        <tr r="M485" s="1"/>
      </tp>
      <tp>
        <v>0.90110000000000001</v>
        <stp/>
        <stp>##V3_BDPV12</stp>
        <stp>EURGBp Curncy</stp>
        <stp>LAST_PRICE</stp>
        <stp>[Crispin Spreadsheet.xlsx]OEI!R558C13</stp>
        <tr r="M558" s="1"/>
      </tp>
      <tp>
        <v>0.90110000000000001</v>
        <stp/>
        <stp>##V3_BDPV12</stp>
        <stp>EURGBp Curncy</stp>
        <stp>LAST_PRICE</stp>
        <stp>[Crispin Spreadsheet.xlsx]OEI!R559C13</stp>
        <tr r="M559" s="1"/>
      </tp>
      <tp>
        <v>0.90110000000000001</v>
        <stp/>
        <stp>##V3_BDPV12</stp>
        <stp>EURGBp Curncy</stp>
        <stp>LAST_PRICE</stp>
        <stp>[Crispin Spreadsheet.xlsx]OEI!R555C13</stp>
        <tr r="M555" s="1"/>
      </tp>
      <tp>
        <v>0.90110000000000001</v>
        <stp/>
        <stp>##V3_BDPV12</stp>
        <stp>EURGBp Curncy</stp>
        <stp>LAST_PRICE</stp>
        <stp>[Crispin Spreadsheet.xlsx]OEI!R556C13</stp>
        <tr r="M556" s="1"/>
      </tp>
      <tp>
        <v>0.90110000000000001</v>
        <stp/>
        <stp>##V3_BDPV12</stp>
        <stp>EURGBp Curncy</stp>
        <stp>LAST_PRICE</stp>
        <stp>[Crispin Spreadsheet.xlsx]OEI!R557C13</stp>
        <tr r="M557" s="1"/>
      </tp>
      <tp>
        <v>0.90110000000000001</v>
        <stp/>
        <stp>##V3_BDPV12</stp>
        <stp>EURGBp Curncy</stp>
        <stp>LAST_PRICE</stp>
        <stp>[Crispin Spreadsheet.xlsx]OEI!R550C13</stp>
        <tr r="M550" s="1"/>
      </tp>
      <tp>
        <v>0.90110000000000001</v>
        <stp/>
        <stp>##V3_BDPV12</stp>
        <stp>EURGBp Curncy</stp>
        <stp>LAST_PRICE</stp>
        <stp>[Crispin Spreadsheet.xlsx]OEI!R551C13</stp>
        <tr r="M551" s="1"/>
      </tp>
      <tp>
        <v>0.90110000000000001</v>
        <stp/>
        <stp>##V3_BDPV12</stp>
        <stp>EURGBp Curncy</stp>
        <stp>LAST_PRICE</stp>
        <stp>[Crispin Spreadsheet.xlsx]OEI!R553C13</stp>
        <tr r="M553" s="1"/>
      </tp>
      <tp>
        <v>0.90110000000000001</v>
        <stp/>
        <stp>##V3_BDPV12</stp>
        <stp>EURGBp Curncy</stp>
        <stp>LAST_PRICE</stp>
        <stp>[Crispin Spreadsheet.xlsx]OEI!R548C13</stp>
        <tr r="M548" s="1"/>
      </tp>
      <tp>
        <v>0.90110000000000001</v>
        <stp/>
        <stp>##V3_BDPV12</stp>
        <stp>EURGBp Curncy</stp>
        <stp>LAST_PRICE</stp>
        <stp>[Crispin Spreadsheet.xlsx]OEI!R549C13</stp>
        <tr r="M549" s="1"/>
      </tp>
      <tp>
        <v>0.90110000000000001</v>
        <stp/>
        <stp>##V3_BDPV12</stp>
        <stp>EURGBp Curncy</stp>
        <stp>LAST_PRICE</stp>
        <stp>[Crispin Spreadsheet.xlsx]OEI!R544C13</stp>
        <tr r="M544" s="1"/>
      </tp>
      <tp>
        <v>0.90110000000000001</v>
        <stp/>
        <stp>##V3_BDPV12</stp>
        <stp>EURGBp Curncy</stp>
        <stp>LAST_PRICE</stp>
        <stp>[Crispin Spreadsheet.xlsx]OEI!R545C13</stp>
        <tr r="M545" s="1"/>
      </tp>
      <tp>
        <v>0.90110000000000001</v>
        <stp/>
        <stp>##V3_BDPV12</stp>
        <stp>EURGBp Curncy</stp>
        <stp>LAST_PRICE</stp>
        <stp>[Crispin Spreadsheet.xlsx]OEI!R546C13</stp>
        <tr r="M546" s="1"/>
      </tp>
      <tp>
        <v>0.90110000000000001</v>
        <stp/>
        <stp>##V3_BDPV12</stp>
        <stp>EURGBp Curncy</stp>
        <stp>LAST_PRICE</stp>
        <stp>[Crispin Spreadsheet.xlsx]OEI!R547C13</stp>
        <tr r="M547" s="1"/>
      </tp>
      <tp>
        <v>0.90110000000000001</v>
        <stp/>
        <stp>##V3_BDPV12</stp>
        <stp>EURGBp Curncy</stp>
        <stp>LAST_PRICE</stp>
        <stp>[Crispin Spreadsheet.xlsx]OEI!R540C13</stp>
        <tr r="M540" s="1"/>
      </tp>
      <tp>
        <v>0.90110000000000001</v>
        <stp/>
        <stp>##V3_BDPV12</stp>
        <stp>EURGBp Curncy</stp>
        <stp>LAST_PRICE</stp>
        <stp>[Crispin Spreadsheet.xlsx]OEI!R541C13</stp>
        <tr r="M541" s="1"/>
      </tp>
      <tp>
        <v>0.90110000000000001</v>
        <stp/>
        <stp>##V3_BDPV12</stp>
        <stp>EURGBp Curncy</stp>
        <stp>LAST_PRICE</stp>
        <stp>[Crispin Spreadsheet.xlsx]OEI!R542C13</stp>
        <tr r="M542" s="1"/>
      </tp>
      <tp>
        <v>0.90110000000000001</v>
        <stp/>
        <stp>##V3_BDPV12</stp>
        <stp>EURGBp Curncy</stp>
        <stp>LAST_PRICE</stp>
        <stp>[Crispin Spreadsheet.xlsx]OEI!R543C13</stp>
        <tr r="M543" s="1"/>
      </tp>
      <tp>
        <v>0.90110000000000001</v>
        <stp/>
        <stp>##V3_BDPV12</stp>
        <stp>EURGBp Curncy</stp>
        <stp>LAST_PRICE</stp>
        <stp>[Crispin Spreadsheet.xlsx]OEI!R578C13</stp>
        <tr r="M578" s="1"/>
      </tp>
      <tp>
        <v>0.90110000000000001</v>
        <stp/>
        <stp>##V3_BDPV12</stp>
        <stp>EURGBp Curncy</stp>
        <stp>LAST_PRICE</stp>
        <stp>[Crispin Spreadsheet.xlsx]OEI!R579C13</stp>
        <tr r="M579" s="1"/>
      </tp>
      <tp>
        <v>0.90110000000000001</v>
        <stp/>
        <stp>##V3_BDPV12</stp>
        <stp>EURGBp Curncy</stp>
        <stp>LAST_PRICE</stp>
        <stp>[Crispin Spreadsheet.xlsx]OEI!R576C13</stp>
        <tr r="M576" s="1"/>
      </tp>
      <tp>
        <v>0.90110000000000001</v>
        <stp/>
        <stp>##V3_BDPV12</stp>
        <stp>EURGBp Curncy</stp>
        <stp>LAST_PRICE</stp>
        <stp>[Crispin Spreadsheet.xlsx]OEI!R577C13</stp>
        <tr r="M577" s="1"/>
      </tp>
      <tp>
        <v>0.90110000000000001</v>
        <stp/>
        <stp>##V3_BDPV12</stp>
        <stp>EURGBp Curncy</stp>
        <stp>LAST_PRICE</stp>
        <stp>[Crispin Spreadsheet.xlsx]OEI!R571C13</stp>
        <tr r="M571" s="1"/>
      </tp>
      <tp>
        <v>0.90110000000000001</v>
        <stp/>
        <stp>##V3_BDPV12</stp>
        <stp>EURGBp Curncy</stp>
        <stp>LAST_PRICE</stp>
        <stp>[Crispin Spreadsheet.xlsx]OEI!R572C13</stp>
        <tr r="M572" s="1"/>
      </tp>
      <tp>
        <v>0.90110000000000001</v>
        <stp/>
        <stp>##V3_BDPV12</stp>
        <stp>EURGBp Curncy</stp>
        <stp>LAST_PRICE</stp>
        <stp>[Crispin Spreadsheet.xlsx]OEI!R569C13</stp>
        <tr r="M569" s="1"/>
      </tp>
      <tp>
        <v>0.90110000000000001</v>
        <stp/>
        <stp>##V3_BDPV12</stp>
        <stp>EURGBp Curncy</stp>
        <stp>LAST_PRICE</stp>
        <stp>[Crispin Spreadsheet.xlsx]OEI!R564C13</stp>
        <tr r="M564" s="1"/>
      </tp>
      <tp>
        <v>0.90110000000000001</v>
        <stp/>
        <stp>##V3_BDPV12</stp>
        <stp>EURGBp Curncy</stp>
        <stp>LAST_PRICE</stp>
        <stp>[Crispin Spreadsheet.xlsx]OEI!R565C13</stp>
        <tr r="M565" s="1"/>
      </tp>
      <tp>
        <v>0.90110000000000001</v>
        <stp/>
        <stp>##V3_BDPV12</stp>
        <stp>EURGBp Curncy</stp>
        <stp>LAST_PRICE</stp>
        <stp>[Crispin Spreadsheet.xlsx]OEI!R566C13</stp>
        <tr r="M566" s="1"/>
      </tp>
      <tp>
        <v>0.90110000000000001</v>
        <stp/>
        <stp>##V3_BDPV12</stp>
        <stp>EURGBp Curncy</stp>
        <stp>LAST_PRICE</stp>
        <stp>[Crispin Spreadsheet.xlsx]OEI!R567C13</stp>
        <tr r="M567" s="1"/>
      </tp>
      <tp>
        <v>0.90110000000000001</v>
        <stp/>
        <stp>##V3_BDPV12</stp>
        <stp>EURGBp Curncy</stp>
        <stp>LAST_PRICE</stp>
        <stp>[Crispin Spreadsheet.xlsx]OEI!R560C13</stp>
        <tr r="M560" s="1"/>
      </tp>
      <tp>
        <v>0.90110000000000001</v>
        <stp/>
        <stp>##V3_BDPV12</stp>
        <stp>EURGBp Curncy</stp>
        <stp>LAST_PRICE</stp>
        <stp>[Crispin Spreadsheet.xlsx]OEI!R561C13</stp>
        <tr r="M561" s="1"/>
      </tp>
      <tp>
        <v>0.90110000000000001</v>
        <stp/>
        <stp>##V3_BDPV12</stp>
        <stp>EURGBp Curncy</stp>
        <stp>LAST_PRICE</stp>
        <stp>[Crispin Spreadsheet.xlsx]OEI!R562C13</stp>
        <tr r="M562" s="1"/>
      </tp>
      <tp>
        <v>0.90110000000000001</v>
        <stp/>
        <stp>##V3_BDPV12</stp>
        <stp>EURGBp Curncy</stp>
        <stp>LAST_PRICE</stp>
        <stp>[Crispin Spreadsheet.xlsx]OEI!R563C13</stp>
        <tr r="M563" s="1"/>
      </tp>
      <tp>
        <v>0.90110000000000001</v>
        <stp/>
        <stp>##V3_BDPV12</stp>
        <stp>EURGBp Curncy</stp>
        <stp>LAST_PRICE</stp>
        <stp>[Crispin Spreadsheet.xlsx]OEI!R518C13</stp>
        <tr r="M518" s="1"/>
      </tp>
      <tp>
        <v>0.90110000000000001</v>
        <stp/>
        <stp>##V3_BDPV12</stp>
        <stp>EURGBp Curncy</stp>
        <stp>LAST_PRICE</stp>
        <stp>[Crispin Spreadsheet.xlsx]OEI!R519C13</stp>
        <tr r="M519" s="1"/>
      </tp>
      <tp>
        <v>0.90110000000000001</v>
        <stp/>
        <stp>##V3_BDPV12</stp>
        <stp>EURGBp Curncy</stp>
        <stp>LAST_PRICE</stp>
        <stp>[Crispin Spreadsheet.xlsx]OEI!R514C13</stp>
        <tr r="M514" s="1"/>
      </tp>
      <tp>
        <v>0.90110000000000001</v>
        <stp/>
        <stp>##V3_BDPV12</stp>
        <stp>EURGBp Curncy</stp>
        <stp>LAST_PRICE</stp>
        <stp>[Crispin Spreadsheet.xlsx]OEI!R515C13</stp>
        <tr r="M515" s="1"/>
      </tp>
      <tp>
        <v>0.90110000000000001</v>
        <stp/>
        <stp>##V3_BDPV12</stp>
        <stp>EURGBp Curncy</stp>
        <stp>LAST_PRICE</stp>
        <stp>[Crispin Spreadsheet.xlsx]OEI!R516C13</stp>
        <tr r="M516" s="1"/>
      </tp>
      <tp>
        <v>0.90110000000000001</v>
        <stp/>
        <stp>##V3_BDPV12</stp>
        <stp>EURGBp Curncy</stp>
        <stp>LAST_PRICE</stp>
        <stp>[Crispin Spreadsheet.xlsx]OEI!R517C13</stp>
        <tr r="M517" s="1"/>
      </tp>
      <tp>
        <v>0.90110000000000001</v>
        <stp/>
        <stp>##V3_BDPV12</stp>
        <stp>EURGBp Curncy</stp>
        <stp>LAST_PRICE</stp>
        <stp>[Crispin Spreadsheet.xlsx]OEI!R511C13</stp>
        <tr r="M511" s="1"/>
      </tp>
      <tp>
        <v>0.90110000000000001</v>
        <stp/>
        <stp>##V3_BDPV12</stp>
        <stp>EURGBp Curncy</stp>
        <stp>LAST_PRICE</stp>
        <stp>[Crispin Spreadsheet.xlsx]OEI!R512C13</stp>
        <tr r="M512" s="1"/>
      </tp>
      <tp>
        <v>0.90110000000000001</v>
        <stp/>
        <stp>##V3_BDPV12</stp>
        <stp>EURGBp Curncy</stp>
        <stp>LAST_PRICE</stp>
        <stp>[Crispin Spreadsheet.xlsx]OEI!R513C13</stp>
        <tr r="M513" s="1"/>
      </tp>
      <tp>
        <v>0.90110000000000001</v>
        <stp/>
        <stp>##V3_BDPV12</stp>
        <stp>EURGBp Curncy</stp>
        <stp>LAST_PRICE</stp>
        <stp>[Crispin Spreadsheet.xlsx]OEI!R508C13</stp>
        <tr r="M508" s="1"/>
      </tp>
      <tp>
        <v>0.90110000000000001</v>
        <stp/>
        <stp>##V3_BDPV12</stp>
        <stp>EURGBp Curncy</stp>
        <stp>LAST_PRICE</stp>
        <stp>[Crispin Spreadsheet.xlsx]OEI!R504C13</stp>
        <tr r="M504" s="1"/>
      </tp>
      <tp>
        <v>0.90110000000000001</v>
        <stp/>
        <stp>##V3_BDPV12</stp>
        <stp>EURGBp Curncy</stp>
        <stp>LAST_PRICE</stp>
        <stp>[Crispin Spreadsheet.xlsx]OEI!R505C13</stp>
        <tr r="M505" s="1"/>
      </tp>
      <tp>
        <v>0.90110000000000001</v>
        <stp/>
        <stp>##V3_BDPV12</stp>
        <stp>EURGBp Curncy</stp>
        <stp>LAST_PRICE</stp>
        <stp>[Crispin Spreadsheet.xlsx]OEI!R506C13</stp>
        <tr r="M506" s="1"/>
      </tp>
      <tp>
        <v>0.90110000000000001</v>
        <stp/>
        <stp>##V3_BDPV12</stp>
        <stp>EURGBp Curncy</stp>
        <stp>LAST_PRICE</stp>
        <stp>[Crispin Spreadsheet.xlsx]OEI!R507C13</stp>
        <tr r="M507" s="1"/>
      </tp>
      <tp>
        <v>0.90110000000000001</v>
        <stp/>
        <stp>##V3_BDPV12</stp>
        <stp>EURGBp Curncy</stp>
        <stp>LAST_PRICE</stp>
        <stp>[Crispin Spreadsheet.xlsx]OEI!R500C13</stp>
        <tr r="M500" s="1"/>
      </tp>
      <tp>
        <v>0.90110000000000001</v>
        <stp/>
        <stp>##V3_BDPV12</stp>
        <stp>EURGBp Curncy</stp>
        <stp>LAST_PRICE</stp>
        <stp>[Crispin Spreadsheet.xlsx]OEI!R501C13</stp>
        <tr r="M501" s="1"/>
      </tp>
      <tp>
        <v>0.90110000000000001</v>
        <stp/>
        <stp>##V3_BDPV12</stp>
        <stp>EURGBp Curncy</stp>
        <stp>LAST_PRICE</stp>
        <stp>[Crispin Spreadsheet.xlsx]OEI!R502C13</stp>
        <tr r="M502" s="1"/>
      </tp>
      <tp>
        <v>0.90110000000000001</v>
        <stp/>
        <stp>##V3_BDPV12</stp>
        <stp>EURGBp Curncy</stp>
        <stp>LAST_PRICE</stp>
        <stp>[Crispin Spreadsheet.xlsx]OEI!R503C13</stp>
        <tr r="M503" s="1"/>
      </tp>
      <tp>
        <v>0.90110000000000001</v>
        <stp/>
        <stp>##V3_BDPV12</stp>
        <stp>EURGBp Curncy</stp>
        <stp>LAST_PRICE</stp>
        <stp>[Crispin Spreadsheet.xlsx]OEI!R539C13</stp>
        <tr r="M539" s="1"/>
      </tp>
      <tp>
        <v>0.90110000000000001</v>
        <stp/>
        <stp>##V3_BDPV12</stp>
        <stp>EURGBp Curncy</stp>
        <stp>LAST_PRICE</stp>
        <stp>[Crispin Spreadsheet.xlsx]OEI!R534C13</stp>
        <tr r="M534" s="1"/>
      </tp>
      <tp>
        <v>0.90110000000000001</v>
        <stp/>
        <stp>##V3_BDPV12</stp>
        <stp>EURGBp Curncy</stp>
        <stp>LAST_PRICE</stp>
        <stp>[Crispin Spreadsheet.xlsx]OEI!R536C13</stp>
        <tr r="M536" s="1"/>
      </tp>
      <tp>
        <v>0.90110000000000001</v>
        <stp/>
        <stp>##V3_BDPV12</stp>
        <stp>EURGBp Curncy</stp>
        <stp>LAST_PRICE</stp>
        <stp>[Crispin Spreadsheet.xlsx]OEI!R530C13</stp>
        <tr r="M530" s="1"/>
      </tp>
      <tp>
        <v>0.90110000000000001</v>
        <stp/>
        <stp>##V3_BDPV12</stp>
        <stp>EURGBp Curncy</stp>
        <stp>LAST_PRICE</stp>
        <stp>[Crispin Spreadsheet.xlsx]OEI!R531C13</stp>
        <tr r="M531" s="1"/>
      </tp>
      <tp>
        <v>0.90110000000000001</v>
        <stp/>
        <stp>##V3_BDPV12</stp>
        <stp>EURGBp Curncy</stp>
        <stp>LAST_PRICE</stp>
        <stp>[Crispin Spreadsheet.xlsx]OEI!R532C13</stp>
        <tr r="M532" s="1"/>
      </tp>
      <tp>
        <v>0.90110000000000001</v>
        <stp/>
        <stp>##V3_BDPV12</stp>
        <stp>EURGBp Curncy</stp>
        <stp>LAST_PRICE</stp>
        <stp>[Crispin Spreadsheet.xlsx]OEI!R533C13</stp>
        <tr r="M533" s="1"/>
      </tp>
      <tp>
        <v>0.90110000000000001</v>
        <stp/>
        <stp>##V3_BDPV12</stp>
        <stp>EURGBp Curncy</stp>
        <stp>LAST_PRICE</stp>
        <stp>[Crispin Spreadsheet.xlsx]OEI!R528C13</stp>
        <tr r="M528" s="1"/>
      </tp>
      <tp>
        <v>0.90110000000000001</v>
        <stp/>
        <stp>##V3_BDPV12</stp>
        <stp>EURGBp Curncy</stp>
        <stp>LAST_PRICE</stp>
        <stp>[Crispin Spreadsheet.xlsx]OEI!R529C13</stp>
        <tr r="M529" s="1"/>
      </tp>
      <tp>
        <v>0.90110000000000001</v>
        <stp/>
        <stp>##V3_BDPV12</stp>
        <stp>EURGBp Curncy</stp>
        <stp>LAST_PRICE</stp>
        <stp>[Crispin Spreadsheet.xlsx]OEI!R524C13</stp>
        <tr r="M524" s="1"/>
      </tp>
      <tp>
        <v>0.90110000000000001</v>
        <stp/>
        <stp>##V3_BDPV12</stp>
        <stp>EURGBp Curncy</stp>
        <stp>LAST_PRICE</stp>
        <stp>[Crispin Spreadsheet.xlsx]OEI!R525C13</stp>
        <tr r="M525" s="1"/>
      </tp>
      <tp>
        <v>0.90110000000000001</v>
        <stp/>
        <stp>##V3_BDPV12</stp>
        <stp>EURGBp Curncy</stp>
        <stp>LAST_PRICE</stp>
        <stp>[Crispin Spreadsheet.xlsx]OEI!R526C13</stp>
        <tr r="M526" s="1"/>
      </tp>
      <tp>
        <v>0.90110000000000001</v>
        <stp/>
        <stp>##V3_BDPV12</stp>
        <stp>EURGBp Curncy</stp>
        <stp>LAST_PRICE</stp>
        <stp>[Crispin Spreadsheet.xlsx]OEI!R527C13</stp>
        <tr r="M527" s="1"/>
      </tp>
      <tp>
        <v>0.90110000000000001</v>
        <stp/>
        <stp>##V3_BDPV12</stp>
        <stp>EURGBp Curncy</stp>
        <stp>LAST_PRICE</stp>
        <stp>[Crispin Spreadsheet.xlsx]OEI!R520C13</stp>
        <tr r="M520" s="1"/>
      </tp>
      <tp>
        <v>0.90110000000000001</v>
        <stp/>
        <stp>##V3_BDPV12</stp>
        <stp>EURGBp Curncy</stp>
        <stp>LAST_PRICE</stp>
        <stp>[Crispin Spreadsheet.xlsx]OEI!R521C13</stp>
        <tr r="M521" s="1"/>
      </tp>
      <tp>
        <v>0.90110000000000001</v>
        <stp/>
        <stp>##V3_BDPV12</stp>
        <stp>EURGBp Curncy</stp>
        <stp>LAST_PRICE</stp>
        <stp>[Crispin Spreadsheet.xlsx]OEI!R522C13</stp>
        <tr r="M522" s="1"/>
      </tp>
      <tp>
        <v>0.90110000000000001</v>
        <stp/>
        <stp>##V3_BDPV12</stp>
        <stp>EURGBp Curncy</stp>
        <stp>LAST_PRICE</stp>
        <stp>[Crispin Spreadsheet.xlsx]OEI!R523C13</stp>
        <tr r="M523" s="1"/>
      </tp>
      <tp>
        <v>0.90110000000000001</v>
        <stp/>
        <stp>##V3_BDPV12</stp>
        <stp>EURGBp Curncy</stp>
        <stp>LAST_PRICE</stp>
        <stp>[Crispin Spreadsheet.xlsx]OEI!R598C13</stp>
        <tr r="M598" s="1"/>
      </tp>
      <tp>
        <v>0.90110000000000001</v>
        <stp/>
        <stp>##V3_BDPV12</stp>
        <stp>EURGBp Curncy</stp>
        <stp>LAST_PRICE</stp>
        <stp>[Crispin Spreadsheet.xlsx]OEI!R599C13</stp>
        <tr r="M599" s="1"/>
      </tp>
      <tp>
        <v>0.90110000000000001</v>
        <stp/>
        <stp>##V3_BDPV12</stp>
        <stp>EURGBp Curncy</stp>
        <stp>LAST_PRICE</stp>
        <stp>[Crispin Spreadsheet.xlsx]OEI!R594C13</stp>
        <tr r="M594" s="1"/>
      </tp>
      <tp>
        <v>0.90110000000000001</v>
        <stp/>
        <stp>##V3_BDPV12</stp>
        <stp>EURGBp Curncy</stp>
        <stp>LAST_PRICE</stp>
        <stp>[Crispin Spreadsheet.xlsx]OEI!R595C13</stp>
        <tr r="M595" s="1"/>
      </tp>
      <tp>
        <v>0.90110000000000001</v>
        <stp/>
        <stp>##V3_BDPV12</stp>
        <stp>EURGBp Curncy</stp>
        <stp>LAST_PRICE</stp>
        <stp>[Crispin Spreadsheet.xlsx]OEI!R596C13</stp>
        <tr r="M596" s="1"/>
      </tp>
      <tp>
        <v>0.90110000000000001</v>
        <stp/>
        <stp>##V3_BDPV12</stp>
        <stp>EURGBp Curncy</stp>
        <stp>LAST_PRICE</stp>
        <stp>[Crispin Spreadsheet.xlsx]OEI!R597C13</stp>
        <tr r="M597" s="1"/>
      </tp>
      <tp>
        <v>0.90110000000000001</v>
        <stp/>
        <stp>##V3_BDPV12</stp>
        <stp>EURGBp Curncy</stp>
        <stp>LAST_PRICE</stp>
        <stp>[Crispin Spreadsheet.xlsx]OEI!R590C13</stp>
        <tr r="M590" s="1"/>
      </tp>
      <tp>
        <v>0.90110000000000001</v>
        <stp/>
        <stp>##V3_BDPV12</stp>
        <stp>EURGBp Curncy</stp>
        <stp>LAST_PRICE</stp>
        <stp>[Crispin Spreadsheet.xlsx]OEI!R591C13</stp>
        <tr r="M591" s="1"/>
      </tp>
      <tp>
        <v>0.90110000000000001</v>
        <stp/>
        <stp>##V3_BDPV12</stp>
        <stp>EURGBp Curncy</stp>
        <stp>LAST_PRICE</stp>
        <stp>[Crispin Spreadsheet.xlsx]OEI!R592C13</stp>
        <tr r="M592" s="1"/>
      </tp>
      <tp>
        <v>0.90110000000000001</v>
        <stp/>
        <stp>##V3_BDPV12</stp>
        <stp>EURGBp Curncy</stp>
        <stp>LAST_PRICE</stp>
        <stp>[Crispin Spreadsheet.xlsx]OEI!R593C13</stp>
        <tr r="M593" s="1"/>
      </tp>
      <tp>
        <v>0.90110000000000001</v>
        <stp/>
        <stp>##V3_BDPV12</stp>
        <stp>EURGBp Curncy</stp>
        <stp>LAST_PRICE</stp>
        <stp>[Crispin Spreadsheet.xlsx]OEI!R588C13</stp>
        <tr r="M588" s="1"/>
      </tp>
      <tp>
        <v>0.90110000000000001</v>
        <stp/>
        <stp>##V3_BDPV12</stp>
        <stp>EURGBp Curncy</stp>
        <stp>LAST_PRICE</stp>
        <stp>[Crispin Spreadsheet.xlsx]OEI!R589C13</stp>
        <tr r="M589" s="1"/>
      </tp>
      <tp>
        <v>0.90110000000000001</v>
        <stp/>
        <stp>##V3_BDPV12</stp>
        <stp>EURGBp Curncy</stp>
        <stp>LAST_PRICE</stp>
        <stp>[Crispin Spreadsheet.xlsx]OEI!R584C13</stp>
        <tr r="M584" s="1"/>
      </tp>
      <tp>
        <v>0.90110000000000001</v>
        <stp/>
        <stp>##V3_BDPV12</stp>
        <stp>EURGBp Curncy</stp>
        <stp>LAST_PRICE</stp>
        <stp>[Crispin Spreadsheet.xlsx]OEI!R585C13</stp>
        <tr r="M585" s="1"/>
      </tp>
      <tp>
        <v>0.90110000000000001</v>
        <stp/>
        <stp>##V3_BDPV12</stp>
        <stp>EURGBp Curncy</stp>
        <stp>LAST_PRICE</stp>
        <stp>[Crispin Spreadsheet.xlsx]OEI!R586C13</stp>
        <tr r="M586" s="1"/>
      </tp>
      <tp>
        <v>0.90110000000000001</v>
        <stp/>
        <stp>##V3_BDPV12</stp>
        <stp>EURGBp Curncy</stp>
        <stp>LAST_PRICE</stp>
        <stp>[Crispin Spreadsheet.xlsx]OEI!R587C13</stp>
        <tr r="M587" s="1"/>
      </tp>
      <tp>
        <v>0.90110000000000001</v>
        <stp/>
        <stp>##V3_BDPV12</stp>
        <stp>EURGBp Curncy</stp>
        <stp>LAST_PRICE</stp>
        <stp>[Crispin Spreadsheet.xlsx]OEI!R580C13</stp>
        <tr r="M580" s="1"/>
      </tp>
      <tp>
        <v>0.90110000000000001</v>
        <stp/>
        <stp>##V3_BDPV12</stp>
        <stp>EURGBp Curncy</stp>
        <stp>LAST_PRICE</stp>
        <stp>[Crispin Spreadsheet.xlsx]OEI!R581C13</stp>
        <tr r="M581" s="1"/>
      </tp>
      <tp>
        <v>0.90110000000000001</v>
        <stp/>
        <stp>##V3_BDPV12</stp>
        <stp>EURGBp Curncy</stp>
        <stp>LAST_PRICE</stp>
        <stp>[Crispin Spreadsheet.xlsx]OEI!R582C13</stp>
        <tr r="M582" s="1"/>
      </tp>
      <tp>
        <v>0.90110000000000001</v>
        <stp/>
        <stp>##V3_BDPV12</stp>
        <stp>EURGBp Curncy</stp>
        <stp>LAST_PRICE</stp>
        <stp>[Crispin Spreadsheet.xlsx]OEI!R583C13</stp>
        <tr r="M583" s="1"/>
      </tp>
      <tp>
        <v>0.90110000000000001</v>
        <stp/>
        <stp>##V3_BDPV12</stp>
        <stp>EURGBP Curncy</stp>
        <stp>LAST_PRICE</stp>
        <stp>[Crispin Spreadsheet.xlsx]OEI!R554C13</stp>
        <tr r="M554" s="1"/>
      </tp>
      <tp>
        <v>0.90110000000000001</v>
        <stp/>
        <stp>##V3_BDPV12</stp>
        <stp>EURGBP Curncy</stp>
        <stp>LAST_PRICE</stp>
        <stp>[Crispin Spreadsheet.xlsx]OEI!R552C13</stp>
        <tr r="M552" s="1"/>
      </tp>
      <tp>
        <v>0.90110000000000001</v>
        <stp/>
        <stp>##V3_BDPV12</stp>
        <stp>EURGBP Curncy</stp>
        <stp>LAST_PRICE</stp>
        <stp>[Crispin Spreadsheet.xlsx]OEI!R574C13</stp>
        <tr r="M574" s="1"/>
      </tp>
      <tp>
        <v>0.90110000000000001</v>
        <stp/>
        <stp>##V3_BDPV12</stp>
        <stp>EURGBP Curncy</stp>
        <stp>LAST_PRICE</stp>
        <stp>[Crispin Spreadsheet.xlsx]OEI!R575C13</stp>
        <tr r="M575" s="1"/>
      </tp>
      <tp>
        <v>0.90110000000000001</v>
        <stp/>
        <stp>##V3_BDPV12</stp>
        <stp>EURGBP Curncy</stp>
        <stp>LAST_PRICE</stp>
        <stp>[Crispin Spreadsheet.xlsx]OEI!R573C13</stp>
        <tr r="M573" s="1"/>
      </tp>
      <tp>
        <v>0.90110000000000001</v>
        <stp/>
        <stp>##V3_BDPV12</stp>
        <stp>EURGBP Curncy</stp>
        <stp>LAST_PRICE</stp>
        <stp>[Crispin Spreadsheet.xlsx]OEI!R510C13</stp>
        <tr r="M510" s="1"/>
      </tp>
      <tp>
        <v>0.90110000000000001</v>
        <stp/>
        <stp>##V3_BDPV12</stp>
        <stp>EURGBP Curncy</stp>
        <stp>LAST_PRICE</stp>
        <stp>[Crispin Spreadsheet.xlsx]OEI!R509C13</stp>
        <tr r="M509" s="1"/>
      </tp>
      <tp>
        <v>0.90110000000000001</v>
        <stp/>
        <stp>##V3_BDPV12</stp>
        <stp>EURGBP Curncy</stp>
        <stp>LAST_PRICE</stp>
        <stp>[Crispin Spreadsheet.xlsx]OEI!R538C13</stp>
        <tr r="M538" s="1"/>
      </tp>
      <tp>
        <v>0.90110000000000001</v>
        <stp/>
        <stp>##V3_BDPV12</stp>
        <stp>EURGBP Curncy</stp>
        <stp>LAST_PRICE</stp>
        <stp>[Crispin Spreadsheet.xlsx]OEI!R537C13</stp>
        <tr r="M537" s="1"/>
      </tp>
      <tp>
        <v>0.90110000000000001</v>
        <stp/>
        <stp>##V3_BDPV12</stp>
        <stp>EURGBp Curncy</stp>
        <stp>LAST_PRICE</stp>
        <stp>[Crispin Spreadsheet.xlsx]OEI!R608C13</stp>
        <tr r="M608" s="1"/>
      </tp>
      <tp>
        <v>0.90110000000000001</v>
        <stp/>
        <stp>##V3_BDPV12</stp>
        <stp>EURGBp Curncy</stp>
        <stp>LAST_PRICE</stp>
        <stp>[Crispin Spreadsheet.xlsx]OEI!R609C13</stp>
        <tr r="M609" s="1"/>
      </tp>
      <tp>
        <v>0.90110000000000001</v>
        <stp/>
        <stp>##V3_BDPV12</stp>
        <stp>EURGBp Curncy</stp>
        <stp>LAST_PRICE</stp>
        <stp>[Crispin Spreadsheet.xlsx]OEI!R604C13</stp>
        <tr r="M604" s="1"/>
      </tp>
      <tp>
        <v>0.90110000000000001</v>
        <stp/>
        <stp>##V3_BDPV12</stp>
        <stp>EURGBp Curncy</stp>
        <stp>LAST_PRICE</stp>
        <stp>[Crispin Spreadsheet.xlsx]OEI!R605C13</stp>
        <tr r="M605" s="1"/>
      </tp>
      <tp>
        <v>0.90110000000000001</v>
        <stp/>
        <stp>##V3_BDPV12</stp>
        <stp>EURGBp Curncy</stp>
        <stp>LAST_PRICE</stp>
        <stp>[Crispin Spreadsheet.xlsx]OEI!R606C13</stp>
        <tr r="M606" s="1"/>
      </tp>
      <tp>
        <v>0.90110000000000001</v>
        <stp/>
        <stp>##V3_BDPV12</stp>
        <stp>EURGBp Curncy</stp>
        <stp>LAST_PRICE</stp>
        <stp>[Crispin Spreadsheet.xlsx]OEI!R607C13</stp>
        <tr r="M607" s="1"/>
      </tp>
      <tp>
        <v>0.90110000000000001</v>
        <stp/>
        <stp>##V3_BDPV12</stp>
        <stp>EURGBp Curncy</stp>
        <stp>LAST_PRICE</stp>
        <stp>[Crispin Spreadsheet.xlsx]OEI!R600C13</stp>
        <tr r="M600" s="1"/>
      </tp>
      <tp>
        <v>0.90110000000000001</v>
        <stp/>
        <stp>##V3_BDPV12</stp>
        <stp>EURGBp Curncy</stp>
        <stp>LAST_PRICE</stp>
        <stp>[Crispin Spreadsheet.xlsx]OEI!R601C13</stp>
        <tr r="M601" s="1"/>
      </tp>
      <tp>
        <v>0.90110000000000001</v>
        <stp/>
        <stp>##V3_BDPV12</stp>
        <stp>EURGBp Curncy</stp>
        <stp>LAST_PRICE</stp>
        <stp>[Crispin Spreadsheet.xlsx]OEI!R602C13</stp>
        <tr r="M602" s="1"/>
      </tp>
      <tp>
        <v>0.90110000000000001</v>
        <stp/>
        <stp>##V3_BDPV12</stp>
        <stp>EURGBp Curncy</stp>
        <stp>LAST_PRICE</stp>
        <stp>[Crispin Spreadsheet.xlsx]OEI!R603C13</stp>
        <tr r="M603" s="1"/>
      </tp>
      <tp>
        <v>0.90110000000000001</v>
        <stp/>
        <stp>##V3_BDPV12</stp>
        <stp>EURGBp Curncy</stp>
        <stp>LAST_PRICE</stp>
        <stp>[Crispin Spreadsheet.xlsx]OEI!R798C13</stp>
        <tr r="M798" s="1"/>
      </tp>
      <tp>
        <v>0.90110000000000001</v>
        <stp/>
        <stp>##V3_BDPV12</stp>
        <stp>EURGBp Curncy</stp>
        <stp>LAST_PRICE</stp>
        <stp>[Crispin Spreadsheet.xlsx]OEI!R789C13</stp>
        <tr r="M789" s="1"/>
      </tp>
      <tp>
        <v>0.90110000000000001</v>
        <stp/>
        <stp>##V3_BDPV12</stp>
        <stp>EURGBp Curncy</stp>
        <stp>LAST_PRICE</stp>
        <stp>[Crispin Spreadsheet.xlsx]OEI!R784C13</stp>
        <tr r="M784" s="1"/>
      </tp>
      <tp>
        <v>0.90110000000000001</v>
        <stp/>
        <stp>##V3_BDPV12</stp>
        <stp>EURGBp Curncy</stp>
        <stp>LAST_PRICE</stp>
        <stp>[Crispin Spreadsheet.xlsx]OEI!R787C13</stp>
        <tr r="M787" s="1"/>
      </tp>
      <tp>
        <v>0.90110000000000001</v>
        <stp/>
        <stp>##V3_BDPV12</stp>
        <stp>EURGBp Curncy</stp>
        <stp>LAST_PRICE</stp>
        <stp>[Crispin Spreadsheet.xlsx]OEI!R780C13</stp>
        <tr r="M780" s="1"/>
      </tp>
      <tp>
        <v>0.90110000000000001</v>
        <stp/>
        <stp>##V3_BDPV12</stp>
        <stp>EURGBp Curncy</stp>
        <stp>LAST_PRICE</stp>
        <stp>[Crispin Spreadsheet.xlsx]OEI!R781C13</stp>
        <tr r="M781" s="1"/>
      </tp>
      <tp>
        <v>0.90110000000000001</v>
        <stp/>
        <stp>##V3_BDPV12</stp>
        <stp>EURGBp Curncy</stp>
        <stp>LAST_PRICE</stp>
        <stp>[Crispin Spreadsheet.xlsx]OEI!R783C13</stp>
        <tr r="M783" s="1"/>
      </tp>
      <tp>
        <v>0.90110000000000001</v>
        <stp/>
        <stp>##V3_BDPV12</stp>
        <stp>EURGBP Curncy</stp>
        <stp>LAST_PRICE</stp>
        <stp>[Crispin Spreadsheet.xlsx]OEI!R756C13</stp>
        <tr r="M756" s="1"/>
      </tp>
      <tp>
        <v>0.90110000000000001</v>
        <stp/>
        <stp>##V3_BDPV12</stp>
        <stp>EURGBP Curncy</stp>
        <stp>LAST_PRICE</stp>
        <stp>[Crispin Spreadsheet.xlsx]OEI!R740C13</stp>
        <tr r="M740" s="1"/>
      </tp>
      <tp>
        <v>0.90110000000000001</v>
        <stp/>
        <stp>##V3_BDPV12</stp>
        <stp>EURGBP Curncy</stp>
        <stp>LAST_PRICE</stp>
        <stp>[Crispin Spreadsheet.xlsx]OEI!R765C13</stp>
        <tr r="M765" s="1"/>
      </tp>
      <tp>
        <v>0.90110000000000001</v>
        <stp/>
        <stp>##V3_BDPV12</stp>
        <stp>EURGBP Curncy</stp>
        <stp>LAST_PRICE</stp>
        <stp>[Crispin Spreadsheet.xlsx]OEI!R760C13</stp>
        <tr r="M760" s="1"/>
      </tp>
      <tp>
        <v>0.90110000000000001</v>
        <stp/>
        <stp>##V3_BDPV12</stp>
        <stp>EURGBP Curncy</stp>
        <stp>LAST_PRICE</stp>
        <stp>[Crispin Spreadsheet.xlsx]OEI!R762C13</stp>
        <tr r="M762" s="1"/>
      </tp>
      <tp t="s">
        <v>EUR</v>
        <stp/>
        <stp>##V3_BDPV12</stp>
        <stp>ZIL2 GY Equity</stp>
        <stp>CRNCY</stp>
        <stp>[Crispin Spreadsheet.xlsx]OEI!R160C4</stp>
        <tr r="D160" s="1"/>
      </tp>
      <tp>
        <v>0.90110000000000001</v>
        <stp/>
        <stp>##V3_BDPV12</stp>
        <stp>EURGBp Curncy</stp>
        <stp>LAST_PRICE</stp>
        <stp>[Crispin Spreadsheet.xlsx]OEI!R817C13</stp>
        <tr r="M817" s="1"/>
      </tp>
      <tp>
        <v>0.90110000000000001</v>
        <stp/>
        <stp>##V3_BDPV12</stp>
        <stp>EURGBp Curncy</stp>
        <stp>LAST_PRICE</stp>
        <stp>[Crispin Spreadsheet.xlsx]OEI!R804C13</stp>
        <tr r="M804" s="1"/>
      </tp>
      <tp>
        <v>0.90110000000000001</v>
        <stp/>
        <stp>##V3_BDPV12</stp>
        <stp>EURGBp Curncy</stp>
        <stp>LAST_PRICE</stp>
        <stp>[Crispin Spreadsheet.xlsx]OEI!R806C13</stp>
        <tr r="M806" s="1"/>
      </tp>
      <tp>
        <v>0.90110000000000001</v>
        <stp/>
        <stp>##V3_BDPV12</stp>
        <stp>EURGBp Curncy</stp>
        <stp>LAST_PRICE</stp>
        <stp>[Crispin Spreadsheet.xlsx]OEI!R807C13</stp>
        <tr r="M807" s="1"/>
      </tp>
      <tp>
        <v>0.90110000000000001</v>
        <stp/>
        <stp>##V3_BDPV12</stp>
        <stp>EURGBp Curncy</stp>
        <stp>LAST_PRICE</stp>
        <stp>[Crispin Spreadsheet.xlsx]OEI!R839C13</stp>
        <tr r="M839" s="1"/>
      </tp>
      <tp>
        <v>0.90110000000000001</v>
        <stp/>
        <stp>##V3_BDPV12</stp>
        <stp>EURGBp Curncy</stp>
        <stp>LAST_PRICE</stp>
        <stp>[Crispin Spreadsheet.xlsx]OEI!R836C13</stp>
        <tr r="M836" s="1"/>
      </tp>
      <tp>
        <v>0.90110000000000001</v>
        <stp/>
        <stp>##V3_BDPV12</stp>
        <stp>EURGBp Curncy</stp>
        <stp>LAST_PRICE</stp>
        <stp>[Crispin Spreadsheet.xlsx]OEI!R828C13</stp>
        <tr r="M828" s="1"/>
      </tp>
      <tp>
        <v>0.90110000000000001</v>
        <stp/>
        <stp>##V3_BDPV12</stp>
        <stp>EURGBp Curncy</stp>
        <stp>LAST_PRICE</stp>
        <stp>[Crispin Spreadsheet.xlsx]OEI!R826C13</stp>
        <tr r="M826" s="1"/>
      </tp>
      <tp>
        <v>0.77639999999999998</v>
        <stp/>
        <stp>##V3_BDPV12</stp>
        <stp>USDGBP Curncy</stp>
        <stp>LAST_PRICE</stp>
        <stp>[Crispin Spreadsheet.xlsx]OEI!R860C13</stp>
        <tr r="M860" s="1"/>
      </tp>
      <tp>
        <v>0.77639999999999998</v>
        <stp/>
        <stp>##V3_BDPV12</stp>
        <stp>USDGBP Curncy</stp>
        <stp>LAST_PRICE</stp>
        <stp>[Crispin Spreadsheet.xlsx]OEI!R855C13</stp>
        <tr r="M855" s="1"/>
      </tp>
      <tp t="s">
        <v>EUR</v>
        <stp/>
        <stp>##V3_BDPV12</stp>
        <stp>BMPS IM Equity</stp>
        <stp>CRNCY</stp>
        <stp>[Crispin Spreadsheet.xlsx]OEI!R228C4</stp>
        <tr r="D228" s="1"/>
      </tp>
      <tp>
        <v>5070</v>
        <stp/>
        <stp>##V3_BDPV12</stp>
        <stp>9684 JT Equity</stp>
        <stp>PX_YEST_CLOSE</stp>
        <stp>[Crispin Spreadsheet.xlsx]SWAN!R88C6</stp>
        <tr r="F88" s="2"/>
      </tp>
      <tp>
        <v>3496</v>
        <stp/>
        <stp>##V3_BDPV12</stp>
        <stp>JMAT LN Equity</stp>
        <stp>PX_YEST_CLOSE</stp>
        <stp>[Crispin Spreadsheet.xlsx]OEI!R514C6</stp>
        <tr r="F514" s="1"/>
      </tp>
      <tp>
        <v>3570</v>
        <stp/>
        <stp>##V3_BDPV12</stp>
        <stp>8919 JT Equity</stp>
        <stp>PX_YEST_CLOSE</stp>
        <stp>[Crispin Spreadsheet.xlsx]SWAN!R81C6</stp>
        <tr r="F81" s="2"/>
      </tp>
      <tp t="s">
        <v>JPY</v>
        <stp/>
        <stp>##V3_BDPV12</stp>
        <stp>8306 JT Equity</stp>
        <stp>CRNCY</stp>
        <stp>[Crispin Spreadsheet.xlsx]OPUS!R23C4</stp>
        <tr r="D23" s="4"/>
      </tp>
      <tp>
        <v>254.3</v>
        <stp/>
        <stp>##V3_BDPV12</stp>
        <stp>LGEN LN Equity</stp>
        <stp>PX_YEST_CLOSE</stp>
        <stp>[Crispin Spreadsheet.xlsx]OEI!R520C6</stp>
        <tr r="F520" s="1"/>
      </tp>
      <tp>
        <v>9.6</v>
        <stp/>
        <stp>##V3_BDPV12</stp>
        <stp>CDZI US Equity</stp>
        <stp>PX_YEST_CLOSE</stp>
        <stp>[Crispin Spreadsheet.xlsx]OEI!R632C6</stp>
        <tr r="F632" s="1"/>
      </tp>
      <tp t="s">
        <v>JPY</v>
        <stp/>
        <stp>##V3_BDPV12</stp>
        <stp>5020 JT Equity</stp>
        <stp>CRNCY</stp>
        <stp>[Crispin Spreadsheet.xlsx]OPUS!R21C4</stp>
        <tr r="D21" s="4"/>
      </tp>
      <tp>
        <v>128.1</v>
        <stp/>
        <stp>##V3_BDPV12</stp>
        <stp>TALK LN Equity</stp>
        <stp>PX_YEST_CLOSE</stp>
        <stp>[Crispin Spreadsheet.xlsx]OEI!R839C6</stp>
        <tr r="F839" s="1"/>
      </tp>
      <tp t="s">
        <v>SEK</v>
        <stp/>
        <stp>##V3_BDPV12</stp>
        <stp>SKAB SS Equity</stp>
        <stp>CRNCY</stp>
        <stp>[Crispin Spreadsheet.xlsx]OEI!R377C4</stp>
        <tr r="D377" s="1"/>
      </tp>
      <tp t="s">
        <v>USD</v>
        <stp/>
        <stp>##V3_BDPV12</stp>
        <stp>SAFM US Equity</stp>
        <stp>CRNCY</stp>
        <stp>[Crispin Spreadsheet.xlsx]OEI!R830C4</stp>
        <tr r="D830" s="1"/>
      </tp>
      <tp t="s">
        <v>GBp</v>
        <stp/>
        <stp>##V3_BDPV12</stp>
        <stp>MCRO LN Equity</stp>
        <stp>CRNCY</stp>
        <stp>[Crispin Spreadsheet.xlsx]OEI!R529C4</stp>
        <tr r="D529" s="1"/>
      </tp>
      <tp t="s">
        <v>CHF</v>
        <stp/>
        <stp>##V3_BDPV12</stp>
        <stp>ADEN SW Equity</stp>
        <stp>CRNCY</stp>
        <stp>[Crispin Spreadsheet.xlsx]OEI!R387C4</stp>
        <tr r="D387" s="1"/>
      </tp>
      <tp t="s">
        <v>USD</v>
        <stp/>
        <stp>##V3_BDPV12</stp>
        <stp>SPA Index</stp>
        <stp>CRNCY</stp>
        <stp>[Crispin Spreadsheet.xlsx]OEI!R612C4</stp>
        <tr r="D612" s="1"/>
      </tp>
      <tp>
        <v>7.0999999999999994E-2</v>
        <stp/>
        <stp>##V3_BDPV12</stp>
        <stp>WGXO AU Equity</stp>
        <stp>LAST_PRICE</stp>
        <stp>[Crispin Spreadsheet.xlsx]SWAN!R11C7</stp>
        <tr r="G11" s="2"/>
      </tp>
      <tp>
        <v>22710</v>
        <stp/>
        <stp>##V3_BDPV12</stp>
        <stp>NKA Index</stp>
        <stp>PX_YEST_CLOSE</stp>
        <stp>[Crispin Spreadsheet.xlsx]OEI!R247C6</stp>
        <tr r="F247" s="1"/>
      </tp>
      <tp>
        <v>17.204999999999998</v>
        <stp/>
        <stp>##V3_BDPV12</stp>
        <stp>SESG FP Equity</stp>
        <stp>LAST_PRICE</stp>
        <stp>[Crispin Spreadsheet.xlsx]SWAN!R39C7</stp>
        <tr r="G39" s="2"/>
      </tp>
      <tp>
        <v>11.925000000000001</v>
        <stp/>
        <stp>##V3_BDPV12</stp>
        <stp>SZU GY Equity</stp>
        <stp>LAST_PRICE</stp>
        <stp>[Crispin Spreadsheet.xlsx]SWAN!R55C7</stp>
        <tr r="G55" s="2"/>
      </tp>
      <tp>
        <v>42.06</v>
        <stp/>
        <stp>##V3_BDPV12</stp>
        <stp>KSP ID Equity</stp>
        <stp>LAST_PRICE</stp>
        <stp>[Crispin Spreadsheet.xlsx]SWAN!R70C7</stp>
        <tr r="G70" s="2"/>
      </tp>
      <tp>
        <v>1548</v>
        <stp/>
        <stp>##V3_BDPV12</stp>
        <stp>SKY LN Equity</stp>
        <stp>LAST_PRICE</stp>
        <stp>[Crispin Spreadsheet.xlsx]OBID!R13C7</stp>
        <tr r="G13" s="7"/>
      </tp>
      <tp t="s">
        <v>NOK</v>
        <stp/>
        <stp>##V3_BDPV12</stp>
        <stp>AKERBP NO Equity</stp>
        <stp>CRNCY</stp>
        <stp>[Crispin Spreadsheet.xlsx]OBID!R6C4</stp>
        <tr r="D6" s="7"/>
      </tp>
      <tp>
        <v>1706</v>
        <stp/>
        <stp>##V3_BDPV12</stp>
        <stp>HSX LN Equity</stp>
        <stp>LAST_PRICE</stp>
        <stp>[Crispin Spreadsheet.xlsx]ALEG!R41C7</stp>
        <tr r="G41" s="3"/>
      </tp>
      <tp>
        <v>222</v>
        <stp/>
        <stp>##V3_BDPV12</stp>
        <stp>388 HK Equity</stp>
        <stp>LAST_PRICE</stp>
        <stp>[Crispin Spreadsheet.xlsx]OEI!R206C7</stp>
        <tr r="G206" s="1"/>
      </tp>
      <tp>
        <v>77.14</v>
        <stp/>
        <stp>##V3_BDPV12</stp>
        <stp>ERICB SS Equity</stp>
        <stp>PX_YEST_CLOSE</stp>
        <stp>[Crispin Spreadsheet.xlsx]OPE!R27C6</stp>
        <tr r="F27" s="5"/>
      </tp>
      <tp>
        <v>1473</v>
        <stp/>
        <stp>##V3_BDHV12</stp>
        <stp>ABC LN Equity</stp>
        <stp>PX_CLOSE_1D</stp>
        <stp>14/08/2018</stp>
        <stp>14/08/2018</stp>
        <stp>[Crispin Spreadsheet.xlsx]ALEG!R35C22</stp>
        <tr r="V35" s="3"/>
      </tp>
      <tp>
        <v>12.86</v>
        <stp/>
        <stp>##V3_BDHV12</stp>
        <stp>RDC US Equity</stp>
        <stp>PX_CLOSE_1D</stp>
        <stp>14/08/2018</stp>
        <stp>14/08/2018</stp>
        <stp>[Crispin Spreadsheet.xlsx]ALEG!R63C22</stp>
        <tr r="V63" s="3"/>
      </tp>
      <tp>
        <v>3.11</v>
        <stp/>
        <stp>##V3_BDHV12</stp>
        <stp>KGC US Equity</stp>
        <stp>PX_CLOSE_1D</stp>
        <stp>14/08/2018</stp>
        <stp>14/08/2018</stp>
        <stp>[Crispin Spreadsheet.xlsx]ALEG!R61C22</stp>
        <tr r="V61" s="3"/>
      </tp>
      <tp>
        <v>181.02</v>
        <stp/>
        <stp>##V3_BDHV12</stp>
        <stp>VOD LN Equity</stp>
        <stp>PX_CLOSE_1D</stp>
        <stp>14/08/2018</stp>
        <stp>14/08/2018</stp>
        <stp>[Crispin Spreadsheet.xlsx]FDXC!R49C22</stp>
        <tr r="V49" s="8"/>
      </tp>
      <tp>
        <v>64.84</v>
        <stp/>
        <stp>##V3_BDHV12</stp>
        <stp>QCOM US Equity</stp>
        <stp>PX_CLOSE_1D</stp>
        <stp>14/08/2018</stp>
        <stp>14/08/2018</stp>
        <stp>[Crispin Spreadsheet.xlsx]SWAN!R209C26</stp>
        <tr r="Z209" s="2"/>
      </tp>
      <tp>
        <v>2729</v>
        <stp/>
        <stp>##V3_BDHV12</stp>
        <stp>4208 JT Equity</stp>
        <stp>PX_CLOSE_1D</stp>
        <stp>14/08/2018</stp>
        <stp>14/08/2018</stp>
        <stp>[Crispin Spreadsheet.xlsx]OEI!R297C28</stp>
        <tr r="AB297" s="1"/>
      </tp>
      <tp t="s">
        <v>USD</v>
        <stp/>
        <stp>##V3_BDPV12</stp>
        <stp>SLCJY US Equity</stp>
        <stp>CRNCY</stp>
        <stp>[Crispin Spreadsheet.xlsx]OPE!R51C4</stp>
        <tr r="D51" s="5"/>
      </tp>
      <tp>
        <v>5.51</v>
        <stp/>
        <stp>##V3_BDHV12</stp>
        <stp>3328 HK Equity</stp>
        <stp>PX_CLOSE_1D</stp>
        <stp>14/08/2018</stp>
        <stp>14/08/2018</stp>
        <stp>[Crispin Spreadsheet.xlsx]OEI!R198C28</stp>
        <tr r="AB198" s="1"/>
      </tp>
      <tp>
        <v>20.350000000000001</v>
        <stp/>
        <stp>##V3_BDHV12</stp>
        <stp>1128 HK Equity</stp>
        <stp>PX_CLOSE_1D</stp>
        <stp>14/08/2018</stp>
        <stp>14/08/2018</stp>
        <stp>[Crispin Spreadsheet.xlsx]OEI!R212C28</stp>
        <tr r="AB212" s="1"/>
      </tp>
      <tp>
        <v>37.75</v>
        <stp/>
        <stp>##V3_BDHV12</stp>
        <stp>1928 HK Equity</stp>
        <stp>PX_CLOSE_1D</stp>
        <stp>14/08/2018</stp>
        <stp>14/08/2018</stp>
        <stp>[Crispin Spreadsheet.xlsx]OEI!R209C28</stp>
        <tr r="AB209" s="1"/>
      </tp>
      <tp>
        <v>1411</v>
        <stp/>
        <stp>##V3_BDHV12</stp>
        <stp>1808 JT Equity</stp>
        <stp>PX_CLOSE_1D</stp>
        <stp>14/08/2018</stp>
        <stp>14/08/2018</stp>
        <stp>[Crispin Spreadsheet.xlsx]OEI!R258C28</stp>
        <tr r="AB258" s="1"/>
      </tp>
      <tp>
        <v>13.3</v>
        <stp/>
        <stp>##V3_BDHV12</stp>
        <stp>SLCJY US Equity</stp>
        <stp>PX_CLOSE_1D</stp>
        <stp>14/08/2018</stp>
        <stp>14/08/2018</stp>
        <stp>[Crispin Spreadsheet.xlsx]FDXC!R60C22</stp>
        <tr r="V60" s="8"/>
      </tp>
      <tp>
        <v>21.8</v>
        <stp/>
        <stp>##V3_BDPV12</stp>
        <stp>FORTUM FH Equity</stp>
        <stp>PX_YEST_CLOSE</stp>
        <stp>[Crispin Spreadsheet.xlsx]OEI!R73C6</stp>
        <tr r="F73" s="1"/>
      </tp>
      <tp>
        <v>75</v>
        <stp/>
        <stp>##V3_BDHV12</stp>
        <stp>SAVE FP Equity</stp>
        <stp>PX_CLOSE_1D</stp>
        <stp>14/08/2018</stp>
        <stp>14/08/2018</stp>
        <stp>[Crispin Spreadsheet.xlsx]ALEG!R10C22</stp>
        <tr r="V10" s="3"/>
      </tp>
      <tp>
        <v>547</v>
        <stp/>
        <stp>##V3_BDHV12</stp>
        <stp>8848 JT Equity</stp>
        <stp>PX_CLOSE_1D</stp>
        <stp>14/08/2018</stp>
        <stp>14/08/2018</stp>
        <stp>[Crispin Spreadsheet.xlsx]OEI!R268C28</stp>
        <tr r="AB268" s="1"/>
      </tp>
      <tp>
        <v>3.2</v>
        <stp/>
        <stp>##V3_BDHV12</stp>
        <stp>TRQ CN Equity</stp>
        <stp>PX_CLOSE_1D</stp>
        <stp>14/08/2018</stp>
        <stp>14/08/2018</stp>
        <stp>[Crispin Spreadsheet.xlsx]SWAN!R25C26</stp>
        <tr r="Z25" s="2"/>
      </tp>
      <tp t="s">
        <v>EUR</v>
        <stp/>
        <stp>##V3_BDPV12</stp>
        <stp>TUI1 GY Equity</stp>
        <stp>CRNCY</stp>
        <stp>[Crispin Spreadsheet.xlsx]OEI!R184C4</stp>
        <tr r="D184" s="1"/>
      </tp>
      <tp t="s">
        <v>WHEAT FUTURE(CBT) Dec18</v>
        <stp/>
        <stp>##V3_BDPV12</stp>
        <stp>W A Comdty</stp>
        <stp>NAME</stp>
        <stp>[Crispin Spreadsheet.xlsx]OEI!R750C5</stp>
        <tr r="E750" s="1"/>
      </tp>
      <tp t="s">
        <v>LONG GILT FUTURE  Dec18</v>
        <stp/>
        <stp>##V3_BDPV12</stp>
        <stp>G A Comdty</stp>
        <stp>NAME</stp>
        <stp>[Crispin Spreadsheet.xlsx]OEI!R740C5</stp>
        <tr r="E740" s="1"/>
      </tp>
      <tp>
        <v>4381</v>
        <stp/>
        <stp>##V3_BDPV12</stp>
        <stp>8316 JT Equity</stp>
        <stp>PX_YEST_CLOSE</stp>
        <stp>[Crispin Spreadsheet.xlsx]SWAN!R90C6</stp>
        <tr r="F90" s="2"/>
      </tp>
      <tp t="s">
        <v>USD</v>
        <stp/>
        <stp>##V3_BDPV12</stp>
        <stp>SNAP US Equity</stp>
        <stp>CRNCY</stp>
        <stp>[Crispin Spreadsheet.xlsx]OEI!R716C4</stp>
        <tr r="D716" s="1"/>
      </tp>
      <tp t="s">
        <v>USD</v>
        <stp/>
        <stp>##V3_BDPV12</stp>
        <stp>PCAR US Equity</stp>
        <stp>CRNCY</stp>
        <stp>[Crispin Spreadsheet.xlsx]OEI!R706C4</stp>
        <tr r="D706" s="1"/>
      </tp>
      <tp>
        <v>1787</v>
        <stp/>
        <stp>##V3_BDPV12</stp>
        <stp>8591 JT Equity</stp>
        <stp>PX_YEST_CLOSE</stp>
        <stp>[Crispin Spreadsheet.xlsx]ALEG!R21C6</stp>
        <tr r="F21" s="3"/>
      </tp>
      <tp>
        <v>4.26</v>
        <stp/>
        <stp>##V3_BDPV12</stp>
        <stp>ENEL IM Equity</stp>
        <stp>PX_YEST_CLOSE</stp>
        <stp>[Crispin Spreadsheet.xlsx]OEI!R232C6</stp>
        <tr r="F232" s="1"/>
      </tp>
      <tp>
        <v>26.32</v>
        <stp/>
        <stp>##V3_BDPV12</stp>
        <stp>UN01 GY Equity</stp>
        <stp>PX_YEST_CLOSE</stp>
        <stp>[Crispin Spreadsheet.xlsx]ALEG!R15C6</stp>
        <tr r="F15" s="3"/>
      </tp>
      <tp t="s">
        <v>GBp</v>
        <stp/>
        <stp>##V3_BDPV12</stp>
        <stp>FERG LN Equity</stp>
        <stp>CRNCY</stp>
        <stp>[Crispin Spreadsheet.xlsx]OEI!R608C4</stp>
        <tr r="D608" s="1"/>
      </tp>
      <tp>
        <v>22.91</v>
        <stp/>
        <stp>##V3_BDPV12</stp>
        <stp>FNTN GY Equity</stp>
        <stp>PX_YEST_CLOSE</stp>
        <stp>[Crispin Spreadsheet.xlsx]OEI!R797C6</stp>
        <tr r="F797" s="1"/>
      </tp>
      <tp>
        <v>34.799999999999997</v>
        <stp/>
        <stp>##V3_BDPV12</stp>
        <stp>BDRILL NO Equity</stp>
        <stp>PX_YEST_CLOSE</stp>
        <stp>[Crispin Spreadsheet.xlsx]OEI!R785C6</stp>
        <tr r="F785" s="1"/>
      </tp>
      <tp t="s">
        <v>SEK</v>
        <stp/>
        <stp>##V3_BDPV12</stp>
        <stp>CLAB SS Equity</stp>
        <stp>CRNCY</stp>
        <stp>[Crispin Spreadsheet.xlsx]OEI!R366C4</stp>
        <tr r="D366" s="1"/>
      </tp>
      <tp t="s">
        <v>USD</v>
        <stp/>
        <stp>##V3_BDPV12</stp>
        <stp>ORCL US Equity</stp>
        <stp>CRNCY</stp>
        <stp>[Crispin Spreadsheet.xlsx]OEI!R704C4</stp>
        <tr r="D704" s="1"/>
      </tp>
      <tp t="s">
        <v>GBp</v>
        <stp/>
        <stp>##V3_BDPV12</stp>
        <stp>MTRO LN Equity</stp>
        <stp>CRNCY</stp>
        <stp>[Crispin Spreadsheet.xlsx]OEI!R528C4</stp>
        <tr r="D528" s="1"/>
      </tp>
      <tp t="s">
        <v>EUR</v>
        <stp/>
        <stp>##V3_BDPV12</stp>
        <stp>LIGHT NA Equity</stp>
        <stp>CRNCY</stp>
        <stp>[Crispin Spreadsheet.xlsx]OEI!R312C4</stp>
        <tr r="D312" s="1"/>
      </tp>
      <tp>
        <v>77.62</v>
        <stp/>
        <stp>##V3_BDPV12</stp>
        <stp>ERICB SS Equity</stp>
        <stp>LAST_PRICE</stp>
        <stp>[Crispin Spreadsheet.xlsx]OPUS!R35C7</stp>
        <tr r="G35" s="4"/>
      </tp>
      <tp t="s">
        <v>BRL</v>
        <stp/>
        <stp>##V3_BDPV12</stp>
        <stp>SLCE3 BS Equity</stp>
        <stp>CRNCY</stp>
        <stp>[Crispin Spreadsheet.xlsx]OPUS!R6C4</stp>
        <tr r="D6" s="4"/>
      </tp>
      <tp>
        <v>1548</v>
        <stp/>
        <stp>##V3_BDPV12</stp>
        <stp>SKY LN Equity</stp>
        <stp>LAST_PRICE</stp>
        <stp>[Crispin Spreadsheet.xlsx]FDXC!R45C7</stp>
        <tr r="G45" s="8"/>
      </tp>
      <tp>
        <v>13.3</v>
        <stp/>
        <stp>##V3_BDHV12</stp>
        <stp>SLCJY US Equity</stp>
        <stp>PX_CLOSE_1D</stp>
        <stp>14/08/2018</stp>
        <stp>14/08/2018</stp>
        <stp>[Crispin Spreadsheet.xlsx]OPE!R51C22</stp>
        <tr r="V51" s="5"/>
      </tp>
      <tp>
        <v>36.99</v>
        <stp/>
        <stp>##V3_BDPV12</stp>
        <stp>CMCSA US Equity</stp>
        <stp>LAST_PRICE</stp>
        <stp>[Crispin Spreadsheet.xlsx]OPUS!R60C7</stp>
        <tr r="G60" s="4"/>
      </tp>
      <tp t="s">
        <v>DKK</v>
        <stp/>
        <stp>##V3_BDPV12</stp>
        <stp>NOVOB DC Equity</stp>
        <stp>CRNCY</stp>
        <stp>[Crispin Spreadsheet.xlsx]OEI!R66C4</stp>
        <tr r="D66" s="1"/>
      </tp>
      <tp>
        <v>35.04</v>
        <stp/>
        <stp>##V3_BDHV12</stp>
        <stp>CMCSA US Equity</stp>
        <stp>PX_CLOSE_1D</stp>
        <stp>14/08/2018</stp>
        <stp>14/08/2018</stp>
        <stp>[Crispin Spreadsheet.xlsx]ALEG!R57C22</stp>
        <tr r="V57" s="3"/>
      </tp>
      <tp>
        <v>2423</v>
        <stp/>
        <stp>##V3_BDHV12</stp>
        <stp>6857 JT Equity</stp>
        <stp>PX_CLOSE_1D</stp>
        <stp>14/08/2018</stp>
        <stp>14/08/2018</stp>
        <stp>[Crispin Spreadsheet.xlsx]OEI!R249C28</stp>
        <tr r="AB249" s="1"/>
      </tp>
      <tp>
        <v>1100</v>
        <stp/>
        <stp>##V3_BDHV12</stp>
        <stp>5727 JT Equity</stp>
        <stp>PX_CLOSE_1D</stp>
        <stp>14/08/2018</stp>
        <stp>14/08/2018</stp>
        <stp>[Crispin Spreadsheet.xlsx]OEI!R293C28</stp>
        <tr r="AB293" s="1"/>
      </tp>
      <tp>
        <v>52.28</v>
        <stp/>
        <stp>##V3_BDHV12</stp>
        <stp>VALE3 BS Equity</stp>
        <stp>PX_CLOSE_1D</stp>
        <stp>14/08/2018</stp>
        <stp>14/08/2018</stp>
        <stp>[Crispin Spreadsheet.xlsx]OEI!R46C28</stp>
        <tr r="AB46" s="1"/>
      </tp>
      <tp t="s">
        <v>EUR</v>
        <stp/>
        <stp>##V3_BDPV12</stp>
        <stp>METSO FH Equity</stp>
        <stp>CRNCY</stp>
        <stp>[Crispin Spreadsheet.xlsx]OEI!R76C4</stp>
        <tr r="D76" s="1"/>
      </tp>
      <tp>
        <v>51.63</v>
        <stp/>
        <stp>##V3_BDHV12</stp>
        <stp>SLCE3 BS Equity</stp>
        <stp>PX_CLOSE_1D</stp>
        <stp>14/08/2018</stp>
        <stp>14/08/2018</stp>
        <stp>[Crispin Spreadsheet.xlsx]OEI!R45C28</stp>
        <tr r="AB45" s="1"/>
      </tp>
      <tp>
        <v>217.35</v>
        <stp/>
        <stp>##V3_BDPV12</stp>
        <stp>BT/A LN Equity</stp>
        <stp>PX_YEST_CLOSE</stp>
        <stp>[Crispin Spreadsheet.xlsx]FDXC!R36C6</stp>
        <tr r="F36" s="8"/>
      </tp>
      <tp t="s">
        <v>GBp</v>
        <stp/>
        <stp>##V3_BDPV12</stp>
        <stp>JUST LN Equity</stp>
        <stp>CRNCY</stp>
        <stp>[Crispin Spreadsheet.xlsx]OEI!R516C4</stp>
        <tr r="D516" s="1"/>
      </tp>
      <tp>
        <v>297</v>
        <stp/>
        <stp>##V3_BDPV12</stp>
        <stp>AKERBP NO Equity</stp>
        <stp>PX_YEST_CLOSE</stp>
        <stp>[Crispin Spreadsheet.xlsx]OEI!R317C6</stp>
        <tr r="F317" s="1"/>
      </tp>
      <tp t="s">
        <v>USD</v>
        <stp/>
        <stp>##V3_BDPV12</stp>
        <stp>CMCSA US Equity</stp>
        <stp>CRNCY</stp>
        <stp>[Crispin Spreadsheet.xlsx]OEI!R644C4</stp>
        <tr r="D644" s="1"/>
      </tp>
      <tp>
        <v>109</v>
        <stp/>
        <stp>##V3_BDPV12</stp>
        <stp>GETIB SS Equity</stp>
        <stp>PX_YEST_CLOSE</stp>
        <stp>[Crispin Spreadsheet.xlsx]OEI!R370C6</stp>
        <tr r="F370" s="1"/>
      </tp>
      <tp>
        <v>119.55</v>
        <stp/>
        <stp>##V3_BDPV12</stp>
        <stp>EKTAB SS Equity</stp>
        <stp>PX_YEST_CLOSE</stp>
        <stp>[Crispin Spreadsheet.xlsx]OEI!R368C6</stp>
        <tr r="F368" s="1"/>
      </tp>
      <tp>
        <v>4381</v>
        <stp/>
        <stp>##V3_BDPV12</stp>
        <stp>8316 JT Equity</stp>
        <stp>PX_YEST_CLOSE</stp>
        <stp>[Crispin Spreadsheet.xlsx]FDXC!R22C6</stp>
        <tr r="F22" s="8"/>
      </tp>
      <tp t="s">
        <v>USD</v>
        <stp/>
        <stp>##V3_BDPV12</stp>
        <stp>RGLD US Equity</stp>
        <stp>CRNCY</stp>
        <stp>[Crispin Spreadsheet.xlsx]OEI!R714C4</stp>
        <tr r="D714" s="1"/>
      </tp>
      <tp>
        <v>2358</v>
        <stp/>
        <stp>##V3_BDPV12</stp>
        <stp>GIVN SW Equity</stp>
        <stp>PX_YEST_CLOSE</stp>
        <stp>[Crispin Spreadsheet.xlsx]OEI!R394C6</stp>
        <tr r="F394" s="1"/>
      </tp>
      <tp>
        <v>10.3</v>
        <stp/>
        <stp>##V3_BDPV12</stp>
        <stp>CNHI IM Equity</stp>
        <stp>PX_YEST_CLOSE</stp>
        <stp>[Crispin Spreadsheet.xlsx]OEI!R230C6</stp>
        <tr r="F230" s="1"/>
      </tp>
      <tp t="s">
        <v>JPY</v>
        <stp/>
        <stp>##V3_BDPV12</stp>
        <stp>8591 JT Equity</stp>
        <stp>CRNCY</stp>
        <stp>[Crispin Spreadsheet.xlsx]OPUS!R24C4</stp>
        <tr r="D24" s="4"/>
      </tp>
      <tp>
        <v>4890</v>
        <stp/>
        <stp>##V3_BDPV12</stp>
        <stp>2331 JT Equity</stp>
        <stp>PX_YEST_CLOSE</stp>
        <stp>[Crispin Spreadsheet.xlsx]FDXC!R20C6</stp>
        <tr r="F20" s="8"/>
      </tp>
      <tp>
        <v>105.6</v>
        <stp/>
        <stp>##V3_BDPV12</stp>
        <stp>LOOK LN Equity</stp>
        <stp>PX_YEST_CLOSE</stp>
        <stp>[Crispin Spreadsheet.xlsx]OEI!R524C6</stp>
        <tr r="F524" s="1"/>
      </tp>
      <tp t="s">
        <v>USD</v>
        <stp/>
        <stp>##V3_BDPV12</stp>
        <stp>GGAL US Equity</stp>
        <stp>CRNCY</stp>
        <stp>[Crispin Spreadsheet.xlsx]OEI!R669C4</stp>
        <tr r="D669" s="1"/>
      </tp>
      <tp>
        <v>73.2</v>
        <stp/>
        <stp>##V3_BDPV12</stp>
        <stp>SAVE FP Equity</stp>
        <stp>PX_YEST_CLOSE</stp>
        <stp>[Crispin Spreadsheet.xlsx]OEI!R123C6</stp>
        <tr r="F123" s="1"/>
      </tp>
      <tp t="s">
        <v>NOK</v>
        <stp/>
        <stp>##V3_BDPV12</stp>
        <stp>SDRL NO Equity</stp>
        <stp>CRNCY</stp>
        <stp>[Crispin Spreadsheet.xlsx]OEI!R326C4</stp>
        <tr r="D326" s="1"/>
      </tp>
      <tp t="s">
        <v>GBp</v>
        <stp/>
        <stp>##V3_BDPV12</stp>
        <stp>MTRO LN Equity</stp>
        <stp>CRNCY</stp>
        <stp>[Crispin Spreadsheet.xlsx]OEI!R817C4</stp>
        <tr r="D817" s="1"/>
      </tp>
      <tp>
        <v>5.37</v>
        <stp/>
        <stp>##V3_BDPV12</stp>
        <stp>BBVA SQ Equity</stp>
        <stp>PX_YEST_CLOSE</stp>
        <stp>[Crispin Spreadsheet.xlsx]OEI!R352C6</stp>
        <tr r="F352" s="1"/>
      </tp>
      <tp>
        <v>20.8</v>
        <stp/>
        <stp>##V3_BDPV12</stp>
        <stp>ONTEX BB Equity</stp>
        <stp>LAST_PRICE</stp>
        <stp>[Crispin Spreadsheet.xlsx]SWAN!R17C7</stp>
        <tr r="G17" s="2"/>
      </tp>
      <tp>
        <v>59.64</v>
        <stp/>
        <stp>##V3_BDPV12</stp>
        <stp>WEED CN Equity</stp>
        <stp>LAST_PRICE</stp>
        <stp>[Crispin Spreadsheet.xlsx]SWAN!R24C7</stp>
        <tr r="G24" s="2"/>
      </tp>
      <tp t="s">
        <v>#N/A N/A</v>
        <stp/>
        <stp>##V3_BDHV12</stp>
        <stp>AB1 GY Equity</stp>
        <stp>PX_CLOSE_1D</stp>
        <stp>14/08/2018</stp>
        <stp>14/08/2018</stp>
        <stp>[Crispin Spreadsheet.xlsx]OEI!R145C28</stp>
        <tr r="AB145" s="1"/>
      </tp>
      <tp>
        <v>13.91</v>
        <stp/>
        <stp>##V3_BDPV12</stp>
        <stp>ORA FP Equity</stp>
        <stp>LAST_PRICE</stp>
        <stp>[Crispin Spreadsheet.xlsx]OPUS!R12C7</stp>
        <tr r="G12" s="4"/>
      </tp>
      <tp>
        <v>261.8</v>
        <stp/>
        <stp>##V3_BDHV12</stp>
        <stp>AMBUB DC Equity</stp>
        <stp>PX_CLOSE_1D</stp>
        <stp>14/08/2018</stp>
        <stp>14/08/2018</stp>
        <stp>[Crispin Spreadsheet.xlsx]OEI!R62C28</stp>
        <tr r="AB62" s="1"/>
      </tp>
      <tp>
        <v>62.82</v>
        <stp/>
        <stp>##V3_BDPV12</stp>
        <stp>VSAT US Equity</stp>
        <stp>LAST_PRICE</stp>
        <stp>[Crispin Spreadsheet.xlsx]OPUS!R69C7</stp>
        <tr r="G69" s="4"/>
      </tp>
      <tp>
        <v>22.36</v>
        <stp/>
        <stp>##V3_BDPV12</stp>
        <stp>VIV FP Equity</stp>
        <stp>LAST_PRICE</stp>
        <stp>[Crispin Spreadsheet.xlsx]ALEG!R11C7</stp>
        <tr r="G11" s="3"/>
      </tp>
      <tp>
        <v>15.94</v>
        <stp/>
        <stp>##V3_BDPV12</stp>
        <stp>SLCJY US Equity</stp>
        <stp>LAST_PRICE</stp>
        <stp>[Crispin Spreadsheet.xlsx]OPUS!R67C7</stp>
        <tr r="G67" s="4"/>
      </tp>
      <tp>
        <v>75</v>
        <stp/>
        <stp>##V3_BDHV12</stp>
        <stp>SAVE FP Equity</stp>
        <stp>PX_CLOSE_1D</stp>
        <stp>14/08/2018</stp>
        <stp>14/08/2018</stp>
        <stp>[Crispin Spreadsheet.xlsx]OPUS!R13C22</stp>
        <tr r="V13" s="4"/>
      </tp>
      <tp>
        <v>30.17</v>
        <stp/>
        <stp>##V3_BDHV12</stp>
        <stp>GGAL US Equity</stp>
        <stp>PX_CLOSE_1D</stp>
        <stp>14/08/2018</stp>
        <stp>14/08/2018</stp>
        <stp>[Crispin Spreadsheet.xlsx]FDXC!R56C22</stp>
        <tr r="V56" s="8"/>
      </tp>
      <tp>
        <v>6.93</v>
        <stp/>
        <stp>##V3_BDPV12</stp>
        <stp>939 HK Equity</stp>
        <stp>LAST_PRICE</stp>
        <stp>[Crispin Spreadsheet.xlsx]OEI!R199C7</stp>
        <tr r="G199" s="1"/>
      </tp>
      <tp>
        <v>70.8</v>
        <stp/>
        <stp>##V3_BDHV12</stp>
        <stp>NODL NO Equity</stp>
        <stp>PX_CLOSE_1D</stp>
        <stp>14/08/2018</stp>
        <stp>14/08/2018</stp>
        <stp>[Crispin Spreadsheet.xlsx]FDXC!R26C22</stp>
        <tr r="V26" s="8"/>
      </tp>
      <tp>
        <v>75</v>
        <stp/>
        <stp>##V3_BDHV12</stp>
        <stp>SAVE FP Equity</stp>
        <stp>PX_CLOSE_1D</stp>
        <stp>14/08/2018</stp>
        <stp>14/08/2018</stp>
        <stp>[Crispin Spreadsheet.xlsx]OBID!R12C22</stp>
        <tr r="V12" s="7"/>
      </tp>
      <tp>
        <v>1548</v>
        <stp/>
        <stp>##V3_BDHV12</stp>
        <stp>5726 JT Equity</stp>
        <stp>PX_CLOSE_1D</stp>
        <stp>14/08/2018</stp>
        <stp>14/08/2018</stp>
        <stp>[Crispin Spreadsheet.xlsx]OEI!R280C28</stp>
        <tr r="AB280" s="1"/>
      </tp>
      <tp>
        <v>650.9</v>
        <stp/>
        <stp>##V3_BDHV12</stp>
        <stp>8306 JT Equity</stp>
        <stp>PX_CLOSE_1D</stp>
        <stp>14/08/2018</stp>
        <stp>14/08/2018</stp>
        <stp>[Crispin Spreadsheet.xlsx]OEI!R820C28</stp>
        <tr r="AB820" s="1"/>
      </tp>
      <tp>
        <v>4280</v>
        <stp/>
        <stp>##V3_BDHV12</stp>
        <stp>8316 JT Equity</stp>
        <stp>PX_CLOSE_1D</stp>
        <stp>14/08/2018</stp>
        <stp>14/08/2018</stp>
        <stp>[Crispin Spreadsheet.xlsx]OEI!R837C28</stp>
        <tr r="AB837" s="1"/>
      </tp>
      <tp>
        <v>3.11</v>
        <stp/>
        <stp>##V3_BDHV12</stp>
        <stp>KGC US Equity</stp>
        <stp>PX_CLOSE_1D</stp>
        <stp>14/08/2018</stp>
        <stp>14/08/2018</stp>
        <stp>[Crispin Spreadsheet.xlsx]OPUS!R64C22</stp>
        <tr r="V64" s="4"/>
      </tp>
      <tp>
        <v>1473</v>
        <stp/>
        <stp>##V3_BDHV12</stp>
        <stp>ABC LN Equity</stp>
        <stp>PX_CLOSE_1D</stp>
        <stp>14/08/2018</stp>
        <stp>14/08/2018</stp>
        <stp>[Crispin Spreadsheet.xlsx]OPUS!R38C22</stp>
        <tr r="V38" s="4"/>
      </tp>
      <tp>
        <v>12.86</v>
        <stp/>
        <stp>##V3_BDHV12</stp>
        <stp>RDC US Equity</stp>
        <stp>PX_CLOSE_1D</stp>
        <stp>14/08/2018</stp>
        <stp>14/08/2018</stp>
        <stp>[Crispin Spreadsheet.xlsx]OPUS!R66C22</stp>
        <tr r="V66" s="4"/>
      </tp>
      <tp>
        <v>650.9</v>
        <stp/>
        <stp>##V3_BDHV12</stp>
        <stp>8306 JT Equity</stp>
        <stp>PX_CLOSE_1D</stp>
        <stp>14/08/2018</stp>
        <stp>14/08/2018</stp>
        <stp>[Crispin Spreadsheet.xlsx]OEI!R271C28</stp>
        <tr r="AB271" s="1"/>
      </tp>
      <tp>
        <v>4280</v>
        <stp/>
        <stp>##V3_BDHV12</stp>
        <stp>8316 JT Equity</stp>
        <stp>PX_CLOSE_1D</stp>
        <stp>14/08/2018</stp>
        <stp>14/08/2018</stp>
        <stp>[Crispin Spreadsheet.xlsx]OEI!R291C28</stp>
        <tr r="AB291" s="1"/>
      </tp>
      <tp>
        <v>9.1097000000000001</v>
        <stp/>
        <stp>##V3_BDPV12</stp>
        <stp>EURHKD Curncy</stp>
        <stp>LAST_PRICE</stp>
        <stp>[Crispin Spreadsheet.xlsx]OEI!R198C13</stp>
        <tr r="M198" s="1"/>
      </tp>
      <tp>
        <v>9.1097000000000001</v>
        <stp/>
        <stp>##V3_BDPV12</stp>
        <stp>EURHKD Curncy</stp>
        <stp>LAST_PRICE</stp>
        <stp>[Crispin Spreadsheet.xlsx]OEI!R199C13</stp>
        <tr r="M199" s="1"/>
      </tp>
      <tp>
        <v>9.1097000000000001</v>
        <stp/>
        <stp>##V3_BDPV12</stp>
        <stp>EURHKD Curncy</stp>
        <stp>LAST_PRICE</stp>
        <stp>[Crispin Spreadsheet.xlsx]OEI!R197C13</stp>
        <tr r="M197" s="1"/>
      </tp>
      <tp>
        <v>9.1097000000000001</v>
        <stp/>
        <stp>##V3_BDPV12</stp>
        <stp>EURHKD Curncy</stp>
        <stp>LAST_PRICE</stp>
        <stp>[Crispin Spreadsheet.xlsx]OEI!R210C13</stp>
        <tr r="M210" s="1"/>
      </tp>
      <tp>
        <v>9.1097000000000001</v>
        <stp/>
        <stp>##V3_BDPV12</stp>
        <stp>EURHKD Curncy</stp>
        <stp>LAST_PRICE</stp>
        <stp>[Crispin Spreadsheet.xlsx]OEI!R211C13</stp>
        <tr r="M211" s="1"/>
      </tp>
      <tp>
        <v>9.1097000000000001</v>
        <stp/>
        <stp>##V3_BDPV12</stp>
        <stp>EURHKD Curncy</stp>
        <stp>LAST_PRICE</stp>
        <stp>[Crispin Spreadsheet.xlsx]OEI!R212C13</stp>
        <tr r="M212" s="1"/>
      </tp>
      <tp>
        <v>9.1097000000000001</v>
        <stp/>
        <stp>##V3_BDPV12</stp>
        <stp>EURHKD Curncy</stp>
        <stp>LAST_PRICE</stp>
        <stp>[Crispin Spreadsheet.xlsx]OEI!R208C13</stp>
        <tr r="M208" s="1"/>
      </tp>
      <tp>
        <v>9.1097000000000001</v>
        <stp/>
        <stp>##V3_BDPV12</stp>
        <stp>EURHKD Curncy</stp>
        <stp>LAST_PRICE</stp>
        <stp>[Crispin Spreadsheet.xlsx]OEI!R209C13</stp>
        <tr r="M209" s="1"/>
      </tp>
      <tp>
        <v>9.1097000000000001</v>
        <stp/>
        <stp>##V3_BDPV12</stp>
        <stp>EURHKD Curncy</stp>
        <stp>LAST_PRICE</stp>
        <stp>[Crispin Spreadsheet.xlsx]OEI!R204C13</stp>
        <tr r="M204" s="1"/>
      </tp>
      <tp>
        <v>9.1097000000000001</v>
        <stp/>
        <stp>##V3_BDPV12</stp>
        <stp>EURHKD Curncy</stp>
        <stp>LAST_PRICE</stp>
        <stp>[Crispin Spreadsheet.xlsx]OEI!R205C13</stp>
        <tr r="M205" s="1"/>
      </tp>
      <tp>
        <v>9.1097000000000001</v>
        <stp/>
        <stp>##V3_BDPV12</stp>
        <stp>EURHKD Curncy</stp>
        <stp>LAST_PRICE</stp>
        <stp>[Crispin Spreadsheet.xlsx]OEI!R206C13</stp>
        <tr r="M206" s="1"/>
      </tp>
      <tp>
        <v>9.1097000000000001</v>
        <stp/>
        <stp>##V3_BDPV12</stp>
        <stp>EURHKD Curncy</stp>
        <stp>LAST_PRICE</stp>
        <stp>[Crispin Spreadsheet.xlsx]OEI!R207C13</stp>
        <tr r="M207" s="1"/>
      </tp>
      <tp>
        <v>9.1097000000000001</v>
        <stp/>
        <stp>##V3_BDPV12</stp>
        <stp>EURHKD Curncy</stp>
        <stp>LAST_PRICE</stp>
        <stp>[Crispin Spreadsheet.xlsx]OEI!R200C13</stp>
        <tr r="M200" s="1"/>
      </tp>
      <tp>
        <v>9.1097000000000001</v>
        <stp/>
        <stp>##V3_BDPV12</stp>
        <stp>EURHKD Curncy</stp>
        <stp>LAST_PRICE</stp>
        <stp>[Crispin Spreadsheet.xlsx]OEI!R201C13</stp>
        <tr r="M201" s="1"/>
      </tp>
      <tp>
        <v>9.1097000000000001</v>
        <stp/>
        <stp>##V3_BDPV12</stp>
        <stp>EURHKD Curncy</stp>
        <stp>LAST_PRICE</stp>
        <stp>[Crispin Spreadsheet.xlsx]OEI!R202C13</stp>
        <tr r="M202" s="1"/>
      </tp>
      <tp>
        <v>9.1097000000000001</v>
        <stp/>
        <stp>##V3_BDPV12</stp>
        <stp>EURHKD Curncy</stp>
        <stp>LAST_PRICE</stp>
        <stp>[Crispin Spreadsheet.xlsx]OEI!R203C13</stp>
        <tr r="M203" s="1"/>
      </tp>
      <tp>
        <v>326.8</v>
        <stp/>
        <stp>##V3_BDPV12</stp>
        <stp>EURHUF Curncy</stp>
        <stp>LAST_PRICE</stp>
        <stp>[Crispin Spreadsheet.xlsx]OEI!R215C13</stp>
        <tr r="M215" s="1"/>
      </tp>
      <tp>
        <v>326.8</v>
        <stp/>
        <stp>##V3_BDPV12</stp>
        <stp>EURHUF Curncy</stp>
        <stp>LAST_PRICE</stp>
        <stp>[Crispin Spreadsheet.xlsx]OEI!R216C13</stp>
        <tr r="M216" s="1"/>
      </tp>
      <tp>
        <v>0.72070000000000001</v>
        <stp/>
        <stp>##V3_BDPV12</stp>
        <stp>AUDUSD Curncy</stp>
        <stp>LAST_PRICE</stp>
        <stp>[Crispin Spreadsheet.xlsx]SWAN!R231C7</stp>
        <tr r="G231" s="2"/>
      </tp>
      <tp>
        <v>36.96</v>
        <stp/>
        <stp>##V3_BDPV12</stp>
        <stp>FWONK US Equity</stp>
        <stp>PX_YEST_CLOSE</stp>
        <stp>[Crispin Spreadsheet.xlsx]OEI!R686C6</stp>
        <tr r="F686" s="1"/>
      </tp>
      <tp t="s">
        <v>USD</v>
        <stp/>
        <stp>##V3_BDPV12</stp>
        <stp>PANW US Equity</stp>
        <stp>CRNCY</stp>
        <stp>[Crispin Spreadsheet.xlsx]OEI!R707C4</stp>
        <tr r="D707" s="1"/>
      </tp>
      <tp>
        <v>1874.5</v>
        <stp/>
        <stp>##V3_BDPV12</stp>
        <stp>WEIR LN Equity</stp>
        <stp>PX_YEST_CLOSE</stp>
        <stp>[Crispin Spreadsheet.xlsx]OEI!R593C6</stp>
        <tr r="F593" s="1"/>
      </tp>
      <tp>
        <v>35.04</v>
        <stp/>
        <stp>##V3_BDHV12</stp>
        <stp>CMCSA US Equity</stp>
        <stp>PX_CLOSE_1D</stp>
        <stp>14/08/2018</stp>
        <stp>14/08/2018</stp>
        <stp>[Crispin Spreadsheet.xlsx]SWAN!R191C26</stp>
        <tr r="Z191" s="2"/>
      </tp>
      <tp t="s">
        <v>EUR</v>
        <stp/>
        <stp>##V3_BDPV12</stp>
        <stp>HLAG GY Equity</stp>
        <stp>CRNCY</stp>
        <stp>[Crispin Spreadsheet.xlsx]OEI!R162C4</stp>
        <tr r="D162" s="1"/>
      </tp>
      <tp>
        <v>692</v>
        <stp/>
        <stp>##V3_BDPV12</stp>
        <stp>INCH LN Equity</stp>
        <stp>PX_YEST_CLOSE</stp>
        <stp>[Crispin Spreadsheet.xlsx]OEI!R499C6</stp>
        <tr r="F499" s="1"/>
      </tp>
      <tp>
        <v>17.28</v>
        <stp/>
        <stp>##V3_BDPV12</stp>
        <stp>SESG FP Equity</stp>
        <stp>PX_YEST_CLOSE</stp>
        <stp>[Crispin Spreadsheet.xlsx]OEI!R127C6</stp>
        <tr r="F127" s="1"/>
      </tp>
      <tp t="s">
        <v>USD</v>
        <stp/>
        <stp>##V3_BDPV12</stp>
        <stp>SMSN LI Equity</stp>
        <stp>CRNCY</stp>
        <stp>[Crispin Spreadsheet.xlsx]OEI!R570C4</stp>
        <tr r="D570" s="1"/>
      </tp>
      <tp>
        <v>668.9</v>
        <stp/>
        <stp>##V3_BDPV12</stp>
        <stp>HSBA LN Equity</stp>
        <stp>PX_YEST_CLOSE</stp>
        <stp>[Crispin Spreadsheet.xlsx]OEI!R488C6</stp>
        <tr r="F488" s="1"/>
      </tp>
      <tp>
        <v>590</v>
        <stp/>
        <stp>##V3_BDPV12</stp>
        <stp>8848 JT Equity</stp>
        <stp>PX_YEST_CLOSE</stp>
        <stp>[Crispin Spreadsheet.xlsx]FDXC!R16C6</stp>
        <tr r="F16" s="8"/>
      </tp>
      <tp>
        <v>114.05</v>
        <stp/>
        <stp>##V3_BDPV12</stp>
        <stp>SUBC NO Equity</stp>
        <stp>PX_YEST_CLOSE</stp>
        <stp>[Crispin Spreadsheet.xlsx]OEI!R329C6</stp>
        <tr r="F329" s="1"/>
      </tp>
      <tp>
        <v>220.7</v>
        <stp/>
        <stp>##V3_BDPV12</stp>
        <stp>BT/A LN Equity</stp>
        <stp>LAST_PRICE</stp>
        <stp>[Crispin Spreadsheet.xlsx]ALEG!R39C7</stp>
        <tr r="G39" s="3"/>
      </tp>
      <tp>
        <v>165.92</v>
        <stp/>
        <stp>##V3_BDPV12</stp>
        <stp>VOD LN Equity</stp>
        <stp>LAST_PRICE</stp>
        <stp>[Crispin Spreadsheet.xlsx]OPUS!R56C7</stp>
        <tr r="G56" s="4"/>
      </tp>
      <tp>
        <v>37.200000000000003</v>
        <stp/>
        <stp>##V3_BDPV12</stp>
        <stp>JSE LN Equity</stp>
        <stp>LAST_PRICE</stp>
        <stp>[Crispin Spreadsheet.xlsx]OPUS!R47C7</stp>
        <tr r="G47" s="4"/>
      </tp>
      <tp>
        <v>6.84</v>
        <stp/>
        <stp>##V3_BDPV12</stp>
        <stp>ESV US Equity</stp>
        <stp>LAST_PRICE</stp>
        <stp>[Crispin Spreadsheet.xlsx]FDXC!R54C7</stp>
        <tr r="G54" s="8"/>
      </tp>
      <tp>
        <v>71.2</v>
        <stp/>
        <stp>##V3_BDHV12</stp>
        <stp>ERICB SS Equity</stp>
        <stp>PX_CLOSE_1D</stp>
        <stp>14/08/2018</stp>
        <stp>14/08/2018</stp>
        <stp>[Crispin Spreadsheet.xlsx]FDXC!R29C22</stp>
        <tr r="V29" s="8"/>
      </tp>
      <tp t="s">
        <v>EUR</v>
        <stp/>
        <stp>##V3_BDPV12</stp>
        <stp>ONTEX BB Equity</stp>
        <stp>CRNCY</stp>
        <stp>[Crispin Spreadsheet.xlsx]OEI!R40C4</stp>
        <tr r="D40" s="1"/>
      </tp>
      <tp>
        <v>1240</v>
        <stp/>
        <stp>##V3_BDHV12</stp>
        <stp>6395 JT Equity</stp>
        <stp>PX_CLOSE_1D</stp>
        <stp>14/08/2018</stp>
        <stp>14/08/2018</stp>
        <stp>[Crispin Spreadsheet.xlsx]OEI!R292C28</stp>
        <tr r="AB292" s="1"/>
      </tp>
      <tp>
        <v>18185</v>
        <stp/>
        <stp>##V3_BDHV12</stp>
        <stp>8035 JT Equity</stp>
        <stp>PX_CLOSE_1D</stp>
        <stp>14/08/2018</stp>
        <stp>14/08/2018</stp>
        <stp>[Crispin Spreadsheet.xlsx]OEI!R294C28</stp>
        <tr r="AB294" s="1"/>
      </tp>
      <tp>
        <v>1.2879</v>
        <stp/>
        <stp>##V3_BDPV12</stp>
        <stp>GBPUSD Curncy</stp>
        <stp>LAST_PRICE</stp>
        <stp>[Crispin Spreadsheet.xlsx]SWAN!R232C7</stp>
        <tr r="G232" s="2"/>
      </tp>
      <tp>
        <v>297</v>
        <stp/>
        <stp>##V3_BDPV12</stp>
        <stp>AKERBP NO Equity</stp>
        <stp>PX_YEST_CLOSE</stp>
        <stp>[Crispin Spreadsheet.xlsx]OEI!R775C6</stp>
        <tr r="F775" s="1"/>
      </tp>
      <tp t="s">
        <v>USD</v>
        <stp/>
        <stp>##V3_BDPV12</stp>
        <stp>NFLX US Equity</stp>
        <stp>CRNCY</stp>
        <stp>[Crispin Spreadsheet.xlsx]OEI!R696C4</stp>
        <tr r="D696" s="1"/>
      </tp>
      <tp t="s">
        <v>USD</v>
        <stp/>
        <stp>##V3_BDPV12</stp>
        <stp>RACE US Equity</stp>
        <stp>CRNCY</stp>
        <stp>[Crispin Spreadsheet.xlsx]OEI!R659C4</stp>
        <tr r="D659" s="1"/>
      </tp>
      <tp t="s">
        <v>JPY</v>
        <stp/>
        <stp>##V3_BDPV12</stp>
        <stp>9684 JT Equity</stp>
        <stp>CRNCY</stp>
        <stp>[Crispin Spreadsheet.xlsx]OPUS!R27C4</stp>
        <tr r="D27" s="4"/>
      </tp>
      <tp>
        <v>2553</v>
        <stp/>
        <stp>##V3_BDPV12</stp>
        <stp>SGSN SW Equity</stp>
        <stp>PX_YEST_CLOSE</stp>
        <stp>[Crispin Spreadsheet.xlsx]OEI!R403C6</stp>
        <tr r="F403" s="1"/>
      </tp>
      <tp>
        <v>9.0839999999999996</v>
        <stp/>
        <stp>##V3_BDPV12</stp>
        <stp>ARYN SW Equity</stp>
        <stp>PX_YEST_CLOSE</stp>
        <stp>[Crispin Spreadsheet.xlsx]OEI!R779C6</stp>
        <tr r="F779" s="1"/>
      </tp>
      <tp>
        <v>9.0839999999999996</v>
        <stp/>
        <stp>##V3_BDPV12</stp>
        <stp>ARYN SW Equity</stp>
        <stp>PX_YEST_CLOSE</stp>
        <stp>[Crispin Spreadsheet.xlsx]OEI!R389C6</stp>
        <tr r="F389" s="1"/>
      </tp>
      <tp t="s">
        <v>GBp</v>
        <stp/>
        <stp>##V3_BDPV12</stp>
        <stp>RDSA LN Equity</stp>
        <stp>CRNCY</stp>
        <stp>[Crispin Spreadsheet.xlsx]OEI!R564C4</stp>
        <tr r="D564" s="1"/>
      </tp>
      <tp>
        <v>34.799999999999997</v>
        <stp/>
        <stp>##V3_BDPV12</stp>
        <stp>BDRILL NO Equity</stp>
        <stp>PX_YEST_CLOSE</stp>
        <stp>[Crispin Spreadsheet.xlsx]OEI!R318C6</stp>
        <tr r="F318" s="1"/>
      </tp>
      <tp>
        <v>1787</v>
        <stp/>
        <stp>##V3_BDPV12</stp>
        <stp>8591 JT Equity</stp>
        <stp>PX_YEST_CLOSE</stp>
        <stp>[Crispin Spreadsheet.xlsx]FDXC!R18C6</stp>
        <tr r="F18" s="8"/>
      </tp>
      <tp>
        <v>10.76</v>
        <stp/>
        <stp>##V3_BDPV12</stp>
        <stp>AIXA GY Equity</stp>
        <stp>PX_YEST_CLOSE</stp>
        <stp>[Crispin Spreadsheet.xlsx]OEI!R146C6</stp>
        <tr r="F146" s="1"/>
      </tp>
      <tp>
        <v>39.86</v>
        <stp/>
        <stp>##V3_BDPV12</stp>
        <stp>SSABA SS Equity</stp>
        <stp>PX_YEST_CLOSE</stp>
        <stp>[Crispin Spreadsheet.xlsx]OEI!R379C6</stp>
        <tr r="F379" s="1"/>
      </tp>
      <tp>
        <v>176.62</v>
        <stp/>
        <stp>##V3_BDPV12</stp>
        <stp>BARC LN Equity</stp>
        <stp>LAST_PRICE</stp>
        <stp>[Crispin Spreadsheet.xlsx]ALEG!R38C7</stp>
        <tr r="G38" s="3"/>
      </tp>
      <tp>
        <v>103.66</v>
        <stp/>
        <stp>##V3_BDPV12</stp>
        <stp>SAP GY Equity</stp>
        <stp>LAST_PRICE</stp>
        <stp>[Crispin Spreadsheet.xlsx]FDXC!R11C7</stp>
        <tr r="G11" s="8"/>
      </tp>
      <tp>
        <v>79.87</v>
        <stp/>
        <stp>##V3_BDPV12</stp>
        <stp>OXY US Equity</stp>
        <stp>LAST_PRICE</stp>
        <stp>[Crispin Spreadsheet.xlsx]FDXC!R58C7</stp>
        <tr r="G58" s="8"/>
      </tp>
      <tp>
        <v>57.5</v>
        <stp/>
        <stp>##V3_BDPV12</stp>
        <stp>TUNG LN Equity</stp>
        <stp>LAST_PRICE</stp>
        <stp>[Crispin Spreadsheet.xlsx]FDXC!R48C7</stp>
        <tr r="G48" s="8"/>
      </tp>
      <tp>
        <v>6.22</v>
        <stp/>
        <stp>##V3_BDPV12</stp>
        <stp>317 HK Equity</stp>
        <stp>LAST_PRICE</stp>
        <stp>[Crispin Spreadsheet.xlsx]OEI!R205C7</stp>
        <tr r="G205" s="1"/>
      </tp>
      <tp>
        <v>145.66499999999999</v>
        <stp/>
        <stp>##V3_BDPV12</stp>
        <stp>HURLN 7.5 07/24/22 Corp</stp>
        <stp>LAST_PRICE</stp>
        <stp>[Crispin Spreadsheet.xlsx]OPUS!R46C7</stp>
        <tr r="G46" s="4"/>
      </tp>
      <tp>
        <v>56.8</v>
        <stp/>
        <stp>##V3_BDHV12</stp>
        <stp>TUNG LN Equity</stp>
        <stp>PX_CLOSE_1D</stp>
        <stp>14/08/2018</stp>
        <stp>14/08/2018</stp>
        <stp>[Crispin Spreadsheet.xlsx]OPUS!R55C22</stp>
        <tr r="V55" s="4"/>
      </tp>
      <tp t="s">
        <v>USD</v>
        <stp/>
        <stp>##V3_BDPV12</stp>
        <stp>REDFTPB GU Equity</stp>
        <stp>CRNCY</stp>
        <stp>[Crispin Spreadsheet.xlsx]OEI!R194C4</stp>
        <tr r="D194" s="1"/>
      </tp>
      <tp>
        <v>464.7</v>
        <stp/>
        <stp>##V3_BDHV12</stp>
        <stp>HWDN LN Equity</stp>
        <stp>PX_CLOSE_1D</stp>
        <stp>14/08/2018</stp>
        <stp>14/08/2018</stp>
        <stp>[Crispin Spreadsheet.xlsx]FDXC!R39C22</stp>
        <tr r="V39" s="8"/>
      </tp>
      <tp>
        <v>21370</v>
        <stp/>
        <stp>##V3_BDHV12</stp>
        <stp>6954 JT Equity</stp>
        <stp>PX_CLOSE_1D</stp>
        <stp>14/08/2018</stp>
        <stp>14/08/2018</stp>
        <stp>[Crispin Spreadsheet.xlsx]OEI!R256C28</stp>
        <tr r="AB256" s="1"/>
      </tp>
      <tp>
        <v>1287</v>
        <stp/>
        <stp>##V3_BDHV12</stp>
        <stp>7224 JT Equity</stp>
        <stp>PX_CLOSE_1D</stp>
        <stp>14/08/2018</stp>
        <stp>14/08/2018</stp>
        <stp>[Crispin Spreadsheet.xlsx]OEI!R285C28</stp>
        <tr r="AB285" s="1"/>
      </tp>
      <tp>
        <v>47.72</v>
        <stp/>
        <stp>##V3_BDHV12</stp>
        <stp>BMA US Equity</stp>
        <stp>PX_CLOSE_1D</stp>
        <stp>14/08/2018</stp>
        <stp>14/08/2018</stp>
        <stp>[Crispin Spreadsheet.xlsx]OPUS!R59C22</stp>
        <tr r="V59" s="4"/>
      </tp>
      <tp>
        <v>122.65</v>
        <stp/>
        <stp>##V3_BDHV12</stp>
        <stp>ACA LN Equity</stp>
        <stp>PX_CLOSE_1D</stp>
        <stp>14/08/2018</stp>
        <stp>14/08/2018</stp>
        <stp>[Crispin Spreadsheet.xlsx]OPUS!R39C22</stp>
        <tr r="V39" s="4"/>
      </tp>
      <tp>
        <v>14.24</v>
        <stp/>
        <stp>##V3_BDHV12</stp>
        <stp>ORA FP Equity</stp>
        <stp>PX_CLOSE_1D</stp>
        <stp>14/08/2018</stp>
        <stp>14/08/2018</stp>
        <stp>[Crispin Spreadsheet.xlsx]OPUS!R12C22</stp>
        <tr r="V12" s="4"/>
      </tp>
      <tp>
        <v>502.1</v>
        <stp/>
        <stp>##V3_BDHV12</stp>
        <stp>8604 JT Equity</stp>
        <stp>PX_CLOSE_1D</stp>
        <stp>14/08/2018</stp>
        <stp>14/08/2018</stp>
        <stp>[Crispin Spreadsheet.xlsx]OEI!R278C28</stp>
        <tr r="AB278" s="1"/>
      </tp>
      <tp>
        <v>3205</v>
        <stp/>
        <stp>##V3_BDHV12</stp>
        <stp>9064 JT Equity</stp>
        <stp>PX_CLOSE_1D</stp>
        <stp>14/08/2018</stp>
        <stp>14/08/2018</stp>
        <stp>[Crispin Spreadsheet.xlsx]OEI!R299C28</stp>
        <tr r="AB299" s="1"/>
      </tp>
      <tp>
        <v>4725</v>
        <stp/>
        <stp>##V3_BDHV12</stp>
        <stp>9684 JT Equity</stp>
        <stp>PX_CLOSE_1D</stp>
        <stp>14/08/2018</stp>
        <stp>14/08/2018</stp>
        <stp>[Crispin Spreadsheet.xlsx]OEI!R289C28</stp>
        <tr r="AB289" s="1"/>
      </tp>
      <tp>
        <v>128.88</v>
        <stp/>
        <stp>##V3_BDPV12</stp>
        <stp>EURJPY Curncy</stp>
        <stp>LAST_PRICE</stp>
        <stp>[Crispin Spreadsheet.xlsx]OEI!R741C13</stp>
        <tr r="M741" s="1"/>
      </tp>
      <tp>
        <v>128.88</v>
        <stp/>
        <stp>##V3_BDPV12</stp>
        <stp>EURJPY Curncy</stp>
        <stp>LAST_PRICE</stp>
        <stp>[Crispin Spreadsheet.xlsx]OEI!R755C13</stp>
        <tr r="M755" s="1"/>
      </tp>
      <tp>
        <v>128.88</v>
        <stp/>
        <stp>##V3_BDPV12</stp>
        <stp>EURJPY Curncy</stp>
        <stp>LAST_PRICE</stp>
        <stp>[Crispin Spreadsheet.xlsx]OEI!R288C13</stp>
        <tr r="M288" s="1"/>
      </tp>
      <tp>
        <v>128.88</v>
        <stp/>
        <stp>##V3_BDPV12</stp>
        <stp>EURJPY Curncy</stp>
        <stp>LAST_PRICE</stp>
        <stp>[Crispin Spreadsheet.xlsx]OEI!R289C13</stp>
        <tr r="M289" s="1"/>
      </tp>
      <tp>
        <v>128.88</v>
        <stp/>
        <stp>##V3_BDPV12</stp>
        <stp>EURJPY Curncy</stp>
        <stp>LAST_PRICE</stp>
        <stp>[Crispin Spreadsheet.xlsx]OEI!R284C13</stp>
        <tr r="M284" s="1"/>
      </tp>
      <tp>
        <v>128.88</v>
        <stp/>
        <stp>##V3_BDPV12</stp>
        <stp>EURJPY Curncy</stp>
        <stp>LAST_PRICE</stp>
        <stp>[Crispin Spreadsheet.xlsx]OEI!R285C13</stp>
        <tr r="M285" s="1"/>
      </tp>
      <tp>
        <v>128.88</v>
        <stp/>
        <stp>##V3_BDPV12</stp>
        <stp>EURJPY Curncy</stp>
        <stp>LAST_PRICE</stp>
        <stp>[Crispin Spreadsheet.xlsx]OEI!R286C13</stp>
        <tr r="M286" s="1"/>
      </tp>
      <tp>
        <v>128.88</v>
        <stp/>
        <stp>##V3_BDPV12</stp>
        <stp>EURJPY Curncy</stp>
        <stp>LAST_PRICE</stp>
        <stp>[Crispin Spreadsheet.xlsx]OEI!R287C13</stp>
        <tr r="M287" s="1"/>
      </tp>
      <tp>
        <v>128.88</v>
        <stp/>
        <stp>##V3_BDPV12</stp>
        <stp>EURJPY Curncy</stp>
        <stp>LAST_PRICE</stp>
        <stp>[Crispin Spreadsheet.xlsx]OEI!R280C13</stp>
        <tr r="M280" s="1"/>
      </tp>
      <tp>
        <v>128.88</v>
        <stp/>
        <stp>##V3_BDPV12</stp>
        <stp>EURJPY Curncy</stp>
        <stp>LAST_PRICE</stp>
        <stp>[Crispin Spreadsheet.xlsx]OEI!R281C13</stp>
        <tr r="M281" s="1"/>
      </tp>
      <tp>
        <v>128.88</v>
        <stp/>
        <stp>##V3_BDPV12</stp>
        <stp>EURJPY Curncy</stp>
        <stp>LAST_PRICE</stp>
        <stp>[Crispin Spreadsheet.xlsx]OEI!R282C13</stp>
        <tr r="M282" s="1"/>
      </tp>
      <tp>
        <v>128.88</v>
        <stp/>
        <stp>##V3_BDPV12</stp>
        <stp>EURJPY Curncy</stp>
        <stp>LAST_PRICE</stp>
        <stp>[Crispin Spreadsheet.xlsx]OEI!R283C13</stp>
        <tr r="M283" s="1"/>
      </tp>
      <tp>
        <v>128.88</v>
        <stp/>
        <stp>##V3_BDPV12</stp>
        <stp>EURJPY Curncy</stp>
        <stp>LAST_PRICE</stp>
        <stp>[Crispin Spreadsheet.xlsx]OEI!R298C13</stp>
        <tr r="M298" s="1"/>
      </tp>
      <tp>
        <v>128.88</v>
        <stp/>
        <stp>##V3_BDPV12</stp>
        <stp>EURJPY Curncy</stp>
        <stp>LAST_PRICE</stp>
        <stp>[Crispin Spreadsheet.xlsx]OEI!R299C13</stp>
        <tr r="M299" s="1"/>
      </tp>
      <tp>
        <v>128.88</v>
        <stp/>
        <stp>##V3_BDPV12</stp>
        <stp>EURJPY Curncy</stp>
        <stp>LAST_PRICE</stp>
        <stp>[Crispin Spreadsheet.xlsx]OEI!R294C13</stp>
        <tr r="M294" s="1"/>
      </tp>
      <tp>
        <v>128.88</v>
        <stp/>
        <stp>##V3_BDPV12</stp>
        <stp>EURJPY Curncy</stp>
        <stp>LAST_PRICE</stp>
        <stp>[Crispin Spreadsheet.xlsx]OEI!R295C13</stp>
        <tr r="M295" s="1"/>
      </tp>
      <tp>
        <v>128.88</v>
        <stp/>
        <stp>##V3_BDPV12</stp>
        <stp>EURJPY Curncy</stp>
        <stp>LAST_PRICE</stp>
        <stp>[Crispin Spreadsheet.xlsx]OEI!R296C13</stp>
        <tr r="M296" s="1"/>
      </tp>
      <tp>
        <v>128.88</v>
        <stp/>
        <stp>##V3_BDPV12</stp>
        <stp>EURJPY Curncy</stp>
        <stp>LAST_PRICE</stp>
        <stp>[Crispin Spreadsheet.xlsx]OEI!R297C13</stp>
        <tr r="M297" s="1"/>
      </tp>
      <tp>
        <v>128.88</v>
        <stp/>
        <stp>##V3_BDPV12</stp>
        <stp>EURJPY Curncy</stp>
        <stp>LAST_PRICE</stp>
        <stp>[Crispin Spreadsheet.xlsx]OEI!R290C13</stp>
        <tr r="M290" s="1"/>
      </tp>
      <tp>
        <v>128.88</v>
        <stp/>
        <stp>##V3_BDPV12</stp>
        <stp>EURJPY Curncy</stp>
        <stp>LAST_PRICE</stp>
        <stp>[Crispin Spreadsheet.xlsx]OEI!R291C13</stp>
        <tr r="M291" s="1"/>
      </tp>
      <tp>
        <v>128.88</v>
        <stp/>
        <stp>##V3_BDPV12</stp>
        <stp>EURJPY Curncy</stp>
        <stp>LAST_PRICE</stp>
        <stp>[Crispin Spreadsheet.xlsx]OEI!R292C13</stp>
        <tr r="M292" s="1"/>
      </tp>
      <tp>
        <v>128.88</v>
        <stp/>
        <stp>##V3_BDPV12</stp>
        <stp>EURJPY Curncy</stp>
        <stp>LAST_PRICE</stp>
        <stp>[Crispin Spreadsheet.xlsx]OEI!R293C13</stp>
        <tr r="M293" s="1"/>
      </tp>
      <tp>
        <v>128.88</v>
        <stp/>
        <stp>##V3_BDPV12</stp>
        <stp>EURJPY Curncy</stp>
        <stp>LAST_PRICE</stp>
        <stp>[Crispin Spreadsheet.xlsx]OEI!R248C13</stp>
        <tr r="M248" s="1"/>
      </tp>
      <tp>
        <v>128.88</v>
        <stp/>
        <stp>##V3_BDPV12</stp>
        <stp>EURJPY Curncy</stp>
        <stp>LAST_PRICE</stp>
        <stp>[Crispin Spreadsheet.xlsx]OEI!R249C13</stp>
        <tr r="M249" s="1"/>
      </tp>
      <tp>
        <v>128.88</v>
        <stp/>
        <stp>##V3_BDPV12</stp>
        <stp>EURJPY Curncy</stp>
        <stp>LAST_PRICE</stp>
        <stp>[Crispin Spreadsheet.xlsx]OEI!R247C13</stp>
        <tr r="M247" s="1"/>
      </tp>
      <tp>
        <v>128.88</v>
        <stp/>
        <stp>##V3_BDPV12</stp>
        <stp>EURJPY Curncy</stp>
        <stp>LAST_PRICE</stp>
        <stp>[Crispin Spreadsheet.xlsx]OEI!R258C13</stp>
        <tr r="M258" s="1"/>
      </tp>
      <tp>
        <v>128.88</v>
        <stp/>
        <stp>##V3_BDPV12</stp>
        <stp>EURJPY Curncy</stp>
        <stp>LAST_PRICE</stp>
        <stp>[Crispin Spreadsheet.xlsx]OEI!R259C13</stp>
        <tr r="M259" s="1"/>
      </tp>
      <tp>
        <v>128.88</v>
        <stp/>
        <stp>##V3_BDPV12</stp>
        <stp>EURJPY Curncy</stp>
        <stp>LAST_PRICE</stp>
        <stp>[Crispin Spreadsheet.xlsx]OEI!R254C13</stp>
        <tr r="M254" s="1"/>
      </tp>
      <tp>
        <v>128.88</v>
        <stp/>
        <stp>##V3_BDPV12</stp>
        <stp>EURJPY Curncy</stp>
        <stp>LAST_PRICE</stp>
        <stp>[Crispin Spreadsheet.xlsx]OEI!R255C13</stp>
        <tr r="M255" s="1"/>
      </tp>
      <tp>
        <v>128.88</v>
        <stp/>
        <stp>##V3_BDPV12</stp>
        <stp>EURJPY Curncy</stp>
        <stp>LAST_PRICE</stp>
        <stp>[Crispin Spreadsheet.xlsx]OEI!R256C13</stp>
        <tr r="M256" s="1"/>
      </tp>
      <tp>
        <v>128.88</v>
        <stp/>
        <stp>##V3_BDPV12</stp>
        <stp>EURJPY Curncy</stp>
        <stp>LAST_PRICE</stp>
        <stp>[Crispin Spreadsheet.xlsx]OEI!R257C13</stp>
        <tr r="M257" s="1"/>
      </tp>
      <tp>
        <v>128.88</v>
        <stp/>
        <stp>##V3_BDPV12</stp>
        <stp>EURJPY Curncy</stp>
        <stp>LAST_PRICE</stp>
        <stp>[Crispin Spreadsheet.xlsx]OEI!R250C13</stp>
        <tr r="M250" s="1"/>
      </tp>
      <tp>
        <v>128.88</v>
        <stp/>
        <stp>##V3_BDPV12</stp>
        <stp>EURJPY Curncy</stp>
        <stp>LAST_PRICE</stp>
        <stp>[Crispin Spreadsheet.xlsx]OEI!R251C13</stp>
        <tr r="M251" s="1"/>
      </tp>
      <tp>
        <v>128.88</v>
        <stp/>
        <stp>##V3_BDPV12</stp>
        <stp>EURJPY Curncy</stp>
        <stp>LAST_PRICE</stp>
        <stp>[Crispin Spreadsheet.xlsx]OEI!R252C13</stp>
        <tr r="M252" s="1"/>
      </tp>
      <tp>
        <v>128.88</v>
        <stp/>
        <stp>##V3_BDPV12</stp>
        <stp>EURJPY Curncy</stp>
        <stp>LAST_PRICE</stp>
        <stp>[Crispin Spreadsheet.xlsx]OEI!R253C13</stp>
        <tr r="M253" s="1"/>
      </tp>
      <tp>
        <v>128.88</v>
        <stp/>
        <stp>##V3_BDPV12</stp>
        <stp>EURJPY Curncy</stp>
        <stp>LAST_PRICE</stp>
        <stp>[Crispin Spreadsheet.xlsx]OEI!R268C13</stp>
        <tr r="M268" s="1"/>
      </tp>
      <tp>
        <v>128.88</v>
        <stp/>
        <stp>##V3_BDPV12</stp>
        <stp>EURJPY Curncy</stp>
        <stp>LAST_PRICE</stp>
        <stp>[Crispin Spreadsheet.xlsx]OEI!R269C13</stp>
        <tr r="M269" s="1"/>
      </tp>
      <tp>
        <v>128.88</v>
        <stp/>
        <stp>##V3_BDPV12</stp>
        <stp>EURJPY Curncy</stp>
        <stp>LAST_PRICE</stp>
        <stp>[Crispin Spreadsheet.xlsx]OEI!R264C13</stp>
        <tr r="M264" s="1"/>
      </tp>
      <tp>
        <v>128.88</v>
        <stp/>
        <stp>##V3_BDPV12</stp>
        <stp>EURJPY Curncy</stp>
        <stp>LAST_PRICE</stp>
        <stp>[Crispin Spreadsheet.xlsx]OEI!R265C13</stp>
        <tr r="M265" s="1"/>
      </tp>
      <tp>
        <v>128.88</v>
        <stp/>
        <stp>##V3_BDPV12</stp>
        <stp>EURJPY Curncy</stp>
        <stp>LAST_PRICE</stp>
        <stp>[Crispin Spreadsheet.xlsx]OEI!R266C13</stp>
        <tr r="M266" s="1"/>
      </tp>
      <tp>
        <v>128.88</v>
        <stp/>
        <stp>##V3_BDPV12</stp>
        <stp>EURJPY Curncy</stp>
        <stp>LAST_PRICE</stp>
        <stp>[Crispin Spreadsheet.xlsx]OEI!R267C13</stp>
        <tr r="M267" s="1"/>
      </tp>
      <tp>
        <v>128.88</v>
        <stp/>
        <stp>##V3_BDPV12</stp>
        <stp>EURJPY Curncy</stp>
        <stp>LAST_PRICE</stp>
        <stp>[Crispin Spreadsheet.xlsx]OEI!R260C13</stp>
        <tr r="M260" s="1"/>
      </tp>
      <tp>
        <v>128.88</v>
        <stp/>
        <stp>##V3_BDPV12</stp>
        <stp>EURJPY Curncy</stp>
        <stp>LAST_PRICE</stp>
        <stp>[Crispin Spreadsheet.xlsx]OEI!R261C13</stp>
        <tr r="M261" s="1"/>
      </tp>
      <tp>
        <v>128.88</v>
        <stp/>
        <stp>##V3_BDPV12</stp>
        <stp>EURJPY Curncy</stp>
        <stp>LAST_PRICE</stp>
        <stp>[Crispin Spreadsheet.xlsx]OEI!R262C13</stp>
        <tr r="M262" s="1"/>
      </tp>
      <tp>
        <v>128.88</v>
        <stp/>
        <stp>##V3_BDPV12</stp>
        <stp>EURJPY Curncy</stp>
        <stp>LAST_PRICE</stp>
        <stp>[Crispin Spreadsheet.xlsx]OEI!R263C13</stp>
        <tr r="M263" s="1"/>
      </tp>
      <tp>
        <v>128.88</v>
        <stp/>
        <stp>##V3_BDPV12</stp>
        <stp>EURJPY Curncy</stp>
        <stp>LAST_PRICE</stp>
        <stp>[Crispin Spreadsheet.xlsx]OEI!R278C13</stp>
        <tr r="M278" s="1"/>
      </tp>
      <tp>
        <v>128.88</v>
        <stp/>
        <stp>##V3_BDPV12</stp>
        <stp>EURJPY Curncy</stp>
        <stp>LAST_PRICE</stp>
        <stp>[Crispin Spreadsheet.xlsx]OEI!R279C13</stp>
        <tr r="M279" s="1"/>
      </tp>
      <tp>
        <v>128.88</v>
        <stp/>
        <stp>##V3_BDPV12</stp>
        <stp>EURJPY Curncy</stp>
        <stp>LAST_PRICE</stp>
        <stp>[Crispin Spreadsheet.xlsx]OEI!R274C13</stp>
        <tr r="M274" s="1"/>
      </tp>
      <tp>
        <v>128.88</v>
        <stp/>
        <stp>##V3_BDPV12</stp>
        <stp>EURJPY Curncy</stp>
        <stp>LAST_PRICE</stp>
        <stp>[Crispin Spreadsheet.xlsx]OEI!R275C13</stp>
        <tr r="M275" s="1"/>
      </tp>
      <tp>
        <v>128.88</v>
        <stp/>
        <stp>##V3_BDPV12</stp>
        <stp>EURJPY Curncy</stp>
        <stp>LAST_PRICE</stp>
        <stp>[Crispin Spreadsheet.xlsx]OEI!R276C13</stp>
        <tr r="M276" s="1"/>
      </tp>
      <tp>
        <v>128.88</v>
        <stp/>
        <stp>##V3_BDPV12</stp>
        <stp>EURJPY Curncy</stp>
        <stp>LAST_PRICE</stp>
        <stp>[Crispin Spreadsheet.xlsx]OEI!R277C13</stp>
        <tr r="M277" s="1"/>
      </tp>
      <tp>
        <v>128.88</v>
        <stp/>
        <stp>##V3_BDPV12</stp>
        <stp>EURJPY Curncy</stp>
        <stp>LAST_PRICE</stp>
        <stp>[Crispin Spreadsheet.xlsx]OEI!R270C13</stp>
        <tr r="M270" s="1"/>
      </tp>
      <tp>
        <v>128.88</v>
        <stp/>
        <stp>##V3_BDPV12</stp>
        <stp>EURJPY Curncy</stp>
        <stp>LAST_PRICE</stp>
        <stp>[Crispin Spreadsheet.xlsx]OEI!R271C13</stp>
        <tr r="M271" s="1"/>
      </tp>
      <tp>
        <v>128.88</v>
        <stp/>
        <stp>##V3_BDPV12</stp>
        <stp>EURJPY Curncy</stp>
        <stp>LAST_PRICE</stp>
        <stp>[Crispin Spreadsheet.xlsx]OEI!R272C13</stp>
        <tr r="M272" s="1"/>
      </tp>
      <tp>
        <v>128.88</v>
        <stp/>
        <stp>##V3_BDPV12</stp>
        <stp>EURJPY Curncy</stp>
        <stp>LAST_PRICE</stp>
        <stp>[Crispin Spreadsheet.xlsx]OEI!R273C13</stp>
        <tr r="M273" s="1"/>
      </tp>
      <tp>
        <v>128.88</v>
        <stp/>
        <stp>##V3_BDPV12</stp>
        <stp>EURJPY Curncy</stp>
        <stp>LAST_PRICE</stp>
        <stp>[Crispin Spreadsheet.xlsx]OEI!R825C13</stp>
        <tr r="M825" s="1"/>
      </tp>
      <tp>
        <v>128.88</v>
        <stp/>
        <stp>##V3_BDPV12</stp>
        <stp>EURJPY Curncy</stp>
        <stp>LAST_PRICE</stp>
        <stp>[Crispin Spreadsheet.xlsx]OEI!R820C13</stp>
        <tr r="M820" s="1"/>
      </tp>
      <tp>
        <v>128.88</v>
        <stp/>
        <stp>##V3_BDPV12</stp>
        <stp>EURJPY Curncy</stp>
        <stp>LAST_PRICE</stp>
        <stp>[Crispin Spreadsheet.xlsx]OEI!R837C13</stp>
        <tr r="M837" s="1"/>
      </tp>
      <tp>
        <v>1787</v>
        <stp/>
        <stp>##V3_BDPV12</stp>
        <stp>8591 JT Equity</stp>
        <stp>PX_YEST_CLOSE</stp>
        <stp>[Crispin Spreadsheet.xlsx]SWAN!R84C6</stp>
        <tr r="F84" s="2"/>
      </tp>
      <tp t="s">
        <v>GBp</v>
        <stp/>
        <stp>##V3_BDPV12</stp>
        <stp>ULVR LN Equity</stp>
        <stp>CRNCY</stp>
        <stp>[Crispin Spreadsheet.xlsx]OEI!R600C4</stp>
        <tr r="D600" s="1"/>
      </tp>
      <tp>
        <v>215.1</v>
        <stp/>
        <stp>##V3_BDPV12</stp>
        <stp>EQNR NO Equity</stp>
        <stp>PX_YEST_CLOSE</stp>
        <stp>[Crispin Spreadsheet.xlsx]OEI!R327C6</stp>
        <tr r="F327" s="1"/>
      </tp>
      <tp>
        <v>43.95</v>
        <stp/>
        <stp>##V3_BDPV12</stp>
        <stp>CRUS US Equity</stp>
        <stp>PX_YEST_CLOSE</stp>
        <stp>[Crispin Spreadsheet.xlsx]OEI!R640C6</stp>
        <tr r="F640" s="1"/>
      </tp>
      <tp t="s">
        <v>SEK</v>
        <stp/>
        <stp>##V3_BDPV12</stp>
        <stp>VOLVB SS Equity</stp>
        <stp>CRNCY</stp>
        <stp>[Crispin Spreadsheet.xlsx]OEI!R382C4</stp>
        <tr r="D382" s="1"/>
      </tp>
      <tp>
        <v>355.6</v>
        <stp/>
        <stp>##V3_BDPV12</stp>
        <stp>ASHM LN Equity</stp>
        <stp>PX_YEST_CLOSE</stp>
        <stp>[Crispin Spreadsheet.xlsx]OEI!R780C6</stp>
        <tr r="F780" s="1"/>
      </tp>
      <tp t="s">
        <v>SEK</v>
        <stp/>
        <stp>##V3_BDPV12</stp>
        <stp>SAND SS Equity</stp>
        <stp>CRNCY</stp>
        <stp>[Crispin Spreadsheet.xlsx]OEI!R375C4</stp>
        <tr r="D375" s="1"/>
      </tp>
      <tp>
        <v>1611.5</v>
        <stp/>
        <stp>##V3_BDPV12</stp>
        <stp>SMIN LN Equity</stp>
        <stp>PX_YEST_CLOSE</stp>
        <stp>[Crispin Spreadsheet.xlsx]OEI!R581C6</stp>
        <tr r="F581" s="1"/>
      </tp>
      <tp t="s">
        <v>CHF</v>
        <stp/>
        <stp>##V3_BDPV12</stp>
        <stp>SIKA SW Equity</stp>
        <stp>CRNCY</stp>
        <stp>[Crispin Spreadsheet.xlsx]OEI!R404C4</stp>
        <tr r="D404" s="1"/>
      </tp>
      <tp>
        <v>4381</v>
        <stp/>
        <stp>##V3_BDPV12</stp>
        <stp>8316 JT Equity</stp>
        <stp>PX_YEST_CLOSE</stp>
        <stp>[Crispin Spreadsheet.xlsx]ALEG!R25C6</stp>
        <tr r="F25" s="3"/>
      </tp>
      <tp t="s">
        <v>GBp</v>
        <stp/>
        <stp>##V3_BDPV12</stp>
        <stp>RDSB LN Equity</stp>
        <stp>CRNCY</stp>
        <stp>[Crispin Spreadsheet.xlsx]OEI!R565C4</stp>
        <tr r="D565" s="1"/>
      </tp>
      <tp t="s">
        <v>USD</v>
        <stp/>
        <stp>##V3_BDPV12</stp>
        <stp>FNKO US Equity</stp>
        <stp>CRNCY</stp>
        <stp>[Crispin Spreadsheet.xlsx]OEI!R800C4</stp>
        <tr r="D800" s="1"/>
      </tp>
      <tp t="s">
        <v>GBp</v>
        <stp/>
        <stp>##V3_BDPV12</stp>
        <stp>ANTO LN Equity</stp>
        <stp>CRNCY</stp>
        <stp>[Crispin Spreadsheet.xlsx]OEI!R422C4</stp>
        <tr r="D422" s="1"/>
      </tp>
      <tp t="s">
        <v>CHF</v>
        <stp/>
        <stp>##V3_BDPV12</stp>
        <stp>KNIN SW Equity</stp>
        <stp>CRNCY</stp>
        <stp>[Crispin Spreadsheet.xlsx]OEI!R396C4</stp>
        <tr r="D396" s="1"/>
      </tp>
      <tp t="s">
        <v>USD</v>
        <stp/>
        <stp>##V3_BDPV12</stp>
        <stp>WYNN US Equity</stp>
        <stp>CRNCY</stp>
        <stp>[Crispin Spreadsheet.xlsx]OEI!R735C4</stp>
        <tr r="D735" s="1"/>
      </tp>
      <tp>
        <v>815</v>
        <stp/>
        <stp>##V3_BDPV12</stp>
        <stp>BVIC LN Equity</stp>
        <stp>PX_YEST_CLOSE</stp>
        <stp>[Crispin Spreadsheet.xlsx]OEI!R441C6</stp>
        <tr r="F441" s="1"/>
      </tp>
      <tp>
        <v>78</v>
        <stp/>
        <stp>##V3_BDPV12</stp>
        <stp>MELE BB Equity</stp>
        <stp>LAST_PRICE</stp>
        <stp>[Crispin Spreadsheet.xlsx]SWAN!R16C7</stp>
        <tr r="G16" s="2"/>
      </tp>
      <tp>
        <v>15.94</v>
        <stp/>
        <stp>##V3_BDPV12</stp>
        <stp>SLCJY US Equity</stp>
        <stp>LAST_PRICE</stp>
        <stp>[Crispin Spreadsheet.xlsx]BEST!R13C7</stp>
        <tr r="G13" s="6"/>
      </tp>
      <tp>
        <v>1706</v>
        <stp/>
        <stp>##V3_BDPV12</stp>
        <stp>HSX LN Equity</stp>
        <stp>LAST_PRICE</stp>
        <stp>[Crispin Spreadsheet.xlsx]FDXC!R38C7</stp>
        <tr r="G38" s="8"/>
      </tp>
      <tp>
        <v>103.66</v>
        <stp/>
        <stp>##V3_BDPV12</stp>
        <stp>SAP GY Equity</stp>
        <stp>LAST_PRICE</stp>
        <stp>[Crispin Spreadsheet.xlsx]ALEG!R14C7</stp>
        <tr r="G14" s="3"/>
      </tp>
      <tp>
        <v>464.7</v>
        <stp/>
        <stp>##V3_BDHV12</stp>
        <stp>HWDN LN Equity</stp>
        <stp>PX_CLOSE_1D</stp>
        <stp>14/08/2018</stp>
        <stp>14/08/2018</stp>
        <stp>[Crispin Spreadsheet.xlsx]ALEG!R42C22</stp>
        <tr r="V42" s="3"/>
      </tp>
      <tp>
        <v>9030</v>
        <stp/>
        <stp>##V3_BDHV12</stp>
        <stp>6963 JT Equity</stp>
        <stp>PX_CLOSE_1D</stp>
        <stp>14/08/2018</stp>
        <stp>14/08/2018</stp>
        <stp>[Crispin Spreadsheet.xlsx]OEI!R281C28</stp>
        <tr r="AB281" s="1"/>
      </tp>
      <tp>
        <v>5220</v>
        <stp/>
        <stp>##V3_BDHV12</stp>
        <stp>6383 JT Equity</stp>
        <stp>PX_CLOSE_1D</stp>
        <stp>14/08/2018</stp>
        <stp>14/08/2018</stp>
        <stp>[Crispin Spreadsheet.xlsx]OEI!R252C28</stp>
        <tr r="AB252" s="1"/>
      </tp>
      <tp>
        <v>1130</v>
        <stp/>
        <stp>##V3_BDHV12</stp>
        <stp>6113 JT Equity</stp>
        <stp>PX_CLOSE_1D</stp>
        <stp>14/08/2018</stp>
        <stp>14/08/2018</stp>
        <stp>[Crispin Spreadsheet.xlsx]OEI!R250C28</stp>
        <tr r="AB250" s="1"/>
      </tp>
      <tp>
        <v>2772</v>
        <stp/>
        <stp>##V3_BDHV12</stp>
        <stp>6753 JT Equity</stp>
        <stp>PX_CLOSE_1D</stp>
        <stp>14/08/2018</stp>
        <stp>14/08/2018</stp>
        <stp>[Crispin Spreadsheet.xlsx]OEI!R284C28</stp>
        <tr r="AB284" s="1"/>
      </tp>
      <tp>
        <v>6805</v>
        <stp/>
        <stp>##V3_BDHV12</stp>
        <stp>7203 JT Equity</stp>
        <stp>PX_CLOSE_1D</stp>
        <stp>14/08/2018</stp>
        <stp>14/08/2018</stp>
        <stp>[Crispin Spreadsheet.xlsx]OEI!R296C28</stp>
        <tr r="AB296" s="1"/>
      </tp>
      <tp>
        <v>2568</v>
        <stp/>
        <stp>##V3_BDHV12</stp>
        <stp>2503 JT Equity</stp>
        <stp>PX_CLOSE_1D</stp>
        <stp>14/08/2018</stp>
        <stp>14/08/2018</stp>
        <stp>[Crispin Spreadsheet.xlsx]OEI!R267C28</stp>
        <tr r="AB267" s="1"/>
      </tp>
      <tp>
        <v>26.65</v>
        <stp/>
        <stp>##V3_BDHV12</stp>
        <stp>3333 HK Equity</stp>
        <stp>PX_CLOSE_1D</stp>
        <stp>14/08/2018</stp>
        <stp>14/08/2018</stp>
        <stp>[Crispin Spreadsheet.xlsx]OEI!R200C28</stp>
        <tr r="AB200" s="1"/>
      </tp>
      <tp>
        <v>12.52</v>
        <stp/>
        <stp>##V3_BDHV12</stp>
        <stp>2823 HK Equity</stp>
        <stp>PX_CLOSE_1D</stp>
        <stp>14/08/2018</stp>
        <stp>14/08/2018</stp>
        <stp>[Crispin Spreadsheet.xlsx]OEI!R197C28</stp>
        <tr r="AB197" s="1"/>
      </tp>
      <tp>
        <v>10.06</v>
        <stp/>
        <stp>##V3_BDHV12</stp>
        <stp>1233 HK Equity</stp>
        <stp>PX_CLOSE_1D</stp>
        <stp>14/08/2018</stp>
        <stp>14/08/2018</stp>
        <stp>[Crispin Spreadsheet.xlsx]OEI!R211C28</stp>
        <tr r="AB211" s="1"/>
      </tp>
      <tp>
        <v>199100</v>
        <stp/>
        <stp>##V3_BDHV12</stp>
        <stp>8953 JT Equity</stp>
        <stp>PX_CLOSE_1D</stp>
        <stp>14/08/2018</stp>
        <stp>14/08/2018</stp>
        <stp>[Crispin Spreadsheet.xlsx]OEI!R263C28</stp>
        <tr r="AB263" s="1"/>
      </tp>
      <tp t="s">
        <v>GBp</v>
        <stp/>
        <stp>##V3_BDPV12</stp>
        <stp>IBST LN Equity</stp>
        <stp>CRNCY</stp>
        <stp>[Crispin Spreadsheet.xlsx]OEI!R492C4</stp>
        <tr r="D492" s="1"/>
      </tp>
      <tp>
        <v>26.32</v>
        <stp/>
        <stp>##V3_BDPV12</stp>
        <stp>UN01 GY Equity</stp>
        <stp>PX_YEST_CLOSE</stp>
        <stp>[Crispin Spreadsheet.xlsx]SWAN!R57C6</stp>
        <tr r="F57" s="2"/>
      </tp>
      <tp t="s">
        <v>SEK</v>
        <stp/>
        <stp>##V3_BDPV12</stp>
        <stp>ALIV SS Equity</stp>
        <stp>CRNCY</stp>
        <stp>[Crispin Spreadsheet.xlsx]OEI!R365C4</stp>
        <tr r="D365" s="1"/>
      </tp>
      <tp>
        <v>2168</v>
        <stp/>
        <stp>##V3_BDPV12</stp>
        <stp>3230 JT Equity</stp>
        <stp>PX_YEST_CLOSE</stp>
        <stp>[Crispin Spreadsheet.xlsx]SWAN!R89C6</stp>
        <tr r="F89" s="2"/>
      </tp>
      <tp>
        <v>754</v>
        <stp/>
        <stp>##V3_BDPV12</stp>
        <stp>DMGT LN Equity</stp>
        <stp>PX_YEST_CLOSE</stp>
        <stp>[Crispin Spreadsheet.xlsx]OEI!R458C6</stp>
        <tr r="F458" s="1"/>
      </tp>
      <tp>
        <v>310.39999999999998</v>
        <stp/>
        <stp>##V3_BDPV12</stp>
        <stp>CHTR US Equity</stp>
        <stp>PX_YEST_CLOSE</stp>
        <stp>[Crispin Spreadsheet.xlsx]OEI!R636C6</stp>
        <tr r="F636" s="1"/>
      </tp>
      <tp>
        <v>7824</v>
        <stp/>
        <stp>##V3_BDPV12</stp>
        <stp>4911 JT Equity</stp>
        <stp>PX_YEST_CLOSE</stp>
        <stp>[Crispin Spreadsheet.xlsx]ALEG!R22C6</stp>
        <tr r="F22" s="3"/>
      </tp>
      <tp>
        <v>670.8</v>
        <stp/>
        <stp>##V3_BDPV12</stp>
        <stp>8306 JT Equity</stp>
        <stp>PX_YEST_CLOSE</stp>
        <stp>[Crispin Spreadsheet.xlsx]FDXC!R17C6</stp>
        <tr r="F17" s="8"/>
      </tp>
      <tp t="s">
        <v>JPY</v>
        <stp/>
        <stp>##V3_BDPV12</stp>
        <stp>8316 JT Equity</stp>
        <stp>CRNCY</stp>
        <stp>[Crispin Spreadsheet.xlsx]OPUS!R28C4</stp>
        <tr r="D28" s="4"/>
      </tp>
      <tp>
        <v>917.4</v>
        <stp/>
        <stp>##V3_BDPV12</stp>
        <stp>PSON LN Equity</stp>
        <stp>PX_YEST_CLOSE</stp>
        <stp>[Crispin Spreadsheet.xlsx]OEI!R540C6</stp>
        <tr r="F540" s="1"/>
      </tp>
      <tp>
        <v>80.38</v>
        <stp/>
        <stp>##V3_BDPV12</stp>
        <stp>NOVN SW Equity</stp>
        <stp>PX_YEST_CLOSE</stp>
        <stp>[Crispin Spreadsheet.xlsx]OEI!R400C6</stp>
        <tr r="F400" s="1"/>
      </tp>
      <tp t="s">
        <v>USD</v>
        <stp/>
        <stp>##V3_BDPV12</stp>
        <stp>TSLA US Equity</stp>
        <stp>CRNCY</stp>
        <stp>[Crispin Spreadsheet.xlsx]OEI!R720C4</stp>
        <tr r="D720" s="1"/>
      </tp>
      <tp t="s">
        <v>SEK</v>
        <stp/>
        <stp>##V3_BDPV12</stp>
        <stp>SECUB SS Equity</stp>
        <stp>CRNCY</stp>
        <stp>[Crispin Spreadsheet.xlsx]OEI!R376C4</stp>
        <tr r="D376" s="1"/>
      </tp>
      <tp>
        <v>37</v>
        <stp/>
        <stp>##V3_BDPV12</stp>
        <stp>NTRI US Equity</stp>
        <stp>PX_YEST_CLOSE</stp>
        <stp>[Crispin Spreadsheet.xlsx]OEI!R700C6</stp>
        <tr r="F700" s="1"/>
      </tp>
      <tp>
        <v>782.4</v>
        <stp/>
        <stp>##V3_BDPV12</stp>
        <stp>5020 JT Equity</stp>
        <stp>PX_YEST_CLOSE</stp>
        <stp>[Crispin Spreadsheet.xlsx]FDXC!R15C6</stp>
        <tr r="F15" s="8"/>
      </tp>
      <tp t="s">
        <v>USD</v>
        <stp/>
        <stp>##V3_BDPV12</stp>
        <stp>MXIM US Equity</stp>
        <stp>CRNCY</stp>
        <stp>[Crispin Spreadsheet.xlsx]OEI!R815C4</stp>
        <tr r="D815" s="1"/>
      </tp>
      <tp t="s">
        <v>GBp</v>
        <stp/>
        <stp>##V3_BDPV12</stp>
        <stp>HMSO LN Equity</stp>
        <stp>CRNCY</stp>
        <stp>[Crispin Spreadsheet.xlsx]OEI!R482C4</stp>
        <tr r="D482" s="1"/>
      </tp>
      <tp t="s">
        <v>GBp</v>
        <stp/>
        <stp>##V3_BDPV12</stp>
        <stp>EXPN LN Equity</stp>
        <stp>CRNCY</stp>
        <stp>[Crispin Spreadsheet.xlsx]OEI!R471C4</stp>
        <tr r="D471" s="1"/>
      </tp>
      <tp t="s">
        <v>GBp</v>
        <stp/>
        <stp>##V3_BDPV12</stp>
        <stp>ITRK LN Equity</stp>
        <stp>CRNCY</stp>
        <stp>[Crispin Spreadsheet.xlsx]OEI!R503C4</stp>
        <tr r="D503" s="1"/>
      </tp>
      <tp>
        <v>20.86</v>
        <stp/>
        <stp>##V3_BDHV12</stp>
        <stp>FORTUM FH Equity</stp>
        <stp>PX_CLOSE_1D</stp>
        <stp>14/08/2018</stp>
        <stp>14/08/2018</stp>
        <stp>[Crispin Spreadsheet.xlsx]OEI!R73C28</stp>
        <tr r="AB73" s="1"/>
      </tp>
      <tp>
        <v>297</v>
        <stp/>
        <stp>##V3_BDPV12</stp>
        <stp>AKERBP NO Equity</stp>
        <stp>PX_YEST_CLOSE</stp>
        <stp>[Crispin Spreadsheet.xlsx]OBID!R6C6</stp>
        <tr r="F6" s="7"/>
      </tp>
      <tp>
        <v>16.62</v>
        <stp/>
        <stp>##V3_BDHV12</stp>
        <stp>175 HK Equity</stp>
        <stp>PX_CLOSE_1D</stp>
        <stp>14/08/2018</stp>
        <stp>14/08/2018</stp>
        <stp>[Crispin Spreadsheet.xlsx]OEI!R203C28</stp>
        <tr r="AB203" s="1"/>
      </tp>
      <tp>
        <v>3</v>
        <stp/>
        <stp>##V3_BDPV12</stp>
        <stp>KGC US Equity</stp>
        <stp>LAST_PRICE</stp>
        <stp>[Crispin Spreadsheet.xlsx]OPUS!R64C7</stp>
        <tr r="G64" s="4"/>
      </tp>
      <tp>
        <v>25.3</v>
        <stp/>
        <stp>##V3_BDPV12</stp>
        <stp>PDG LN Equity</stp>
        <stp>LAST_PRICE</stp>
        <stp>[Crispin Spreadsheet.xlsx]OPUS!R50C7</stp>
        <tr r="G50" s="4"/>
      </tp>
      <tp>
        <v>55.06</v>
        <stp/>
        <stp>##V3_BDHV12</stp>
        <stp>PAH3 GY Equity</stp>
        <stp>PX_CLOSE_1D</stp>
        <stp>14/08/2018</stp>
        <stp>14/08/2018</stp>
        <stp>[Crispin Spreadsheet.xlsx]OEI!R171C28</stp>
        <tr r="AB171" s="1"/>
      </tp>
      <tp t="s">
        <v>#N/A N/A</v>
        <stp/>
        <stp>##V3_BDHV12</stp>
        <stp>HURLN 7.5 07/24/22 Corp</stp>
        <stp>PX_CLOSE_1D</stp>
        <stp>14/08/2018</stp>
        <stp>14/08/2018</stp>
        <stp>[Crispin Spreadsheet.xlsx]OPUS!R46C22</stp>
        <tr r="V46" s="4"/>
      </tp>
      <tp>
        <v>547</v>
        <stp/>
        <stp>##V3_BDHV12</stp>
        <stp>8848 JT Equity</stp>
        <stp>PX_CLOSE_1D</stp>
        <stp>14/08/2018</stp>
        <stp>14/08/2018</stp>
        <stp>[Crispin Spreadsheet.xlsx]BEST!R7C22</stp>
        <tr r="V7" s="6"/>
      </tp>
      <tp>
        <v>5040</v>
        <stp/>
        <stp>##V3_BDPV12</stp>
        <stp>RRS LN Equity</stp>
        <stp>LAST_PRICE</stp>
        <stp>[Crispin Spreadsheet.xlsx]FDXC!R44C7</stp>
        <tr r="G44" s="8"/>
      </tp>
      <tp t="s">
        <v>#N/A N/A</v>
        <stp/>
        <stp>##V3_BDPV12</stp>
        <stp>AB1 GY Equity</stp>
        <stp>LAST_PRICE</stp>
        <stp>[Crispin Spreadsheet.xlsx]OEI!R145C7</stp>
        <tr r="G145" s="1"/>
      </tp>
      <tp>
        <v>14.24</v>
        <stp/>
        <stp>##V3_BDPV12</stp>
        <stp>656 HK Equity</stp>
        <stp>LAST_PRICE</stp>
        <stp>[Crispin Spreadsheet.xlsx]OEI!R202C7</stp>
        <tr r="G202" s="1"/>
      </tp>
      <tp t="s">
        <v>EUR</v>
        <stp/>
        <stp>##V3_BDPV12</stp>
        <stp>FORTUM FH Equity</stp>
        <stp>CRNCY</stp>
        <stp>[Crispin Spreadsheet.xlsx]OEI!R73C4</stp>
        <tr r="D73" s="1"/>
      </tp>
      <tp>
        <v>15.94</v>
        <stp/>
        <stp>##V3_BDPV12</stp>
        <stp>SLCJY US Equity</stp>
        <stp>PX_YEST_CLOSE</stp>
        <stp>[Crispin Spreadsheet.xlsx]OPE!R51C6</stp>
        <tr r="F51" s="5"/>
      </tp>
      <tp>
        <v>26.05</v>
        <stp/>
        <stp>##V3_BDHV12</stp>
        <stp>PDG LN Equity</stp>
        <stp>PX_CLOSE_1D</stp>
        <stp>14/08/2018</stp>
        <stp>14/08/2018</stp>
        <stp>[Crispin Spreadsheet.xlsx]OBID!R10C22</stp>
        <tr r="V10" s="7"/>
      </tp>
      <tp>
        <v>71.2</v>
        <stp/>
        <stp>##V3_BDHV12</stp>
        <stp>ERICB SS Equity</stp>
        <stp>PX_CLOSE_1D</stp>
        <stp>14/08/2018</stp>
        <stp>14/08/2018</stp>
        <stp>[Crispin Spreadsheet.xlsx]ALEG!R32C22</stp>
        <tr r="V32" s="3"/>
      </tp>
      <tp>
        <v>227.15</v>
        <stp/>
        <stp>##V3_BDHV12</stp>
        <stp>BT/A LN Equity</stp>
        <stp>PX_CLOSE_1D</stp>
        <stp>14/08/2018</stp>
        <stp>14/08/2018</stp>
        <stp>[Crispin Spreadsheet.xlsx]OPUS!R42C22</stp>
        <tr r="V42" s="4"/>
      </tp>
      <tp>
        <v>3090</v>
        <stp/>
        <stp>##V3_BDHV12</stp>
        <stp>7012 JT Equity</stp>
        <stp>PX_CLOSE_1D</stp>
        <stp>14/08/2018</stp>
        <stp>14/08/2018</stp>
        <stp>[Crispin Spreadsheet.xlsx]OEI!R266C28</stp>
        <tr r="AB266" s="1"/>
      </tp>
      <tp>
        <v>1586</v>
        <stp/>
        <stp>##V3_BDHV12</stp>
        <stp>7202 JT Equity</stp>
        <stp>PX_CLOSE_1D</stp>
        <stp>14/08/2018</stp>
        <stp>14/08/2018</stp>
        <stp>[Crispin Spreadsheet.xlsx]OEI!R260C28</stp>
        <tr r="AB260" s="1"/>
      </tp>
      <tp>
        <v>1138</v>
        <stp/>
        <stp>##V3_BDHV12</stp>
        <stp>5202 JT Equity</stp>
        <stp>PX_CLOSE_1D</stp>
        <stp>14/08/2018</stp>
        <stp>14/08/2018</stp>
        <stp>[Crispin Spreadsheet.xlsx]OEI!R275C28</stp>
        <tr r="AB275" s="1"/>
      </tp>
      <tp>
        <v>1944</v>
        <stp/>
        <stp>##V3_BDHV12</stp>
        <stp>5002 JT Equity</stp>
        <stp>PX_CLOSE_1D</stp>
        <stp>14/08/2018</stp>
        <stp>14/08/2018</stp>
        <stp>[Crispin Spreadsheet.xlsx]OEI!R287C28</stp>
        <tr r="AB287" s="1"/>
      </tp>
      <tp>
        <v>4497</v>
        <stp/>
        <stp>##V3_BDHV12</stp>
        <stp>3382 JT Equity</stp>
        <stp>PX_CLOSE_1D</stp>
        <stp>14/08/2018</stp>
        <stp>14/08/2018</stp>
        <stp>[Crispin Spreadsheet.xlsx]OEI!R283C28</stp>
        <tr r="AB283" s="1"/>
      </tp>
      <tp>
        <v>26.05</v>
        <stp/>
        <stp>##V3_BDHV12</stp>
        <stp>PDG LN Equity</stp>
        <stp>PX_CLOSE_1D</stp>
        <stp>14/08/2018</stp>
        <stp>14/08/2018</stp>
        <stp>[Crispin Spreadsheet.xlsx]OPUS!R50C22</stp>
        <tr r="V50" s="4"/>
      </tp>
      <tp>
        <v>121.5</v>
        <stp/>
        <stp>##V3_BDHV12</stp>
        <stp>EOG US Equity</stp>
        <stp>PX_CLOSE_1D</stp>
        <stp>14/08/2018</stp>
        <stp>14/08/2018</stp>
        <stp>[Crispin Spreadsheet.xlsx]OPUS!R62C22</stp>
        <tr r="V62" s="4"/>
      </tp>
      <tp>
        <v>171.5</v>
        <stp/>
        <stp>##V3_BDHV12</stp>
        <stp>EMG LN Equity</stp>
        <stp>PX_CLOSE_1D</stp>
        <stp>14/08/2018</stp>
        <stp>14/08/2018</stp>
        <stp>[Crispin Spreadsheet.xlsx]OPUS!R48C22</stp>
        <tr r="V48" s="4"/>
      </tp>
      <tp>
        <v>11.51</v>
        <stp/>
        <stp>##V3_BDHV12</stp>
        <stp>RIG US Equity</stp>
        <stp>PX_CLOSE_1D</stp>
        <stp>14/08/2018</stp>
        <stp>14/08/2018</stp>
        <stp>[Crispin Spreadsheet.xlsx]OPUS!R68C22</stp>
        <tr r="V68" s="4"/>
      </tp>
      <tp>
        <v>1770</v>
        <stp/>
        <stp>##V3_BDHV12</stp>
        <stp>8802 JT Equity</stp>
        <stp>PX_CLOSE_1D</stp>
        <stp>14/08/2018</stp>
        <stp>14/08/2018</stp>
        <stp>[Crispin Spreadsheet.xlsx]OEI!R270C28</stp>
        <tr r="AB270" s="1"/>
      </tp>
      <tp t="s">
        <v>SEK</v>
        <stp/>
        <stp>##V3_BDPV12</stp>
        <stp>ERICB SS Equity</stp>
        <stp>CRNCY</stp>
        <stp>[Crispin Spreadsheet.xlsx]OPE!R27C4</stp>
        <tr r="D27" s="5"/>
      </tp>
      <tp>
        <v>297.60000000000002</v>
        <stp/>
        <stp>##V3_BDPV12</stp>
        <stp>AKERBP NO Equity</stp>
        <stp>LAST_PRICE</stp>
        <stp>[Crispin Spreadsheet.xlsx]OPUS!R31C7</stp>
        <tr r="G31" s="4"/>
      </tp>
      <tp t="s">
        <v>GBp</v>
        <stp/>
        <stp>##V3_BDPV12</stp>
        <stp>INTU LN Equity</stp>
        <stp>CRNCY</stp>
        <stp>[Crispin Spreadsheet.xlsx]OEI!R504C4</stp>
        <tr r="D504" s="1"/>
      </tp>
      <tp t="s">
        <v>USD</v>
        <stp/>
        <stp>##V3_BDPV12</stp>
        <stp>SCHW US Equity</stp>
        <stp>CRNCY</stp>
        <stp>[Crispin Spreadsheet.xlsx]OEI!R635C4</stp>
        <tr r="D635" s="1"/>
      </tp>
      <tp>
        <v>59.3</v>
        <stp/>
        <stp>##V3_BDPV12</stp>
        <stp>LLOY LN Equity</stp>
        <stp>PX_YEST_CLOSE</stp>
        <stp>[Crispin Spreadsheet.xlsx]OEI!R521C6</stp>
        <tr r="F521" s="1"/>
      </tp>
      <tp t="s">
        <v>GBp</v>
        <stp/>
        <stp>##V3_BDPV12</stp>
        <stp>PLUS LN Equity</stp>
        <stp>CRNCY</stp>
        <stp>[Crispin Spreadsheet.xlsx]OEI!R545C4</stp>
        <tr r="D545" s="1"/>
      </tp>
      <tp>
        <v>3.3849999999999998</v>
        <stp/>
        <stp>##V3_BDPV12</stp>
        <stp>HUNT NO Equity</stp>
        <stp>PX_YEST_CLOSE</stp>
        <stp>[Crispin Spreadsheet.xlsx]OEI!R321C6</stp>
        <tr r="F321" s="1"/>
      </tp>
      <tp>
        <v>2010</v>
        <stp/>
        <stp>##V3_BDPV12</stp>
        <stp>8929 JT Equity</stp>
        <stp>PX_YEST_CLOSE</stp>
        <stp>[Crispin Spreadsheet.xlsx]SWAN!R79C6</stp>
        <tr r="F79" s="2"/>
      </tp>
      <tp>
        <v>227.63</v>
        <stp/>
        <stp>##V3_BDPV12</stp>
        <stp>AAPL US Equity</stp>
        <stp>PX_YEST_CLOSE</stp>
        <stp>[Crispin Spreadsheet.xlsx]OEI!R623C6</stp>
        <tr r="F623" s="1"/>
      </tp>
      <tp>
        <v>80.38</v>
        <stp/>
        <stp>##V3_BDPV12</stp>
        <stp>BAYN GY Equity</stp>
        <stp>PX_YEST_CLOSE</stp>
        <stp>[Crispin Spreadsheet.xlsx]OEI!R150C6</stp>
        <tr r="F150" s="1"/>
      </tp>
      <tp t="s">
        <v>GBp</v>
        <stp/>
        <stp>##V3_BDPV12</stp>
        <stp>BARC LN Equity</stp>
        <stp>CRNCY</stp>
        <stp>[Crispin Spreadsheet.xlsx]OEI!R432C4</stp>
        <tr r="D432" s="1"/>
      </tp>
      <tp>
        <v>635.6</v>
        <stp/>
        <stp>##V3_BDPV12</stp>
        <stp>BLND LN Equity</stp>
        <stp>PX_YEST_CLOSE</stp>
        <stp>[Crispin Spreadsheet.xlsx]OEI!R440C6</stp>
        <tr r="F440" s="1"/>
      </tp>
      <tp t="s">
        <v>USD</v>
        <stp/>
        <stp>##V3_BDPV12</stp>
        <stp>QCOM US Equity</stp>
        <stp>CRNCY</stp>
        <stp>[Crispin Spreadsheet.xlsx]OEI!R712C4</stp>
        <tr r="D712" s="1"/>
      </tp>
      <tp>
        <v>283.2</v>
        <stp/>
        <stp>##V3_BDHV12</stp>
        <stp>AKERBP NO Equity</stp>
        <stp>PX_CLOSE_1D</stp>
        <stp>14/08/2018</stp>
        <stp>14/08/2018</stp>
        <stp>[Crispin Spreadsheet.xlsx]OPUS!R31C22</stp>
        <tr r="V31" s="4"/>
      </tp>
      <tp>
        <v>317.7</v>
        <stp/>
        <stp>##V3_BDPV12</stp>
        <stp>LUPE SS Equity</stp>
        <stp>PX_YEST_CLOSE</stp>
        <stp>[Crispin Spreadsheet.xlsx]OEI!R373C6</stp>
        <tr r="F373" s="1"/>
      </tp>
      <tp t="s">
        <v>CHF</v>
        <stp/>
        <stp>##V3_BDPV12</stp>
        <stp>PGHN SW Equity</stp>
        <stp>CRNCY</stp>
        <stp>[Crispin Spreadsheet.xlsx]OEI!R401C4</stp>
        <tr r="D401" s="1"/>
      </tp>
      <tp>
        <v>487.9</v>
        <stp/>
        <stp>##V3_BDPV12</stp>
        <stp>HWDN LN Equity</stp>
        <stp>LAST_PRICE</stp>
        <stp>[Crispin Spreadsheet.xlsx]ALEG!R42C7</stp>
        <tr r="G42" s="3"/>
      </tp>
      <tp>
        <v>183.7</v>
        <stp/>
        <stp>##V3_BDHV12</stp>
        <stp>MUV2 GY Equity</stp>
        <stp>PX_CLOSE_1D</stp>
        <stp>14/08/2018</stp>
        <stp>14/08/2018</stp>
        <stp>[Crispin Spreadsheet.xlsx]OEI!R170C28</stp>
        <tr r="AB170" s="1"/>
      </tp>
      <tp>
        <v>22.5</v>
        <stp/>
        <stp>##V3_BDPV12</stp>
        <stp>GGAL US Equity</stp>
        <stp>LAST_PRICE</stp>
        <stp>[Crispin Spreadsheet.xlsx]ALEG!R60C7</stp>
        <tr r="G60" s="3"/>
      </tp>
      <tp>
        <v>66</v>
        <stp/>
        <stp>##V3_BDPV12</stp>
        <stp>SLCE3 BS Equity</stp>
        <stp>PX_YEST_CLOSE</stp>
        <stp>[Crispin Spreadsheet.xlsx]OPUS!R6C6</stp>
        <tr r="F6" s="4"/>
      </tp>
      <tp>
        <v>10.53</v>
        <stp/>
        <stp>##V3_BDHV12</stp>
        <stp>ZIL2 GY Equity</stp>
        <stp>PX_CLOSE_1D</stp>
        <stp>14/08/2018</stp>
        <stp>14/08/2018</stp>
        <stp>[Crispin Spreadsheet.xlsx]OEI!R794C28</stp>
        <tr r="AB794" s="1"/>
      </tp>
      <tp>
        <v>23.25</v>
        <stp/>
        <stp>##V3_BDPV12</stp>
        <stp>SLP LN Equity</stp>
        <stp>LAST_PRICE</stp>
        <stp>[Crispin Spreadsheet.xlsx]FDXC!R46C7</stp>
        <tr r="G46" s="8"/>
      </tp>
      <tp>
        <v>10.53</v>
        <stp/>
        <stp>##V3_BDHV12</stp>
        <stp>ZIL2 GY Equity</stp>
        <stp>PX_CLOSE_1D</stp>
        <stp>14/08/2018</stp>
        <stp>14/08/2018</stp>
        <stp>[Crispin Spreadsheet.xlsx]OEI!R160C28</stp>
        <tr r="AB160" s="1"/>
      </tp>
      <tp>
        <v>70.8</v>
        <stp/>
        <stp>##V3_BDHV12</stp>
        <stp>NODL NO Equity</stp>
        <stp>PX_CLOSE_1D</stp>
        <stp>14/08/2018</stp>
        <stp>14/08/2018</stp>
        <stp>[Crispin Spreadsheet.xlsx]ALEG!R29C22</stp>
        <tr r="V29" s="3"/>
      </tp>
      <tp>
        <v>30.17</v>
        <stp/>
        <stp>##V3_BDHV12</stp>
        <stp>GGAL US Equity</stp>
        <stp>PX_CLOSE_1D</stp>
        <stp>14/08/2018</stp>
        <stp>14/08/2018</stp>
        <stp>[Crispin Spreadsheet.xlsx]ALEG!R60C22</stp>
        <tr r="V60" s="3"/>
      </tp>
      <tp t="s">
        <v>DKK</v>
        <stp/>
        <stp>##V3_BDPV12</stp>
        <stp>MAERSKB DC Equity</stp>
        <stp>CRNCY</stp>
        <stp>[Crispin Spreadsheet.xlsx]OEI!R778C4</stp>
        <tr r="D778" s="1"/>
      </tp>
      <tp>
        <v>13.3</v>
        <stp/>
        <stp>##V3_BDHV12</stp>
        <stp>SLCJY US Equity</stp>
        <stp>PX_CLOSE_1D</stp>
        <stp>14/08/2018</stp>
        <stp>14/08/2018</stp>
        <stp>[Crispin Spreadsheet.xlsx]OPUS!R67C22</stp>
        <tr r="V67" s="4"/>
      </tp>
      <tp>
        <v>1614</v>
        <stp/>
        <stp>##V3_BDHV12</stp>
        <stp>6141 JT Equity</stp>
        <stp>PX_CLOSE_1D</stp>
        <stp>14/08/2018</stp>
        <stp>14/08/2018</stp>
        <stp>[Crispin Spreadsheet.xlsx]OEI!R254C28</stp>
        <tr r="AB254" s="1"/>
      </tp>
      <tp>
        <v>6070</v>
        <stp/>
        <stp>##V3_BDHV12</stp>
        <stp>6201 JT Equity</stp>
        <stp>PX_CLOSE_1D</stp>
        <stp>14/08/2018</stp>
        <stp>14/08/2018</stp>
        <stp>[Crispin Spreadsheet.xlsx]OEI!R295C28</stp>
        <tr r="AB295" s="1"/>
      </tp>
      <tp>
        <v>17220</v>
        <stp/>
        <stp>##V3_BDHV12</stp>
        <stp>6981 JT Equity</stp>
        <stp>PX_CLOSE_1D</stp>
        <stp>14/08/2018</stp>
        <stp>14/08/2018</stp>
        <stp>[Crispin Spreadsheet.xlsx]OEI!R273C28</stp>
        <tr r="AB273" s="1"/>
      </tp>
      <tp>
        <v>2346</v>
        <stp/>
        <stp>##V3_BDHV12</stp>
        <stp>7181 JT Equity</stp>
        <stp>PX_CLOSE_1D</stp>
        <stp>14/08/2018</stp>
        <stp>14/08/2018</stp>
        <stp>[Crispin Spreadsheet.xlsx]OEI!R262C28</stp>
        <tr r="AB262" s="1"/>
      </tp>
      <tp>
        <v>1294</v>
        <stp/>
        <stp>##V3_BDHV12</stp>
        <stp>7261 JT Equity</stp>
        <stp>PX_CLOSE_1D</stp>
        <stp>14/08/2018</stp>
        <stp>14/08/2018</stp>
        <stp>[Crispin Spreadsheet.xlsx]OEI!R269C28</stp>
        <tr r="AB269" s="1"/>
      </tp>
      <tp>
        <v>7500</v>
        <stp/>
        <stp>##V3_BDHV12</stp>
        <stp>4911 JT Equity</stp>
        <stp>PX_CLOSE_1D</stp>
        <stp>14/08/2018</stp>
        <stp>14/08/2018</stp>
        <stp>[Crispin Spreadsheet.xlsx]OEI!R286C28</stp>
        <tr r="AB286" s="1"/>
      </tp>
      <tp t="s">
        <v>EUR</v>
        <stp/>
        <stp>##V3_BDPV12</stp>
        <stp>NESTE FH Equity</stp>
        <stp>CRNCY</stp>
        <stp>[Crispin Spreadsheet.xlsx]OEI!R77C4</stp>
        <tr r="D77" s="1"/>
      </tp>
      <tp>
        <v>2207.5</v>
        <stp/>
        <stp>##V3_BDHV12</stp>
        <stp>5401 JT Equity</stp>
        <stp>PX_CLOSE_1D</stp>
        <stp>14/08/2018</stp>
        <stp>14/08/2018</stp>
        <stp>[Crispin Spreadsheet.xlsx]OEI!R276C28</stp>
        <tr r="AB276" s="1"/>
      </tp>
      <tp>
        <v>1752</v>
        <stp/>
        <stp>##V3_BDHV12</stp>
        <stp>8591 JT Equity</stp>
        <stp>PX_CLOSE_1D</stp>
        <stp>14/08/2018</stp>
        <stp>14/08/2018</stp>
        <stp>[Crispin Spreadsheet.xlsx]OEI!R825C28</stp>
        <tr r="AB825" s="1"/>
      </tp>
      <tp>
        <v>4595</v>
        <stp/>
        <stp>##V3_BDHV12</stp>
        <stp>2331 JT Equity</stp>
        <stp>PX_CLOSE_1D</stp>
        <stp>14/08/2018</stp>
        <stp>14/08/2018</stp>
        <stp>[Crispin Spreadsheet.xlsx]OEI!R288C28</stp>
        <tr r="AB288" s="1"/>
      </tp>
      <tp>
        <v>181.02</v>
        <stp/>
        <stp>##V3_BDHV12</stp>
        <stp>VOD LN Equity</stp>
        <stp>PX_CLOSE_1D</stp>
        <stp>14/08/2018</stp>
        <stp>14/08/2018</stp>
        <stp>[Crispin Spreadsheet.xlsx]OPUS!R56C22</stp>
        <tr r="V56" s="4"/>
      </tp>
      <tp>
        <v>1752</v>
        <stp/>
        <stp>##V3_BDHV12</stp>
        <stp>8591 JT Equity</stp>
        <stp>PX_CLOSE_1D</stp>
        <stp>14/08/2018</stp>
        <stp>14/08/2018</stp>
        <stp>[Crispin Spreadsheet.xlsx]OEI!R279C28</stp>
        <tr r="AB279" s="1"/>
      </tp>
      <tp>
        <v>2445</v>
        <stp/>
        <stp>##V3_BDHV12</stp>
        <stp>8801 JT Equity</stp>
        <stp>PX_CLOSE_1D</stp>
        <stp>14/08/2018</stp>
        <stp>14/08/2018</stp>
        <stp>[Crispin Spreadsheet.xlsx]OEI!R272C28</stp>
        <tr r="AB272" s="1"/>
      </tp>
      <tp>
        <v>615000</v>
        <stp/>
        <stp>##V3_BDHV12</stp>
        <stp>8951 JT Equity</stp>
        <stp>PX_CLOSE_1D</stp>
        <stp>14/08/2018</stp>
        <stp>14/08/2018</stp>
        <stp>[Crispin Spreadsheet.xlsx]OEI!R274C28</stp>
        <tr r="AB274" s="1"/>
      </tp>
      <tp>
        <v>1897</v>
        <stp/>
        <stp>##V3_BDHV12</stp>
        <stp>8871 JT Equity</stp>
        <stp>PX_CLOSE_1D</stp>
        <stp>14/08/2018</stp>
        <stp>14/08/2018</stp>
        <stp>[Crispin Spreadsheet.xlsx]OEI!R257C28</stp>
        <tr r="AB257" s="1"/>
      </tp>
      <tp>
        <v>22</v>
        <stp/>
        <stp>##V3_BDHV12</stp>
        <stp>IFX GY Equity</stp>
        <stp>PX_CLOSE_1D</stp>
        <stp>14/08/2018</stp>
        <stp>14/08/2018</stp>
        <stp>[Crispin Spreadsheet.xlsx]SWAN!R51C26</stp>
        <tr r="Z51" s="2"/>
      </tp>
      <tp t="s">
        <v>GBp</v>
        <stp/>
        <stp>##V3_BDPV12</stp>
        <stp>INVP LN Equity</stp>
        <stp>CRNCY</stp>
        <stp>[Crispin Spreadsheet.xlsx]OEI!R505C4</stp>
        <tr r="D505" s="1"/>
      </tp>
      <tp t="s">
        <v>GBp</v>
        <stp/>
        <stp>##V3_BDPV12</stp>
        <stp>PLUS LN Equity</stp>
        <stp>CRNCY</stp>
        <stp>[Crispin Spreadsheet.xlsx]OEI!R826C4</stp>
        <tr r="D826" s="1"/>
      </tp>
      <tp t="s">
        <v>USD</v>
        <stp/>
        <stp>##V3_BDPV12</stp>
        <stp>LAMR US Equity</stp>
        <stp>CRNCY</stp>
        <stp>[Crispin Spreadsheet.xlsx]OEI!R813C4</stp>
        <tr r="D813" s="1"/>
      </tp>
      <tp t="s">
        <v>GBp</v>
        <stp/>
        <stp>##V3_BDPV12</stp>
        <stp>TSTR LN Equity</stp>
        <stp>CRNCY</stp>
        <stp>[Crispin Spreadsheet.xlsx]OEI!R597C4</stp>
        <tr r="D597" s="1"/>
      </tp>
      <tp>
        <v>6.84</v>
        <stp/>
        <stp>##V3_BDPV12</stp>
        <stp>SUPV US Equity</stp>
        <stp>PX_YEST_CLOSE</stp>
        <stp>[Crispin Spreadsheet.xlsx]OEI!R670C6</stp>
        <tr r="F670" s="1"/>
      </tp>
      <tp t="s">
        <v>GBp</v>
        <stp/>
        <stp>##V3_BDPV12</stp>
        <stp>SBRY LN Equity</stp>
        <stp>CRNCY</stp>
        <stp>[Crispin Spreadsheet.xlsx]OEI!R511C4</stp>
        <tr r="D511" s="1"/>
      </tp>
      <tp>
        <v>1.95</v>
        <stp/>
        <stp>##V3_BDPV12</stp>
        <stp>CLNR LN Equity</stp>
        <stp>PX_YEST_CLOSE</stp>
        <stp>[Crispin Spreadsheet.xlsx]OEI!R453C6</stp>
        <tr r="F453" s="1"/>
      </tp>
      <tp>
        <v>897.2</v>
        <stp/>
        <stp>##V3_BDPV12</stp>
        <stp>FRES LN Equity</stp>
        <stp>PX_YEST_CLOSE</stp>
        <stp>[Crispin Spreadsheet.xlsx]OEI!R798C6</stp>
        <tr r="F798" s="1"/>
      </tp>
      <tp>
        <v>19.46</v>
        <stp/>
        <stp>##V3_BDPV12</stp>
        <stp>SDRL US Equity</stp>
        <stp>PX_YEST_CLOSE</stp>
        <stp>[Crispin Spreadsheet.xlsx]OEI!R832C6</stp>
        <tr r="F832" s="1"/>
      </tp>
      <tp>
        <v>38.72</v>
        <stp/>
        <stp>##V3_BDPV12</stp>
        <stp>APAM NA Equity</stp>
        <stp>PX_YEST_CLOSE</stp>
        <stp>[Crispin Spreadsheet.xlsx]OEI!R303C6</stp>
        <tr r="F303" s="1"/>
      </tp>
      <tp>
        <v>313.55</v>
        <stp/>
        <stp>##V3_BDPV12</stp>
        <stp>GLEN LN Equity</stp>
        <stp>PX_YEST_CLOSE</stp>
        <stp>[Crispin Spreadsheet.xlsx]OEI!R478C6</stp>
        <tr r="F478" s="1"/>
      </tp>
      <tp t="s">
        <v>CHF</v>
        <stp/>
        <stp>##V3_BDPV12</stp>
        <stp>DOKA SW Equity</stp>
        <stp>CRNCY</stp>
        <stp>[Crispin Spreadsheet.xlsx]OEI!R791C4</stp>
        <tr r="D791" s="1"/>
      </tp>
      <tp>
        <v>10.3</v>
        <stp/>
        <stp>##V3_BDPV12</stp>
        <stp>CNHI IM Equity</stp>
        <stp>PX_YEST_CLOSE</stp>
        <stp>[Crispin Spreadsheet.xlsx]OEI!R786C6</stp>
        <tr r="F786" s="1"/>
      </tp>
      <tp t="s">
        <v>SEK</v>
        <stp/>
        <stp>##V3_BDPV12</stp>
        <stp>SKFB SS Equity</stp>
        <stp>CRNCY</stp>
        <stp>[Crispin Spreadsheet.xlsx]OEI!R378C4</stp>
        <tr r="D378" s="1"/>
      </tp>
      <tp t="s">
        <v>USD</v>
        <stp/>
        <stp>##V3_BDPV12</stp>
        <stp>ILMN US Equity</stp>
        <stp>CRNCY</stp>
        <stp>[Crispin Spreadsheet.xlsx]OEI!R673C4</stp>
        <tr r="D673" s="1"/>
      </tp>
      <tp>
        <v>7.78</v>
        <stp/>
        <stp>##V3_BDHV12</stp>
        <stp>317 HK Equity</stp>
        <stp>PX_CLOSE_1D</stp>
        <stp>14/08/2018</stp>
        <stp>14/08/2018</stp>
        <stp>[Crispin Spreadsheet.xlsx]OEI!R205C28</stp>
        <tr r="AB205" s="1"/>
      </tp>
      <tp>
        <v>5.8100000000000005</v>
        <stp/>
        <stp>##V3_BDHV12</stp>
        <stp>857 HK Equity</stp>
        <stp>PX_CLOSE_1D</stp>
        <stp>14/08/2018</stp>
        <stp>14/08/2018</stp>
        <stp>[Crispin Spreadsheet.xlsx]OEI!R208C28</stp>
        <tr r="AB208" s="1"/>
      </tp>
      <tp>
        <v>24.95</v>
        <stp/>
        <stp>##V3_BDHV12</stp>
        <stp>UN01 GY Equity</stp>
        <stp>PX_CLOSE_1D</stp>
        <stp>14/08/2018</stp>
        <stp>14/08/2018</stp>
        <stp>[Crispin Spreadsheet.xlsx]OEI!R185C28</stp>
        <tr r="AB185" s="1"/>
      </tp>
      <tp>
        <v>17.09</v>
        <stp/>
        <stp>##V3_BDHV12</stp>
        <stp>TUI1 GY Equity</stp>
        <stp>PX_CLOSE_1D</stp>
        <stp>14/08/2018</stp>
        <stp>14/08/2018</stp>
        <stp>[Crispin Spreadsheet.xlsx]OEI!R184C28</stp>
        <tr r="AB184" s="1"/>
      </tp>
      <tp>
        <v>71.2</v>
        <stp/>
        <stp>##V3_BDHV12</stp>
        <stp>ERICB SS Equity</stp>
        <stp>PX_CLOSE_1D</stp>
        <stp>14/08/2018</stp>
        <stp>14/08/2018</stp>
        <stp>[Crispin Spreadsheet.xlsx]OPE!R27C22</stp>
        <tr r="V27" s="5"/>
      </tp>
      <tp>
        <v>118.23</v>
        <stp/>
        <stp>##V3_BDPV12</stp>
        <stp>EOG US Equity</stp>
        <stp>LAST_PRICE</stp>
        <stp>[Crispin Spreadsheet.xlsx]OPUS!R62C7</stp>
        <tr r="G62" s="4"/>
      </tp>
      <tp>
        <v>14.04</v>
        <stp/>
        <stp>##V3_BDPV12</stp>
        <stp>RDC US Equity</stp>
        <stp>LAST_PRICE</stp>
        <stp>[Crispin Spreadsheet.xlsx]OPUS!R66C7</stp>
        <tr r="G66" s="4"/>
      </tp>
      <tp>
        <v>5040</v>
        <stp/>
        <stp>##V3_BDPV12</stp>
        <stp>RRS LN Equity</stp>
        <stp>LAST_PRICE</stp>
        <stp>[Crispin Spreadsheet.xlsx]OBID!R11C7</stp>
        <tr r="G11" s="7"/>
      </tp>
      <tp>
        <v>10.7</v>
        <stp/>
        <stp>##V3_BDPV12</stp>
        <stp>AIXA GY Equity</stp>
        <stp>LAST_PRICE</stp>
        <stp>[Crispin Spreadsheet.xlsx]SWAN!R47C7</stp>
        <tr r="G47" s="2"/>
      </tp>
      <tp>
        <v>15.94</v>
        <stp/>
        <stp>##V3_BDPV12</stp>
        <stp>175 HK Equity</stp>
        <stp>LAST_PRICE</stp>
        <stp>[Crispin Spreadsheet.xlsx]OEI!R203C7</stp>
        <tr r="G203" s="1"/>
      </tp>
      <tp>
        <v>24.2</v>
        <stp/>
        <stp>##V3_BDHV12</stp>
        <stp>ONTEX BB Equity</stp>
        <stp>PX_CLOSE_1D</stp>
        <stp>14/08/2018</stp>
        <stp>14/08/2018</stp>
        <stp>[Crispin Spreadsheet.xlsx]SWAN!R17C26</stp>
        <tr r="Z17" s="2"/>
      </tp>
      <tp>
        <v>147</v>
        <stp/>
        <stp>##V3_BDHV12</stp>
        <stp>6740 JT Equity</stp>
        <stp>PX_CLOSE_1D</stp>
        <stp>14/08/2018</stp>
        <stp>14/08/2018</stp>
        <stp>[Crispin Spreadsheet.xlsx]OEI!R261C28</stp>
        <tr r="AB261" s="1"/>
      </tp>
      <tp>
        <v>184.5</v>
        <stp/>
        <stp>##V3_BDHV12</stp>
        <stp>BARC LN Equity</stp>
        <stp>PX_CLOSE_1D</stp>
        <stp>14/08/2018</stp>
        <stp>14/08/2018</stp>
        <stp>[Crispin Spreadsheet.xlsx]OPUS!R41C22</stp>
        <tr r="V41" s="4"/>
      </tp>
      <tp t="s">
        <v>DKK</v>
        <stp/>
        <stp>##V3_BDPV12</stp>
        <stp>DANSKE DC Equity</stp>
        <stp>CRNCY</stp>
        <stp>[Crispin Spreadsheet.xlsx]OEI!R64C4</stp>
        <tr r="D64" s="1"/>
      </tp>
      <tp t="s">
        <v>NOK</v>
        <stp/>
        <stp>##V3_BDPV12</stp>
        <stp>AKERBP NO Equity</stp>
        <stp>CRNCY</stp>
        <stp>[Crispin Spreadsheet.xlsx]OPE!R23C4</stp>
        <tr r="D23" s="5"/>
      </tp>
      <tp>
        <v>777.2</v>
        <stp/>
        <stp>##V3_BDHV12</stp>
        <stp>5020 JT Equity</stp>
        <stp>PX_CLOSE_1D</stp>
        <stp>14/08/2018</stp>
        <stp>14/08/2018</stp>
        <stp>[Crispin Spreadsheet.xlsx]OEI!R264C28</stp>
        <tr r="AB264" s="1"/>
      </tp>
      <tp>
        <v>6050</v>
        <stp/>
        <stp>##V3_BDHV12</stp>
        <stp>2670 JT Equity</stp>
        <stp>PX_CLOSE_1D</stp>
        <stp>14/08/2018</stp>
        <stp>14/08/2018</stp>
        <stp>[Crispin Spreadsheet.xlsx]OEI!R248C28</stp>
        <tr r="AB248" s="1"/>
      </tp>
      <tp>
        <v>1214</v>
        <stp/>
        <stp>##V3_BDHV12</stp>
        <stp>2730 JT Equity</stp>
        <stp>PX_CLOSE_1D</stp>
        <stp>14/08/2018</stp>
        <stp>14/08/2018</stp>
        <stp>[Crispin Spreadsheet.xlsx]OEI!R255C28</stp>
        <tr r="AB255" s="1"/>
      </tp>
      <tp>
        <v>2097</v>
        <stp/>
        <stp>##V3_BDHV12</stp>
        <stp>3230 JT Equity</stp>
        <stp>PX_CLOSE_1D</stp>
        <stp>14/08/2018</stp>
        <stp>14/08/2018</stp>
        <stp>[Crispin Spreadsheet.xlsx]OEI!R290C28</stp>
        <tr r="AB290" s="1"/>
      </tp>
      <tp>
        <v>2670</v>
        <stp/>
        <stp>##V3_BDHV12</stp>
        <stp>1820 JT Equity</stp>
        <stp>PX_CLOSE_1D</stp>
        <stp>14/08/2018</stp>
        <stp>14/08/2018</stp>
        <stp>[Crispin Spreadsheet.xlsx]OEI!R277C28</stp>
        <tr r="AB277" s="1"/>
      </tp>
      <tp>
        <v>35.1</v>
        <stp/>
        <stp>##V3_BDHV12</stp>
        <stp>JSE LN Equity</stp>
        <stp>PX_CLOSE_1D</stp>
        <stp>14/08/2018</stp>
        <stp>14/08/2018</stp>
        <stp>[Crispin Spreadsheet.xlsx]OPUS!R47C22</stp>
        <tr r="V47" s="4"/>
      </tp>
      <tp>
        <v>35.04</v>
        <stp/>
        <stp>##V3_BDHV12</stp>
        <stp>CMCSA US Equity</stp>
        <stp>PX_CLOSE_1D</stp>
        <stp>14/08/2018</stp>
        <stp>14/08/2018</stp>
        <stp>[Crispin Spreadsheet.xlsx]FDXC!R53C22</stp>
        <tr r="V53" s="8"/>
      </tp>
      <tp>
        <v>2013</v>
        <stp/>
        <stp>##V3_BDHV12</stp>
        <stp>8750 JT Equity</stp>
        <stp>PX_CLOSE_1D</stp>
        <stp>14/08/2018</stp>
        <stp>14/08/2018</stp>
        <stp>[Crispin Spreadsheet.xlsx]OEI!R253C28</stp>
        <tr r="AB253" s="1"/>
      </tp>
      <tp>
        <v>9.7024000000000008</v>
        <stp/>
        <stp>##V3_BDPV12</stp>
        <stp>EURNOK Curncy</stp>
        <stp>LAST_PRICE</stp>
        <stp>[Crispin Spreadsheet.xlsx]OEI!R823C13</stp>
        <tr r="M823" s="1"/>
      </tp>
      <tp>
        <v>9.7024000000000008</v>
        <stp/>
        <stp>##V3_BDPV12</stp>
        <stp>EURNOK Curncy</stp>
        <stp>LAST_PRICE</stp>
        <stp>[Crispin Spreadsheet.xlsx]OEI!R803C13</stp>
        <tr r="M803" s="1"/>
      </tp>
      <tp>
        <v>9.7024000000000008</v>
        <stp/>
        <stp>##V3_BDPV12</stp>
        <stp>EURNOK Curncy</stp>
        <stp>LAST_PRICE</stp>
        <stp>[Crispin Spreadsheet.xlsx]OEI!R814C13</stp>
        <tr r="M814" s="1"/>
      </tp>
      <tp>
        <v>9.7024000000000008</v>
        <stp/>
        <stp>##V3_BDPV12</stp>
        <stp>EURNOK Curncy</stp>
        <stp>LAST_PRICE</stp>
        <stp>[Crispin Spreadsheet.xlsx]OEI!R328C13</stp>
        <tr r="M328" s="1"/>
      </tp>
      <tp>
        <v>9.7024000000000008</v>
        <stp/>
        <stp>##V3_BDPV12</stp>
        <stp>EURNOK Curncy</stp>
        <stp>LAST_PRICE</stp>
        <stp>[Crispin Spreadsheet.xlsx]OEI!R329C13</stp>
        <tr r="M329" s="1"/>
      </tp>
      <tp>
        <v>9.7024000000000008</v>
        <stp/>
        <stp>##V3_BDPV12</stp>
        <stp>EURNOK Curncy</stp>
        <stp>LAST_PRICE</stp>
        <stp>[Crispin Spreadsheet.xlsx]OEI!R324C13</stp>
        <tr r="M324" s="1"/>
      </tp>
      <tp>
        <v>9.7024000000000008</v>
        <stp/>
        <stp>##V3_BDPV12</stp>
        <stp>EURNOK Curncy</stp>
        <stp>LAST_PRICE</stp>
        <stp>[Crispin Spreadsheet.xlsx]OEI!R325C13</stp>
        <tr r="M325" s="1"/>
      </tp>
      <tp>
        <v>9.7024000000000008</v>
        <stp/>
        <stp>##V3_BDPV12</stp>
        <stp>EURNOK Curncy</stp>
        <stp>LAST_PRICE</stp>
        <stp>[Crispin Spreadsheet.xlsx]OEI!R326C13</stp>
        <tr r="M326" s="1"/>
      </tp>
      <tp>
        <v>9.7024000000000008</v>
        <stp/>
        <stp>##V3_BDPV12</stp>
        <stp>EURNOK Curncy</stp>
        <stp>LAST_PRICE</stp>
        <stp>[Crispin Spreadsheet.xlsx]OEI!R327C13</stp>
        <tr r="M327" s="1"/>
      </tp>
      <tp>
        <v>9.7024000000000008</v>
        <stp/>
        <stp>##V3_BDPV12</stp>
        <stp>EURNOK Curncy</stp>
        <stp>LAST_PRICE</stp>
        <stp>[Crispin Spreadsheet.xlsx]OEI!R320C13</stp>
        <tr r="M320" s="1"/>
      </tp>
      <tp>
        <v>9.7024000000000008</v>
        <stp/>
        <stp>##V3_BDPV12</stp>
        <stp>EURNOK Curncy</stp>
        <stp>LAST_PRICE</stp>
        <stp>[Crispin Spreadsheet.xlsx]OEI!R321C13</stp>
        <tr r="M321" s="1"/>
      </tp>
      <tp>
        <v>9.7024000000000008</v>
        <stp/>
        <stp>##V3_BDPV12</stp>
        <stp>EURNOK Curncy</stp>
        <stp>LAST_PRICE</stp>
        <stp>[Crispin Spreadsheet.xlsx]OEI!R322C13</stp>
        <tr r="M322" s="1"/>
      </tp>
      <tp>
        <v>9.7024000000000008</v>
        <stp/>
        <stp>##V3_BDPV12</stp>
        <stp>EURNOK Curncy</stp>
        <stp>LAST_PRICE</stp>
        <stp>[Crispin Spreadsheet.xlsx]OEI!R323C13</stp>
        <tr r="M323" s="1"/>
      </tp>
      <tp>
        <v>9.7024000000000008</v>
        <stp/>
        <stp>##V3_BDPV12</stp>
        <stp>EURNOK Curncy</stp>
        <stp>LAST_PRICE</stp>
        <stp>[Crispin Spreadsheet.xlsx]OEI!R330C13</stp>
        <tr r="M330" s="1"/>
      </tp>
      <tp>
        <v>9.7024000000000008</v>
        <stp/>
        <stp>##V3_BDPV12</stp>
        <stp>EURNOK Curncy</stp>
        <stp>LAST_PRICE</stp>
        <stp>[Crispin Spreadsheet.xlsx]OEI!R331C13</stp>
        <tr r="M331" s="1"/>
      </tp>
      <tp>
        <v>9.7024000000000008</v>
        <stp/>
        <stp>##V3_BDPV12</stp>
        <stp>EURNOK Curncy</stp>
        <stp>LAST_PRICE</stp>
        <stp>[Crispin Spreadsheet.xlsx]OEI!R318C13</stp>
        <tr r="M318" s="1"/>
      </tp>
      <tp>
        <v>9.7024000000000008</v>
        <stp/>
        <stp>##V3_BDPV12</stp>
        <stp>EURNOK Curncy</stp>
        <stp>LAST_PRICE</stp>
        <stp>[Crispin Spreadsheet.xlsx]OEI!R319C13</stp>
        <tr r="M319" s="1"/>
      </tp>
      <tp>
        <v>9.7024000000000008</v>
        <stp/>
        <stp>##V3_BDPV12</stp>
        <stp>EURNOK Curncy</stp>
        <stp>LAST_PRICE</stp>
        <stp>[Crispin Spreadsheet.xlsx]OEI!R317C13</stp>
        <tr r="M317" s="1"/>
      </tp>
      <tp>
        <v>9.7024000000000008</v>
        <stp/>
        <stp>##V3_BDPV12</stp>
        <stp>EURNOK Curncy</stp>
        <stp>LAST_PRICE</stp>
        <stp>[Crispin Spreadsheet.xlsx]OEI!R785C13</stp>
        <tr r="M785" s="1"/>
      </tp>
      <tp>
        <v>9.7024000000000008</v>
        <stp/>
        <stp>##V3_BDPV12</stp>
        <stp>EURNOK Curncy</stp>
        <stp>LAST_PRICE</stp>
        <stp>[Crispin Spreadsheet.xlsx]OEI!R799C13</stp>
        <tr r="M799" s="1"/>
      </tp>
      <tp>
        <v>9.7024000000000008</v>
        <stp/>
        <stp>##V3_BDPV12</stp>
        <stp>EURNOK Curncy</stp>
        <stp>LAST_PRICE</stp>
        <stp>[Crispin Spreadsheet.xlsx]OEI!R775C13</stp>
        <tr r="M775" s="1"/>
      </tp>
      <tp>
        <v>12.36</v>
        <stp/>
        <stp>##V3_BDPV12</stp>
        <stp>COTY US Equity</stp>
        <stp>PX_YEST_CLOSE</stp>
        <stp>[Crispin Spreadsheet.xlsx]OEI!R645C6</stp>
        <tr r="F645" s="1"/>
      </tp>
      <tp t="s">
        <v>USD</v>
        <stp/>
        <stp>##V3_BDPV12</stp>
        <stp>LAMR US Equity</stp>
        <stp>CRNCY</stp>
        <stp>[Crispin Spreadsheet.xlsx]OEI!R682C4</stp>
        <tr r="D682" s="1"/>
      </tp>
      <tp>
        <v>1231.8</v>
        <stp/>
        <stp>##V3_BDPV12</stp>
        <stp>GOOGL US Equity</stp>
        <stp>PX_YEST_CLOSE</stp>
        <stp>[Crispin Spreadsheet.xlsx]OEI!R619C6</stp>
        <tr r="F619" s="1"/>
      </tp>
      <tp>
        <v>3.3849999999999998</v>
        <stp/>
        <stp>##V3_BDPV12</stp>
        <stp>HUNT NO Equity</stp>
        <stp>PX_YEST_CLOSE</stp>
        <stp>[Crispin Spreadsheet.xlsx]OEI!R803C6</stp>
        <tr r="F803" s="1"/>
      </tp>
      <tp>
        <v>4890</v>
        <stp/>
        <stp>##V3_BDPV12</stp>
        <stp>2331 JT Equity</stp>
        <stp>PX_YEST_CLOSE</stp>
        <stp>[Crispin Spreadsheet.xlsx]ALEG!R23C6</stp>
        <tr r="F23" s="3"/>
      </tp>
      <tp t="s">
        <v>USD</v>
        <stp/>
        <stp>##V3_BDPV12</stp>
        <stp>OTPD LI Equity</stp>
        <stp>CRNCY</stp>
        <stp>[Crispin Spreadsheet.xlsx]OEI!R535C4</stp>
        <tr r="D535" s="1"/>
      </tp>
      <tp>
        <v>355.6</v>
        <stp/>
        <stp>##V3_BDPV12</stp>
        <stp>ASHM LN Equity</stp>
        <stp>PX_YEST_CLOSE</stp>
        <stp>[Crispin Spreadsheet.xlsx]OEI!R424C6</stp>
        <tr r="F424" s="1"/>
      </tp>
      <tp>
        <v>295.2</v>
        <stp/>
        <stp>##V3_BDPV12</stp>
        <stp>ZURN SW Equity</stp>
        <stp>PX_YEST_CLOSE</stp>
        <stp>[Crispin Spreadsheet.xlsx]OEI!R407C6</stp>
        <tr r="F407" s="1"/>
      </tp>
      <tp>
        <v>26</v>
        <stp/>
        <stp>##V3_BDPV12</stp>
        <stp>NLSN US Equity</stp>
        <stp>PX_YEST_CLOSE</stp>
        <stp>[Crispin Spreadsheet.xlsx]OEI!R822C6</stp>
        <tr r="F822" s="1"/>
      </tp>
      <tp>
        <v>670.8</v>
        <stp/>
        <stp>##V3_BDPV12</stp>
        <stp>8306 JT Equity</stp>
        <stp>PX_YEST_CLOSE</stp>
        <stp>[Crispin Spreadsheet.xlsx]ALEG!R20C6</stp>
        <tr r="F20" s="3"/>
      </tp>
      <tp>
        <v>128.1</v>
        <stp/>
        <stp>##V3_BDPV12</stp>
        <stp>TALK LN Equity</stp>
        <stp>PX_YEST_CLOSE</stp>
        <stp>[Crispin Spreadsheet.xlsx]OEI!R590C6</stp>
        <tr r="F590" s="1"/>
      </tp>
      <tp>
        <v>15.135</v>
        <stp/>
        <stp>##V3_BDPV12</stp>
        <stp>UBSG SW Equity</stp>
        <stp>PX_YEST_CLOSE</stp>
        <stp>[Crispin Spreadsheet.xlsx]OEI!R406C6</stp>
        <tr r="F406" s="1"/>
      </tp>
      <tp t="s">
        <v>GBp</v>
        <stp/>
        <stp>##V3_BDPV12</stp>
        <stp>SOPH LN Equity</stp>
        <stp>CRNCY</stp>
        <stp>[Crispin Spreadsheet.xlsx]OEI!R582C4</stp>
        <tr r="D582" s="1"/>
      </tp>
      <tp>
        <v>109.5</v>
        <stp/>
        <stp>##V3_BDPV12</stp>
        <stp>DGOC LN Equity</stp>
        <stp>PX_YEST_CLOSE</stp>
        <stp>[Crispin Spreadsheet.xlsx]OEI!R463C6</stp>
        <tr r="F463" s="1"/>
      </tp>
      <tp>
        <v>74.400000000000006</v>
        <stp/>
        <stp>##V3_BDPV12</stp>
        <stp>NODL NO Equity</stp>
        <stp>LAST_PRICE</stp>
        <stp>[Crispin Spreadsheet.xlsx]FDXC!R26C7</stp>
        <tr r="G26" s="8"/>
      </tp>
      <tp t="s">
        <v>EUR</v>
        <stp/>
        <stp>##V3_BDPV12</stp>
        <stp>GXA Index</stp>
        <stp>CRNCY</stp>
        <stp>[Crispin Spreadsheet.xlsx]OEI!R143C4</stp>
        <tr r="D143" s="1"/>
      </tp>
      <tp>
        <v>13.64</v>
        <stp/>
        <stp>##V3_BDHV12</stp>
        <stp>656 HK Equity</stp>
        <stp>PX_CLOSE_1D</stp>
        <stp>14/08/2018</stp>
        <stp>14/08/2018</stp>
        <stp>[Crispin Spreadsheet.xlsx]OEI!R202C28</stp>
        <tr r="AB202" s="1"/>
      </tp>
      <tp>
        <v>22.5</v>
        <stp/>
        <stp>##V3_BDPV12</stp>
        <stp>GGAL US Equity</stp>
        <stp>LAST_PRICE</stp>
        <stp>[Crispin Spreadsheet.xlsx]FDXC!R56C7</stp>
        <tr r="G56" s="8"/>
      </tp>
      <tp>
        <v>21.88</v>
        <stp/>
        <stp>##V3_BDPV12</stp>
        <stp>IFX GY Equity</stp>
        <stp>LAST_PRICE</stp>
        <stp>[Crispin Spreadsheet.xlsx]SWAN!R51C7</stp>
        <tr r="G51" s="2"/>
      </tp>
      <tp>
        <v>1548</v>
        <stp/>
        <stp>##V3_BDPV12</stp>
        <stp>SKY LN Equity</stp>
        <stp>LAST_PRICE</stp>
        <stp>[Crispin Spreadsheet.xlsx]ALEG!R49C7</stp>
        <tr r="G49" s="3"/>
      </tp>
      <tp>
        <v>23.25</v>
        <stp/>
        <stp>##V3_BDPV12</stp>
        <stp>SLP LN Equity</stp>
        <stp>LAST_PRICE</stp>
        <stp>[Crispin Spreadsheet.xlsx]ALEG!R50C7</stp>
        <tr r="G50" s="3"/>
      </tp>
    </main>
  </volType>
</volTypes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8.xml" Id="rId8" /><Relationship Type="http://schemas.openxmlformats.org/officeDocument/2006/relationships/worksheet" Target="worksheets/sheet3.xml" Id="rId3" /><Relationship Type="http://schemas.openxmlformats.org/officeDocument/2006/relationships/worksheet" Target="worksheets/sheet7.xml" Id="rId7" /><Relationship Type="http://schemas.openxmlformats.org/officeDocument/2006/relationships/calcChain" Target="calcChain.xml" Id="rId12" /><Relationship Type="http://schemas.openxmlformats.org/officeDocument/2006/relationships/worksheet" Target="worksheets/sheet2.xml" Id="rId2" /><Relationship Type="http://schemas.openxmlformats.org/officeDocument/2006/relationships/revisionHeaders" Target="revisions/revisionHeaders.xml" Id="rId16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sharedStrings" Target="sharedStrings.xml" Id="rId11" /><Relationship Type="http://schemas.openxmlformats.org/officeDocument/2006/relationships/worksheet" Target="worksheets/sheet5.xml" Id="rId5" /><Relationship Type="http://schemas.openxmlformats.org/officeDocument/2006/relationships/usernames" Target="revisions/userNames.xml" Id="rId15" /><Relationship Type="http://schemas.openxmlformats.org/officeDocument/2006/relationships/styles" Target="styles.xml" Id="rId10" /><Relationship Type="http://schemas.openxmlformats.org/officeDocument/2006/relationships/worksheet" Target="worksheets/sheet4.xml" Id="rId4" /><Relationship Type="http://schemas.openxmlformats.org/officeDocument/2006/relationships/theme" Target="theme/theme1.xml" Id="rId9" /><Relationship Type="http://schemas.openxmlformats.org/officeDocument/2006/relationships/volatileDependencies" Target="volatileDependencies.xml" Id="rId14" /></Relationships>
</file>

<file path=xl/revisions/_rels/revisionHeaders.xml.rels><?xml version="1.0" encoding="UTF-8" standalone="yes"?>
<Relationships xmlns="http://schemas.openxmlformats.org/package/2006/relationships"><Relationship Id="rId10" Type="http://schemas.openxmlformats.org/officeDocument/2006/relationships/revisionLog" Target="revisionLog2.xml"/><Relationship Id="rId9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B6C2E4DF-C98F-4A34-B1A7-3C54612217B2}" diskRevisions="1" revisionId="6091">
  <header guid="{FBEA8EA1-0B97-4B43-855F-3296B09195C1}" dateTime="2018-05-21T09:31:34" maxSheetId="9" userName="Geoff Poore" r:id="rId9" minRId="247">
    <sheetIdMap count="8">
      <sheetId val="1"/>
      <sheetId val="2"/>
      <sheetId val="3"/>
      <sheetId val="4"/>
      <sheetId val="5"/>
      <sheetId val="6"/>
      <sheetId val="7"/>
      <sheetId val="8"/>
    </sheetIdMap>
  </header>
  <header guid="{B6C2E4DF-C98F-4A34-B1A7-3C54612217B2}" dateTime="2018-09-03T11:19:11" maxSheetId="9" userName="Geoff Poore" r:id="rId10" minRId="264" maxRId="6075">
    <sheetIdMap count="8">
      <sheetId val="1"/>
      <sheetId val="2"/>
      <sheetId val="3"/>
      <sheetId val="4"/>
      <sheetId val="5"/>
      <sheetId val="6"/>
      <sheetId val="7"/>
      <sheetId val="8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" sId="1" ref="A462:XFD462" action="deleteRow">
    <undo index="0" exp="area" dr="G$1:G$1048576" r="E9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undo index="2" exp="area" ref3D="1" dr="$A$751:$XFD$814" dn="Z_AD46497A_B353_49B5_8E30_BDB4EF8F6988_.wvu.Rows" sId="1"/>
    <rfmt sheetId="1" xfDxf="1" sqref="A462:XFD462" start="0" length="0">
      <dxf>
        <font/>
      </dxf>
    </rfmt>
    <rcc rId="0" sId="1" dxf="1">
      <nc r="B462">
        <v>6437</v>
      </nc>
      <ndxf>
        <font>
          <sz val="9"/>
          <color theme="1"/>
          <name val="Arial"/>
          <scheme val="none"/>
        </font>
      </ndxf>
    </rcc>
    <rcc rId="0" sId="1" dxf="1">
      <nc r="C462" t="inlineStr">
        <is>
          <t>GKN LN Equity</t>
        </is>
      </nc>
      <ndxf>
        <font>
          <sz val="9"/>
          <color theme="1"/>
          <name val="Arial"/>
          <scheme val="none"/>
        </font>
      </ndxf>
    </rcc>
    <rcc rId="0" sId="1" dxf="1">
      <nc r="D462">
        <f>_xll.BDP(C462,$D$11)</f>
      </nc>
      <ndxf>
        <font>
          <sz val="9"/>
          <color theme="1"/>
          <name val="Arial"/>
          <scheme val="none"/>
        </font>
      </ndxf>
    </rcc>
    <rcc rId="0" sId="1" dxf="1">
      <nc r="E462" t="inlineStr">
        <is>
          <t>GKN</t>
        </is>
      </nc>
      <ndxf>
        <font>
          <sz val="9"/>
          <color theme="1"/>
          <name val="Arial"/>
          <scheme val="none"/>
        </font>
      </ndxf>
    </rcc>
    <rcc rId="0" sId="1" s="1" dxf="1">
      <nc r="F462">
        <f>_xll.BDP(C462,$F$11)</f>
      </nc>
      <ndxf>
        <numFmt numFmtId="164" formatCode="_(* #,##0.00_);_(* \(#,##0.00\);_(* &quot;-&quot;??_);_(@_)"/>
      </ndxf>
    </rcc>
    <rcc rId="0" sId="1" s="1" dxf="1">
      <nc r="G462">
        <f>_xll.BDP(C462,$G$11)</f>
      </nc>
      <ndxf>
        <numFmt numFmtId="164" formatCode="_(* #,##0.00_);_(* \(#,##0.00\);_(* &quot;-&quot;??_);_(@_)"/>
      </ndxf>
    </rcc>
    <rcc rId="0" sId="1" s="1" dxf="1">
      <nc r="H462">
        <f>IF(OR(OR(G462="#N/A N/A",G462="#N/A Real Time"),OR(F462="#N/A N/A",F462="#N/A Real Time")),0,  G462 - F462)</f>
      </nc>
      <ndxf>
        <numFmt numFmtId="2" formatCode="0.00"/>
      </ndxf>
    </rcc>
    <rcc rId="0" sId="1" s="1" dxf="1">
      <nc r="I462">
        <f>IF(OR(F462=0,F462="#N/A N/A"),0,H462 / F462*100)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462">
        <v>0</v>
      </nc>
      <ndxf>
        <numFmt numFmtId="170" formatCode="#,##0_ ;[Red]\-#,##0\ "/>
        <alignment horizontal="right" readingOrder="0"/>
      </ndxf>
    </rcc>
    <rcc rId="0" sId="1" dxf="1">
      <nc r="K462">
        <f>CONCATENATE(D816,D462, " Curncy")</f>
      </nc>
      <ndxf>
        <font>
          <sz val="9"/>
          <color theme="1"/>
          <name val="Arial"/>
          <scheme val="none"/>
        </font>
      </ndxf>
    </rcc>
    <rcc rId="0" sId="1" dxf="1">
      <nc r="L462">
        <f>IF(D462 = D816,1,_xll.BDP(K462,$L$11))</f>
      </nc>
      <ndxf>
        <font>
          <sz val="9"/>
          <color theme="1"/>
          <name val="Arial"/>
          <scheme val="none"/>
        </font>
      </ndxf>
    </rcc>
    <rcc rId="0" sId="1" s="1" dxf="1">
      <nc r="M462">
        <f>IF(D462 = D816,1,_xll.BDP(K462,$M$11)*L462)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462">
        <f>H462*J462*V462/M462</f>
      </nc>
      <ndxf>
        <numFmt numFmtId="170" formatCode="#,##0_ ;[Red]\-#,##0\ "/>
        <alignment horizontal="right" readingOrder="0"/>
      </ndxf>
    </rcc>
    <rcc rId="0" sId="1" s="1" dxf="1">
      <nc r="O462">
        <f>N462 / AA750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462">
        <f>N462 / AA816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462">
        <f>IF(J462=0,0,G462*J462*V462/M462)</f>
      </nc>
      <ndxf>
        <numFmt numFmtId="167" formatCode="#,##0;[Red]#,##0"/>
      </ndxf>
    </rcc>
    <rcc rId="0" sId="1" s="1" dxf="1">
      <nc r="R462">
        <f>Q462 / AA750*100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462">
        <f>Q462 / AA816*100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462">
        <f>IF(S462&lt;0,R462,0)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462">
        <f>IF(S462&gt;0,R462,0)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462">
        <f>IF(EXACT(D462,UPPER(D462)),1,0.01)/X462</f>
      </nc>
      <ndxf>
        <font>
          <sz val="9"/>
          <color theme="1"/>
          <name val="Arial"/>
          <scheme val="none"/>
        </font>
      </ndxf>
    </rcc>
    <rcc rId="0" sId="1" dxf="1">
      <nc r="W462">
        <v>0</v>
      </nc>
      <ndxf>
        <font>
          <sz val="9"/>
          <color theme="1"/>
          <name val="Arial"/>
          <scheme val="none"/>
        </font>
      </ndxf>
    </rcc>
    <rcc rId="0" sId="1" dxf="1">
      <nc r="X462">
        <v>1</v>
      </nc>
      <ndxf>
        <font>
          <sz val="9"/>
          <color theme="1"/>
          <name val="Arial"/>
          <scheme val="none"/>
        </font>
      </ndxf>
    </rcc>
    <rcc rId="0" sId="1" s="1" dxf="1">
      <nc r="Y462">
        <f>IF(AND(S462&lt;0,O462&gt;0),O462,0)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462">
        <f>IF(AND(S462&gt;0,O462&gt;0),O462,0)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462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cc rId="0" sId="1" s="1" dxf="1">
      <nc r="AB462">
        <f>_xll.BDH(C462,$AB$11,$D$1,$D$1)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462">
        <f>IF(OR(OR(F462="#N/A N/A",F462="#N/A Real Time"),OR(AB462="#N/A N/A",AB462="#N/A Real Time")),0,  F462 - AB462)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462">
        <f>IF(OR(AB462=0,AB462="#N/A N/A"),0,AC462 / AB462*100)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462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462">
        <f>IF(D462 = D816,1,_xll.BDP(K462,$AF$11)*L462)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462">
        <f>AC462*AE462*V462/AF462 / AI750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462">
        <f>AC462*AE462*V462/AF462 / AI816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462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462" start="0" length="0">
      <dxf>
        <border outline="0">
          <left style="thin">
            <color indexed="64"/>
          </left>
        </border>
      </dxf>
    </rfmt>
    <rfmt sheetId="1" sqref="AK462" start="0" length="0">
      <dxf>
        <numFmt numFmtId="164" formatCode="_(* #,##0.00_);_(* \(#,##0.00\);_(* &quot;-&quot;??_);_(@_)"/>
      </dxf>
    </rfmt>
  </rrc>
  <rcv guid="{AD46497A-B353-49B5-8E30-BDB4EF8F6988}" action="delete"/>
  <rdn rId="0" localSheetId="1" customView="1" name="Z_AD46497A_B353_49B5_8E30_BDB4EF8F6988_.wvu.Rows" hidden="1" oldHidden="1">
    <formula>OEI!$11:$11,OEI!$750:$813</formula>
    <oldFormula>OEI!$11:$11,OEI!$750:$813</oldFormula>
  </rdn>
  <rdn rId="0" localSheetId="1" customView="1" name="Z_AD46497A_B353_49B5_8E30_BDB4EF8F6988_.wvu.Cols" hidden="1" oldHidden="1">
    <formula>OEI!$A:$D,OEI!$K:$L,OEI!$V:$AC,OEI!$AE:$AF,OEI!$AI:$AI</formula>
    <oldFormula>OEI!$A:$D,OEI!$K:$L,OEI!$V:$AC,OEI!$AE:$AF,OEI!$AI:$AI</oldFormula>
  </rdn>
  <rdn rId="0" localSheetId="2" customView="1" name="Z_AD46497A_B353_49B5_8E30_BDB4EF8F6988_.wvu.Rows" hidden="1" oldHidden="1">
    <formula>SWAN!$3:$3</formula>
    <oldFormula>SWAN!$3:$3</oldFormula>
  </rdn>
  <rdn rId="0" localSheetId="2" customView="1" name="Z_AD46497A_B353_49B5_8E30_BDB4EF8F6988_.wvu.Cols" hidden="1" oldHidden="1">
    <formula>SWAN!$A:$D,SWAN!$K:$L,SWAN!$T:$AA,SWAN!$AC:$AD,SWAN!$AF:$AF</formula>
    <oldFormula>SWAN!$A:$D,SWAN!$K:$L,SWAN!$T:$AA,SWAN!$AC:$AD,SWAN!$AF:$AF</oldFormula>
  </rdn>
  <rdn rId="0" localSheetId="3" customView="1" name="Z_AD46497A_B353_49B5_8E30_BDB4EF8F6988_.wvu.Rows" hidden="1" oldHidden="1">
    <formula>ALEG!$3:$3</formula>
    <oldFormula>ALEG!$3:$3</oldFormula>
  </rdn>
  <rdn rId="0" localSheetId="3" customView="1" name="Z_AD46497A_B353_49B5_8E30_BDB4EF8F6988_.wvu.Cols" hidden="1" oldHidden="1">
    <formula>ALEG!$A:$D,ALEG!$K:$L,ALEG!$R:$W,ALEG!$Y:$Z,ALEG!$AB:$AB</formula>
    <oldFormula>ALEG!$A:$D,ALEG!$K:$L,ALEG!$R:$W,ALEG!$Y:$Z,ALEG!$AB:$AB</oldFormula>
  </rdn>
  <rdn rId="0" localSheetId="4" customView="1" name="Z_AD46497A_B353_49B5_8E30_BDB4EF8F6988_.wvu.Rows" hidden="1" oldHidden="1">
    <formula>OPUS!$3:$3</formula>
    <oldFormula>OPUS!$3:$3</oldFormula>
  </rdn>
  <rdn rId="0" localSheetId="4" customView="1" name="Z_AD46497A_B353_49B5_8E30_BDB4EF8F6988_.wvu.Cols" hidden="1" oldHidden="1">
    <formula>OPUS!$A:$D,OPUS!$K:$L,OPUS!$R:$W,OPUS!$Y:$Z,OPUS!$AB:$AB</formula>
    <oldFormula>OPUS!$A:$D,OPUS!$K:$L,OPUS!$R:$W,OPUS!$Y:$Z,OPUS!$AB:$AB</oldFormula>
  </rdn>
  <rdn rId="0" localSheetId="5" customView="1" name="Z_AD46497A_B353_49B5_8E30_BDB4EF8F6988_.wvu.Rows" hidden="1" oldHidden="1">
    <formula>OPE!$3:$3</formula>
    <oldFormula>OPE!$3:$3</oldFormula>
  </rdn>
  <rdn rId="0" localSheetId="5" customView="1" name="Z_AD46497A_B353_49B5_8E30_BDB4EF8F6988_.wvu.Cols" hidden="1" oldHidden="1">
    <formula>OPE!$A:$D,OPE!$K:$L,OPE!$R:$W,OPE!$Y:$Z,OPE!$AB:$AB</formula>
    <oldFormula>OPE!$A:$D,OPE!$K:$L,OPE!$R:$W,OPE!$Y:$Z,OPE!$AB:$AB</oldFormula>
  </rdn>
  <rdn rId="0" localSheetId="6" customView="1" name="Z_AD46497A_B353_49B5_8E30_BDB4EF8F6988_.wvu.Rows" hidden="1" oldHidden="1">
    <formula>BEST!$3:$3</formula>
    <oldFormula>BEST!$3:$3</oldFormula>
  </rdn>
  <rdn rId="0" localSheetId="6" customView="1" name="Z_AD46497A_B353_49B5_8E30_BDB4EF8F6988_.wvu.Cols" hidden="1" oldHidden="1">
    <formula>BEST!$A:$D,BEST!$K:$L,BEST!$R:$W,BEST!$Y:$Z,BEST!$AB:$AB</formula>
    <oldFormula>BEST!$A:$D,BEST!$K:$L,BEST!$R:$W,BEST!$Y:$Z,BEST!$AB:$AB</oldFormula>
  </rdn>
  <rdn rId="0" localSheetId="7" customView="1" name="Z_AD46497A_B353_49B5_8E30_BDB4EF8F6988_.wvu.Rows" hidden="1" oldHidden="1">
    <formula>OBID!$3:$3</formula>
    <oldFormula>OBID!$3:$3</oldFormula>
  </rdn>
  <rdn rId="0" localSheetId="7" customView="1" name="Z_AD46497A_B353_49B5_8E30_BDB4EF8F6988_.wvu.Cols" hidden="1" oldHidden="1">
    <formula>OBID!$A:$D,OBID!$K:$L,OBID!$R:$W,OBID!$Y:$Z,OBID!$AB:$AB</formula>
    <oldFormula>OBID!$A:$D,OBID!$K:$L,OBID!$R:$W,OBID!$Y:$Z,OBID!$AB:$AB</oldFormula>
  </rdn>
  <rdn rId="0" localSheetId="8" customView="1" name="Z_AD46497A_B353_49B5_8E30_BDB4EF8F6988_.wvu.Rows" hidden="1" oldHidden="1">
    <formula>FDXC!$3:$3</formula>
    <oldFormula>FDXC!$3:$3</oldFormula>
  </rdn>
  <rdn rId="0" localSheetId="8" customView="1" name="Z_AD46497A_B353_49B5_8E30_BDB4EF8F6988_.wvu.Cols" hidden="1" oldHidden="1">
    <formula>FDXC!$A:$D,FDXC!$K:$L,FDXC!$R:$W,FDXC!$Y:$Z,FDXC!$AB:$AB</formula>
    <oldFormula>FDXC!$A:$D,FDXC!$K:$L,FDXC!$R:$W,FDXC!$Y:$Z,FDXC!$AB:$AB</oldFormula>
  </rdn>
  <rcv guid="{AD46497A-B353-49B5-8E30-BDB4EF8F6988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" sId="1" numFmtId="19">
    <oc r="D1">
      <v>43187</v>
    </oc>
    <nc r="D1">
      <v>43326</v>
    </nc>
  </rcc>
  <rfmt sheetId="1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265" sId="1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1" sqref="E1">
    <dxf>
      <alignment horizontal="left" readingOrder="0"/>
    </dxf>
  </rfmt>
  <rfmt sheetId="1" sqref="E1" start="0" length="2147483647">
    <dxf>
      <font>
        <b/>
      </font>
    </dxf>
  </rfmt>
  <rcc rId="266" sId="1" numFmtId="4">
    <oc r="J14">
      <v>-127400</v>
    </oc>
    <nc r="J14">
      <v>-671559</v>
    </nc>
  </rcc>
  <rcc rId="267" sId="1" numFmtId="4">
    <oc r="AE14">
      <v>-127400</v>
    </oc>
    <nc r="AE14">
      <v>-671559</v>
    </nc>
  </rcc>
  <rcc rId="268" sId="1" numFmtId="4">
    <oc r="J15">
      <v>-30000</v>
    </oc>
    <nc r="J15">
      <v>-58300</v>
    </nc>
  </rcc>
  <rcc rId="269" sId="1" numFmtId="4">
    <oc r="AE15">
      <v>-30000</v>
    </oc>
    <nc r="AE15">
      <v>-58300</v>
    </nc>
  </rcc>
  <rcc rId="270" sId="1" numFmtId="4">
    <oc r="J17">
      <v>-1290000</v>
    </oc>
    <nc r="J17">
      <v>-1560000</v>
    </nc>
  </rcc>
  <rcc rId="271" sId="1" numFmtId="4">
    <oc r="AE17">
      <v>-1290000</v>
    </oc>
    <nc r="AE17">
      <v>-1560000</v>
    </nc>
  </rcc>
  <rcc rId="272" sId="1" numFmtId="4">
    <oc r="J21">
      <v>-916000</v>
    </oc>
    <nc r="J21">
      <v>0</v>
    </nc>
  </rcc>
  <rcc rId="273" sId="1" numFmtId="4">
    <oc r="AE21">
      <v>-916000</v>
    </oc>
    <nc r="AE21">
      <v>0</v>
    </nc>
  </rcc>
  <rcc rId="274" sId="1" numFmtId="4">
    <oc r="J25">
      <v>960000</v>
    </oc>
    <nc r="J25">
      <v>0</v>
    </nc>
  </rcc>
  <rcc rId="275" sId="1" numFmtId="4">
    <oc r="AE25">
      <v>960000</v>
    </oc>
    <nc r="AE25">
      <v>0</v>
    </nc>
  </rcc>
  <rcc rId="276" sId="1" numFmtId="4">
    <oc r="J27">
      <v>-61600</v>
    </oc>
    <nc r="J27">
      <v>0</v>
    </nc>
  </rcc>
  <rcc rId="277" sId="1" numFmtId="4">
    <oc r="AE27">
      <v>-61600</v>
    </oc>
    <nc r="AE27">
      <v>0</v>
    </nc>
  </rcc>
  <rcc rId="278" sId="1" numFmtId="4">
    <oc r="J35">
      <v>-17500</v>
    </oc>
    <nc r="J35">
      <v>-24700</v>
    </nc>
  </rcc>
  <rcc rId="279" sId="1" numFmtId="4">
    <oc r="AE35">
      <v>-17500</v>
    </oc>
    <nc r="AE35">
      <v>-24700</v>
    </nc>
  </rcc>
  <rrc rId="280" sId="1" ref="A36:XFD36" action="insertRow">
    <undo index="0" exp="area" dr="G$1:G$1048576" r="E9" sId="1"/>
    <undo index="2" exp="area" ref3D="1" dr="$A$750:$XFD$81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6:AI36" start="0" length="0">
    <dxf>
      <fill>
        <patternFill patternType="none">
          <bgColor indexed="65"/>
        </patternFill>
      </fill>
    </dxf>
  </rfmt>
  <rfmt sheetId="1" sqref="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6" start="0" length="2147483647">
    <dxf>
      <font/>
    </dxf>
  </rfmt>
  <rfmt sheetId="1" sqref="A36" start="0" length="2147483647">
    <dxf>
      <font/>
    </dxf>
  </rfmt>
  <rfmt sheetId="1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6" start="0" length="2147483647">
    <dxf>
      <font/>
    </dxf>
  </rfmt>
  <rfmt sheetId="1" sqref="B36" start="0" length="2147483647">
    <dxf>
      <font/>
    </dxf>
  </rfmt>
  <rfmt sheetId="1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6" start="0" length="2147483647">
    <dxf>
      <font/>
    </dxf>
  </rfmt>
  <rfmt sheetId="1" sqref="C36" start="0" length="2147483647">
    <dxf>
      <font/>
    </dxf>
  </rfmt>
  <rfmt sheetId="1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6" start="0" length="2147483647">
    <dxf>
      <font/>
    </dxf>
  </rfmt>
  <rfmt sheetId="1" sqref="D36" start="0" length="2147483647">
    <dxf>
      <font/>
    </dxf>
  </rfmt>
  <rfmt sheetId="1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6" start="0" length="2147483647">
    <dxf>
      <font/>
    </dxf>
  </rfmt>
  <rfmt sheetId="1" sqref="E36" start="0" length="2147483647">
    <dxf>
      <font/>
    </dxf>
  </rfmt>
  <rfmt sheetId="1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6" start="0" length="2147483647">
    <dxf>
      <font/>
    </dxf>
  </rfmt>
  <rfmt sheetId="1" sqref="F36" start="0" length="2147483647">
    <dxf>
      <font/>
    </dxf>
  </rfmt>
  <rfmt sheetId="1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6" start="0" length="2147483647">
    <dxf>
      <font/>
    </dxf>
  </rfmt>
  <rfmt sheetId="1" sqref="G36" start="0" length="2147483647">
    <dxf>
      <font/>
    </dxf>
  </rfmt>
  <rfmt sheetId="1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6" start="0" length="2147483647">
    <dxf>
      <font/>
    </dxf>
  </rfmt>
  <rfmt sheetId="1" sqref="H36" start="0" length="2147483647">
    <dxf>
      <font/>
    </dxf>
  </rfmt>
  <rfmt sheetId="1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6" start="0" length="2147483647">
    <dxf>
      <font/>
    </dxf>
  </rfmt>
  <rfmt sheetId="1" sqref="I36" start="0" length="2147483647">
    <dxf>
      <font/>
    </dxf>
  </rfmt>
  <rfmt sheetId="1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6" start="0" length="2147483647">
    <dxf>
      <font/>
    </dxf>
  </rfmt>
  <rfmt sheetId="1" sqref="J36" start="0" length="2147483647">
    <dxf>
      <font/>
    </dxf>
  </rfmt>
  <rfmt sheetId="1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6" start="0" length="2147483647">
    <dxf>
      <font/>
    </dxf>
  </rfmt>
  <rfmt sheetId="1" sqref="K36" start="0" length="2147483647">
    <dxf>
      <font/>
    </dxf>
  </rfmt>
  <rfmt sheetId="1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6" start="0" length="2147483647">
    <dxf>
      <font/>
    </dxf>
  </rfmt>
  <rfmt sheetId="1" sqref="L36" start="0" length="2147483647">
    <dxf>
      <font/>
    </dxf>
  </rfmt>
  <rfmt sheetId="1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6" start="0" length="2147483647">
    <dxf>
      <font/>
    </dxf>
  </rfmt>
  <rfmt sheetId="1" sqref="M36" start="0" length="2147483647">
    <dxf>
      <font/>
    </dxf>
  </rfmt>
  <rfmt sheetId="1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6" start="0" length="2147483647">
    <dxf>
      <font/>
    </dxf>
  </rfmt>
  <rfmt sheetId="1" sqref="N36" start="0" length="2147483647">
    <dxf>
      <font/>
    </dxf>
  </rfmt>
  <rfmt sheetId="1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6" start="0" length="2147483647">
    <dxf>
      <font/>
    </dxf>
  </rfmt>
  <rfmt sheetId="1" sqref="O36" start="0" length="2147483647">
    <dxf>
      <font/>
    </dxf>
  </rfmt>
  <rfmt sheetId="1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6" start="0" length="2147483647">
    <dxf>
      <font/>
    </dxf>
  </rfmt>
  <rfmt sheetId="1" sqref="P36" start="0" length="2147483647">
    <dxf>
      <font/>
    </dxf>
  </rfmt>
  <rfmt sheetId="1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6" start="0" length="2147483647">
    <dxf>
      <font/>
    </dxf>
  </rfmt>
  <rfmt sheetId="1" sqref="Q36" start="0" length="2147483647">
    <dxf>
      <font/>
    </dxf>
  </rfmt>
  <rfmt sheetId="1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6" start="0" length="2147483647">
    <dxf>
      <font/>
    </dxf>
  </rfmt>
  <rfmt sheetId="1" sqref="R36" start="0" length="2147483647">
    <dxf>
      <font/>
    </dxf>
  </rfmt>
  <rfmt sheetId="1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6" start="0" length="2147483647">
    <dxf>
      <font/>
    </dxf>
  </rfmt>
  <rfmt sheetId="1" sqref="S36" start="0" length="2147483647">
    <dxf>
      <font/>
    </dxf>
  </rfmt>
  <rfmt sheetId="1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6" start="0" length="2147483647">
    <dxf>
      <font/>
    </dxf>
  </rfmt>
  <rfmt sheetId="1" sqref="T36" start="0" length="2147483647">
    <dxf>
      <font/>
    </dxf>
  </rfmt>
  <rfmt sheetId="1" sqref="U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6" start="0" length="2147483647">
    <dxf>
      <font/>
    </dxf>
  </rfmt>
  <rfmt sheetId="1" sqref="U36" start="0" length="2147483647">
    <dxf>
      <font/>
    </dxf>
  </rfmt>
  <rfmt sheetId="1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6" start="0" length="2147483647">
    <dxf>
      <font/>
    </dxf>
  </rfmt>
  <rfmt sheetId="1" sqref="V36" start="0" length="2147483647">
    <dxf>
      <font/>
    </dxf>
  </rfmt>
  <rfmt sheetId="1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6" start="0" length="2147483647">
    <dxf>
      <font/>
    </dxf>
  </rfmt>
  <rfmt sheetId="1" sqref="W36" start="0" length="2147483647">
    <dxf>
      <font/>
    </dxf>
  </rfmt>
  <rfmt sheetId="1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6" start="0" length="2147483647">
    <dxf>
      <font/>
    </dxf>
  </rfmt>
  <rfmt sheetId="1" sqref="X36" start="0" length="2147483647">
    <dxf>
      <font/>
    </dxf>
  </rfmt>
  <rfmt sheetId="1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6" start="0" length="2147483647">
    <dxf>
      <font/>
    </dxf>
  </rfmt>
  <rfmt sheetId="1" sqref="Y36" start="0" length="2147483647">
    <dxf>
      <font/>
    </dxf>
  </rfmt>
  <rfmt sheetId="1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6" start="0" length="2147483647">
    <dxf>
      <font/>
    </dxf>
  </rfmt>
  <rfmt sheetId="1" sqref="Z36" start="0" length="2147483647">
    <dxf>
      <font/>
    </dxf>
  </rfmt>
  <rfmt sheetId="1" sqref="A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6" start="0" length="2147483647">
    <dxf>
      <font/>
    </dxf>
  </rfmt>
  <rfmt sheetId="1" sqref="AA36" start="0" length="2147483647">
    <dxf>
      <font/>
    </dxf>
  </rfmt>
  <rfmt sheetId="1" sqref="A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6" start="0" length="0">
    <dxf>
      <fill>
        <patternFill patternType="solid">
          <bgColor rgb="FFF2F2F2"/>
        </patternFill>
      </fill>
    </dxf>
  </rfmt>
  <rfmt sheetId="1" sqref="AB36" start="0" length="2147483647">
    <dxf>
      <font/>
    </dxf>
  </rfmt>
  <rfmt sheetId="1" sqref="AB36" start="0" length="2147483647">
    <dxf>
      <font/>
    </dxf>
  </rfmt>
  <rfmt sheetId="1" sqref="A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6" start="0" length="0">
    <dxf>
      <fill>
        <patternFill patternType="solid">
          <bgColor rgb="FFF2F2F2"/>
        </patternFill>
      </fill>
    </dxf>
  </rfmt>
  <rfmt sheetId="1" sqref="AC36" start="0" length="2147483647">
    <dxf>
      <font/>
    </dxf>
  </rfmt>
  <rfmt sheetId="1" sqref="AC36" start="0" length="2147483647">
    <dxf>
      <font/>
    </dxf>
  </rfmt>
  <rfmt sheetId="1" sqref="A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6" start="0" length="0">
    <dxf>
      <fill>
        <patternFill patternType="solid">
          <bgColor rgb="FFF2F2F2"/>
        </patternFill>
      </fill>
    </dxf>
  </rfmt>
  <rfmt sheetId="1" sqref="AD36" start="0" length="2147483647">
    <dxf>
      <font/>
    </dxf>
  </rfmt>
  <rfmt sheetId="1" sqref="AD36" start="0" length="2147483647">
    <dxf>
      <font/>
    </dxf>
  </rfmt>
  <rfmt sheetId="1" sqref="A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6" start="0" length="0">
    <dxf>
      <fill>
        <patternFill patternType="solid">
          <bgColor rgb="FFF2F2F2"/>
        </patternFill>
      </fill>
    </dxf>
  </rfmt>
  <rfmt sheetId="1" sqref="AE36" start="0" length="2147483647">
    <dxf>
      <font/>
    </dxf>
  </rfmt>
  <rfmt sheetId="1" sqref="AE36" start="0" length="2147483647">
    <dxf>
      <font/>
    </dxf>
  </rfmt>
  <rfmt sheetId="1" sqref="A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6" start="0" length="0">
    <dxf>
      <fill>
        <patternFill patternType="solid">
          <bgColor rgb="FFF2F2F2"/>
        </patternFill>
      </fill>
    </dxf>
  </rfmt>
  <rfmt sheetId="1" sqref="AF36" start="0" length="2147483647">
    <dxf>
      <font/>
    </dxf>
  </rfmt>
  <rfmt sheetId="1" sqref="AF36" start="0" length="2147483647">
    <dxf>
      <font/>
    </dxf>
  </rfmt>
  <rfmt sheetId="1" sqref="A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6" start="0" length="0">
    <dxf>
      <fill>
        <patternFill patternType="solid">
          <bgColor rgb="FFF2F2F2"/>
        </patternFill>
      </fill>
    </dxf>
  </rfmt>
  <rfmt sheetId="1" sqref="AG36" start="0" length="2147483647">
    <dxf>
      <font/>
    </dxf>
  </rfmt>
  <rfmt sheetId="1" sqref="AG36" start="0" length="2147483647">
    <dxf>
      <font/>
    </dxf>
  </rfmt>
  <rfmt sheetId="1" sqref="A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6" start="0" length="0">
    <dxf>
      <fill>
        <patternFill patternType="solid">
          <bgColor rgb="FFF2F2F2"/>
        </patternFill>
      </fill>
    </dxf>
  </rfmt>
  <rfmt sheetId="1" sqref="AH36" start="0" length="2147483647">
    <dxf>
      <font/>
    </dxf>
  </rfmt>
  <rfmt sheetId="1" sqref="AH36" start="0" length="2147483647">
    <dxf>
      <font/>
    </dxf>
  </rfmt>
  <rfmt sheetId="1" sqref="A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6" start="0" length="0">
    <dxf>
      <fill>
        <patternFill patternType="solid">
          <bgColor rgb="FFF2F2F2"/>
        </patternFill>
      </fill>
    </dxf>
  </rfmt>
  <rfmt sheetId="1" sqref="AI36" start="0" length="2147483647">
    <dxf>
      <font/>
    </dxf>
  </rfmt>
  <rfmt sheetId="1" sqref="AI36" start="0" length="2147483647">
    <dxf>
      <font/>
    </dxf>
  </rfmt>
  <rcc rId="281" sId="1">
    <nc r="B36">
      <v>27859</v>
    </nc>
  </rcc>
  <rfmt sheetId="1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6" start="0" length="2147483647">
    <dxf>
      <font/>
    </dxf>
  </rfmt>
  <rfmt sheetId="1" sqref="B36" start="0" length="2147483647">
    <dxf>
      <font/>
    </dxf>
  </rfmt>
  <rcc rId="282" sId="1">
    <nc r="C36" t="inlineStr">
      <is>
        <t>BAR BB Equity</t>
      </is>
    </nc>
  </rcc>
  <rfmt sheetId="1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6" start="0" length="2147483647">
    <dxf>
      <font/>
    </dxf>
  </rfmt>
  <rfmt sheetId="1" sqref="C36" start="0" length="2147483647">
    <dxf>
      <font/>
    </dxf>
  </rfmt>
  <rcc rId="283" sId="1">
    <nc r="E36" t="inlineStr">
      <is>
        <t>Barco</t>
      </is>
    </nc>
  </rcc>
  <rfmt sheetId="1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6" start="0" length="2147483647">
    <dxf>
      <font/>
    </dxf>
  </rfmt>
  <rfmt sheetId="1" sqref="E36" start="0" length="2147483647">
    <dxf>
      <font/>
    </dxf>
  </rfmt>
  <rcc rId="284" sId="1">
    <nc r="D36">
      <f>_xll.BDP(C36,$D$11)</f>
    </nc>
  </rcc>
  <rfmt sheetId="1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6" start="0" length="2147483647">
    <dxf>
      <font/>
    </dxf>
  </rfmt>
  <rfmt sheetId="1" sqref="D36" start="0" length="2147483647">
    <dxf>
      <font/>
    </dxf>
  </rfmt>
  <rcc rId="285" sId="1">
    <nc r="F36">
      <f>_xll.BDP(C36,$F$11)</f>
    </nc>
  </rcc>
  <rfmt sheetId="1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6" start="0" length="2147483647">
    <dxf>
      <font/>
    </dxf>
  </rfmt>
  <rfmt sheetId="1" sqref="F36" start="0" length="2147483647">
    <dxf>
      <font/>
    </dxf>
  </rfmt>
  <rcc rId="286" sId="1">
    <nc r="G36">
      <f>_xll.BDP(C36,$G$11)</f>
    </nc>
  </rcc>
  <rfmt sheetId="1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6" start="0" length="2147483647">
    <dxf>
      <font/>
    </dxf>
  </rfmt>
  <rfmt sheetId="1" sqref="G36" start="0" length="2147483647">
    <dxf>
      <font/>
    </dxf>
  </rfmt>
  <rcc rId="287" sId="1">
    <nc r="AB36">
      <f>_xll.BDH(C36,$AB$11,$D$1,$D$1)</f>
    </nc>
  </rcc>
  <rfmt sheetId="1" sqref="A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6" start="0" length="0">
    <dxf>
      <fill>
        <patternFill patternType="solid">
          <bgColor rgb="FFF2F2F2"/>
        </patternFill>
      </fill>
    </dxf>
  </rfmt>
  <rfmt sheetId="1" sqref="AB36" start="0" length="2147483647">
    <dxf>
      <font/>
    </dxf>
  </rfmt>
  <rfmt sheetId="1" sqref="AB36" start="0" length="2147483647">
    <dxf>
      <font/>
    </dxf>
  </rfmt>
  <rcc rId="288" sId="1">
    <nc r="H36">
      <f>IF(OR(OR(G36="#N/A N/A",G36="#N/A Real Time"),OR(F36="#N/A N/A",F36="#N/A Real Time")),0,  G36 - F36)</f>
    </nc>
  </rcc>
  <rfmt sheetId="1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6" start="0" length="2147483647">
    <dxf>
      <font/>
    </dxf>
  </rfmt>
  <rfmt sheetId="1" sqref="H36" start="0" length="2147483647">
    <dxf>
      <font/>
    </dxf>
  </rfmt>
  <rcc rId="289" sId="1">
    <nc r="I36">
      <f>IF(OR(F36=0,F36="#N/A N/A"),0,H36 / F36*100)</f>
    </nc>
  </rcc>
  <rfmt sheetId="1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6" start="0" length="2147483647">
    <dxf>
      <font/>
    </dxf>
  </rfmt>
  <rfmt sheetId="1" sqref="I36" start="0" length="2147483647">
    <dxf>
      <font/>
    </dxf>
  </rfmt>
  <rcc rId="290" sId="1" numFmtId="4">
    <nc r="J36">
      <v>7480</v>
    </nc>
  </rcc>
  <rfmt sheetId="1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6" start="0" length="2147483647">
    <dxf>
      <font/>
    </dxf>
  </rfmt>
  <rfmt sheetId="1" sqref="J36" start="0" length="2147483647">
    <dxf>
      <font/>
    </dxf>
  </rfmt>
  <rcc rId="291" sId="1">
    <nc r="K36">
      <f>CONCATENATE(D816,D36, " Curncy")</f>
    </nc>
  </rcc>
  <rfmt sheetId="1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6" start="0" length="2147483647">
    <dxf>
      <font/>
    </dxf>
  </rfmt>
  <rfmt sheetId="1" sqref="K36" start="0" length="2147483647">
    <dxf>
      <font/>
    </dxf>
  </rfmt>
  <rcc rId="292" sId="1">
    <nc r="L36">
      <f>IF(D36 = D816,1,_xll.BDP(K36,$L$11))</f>
    </nc>
  </rcc>
  <rfmt sheetId="1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6" start="0" length="2147483647">
    <dxf>
      <font/>
    </dxf>
  </rfmt>
  <rfmt sheetId="1" sqref="L36" start="0" length="2147483647">
    <dxf>
      <font/>
    </dxf>
  </rfmt>
  <rcc rId="293" sId="1">
    <nc r="M36">
      <f>IF(D36 = D816,1,_xll.BDP(K36,$M$11)*L36)</f>
    </nc>
  </rcc>
  <rfmt sheetId="1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6" start="0" length="2147483647">
    <dxf>
      <font/>
    </dxf>
  </rfmt>
  <rfmt sheetId="1" sqref="M36" start="0" length="2147483647">
    <dxf>
      <font/>
    </dxf>
  </rfmt>
  <rcc rId="294" sId="1">
    <nc r="N36">
      <f>H36*J36*V36/M36</f>
    </nc>
  </rcc>
  <rfmt sheetId="1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6" start="0" length="2147483647">
    <dxf>
      <font/>
    </dxf>
  </rfmt>
  <rfmt sheetId="1" sqref="N36" start="0" length="2147483647">
    <dxf>
      <font/>
    </dxf>
  </rfmt>
  <rcc rId="295" sId="1">
    <nc r="O36">
      <f>N36 / AA750</f>
    </nc>
  </rcc>
  <rfmt sheetId="1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6" start="0" length="2147483647">
    <dxf>
      <font/>
    </dxf>
  </rfmt>
  <rfmt sheetId="1" sqref="O36" start="0" length="2147483647">
    <dxf>
      <font/>
    </dxf>
  </rfmt>
  <rcc rId="296" sId="1">
    <nc r="P36">
      <f>N36 / AA816</f>
    </nc>
  </rcc>
  <rfmt sheetId="1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6" start="0" length="2147483647">
    <dxf>
      <font/>
    </dxf>
  </rfmt>
  <rfmt sheetId="1" sqref="P36" start="0" length="2147483647">
    <dxf>
      <font/>
    </dxf>
  </rfmt>
  <rcc rId="297" sId="1">
    <nc r="Q36">
      <f>IF(J36=0,0,G36*J36*V36/M36)</f>
    </nc>
  </rcc>
  <rfmt sheetId="1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6" start="0" length="2147483647">
    <dxf>
      <font/>
    </dxf>
  </rfmt>
  <rfmt sheetId="1" sqref="Q36" start="0" length="2147483647">
    <dxf>
      <font/>
    </dxf>
  </rfmt>
  <rcc rId="298" sId="1">
    <nc r="R36">
      <f>Q36 / AA750*100</f>
    </nc>
  </rcc>
  <rfmt sheetId="1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6" start="0" length="2147483647">
    <dxf>
      <font/>
    </dxf>
  </rfmt>
  <rfmt sheetId="1" sqref="R36" start="0" length="2147483647">
    <dxf>
      <font/>
    </dxf>
  </rfmt>
  <rcc rId="299" sId="1">
    <nc r="S36">
      <f>Q36 / AA816*100</f>
    </nc>
  </rcc>
  <rfmt sheetId="1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6" start="0" length="2147483647">
    <dxf>
      <font/>
    </dxf>
  </rfmt>
  <rfmt sheetId="1" sqref="S36" start="0" length="2147483647">
    <dxf>
      <font/>
    </dxf>
  </rfmt>
  <rcc rId="300" sId="1">
    <nc r="T36">
      <f>IF(S36&lt;0,R36,0)</f>
    </nc>
  </rcc>
  <rfmt sheetId="1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6" start="0" length="2147483647">
    <dxf>
      <font/>
    </dxf>
  </rfmt>
  <rfmt sheetId="1" sqref="T36" start="0" length="2147483647">
    <dxf>
      <font/>
    </dxf>
  </rfmt>
  <rcc rId="301" sId="1">
    <nc r="U36">
      <f>IF(S36&gt;0,R36,0)</f>
    </nc>
  </rcc>
  <rfmt sheetId="1" sqref="U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6" start="0" length="2147483647">
    <dxf>
      <font/>
    </dxf>
  </rfmt>
  <rfmt sheetId="1" sqref="U36" start="0" length="2147483647">
    <dxf>
      <font/>
    </dxf>
  </rfmt>
  <rcc rId="302" sId="1">
    <nc r="V36">
      <f>IF(EXACT(D36,UPPER(D36)),1,0.01)/X36</f>
    </nc>
  </rcc>
  <rfmt sheetId="1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6" start="0" length="2147483647">
    <dxf>
      <font/>
    </dxf>
  </rfmt>
  <rfmt sheetId="1" sqref="V36" start="0" length="2147483647">
    <dxf>
      <font/>
    </dxf>
  </rfmt>
  <rcc rId="303" sId="1">
    <nc r="W36">
      <v>0</v>
    </nc>
  </rcc>
  <rfmt sheetId="1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6" start="0" length="2147483647">
    <dxf>
      <font/>
    </dxf>
  </rfmt>
  <rfmt sheetId="1" sqref="W36" start="0" length="2147483647">
    <dxf>
      <font/>
    </dxf>
  </rfmt>
  <rcc rId="304" sId="1">
    <nc r="X36">
      <v>1</v>
    </nc>
  </rcc>
  <rfmt sheetId="1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6" start="0" length="2147483647">
    <dxf>
      <font/>
    </dxf>
  </rfmt>
  <rfmt sheetId="1" sqref="X36" start="0" length="2147483647">
    <dxf>
      <font/>
    </dxf>
  </rfmt>
  <rcc rId="305" sId="1">
    <nc r="Y36">
      <f>IF(AND(S36&lt;0,O36&gt;0),O36,0)</f>
    </nc>
  </rcc>
  <rfmt sheetId="1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6" start="0" length="2147483647">
    <dxf>
      <font/>
    </dxf>
  </rfmt>
  <rfmt sheetId="1" sqref="Y36" start="0" length="2147483647">
    <dxf>
      <font/>
    </dxf>
  </rfmt>
  <rcc rId="306" sId="1">
    <nc r="Z36">
      <f>IF(AND(S36&gt;0,O36&gt;0),O36,0)</f>
    </nc>
  </rcc>
  <rfmt sheetId="1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6" start="0" length="2147483647">
    <dxf>
      <font/>
    </dxf>
  </rfmt>
  <rfmt sheetId="1" sqref="Z36" start="0" length="2147483647">
    <dxf>
      <font/>
    </dxf>
  </rfmt>
  <rcc rId="307" sId="1">
    <nc r="AC36">
      <f>IF(OR(OR(F36="#N/A N/A",F36="#N/A Real Time"),OR(AB36="#N/A N/A",AB36="#N/A Real Time")),0,  F36 - AB36)</f>
    </nc>
  </rcc>
  <rfmt sheetId="1" sqref="A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6" start="0" length="0">
    <dxf>
      <fill>
        <patternFill patternType="solid">
          <bgColor rgb="FFF2F2F2"/>
        </patternFill>
      </fill>
    </dxf>
  </rfmt>
  <rfmt sheetId="1" sqref="AC36" start="0" length="2147483647">
    <dxf>
      <font/>
    </dxf>
  </rfmt>
  <rfmt sheetId="1" sqref="AC36" start="0" length="2147483647">
    <dxf>
      <font/>
    </dxf>
  </rfmt>
  <rcc rId="308" sId="1">
    <nc r="AD36">
      <f>IF(OR(AB36=0,AB36="#N/A N/A"),0,AC36 / AB36*100)</f>
    </nc>
  </rcc>
  <rfmt sheetId="1" sqref="A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6" start="0" length="0">
    <dxf>
      <fill>
        <patternFill patternType="solid">
          <bgColor rgb="FFF2F2F2"/>
        </patternFill>
      </fill>
    </dxf>
  </rfmt>
  <rfmt sheetId="1" sqref="AD36" start="0" length="2147483647">
    <dxf>
      <font/>
    </dxf>
  </rfmt>
  <rfmt sheetId="1" sqref="AD36" start="0" length="2147483647">
    <dxf>
      <font/>
    </dxf>
  </rfmt>
  <rcc rId="309" sId="1" numFmtId="4">
    <nc r="AE36">
      <v>7480</v>
    </nc>
  </rcc>
  <rfmt sheetId="1" sqref="A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6" start="0" length="0">
    <dxf>
      <fill>
        <patternFill patternType="solid">
          <bgColor rgb="FFF2F2F2"/>
        </patternFill>
      </fill>
    </dxf>
  </rfmt>
  <rfmt sheetId="1" sqref="AE36" start="0" length="2147483647">
    <dxf>
      <font/>
    </dxf>
  </rfmt>
  <rfmt sheetId="1" sqref="AE36" start="0" length="2147483647">
    <dxf>
      <font/>
    </dxf>
  </rfmt>
  <rcc rId="310" sId="1">
    <nc r="AF36">
      <f>IF(D36 = D816,1,_xll.BDP(K36,$AF$11)*L36)</f>
    </nc>
  </rcc>
  <rfmt sheetId="1" sqref="A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6" start="0" length="0">
    <dxf>
      <fill>
        <patternFill patternType="solid">
          <bgColor rgb="FFF2F2F2"/>
        </patternFill>
      </fill>
    </dxf>
  </rfmt>
  <rfmt sheetId="1" sqref="AF36" start="0" length="2147483647">
    <dxf>
      <font/>
    </dxf>
  </rfmt>
  <rfmt sheetId="1" sqref="AF36" start="0" length="2147483647">
    <dxf>
      <font/>
    </dxf>
  </rfmt>
  <rcc rId="311" sId="1">
    <nc r="AG36">
      <f>AC36*AE36*V36/AF36 / AI750</f>
    </nc>
  </rcc>
  <rfmt sheetId="1" sqref="A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6" start="0" length="0">
    <dxf>
      <fill>
        <patternFill patternType="solid">
          <bgColor rgb="FFF2F2F2"/>
        </patternFill>
      </fill>
    </dxf>
  </rfmt>
  <rfmt sheetId="1" sqref="AG36" start="0" length="2147483647">
    <dxf>
      <font/>
    </dxf>
  </rfmt>
  <rfmt sheetId="1" sqref="AG36" start="0" length="2147483647">
    <dxf>
      <font/>
    </dxf>
  </rfmt>
  <rcc rId="312" sId="1">
    <nc r="AH36">
      <f>AC36*AE36*V36/AF36 / AI816</f>
    </nc>
  </rcc>
  <rfmt sheetId="1" sqref="A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6" start="0" length="0">
    <dxf>
      <fill>
        <patternFill patternType="solid">
          <bgColor rgb="FFF2F2F2"/>
        </patternFill>
      </fill>
    </dxf>
  </rfmt>
  <rfmt sheetId="1" sqref="AH36" start="0" length="2147483647">
    <dxf>
      <font/>
    </dxf>
  </rfmt>
  <rfmt sheetId="1" sqref="AH36" start="0" length="2147483647">
    <dxf>
      <font/>
    </dxf>
  </rfmt>
  <rrc rId="313" sId="1" ref="A39:XFD39" action="insertRow">
    <undo index="0" exp="area" dr="G$1:G$1048576" r="E9" sId="1"/>
    <undo index="2" exp="area" ref3D="1" dr="$A$751:$XFD$81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9:AI39" start="0" length="0">
    <dxf>
      <fill>
        <patternFill patternType="none">
          <bgColor indexed="65"/>
        </patternFill>
      </fill>
    </dxf>
  </rfmt>
  <rfmt sheetId="1" sqref="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9" start="0" length="2147483647">
    <dxf>
      <font/>
    </dxf>
  </rfmt>
  <rfmt sheetId="1" sqref="A39" start="0" length="2147483647">
    <dxf>
      <font/>
    </dxf>
  </rfmt>
  <rfmt sheetId="1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" start="0" length="2147483647">
    <dxf>
      <font/>
    </dxf>
  </rfmt>
  <rfmt sheetId="1" sqref="B39" start="0" length="2147483647">
    <dxf>
      <font/>
    </dxf>
  </rfmt>
  <rfmt sheetId="1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" start="0" length="2147483647">
    <dxf>
      <font/>
    </dxf>
  </rfmt>
  <rfmt sheetId="1" sqref="C39" start="0" length="2147483647">
    <dxf>
      <font/>
    </dxf>
  </rfmt>
  <rfmt sheetId="1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" start="0" length="2147483647">
    <dxf>
      <font/>
    </dxf>
  </rfmt>
  <rfmt sheetId="1" sqref="D39" start="0" length="2147483647">
    <dxf>
      <font/>
    </dxf>
  </rfmt>
  <rfmt sheetId="1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" start="0" length="2147483647">
    <dxf>
      <font/>
    </dxf>
  </rfmt>
  <rfmt sheetId="1" sqref="E39" start="0" length="2147483647">
    <dxf>
      <font/>
    </dxf>
  </rfmt>
  <rfmt sheetId="1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" start="0" length="2147483647">
    <dxf>
      <font/>
    </dxf>
  </rfmt>
  <rfmt sheetId="1" sqref="F39" start="0" length="2147483647">
    <dxf>
      <font/>
    </dxf>
  </rfmt>
  <rfmt sheetId="1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" start="0" length="2147483647">
    <dxf>
      <font/>
    </dxf>
  </rfmt>
  <rfmt sheetId="1" sqref="G39" start="0" length="2147483647">
    <dxf>
      <font/>
    </dxf>
  </rfmt>
  <rfmt sheetId="1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" start="0" length="2147483647">
    <dxf>
      <font/>
    </dxf>
  </rfmt>
  <rfmt sheetId="1" sqref="H39" start="0" length="2147483647">
    <dxf>
      <font/>
    </dxf>
  </rfmt>
  <rfmt sheetId="1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" start="0" length="2147483647">
    <dxf>
      <font/>
    </dxf>
  </rfmt>
  <rfmt sheetId="1" sqref="I39" start="0" length="2147483647">
    <dxf>
      <font/>
    </dxf>
  </rfmt>
  <rfmt sheetId="1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" start="0" length="2147483647">
    <dxf>
      <font/>
    </dxf>
  </rfmt>
  <rfmt sheetId="1" sqref="J39" start="0" length="2147483647">
    <dxf>
      <font/>
    </dxf>
  </rfmt>
  <rfmt sheetId="1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" start="0" length="2147483647">
    <dxf>
      <font/>
    </dxf>
  </rfmt>
  <rfmt sheetId="1" sqref="K39" start="0" length="2147483647">
    <dxf>
      <font/>
    </dxf>
  </rfmt>
  <rfmt sheetId="1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" start="0" length="2147483647">
    <dxf>
      <font/>
    </dxf>
  </rfmt>
  <rfmt sheetId="1" sqref="L39" start="0" length="2147483647">
    <dxf>
      <font/>
    </dxf>
  </rfmt>
  <rfmt sheetId="1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" start="0" length="2147483647">
    <dxf>
      <font/>
    </dxf>
  </rfmt>
  <rfmt sheetId="1" sqref="M39" start="0" length="2147483647">
    <dxf>
      <font/>
    </dxf>
  </rfmt>
  <rfmt sheetId="1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" start="0" length="2147483647">
    <dxf>
      <font/>
    </dxf>
  </rfmt>
  <rfmt sheetId="1" sqref="N39" start="0" length="2147483647">
    <dxf>
      <font/>
    </dxf>
  </rfmt>
  <rfmt sheetId="1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" start="0" length="2147483647">
    <dxf>
      <font/>
    </dxf>
  </rfmt>
  <rfmt sheetId="1" sqref="O39" start="0" length="2147483647">
    <dxf>
      <font/>
    </dxf>
  </rfmt>
  <rfmt sheetId="1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" start="0" length="2147483647">
    <dxf>
      <font/>
    </dxf>
  </rfmt>
  <rfmt sheetId="1" sqref="P39" start="0" length="2147483647">
    <dxf>
      <font/>
    </dxf>
  </rfmt>
  <rfmt sheetId="1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" start="0" length="2147483647">
    <dxf>
      <font/>
    </dxf>
  </rfmt>
  <rfmt sheetId="1" sqref="Q39" start="0" length="2147483647">
    <dxf>
      <font/>
    </dxf>
  </rfmt>
  <rfmt sheetId="1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" start="0" length="2147483647">
    <dxf>
      <font/>
    </dxf>
  </rfmt>
  <rfmt sheetId="1" sqref="R39" start="0" length="2147483647">
    <dxf>
      <font/>
    </dxf>
  </rfmt>
  <rfmt sheetId="1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" start="0" length="2147483647">
    <dxf>
      <font/>
    </dxf>
  </rfmt>
  <rfmt sheetId="1" sqref="S39" start="0" length="2147483647">
    <dxf>
      <font/>
    </dxf>
  </rfmt>
  <rfmt sheetId="1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" start="0" length="2147483647">
    <dxf>
      <font/>
    </dxf>
  </rfmt>
  <rfmt sheetId="1" sqref="T39" start="0" length="2147483647">
    <dxf>
      <font/>
    </dxf>
  </rfmt>
  <rfmt sheetId="1" sqref="U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" start="0" length="2147483647">
    <dxf>
      <font/>
    </dxf>
  </rfmt>
  <rfmt sheetId="1" sqref="U39" start="0" length="2147483647">
    <dxf>
      <font/>
    </dxf>
  </rfmt>
  <rfmt sheetId="1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" start="0" length="2147483647">
    <dxf>
      <font/>
    </dxf>
  </rfmt>
  <rfmt sheetId="1" sqref="V39" start="0" length="2147483647">
    <dxf>
      <font/>
    </dxf>
  </rfmt>
  <rfmt sheetId="1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" start="0" length="2147483647">
    <dxf>
      <font/>
    </dxf>
  </rfmt>
  <rfmt sheetId="1" sqref="W39" start="0" length="2147483647">
    <dxf>
      <font/>
    </dxf>
  </rfmt>
  <rfmt sheetId="1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" start="0" length="2147483647">
    <dxf>
      <font/>
    </dxf>
  </rfmt>
  <rfmt sheetId="1" sqref="X39" start="0" length="2147483647">
    <dxf>
      <font/>
    </dxf>
  </rfmt>
  <rfmt sheetId="1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" start="0" length="2147483647">
    <dxf>
      <font/>
    </dxf>
  </rfmt>
  <rfmt sheetId="1" sqref="Y39" start="0" length="2147483647">
    <dxf>
      <font/>
    </dxf>
  </rfmt>
  <rfmt sheetId="1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" start="0" length="2147483647">
    <dxf>
      <font/>
    </dxf>
  </rfmt>
  <rfmt sheetId="1" sqref="Z39" start="0" length="2147483647">
    <dxf>
      <font/>
    </dxf>
  </rfmt>
  <rfmt sheetId="1" sqref="A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9" start="0" length="2147483647">
    <dxf>
      <font/>
    </dxf>
  </rfmt>
  <rfmt sheetId="1" sqref="AA39" start="0" length="2147483647">
    <dxf>
      <font/>
    </dxf>
  </rfmt>
  <rfmt sheetId="1" sqref="A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" start="0" length="0">
    <dxf>
      <fill>
        <patternFill patternType="solid">
          <bgColor rgb="FFF2F2F2"/>
        </patternFill>
      </fill>
    </dxf>
  </rfmt>
  <rfmt sheetId="1" sqref="AB39" start="0" length="2147483647">
    <dxf>
      <font/>
    </dxf>
  </rfmt>
  <rfmt sheetId="1" sqref="AB39" start="0" length="2147483647">
    <dxf>
      <font/>
    </dxf>
  </rfmt>
  <rfmt sheetId="1" sqref="A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" start="0" length="0">
    <dxf>
      <fill>
        <patternFill patternType="solid">
          <bgColor rgb="FFF2F2F2"/>
        </patternFill>
      </fill>
    </dxf>
  </rfmt>
  <rfmt sheetId="1" sqref="AC39" start="0" length="2147483647">
    <dxf>
      <font/>
    </dxf>
  </rfmt>
  <rfmt sheetId="1" sqref="AC39" start="0" length="2147483647">
    <dxf>
      <font/>
    </dxf>
  </rfmt>
  <rfmt sheetId="1" sqref="A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" start="0" length="0">
    <dxf>
      <fill>
        <patternFill patternType="solid">
          <bgColor rgb="FFF2F2F2"/>
        </patternFill>
      </fill>
    </dxf>
  </rfmt>
  <rfmt sheetId="1" sqref="AD39" start="0" length="2147483647">
    <dxf>
      <font/>
    </dxf>
  </rfmt>
  <rfmt sheetId="1" sqref="AD39" start="0" length="2147483647">
    <dxf>
      <font/>
    </dxf>
  </rfmt>
  <rfmt sheetId="1" sqref="A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" start="0" length="0">
    <dxf>
      <fill>
        <patternFill patternType="solid">
          <bgColor rgb="FFF2F2F2"/>
        </patternFill>
      </fill>
    </dxf>
  </rfmt>
  <rfmt sheetId="1" sqref="AE39" start="0" length="2147483647">
    <dxf>
      <font/>
    </dxf>
  </rfmt>
  <rfmt sheetId="1" sqref="AE39" start="0" length="2147483647">
    <dxf>
      <font/>
    </dxf>
  </rfmt>
  <rfmt sheetId="1" sqref="A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" start="0" length="0">
    <dxf>
      <fill>
        <patternFill patternType="solid">
          <bgColor rgb="FFF2F2F2"/>
        </patternFill>
      </fill>
    </dxf>
  </rfmt>
  <rfmt sheetId="1" sqref="AF39" start="0" length="2147483647">
    <dxf>
      <font/>
    </dxf>
  </rfmt>
  <rfmt sheetId="1" sqref="AF39" start="0" length="2147483647">
    <dxf>
      <font/>
    </dxf>
  </rfmt>
  <rfmt sheetId="1" sqref="A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" start="0" length="0">
    <dxf>
      <fill>
        <patternFill patternType="solid">
          <bgColor rgb="FFF2F2F2"/>
        </patternFill>
      </fill>
    </dxf>
  </rfmt>
  <rfmt sheetId="1" sqref="AG39" start="0" length="2147483647">
    <dxf>
      <font/>
    </dxf>
  </rfmt>
  <rfmt sheetId="1" sqref="AG39" start="0" length="2147483647">
    <dxf>
      <font/>
    </dxf>
  </rfmt>
  <rfmt sheetId="1" sqref="A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" start="0" length="0">
    <dxf>
      <fill>
        <patternFill patternType="solid">
          <bgColor rgb="FFF2F2F2"/>
        </patternFill>
      </fill>
    </dxf>
  </rfmt>
  <rfmt sheetId="1" sqref="AH39" start="0" length="2147483647">
    <dxf>
      <font/>
    </dxf>
  </rfmt>
  <rfmt sheetId="1" sqref="AH39" start="0" length="2147483647">
    <dxf>
      <font/>
    </dxf>
  </rfmt>
  <rfmt sheetId="1" sqref="A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9" start="0" length="0">
    <dxf>
      <fill>
        <patternFill patternType="solid">
          <bgColor rgb="FFF2F2F2"/>
        </patternFill>
      </fill>
    </dxf>
  </rfmt>
  <rfmt sheetId="1" sqref="AI39" start="0" length="2147483647">
    <dxf>
      <font/>
    </dxf>
  </rfmt>
  <rfmt sheetId="1" sqref="AI39" start="0" length="2147483647">
    <dxf>
      <font/>
    </dxf>
  </rfmt>
  <rcc rId="314" sId="1">
    <nc r="B39">
      <v>28333</v>
    </nc>
  </rcc>
  <rfmt sheetId="1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" start="0" length="2147483647">
    <dxf>
      <font/>
    </dxf>
  </rfmt>
  <rfmt sheetId="1" sqref="B39" start="0" length="2147483647">
    <dxf>
      <font/>
    </dxf>
  </rfmt>
  <rcc rId="315" sId="1">
    <nc r="C39" t="inlineStr">
      <is>
        <t>MELE BB Equity</t>
      </is>
    </nc>
  </rcc>
  <rfmt sheetId="1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" start="0" length="2147483647">
    <dxf>
      <font/>
    </dxf>
  </rfmt>
  <rfmt sheetId="1" sqref="C39" start="0" length="2147483647">
    <dxf>
      <font/>
    </dxf>
  </rfmt>
  <rcc rId="316" sId="1">
    <nc r="E39" t="inlineStr">
      <is>
        <t>Melexis</t>
      </is>
    </nc>
  </rcc>
  <rfmt sheetId="1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" start="0" length="2147483647">
    <dxf>
      <font/>
    </dxf>
  </rfmt>
  <rfmt sheetId="1" sqref="E39" start="0" length="2147483647">
    <dxf>
      <font/>
    </dxf>
  </rfmt>
  <rcc rId="317" sId="1">
    <nc r="D39">
      <f>_xll.BDP(C39,$D$11)</f>
    </nc>
  </rcc>
  <rfmt sheetId="1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" start="0" length="2147483647">
    <dxf>
      <font/>
    </dxf>
  </rfmt>
  <rfmt sheetId="1" sqref="D39" start="0" length="2147483647">
    <dxf>
      <font/>
    </dxf>
  </rfmt>
  <rcc rId="318" sId="1">
    <nc r="F39">
      <f>_xll.BDP(C39,$F$11)</f>
    </nc>
  </rcc>
  <rfmt sheetId="1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" start="0" length="2147483647">
    <dxf>
      <font/>
    </dxf>
  </rfmt>
  <rfmt sheetId="1" sqref="F39" start="0" length="2147483647">
    <dxf>
      <font/>
    </dxf>
  </rfmt>
  <rcc rId="319" sId="1">
    <nc r="G39">
      <f>_xll.BDP(C39,$G$11)</f>
    </nc>
  </rcc>
  <rfmt sheetId="1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" start="0" length="2147483647">
    <dxf>
      <font/>
    </dxf>
  </rfmt>
  <rfmt sheetId="1" sqref="G39" start="0" length="2147483647">
    <dxf>
      <font/>
    </dxf>
  </rfmt>
  <rcc rId="320" sId="1">
    <nc r="AB39">
      <f>_xll.BDH(C39,$AB$11,$D$1,$D$1)</f>
    </nc>
  </rcc>
  <rfmt sheetId="1" sqref="A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" start="0" length="0">
    <dxf>
      <fill>
        <patternFill patternType="solid">
          <bgColor rgb="FFF2F2F2"/>
        </patternFill>
      </fill>
    </dxf>
  </rfmt>
  <rfmt sheetId="1" sqref="AB39" start="0" length="2147483647">
    <dxf>
      <font/>
    </dxf>
  </rfmt>
  <rfmt sheetId="1" sqref="AB39" start="0" length="2147483647">
    <dxf>
      <font/>
    </dxf>
  </rfmt>
  <rcc rId="321" sId="1">
    <nc r="H39">
      <f>IF(OR(OR(G39="#N/A N/A",G39="#N/A Real Time"),OR(F39="#N/A N/A",F39="#N/A Real Time")),0,  G39 - F39)</f>
    </nc>
  </rcc>
  <rfmt sheetId="1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" start="0" length="2147483647">
    <dxf>
      <font/>
    </dxf>
  </rfmt>
  <rfmt sheetId="1" sqref="H39" start="0" length="2147483647">
    <dxf>
      <font/>
    </dxf>
  </rfmt>
  <rcc rId="322" sId="1">
    <nc r="I39">
      <f>IF(OR(F39=0,F39="#N/A N/A"),0,H39 / F39*100)</f>
    </nc>
  </rcc>
  <rfmt sheetId="1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" start="0" length="2147483647">
    <dxf>
      <font/>
    </dxf>
  </rfmt>
  <rfmt sheetId="1" sqref="I39" start="0" length="2147483647">
    <dxf>
      <font/>
    </dxf>
  </rfmt>
  <rcc rId="323" sId="1" numFmtId="4">
    <nc r="J39">
      <v>-17542</v>
    </nc>
  </rcc>
  <rfmt sheetId="1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" start="0" length="2147483647">
    <dxf>
      <font/>
    </dxf>
  </rfmt>
  <rfmt sheetId="1" sqref="J39" start="0" length="2147483647">
    <dxf>
      <font/>
    </dxf>
  </rfmt>
  <rcc rId="324" sId="1">
    <nc r="K39">
      <f>CONCATENATE(D817,D39, " Curncy")</f>
    </nc>
  </rcc>
  <rfmt sheetId="1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" start="0" length="2147483647">
    <dxf>
      <font/>
    </dxf>
  </rfmt>
  <rfmt sheetId="1" sqref="K39" start="0" length="2147483647">
    <dxf>
      <font/>
    </dxf>
  </rfmt>
  <rcc rId="325" sId="1">
    <nc r="L39">
      <f>IF(D39 = D817,1,_xll.BDP(K39,$L$11))</f>
    </nc>
  </rcc>
  <rfmt sheetId="1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" start="0" length="2147483647">
    <dxf>
      <font/>
    </dxf>
  </rfmt>
  <rfmt sheetId="1" sqref="L39" start="0" length="2147483647">
    <dxf>
      <font/>
    </dxf>
  </rfmt>
  <rcc rId="326" sId="1">
    <nc r="M39">
      <f>IF(D39 = D817,1,_xll.BDP(K39,$M$11)*L39)</f>
    </nc>
  </rcc>
  <rfmt sheetId="1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" start="0" length="2147483647">
    <dxf>
      <font/>
    </dxf>
  </rfmt>
  <rfmt sheetId="1" sqref="M39" start="0" length="2147483647">
    <dxf>
      <font/>
    </dxf>
  </rfmt>
  <rcc rId="327" sId="1">
    <nc r="N39">
      <f>H39*J39*V39/M39</f>
    </nc>
  </rcc>
  <rfmt sheetId="1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" start="0" length="2147483647">
    <dxf>
      <font/>
    </dxf>
  </rfmt>
  <rfmt sheetId="1" sqref="N39" start="0" length="2147483647">
    <dxf>
      <font/>
    </dxf>
  </rfmt>
  <rcc rId="328" sId="1">
    <nc r="O39">
      <f>N39 / AA751</f>
    </nc>
  </rcc>
  <rfmt sheetId="1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" start="0" length="2147483647">
    <dxf>
      <font/>
    </dxf>
  </rfmt>
  <rfmt sheetId="1" sqref="O39" start="0" length="2147483647">
    <dxf>
      <font/>
    </dxf>
  </rfmt>
  <rcc rId="329" sId="1">
    <nc r="P39">
      <f>N39 / AA817</f>
    </nc>
  </rcc>
  <rfmt sheetId="1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" start="0" length="2147483647">
    <dxf>
      <font/>
    </dxf>
  </rfmt>
  <rfmt sheetId="1" sqref="P39" start="0" length="2147483647">
    <dxf>
      <font/>
    </dxf>
  </rfmt>
  <rcc rId="330" sId="1">
    <nc r="Q39">
      <f>IF(J39=0,0,G39*J39*V39/M39)</f>
    </nc>
  </rcc>
  <rfmt sheetId="1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" start="0" length="2147483647">
    <dxf>
      <font/>
    </dxf>
  </rfmt>
  <rfmt sheetId="1" sqref="Q39" start="0" length="2147483647">
    <dxf>
      <font/>
    </dxf>
  </rfmt>
  <rcc rId="331" sId="1">
    <nc r="R39">
      <f>Q39 / AA751*100</f>
    </nc>
  </rcc>
  <rfmt sheetId="1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" start="0" length="2147483647">
    <dxf>
      <font/>
    </dxf>
  </rfmt>
  <rfmt sheetId="1" sqref="R39" start="0" length="2147483647">
    <dxf>
      <font/>
    </dxf>
  </rfmt>
  <rcc rId="332" sId="1">
    <nc r="S39">
      <f>Q39 / AA817*100</f>
    </nc>
  </rcc>
  <rfmt sheetId="1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" start="0" length="2147483647">
    <dxf>
      <font/>
    </dxf>
  </rfmt>
  <rfmt sheetId="1" sqref="S39" start="0" length="2147483647">
    <dxf>
      <font/>
    </dxf>
  </rfmt>
  <rcc rId="333" sId="1">
    <nc r="T39">
      <f>IF(S39&lt;0,R39,0)</f>
    </nc>
  </rcc>
  <rfmt sheetId="1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" start="0" length="2147483647">
    <dxf>
      <font/>
    </dxf>
  </rfmt>
  <rfmt sheetId="1" sqref="T39" start="0" length="2147483647">
    <dxf>
      <font/>
    </dxf>
  </rfmt>
  <rcc rId="334" sId="1">
    <nc r="U39">
      <f>IF(S39&gt;0,R39,0)</f>
    </nc>
  </rcc>
  <rfmt sheetId="1" sqref="U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" start="0" length="2147483647">
    <dxf>
      <font/>
    </dxf>
  </rfmt>
  <rfmt sheetId="1" sqref="U39" start="0" length="2147483647">
    <dxf>
      <font/>
    </dxf>
  </rfmt>
  <rcc rId="335" sId="1">
    <nc r="V39">
      <f>IF(EXACT(D39,UPPER(D39)),1,0.01)/X39</f>
    </nc>
  </rcc>
  <rfmt sheetId="1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" start="0" length="2147483647">
    <dxf>
      <font/>
    </dxf>
  </rfmt>
  <rfmt sheetId="1" sqref="V39" start="0" length="2147483647">
    <dxf>
      <font/>
    </dxf>
  </rfmt>
  <rcc rId="336" sId="1">
    <nc r="W39">
      <v>0</v>
    </nc>
  </rcc>
  <rfmt sheetId="1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" start="0" length="2147483647">
    <dxf>
      <font/>
    </dxf>
  </rfmt>
  <rfmt sheetId="1" sqref="W39" start="0" length="2147483647">
    <dxf>
      <font/>
    </dxf>
  </rfmt>
  <rcc rId="337" sId="1">
    <nc r="X39">
      <v>1</v>
    </nc>
  </rcc>
  <rfmt sheetId="1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" start="0" length="2147483647">
    <dxf>
      <font/>
    </dxf>
  </rfmt>
  <rfmt sheetId="1" sqref="X39" start="0" length="2147483647">
    <dxf>
      <font/>
    </dxf>
  </rfmt>
  <rcc rId="338" sId="1">
    <nc r="Y39">
      <f>IF(AND(S39&lt;0,O39&gt;0),O39,0)</f>
    </nc>
  </rcc>
  <rfmt sheetId="1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" start="0" length="2147483647">
    <dxf>
      <font/>
    </dxf>
  </rfmt>
  <rfmt sheetId="1" sqref="Y39" start="0" length="2147483647">
    <dxf>
      <font/>
    </dxf>
  </rfmt>
  <rcc rId="339" sId="1">
    <nc r="Z39">
      <f>IF(AND(S39&gt;0,O39&gt;0),O39,0)</f>
    </nc>
  </rcc>
  <rfmt sheetId="1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" start="0" length="2147483647">
    <dxf>
      <font/>
    </dxf>
  </rfmt>
  <rfmt sheetId="1" sqref="Z39" start="0" length="2147483647">
    <dxf>
      <font/>
    </dxf>
  </rfmt>
  <rcc rId="340" sId="1">
    <nc r="AC39">
      <f>IF(OR(OR(F39="#N/A N/A",F39="#N/A Real Time"),OR(AB39="#N/A N/A",AB39="#N/A Real Time")),0,  F39 - AB39)</f>
    </nc>
  </rcc>
  <rfmt sheetId="1" sqref="A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" start="0" length="0">
    <dxf>
      <fill>
        <patternFill patternType="solid">
          <bgColor rgb="FFF2F2F2"/>
        </patternFill>
      </fill>
    </dxf>
  </rfmt>
  <rfmt sheetId="1" sqref="AC39" start="0" length="2147483647">
    <dxf>
      <font/>
    </dxf>
  </rfmt>
  <rfmt sheetId="1" sqref="AC39" start="0" length="2147483647">
    <dxf>
      <font/>
    </dxf>
  </rfmt>
  <rcc rId="341" sId="1">
    <nc r="AD39">
      <f>IF(OR(AB39=0,AB39="#N/A N/A"),0,AC39 / AB39*100)</f>
    </nc>
  </rcc>
  <rfmt sheetId="1" sqref="A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" start="0" length="0">
    <dxf>
      <fill>
        <patternFill patternType="solid">
          <bgColor rgb="FFF2F2F2"/>
        </patternFill>
      </fill>
    </dxf>
  </rfmt>
  <rfmt sheetId="1" sqref="AD39" start="0" length="2147483647">
    <dxf>
      <font/>
    </dxf>
  </rfmt>
  <rfmt sheetId="1" sqref="AD39" start="0" length="2147483647">
    <dxf>
      <font/>
    </dxf>
  </rfmt>
  <rcc rId="342" sId="1" numFmtId="4">
    <nc r="AE39">
      <v>-17542</v>
    </nc>
  </rcc>
  <rfmt sheetId="1" sqref="A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" start="0" length="0">
    <dxf>
      <fill>
        <patternFill patternType="solid">
          <bgColor rgb="FFF2F2F2"/>
        </patternFill>
      </fill>
    </dxf>
  </rfmt>
  <rfmt sheetId="1" sqref="AE39" start="0" length="2147483647">
    <dxf>
      <font/>
    </dxf>
  </rfmt>
  <rfmt sheetId="1" sqref="AE39" start="0" length="2147483647">
    <dxf>
      <font/>
    </dxf>
  </rfmt>
  <rcc rId="343" sId="1">
    <nc r="AF39">
      <f>IF(D39 = D817,1,_xll.BDP(K39,$AF$11)*L39)</f>
    </nc>
  </rcc>
  <rfmt sheetId="1" sqref="A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" start="0" length="0">
    <dxf>
      <fill>
        <patternFill patternType="solid">
          <bgColor rgb="FFF2F2F2"/>
        </patternFill>
      </fill>
    </dxf>
  </rfmt>
  <rfmt sheetId="1" sqref="AF39" start="0" length="2147483647">
    <dxf>
      <font/>
    </dxf>
  </rfmt>
  <rfmt sheetId="1" sqref="AF39" start="0" length="2147483647">
    <dxf>
      <font/>
    </dxf>
  </rfmt>
  <rcc rId="344" sId="1">
    <nc r="AG39">
      <f>AC39*AE39*V39/AF39 / AI751</f>
    </nc>
  </rcc>
  <rfmt sheetId="1" sqref="A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" start="0" length="0">
    <dxf>
      <fill>
        <patternFill patternType="solid">
          <bgColor rgb="FFF2F2F2"/>
        </patternFill>
      </fill>
    </dxf>
  </rfmt>
  <rfmt sheetId="1" sqref="AG39" start="0" length="2147483647">
    <dxf>
      <font/>
    </dxf>
  </rfmt>
  <rfmt sheetId="1" sqref="AG39" start="0" length="2147483647">
    <dxf>
      <font/>
    </dxf>
  </rfmt>
  <rcc rId="345" sId="1">
    <nc r="AH39">
      <f>AC39*AE39*V39/AF39 / AI817</f>
    </nc>
  </rcc>
  <rfmt sheetId="1" sqref="A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" start="0" length="0">
    <dxf>
      <fill>
        <patternFill patternType="solid">
          <bgColor rgb="FFF2F2F2"/>
        </patternFill>
      </fill>
    </dxf>
  </rfmt>
  <rfmt sheetId="1" sqref="AH39" start="0" length="2147483647">
    <dxf>
      <font/>
    </dxf>
  </rfmt>
  <rfmt sheetId="1" sqref="AH39" start="0" length="2147483647">
    <dxf>
      <font/>
    </dxf>
  </rfmt>
  <rcc rId="346" sId="1" numFmtId="4">
    <oc r="J40">
      <v>-31600</v>
    </oc>
    <nc r="J40">
      <v>-14750</v>
    </nc>
  </rcc>
  <rcc rId="347" sId="1" numFmtId="4">
    <oc r="AE40">
      <v>-31600</v>
    </oc>
    <nc r="AE40">
      <v>-14750</v>
    </nc>
  </rcc>
  <rfmt sheetId="1" sqref="A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3" start="0" length="2147483647">
    <dxf>
      <font>
        <b/>
      </font>
    </dxf>
  </rfmt>
  <rfmt sheetId="1" sqref="A43" start="0" length="2147483647">
    <dxf>
      <font/>
    </dxf>
  </rfmt>
  <rfmt sheetId="1" sqref="A43" start="0" length="0">
    <dxf>
      <border>
        <left/>
        <right/>
        <top style="thin">
          <color indexed="64"/>
        </top>
        <bottom/>
      </border>
    </dxf>
  </rfmt>
  <rfmt sheetId="1" sqref="A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3" start="0" length="2147483647">
    <dxf>
      <font>
        <b/>
      </font>
    </dxf>
  </rfmt>
  <rfmt sheetId="1" sqref="B43" start="0" length="2147483647">
    <dxf>
      <font/>
    </dxf>
  </rfmt>
  <rfmt sheetId="1" sqref="B43" start="0" length="0">
    <dxf>
      <border>
        <left/>
        <right/>
        <top style="thin">
          <color indexed="64"/>
        </top>
        <bottom/>
      </border>
    </dxf>
  </rfmt>
  <rfmt sheetId="1" sqref="B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3" start="0" length="2147483647">
    <dxf>
      <font>
        <b/>
      </font>
    </dxf>
  </rfmt>
  <rfmt sheetId="1" sqref="C43" start="0" length="2147483647">
    <dxf>
      <font/>
    </dxf>
  </rfmt>
  <rfmt sheetId="1" sqref="C43" start="0" length="0">
    <dxf>
      <border>
        <left/>
        <right/>
        <top style="thin">
          <color indexed="64"/>
        </top>
        <bottom/>
      </border>
    </dxf>
  </rfmt>
  <rfmt sheetId="1" sqref="C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3" start="0" length="2147483647">
    <dxf>
      <font>
        <b/>
      </font>
    </dxf>
  </rfmt>
  <rfmt sheetId="1" sqref="D43" start="0" length="2147483647">
    <dxf>
      <font/>
    </dxf>
  </rfmt>
  <rfmt sheetId="1" sqref="D43" start="0" length="0">
    <dxf>
      <border>
        <left/>
        <right/>
        <top style="thin">
          <color indexed="64"/>
        </top>
        <bottom/>
      </border>
    </dxf>
  </rfmt>
  <rfmt sheetId="1" sqref="D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3" start="0" length="2147483647">
    <dxf>
      <font>
        <b/>
      </font>
    </dxf>
  </rfmt>
  <rfmt sheetId="1" sqref="E43" start="0" length="2147483647">
    <dxf>
      <font/>
    </dxf>
  </rfmt>
  <rfmt sheetId="1" sqref="E43" start="0" length="0">
    <dxf>
      <border>
        <left/>
        <right/>
        <top style="thin">
          <color indexed="64"/>
        </top>
        <bottom/>
      </border>
    </dxf>
  </rfmt>
  <rfmt sheetId="1" sqref="E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3" start="0" length="2147483647">
    <dxf>
      <font>
        <b/>
      </font>
    </dxf>
  </rfmt>
  <rfmt sheetId="1" sqref="F43" start="0" length="2147483647">
    <dxf>
      <font/>
    </dxf>
  </rfmt>
  <rfmt sheetId="1" sqref="F43" start="0" length="0">
    <dxf>
      <border>
        <left/>
        <right/>
        <top style="thin">
          <color indexed="64"/>
        </top>
        <bottom/>
      </border>
    </dxf>
  </rfmt>
  <rfmt sheetId="1" sqref="F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3" start="0" length="2147483647">
    <dxf>
      <font>
        <b/>
      </font>
    </dxf>
  </rfmt>
  <rfmt sheetId="1" sqref="G43" start="0" length="2147483647">
    <dxf>
      <font/>
    </dxf>
  </rfmt>
  <rfmt sheetId="1" sqref="G43" start="0" length="0">
    <dxf>
      <border>
        <left/>
        <right/>
        <top style="thin">
          <color indexed="64"/>
        </top>
        <bottom/>
      </border>
    </dxf>
  </rfmt>
  <rfmt sheetId="1" sqref="G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3" start="0" length="2147483647">
    <dxf>
      <font>
        <b/>
      </font>
    </dxf>
  </rfmt>
  <rfmt sheetId="1" sqref="H43" start="0" length="2147483647">
    <dxf>
      <font/>
    </dxf>
  </rfmt>
  <rfmt sheetId="1" sqref="H43" start="0" length="0">
    <dxf>
      <border>
        <left/>
        <right/>
        <top style="thin">
          <color indexed="64"/>
        </top>
        <bottom/>
      </border>
    </dxf>
  </rfmt>
  <rfmt sheetId="1" sqref="H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3" start="0" length="2147483647">
    <dxf>
      <font>
        <b/>
      </font>
    </dxf>
  </rfmt>
  <rfmt sheetId="1" sqref="I43" start="0" length="2147483647">
    <dxf>
      <font/>
    </dxf>
  </rfmt>
  <rfmt sheetId="1" sqref="I43" start="0" length="0">
    <dxf>
      <border>
        <left/>
        <right/>
        <top style="thin">
          <color indexed="64"/>
        </top>
        <bottom/>
      </border>
    </dxf>
  </rfmt>
  <rfmt sheetId="1" sqref="I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3" start="0" length="2147483647">
    <dxf>
      <font>
        <b/>
      </font>
    </dxf>
  </rfmt>
  <rfmt sheetId="1" sqref="J43" start="0" length="2147483647">
    <dxf>
      <font/>
    </dxf>
  </rfmt>
  <rfmt sheetId="1" sqref="J43" start="0" length="0">
    <dxf>
      <border>
        <left/>
        <right/>
        <top style="thin">
          <color indexed="64"/>
        </top>
        <bottom/>
      </border>
    </dxf>
  </rfmt>
  <rfmt sheetId="1" sqref="J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3" start="0" length="2147483647">
    <dxf>
      <font>
        <b/>
      </font>
    </dxf>
  </rfmt>
  <rfmt sheetId="1" sqref="K43" start="0" length="2147483647">
    <dxf>
      <font/>
    </dxf>
  </rfmt>
  <rfmt sheetId="1" sqref="K43" start="0" length="0">
    <dxf>
      <border>
        <left/>
        <right/>
        <top style="thin">
          <color indexed="64"/>
        </top>
        <bottom/>
      </border>
    </dxf>
  </rfmt>
  <rfmt sheetId="1" sqref="K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3" start="0" length="2147483647">
    <dxf>
      <font>
        <b/>
      </font>
    </dxf>
  </rfmt>
  <rfmt sheetId="1" sqref="L43" start="0" length="2147483647">
    <dxf>
      <font/>
    </dxf>
  </rfmt>
  <rfmt sheetId="1" sqref="L43" start="0" length="0">
    <dxf>
      <border>
        <left/>
        <right/>
        <top style="thin">
          <color indexed="64"/>
        </top>
        <bottom/>
      </border>
    </dxf>
  </rfmt>
  <rfmt sheetId="1" sqref="L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3" start="0" length="2147483647">
    <dxf>
      <font>
        <b/>
      </font>
    </dxf>
  </rfmt>
  <rfmt sheetId="1" sqref="M43" start="0" length="2147483647">
    <dxf>
      <font/>
    </dxf>
  </rfmt>
  <rfmt sheetId="1" sqref="M43" start="0" length="0">
    <dxf>
      <border>
        <left/>
        <right/>
        <top style="thin">
          <color indexed="64"/>
        </top>
        <bottom/>
      </border>
    </dxf>
  </rfmt>
  <rfmt sheetId="1" sqref="M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8" sId="1">
    <oc r="N43">
      <f xml:space="preserve"> SUM(N33:N42)</f>
    </oc>
    <nc r="N43">
      <f xml:space="preserve"> SUM(N33:N42)</f>
    </nc>
  </rcc>
  <rfmt sheetId="1" sqref="N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3" start="0" length="2147483647">
    <dxf>
      <font>
        <b/>
      </font>
    </dxf>
  </rfmt>
  <rfmt sheetId="1" sqref="N43" start="0" length="2147483647">
    <dxf>
      <font/>
    </dxf>
  </rfmt>
  <rfmt sheetId="1" sqref="N43" start="0" length="0">
    <dxf>
      <border>
        <left/>
        <right/>
        <top style="thin">
          <color indexed="64"/>
        </top>
        <bottom/>
      </border>
    </dxf>
  </rfmt>
  <rfmt sheetId="1" sqref="N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9" sId="1">
    <oc r="O43">
      <f xml:space="preserve"> SUM(O33:O42)</f>
    </oc>
    <nc r="O43">
      <f xml:space="preserve"> SUM(O33:O42)</f>
    </nc>
  </rcc>
  <rfmt sheetId="1" sqref="O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3" start="0" length="2147483647">
    <dxf>
      <font/>
    </dxf>
  </rfmt>
  <rfmt sheetId="1" sqref="O43" start="0" length="2147483647">
    <dxf>
      <font/>
    </dxf>
  </rfmt>
  <rfmt sheetId="1" sqref="O43" start="0" length="0">
    <dxf>
      <border>
        <left/>
        <right/>
        <top style="thin">
          <color indexed="64"/>
        </top>
        <bottom/>
      </border>
    </dxf>
  </rfmt>
  <rfmt sheetId="1" sqref="O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0" sId="1">
    <oc r="P43">
      <f xml:space="preserve"> SUM(P33:P42)</f>
    </oc>
    <nc r="P43">
      <f xml:space="preserve"> SUM(P33:P42)</f>
    </nc>
  </rcc>
  <rfmt sheetId="1" sqref="P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3" start="0" length="2147483647">
    <dxf>
      <font/>
    </dxf>
  </rfmt>
  <rfmt sheetId="1" sqref="P43" start="0" length="2147483647">
    <dxf>
      <font/>
    </dxf>
  </rfmt>
  <rfmt sheetId="1" sqref="P43" start="0" length="0">
    <dxf>
      <border>
        <left/>
        <right/>
        <top style="thin">
          <color indexed="64"/>
        </top>
        <bottom/>
      </border>
    </dxf>
  </rfmt>
  <rfmt sheetId="1" sqref="P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1" sId="1">
    <oc r="Q43">
      <f xml:space="preserve"> SUM(Q33:Q42)</f>
    </oc>
    <nc r="Q43">
      <f xml:space="preserve"> SUM(Q33:Q42)</f>
    </nc>
  </rcc>
  <rfmt sheetId="1" sqref="Q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3" start="0" length="2147483647">
    <dxf>
      <font>
        <b/>
      </font>
    </dxf>
  </rfmt>
  <rfmt sheetId="1" sqref="Q43" start="0" length="2147483647">
    <dxf>
      <font/>
    </dxf>
  </rfmt>
  <rfmt sheetId="1" sqref="Q43" start="0" length="0">
    <dxf>
      <border>
        <left/>
        <right/>
        <top style="thin">
          <color indexed="64"/>
        </top>
        <bottom/>
      </border>
    </dxf>
  </rfmt>
  <rfmt sheetId="1" sqref="Q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2" sId="1">
    <oc r="R43">
      <f xml:space="preserve"> SUM(R33:R42)</f>
    </oc>
    <nc r="R43">
      <f xml:space="preserve"> SUM(R33:R42)</f>
    </nc>
  </rcc>
  <rfmt sheetId="1" sqref="R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3" start="0" length="2147483647">
    <dxf>
      <font>
        <b/>
      </font>
    </dxf>
  </rfmt>
  <rfmt sheetId="1" sqref="R43" start="0" length="2147483647">
    <dxf>
      <font/>
    </dxf>
  </rfmt>
  <rfmt sheetId="1" sqref="R43" start="0" length="0">
    <dxf>
      <border>
        <left/>
        <right/>
        <top style="thin">
          <color indexed="64"/>
        </top>
        <bottom/>
      </border>
    </dxf>
  </rfmt>
  <rfmt sheetId="1" sqref="R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3" sId="1">
    <oc r="S43">
      <f xml:space="preserve"> SUM(S33:S42)</f>
    </oc>
    <nc r="S43">
      <f xml:space="preserve"> SUM(S33:S42)</f>
    </nc>
  </rcc>
  <rfmt sheetId="1" sqref="S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3" start="0" length="2147483647">
    <dxf>
      <font>
        <b/>
      </font>
    </dxf>
  </rfmt>
  <rfmt sheetId="1" sqref="S43" start="0" length="2147483647">
    <dxf>
      <font/>
    </dxf>
  </rfmt>
  <rfmt sheetId="1" sqref="S43" start="0" length="0">
    <dxf>
      <border>
        <left/>
        <right/>
        <top style="thin">
          <color indexed="64"/>
        </top>
        <bottom/>
      </border>
    </dxf>
  </rfmt>
  <rfmt sheetId="1" sqref="S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4" sId="1">
    <oc r="T43">
      <f xml:space="preserve"> SUM(T33:T42)</f>
    </oc>
    <nc r="T43">
      <f xml:space="preserve"> SUM(T33:T42)</f>
    </nc>
  </rcc>
  <rfmt sheetId="1" sqref="T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3" start="0" length="2147483647">
    <dxf>
      <font>
        <b/>
      </font>
    </dxf>
  </rfmt>
  <rfmt sheetId="1" sqref="T43" start="0" length="2147483647">
    <dxf>
      <font/>
    </dxf>
  </rfmt>
  <rfmt sheetId="1" sqref="T43" start="0" length="0">
    <dxf>
      <border>
        <left/>
        <right/>
        <top style="thin">
          <color indexed="64"/>
        </top>
        <bottom/>
      </border>
    </dxf>
  </rfmt>
  <rfmt sheetId="1" sqref="T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5" sId="1">
    <oc r="U43">
      <f xml:space="preserve"> SUM(U33:U42)</f>
    </oc>
    <nc r="U43">
      <f xml:space="preserve"> SUM(U33:U42)</f>
    </nc>
  </rcc>
  <rfmt sheetId="1" sqref="U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3" start="0" length="2147483647">
    <dxf>
      <font>
        <b/>
      </font>
    </dxf>
  </rfmt>
  <rfmt sheetId="1" sqref="U43" start="0" length="2147483647">
    <dxf>
      <font/>
    </dxf>
  </rfmt>
  <rfmt sheetId="1" sqref="U43" start="0" length="0">
    <dxf>
      <border>
        <left/>
        <right/>
        <top style="thin">
          <color indexed="64"/>
        </top>
        <bottom/>
      </border>
    </dxf>
  </rfmt>
  <rfmt sheetId="1" sqref="U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3" start="0" length="2147483647">
    <dxf>
      <font>
        <b/>
      </font>
    </dxf>
  </rfmt>
  <rfmt sheetId="1" sqref="V43" start="0" length="2147483647">
    <dxf>
      <font/>
    </dxf>
  </rfmt>
  <rfmt sheetId="1" sqref="V43" start="0" length="0">
    <dxf>
      <border>
        <left/>
        <right/>
        <top style="thin">
          <color indexed="64"/>
        </top>
        <bottom/>
      </border>
    </dxf>
  </rfmt>
  <rfmt sheetId="1" sqref="V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3" start="0" length="2147483647">
    <dxf>
      <font>
        <b/>
      </font>
    </dxf>
  </rfmt>
  <rfmt sheetId="1" sqref="W43" start="0" length="2147483647">
    <dxf>
      <font/>
    </dxf>
  </rfmt>
  <rfmt sheetId="1" sqref="W43" start="0" length="0">
    <dxf>
      <border>
        <left/>
        <right/>
        <top style="thin">
          <color indexed="64"/>
        </top>
        <bottom/>
      </border>
    </dxf>
  </rfmt>
  <rfmt sheetId="1" sqref="W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3" start="0" length="2147483647">
    <dxf>
      <font>
        <b/>
      </font>
    </dxf>
  </rfmt>
  <rfmt sheetId="1" sqref="X43" start="0" length="2147483647">
    <dxf>
      <font/>
    </dxf>
  </rfmt>
  <rfmt sheetId="1" sqref="X43" start="0" length="0">
    <dxf>
      <border>
        <left/>
        <right/>
        <top style="thin">
          <color indexed="64"/>
        </top>
        <bottom/>
      </border>
    </dxf>
  </rfmt>
  <rfmt sheetId="1" sqref="X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" sId="1">
    <oc r="Y43">
      <f xml:space="preserve"> SUM(Y33:Y42)</f>
    </oc>
    <nc r="Y43">
      <f xml:space="preserve"> SUM(Y33:Y42)</f>
    </nc>
  </rcc>
  <rfmt sheetId="1" sqref="Y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3" start="0" length="2147483647">
    <dxf>
      <font>
        <b/>
      </font>
    </dxf>
  </rfmt>
  <rfmt sheetId="1" sqref="Y43" start="0" length="2147483647">
    <dxf>
      <font/>
    </dxf>
  </rfmt>
  <rfmt sheetId="1" sqref="Y43" start="0" length="0">
    <dxf>
      <border>
        <left/>
        <right/>
        <top style="thin">
          <color indexed="64"/>
        </top>
        <bottom/>
      </border>
    </dxf>
  </rfmt>
  <rfmt sheetId="1" sqref="Y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7" sId="1">
    <oc r="Z43">
      <f xml:space="preserve"> SUM(Z33:Z42)</f>
    </oc>
    <nc r="Z43">
      <f xml:space="preserve"> SUM(Z33:Z42)</f>
    </nc>
  </rcc>
  <rfmt sheetId="1" sqref="Z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3" start="0" length="2147483647">
    <dxf>
      <font>
        <b/>
      </font>
    </dxf>
  </rfmt>
  <rfmt sheetId="1" sqref="Z43" start="0" length="2147483647">
    <dxf>
      <font/>
    </dxf>
  </rfmt>
  <rfmt sheetId="1" sqref="Z43" start="0" length="0">
    <dxf>
      <border>
        <left/>
        <right/>
        <top style="thin">
          <color indexed="64"/>
        </top>
        <bottom/>
      </border>
    </dxf>
  </rfmt>
  <rfmt sheetId="1" sqref="Z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3" start="0" length="2147483647">
    <dxf>
      <font>
        <b/>
      </font>
    </dxf>
  </rfmt>
  <rfmt sheetId="1" sqref="AA43" start="0" length="2147483647">
    <dxf>
      <font/>
    </dxf>
  </rfmt>
  <rfmt sheetId="1" sqref="AA43" start="0" length="0">
    <dxf>
      <border>
        <left/>
        <right/>
        <top style="thin">
          <color indexed="64"/>
        </top>
        <bottom/>
      </border>
    </dxf>
  </rfmt>
  <rfmt sheetId="1" sqref="AA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3" start="0" length="0">
    <dxf>
      <fill>
        <patternFill patternType="solid">
          <bgColor rgb="FFF2F2F2"/>
        </patternFill>
      </fill>
    </dxf>
  </rfmt>
  <rfmt sheetId="1" sqref="AB43" start="0" length="2147483647">
    <dxf>
      <font>
        <b/>
      </font>
    </dxf>
  </rfmt>
  <rfmt sheetId="1" sqref="AB43" start="0" length="2147483647">
    <dxf>
      <font/>
    </dxf>
  </rfmt>
  <rfmt sheetId="1" sqref="AB43" start="0" length="0">
    <dxf>
      <border>
        <left/>
        <right/>
        <top style="thin">
          <color indexed="64"/>
        </top>
        <bottom/>
      </border>
    </dxf>
  </rfmt>
  <rfmt sheetId="1" sqref="AB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3" start="0" length="0">
    <dxf>
      <fill>
        <patternFill patternType="solid">
          <bgColor rgb="FFF2F2F2"/>
        </patternFill>
      </fill>
    </dxf>
  </rfmt>
  <rfmt sheetId="1" sqref="AC43" start="0" length="2147483647">
    <dxf>
      <font>
        <b/>
      </font>
    </dxf>
  </rfmt>
  <rfmt sheetId="1" sqref="AC43" start="0" length="2147483647">
    <dxf>
      <font/>
    </dxf>
  </rfmt>
  <rfmt sheetId="1" sqref="AC43" start="0" length="0">
    <dxf>
      <border>
        <left/>
        <right/>
        <top style="thin">
          <color indexed="64"/>
        </top>
        <bottom/>
      </border>
    </dxf>
  </rfmt>
  <rfmt sheetId="1" sqref="AC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3" start="0" length="0">
    <dxf>
      <fill>
        <patternFill patternType="solid">
          <bgColor rgb="FFF2F2F2"/>
        </patternFill>
      </fill>
    </dxf>
  </rfmt>
  <rfmt sheetId="1" sqref="AD43" start="0" length="2147483647">
    <dxf>
      <font>
        <b/>
      </font>
    </dxf>
  </rfmt>
  <rfmt sheetId="1" sqref="AD43" start="0" length="2147483647">
    <dxf>
      <font/>
    </dxf>
  </rfmt>
  <rfmt sheetId="1" sqref="AD43" start="0" length="0">
    <dxf>
      <border>
        <left/>
        <right/>
        <top style="thin">
          <color indexed="64"/>
        </top>
        <bottom/>
      </border>
    </dxf>
  </rfmt>
  <rfmt sheetId="1" sqref="AD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3" start="0" length="0">
    <dxf>
      <fill>
        <patternFill patternType="solid">
          <bgColor rgb="FFF2F2F2"/>
        </patternFill>
      </fill>
    </dxf>
  </rfmt>
  <rfmt sheetId="1" sqref="AE43" start="0" length="2147483647">
    <dxf>
      <font>
        <b/>
      </font>
    </dxf>
  </rfmt>
  <rfmt sheetId="1" sqref="AE43" start="0" length="2147483647">
    <dxf>
      <font/>
    </dxf>
  </rfmt>
  <rfmt sheetId="1" sqref="AE43" start="0" length="0">
    <dxf>
      <border>
        <left/>
        <right/>
        <top style="thin">
          <color indexed="64"/>
        </top>
        <bottom/>
      </border>
    </dxf>
  </rfmt>
  <rfmt sheetId="1" sqref="AE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3" start="0" length="0">
    <dxf>
      <fill>
        <patternFill patternType="solid">
          <bgColor rgb="FFF2F2F2"/>
        </patternFill>
      </fill>
    </dxf>
  </rfmt>
  <rfmt sheetId="1" sqref="AF43" start="0" length="2147483647">
    <dxf>
      <font>
        <b/>
      </font>
    </dxf>
  </rfmt>
  <rfmt sheetId="1" sqref="AF43" start="0" length="2147483647">
    <dxf>
      <font/>
    </dxf>
  </rfmt>
  <rfmt sheetId="1" sqref="AF43" start="0" length="0">
    <dxf>
      <border>
        <left/>
        <right/>
        <top style="thin">
          <color indexed="64"/>
        </top>
        <bottom/>
      </border>
    </dxf>
  </rfmt>
  <rfmt sheetId="1" sqref="AF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8" sId="1">
    <oc r="AG43">
      <f xml:space="preserve"> SUM(AG33:AG42)</f>
    </oc>
    <nc r="AG43">
      <f xml:space="preserve"> SUM(AG33:AG42)</f>
    </nc>
  </rcc>
  <rfmt sheetId="1" sqref="AG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3" start="0" length="0">
    <dxf>
      <fill>
        <patternFill patternType="solid">
          <bgColor rgb="FFF2F2F2"/>
        </patternFill>
      </fill>
    </dxf>
  </rfmt>
  <rfmt sheetId="1" sqref="AG43" start="0" length="2147483647">
    <dxf>
      <font/>
    </dxf>
  </rfmt>
  <rfmt sheetId="1" sqref="AG43" start="0" length="2147483647">
    <dxf>
      <font/>
    </dxf>
  </rfmt>
  <rfmt sheetId="1" sqref="AG43" start="0" length="0">
    <dxf>
      <border>
        <left/>
        <right/>
        <top style="thin">
          <color indexed="64"/>
        </top>
        <bottom/>
      </border>
    </dxf>
  </rfmt>
  <rfmt sheetId="1" sqref="AG4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9" sId="1">
    <oc r="AH43">
      <f xml:space="preserve"> SUM(AH33:AH42)</f>
    </oc>
    <nc r="AH43">
      <f xml:space="preserve"> SUM(AH33:AH42)</f>
    </nc>
  </rcc>
  <rfmt sheetId="1" sqref="AH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3" start="0" length="0">
    <dxf>
      <fill>
        <patternFill patternType="solid">
          <bgColor rgb="FFF2F2F2"/>
        </patternFill>
      </fill>
    </dxf>
  </rfmt>
  <rfmt sheetId="1" sqref="AH43" start="0" length="2147483647">
    <dxf>
      <font/>
    </dxf>
  </rfmt>
  <rfmt sheetId="1" sqref="AH43" start="0" length="2147483647">
    <dxf>
      <font/>
    </dxf>
  </rfmt>
  <rfmt sheetId="1" sqref="AH43" start="0" length="0">
    <dxf>
      <border>
        <left/>
        <right/>
        <top style="thin">
          <color indexed="64"/>
        </top>
        <bottom/>
      </border>
    </dxf>
  </rfmt>
  <rfmt sheetId="1" sqref="AH4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3" start="0" length="0">
    <dxf>
      <fill>
        <patternFill patternType="solid">
          <bgColor rgb="FFF2F2F2"/>
        </patternFill>
      </fill>
    </dxf>
  </rfmt>
  <rfmt sheetId="1" sqref="AI43" start="0" length="2147483647">
    <dxf>
      <font>
        <b/>
      </font>
    </dxf>
  </rfmt>
  <rfmt sheetId="1" sqref="AI43" start="0" length="2147483647">
    <dxf>
      <font/>
    </dxf>
  </rfmt>
  <rfmt sheetId="1" sqref="AI43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43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360" sId="1" numFmtId="4">
    <oc r="J45">
      <v>1191200</v>
    </oc>
    <nc r="J45">
      <v>1196945</v>
    </nc>
  </rcc>
  <rcc rId="361" sId="1" numFmtId="4">
    <oc r="AE45">
      <v>1191200</v>
    </oc>
    <nc r="AE45">
      <v>1196945</v>
    </nc>
  </rcc>
  <rrc rId="362" sId="1" ref="A51:XFD51" action="insertRow">
    <undo index="0" exp="area" dr="G$1:G$1048576" r="E9" sId="1"/>
    <undo index="2" exp="area" ref3D="1" dr="$A$752:$XFD$81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1:AI51" start="0" length="0">
    <dxf>
      <fill>
        <patternFill patternType="none">
          <bgColor indexed="65"/>
        </patternFill>
      </fill>
    </dxf>
  </rfmt>
  <rfmt sheetId="1" sqref="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1" start="0" length="2147483647">
    <dxf>
      <font/>
    </dxf>
  </rfmt>
  <rfmt sheetId="1" sqref="A51" start="0" length="2147483647">
    <dxf>
      <font/>
    </dxf>
  </rfmt>
  <rfmt sheetId="1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" start="0" length="2147483647">
    <dxf>
      <font/>
    </dxf>
  </rfmt>
  <rfmt sheetId="1" sqref="B51" start="0" length="2147483647">
    <dxf>
      <font/>
    </dxf>
  </rfmt>
  <rfmt sheetId="1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" start="0" length="2147483647">
    <dxf>
      <font/>
    </dxf>
  </rfmt>
  <rfmt sheetId="1" sqref="C51" start="0" length="2147483647">
    <dxf>
      <font/>
    </dxf>
  </rfmt>
  <rfmt sheetId="1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" start="0" length="2147483647">
    <dxf>
      <font/>
    </dxf>
  </rfmt>
  <rfmt sheetId="1" sqref="D51" start="0" length="2147483647">
    <dxf>
      <font/>
    </dxf>
  </rfmt>
  <rfmt sheetId="1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" start="0" length="2147483647">
    <dxf>
      <font/>
    </dxf>
  </rfmt>
  <rfmt sheetId="1" sqref="E51" start="0" length="2147483647">
    <dxf>
      <font/>
    </dxf>
  </rfmt>
  <rfmt sheetId="1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" start="0" length="2147483647">
    <dxf>
      <font/>
    </dxf>
  </rfmt>
  <rfmt sheetId="1" sqref="F51" start="0" length="2147483647">
    <dxf>
      <font/>
    </dxf>
  </rfmt>
  <rfmt sheetId="1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" start="0" length="2147483647">
    <dxf>
      <font/>
    </dxf>
  </rfmt>
  <rfmt sheetId="1" sqref="G51" start="0" length="2147483647">
    <dxf>
      <font/>
    </dxf>
  </rfmt>
  <rfmt sheetId="1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" start="0" length="2147483647">
    <dxf>
      <font/>
    </dxf>
  </rfmt>
  <rfmt sheetId="1" sqref="H51" start="0" length="2147483647">
    <dxf>
      <font/>
    </dxf>
  </rfmt>
  <rfmt sheetId="1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" start="0" length="2147483647">
    <dxf>
      <font/>
    </dxf>
  </rfmt>
  <rfmt sheetId="1" sqref="I51" start="0" length="2147483647">
    <dxf>
      <font/>
    </dxf>
  </rfmt>
  <rfmt sheetId="1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" start="0" length="2147483647">
    <dxf>
      <font/>
    </dxf>
  </rfmt>
  <rfmt sheetId="1" sqref="J51" start="0" length="2147483647">
    <dxf>
      <font/>
    </dxf>
  </rfmt>
  <rfmt sheetId="1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" start="0" length="2147483647">
    <dxf>
      <font/>
    </dxf>
  </rfmt>
  <rfmt sheetId="1" sqref="K51" start="0" length="2147483647">
    <dxf>
      <font/>
    </dxf>
  </rfmt>
  <rfmt sheetId="1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" start="0" length="2147483647">
    <dxf>
      <font/>
    </dxf>
  </rfmt>
  <rfmt sheetId="1" sqref="L51" start="0" length="2147483647">
    <dxf>
      <font/>
    </dxf>
  </rfmt>
  <rfmt sheetId="1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" start="0" length="2147483647">
    <dxf>
      <font/>
    </dxf>
  </rfmt>
  <rfmt sheetId="1" sqref="M51" start="0" length="2147483647">
    <dxf>
      <font/>
    </dxf>
  </rfmt>
  <rfmt sheetId="1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" start="0" length="2147483647">
    <dxf>
      <font/>
    </dxf>
  </rfmt>
  <rfmt sheetId="1" sqref="N51" start="0" length="2147483647">
    <dxf>
      <font/>
    </dxf>
  </rfmt>
  <rfmt sheetId="1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" start="0" length="2147483647">
    <dxf>
      <font/>
    </dxf>
  </rfmt>
  <rfmt sheetId="1" sqref="O51" start="0" length="2147483647">
    <dxf>
      <font/>
    </dxf>
  </rfmt>
  <rfmt sheetId="1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" start="0" length="2147483647">
    <dxf>
      <font/>
    </dxf>
  </rfmt>
  <rfmt sheetId="1" sqref="P51" start="0" length="2147483647">
    <dxf>
      <font/>
    </dxf>
  </rfmt>
  <rfmt sheetId="1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" start="0" length="2147483647">
    <dxf>
      <font/>
    </dxf>
  </rfmt>
  <rfmt sheetId="1" sqref="Q51" start="0" length="2147483647">
    <dxf>
      <font/>
    </dxf>
  </rfmt>
  <rfmt sheetId="1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" start="0" length="2147483647">
    <dxf>
      <font/>
    </dxf>
  </rfmt>
  <rfmt sheetId="1" sqref="R51" start="0" length="2147483647">
    <dxf>
      <font/>
    </dxf>
  </rfmt>
  <rfmt sheetId="1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" start="0" length="2147483647">
    <dxf>
      <font/>
    </dxf>
  </rfmt>
  <rfmt sheetId="1" sqref="S51" start="0" length="2147483647">
    <dxf>
      <font/>
    </dxf>
  </rfmt>
  <rfmt sheetId="1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" start="0" length="2147483647">
    <dxf>
      <font/>
    </dxf>
  </rfmt>
  <rfmt sheetId="1" sqref="T51" start="0" length="2147483647">
    <dxf>
      <font/>
    </dxf>
  </rfmt>
  <rfmt sheetId="1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" start="0" length="2147483647">
    <dxf>
      <font/>
    </dxf>
  </rfmt>
  <rfmt sheetId="1" sqref="U51" start="0" length="2147483647">
    <dxf>
      <font/>
    </dxf>
  </rfmt>
  <rfmt sheetId="1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" start="0" length="2147483647">
    <dxf>
      <font/>
    </dxf>
  </rfmt>
  <rfmt sheetId="1" sqref="V51" start="0" length="2147483647">
    <dxf>
      <font/>
    </dxf>
  </rfmt>
  <rfmt sheetId="1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" start="0" length="2147483647">
    <dxf>
      <font/>
    </dxf>
  </rfmt>
  <rfmt sheetId="1" sqref="W51" start="0" length="2147483647">
    <dxf>
      <font/>
    </dxf>
  </rfmt>
  <rfmt sheetId="1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" start="0" length="2147483647">
    <dxf>
      <font/>
    </dxf>
  </rfmt>
  <rfmt sheetId="1" sqref="X51" start="0" length="2147483647">
    <dxf>
      <font/>
    </dxf>
  </rfmt>
  <rfmt sheetId="1" sqref="Y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" start="0" length="2147483647">
    <dxf>
      <font/>
    </dxf>
  </rfmt>
  <rfmt sheetId="1" sqref="Y51" start="0" length="2147483647">
    <dxf>
      <font/>
    </dxf>
  </rfmt>
  <rfmt sheetId="1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" start="0" length="2147483647">
    <dxf>
      <font/>
    </dxf>
  </rfmt>
  <rfmt sheetId="1" sqref="Z51" start="0" length="2147483647">
    <dxf>
      <font/>
    </dxf>
  </rfmt>
  <rfmt sheetId="1" sqref="A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1" start="0" length="2147483647">
    <dxf>
      <font/>
    </dxf>
  </rfmt>
  <rfmt sheetId="1" sqref="AA51" start="0" length="2147483647">
    <dxf>
      <font/>
    </dxf>
  </rfmt>
  <rfmt sheetId="1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" start="0" length="0">
    <dxf>
      <fill>
        <patternFill patternType="solid">
          <bgColor rgb="FFF2F2F2"/>
        </patternFill>
      </fill>
    </dxf>
  </rfmt>
  <rfmt sheetId="1" sqref="AB51" start="0" length="2147483647">
    <dxf>
      <font/>
    </dxf>
  </rfmt>
  <rfmt sheetId="1" sqref="AB51" start="0" length="2147483647">
    <dxf>
      <font/>
    </dxf>
  </rfmt>
  <rfmt sheetId="1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" start="0" length="0">
    <dxf>
      <fill>
        <patternFill patternType="solid">
          <bgColor rgb="FFF2F2F2"/>
        </patternFill>
      </fill>
    </dxf>
  </rfmt>
  <rfmt sheetId="1" sqref="AC51" start="0" length="2147483647">
    <dxf>
      <font/>
    </dxf>
  </rfmt>
  <rfmt sheetId="1" sqref="AC51" start="0" length="2147483647">
    <dxf>
      <font/>
    </dxf>
  </rfmt>
  <rfmt sheetId="1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" start="0" length="0">
    <dxf>
      <fill>
        <patternFill patternType="solid">
          <bgColor rgb="FFF2F2F2"/>
        </patternFill>
      </fill>
    </dxf>
  </rfmt>
  <rfmt sheetId="1" sqref="AD51" start="0" length="2147483647">
    <dxf>
      <font/>
    </dxf>
  </rfmt>
  <rfmt sheetId="1" sqref="AD51" start="0" length="2147483647">
    <dxf>
      <font/>
    </dxf>
  </rfmt>
  <rfmt sheetId="1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" start="0" length="0">
    <dxf>
      <fill>
        <patternFill patternType="solid">
          <bgColor rgb="FFF2F2F2"/>
        </patternFill>
      </fill>
    </dxf>
  </rfmt>
  <rfmt sheetId="1" sqref="AE51" start="0" length="2147483647">
    <dxf>
      <font/>
    </dxf>
  </rfmt>
  <rfmt sheetId="1" sqref="AE51" start="0" length="2147483647">
    <dxf>
      <font/>
    </dxf>
  </rfmt>
  <rfmt sheetId="1" sqref="A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" start="0" length="0">
    <dxf>
      <fill>
        <patternFill patternType="solid">
          <bgColor rgb="FFF2F2F2"/>
        </patternFill>
      </fill>
    </dxf>
  </rfmt>
  <rfmt sheetId="1" sqref="AF51" start="0" length="2147483647">
    <dxf>
      <font/>
    </dxf>
  </rfmt>
  <rfmt sheetId="1" sqref="AF51" start="0" length="2147483647">
    <dxf>
      <font/>
    </dxf>
  </rfmt>
  <rfmt sheetId="1" sqref="A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" start="0" length="0">
    <dxf>
      <fill>
        <patternFill patternType="solid">
          <bgColor rgb="FFF2F2F2"/>
        </patternFill>
      </fill>
    </dxf>
  </rfmt>
  <rfmt sheetId="1" sqref="AG51" start="0" length="2147483647">
    <dxf>
      <font/>
    </dxf>
  </rfmt>
  <rfmt sheetId="1" sqref="AG51" start="0" length="2147483647">
    <dxf>
      <font/>
    </dxf>
  </rfmt>
  <rfmt sheetId="1" sqref="A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" start="0" length="0">
    <dxf>
      <fill>
        <patternFill patternType="solid">
          <bgColor rgb="FFF2F2F2"/>
        </patternFill>
      </fill>
    </dxf>
  </rfmt>
  <rfmt sheetId="1" sqref="AH51" start="0" length="2147483647">
    <dxf>
      <font/>
    </dxf>
  </rfmt>
  <rfmt sheetId="1" sqref="AH51" start="0" length="2147483647">
    <dxf>
      <font/>
    </dxf>
  </rfmt>
  <rfmt sheetId="1" sqref="A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1" start="0" length="0">
    <dxf>
      <fill>
        <patternFill patternType="solid">
          <bgColor rgb="FFF2F2F2"/>
        </patternFill>
      </fill>
    </dxf>
  </rfmt>
  <rfmt sheetId="1" sqref="AI51" start="0" length="2147483647">
    <dxf>
      <font/>
    </dxf>
  </rfmt>
  <rfmt sheetId="1" sqref="AI51" start="0" length="2147483647">
    <dxf>
      <font/>
    </dxf>
  </rfmt>
  <rcc rId="363" sId="1">
    <nc r="B51">
      <v>28070</v>
    </nc>
  </rcc>
  <rfmt sheetId="1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" start="0" length="2147483647">
    <dxf>
      <font/>
    </dxf>
  </rfmt>
  <rfmt sheetId="1" sqref="B51" start="0" length="2147483647">
    <dxf>
      <font/>
    </dxf>
  </rfmt>
  <rcc rId="364" sId="1">
    <nc r="C51" t="inlineStr">
      <is>
        <t>ACB CN Equity</t>
      </is>
    </nc>
  </rcc>
  <rfmt sheetId="1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" start="0" length="2147483647">
    <dxf>
      <font/>
    </dxf>
  </rfmt>
  <rfmt sheetId="1" sqref="C51" start="0" length="2147483647">
    <dxf>
      <font/>
    </dxf>
  </rfmt>
  <rcc rId="365" sId="1">
    <nc r="E51" t="inlineStr">
      <is>
        <t>Aurora Cannabis</t>
      </is>
    </nc>
  </rcc>
  <rfmt sheetId="1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" start="0" length="2147483647">
    <dxf>
      <font/>
    </dxf>
  </rfmt>
  <rfmt sheetId="1" sqref="E51" start="0" length="2147483647">
    <dxf>
      <font/>
    </dxf>
  </rfmt>
  <rcc rId="366" sId="1">
    <nc r="D51">
      <f>_xll.BDP(C51,$D$11)</f>
    </nc>
  </rcc>
  <rfmt sheetId="1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" start="0" length="2147483647">
    <dxf>
      <font/>
    </dxf>
  </rfmt>
  <rfmt sheetId="1" sqref="D51" start="0" length="2147483647">
    <dxf>
      <font/>
    </dxf>
  </rfmt>
  <rcc rId="367" sId="1">
    <nc r="F51">
      <f>_xll.BDP(C51,$F$11)</f>
    </nc>
  </rcc>
  <rfmt sheetId="1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" start="0" length="2147483647">
    <dxf>
      <font/>
    </dxf>
  </rfmt>
  <rfmt sheetId="1" sqref="F51" start="0" length="2147483647">
    <dxf>
      <font/>
    </dxf>
  </rfmt>
  <rcc rId="368" sId="1">
    <nc r="G51">
      <f>_xll.BDP(C51,$G$11)</f>
    </nc>
  </rcc>
  <rfmt sheetId="1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" start="0" length="2147483647">
    <dxf>
      <font/>
    </dxf>
  </rfmt>
  <rfmt sheetId="1" sqref="G51" start="0" length="2147483647">
    <dxf>
      <font/>
    </dxf>
  </rfmt>
  <rcc rId="369" sId="1">
    <nc r="AB51">
      <f>_xll.BDH(C51,$AB$11,$D$1,$D$1)</f>
    </nc>
  </rcc>
  <rfmt sheetId="1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" start="0" length="0">
    <dxf>
      <fill>
        <patternFill patternType="solid">
          <bgColor rgb="FFF2F2F2"/>
        </patternFill>
      </fill>
    </dxf>
  </rfmt>
  <rfmt sheetId="1" sqref="AB51" start="0" length="2147483647">
    <dxf>
      <font/>
    </dxf>
  </rfmt>
  <rfmt sheetId="1" sqref="AB51" start="0" length="2147483647">
    <dxf>
      <font/>
    </dxf>
  </rfmt>
  <rcc rId="370" sId="1">
    <nc r="H51">
      <f>IF(OR(OR(G51="#N/A N/A",G51="#N/A Real Time"),OR(F51="#N/A N/A",F51="#N/A Real Time")),0,  G51 - F51)</f>
    </nc>
  </rcc>
  <rfmt sheetId="1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" start="0" length="2147483647">
    <dxf>
      <font/>
    </dxf>
  </rfmt>
  <rfmt sheetId="1" sqref="H51" start="0" length="2147483647">
    <dxf>
      <font/>
    </dxf>
  </rfmt>
  <rcc rId="371" sId="1">
    <nc r="I51">
      <f>IF(OR(F51=0,F51="#N/A N/A"),0,H51 / F51*100)</f>
    </nc>
  </rcc>
  <rfmt sheetId="1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" start="0" length="2147483647">
    <dxf>
      <font/>
    </dxf>
  </rfmt>
  <rfmt sheetId="1" sqref="I51" start="0" length="2147483647">
    <dxf>
      <font/>
    </dxf>
  </rfmt>
  <rcc rId="372" sId="1" numFmtId="4">
    <nc r="J51">
      <v>-393400</v>
    </nc>
  </rcc>
  <rfmt sheetId="1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" start="0" length="2147483647">
    <dxf>
      <font/>
    </dxf>
  </rfmt>
  <rfmt sheetId="1" sqref="J51" start="0" length="2147483647">
    <dxf>
      <font/>
    </dxf>
  </rfmt>
  <rcc rId="373" sId="1">
    <nc r="K51">
      <f>CONCATENATE(D818,D51, " Curncy")</f>
    </nc>
  </rcc>
  <rfmt sheetId="1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" start="0" length="2147483647">
    <dxf>
      <font/>
    </dxf>
  </rfmt>
  <rfmt sheetId="1" sqref="K51" start="0" length="2147483647">
    <dxf>
      <font/>
    </dxf>
  </rfmt>
  <rcc rId="374" sId="1">
    <nc r="L51">
      <f>IF(D51 = D818,1,_xll.BDP(K51,$L$11))</f>
    </nc>
  </rcc>
  <rfmt sheetId="1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" start="0" length="2147483647">
    <dxf>
      <font/>
    </dxf>
  </rfmt>
  <rfmt sheetId="1" sqref="L51" start="0" length="2147483647">
    <dxf>
      <font/>
    </dxf>
  </rfmt>
  <rcc rId="375" sId="1">
    <nc r="M51">
      <f>IF(D51 = D818,1,_xll.BDP(K51,$M$11)*L51)</f>
    </nc>
  </rcc>
  <rfmt sheetId="1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" start="0" length="2147483647">
    <dxf>
      <font/>
    </dxf>
  </rfmt>
  <rfmt sheetId="1" sqref="M51" start="0" length="2147483647">
    <dxf>
      <font/>
    </dxf>
  </rfmt>
  <rcc rId="376" sId="1">
    <nc r="N51">
      <f>H51*J51*V51/M51</f>
    </nc>
  </rcc>
  <rfmt sheetId="1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" start="0" length="2147483647">
    <dxf>
      <font/>
    </dxf>
  </rfmt>
  <rfmt sheetId="1" sqref="N51" start="0" length="2147483647">
    <dxf>
      <font/>
    </dxf>
  </rfmt>
  <rcc rId="377" sId="1">
    <nc r="O51">
      <f>N51 / AA752</f>
    </nc>
  </rcc>
  <rfmt sheetId="1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" start="0" length="2147483647">
    <dxf>
      <font/>
    </dxf>
  </rfmt>
  <rfmt sheetId="1" sqref="O51" start="0" length="2147483647">
    <dxf>
      <font/>
    </dxf>
  </rfmt>
  <rcc rId="378" sId="1">
    <nc r="P51">
      <f>N51 / AA818</f>
    </nc>
  </rcc>
  <rfmt sheetId="1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" start="0" length="2147483647">
    <dxf>
      <font/>
    </dxf>
  </rfmt>
  <rfmt sheetId="1" sqref="P51" start="0" length="2147483647">
    <dxf>
      <font/>
    </dxf>
  </rfmt>
  <rcc rId="379" sId="1">
    <nc r="Q51">
      <f>IF(J51=0,0,G51*J51*V51/M51)</f>
    </nc>
  </rcc>
  <rfmt sheetId="1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" start="0" length="2147483647">
    <dxf>
      <font/>
    </dxf>
  </rfmt>
  <rfmt sheetId="1" sqref="Q51" start="0" length="2147483647">
    <dxf>
      <font/>
    </dxf>
  </rfmt>
  <rcc rId="380" sId="1">
    <nc r="R51">
      <f>Q51 / AA752*100</f>
    </nc>
  </rcc>
  <rfmt sheetId="1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" start="0" length="2147483647">
    <dxf>
      <font/>
    </dxf>
  </rfmt>
  <rfmt sheetId="1" sqref="R51" start="0" length="2147483647">
    <dxf>
      <font/>
    </dxf>
  </rfmt>
  <rcc rId="381" sId="1">
    <nc r="S51">
      <f>Q51 / AA818*100</f>
    </nc>
  </rcc>
  <rfmt sheetId="1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" start="0" length="2147483647">
    <dxf>
      <font/>
    </dxf>
  </rfmt>
  <rfmt sheetId="1" sqref="S51" start="0" length="2147483647">
    <dxf>
      <font/>
    </dxf>
  </rfmt>
  <rcc rId="382" sId="1">
    <nc r="T51">
      <f>IF(S51&lt;0,R51,0)</f>
    </nc>
  </rcc>
  <rfmt sheetId="1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" start="0" length="2147483647">
    <dxf>
      <font/>
    </dxf>
  </rfmt>
  <rfmt sheetId="1" sqref="T51" start="0" length="2147483647">
    <dxf>
      <font/>
    </dxf>
  </rfmt>
  <rcc rId="383" sId="1">
    <nc r="U51">
      <f>IF(S51&gt;0,R51,0)</f>
    </nc>
  </rcc>
  <rfmt sheetId="1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" start="0" length="2147483647">
    <dxf>
      <font/>
    </dxf>
  </rfmt>
  <rfmt sheetId="1" sqref="U51" start="0" length="2147483647">
    <dxf>
      <font/>
    </dxf>
  </rfmt>
  <rcc rId="384" sId="1">
    <nc r="V51">
      <f>IF(EXACT(D51,UPPER(D51)),1,0.01)/X51</f>
    </nc>
  </rcc>
  <rfmt sheetId="1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" start="0" length="2147483647">
    <dxf>
      <font/>
    </dxf>
  </rfmt>
  <rfmt sheetId="1" sqref="V51" start="0" length="2147483647">
    <dxf>
      <font/>
    </dxf>
  </rfmt>
  <rcc rId="385" sId="1">
    <nc r="W51">
      <v>0</v>
    </nc>
  </rcc>
  <rfmt sheetId="1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" start="0" length="2147483647">
    <dxf>
      <font/>
    </dxf>
  </rfmt>
  <rfmt sheetId="1" sqref="W51" start="0" length="2147483647">
    <dxf>
      <font/>
    </dxf>
  </rfmt>
  <rcc rId="386" sId="1">
    <nc r="X51">
      <v>1</v>
    </nc>
  </rcc>
  <rfmt sheetId="1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" start="0" length="2147483647">
    <dxf>
      <font/>
    </dxf>
  </rfmt>
  <rfmt sheetId="1" sqref="X51" start="0" length="2147483647">
    <dxf>
      <font/>
    </dxf>
  </rfmt>
  <rcc rId="387" sId="1">
    <nc r="Y51">
      <f>IF(AND(S51&lt;0,O51&gt;0),O51,0)</f>
    </nc>
  </rcc>
  <rfmt sheetId="1" sqref="Y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" start="0" length="2147483647">
    <dxf>
      <font/>
    </dxf>
  </rfmt>
  <rfmt sheetId="1" sqref="Y51" start="0" length="2147483647">
    <dxf>
      <font/>
    </dxf>
  </rfmt>
  <rcc rId="388" sId="1">
    <nc r="Z51">
      <f>IF(AND(S51&gt;0,O51&gt;0),O51,0)</f>
    </nc>
  </rcc>
  <rfmt sheetId="1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" start="0" length="2147483647">
    <dxf>
      <font/>
    </dxf>
  </rfmt>
  <rfmt sheetId="1" sqref="Z51" start="0" length="2147483647">
    <dxf>
      <font/>
    </dxf>
  </rfmt>
  <rcc rId="389" sId="1">
    <nc r="AC51">
      <f>IF(OR(OR(F51="#N/A N/A",F51="#N/A Real Time"),OR(AB51="#N/A N/A",AB51="#N/A Real Time")),0,  F51 - AB51)</f>
    </nc>
  </rcc>
  <rfmt sheetId="1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" start="0" length="0">
    <dxf>
      <fill>
        <patternFill patternType="solid">
          <bgColor rgb="FFF2F2F2"/>
        </patternFill>
      </fill>
    </dxf>
  </rfmt>
  <rfmt sheetId="1" sqref="AC51" start="0" length="2147483647">
    <dxf>
      <font/>
    </dxf>
  </rfmt>
  <rfmt sheetId="1" sqref="AC51" start="0" length="2147483647">
    <dxf>
      <font/>
    </dxf>
  </rfmt>
  <rcc rId="390" sId="1">
    <nc r="AD51">
      <f>IF(OR(AB51=0,AB51="#N/A N/A"),0,AC51 / AB51*100)</f>
    </nc>
  </rcc>
  <rfmt sheetId="1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" start="0" length="0">
    <dxf>
      <fill>
        <patternFill patternType="solid">
          <bgColor rgb="FFF2F2F2"/>
        </patternFill>
      </fill>
    </dxf>
  </rfmt>
  <rfmt sheetId="1" sqref="AD51" start="0" length="2147483647">
    <dxf>
      <font/>
    </dxf>
  </rfmt>
  <rfmt sheetId="1" sqref="AD51" start="0" length="2147483647">
    <dxf>
      <font/>
    </dxf>
  </rfmt>
  <rcc rId="391" sId="1" numFmtId="4">
    <nc r="AE51">
      <v>-393400</v>
    </nc>
  </rcc>
  <rfmt sheetId="1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" start="0" length="0">
    <dxf>
      <fill>
        <patternFill patternType="solid">
          <bgColor rgb="FFF2F2F2"/>
        </patternFill>
      </fill>
    </dxf>
  </rfmt>
  <rfmt sheetId="1" sqref="AE51" start="0" length="2147483647">
    <dxf>
      <font/>
    </dxf>
  </rfmt>
  <rfmt sheetId="1" sqref="AE51" start="0" length="2147483647">
    <dxf>
      <font/>
    </dxf>
  </rfmt>
  <rcc rId="392" sId="1">
    <nc r="AF51">
      <f>IF(D51 = D818,1,_xll.BDP(K51,$AF$11)*L51)</f>
    </nc>
  </rcc>
  <rfmt sheetId="1" sqref="A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" start="0" length="0">
    <dxf>
      <fill>
        <patternFill patternType="solid">
          <bgColor rgb="FFF2F2F2"/>
        </patternFill>
      </fill>
    </dxf>
  </rfmt>
  <rfmt sheetId="1" sqref="AF51" start="0" length="2147483647">
    <dxf>
      <font/>
    </dxf>
  </rfmt>
  <rfmt sheetId="1" sqref="AF51" start="0" length="2147483647">
    <dxf>
      <font/>
    </dxf>
  </rfmt>
  <rcc rId="393" sId="1">
    <nc r="AG51">
      <f>AC51*AE51*V51/AF51 / AI752</f>
    </nc>
  </rcc>
  <rfmt sheetId="1" sqref="A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" start="0" length="0">
    <dxf>
      <fill>
        <patternFill patternType="solid">
          <bgColor rgb="FFF2F2F2"/>
        </patternFill>
      </fill>
    </dxf>
  </rfmt>
  <rfmt sheetId="1" sqref="AG51" start="0" length="2147483647">
    <dxf>
      <font/>
    </dxf>
  </rfmt>
  <rfmt sheetId="1" sqref="AG51" start="0" length="2147483647">
    <dxf>
      <font/>
    </dxf>
  </rfmt>
  <rcc rId="394" sId="1">
    <nc r="AH51">
      <f>AC51*AE51*V51/AF51 / AI818</f>
    </nc>
  </rcc>
  <rfmt sheetId="1" sqref="A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" start="0" length="0">
    <dxf>
      <fill>
        <patternFill patternType="solid">
          <bgColor rgb="FFF2F2F2"/>
        </patternFill>
      </fill>
    </dxf>
  </rfmt>
  <rfmt sheetId="1" sqref="AH51" start="0" length="2147483647">
    <dxf>
      <font/>
    </dxf>
  </rfmt>
  <rfmt sheetId="1" sqref="AH51" start="0" length="2147483647">
    <dxf>
      <font/>
    </dxf>
  </rfmt>
  <rcc rId="395" sId="1" numFmtId="4">
    <oc r="J52">
      <v>-153000</v>
    </oc>
    <nc r="J52">
      <v>-119300</v>
    </nc>
  </rcc>
  <rcc rId="396" sId="1" numFmtId="4">
    <oc r="AE52">
      <v>-153000</v>
    </oc>
    <nc r="AE52">
      <v>-119300</v>
    </nc>
  </rcc>
  <rcc rId="397" sId="1" numFmtId="4">
    <oc r="J56">
      <v>-751000</v>
    </oc>
    <nc r="J56">
      <v>-1112000</v>
    </nc>
  </rcc>
  <rcc rId="398" sId="1" numFmtId="4">
    <oc r="AE56">
      <v>-751000</v>
    </oc>
    <nc r="AE56">
      <v>-1112000</v>
    </nc>
  </rcc>
  <rfmt sheetId="1" sqref="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7" start="0" length="2147483647">
    <dxf>
      <font>
        <b/>
      </font>
    </dxf>
  </rfmt>
  <rfmt sheetId="1" sqref="A57" start="0" length="2147483647">
    <dxf>
      <font/>
    </dxf>
  </rfmt>
  <rfmt sheetId="1" sqref="A57" start="0" length="0">
    <dxf>
      <border>
        <left/>
        <right/>
        <top style="thin">
          <color indexed="64"/>
        </top>
        <bottom/>
      </border>
    </dxf>
  </rfmt>
  <rfmt sheetId="1" sqref="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7" start="0" length="2147483647">
    <dxf>
      <font>
        <b/>
      </font>
    </dxf>
  </rfmt>
  <rfmt sheetId="1" sqref="B57" start="0" length="2147483647">
    <dxf>
      <font/>
    </dxf>
  </rfmt>
  <rfmt sheetId="1" sqref="B57" start="0" length="0">
    <dxf>
      <border>
        <left/>
        <right/>
        <top style="thin">
          <color indexed="64"/>
        </top>
        <bottom/>
      </border>
    </dxf>
  </rfmt>
  <rfmt sheetId="1" sqref="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7" start="0" length="2147483647">
    <dxf>
      <font>
        <b/>
      </font>
    </dxf>
  </rfmt>
  <rfmt sheetId="1" sqref="C57" start="0" length="2147483647">
    <dxf>
      <font/>
    </dxf>
  </rfmt>
  <rfmt sheetId="1" sqref="C57" start="0" length="0">
    <dxf>
      <border>
        <left/>
        <right/>
        <top style="thin">
          <color indexed="64"/>
        </top>
        <bottom/>
      </border>
    </dxf>
  </rfmt>
  <rfmt sheetId="1" sqref="C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7" start="0" length="2147483647">
    <dxf>
      <font>
        <b/>
      </font>
    </dxf>
  </rfmt>
  <rfmt sheetId="1" sqref="D57" start="0" length="2147483647">
    <dxf>
      <font/>
    </dxf>
  </rfmt>
  <rfmt sheetId="1" sqref="D57" start="0" length="0">
    <dxf>
      <border>
        <left/>
        <right/>
        <top style="thin">
          <color indexed="64"/>
        </top>
        <bottom/>
      </border>
    </dxf>
  </rfmt>
  <rfmt sheetId="1" sqref="D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7" start="0" length="2147483647">
    <dxf>
      <font>
        <b/>
      </font>
    </dxf>
  </rfmt>
  <rfmt sheetId="1" sqref="E57" start="0" length="2147483647">
    <dxf>
      <font/>
    </dxf>
  </rfmt>
  <rfmt sheetId="1" sqref="E57" start="0" length="0">
    <dxf>
      <border>
        <left/>
        <right/>
        <top style="thin">
          <color indexed="64"/>
        </top>
        <bottom/>
      </border>
    </dxf>
  </rfmt>
  <rfmt sheetId="1" sqref="E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7" start="0" length="2147483647">
    <dxf>
      <font>
        <b/>
      </font>
    </dxf>
  </rfmt>
  <rfmt sheetId="1" sqref="F57" start="0" length="2147483647">
    <dxf>
      <font/>
    </dxf>
  </rfmt>
  <rfmt sheetId="1" sqref="F57" start="0" length="0">
    <dxf>
      <border>
        <left/>
        <right/>
        <top style="thin">
          <color indexed="64"/>
        </top>
        <bottom/>
      </border>
    </dxf>
  </rfmt>
  <rfmt sheetId="1" sqref="F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7" start="0" length="2147483647">
    <dxf>
      <font>
        <b/>
      </font>
    </dxf>
  </rfmt>
  <rfmt sheetId="1" sqref="G57" start="0" length="2147483647">
    <dxf>
      <font/>
    </dxf>
  </rfmt>
  <rfmt sheetId="1" sqref="G57" start="0" length="0">
    <dxf>
      <border>
        <left/>
        <right/>
        <top style="thin">
          <color indexed="64"/>
        </top>
        <bottom/>
      </border>
    </dxf>
  </rfmt>
  <rfmt sheetId="1" sqref="G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7" start="0" length="2147483647">
    <dxf>
      <font>
        <b/>
      </font>
    </dxf>
  </rfmt>
  <rfmt sheetId="1" sqref="H57" start="0" length="2147483647">
    <dxf>
      <font/>
    </dxf>
  </rfmt>
  <rfmt sheetId="1" sqref="H57" start="0" length="0">
    <dxf>
      <border>
        <left/>
        <right/>
        <top style="thin">
          <color indexed="64"/>
        </top>
        <bottom/>
      </border>
    </dxf>
  </rfmt>
  <rfmt sheetId="1" sqref="H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7" start="0" length="2147483647">
    <dxf>
      <font>
        <b/>
      </font>
    </dxf>
  </rfmt>
  <rfmt sheetId="1" sqref="I57" start="0" length="2147483647">
    <dxf>
      <font/>
    </dxf>
  </rfmt>
  <rfmt sheetId="1" sqref="I57" start="0" length="0">
    <dxf>
      <border>
        <left/>
        <right/>
        <top style="thin">
          <color indexed="64"/>
        </top>
        <bottom/>
      </border>
    </dxf>
  </rfmt>
  <rfmt sheetId="1" sqref="I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7" start="0" length="2147483647">
    <dxf>
      <font>
        <b/>
      </font>
    </dxf>
  </rfmt>
  <rfmt sheetId="1" sqref="J57" start="0" length="2147483647">
    <dxf>
      <font/>
    </dxf>
  </rfmt>
  <rfmt sheetId="1" sqref="J57" start="0" length="0">
    <dxf>
      <border>
        <left/>
        <right/>
        <top style="thin">
          <color indexed="64"/>
        </top>
        <bottom/>
      </border>
    </dxf>
  </rfmt>
  <rfmt sheetId="1" sqref="J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7" start="0" length="2147483647">
    <dxf>
      <font>
        <b/>
      </font>
    </dxf>
  </rfmt>
  <rfmt sheetId="1" sqref="K57" start="0" length="2147483647">
    <dxf>
      <font/>
    </dxf>
  </rfmt>
  <rfmt sheetId="1" sqref="K57" start="0" length="0">
    <dxf>
      <border>
        <left/>
        <right/>
        <top style="thin">
          <color indexed="64"/>
        </top>
        <bottom/>
      </border>
    </dxf>
  </rfmt>
  <rfmt sheetId="1" sqref="K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7" start="0" length="2147483647">
    <dxf>
      <font>
        <b/>
      </font>
    </dxf>
  </rfmt>
  <rfmt sheetId="1" sqref="L57" start="0" length="2147483647">
    <dxf>
      <font/>
    </dxf>
  </rfmt>
  <rfmt sheetId="1" sqref="L57" start="0" length="0">
    <dxf>
      <border>
        <left/>
        <right/>
        <top style="thin">
          <color indexed="64"/>
        </top>
        <bottom/>
      </border>
    </dxf>
  </rfmt>
  <rfmt sheetId="1" sqref="L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7" start="0" length="2147483647">
    <dxf>
      <font>
        <b/>
      </font>
    </dxf>
  </rfmt>
  <rfmt sheetId="1" sqref="M57" start="0" length="2147483647">
    <dxf>
      <font/>
    </dxf>
  </rfmt>
  <rfmt sheetId="1" sqref="M57" start="0" length="0">
    <dxf>
      <border>
        <left/>
        <right/>
        <top style="thin">
          <color indexed="64"/>
        </top>
        <bottom/>
      </border>
    </dxf>
  </rfmt>
  <rfmt sheetId="1" sqref="M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9" sId="1">
    <oc r="N57">
      <f xml:space="preserve"> SUM(N48:N56)</f>
    </oc>
    <nc r="N57">
      <f xml:space="preserve"> SUM(N48:N56)</f>
    </nc>
  </rcc>
  <rfmt sheetId="1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7" start="0" length="2147483647">
    <dxf>
      <font>
        <b/>
      </font>
    </dxf>
  </rfmt>
  <rfmt sheetId="1" sqref="N57" start="0" length="2147483647">
    <dxf>
      <font/>
    </dxf>
  </rfmt>
  <rfmt sheetId="1" sqref="N57" start="0" length="0">
    <dxf>
      <border>
        <left/>
        <right/>
        <top style="thin">
          <color indexed="64"/>
        </top>
        <bottom/>
      </border>
    </dxf>
  </rfmt>
  <rfmt sheetId="1" sqref="N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0" sId="1">
    <oc r="O57">
      <f xml:space="preserve"> SUM(O48:O56)</f>
    </oc>
    <nc r="O57">
      <f xml:space="preserve"> SUM(O48:O56)</f>
    </nc>
  </rcc>
  <rfmt sheetId="1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7" start="0" length="2147483647">
    <dxf>
      <font/>
    </dxf>
  </rfmt>
  <rfmt sheetId="1" sqref="O57" start="0" length="2147483647">
    <dxf>
      <font/>
    </dxf>
  </rfmt>
  <rfmt sheetId="1" sqref="O57" start="0" length="0">
    <dxf>
      <border>
        <left/>
        <right/>
        <top style="thin">
          <color indexed="64"/>
        </top>
        <bottom/>
      </border>
    </dxf>
  </rfmt>
  <rfmt sheetId="1" sqref="O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1" sId="1">
    <oc r="P57">
      <f xml:space="preserve"> SUM(P48:P56)</f>
    </oc>
    <nc r="P57">
      <f xml:space="preserve"> SUM(P48:P56)</f>
    </nc>
  </rcc>
  <rfmt sheetId="1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7" start="0" length="2147483647">
    <dxf>
      <font/>
    </dxf>
  </rfmt>
  <rfmt sheetId="1" sqref="P57" start="0" length="2147483647">
    <dxf>
      <font/>
    </dxf>
  </rfmt>
  <rfmt sheetId="1" sqref="P57" start="0" length="0">
    <dxf>
      <border>
        <left/>
        <right/>
        <top style="thin">
          <color indexed="64"/>
        </top>
        <bottom/>
      </border>
    </dxf>
  </rfmt>
  <rfmt sheetId="1" sqref="P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2" sId="1">
    <oc r="Q57">
      <f xml:space="preserve"> SUM(Q48:Q56)</f>
    </oc>
    <nc r="Q57">
      <f xml:space="preserve"> SUM(Q48:Q56)</f>
    </nc>
  </rcc>
  <rfmt sheetId="1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7" start="0" length="2147483647">
    <dxf>
      <font>
        <b/>
      </font>
    </dxf>
  </rfmt>
  <rfmt sheetId="1" sqref="Q57" start="0" length="2147483647">
    <dxf>
      <font/>
    </dxf>
  </rfmt>
  <rfmt sheetId="1" sqref="Q57" start="0" length="0">
    <dxf>
      <border>
        <left/>
        <right/>
        <top style="thin">
          <color indexed="64"/>
        </top>
        <bottom/>
      </border>
    </dxf>
  </rfmt>
  <rfmt sheetId="1" sqref="Q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" sId="1">
    <oc r="R57">
      <f xml:space="preserve"> SUM(R48:R56)</f>
    </oc>
    <nc r="R57">
      <f xml:space="preserve"> SUM(R48:R56)</f>
    </nc>
  </rcc>
  <rfmt sheetId="1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7" start="0" length="2147483647">
    <dxf>
      <font>
        <b/>
      </font>
    </dxf>
  </rfmt>
  <rfmt sheetId="1" sqref="R57" start="0" length="2147483647">
    <dxf>
      <font/>
    </dxf>
  </rfmt>
  <rfmt sheetId="1" sqref="R57" start="0" length="0">
    <dxf>
      <border>
        <left/>
        <right/>
        <top style="thin">
          <color indexed="64"/>
        </top>
        <bottom/>
      </border>
    </dxf>
  </rfmt>
  <rfmt sheetId="1" sqref="R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" sId="1">
    <oc r="S57">
      <f xml:space="preserve"> SUM(S48:S56)</f>
    </oc>
    <nc r="S57">
      <f xml:space="preserve"> SUM(S48:S56)</f>
    </nc>
  </rcc>
  <rfmt sheetId="1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7" start="0" length="2147483647">
    <dxf>
      <font>
        <b/>
      </font>
    </dxf>
  </rfmt>
  <rfmt sheetId="1" sqref="S57" start="0" length="2147483647">
    <dxf>
      <font/>
    </dxf>
  </rfmt>
  <rfmt sheetId="1" sqref="S57" start="0" length="0">
    <dxf>
      <border>
        <left/>
        <right/>
        <top style="thin">
          <color indexed="64"/>
        </top>
        <bottom/>
      </border>
    </dxf>
  </rfmt>
  <rfmt sheetId="1" sqref="S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5" sId="1">
    <oc r="T57">
      <f xml:space="preserve"> SUM(T48:T56)</f>
    </oc>
    <nc r="T57">
      <f xml:space="preserve"> SUM(T48:T56)</f>
    </nc>
  </rcc>
  <rfmt sheetId="1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7" start="0" length="2147483647">
    <dxf>
      <font>
        <b/>
      </font>
    </dxf>
  </rfmt>
  <rfmt sheetId="1" sqref="T57" start="0" length="2147483647">
    <dxf>
      <font/>
    </dxf>
  </rfmt>
  <rfmt sheetId="1" sqref="T57" start="0" length="0">
    <dxf>
      <border>
        <left/>
        <right/>
        <top style="thin">
          <color indexed="64"/>
        </top>
        <bottom/>
      </border>
    </dxf>
  </rfmt>
  <rfmt sheetId="1" sqref="T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6" sId="1">
    <oc r="U57">
      <f xml:space="preserve"> SUM(U48:U56)</f>
    </oc>
    <nc r="U57">
      <f xml:space="preserve"> SUM(U48:U56)</f>
    </nc>
  </rcc>
  <rfmt sheetId="1" sqref="U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7" start="0" length="2147483647">
    <dxf>
      <font>
        <b/>
      </font>
    </dxf>
  </rfmt>
  <rfmt sheetId="1" sqref="U57" start="0" length="2147483647">
    <dxf>
      <font/>
    </dxf>
  </rfmt>
  <rfmt sheetId="1" sqref="U57" start="0" length="0">
    <dxf>
      <border>
        <left/>
        <right/>
        <top style="thin">
          <color indexed="64"/>
        </top>
        <bottom/>
      </border>
    </dxf>
  </rfmt>
  <rfmt sheetId="1" sqref="U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7" start="0" length="2147483647">
    <dxf>
      <font>
        <b/>
      </font>
    </dxf>
  </rfmt>
  <rfmt sheetId="1" sqref="V57" start="0" length="2147483647">
    <dxf>
      <font/>
    </dxf>
  </rfmt>
  <rfmt sheetId="1" sqref="V57" start="0" length="0">
    <dxf>
      <border>
        <left/>
        <right/>
        <top style="thin">
          <color indexed="64"/>
        </top>
        <bottom/>
      </border>
    </dxf>
  </rfmt>
  <rfmt sheetId="1" sqref="V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7" start="0" length="2147483647">
    <dxf>
      <font>
        <b/>
      </font>
    </dxf>
  </rfmt>
  <rfmt sheetId="1" sqref="W57" start="0" length="2147483647">
    <dxf>
      <font/>
    </dxf>
  </rfmt>
  <rfmt sheetId="1" sqref="W57" start="0" length="0">
    <dxf>
      <border>
        <left/>
        <right/>
        <top style="thin">
          <color indexed="64"/>
        </top>
        <bottom/>
      </border>
    </dxf>
  </rfmt>
  <rfmt sheetId="1" sqref="W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7" start="0" length="2147483647">
    <dxf>
      <font>
        <b/>
      </font>
    </dxf>
  </rfmt>
  <rfmt sheetId="1" sqref="X57" start="0" length="2147483647">
    <dxf>
      <font/>
    </dxf>
  </rfmt>
  <rfmt sheetId="1" sqref="X57" start="0" length="0">
    <dxf>
      <border>
        <left/>
        <right/>
        <top style="thin">
          <color indexed="64"/>
        </top>
        <bottom/>
      </border>
    </dxf>
  </rfmt>
  <rfmt sheetId="1" sqref="X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7" sId="1">
    <oc r="Y57">
      <f xml:space="preserve"> SUM(Y48:Y56)</f>
    </oc>
    <nc r="Y57">
      <f xml:space="preserve"> SUM(Y48:Y56)</f>
    </nc>
  </rcc>
  <rfmt sheetId="1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7" start="0" length="2147483647">
    <dxf>
      <font>
        <b/>
      </font>
    </dxf>
  </rfmt>
  <rfmt sheetId="1" sqref="Y57" start="0" length="2147483647">
    <dxf>
      <font/>
    </dxf>
  </rfmt>
  <rfmt sheetId="1" sqref="Y57" start="0" length="0">
    <dxf>
      <border>
        <left/>
        <right/>
        <top style="thin">
          <color indexed="64"/>
        </top>
        <bottom/>
      </border>
    </dxf>
  </rfmt>
  <rfmt sheetId="1" sqref="Y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8" sId="1">
    <oc r="Z57">
      <f xml:space="preserve"> SUM(Z48:Z56)</f>
    </oc>
    <nc r="Z57">
      <f xml:space="preserve"> SUM(Z48:Z56)</f>
    </nc>
  </rcc>
  <rfmt sheetId="1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7" start="0" length="2147483647">
    <dxf>
      <font>
        <b/>
      </font>
    </dxf>
  </rfmt>
  <rfmt sheetId="1" sqref="Z57" start="0" length="2147483647">
    <dxf>
      <font/>
    </dxf>
  </rfmt>
  <rfmt sheetId="1" sqref="Z57" start="0" length="0">
    <dxf>
      <border>
        <left/>
        <right/>
        <top style="thin">
          <color indexed="64"/>
        </top>
        <bottom/>
      </border>
    </dxf>
  </rfmt>
  <rfmt sheetId="1" sqref="Z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7" start="0" length="2147483647">
    <dxf>
      <font>
        <b/>
      </font>
    </dxf>
  </rfmt>
  <rfmt sheetId="1" sqref="AA57" start="0" length="2147483647">
    <dxf>
      <font/>
    </dxf>
  </rfmt>
  <rfmt sheetId="1" sqref="AA57" start="0" length="0">
    <dxf>
      <border>
        <left/>
        <right/>
        <top style="thin">
          <color indexed="64"/>
        </top>
        <bottom/>
      </border>
    </dxf>
  </rfmt>
  <rfmt sheetId="1" sqref="A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7" start="0" length="0">
    <dxf>
      <fill>
        <patternFill patternType="solid">
          <bgColor rgb="FFF2F2F2"/>
        </patternFill>
      </fill>
    </dxf>
  </rfmt>
  <rfmt sheetId="1" sqref="AB57" start="0" length="2147483647">
    <dxf>
      <font>
        <b/>
      </font>
    </dxf>
  </rfmt>
  <rfmt sheetId="1" sqref="AB57" start="0" length="2147483647">
    <dxf>
      <font/>
    </dxf>
  </rfmt>
  <rfmt sheetId="1" sqref="AB57" start="0" length="0">
    <dxf>
      <border>
        <left/>
        <right/>
        <top style="thin">
          <color indexed="64"/>
        </top>
        <bottom/>
      </border>
    </dxf>
  </rfmt>
  <rfmt sheetId="1" sqref="A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7" start="0" length="0">
    <dxf>
      <fill>
        <patternFill patternType="solid">
          <bgColor rgb="FFF2F2F2"/>
        </patternFill>
      </fill>
    </dxf>
  </rfmt>
  <rfmt sheetId="1" sqref="AC57" start="0" length="2147483647">
    <dxf>
      <font>
        <b/>
      </font>
    </dxf>
  </rfmt>
  <rfmt sheetId="1" sqref="AC57" start="0" length="2147483647">
    <dxf>
      <font/>
    </dxf>
  </rfmt>
  <rfmt sheetId="1" sqref="AC57" start="0" length="0">
    <dxf>
      <border>
        <left/>
        <right/>
        <top style="thin">
          <color indexed="64"/>
        </top>
        <bottom/>
      </border>
    </dxf>
  </rfmt>
  <rfmt sheetId="1" sqref="AC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7" start="0" length="0">
    <dxf>
      <fill>
        <patternFill patternType="solid">
          <bgColor rgb="FFF2F2F2"/>
        </patternFill>
      </fill>
    </dxf>
  </rfmt>
  <rfmt sheetId="1" sqref="AD57" start="0" length="2147483647">
    <dxf>
      <font>
        <b/>
      </font>
    </dxf>
  </rfmt>
  <rfmt sheetId="1" sqref="AD57" start="0" length="2147483647">
    <dxf>
      <font/>
    </dxf>
  </rfmt>
  <rfmt sheetId="1" sqref="AD57" start="0" length="0">
    <dxf>
      <border>
        <left/>
        <right/>
        <top style="thin">
          <color indexed="64"/>
        </top>
        <bottom/>
      </border>
    </dxf>
  </rfmt>
  <rfmt sheetId="1" sqref="AD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7" start="0" length="0">
    <dxf>
      <fill>
        <patternFill patternType="solid">
          <bgColor rgb="FFF2F2F2"/>
        </patternFill>
      </fill>
    </dxf>
  </rfmt>
  <rfmt sheetId="1" sqref="AE57" start="0" length="2147483647">
    <dxf>
      <font>
        <b/>
      </font>
    </dxf>
  </rfmt>
  <rfmt sheetId="1" sqref="AE57" start="0" length="2147483647">
    <dxf>
      <font/>
    </dxf>
  </rfmt>
  <rfmt sheetId="1" sqref="AE57" start="0" length="0">
    <dxf>
      <border>
        <left/>
        <right/>
        <top style="thin">
          <color indexed="64"/>
        </top>
        <bottom/>
      </border>
    </dxf>
  </rfmt>
  <rfmt sheetId="1" sqref="AE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7" start="0" length="0">
    <dxf>
      <fill>
        <patternFill patternType="solid">
          <bgColor rgb="FFF2F2F2"/>
        </patternFill>
      </fill>
    </dxf>
  </rfmt>
  <rfmt sheetId="1" sqref="AF57" start="0" length="2147483647">
    <dxf>
      <font>
        <b/>
      </font>
    </dxf>
  </rfmt>
  <rfmt sheetId="1" sqref="AF57" start="0" length="2147483647">
    <dxf>
      <font/>
    </dxf>
  </rfmt>
  <rfmt sheetId="1" sqref="AF57" start="0" length="0">
    <dxf>
      <border>
        <left/>
        <right/>
        <top style="thin">
          <color indexed="64"/>
        </top>
        <bottom/>
      </border>
    </dxf>
  </rfmt>
  <rfmt sheetId="1" sqref="AF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9" sId="1">
    <oc r="AG57">
      <f xml:space="preserve"> SUM(AG48:AG56)</f>
    </oc>
    <nc r="AG57">
      <f xml:space="preserve"> SUM(AG48:AG56)</f>
    </nc>
  </rcc>
  <rfmt sheetId="1" sqref="A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7" start="0" length="0">
    <dxf>
      <fill>
        <patternFill patternType="solid">
          <bgColor rgb="FFF2F2F2"/>
        </patternFill>
      </fill>
    </dxf>
  </rfmt>
  <rfmt sheetId="1" sqref="AG57" start="0" length="2147483647">
    <dxf>
      <font/>
    </dxf>
  </rfmt>
  <rfmt sheetId="1" sqref="AG57" start="0" length="2147483647">
    <dxf>
      <font/>
    </dxf>
  </rfmt>
  <rfmt sheetId="1" sqref="AG57" start="0" length="0">
    <dxf>
      <border>
        <left/>
        <right/>
        <top style="thin">
          <color indexed="64"/>
        </top>
        <bottom/>
      </border>
    </dxf>
  </rfmt>
  <rfmt sheetId="1" sqref="AG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10" sId="1">
    <oc r="AH57">
      <f xml:space="preserve"> SUM(AH48:AH56)</f>
    </oc>
    <nc r="AH57">
      <f xml:space="preserve"> SUM(AH48:AH56)</f>
    </nc>
  </rcc>
  <rfmt sheetId="1" sqref="A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7" start="0" length="0">
    <dxf>
      <fill>
        <patternFill patternType="solid">
          <bgColor rgb="FFF2F2F2"/>
        </patternFill>
      </fill>
    </dxf>
  </rfmt>
  <rfmt sheetId="1" sqref="AH57" start="0" length="2147483647">
    <dxf>
      <font/>
    </dxf>
  </rfmt>
  <rfmt sheetId="1" sqref="AH57" start="0" length="2147483647">
    <dxf>
      <font/>
    </dxf>
  </rfmt>
  <rfmt sheetId="1" sqref="AH57" start="0" length="0">
    <dxf>
      <border>
        <left/>
        <right/>
        <top style="thin">
          <color indexed="64"/>
        </top>
        <bottom/>
      </border>
    </dxf>
  </rfmt>
  <rfmt sheetId="1" sqref="AH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7" start="0" length="0">
    <dxf>
      <fill>
        <patternFill patternType="solid">
          <bgColor rgb="FFF2F2F2"/>
        </patternFill>
      </fill>
    </dxf>
  </rfmt>
  <rfmt sheetId="1" sqref="AI57" start="0" length="2147483647">
    <dxf>
      <font>
        <b/>
      </font>
    </dxf>
  </rfmt>
  <rfmt sheetId="1" sqref="AI57" start="0" length="2147483647">
    <dxf>
      <font/>
    </dxf>
  </rfmt>
  <rfmt sheetId="1" sqref="AI57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57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411" sId="1" numFmtId="34">
    <oc r="F59">
      <v>9.9999999999999995E-7</v>
    </oc>
    <nc r="F59">
      <v>0</v>
    </nc>
  </rcc>
  <rcc rId="412" sId="1" numFmtId="34">
    <oc r="G59">
      <v>9.9999999999999995E-7</v>
    </oc>
    <nc r="G59">
      <v>0</v>
    </nc>
  </rcc>
  <rcc rId="413" sId="1" numFmtId="34">
    <oc r="AB59">
      <v>9.9999999999999995E-7</v>
    </oc>
    <nc r="AB59">
      <v>0</v>
    </nc>
  </rcc>
  <rcc rId="414" sId="1" numFmtId="4">
    <oc r="J62">
      <v>-26782</v>
    </oc>
    <nc r="J62">
      <v>0</v>
    </nc>
  </rcc>
  <rcc rId="415" sId="1" numFmtId="4">
    <oc r="AE62">
      <v>-26782</v>
    </oc>
    <nc r="AE62">
      <v>0</v>
    </nc>
  </rcc>
  <rrc rId="416" sId="1" ref="A75:XFD75" action="insertRow">
    <undo index="0" exp="area" dr="G$1:G$1048576" r="E9" sId="1"/>
    <undo index="2" exp="area" ref3D="1" dr="$A$753:$XFD$81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5:AI75" start="0" length="0">
    <dxf>
      <fill>
        <patternFill patternType="none">
          <bgColor indexed="65"/>
        </patternFill>
      </fill>
    </dxf>
  </rfmt>
  <rfmt sheetId="1" sqref="A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" start="0" length="2147483647">
    <dxf>
      <font/>
    </dxf>
  </rfmt>
  <rfmt sheetId="1" sqref="A75" start="0" length="2147483647">
    <dxf>
      <font/>
    </dxf>
  </rfmt>
  <rfmt sheetId="1" sqref="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" start="0" length="2147483647">
    <dxf>
      <font/>
    </dxf>
  </rfmt>
  <rfmt sheetId="1" sqref="B75" start="0" length="2147483647">
    <dxf>
      <font/>
    </dxf>
  </rfmt>
  <rfmt sheetId="1" sqref="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" start="0" length="2147483647">
    <dxf>
      <font/>
    </dxf>
  </rfmt>
  <rfmt sheetId="1" sqref="C75" start="0" length="2147483647">
    <dxf>
      <font/>
    </dxf>
  </rfmt>
  <rfmt sheetId="1" sqref="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" start="0" length="2147483647">
    <dxf>
      <font/>
    </dxf>
  </rfmt>
  <rfmt sheetId="1" sqref="D75" start="0" length="2147483647">
    <dxf>
      <font/>
    </dxf>
  </rfmt>
  <rfmt sheetId="1" sqref="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" start="0" length="2147483647">
    <dxf>
      <font/>
    </dxf>
  </rfmt>
  <rfmt sheetId="1" sqref="E75" start="0" length="2147483647">
    <dxf>
      <font/>
    </dxf>
  </rfmt>
  <rfmt sheetId="1" sqref="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" start="0" length="2147483647">
    <dxf>
      <font/>
    </dxf>
  </rfmt>
  <rfmt sheetId="1" sqref="F75" start="0" length="2147483647">
    <dxf>
      <font/>
    </dxf>
  </rfmt>
  <rfmt sheetId="1" sqref="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" start="0" length="2147483647">
    <dxf>
      <font/>
    </dxf>
  </rfmt>
  <rfmt sheetId="1" sqref="G75" start="0" length="2147483647">
    <dxf>
      <font/>
    </dxf>
  </rfmt>
  <rfmt sheetId="1" sqref="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" start="0" length="2147483647">
    <dxf>
      <font/>
    </dxf>
  </rfmt>
  <rfmt sheetId="1" sqref="H75" start="0" length="2147483647">
    <dxf>
      <font/>
    </dxf>
  </rfmt>
  <rfmt sheetId="1" sqref="I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" start="0" length="2147483647">
    <dxf>
      <font/>
    </dxf>
  </rfmt>
  <rfmt sheetId="1" sqref="I75" start="0" length="2147483647">
    <dxf>
      <font/>
    </dxf>
  </rfmt>
  <rfmt sheetId="1" sqref="J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" start="0" length="2147483647">
    <dxf>
      <font/>
    </dxf>
  </rfmt>
  <rfmt sheetId="1" sqref="J75" start="0" length="2147483647">
    <dxf>
      <font/>
    </dxf>
  </rfmt>
  <rfmt sheetId="1" sqref="K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" start="0" length="2147483647">
    <dxf>
      <font/>
    </dxf>
  </rfmt>
  <rfmt sheetId="1" sqref="K75" start="0" length="2147483647">
    <dxf>
      <font/>
    </dxf>
  </rfmt>
  <rfmt sheetId="1" sqref="L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" start="0" length="2147483647">
    <dxf>
      <font/>
    </dxf>
  </rfmt>
  <rfmt sheetId="1" sqref="L75" start="0" length="2147483647">
    <dxf>
      <font/>
    </dxf>
  </rfmt>
  <rfmt sheetId="1" sqref="M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" start="0" length="2147483647">
    <dxf>
      <font/>
    </dxf>
  </rfmt>
  <rfmt sheetId="1" sqref="M75" start="0" length="2147483647">
    <dxf>
      <font/>
    </dxf>
  </rfmt>
  <rfmt sheetId="1" sqref="N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" start="0" length="2147483647">
    <dxf>
      <font/>
    </dxf>
  </rfmt>
  <rfmt sheetId="1" sqref="N75" start="0" length="2147483647">
    <dxf>
      <font/>
    </dxf>
  </rfmt>
  <rfmt sheetId="1" sqref="O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" start="0" length="2147483647">
    <dxf>
      <font/>
    </dxf>
  </rfmt>
  <rfmt sheetId="1" sqref="O75" start="0" length="2147483647">
    <dxf>
      <font/>
    </dxf>
  </rfmt>
  <rfmt sheetId="1" sqref="P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" start="0" length="2147483647">
    <dxf>
      <font/>
    </dxf>
  </rfmt>
  <rfmt sheetId="1" sqref="P75" start="0" length="2147483647">
    <dxf>
      <font/>
    </dxf>
  </rfmt>
  <rfmt sheetId="1" sqref="Q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" start="0" length="2147483647">
    <dxf>
      <font/>
    </dxf>
  </rfmt>
  <rfmt sheetId="1" sqref="Q75" start="0" length="2147483647">
    <dxf>
      <font/>
    </dxf>
  </rfmt>
  <rfmt sheetId="1" sqref="R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" start="0" length="2147483647">
    <dxf>
      <font/>
    </dxf>
  </rfmt>
  <rfmt sheetId="1" sqref="R75" start="0" length="2147483647">
    <dxf>
      <font/>
    </dxf>
  </rfmt>
  <rfmt sheetId="1" sqref="S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" start="0" length="2147483647">
    <dxf>
      <font/>
    </dxf>
  </rfmt>
  <rfmt sheetId="1" sqref="S75" start="0" length="2147483647">
    <dxf>
      <font/>
    </dxf>
  </rfmt>
  <rfmt sheetId="1" sqref="T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" start="0" length="2147483647">
    <dxf>
      <font/>
    </dxf>
  </rfmt>
  <rfmt sheetId="1" sqref="T75" start="0" length="2147483647">
    <dxf>
      <font/>
    </dxf>
  </rfmt>
  <rfmt sheetId="1" sqref="U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" start="0" length="2147483647">
    <dxf>
      <font/>
    </dxf>
  </rfmt>
  <rfmt sheetId="1" sqref="U75" start="0" length="2147483647">
    <dxf>
      <font/>
    </dxf>
  </rfmt>
  <rfmt sheetId="1" sqref="V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" start="0" length="2147483647">
    <dxf>
      <font/>
    </dxf>
  </rfmt>
  <rfmt sheetId="1" sqref="V75" start="0" length="2147483647">
    <dxf>
      <font/>
    </dxf>
  </rfmt>
  <rfmt sheetId="1" sqref="W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" start="0" length="2147483647">
    <dxf>
      <font/>
    </dxf>
  </rfmt>
  <rfmt sheetId="1" sqref="W75" start="0" length="2147483647">
    <dxf>
      <font/>
    </dxf>
  </rfmt>
  <rfmt sheetId="1" sqref="X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" start="0" length="2147483647">
    <dxf>
      <font/>
    </dxf>
  </rfmt>
  <rfmt sheetId="1" sqref="X75" start="0" length="2147483647">
    <dxf>
      <font/>
    </dxf>
  </rfmt>
  <rfmt sheetId="1" sqref="Y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" start="0" length="2147483647">
    <dxf>
      <font/>
    </dxf>
  </rfmt>
  <rfmt sheetId="1" sqref="Y75" start="0" length="2147483647">
    <dxf>
      <font/>
    </dxf>
  </rfmt>
  <rfmt sheetId="1" sqref="Z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" start="0" length="2147483647">
    <dxf>
      <font/>
    </dxf>
  </rfmt>
  <rfmt sheetId="1" sqref="Z75" start="0" length="2147483647">
    <dxf>
      <font/>
    </dxf>
  </rfmt>
  <rfmt sheetId="1" sqref="AA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" start="0" length="2147483647">
    <dxf>
      <font/>
    </dxf>
  </rfmt>
  <rfmt sheetId="1" sqref="AA75" start="0" length="2147483647">
    <dxf>
      <font/>
    </dxf>
  </rfmt>
  <rfmt sheetId="1" sqref="A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" start="0" length="0">
    <dxf>
      <fill>
        <patternFill patternType="solid">
          <bgColor rgb="FFF2F2F2"/>
        </patternFill>
      </fill>
    </dxf>
  </rfmt>
  <rfmt sheetId="1" sqref="AB75" start="0" length="2147483647">
    <dxf>
      <font/>
    </dxf>
  </rfmt>
  <rfmt sheetId="1" sqref="AB75" start="0" length="2147483647">
    <dxf>
      <font/>
    </dxf>
  </rfmt>
  <rfmt sheetId="1" sqref="A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" start="0" length="0">
    <dxf>
      <fill>
        <patternFill patternType="solid">
          <bgColor rgb="FFF2F2F2"/>
        </patternFill>
      </fill>
    </dxf>
  </rfmt>
  <rfmt sheetId="1" sqref="AC75" start="0" length="2147483647">
    <dxf>
      <font/>
    </dxf>
  </rfmt>
  <rfmt sheetId="1" sqref="AC75" start="0" length="2147483647">
    <dxf>
      <font/>
    </dxf>
  </rfmt>
  <rfmt sheetId="1" sqref="A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" start="0" length="0">
    <dxf>
      <fill>
        <patternFill patternType="solid">
          <bgColor rgb="FFF2F2F2"/>
        </patternFill>
      </fill>
    </dxf>
  </rfmt>
  <rfmt sheetId="1" sqref="AD75" start="0" length="2147483647">
    <dxf>
      <font/>
    </dxf>
  </rfmt>
  <rfmt sheetId="1" sqref="AD75" start="0" length="2147483647">
    <dxf>
      <font/>
    </dxf>
  </rfmt>
  <rfmt sheetId="1" sqref="A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" start="0" length="0">
    <dxf>
      <fill>
        <patternFill patternType="solid">
          <bgColor rgb="FFF2F2F2"/>
        </patternFill>
      </fill>
    </dxf>
  </rfmt>
  <rfmt sheetId="1" sqref="AE75" start="0" length="2147483647">
    <dxf>
      <font/>
    </dxf>
  </rfmt>
  <rfmt sheetId="1" sqref="AE75" start="0" length="2147483647">
    <dxf>
      <font/>
    </dxf>
  </rfmt>
  <rfmt sheetId="1" sqref="A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" start="0" length="0">
    <dxf>
      <fill>
        <patternFill patternType="solid">
          <bgColor rgb="FFF2F2F2"/>
        </patternFill>
      </fill>
    </dxf>
  </rfmt>
  <rfmt sheetId="1" sqref="AF75" start="0" length="2147483647">
    <dxf>
      <font/>
    </dxf>
  </rfmt>
  <rfmt sheetId="1" sqref="AF75" start="0" length="2147483647">
    <dxf>
      <font/>
    </dxf>
  </rfmt>
  <rfmt sheetId="1" sqref="A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" start="0" length="0">
    <dxf>
      <fill>
        <patternFill patternType="solid">
          <bgColor rgb="FFF2F2F2"/>
        </patternFill>
      </fill>
    </dxf>
  </rfmt>
  <rfmt sheetId="1" sqref="AG75" start="0" length="2147483647">
    <dxf>
      <font/>
    </dxf>
  </rfmt>
  <rfmt sheetId="1" sqref="AG75" start="0" length="2147483647">
    <dxf>
      <font/>
    </dxf>
  </rfmt>
  <rfmt sheetId="1" sqref="A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" start="0" length="0">
    <dxf>
      <fill>
        <patternFill patternType="solid">
          <bgColor rgb="FFF2F2F2"/>
        </patternFill>
      </fill>
    </dxf>
  </rfmt>
  <rfmt sheetId="1" sqref="AH75" start="0" length="2147483647">
    <dxf>
      <font/>
    </dxf>
  </rfmt>
  <rfmt sheetId="1" sqref="AH75" start="0" length="2147483647">
    <dxf>
      <font/>
    </dxf>
  </rfmt>
  <rfmt sheetId="1" sqref="AI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" start="0" length="0">
    <dxf>
      <fill>
        <patternFill patternType="solid">
          <bgColor rgb="FFF2F2F2"/>
        </patternFill>
      </fill>
    </dxf>
  </rfmt>
  <rfmt sheetId="1" sqref="AI75" start="0" length="2147483647">
    <dxf>
      <font/>
    </dxf>
  </rfmt>
  <rfmt sheetId="1" sqref="AI75" start="0" length="2147483647">
    <dxf>
      <font/>
    </dxf>
  </rfmt>
  <rcc rId="417" sId="1">
    <nc r="B75">
      <v>7040</v>
    </nc>
  </rcc>
  <rfmt sheetId="1" sqref="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" start="0" length="2147483647">
    <dxf>
      <font/>
    </dxf>
  </rfmt>
  <rfmt sheetId="1" sqref="B75" start="0" length="2147483647">
    <dxf>
      <font/>
    </dxf>
  </rfmt>
  <rcc rId="418" sId="1">
    <nc r="C75" t="inlineStr">
      <is>
        <t>KCR FH Equity</t>
      </is>
    </nc>
  </rcc>
  <rfmt sheetId="1" sqref="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" start="0" length="2147483647">
    <dxf>
      <font/>
    </dxf>
  </rfmt>
  <rfmt sheetId="1" sqref="C75" start="0" length="2147483647">
    <dxf>
      <font/>
    </dxf>
  </rfmt>
  <rcc rId="419" sId="1">
    <nc r="E75" t="inlineStr">
      <is>
        <t>Konecranes</t>
      </is>
    </nc>
  </rcc>
  <rfmt sheetId="1" sqref="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" start="0" length="2147483647">
    <dxf>
      <font/>
    </dxf>
  </rfmt>
  <rfmt sheetId="1" sqref="E75" start="0" length="2147483647">
    <dxf>
      <font/>
    </dxf>
  </rfmt>
  <rcc rId="420" sId="1">
    <nc r="D75">
      <f>_xll.BDP(C75,$D$11)</f>
    </nc>
  </rcc>
  <rfmt sheetId="1" sqref="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" start="0" length="2147483647">
    <dxf>
      <font/>
    </dxf>
  </rfmt>
  <rfmt sheetId="1" sqref="D75" start="0" length="2147483647">
    <dxf>
      <font/>
    </dxf>
  </rfmt>
  <rcc rId="421" sId="1">
    <nc r="F75">
      <f>_xll.BDP(C75,$F$11)</f>
    </nc>
  </rcc>
  <rfmt sheetId="1" sqref="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" start="0" length="2147483647">
    <dxf>
      <font/>
    </dxf>
  </rfmt>
  <rfmt sheetId="1" sqref="F75" start="0" length="2147483647">
    <dxf>
      <font/>
    </dxf>
  </rfmt>
  <rcc rId="422" sId="1">
    <nc r="G75">
      <f>_xll.BDP(C75,$G$11)</f>
    </nc>
  </rcc>
  <rfmt sheetId="1" sqref="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" start="0" length="2147483647">
    <dxf>
      <font/>
    </dxf>
  </rfmt>
  <rfmt sheetId="1" sqref="G75" start="0" length="2147483647">
    <dxf>
      <font/>
    </dxf>
  </rfmt>
  <rcc rId="423" sId="1">
    <nc r="AB75">
      <f>_xll.BDH(C75,$AB$11,$D$1,$D$1)</f>
    </nc>
  </rcc>
  <rfmt sheetId="1" sqref="AB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" start="0" length="0">
    <dxf>
      <fill>
        <patternFill patternType="solid">
          <bgColor rgb="FFF2F2F2"/>
        </patternFill>
      </fill>
    </dxf>
  </rfmt>
  <rfmt sheetId="1" sqref="AB75" start="0" length="2147483647">
    <dxf>
      <font/>
    </dxf>
  </rfmt>
  <rfmt sheetId="1" sqref="AB75" start="0" length="2147483647">
    <dxf>
      <font/>
    </dxf>
  </rfmt>
  <rcc rId="424" sId="1">
    <nc r="H75">
      <f>IF(OR(OR(G75="#N/A N/A",G75="#N/A Real Time"),OR(F75="#N/A N/A",F75="#N/A Real Time")),0,  G75 - F75)</f>
    </nc>
  </rcc>
  <rfmt sheetId="1" sqref="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" start="0" length="2147483647">
    <dxf>
      <font/>
    </dxf>
  </rfmt>
  <rfmt sheetId="1" sqref="H75" start="0" length="2147483647">
    <dxf>
      <font/>
    </dxf>
  </rfmt>
  <rcc rId="425" sId="1">
    <nc r="I75">
      <f>IF(OR(F75=0,F75="#N/A N/A"),0,H75 / F75*100)</f>
    </nc>
  </rcc>
  <rfmt sheetId="1" sqref="I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" start="0" length="2147483647">
    <dxf>
      <font/>
    </dxf>
  </rfmt>
  <rfmt sheetId="1" sqref="I75" start="0" length="2147483647">
    <dxf>
      <font/>
    </dxf>
  </rfmt>
  <rcc rId="426" sId="1" numFmtId="4">
    <nc r="J75">
      <v>-55833</v>
    </nc>
  </rcc>
  <rfmt sheetId="1" sqref="J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" start="0" length="2147483647">
    <dxf>
      <font/>
    </dxf>
  </rfmt>
  <rfmt sheetId="1" sqref="J75" start="0" length="2147483647">
    <dxf>
      <font/>
    </dxf>
  </rfmt>
  <rcc rId="427" sId="1">
    <nc r="K75">
      <f>CONCATENATE(D819,D75, " Curncy")</f>
    </nc>
  </rcc>
  <rfmt sheetId="1" sqref="K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" start="0" length="2147483647">
    <dxf>
      <font/>
    </dxf>
  </rfmt>
  <rfmt sheetId="1" sqref="K75" start="0" length="2147483647">
    <dxf>
      <font/>
    </dxf>
  </rfmt>
  <rcc rId="428" sId="1">
    <nc r="L75">
      <f>IF(D75 = D819,1,_xll.BDP(K75,$L$11))</f>
    </nc>
  </rcc>
  <rfmt sheetId="1" sqref="L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" start="0" length="2147483647">
    <dxf>
      <font/>
    </dxf>
  </rfmt>
  <rfmt sheetId="1" sqref="L75" start="0" length="2147483647">
    <dxf>
      <font/>
    </dxf>
  </rfmt>
  <rcc rId="429" sId="1">
    <nc r="M75">
      <f>IF(D75 = D819,1,_xll.BDP(K75,$M$11)*L75)</f>
    </nc>
  </rcc>
  <rfmt sheetId="1" sqref="M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" start="0" length="2147483647">
    <dxf>
      <font/>
    </dxf>
  </rfmt>
  <rfmt sheetId="1" sqref="M75" start="0" length="2147483647">
    <dxf>
      <font/>
    </dxf>
  </rfmt>
  <rcc rId="430" sId="1">
    <nc r="N75">
      <f>H75*J75*V75/M75</f>
    </nc>
  </rcc>
  <rfmt sheetId="1" sqref="N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" start="0" length="2147483647">
    <dxf>
      <font/>
    </dxf>
  </rfmt>
  <rfmt sheetId="1" sqref="N75" start="0" length="2147483647">
    <dxf>
      <font/>
    </dxf>
  </rfmt>
  <rcc rId="431" sId="1">
    <nc r="O75">
      <f>N75 / AA753</f>
    </nc>
  </rcc>
  <rfmt sheetId="1" sqref="O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" start="0" length="2147483647">
    <dxf>
      <font/>
    </dxf>
  </rfmt>
  <rfmt sheetId="1" sqref="O75" start="0" length="2147483647">
    <dxf>
      <font/>
    </dxf>
  </rfmt>
  <rcc rId="432" sId="1">
    <nc r="P75">
      <f>N75 / AA819</f>
    </nc>
  </rcc>
  <rfmt sheetId="1" sqref="P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" start="0" length="2147483647">
    <dxf>
      <font/>
    </dxf>
  </rfmt>
  <rfmt sheetId="1" sqref="P75" start="0" length="2147483647">
    <dxf>
      <font/>
    </dxf>
  </rfmt>
  <rcc rId="433" sId="1">
    <nc r="Q75">
      <f>IF(J75=0,0,G75*J75*V75/M75)</f>
    </nc>
  </rcc>
  <rfmt sheetId="1" sqref="Q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" start="0" length="2147483647">
    <dxf>
      <font/>
    </dxf>
  </rfmt>
  <rfmt sheetId="1" sqref="Q75" start="0" length="2147483647">
    <dxf>
      <font/>
    </dxf>
  </rfmt>
  <rcc rId="434" sId="1">
    <nc r="R75">
      <f>Q75 / AA753*100</f>
    </nc>
  </rcc>
  <rfmt sheetId="1" sqref="R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" start="0" length="2147483647">
    <dxf>
      <font/>
    </dxf>
  </rfmt>
  <rfmt sheetId="1" sqref="R75" start="0" length="2147483647">
    <dxf>
      <font/>
    </dxf>
  </rfmt>
  <rcc rId="435" sId="1">
    <nc r="S75">
      <f>Q75 / AA819*100</f>
    </nc>
  </rcc>
  <rfmt sheetId="1" sqref="S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" start="0" length="2147483647">
    <dxf>
      <font/>
    </dxf>
  </rfmt>
  <rfmt sheetId="1" sqref="S75" start="0" length="2147483647">
    <dxf>
      <font/>
    </dxf>
  </rfmt>
  <rcc rId="436" sId="1">
    <nc r="T75">
      <f>IF(S75&lt;0,R75,0)</f>
    </nc>
  </rcc>
  <rfmt sheetId="1" sqref="T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" start="0" length="2147483647">
    <dxf>
      <font/>
    </dxf>
  </rfmt>
  <rfmt sheetId="1" sqref="T75" start="0" length="2147483647">
    <dxf>
      <font/>
    </dxf>
  </rfmt>
  <rcc rId="437" sId="1">
    <nc r="U75">
      <f>IF(S75&gt;0,R75,0)</f>
    </nc>
  </rcc>
  <rfmt sheetId="1" sqref="U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" start="0" length="2147483647">
    <dxf>
      <font/>
    </dxf>
  </rfmt>
  <rfmt sheetId="1" sqref="U75" start="0" length="2147483647">
    <dxf>
      <font/>
    </dxf>
  </rfmt>
  <rcc rId="438" sId="1">
    <nc r="V75">
      <f>IF(EXACT(D75,UPPER(D75)),1,0.01)/X75</f>
    </nc>
  </rcc>
  <rfmt sheetId="1" sqref="V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" start="0" length="2147483647">
    <dxf>
      <font/>
    </dxf>
  </rfmt>
  <rfmt sheetId="1" sqref="V75" start="0" length="2147483647">
    <dxf>
      <font/>
    </dxf>
  </rfmt>
  <rcc rId="439" sId="1">
    <nc r="W75">
      <v>0</v>
    </nc>
  </rcc>
  <rfmt sheetId="1" sqref="W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" start="0" length="2147483647">
    <dxf>
      <font/>
    </dxf>
  </rfmt>
  <rfmt sheetId="1" sqref="W75" start="0" length="2147483647">
    <dxf>
      <font/>
    </dxf>
  </rfmt>
  <rcc rId="440" sId="1">
    <nc r="X75">
      <v>1</v>
    </nc>
  </rcc>
  <rfmt sheetId="1" sqref="X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" start="0" length="2147483647">
    <dxf>
      <font/>
    </dxf>
  </rfmt>
  <rfmt sheetId="1" sqref="X75" start="0" length="2147483647">
    <dxf>
      <font/>
    </dxf>
  </rfmt>
  <rcc rId="441" sId="1">
    <nc r="Y75">
      <f>IF(AND(S75&lt;0,O75&gt;0),O75,0)</f>
    </nc>
  </rcc>
  <rfmt sheetId="1" sqref="Y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" start="0" length="2147483647">
    <dxf>
      <font/>
    </dxf>
  </rfmt>
  <rfmt sheetId="1" sqref="Y75" start="0" length="2147483647">
    <dxf>
      <font/>
    </dxf>
  </rfmt>
  <rcc rId="442" sId="1">
    <nc r="Z75">
      <f>IF(AND(S75&gt;0,O75&gt;0),O75,0)</f>
    </nc>
  </rcc>
  <rfmt sheetId="1" sqref="Z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" start="0" length="2147483647">
    <dxf>
      <font/>
    </dxf>
  </rfmt>
  <rfmt sheetId="1" sqref="Z75" start="0" length="2147483647">
    <dxf>
      <font/>
    </dxf>
  </rfmt>
  <rcc rId="443" sId="1">
    <nc r="AC75">
      <f>IF(OR(OR(F75="#N/A N/A",F75="#N/A Real Time"),OR(AB75="#N/A N/A",AB75="#N/A Real Time")),0,  F75 - AB75)</f>
    </nc>
  </rcc>
  <rfmt sheetId="1" sqref="AC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" start="0" length="0">
    <dxf>
      <fill>
        <patternFill patternType="solid">
          <bgColor rgb="FFF2F2F2"/>
        </patternFill>
      </fill>
    </dxf>
  </rfmt>
  <rfmt sheetId="1" sqref="AC75" start="0" length="2147483647">
    <dxf>
      <font/>
    </dxf>
  </rfmt>
  <rfmt sheetId="1" sqref="AC75" start="0" length="2147483647">
    <dxf>
      <font/>
    </dxf>
  </rfmt>
  <rcc rId="444" sId="1">
    <nc r="AD75">
      <f>IF(OR(AB75=0,AB75="#N/A N/A"),0,AC75 / AB75*100)</f>
    </nc>
  </rcc>
  <rfmt sheetId="1" sqref="AD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" start="0" length="0">
    <dxf>
      <fill>
        <patternFill patternType="solid">
          <bgColor rgb="FFF2F2F2"/>
        </patternFill>
      </fill>
    </dxf>
  </rfmt>
  <rfmt sheetId="1" sqref="AD75" start="0" length="2147483647">
    <dxf>
      <font/>
    </dxf>
  </rfmt>
  <rfmt sheetId="1" sqref="AD75" start="0" length="2147483647">
    <dxf>
      <font/>
    </dxf>
  </rfmt>
  <rcc rId="445" sId="1" numFmtId="4">
    <nc r="AE75">
      <v>0</v>
    </nc>
  </rcc>
  <rfmt sheetId="1" sqref="AE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" start="0" length="0">
    <dxf>
      <fill>
        <patternFill patternType="solid">
          <bgColor rgb="FFF2F2F2"/>
        </patternFill>
      </fill>
    </dxf>
  </rfmt>
  <rfmt sheetId="1" sqref="AE75" start="0" length="2147483647">
    <dxf>
      <font/>
    </dxf>
  </rfmt>
  <rfmt sheetId="1" sqref="AE75" start="0" length="2147483647">
    <dxf>
      <font/>
    </dxf>
  </rfmt>
  <rcc rId="446" sId="1">
    <nc r="AF75">
      <f>IF(D75 = D819,1,_xll.BDP(K75,$AF$11)*L75)</f>
    </nc>
  </rcc>
  <rfmt sheetId="1" sqref="AF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" start="0" length="0">
    <dxf>
      <fill>
        <patternFill patternType="solid">
          <bgColor rgb="FFF2F2F2"/>
        </patternFill>
      </fill>
    </dxf>
  </rfmt>
  <rfmt sheetId="1" sqref="AF75" start="0" length="2147483647">
    <dxf>
      <font/>
    </dxf>
  </rfmt>
  <rfmt sheetId="1" sqref="AF75" start="0" length="2147483647">
    <dxf>
      <font/>
    </dxf>
  </rfmt>
  <rcc rId="447" sId="1">
    <nc r="AG75">
      <f>AC75*AE75*V75/AF75 / AI753</f>
    </nc>
  </rcc>
  <rfmt sheetId="1" sqref="AG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" start="0" length="0">
    <dxf>
      <fill>
        <patternFill patternType="solid">
          <bgColor rgb="FFF2F2F2"/>
        </patternFill>
      </fill>
    </dxf>
  </rfmt>
  <rfmt sheetId="1" sqref="AG75" start="0" length="2147483647">
    <dxf>
      <font/>
    </dxf>
  </rfmt>
  <rfmt sheetId="1" sqref="AG75" start="0" length="2147483647">
    <dxf>
      <font/>
    </dxf>
  </rfmt>
  <rcc rId="448" sId="1">
    <nc r="AH75">
      <f>AC75*AE75*V75/AF75 / AI819</f>
    </nc>
  </rcc>
  <rfmt sheetId="1" sqref="AH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" start="0" length="0">
    <dxf>
      <fill>
        <patternFill patternType="solid">
          <bgColor rgb="FFF2F2F2"/>
        </patternFill>
      </fill>
    </dxf>
  </rfmt>
  <rfmt sheetId="1" sqref="AH75" start="0" length="2147483647">
    <dxf>
      <font/>
    </dxf>
  </rfmt>
  <rfmt sheetId="1" sqref="AH75" start="0" length="2147483647">
    <dxf>
      <font/>
    </dxf>
  </rfmt>
  <rcc rId="449" sId="1" numFmtId="4">
    <oc r="J76">
      <v>-79500</v>
    </oc>
    <nc r="J76">
      <v>-38938</v>
    </nc>
  </rcc>
  <rcc rId="450" sId="1" numFmtId="4">
    <oc r="AE76">
      <v>-79500</v>
    </oc>
    <nc r="AE76">
      <v>-38938</v>
    </nc>
  </rcc>
  <rfmt sheetId="1" sqref="A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" start="0" length="2147483647">
    <dxf>
      <font>
        <b/>
      </font>
    </dxf>
  </rfmt>
  <rfmt sheetId="1" sqref="A82" start="0" length="2147483647">
    <dxf>
      <font/>
    </dxf>
  </rfmt>
  <rfmt sheetId="1" sqref="A82" start="0" length="0">
    <dxf>
      <border>
        <left/>
        <right/>
        <top style="thin">
          <color indexed="64"/>
        </top>
        <bottom/>
      </border>
    </dxf>
  </rfmt>
  <rfmt sheetId="1" sqref="A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" start="0" length="2147483647">
    <dxf>
      <font>
        <b/>
      </font>
    </dxf>
  </rfmt>
  <rfmt sheetId="1" sqref="B82" start="0" length="2147483647">
    <dxf>
      <font/>
    </dxf>
  </rfmt>
  <rfmt sheetId="1" sqref="B82" start="0" length="0">
    <dxf>
      <border>
        <left/>
        <right/>
        <top style="thin">
          <color indexed="64"/>
        </top>
        <bottom/>
      </border>
    </dxf>
  </rfmt>
  <rfmt sheetId="1" sqref="B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" start="0" length="2147483647">
    <dxf>
      <font>
        <b/>
      </font>
    </dxf>
  </rfmt>
  <rfmt sheetId="1" sqref="C82" start="0" length="2147483647">
    <dxf>
      <font/>
    </dxf>
  </rfmt>
  <rfmt sheetId="1" sqref="C82" start="0" length="0">
    <dxf>
      <border>
        <left/>
        <right/>
        <top style="thin">
          <color indexed="64"/>
        </top>
        <bottom/>
      </border>
    </dxf>
  </rfmt>
  <rfmt sheetId="1" sqref="C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" start="0" length="2147483647">
    <dxf>
      <font>
        <b/>
      </font>
    </dxf>
  </rfmt>
  <rfmt sheetId="1" sqref="D82" start="0" length="2147483647">
    <dxf>
      <font/>
    </dxf>
  </rfmt>
  <rfmt sheetId="1" sqref="D82" start="0" length="0">
    <dxf>
      <border>
        <left/>
        <right/>
        <top style="thin">
          <color indexed="64"/>
        </top>
        <bottom/>
      </border>
    </dxf>
  </rfmt>
  <rfmt sheetId="1" sqref="D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" start="0" length="2147483647">
    <dxf>
      <font>
        <b/>
      </font>
    </dxf>
  </rfmt>
  <rfmt sheetId="1" sqref="E82" start="0" length="2147483647">
    <dxf>
      <font/>
    </dxf>
  </rfmt>
  <rfmt sheetId="1" sqref="E82" start="0" length="0">
    <dxf>
      <border>
        <left/>
        <right/>
        <top style="thin">
          <color indexed="64"/>
        </top>
        <bottom/>
      </border>
    </dxf>
  </rfmt>
  <rfmt sheetId="1" sqref="E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" start="0" length="2147483647">
    <dxf>
      <font>
        <b/>
      </font>
    </dxf>
  </rfmt>
  <rfmt sheetId="1" sqref="F82" start="0" length="2147483647">
    <dxf>
      <font/>
    </dxf>
  </rfmt>
  <rfmt sheetId="1" sqref="F82" start="0" length="0">
    <dxf>
      <border>
        <left/>
        <right/>
        <top style="thin">
          <color indexed="64"/>
        </top>
        <bottom/>
      </border>
    </dxf>
  </rfmt>
  <rfmt sheetId="1" sqref="F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" start="0" length="2147483647">
    <dxf>
      <font>
        <b/>
      </font>
    </dxf>
  </rfmt>
  <rfmt sheetId="1" sqref="G82" start="0" length="2147483647">
    <dxf>
      <font/>
    </dxf>
  </rfmt>
  <rfmt sheetId="1" sqref="G82" start="0" length="0">
    <dxf>
      <border>
        <left/>
        <right/>
        <top style="thin">
          <color indexed="64"/>
        </top>
        <bottom/>
      </border>
    </dxf>
  </rfmt>
  <rfmt sheetId="1" sqref="G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" start="0" length="2147483647">
    <dxf>
      <font>
        <b/>
      </font>
    </dxf>
  </rfmt>
  <rfmt sheetId="1" sqref="H82" start="0" length="2147483647">
    <dxf>
      <font/>
    </dxf>
  </rfmt>
  <rfmt sheetId="1" sqref="H82" start="0" length="0">
    <dxf>
      <border>
        <left/>
        <right/>
        <top style="thin">
          <color indexed="64"/>
        </top>
        <bottom/>
      </border>
    </dxf>
  </rfmt>
  <rfmt sheetId="1" sqref="H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" start="0" length="2147483647">
    <dxf>
      <font>
        <b/>
      </font>
    </dxf>
  </rfmt>
  <rfmt sheetId="1" sqref="I82" start="0" length="2147483647">
    <dxf>
      <font/>
    </dxf>
  </rfmt>
  <rfmt sheetId="1" sqref="I82" start="0" length="0">
    <dxf>
      <border>
        <left/>
        <right/>
        <top style="thin">
          <color indexed="64"/>
        </top>
        <bottom/>
      </border>
    </dxf>
  </rfmt>
  <rfmt sheetId="1" sqref="I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" start="0" length="2147483647">
    <dxf>
      <font>
        <b/>
      </font>
    </dxf>
  </rfmt>
  <rfmt sheetId="1" sqref="J82" start="0" length="2147483647">
    <dxf>
      <font/>
    </dxf>
  </rfmt>
  <rfmt sheetId="1" sqref="J82" start="0" length="0">
    <dxf>
      <border>
        <left/>
        <right/>
        <top style="thin">
          <color indexed="64"/>
        </top>
        <bottom/>
      </border>
    </dxf>
  </rfmt>
  <rfmt sheetId="1" sqref="J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" start="0" length="2147483647">
    <dxf>
      <font>
        <b/>
      </font>
    </dxf>
  </rfmt>
  <rfmt sheetId="1" sqref="K82" start="0" length="2147483647">
    <dxf>
      <font/>
    </dxf>
  </rfmt>
  <rfmt sheetId="1" sqref="K82" start="0" length="0">
    <dxf>
      <border>
        <left/>
        <right/>
        <top style="thin">
          <color indexed="64"/>
        </top>
        <bottom/>
      </border>
    </dxf>
  </rfmt>
  <rfmt sheetId="1" sqref="K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" start="0" length="2147483647">
    <dxf>
      <font>
        <b/>
      </font>
    </dxf>
  </rfmt>
  <rfmt sheetId="1" sqref="L82" start="0" length="2147483647">
    <dxf>
      <font/>
    </dxf>
  </rfmt>
  <rfmt sheetId="1" sqref="L82" start="0" length="0">
    <dxf>
      <border>
        <left/>
        <right/>
        <top style="thin">
          <color indexed="64"/>
        </top>
        <bottom/>
      </border>
    </dxf>
  </rfmt>
  <rfmt sheetId="1" sqref="L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" start="0" length="2147483647">
    <dxf>
      <font>
        <b/>
      </font>
    </dxf>
  </rfmt>
  <rfmt sheetId="1" sqref="M82" start="0" length="2147483647">
    <dxf>
      <font/>
    </dxf>
  </rfmt>
  <rfmt sheetId="1" sqref="M82" start="0" length="0">
    <dxf>
      <border>
        <left/>
        <right/>
        <top style="thin">
          <color indexed="64"/>
        </top>
        <bottom/>
      </border>
    </dxf>
  </rfmt>
  <rfmt sheetId="1" sqref="M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1" sId="1">
    <oc r="N82">
      <f xml:space="preserve"> SUM(N72:N81)</f>
    </oc>
    <nc r="N82">
      <f xml:space="preserve"> SUM(N72:N81)</f>
    </nc>
  </rcc>
  <rfmt sheetId="1" sqref="N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" start="0" length="2147483647">
    <dxf>
      <font>
        <b/>
      </font>
    </dxf>
  </rfmt>
  <rfmt sheetId="1" sqref="N82" start="0" length="2147483647">
    <dxf>
      <font/>
    </dxf>
  </rfmt>
  <rfmt sheetId="1" sqref="N82" start="0" length="0">
    <dxf>
      <border>
        <left/>
        <right/>
        <top style="thin">
          <color indexed="64"/>
        </top>
        <bottom/>
      </border>
    </dxf>
  </rfmt>
  <rfmt sheetId="1" sqref="N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2" sId="1">
    <oc r="O82">
      <f xml:space="preserve"> SUM(O72:O81)</f>
    </oc>
    <nc r="O82">
      <f xml:space="preserve"> SUM(O72:O81)</f>
    </nc>
  </rcc>
  <rfmt sheetId="1" sqref="O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" start="0" length="2147483647">
    <dxf>
      <font/>
    </dxf>
  </rfmt>
  <rfmt sheetId="1" sqref="O82" start="0" length="2147483647">
    <dxf>
      <font/>
    </dxf>
  </rfmt>
  <rfmt sheetId="1" sqref="O82" start="0" length="0">
    <dxf>
      <border>
        <left/>
        <right/>
        <top style="thin">
          <color indexed="64"/>
        </top>
        <bottom/>
      </border>
    </dxf>
  </rfmt>
  <rfmt sheetId="1" sqref="O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3" sId="1">
    <oc r="P82">
      <f xml:space="preserve"> SUM(P72:P81)</f>
    </oc>
    <nc r="P82">
      <f xml:space="preserve"> SUM(P72:P81)</f>
    </nc>
  </rcc>
  <rfmt sheetId="1" sqref="P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" start="0" length="2147483647">
    <dxf>
      <font/>
    </dxf>
  </rfmt>
  <rfmt sheetId="1" sqref="P82" start="0" length="2147483647">
    <dxf>
      <font/>
    </dxf>
  </rfmt>
  <rfmt sheetId="1" sqref="P82" start="0" length="0">
    <dxf>
      <border>
        <left/>
        <right/>
        <top style="thin">
          <color indexed="64"/>
        </top>
        <bottom/>
      </border>
    </dxf>
  </rfmt>
  <rfmt sheetId="1" sqref="P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4" sId="1">
    <oc r="Q82">
      <f xml:space="preserve"> SUM(Q72:Q81)</f>
    </oc>
    <nc r="Q82">
      <f xml:space="preserve"> SUM(Q72:Q81)</f>
    </nc>
  </rcc>
  <rfmt sheetId="1" sqref="Q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" start="0" length="2147483647">
    <dxf>
      <font>
        <b/>
      </font>
    </dxf>
  </rfmt>
  <rfmt sheetId="1" sqref="Q82" start="0" length="2147483647">
    <dxf>
      <font/>
    </dxf>
  </rfmt>
  <rfmt sheetId="1" sqref="Q82" start="0" length="0">
    <dxf>
      <border>
        <left/>
        <right/>
        <top style="thin">
          <color indexed="64"/>
        </top>
        <bottom/>
      </border>
    </dxf>
  </rfmt>
  <rfmt sheetId="1" sqref="Q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5" sId="1">
    <oc r="R82">
      <f xml:space="preserve"> SUM(R72:R81)</f>
    </oc>
    <nc r="R82">
      <f xml:space="preserve"> SUM(R72:R81)</f>
    </nc>
  </rcc>
  <rfmt sheetId="1" sqref="R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" start="0" length="2147483647">
    <dxf>
      <font>
        <b/>
      </font>
    </dxf>
  </rfmt>
  <rfmt sheetId="1" sqref="R82" start="0" length="2147483647">
    <dxf>
      <font/>
    </dxf>
  </rfmt>
  <rfmt sheetId="1" sqref="R82" start="0" length="0">
    <dxf>
      <border>
        <left/>
        <right/>
        <top style="thin">
          <color indexed="64"/>
        </top>
        <bottom/>
      </border>
    </dxf>
  </rfmt>
  <rfmt sheetId="1" sqref="R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6" sId="1">
    <oc r="S82">
      <f xml:space="preserve"> SUM(S72:S81)</f>
    </oc>
    <nc r="S82">
      <f xml:space="preserve"> SUM(S72:S81)</f>
    </nc>
  </rcc>
  <rfmt sheetId="1" sqref="S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" start="0" length="2147483647">
    <dxf>
      <font>
        <b/>
      </font>
    </dxf>
  </rfmt>
  <rfmt sheetId="1" sqref="S82" start="0" length="2147483647">
    <dxf>
      <font/>
    </dxf>
  </rfmt>
  <rfmt sheetId="1" sqref="S82" start="0" length="0">
    <dxf>
      <border>
        <left/>
        <right/>
        <top style="thin">
          <color indexed="64"/>
        </top>
        <bottom/>
      </border>
    </dxf>
  </rfmt>
  <rfmt sheetId="1" sqref="S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7" sId="1">
    <oc r="T82">
      <f xml:space="preserve"> SUM(T72:T81)</f>
    </oc>
    <nc r="T82">
      <f xml:space="preserve"> SUM(T72:T81)</f>
    </nc>
  </rcc>
  <rfmt sheetId="1" sqref="T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" start="0" length="2147483647">
    <dxf>
      <font>
        <b/>
      </font>
    </dxf>
  </rfmt>
  <rfmt sheetId="1" sqref="T82" start="0" length="2147483647">
    <dxf>
      <font/>
    </dxf>
  </rfmt>
  <rfmt sheetId="1" sqref="T82" start="0" length="0">
    <dxf>
      <border>
        <left/>
        <right/>
        <top style="thin">
          <color indexed="64"/>
        </top>
        <bottom/>
      </border>
    </dxf>
  </rfmt>
  <rfmt sheetId="1" sqref="T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8" sId="1">
    <oc r="U82">
      <f xml:space="preserve"> SUM(U72:U81)</f>
    </oc>
    <nc r="U82">
      <f xml:space="preserve"> SUM(U72:U81)</f>
    </nc>
  </rcc>
  <rfmt sheetId="1" sqref="U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" start="0" length="2147483647">
    <dxf>
      <font>
        <b/>
      </font>
    </dxf>
  </rfmt>
  <rfmt sheetId="1" sqref="U82" start="0" length="2147483647">
    <dxf>
      <font/>
    </dxf>
  </rfmt>
  <rfmt sheetId="1" sqref="U82" start="0" length="0">
    <dxf>
      <border>
        <left/>
        <right/>
        <top style="thin">
          <color indexed="64"/>
        </top>
        <bottom/>
      </border>
    </dxf>
  </rfmt>
  <rfmt sheetId="1" sqref="U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" start="0" length="2147483647">
    <dxf>
      <font>
        <b/>
      </font>
    </dxf>
  </rfmt>
  <rfmt sheetId="1" sqref="V82" start="0" length="2147483647">
    <dxf>
      <font/>
    </dxf>
  </rfmt>
  <rfmt sheetId="1" sqref="V82" start="0" length="0">
    <dxf>
      <border>
        <left/>
        <right/>
        <top style="thin">
          <color indexed="64"/>
        </top>
        <bottom/>
      </border>
    </dxf>
  </rfmt>
  <rfmt sheetId="1" sqref="V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" start="0" length="2147483647">
    <dxf>
      <font>
        <b/>
      </font>
    </dxf>
  </rfmt>
  <rfmt sheetId="1" sqref="W82" start="0" length="2147483647">
    <dxf>
      <font/>
    </dxf>
  </rfmt>
  <rfmt sheetId="1" sqref="W82" start="0" length="0">
    <dxf>
      <border>
        <left/>
        <right/>
        <top style="thin">
          <color indexed="64"/>
        </top>
        <bottom/>
      </border>
    </dxf>
  </rfmt>
  <rfmt sheetId="1" sqref="W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" start="0" length="2147483647">
    <dxf>
      <font>
        <b/>
      </font>
    </dxf>
  </rfmt>
  <rfmt sheetId="1" sqref="X82" start="0" length="2147483647">
    <dxf>
      <font/>
    </dxf>
  </rfmt>
  <rfmt sheetId="1" sqref="X82" start="0" length="0">
    <dxf>
      <border>
        <left/>
        <right/>
        <top style="thin">
          <color indexed="64"/>
        </top>
        <bottom/>
      </border>
    </dxf>
  </rfmt>
  <rfmt sheetId="1" sqref="X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59" sId="1">
    <oc r="Y82">
      <f xml:space="preserve"> SUM(Y72:Y81)</f>
    </oc>
    <nc r="Y82">
      <f xml:space="preserve"> SUM(Y72:Y81)</f>
    </nc>
  </rcc>
  <rfmt sheetId="1" sqref="Y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" start="0" length="2147483647">
    <dxf>
      <font>
        <b/>
      </font>
    </dxf>
  </rfmt>
  <rfmt sheetId="1" sqref="Y82" start="0" length="2147483647">
    <dxf>
      <font/>
    </dxf>
  </rfmt>
  <rfmt sheetId="1" sqref="Y82" start="0" length="0">
    <dxf>
      <border>
        <left/>
        <right/>
        <top style="thin">
          <color indexed="64"/>
        </top>
        <bottom/>
      </border>
    </dxf>
  </rfmt>
  <rfmt sheetId="1" sqref="Y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60" sId="1">
    <oc r="Z82">
      <f xml:space="preserve"> SUM(Z72:Z81)</f>
    </oc>
    <nc r="Z82">
      <f xml:space="preserve"> SUM(Z72:Z81)</f>
    </nc>
  </rcc>
  <rfmt sheetId="1" sqref="Z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" start="0" length="2147483647">
    <dxf>
      <font>
        <b/>
      </font>
    </dxf>
  </rfmt>
  <rfmt sheetId="1" sqref="Z82" start="0" length="2147483647">
    <dxf>
      <font/>
    </dxf>
  </rfmt>
  <rfmt sheetId="1" sqref="Z82" start="0" length="0">
    <dxf>
      <border>
        <left/>
        <right/>
        <top style="thin">
          <color indexed="64"/>
        </top>
        <bottom/>
      </border>
    </dxf>
  </rfmt>
  <rfmt sheetId="1" sqref="Z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" start="0" length="2147483647">
    <dxf>
      <font>
        <b/>
      </font>
    </dxf>
  </rfmt>
  <rfmt sheetId="1" sqref="AA82" start="0" length="2147483647">
    <dxf>
      <font/>
    </dxf>
  </rfmt>
  <rfmt sheetId="1" sqref="AA82" start="0" length="0">
    <dxf>
      <border>
        <left/>
        <right/>
        <top style="thin">
          <color indexed="64"/>
        </top>
        <bottom/>
      </border>
    </dxf>
  </rfmt>
  <rfmt sheetId="1" sqref="AA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" start="0" length="0">
    <dxf>
      <fill>
        <patternFill patternType="solid">
          <bgColor rgb="FFF2F2F2"/>
        </patternFill>
      </fill>
    </dxf>
  </rfmt>
  <rfmt sheetId="1" sqref="AB82" start="0" length="2147483647">
    <dxf>
      <font>
        <b/>
      </font>
    </dxf>
  </rfmt>
  <rfmt sheetId="1" sqref="AB82" start="0" length="2147483647">
    <dxf>
      <font/>
    </dxf>
  </rfmt>
  <rfmt sheetId="1" sqref="AB82" start="0" length="0">
    <dxf>
      <border>
        <left/>
        <right/>
        <top style="thin">
          <color indexed="64"/>
        </top>
        <bottom/>
      </border>
    </dxf>
  </rfmt>
  <rfmt sheetId="1" sqref="AB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" start="0" length="0">
    <dxf>
      <fill>
        <patternFill patternType="solid">
          <bgColor rgb="FFF2F2F2"/>
        </patternFill>
      </fill>
    </dxf>
  </rfmt>
  <rfmt sheetId="1" sqref="AC82" start="0" length="2147483647">
    <dxf>
      <font>
        <b/>
      </font>
    </dxf>
  </rfmt>
  <rfmt sheetId="1" sqref="AC82" start="0" length="2147483647">
    <dxf>
      <font/>
    </dxf>
  </rfmt>
  <rfmt sheetId="1" sqref="AC82" start="0" length="0">
    <dxf>
      <border>
        <left/>
        <right/>
        <top style="thin">
          <color indexed="64"/>
        </top>
        <bottom/>
      </border>
    </dxf>
  </rfmt>
  <rfmt sheetId="1" sqref="AC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" start="0" length="0">
    <dxf>
      <fill>
        <patternFill patternType="solid">
          <bgColor rgb="FFF2F2F2"/>
        </patternFill>
      </fill>
    </dxf>
  </rfmt>
  <rfmt sheetId="1" sqref="AD82" start="0" length="2147483647">
    <dxf>
      <font>
        <b/>
      </font>
    </dxf>
  </rfmt>
  <rfmt sheetId="1" sqref="AD82" start="0" length="2147483647">
    <dxf>
      <font/>
    </dxf>
  </rfmt>
  <rfmt sheetId="1" sqref="AD82" start="0" length="0">
    <dxf>
      <border>
        <left/>
        <right/>
        <top style="thin">
          <color indexed="64"/>
        </top>
        <bottom/>
      </border>
    </dxf>
  </rfmt>
  <rfmt sheetId="1" sqref="AD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" start="0" length="0">
    <dxf>
      <fill>
        <patternFill patternType="solid">
          <bgColor rgb="FFF2F2F2"/>
        </patternFill>
      </fill>
    </dxf>
  </rfmt>
  <rfmt sheetId="1" sqref="AE82" start="0" length="2147483647">
    <dxf>
      <font>
        <b/>
      </font>
    </dxf>
  </rfmt>
  <rfmt sheetId="1" sqref="AE82" start="0" length="2147483647">
    <dxf>
      <font/>
    </dxf>
  </rfmt>
  <rfmt sheetId="1" sqref="AE82" start="0" length="0">
    <dxf>
      <border>
        <left/>
        <right/>
        <top style="thin">
          <color indexed="64"/>
        </top>
        <bottom/>
      </border>
    </dxf>
  </rfmt>
  <rfmt sheetId="1" sqref="AE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" start="0" length="0">
    <dxf>
      <fill>
        <patternFill patternType="solid">
          <bgColor rgb="FFF2F2F2"/>
        </patternFill>
      </fill>
    </dxf>
  </rfmt>
  <rfmt sheetId="1" sqref="AF82" start="0" length="2147483647">
    <dxf>
      <font>
        <b/>
      </font>
    </dxf>
  </rfmt>
  <rfmt sheetId="1" sqref="AF82" start="0" length="2147483647">
    <dxf>
      <font/>
    </dxf>
  </rfmt>
  <rfmt sheetId="1" sqref="AF82" start="0" length="0">
    <dxf>
      <border>
        <left/>
        <right/>
        <top style="thin">
          <color indexed="64"/>
        </top>
        <bottom/>
      </border>
    </dxf>
  </rfmt>
  <rfmt sheetId="1" sqref="AF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61" sId="1">
    <oc r="AG82">
      <f xml:space="preserve"> SUM(AG72:AG81)</f>
    </oc>
    <nc r="AG82">
      <f xml:space="preserve"> SUM(AG72:AG81)</f>
    </nc>
  </rcc>
  <rfmt sheetId="1" sqref="AG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" start="0" length="0">
    <dxf>
      <fill>
        <patternFill patternType="solid">
          <bgColor rgb="FFF2F2F2"/>
        </patternFill>
      </fill>
    </dxf>
  </rfmt>
  <rfmt sheetId="1" sqref="AG82" start="0" length="2147483647">
    <dxf>
      <font/>
    </dxf>
  </rfmt>
  <rfmt sheetId="1" sqref="AG82" start="0" length="2147483647">
    <dxf>
      <font/>
    </dxf>
  </rfmt>
  <rfmt sheetId="1" sqref="AG82" start="0" length="0">
    <dxf>
      <border>
        <left/>
        <right/>
        <top style="thin">
          <color indexed="64"/>
        </top>
        <bottom/>
      </border>
    </dxf>
  </rfmt>
  <rfmt sheetId="1" sqref="AG8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62" sId="1">
    <oc r="AH82">
      <f xml:space="preserve"> SUM(AH72:AH81)</f>
    </oc>
    <nc r="AH82">
      <f xml:space="preserve"> SUM(AH72:AH81)</f>
    </nc>
  </rcc>
  <rfmt sheetId="1" sqref="AH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" start="0" length="0">
    <dxf>
      <fill>
        <patternFill patternType="solid">
          <bgColor rgb="FFF2F2F2"/>
        </patternFill>
      </fill>
    </dxf>
  </rfmt>
  <rfmt sheetId="1" sqref="AH82" start="0" length="2147483647">
    <dxf>
      <font/>
    </dxf>
  </rfmt>
  <rfmt sheetId="1" sqref="AH82" start="0" length="2147483647">
    <dxf>
      <font/>
    </dxf>
  </rfmt>
  <rfmt sheetId="1" sqref="AH82" start="0" length="0">
    <dxf>
      <border>
        <left/>
        <right/>
        <top style="thin">
          <color indexed="64"/>
        </top>
        <bottom/>
      </border>
    </dxf>
  </rfmt>
  <rfmt sheetId="1" sqref="AH8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" start="0" length="0">
    <dxf>
      <fill>
        <patternFill patternType="solid">
          <bgColor rgb="FFF2F2F2"/>
        </patternFill>
      </fill>
    </dxf>
  </rfmt>
  <rfmt sheetId="1" sqref="AI82" start="0" length="2147483647">
    <dxf>
      <font>
        <b/>
      </font>
    </dxf>
  </rfmt>
  <rfmt sheetId="1" sqref="AI82" start="0" length="2147483647">
    <dxf>
      <font/>
    </dxf>
  </rfmt>
  <rfmt sheetId="1" sqref="AI82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82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463" sId="1" numFmtId="4">
    <oc r="J91">
      <v>0</v>
    </oc>
    <nc r="J91">
      <v>-18410</v>
    </nc>
  </rcc>
  <rcc rId="464" sId="1" numFmtId="4">
    <oc r="AE91">
      <v>0</v>
    </oc>
    <nc r="AE91">
      <v>-18410</v>
    </nc>
  </rcc>
  <rcc rId="465" sId="1" numFmtId="4">
    <oc r="J93">
      <v>-24000</v>
    </oc>
    <nc r="J93">
      <v>-74365</v>
    </nc>
  </rcc>
  <rcc rId="466" sId="1" numFmtId="4">
    <oc r="AE93">
      <v>-24000</v>
    </oc>
    <nc r="AE93">
      <v>-55365</v>
    </nc>
  </rcc>
  <rcc rId="467" sId="1" numFmtId="4">
    <oc r="J100">
      <v>0</v>
    </oc>
    <nc r="J100">
      <v>-77039</v>
    </nc>
  </rcc>
  <rcc rId="468" sId="1" numFmtId="4">
    <oc r="AE100">
      <v>0</v>
    </oc>
    <nc r="AE100">
      <v>-77039</v>
    </nc>
  </rcc>
  <rcc rId="469" sId="1" numFmtId="4">
    <oc r="J103">
      <v>-67200</v>
    </oc>
    <nc r="J103">
      <v>0</v>
    </nc>
  </rcc>
  <rcc rId="470" sId="1" numFmtId="4">
    <oc r="AE103">
      <v>-67200</v>
    </oc>
    <nc r="AE103">
      <v>0</v>
    </nc>
  </rcc>
  <rcc rId="471" sId="1" numFmtId="4">
    <oc r="J104">
      <v>-3300</v>
    </oc>
    <nc r="J104">
      <v>0</v>
    </nc>
  </rcc>
  <rcc rId="472" sId="1" numFmtId="4">
    <oc r="AE104">
      <v>-3300</v>
    </oc>
    <nc r="AE104">
      <v>0</v>
    </nc>
  </rcc>
  <rcc rId="473" sId="1" numFmtId="4">
    <oc r="J105">
      <v>-1900</v>
    </oc>
    <nc r="J105">
      <v>-5911</v>
    </nc>
  </rcc>
  <rcc rId="474" sId="1" numFmtId="4">
    <oc r="AE105">
      <v>-1900</v>
    </oc>
    <nc r="AE105">
      <v>-5911</v>
    </nc>
  </rcc>
  <rcc rId="475" sId="1" numFmtId="4">
    <oc r="J109">
      <v>-43000</v>
    </oc>
    <nc r="J109">
      <v>-53240</v>
    </nc>
  </rcc>
  <rcc rId="476" sId="1" numFmtId="4">
    <oc r="AE109">
      <v>-43000</v>
    </oc>
    <nc r="AE109">
      <v>-53240</v>
    </nc>
  </rcc>
  <rcc rId="477" sId="1" numFmtId="4">
    <oc r="J118">
      <v>-71700</v>
    </oc>
    <nc r="J118">
      <v>0</v>
    </nc>
  </rcc>
  <rcc rId="478" sId="1" numFmtId="4">
    <oc r="AE118">
      <v>-71700</v>
    </oc>
    <nc r="AE118">
      <v>0</v>
    </nc>
  </rcc>
  <rcc rId="479" sId="1" numFmtId="4">
    <oc r="J119">
      <v>-1950</v>
    </oc>
    <nc r="J119">
      <v>0</v>
    </nc>
  </rcc>
  <rcc rId="480" sId="1" numFmtId="4">
    <oc r="AE119">
      <v>-1950</v>
    </oc>
    <nc r="AE119">
      <v>0</v>
    </nc>
  </rcc>
  <rcc rId="481" sId="1" numFmtId="4">
    <oc r="J127">
      <v>-210000</v>
    </oc>
    <nc r="J127">
      <v>-102832</v>
    </nc>
  </rcc>
  <rcc rId="482" sId="1" numFmtId="4">
    <oc r="AE127">
      <v>-210000</v>
    </oc>
    <nc r="AE127">
      <v>-102832</v>
    </nc>
  </rcc>
  <rcc rId="483" sId="1" numFmtId="4">
    <oc r="J128">
      <v>-2080</v>
    </oc>
    <nc r="J128">
      <v>-28032</v>
    </nc>
  </rcc>
  <rcc rId="484" sId="1" numFmtId="4">
    <oc r="AE128">
      <v>-2080</v>
    </oc>
    <nc r="AE128">
      <v>-28032</v>
    </nc>
  </rcc>
  <rcc rId="485" sId="1" numFmtId="4">
    <oc r="J136">
      <v>-107000</v>
    </oc>
    <nc r="J136">
      <v>-85868</v>
    </nc>
  </rcc>
  <rcc rId="486" sId="1" numFmtId="4">
    <oc r="AE136">
      <v>-107000</v>
    </oc>
    <nc r="AE136">
      <v>-85868</v>
    </nc>
  </rcc>
  <rcc rId="487" sId="1" numFmtId="4">
    <oc r="J137">
      <v>-140000</v>
    </oc>
    <nc r="J137">
      <v>0</v>
    </nc>
  </rcc>
  <rcc rId="488" sId="1" numFmtId="4">
    <oc r="AE137">
      <v>-140000</v>
    </oc>
    <nc r="AE137">
      <v>0</v>
    </nc>
  </rcc>
  <rcc rId="489" sId="1" numFmtId="4">
    <oc r="J144">
      <v>0</v>
    </oc>
    <nc r="J144">
      <v>-8922</v>
    </nc>
  </rcc>
  <rcc rId="490" sId="1" numFmtId="4">
    <oc r="AE144">
      <v>0</v>
    </oc>
    <nc r="AE144">
      <v>-8922</v>
    </nc>
  </rcc>
  <rcc rId="491" sId="1" numFmtId="4">
    <oc r="J146">
      <v>0</v>
    </oc>
    <nc r="J146">
      <v>-88000</v>
    </nc>
  </rcc>
  <rcc rId="492" sId="1" numFmtId="4">
    <oc r="AE146">
      <v>0</v>
    </oc>
    <nc r="AE146">
      <v>-88000</v>
    </nc>
  </rcc>
  <rcc rId="493" sId="1" numFmtId="4">
    <oc r="J148">
      <v>39052</v>
    </oc>
    <nc r="J148">
      <v>38301</v>
    </nc>
  </rcc>
  <rcc rId="494" sId="1" numFmtId="4">
    <oc r="AE148">
      <v>39052</v>
    </oc>
    <nc r="AE148">
      <v>38301</v>
    </nc>
  </rcc>
  <rcc rId="495" sId="1" numFmtId="4">
    <oc r="J154">
      <v>-146000</v>
    </oc>
    <nc r="J154">
      <v>-224600</v>
    </nc>
  </rcc>
  <rcc rId="496" sId="1" numFmtId="4">
    <oc r="AE154">
      <v>-146000</v>
    </oc>
    <nc r="AE154">
      <v>-224600</v>
    </nc>
  </rcc>
  <rcc rId="497" sId="1" numFmtId="4">
    <oc r="J156">
      <v>0</v>
    </oc>
    <nc r="J156">
      <v>-91395</v>
    </nc>
  </rcc>
  <rcc rId="498" sId="1" numFmtId="4">
    <oc r="AE156">
      <v>0</v>
    </oc>
    <nc r="AE156">
      <v>-91395</v>
    </nc>
  </rcc>
  <rcc rId="499" sId="1" numFmtId="4">
    <oc r="J157">
      <v>-33000</v>
    </oc>
    <nc r="J157">
      <v>0</v>
    </nc>
  </rcc>
  <rcc rId="500" sId="1" numFmtId="4">
    <oc r="AE157">
      <v>-33000</v>
    </oc>
    <nc r="AE157">
      <v>0</v>
    </nc>
  </rcc>
  <rcc rId="501" sId="1" numFmtId="4">
    <oc r="J160">
      <v>-354000</v>
    </oc>
    <nc r="J160">
      <v>-389091</v>
    </nc>
  </rcc>
  <rcc rId="502" sId="1" numFmtId="4">
    <oc r="AE160">
      <v>-354000</v>
    </oc>
    <nc r="AE160">
      <v>-389091</v>
    </nc>
  </rcc>
  <rcc rId="503" sId="1" numFmtId="4">
    <oc r="J167">
      <v>-207000</v>
    </oc>
    <nc r="J167">
      <v>-161768</v>
    </nc>
  </rcc>
  <rcc rId="504" sId="1" numFmtId="4">
    <oc r="AE167">
      <v>-207000</v>
    </oc>
    <nc r="AE167">
      <v>-161768</v>
    </nc>
  </rcc>
  <rcc rId="505" sId="1" numFmtId="4">
    <oc r="J168">
      <v>-43000</v>
    </oc>
    <nc r="J168">
      <v>0</v>
    </nc>
  </rcc>
  <rcc rId="506" sId="1" numFmtId="4">
    <oc r="AE168">
      <v>-43000</v>
    </oc>
    <nc r="AE168">
      <v>0</v>
    </nc>
  </rcc>
  <rcc rId="507" sId="1" numFmtId="4">
    <oc r="J172">
      <v>0</v>
    </oc>
    <nc r="J172">
      <v>-106000</v>
    </nc>
  </rcc>
  <rcc rId="508" sId="1" numFmtId="4">
    <oc r="AE172">
      <v>0</v>
    </oc>
    <nc r="AE172">
      <v>-106000</v>
    </nc>
  </rcc>
  <rcc rId="509" sId="1" numFmtId="4">
    <oc r="J180">
      <v>-8190</v>
    </oc>
    <nc r="J180">
      <v>-44763</v>
    </nc>
  </rcc>
  <rcc rId="510" sId="1" numFmtId="4">
    <oc r="AE180">
      <v>-8190</v>
    </oc>
    <nc r="AE180">
      <v>-44763</v>
    </nc>
  </rcc>
  <rcc rId="511" sId="1" numFmtId="4">
    <oc r="J182">
      <v>-114000</v>
    </oc>
    <nc r="J182">
      <v>-141306</v>
    </nc>
  </rcc>
  <rcc rId="512" sId="1" numFmtId="4">
    <oc r="AE182">
      <v>-114000</v>
    </oc>
    <nc r="AE182">
      <v>-141306</v>
    </nc>
  </rcc>
  <rcc rId="513" sId="1" numFmtId="4">
    <oc r="J185">
      <v>115179</v>
    </oc>
    <nc r="J185">
      <v>176946</v>
    </nc>
  </rcc>
  <rcc rId="514" sId="1" numFmtId="4">
    <oc r="AE185">
      <v>115179</v>
    </oc>
    <nc r="AE185">
      <v>176946</v>
    </nc>
  </rcc>
  <rcc rId="515" sId="1" numFmtId="4">
    <oc r="J188">
      <v>-28000</v>
    </oc>
    <nc r="J188">
      <v>0</v>
    </nc>
  </rcc>
  <rcc rId="516" sId="1" numFmtId="4">
    <oc r="AE188">
      <v>-28000</v>
    </oc>
    <nc r="AE188">
      <v>0</v>
    </nc>
  </rcc>
  <rcc rId="517" sId="1" numFmtId="4">
    <oc r="J191">
      <v>120000</v>
    </oc>
    <nc r="J191">
      <v>0</v>
    </nc>
  </rcc>
  <rcc rId="518" sId="1" numFmtId="4">
    <oc r="AE191">
      <v>120000</v>
    </oc>
    <nc r="AE191">
      <v>0</v>
    </nc>
  </rcc>
  <rrc rId="519" sId="1" ref="A200:XFD200" action="insertRow">
    <undo index="0" exp="area" dr="G$1:G$1048576" r="E9" sId="1"/>
    <undo index="2" exp="area" ref3D="1" dr="$A$754:$XFD$81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00:AI200" start="0" length="0">
    <dxf>
      <fill>
        <patternFill patternType="none">
          <bgColor indexed="65"/>
        </patternFill>
      </fill>
    </dxf>
  </rfmt>
  <rfmt sheetId="1" sqref="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00" start="0" length="2147483647">
    <dxf>
      <font/>
    </dxf>
  </rfmt>
  <rfmt sheetId="1" sqref="A200" start="0" length="2147483647">
    <dxf>
      <font/>
    </dxf>
  </rfmt>
  <rfmt sheetId="1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00" start="0" length="2147483647">
    <dxf>
      <font/>
    </dxf>
  </rfmt>
  <rfmt sheetId="1" sqref="B200" start="0" length="2147483647">
    <dxf>
      <font/>
    </dxf>
  </rfmt>
  <rfmt sheetId="1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00" start="0" length="2147483647">
    <dxf>
      <font/>
    </dxf>
  </rfmt>
  <rfmt sheetId="1" sqref="C200" start="0" length="2147483647">
    <dxf>
      <font/>
    </dxf>
  </rfmt>
  <rfmt sheetId="1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00" start="0" length="2147483647">
    <dxf>
      <font/>
    </dxf>
  </rfmt>
  <rfmt sheetId="1" sqref="D200" start="0" length="2147483647">
    <dxf>
      <font/>
    </dxf>
  </rfmt>
  <rfmt sheetId="1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00" start="0" length="2147483647">
    <dxf>
      <font/>
    </dxf>
  </rfmt>
  <rfmt sheetId="1" sqref="E200" start="0" length="2147483647">
    <dxf>
      <font/>
    </dxf>
  </rfmt>
  <rfmt sheetId="1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00" start="0" length="2147483647">
    <dxf>
      <font/>
    </dxf>
  </rfmt>
  <rfmt sheetId="1" sqref="F200" start="0" length="2147483647">
    <dxf>
      <font/>
    </dxf>
  </rfmt>
  <rfmt sheetId="1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00" start="0" length="2147483647">
    <dxf>
      <font/>
    </dxf>
  </rfmt>
  <rfmt sheetId="1" sqref="G200" start="0" length="2147483647">
    <dxf>
      <font/>
    </dxf>
  </rfmt>
  <rfmt sheetId="1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00" start="0" length="2147483647">
    <dxf>
      <font/>
    </dxf>
  </rfmt>
  <rfmt sheetId="1" sqref="H200" start="0" length="2147483647">
    <dxf>
      <font/>
    </dxf>
  </rfmt>
  <rfmt sheetId="1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00" start="0" length="2147483647">
    <dxf>
      <font/>
    </dxf>
  </rfmt>
  <rfmt sheetId="1" sqref="I200" start="0" length="2147483647">
    <dxf>
      <font/>
    </dxf>
  </rfmt>
  <rfmt sheetId="1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00" start="0" length="2147483647">
    <dxf>
      <font/>
    </dxf>
  </rfmt>
  <rfmt sheetId="1" sqref="J200" start="0" length="2147483647">
    <dxf>
      <font/>
    </dxf>
  </rfmt>
  <rfmt sheetId="1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00" start="0" length="2147483647">
    <dxf>
      <font/>
    </dxf>
  </rfmt>
  <rfmt sheetId="1" sqref="K200" start="0" length="2147483647">
    <dxf>
      <font/>
    </dxf>
  </rfmt>
  <rfmt sheetId="1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00" start="0" length="2147483647">
    <dxf>
      <font/>
    </dxf>
  </rfmt>
  <rfmt sheetId="1" sqref="L200" start="0" length="2147483647">
    <dxf>
      <font/>
    </dxf>
  </rfmt>
  <rfmt sheetId="1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00" start="0" length="2147483647">
    <dxf>
      <font/>
    </dxf>
  </rfmt>
  <rfmt sheetId="1" sqref="M200" start="0" length="2147483647">
    <dxf>
      <font/>
    </dxf>
  </rfmt>
  <rfmt sheetId="1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00" start="0" length="2147483647">
    <dxf>
      <font/>
    </dxf>
  </rfmt>
  <rfmt sheetId="1" sqref="N200" start="0" length="2147483647">
    <dxf>
      <font/>
    </dxf>
  </rfmt>
  <rfmt sheetId="1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00" start="0" length="2147483647">
    <dxf>
      <font/>
    </dxf>
  </rfmt>
  <rfmt sheetId="1" sqref="O200" start="0" length="2147483647">
    <dxf>
      <font/>
    </dxf>
  </rfmt>
  <rfmt sheetId="1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00" start="0" length="2147483647">
    <dxf>
      <font/>
    </dxf>
  </rfmt>
  <rfmt sheetId="1" sqref="P200" start="0" length="2147483647">
    <dxf>
      <font/>
    </dxf>
  </rfmt>
  <rfmt sheetId="1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00" start="0" length="2147483647">
    <dxf>
      <font/>
    </dxf>
  </rfmt>
  <rfmt sheetId="1" sqref="Q200" start="0" length="2147483647">
    <dxf>
      <font/>
    </dxf>
  </rfmt>
  <rfmt sheetId="1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00" start="0" length="2147483647">
    <dxf>
      <font/>
    </dxf>
  </rfmt>
  <rfmt sheetId="1" sqref="R200" start="0" length="2147483647">
    <dxf>
      <font/>
    </dxf>
  </rfmt>
  <rfmt sheetId="1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00" start="0" length="2147483647">
    <dxf>
      <font/>
    </dxf>
  </rfmt>
  <rfmt sheetId="1" sqref="S200" start="0" length="2147483647">
    <dxf>
      <font/>
    </dxf>
  </rfmt>
  <rfmt sheetId="1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00" start="0" length="2147483647">
    <dxf>
      <font/>
    </dxf>
  </rfmt>
  <rfmt sheetId="1" sqref="T200" start="0" length="2147483647">
    <dxf>
      <font/>
    </dxf>
  </rfmt>
  <rfmt sheetId="1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00" start="0" length="2147483647">
    <dxf>
      <font/>
    </dxf>
  </rfmt>
  <rfmt sheetId="1" sqref="U200" start="0" length="2147483647">
    <dxf>
      <font/>
    </dxf>
  </rfmt>
  <rfmt sheetId="1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00" start="0" length="2147483647">
    <dxf>
      <font/>
    </dxf>
  </rfmt>
  <rfmt sheetId="1" sqref="V200" start="0" length="2147483647">
    <dxf>
      <font/>
    </dxf>
  </rfmt>
  <rfmt sheetId="1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00" start="0" length="2147483647">
    <dxf>
      <font/>
    </dxf>
  </rfmt>
  <rfmt sheetId="1" sqref="W200" start="0" length="2147483647">
    <dxf>
      <font/>
    </dxf>
  </rfmt>
  <rfmt sheetId="1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00" start="0" length="2147483647">
    <dxf>
      <font/>
    </dxf>
  </rfmt>
  <rfmt sheetId="1" sqref="X200" start="0" length="2147483647">
    <dxf>
      <font/>
    </dxf>
  </rfmt>
  <rfmt sheetId="1" sqref="Y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00" start="0" length="2147483647">
    <dxf>
      <font/>
    </dxf>
  </rfmt>
  <rfmt sheetId="1" sqref="Y200" start="0" length="2147483647">
    <dxf>
      <font/>
    </dxf>
  </rfmt>
  <rfmt sheetId="1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00" start="0" length="2147483647">
    <dxf>
      <font/>
    </dxf>
  </rfmt>
  <rfmt sheetId="1" sqref="Z200" start="0" length="2147483647">
    <dxf>
      <font/>
    </dxf>
  </rfmt>
  <rfmt sheetId="1" sqref="A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00" start="0" length="2147483647">
    <dxf>
      <font/>
    </dxf>
  </rfmt>
  <rfmt sheetId="1" sqref="AA200" start="0" length="2147483647">
    <dxf>
      <font/>
    </dxf>
  </rfmt>
  <rfmt sheetId="1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00" start="0" length="0">
    <dxf>
      <fill>
        <patternFill patternType="solid">
          <bgColor rgb="FFF2F2F2"/>
        </patternFill>
      </fill>
    </dxf>
  </rfmt>
  <rfmt sheetId="1" sqref="AB200" start="0" length="2147483647">
    <dxf>
      <font/>
    </dxf>
  </rfmt>
  <rfmt sheetId="1" sqref="AB200" start="0" length="2147483647">
    <dxf>
      <font/>
    </dxf>
  </rfmt>
  <rfmt sheetId="1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00" start="0" length="0">
    <dxf>
      <fill>
        <patternFill patternType="solid">
          <bgColor rgb="FFF2F2F2"/>
        </patternFill>
      </fill>
    </dxf>
  </rfmt>
  <rfmt sheetId="1" sqref="AC200" start="0" length="2147483647">
    <dxf>
      <font/>
    </dxf>
  </rfmt>
  <rfmt sheetId="1" sqref="AC200" start="0" length="2147483647">
    <dxf>
      <font/>
    </dxf>
  </rfmt>
  <rfmt sheetId="1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00" start="0" length="0">
    <dxf>
      <fill>
        <patternFill patternType="solid">
          <bgColor rgb="FFF2F2F2"/>
        </patternFill>
      </fill>
    </dxf>
  </rfmt>
  <rfmt sheetId="1" sqref="AD200" start="0" length="2147483647">
    <dxf>
      <font/>
    </dxf>
  </rfmt>
  <rfmt sheetId="1" sqref="AD200" start="0" length="2147483647">
    <dxf>
      <font/>
    </dxf>
  </rfmt>
  <rfmt sheetId="1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00" start="0" length="0">
    <dxf>
      <fill>
        <patternFill patternType="solid">
          <bgColor rgb="FFF2F2F2"/>
        </patternFill>
      </fill>
    </dxf>
  </rfmt>
  <rfmt sheetId="1" sqref="AE200" start="0" length="2147483647">
    <dxf>
      <font/>
    </dxf>
  </rfmt>
  <rfmt sheetId="1" sqref="AE200" start="0" length="2147483647">
    <dxf>
      <font/>
    </dxf>
  </rfmt>
  <rfmt sheetId="1" sqref="A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00" start="0" length="0">
    <dxf>
      <fill>
        <patternFill patternType="solid">
          <bgColor rgb="FFF2F2F2"/>
        </patternFill>
      </fill>
    </dxf>
  </rfmt>
  <rfmt sheetId="1" sqref="AF200" start="0" length="2147483647">
    <dxf>
      <font/>
    </dxf>
  </rfmt>
  <rfmt sheetId="1" sqref="AF200" start="0" length="2147483647">
    <dxf>
      <font/>
    </dxf>
  </rfmt>
  <rfmt sheetId="1" sqref="A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00" start="0" length="0">
    <dxf>
      <fill>
        <patternFill patternType="solid">
          <bgColor rgb="FFF2F2F2"/>
        </patternFill>
      </fill>
    </dxf>
  </rfmt>
  <rfmt sheetId="1" sqref="AG200" start="0" length="2147483647">
    <dxf>
      <font/>
    </dxf>
  </rfmt>
  <rfmt sheetId="1" sqref="AG200" start="0" length="2147483647">
    <dxf>
      <font/>
    </dxf>
  </rfmt>
  <rfmt sheetId="1" sqref="A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00" start="0" length="0">
    <dxf>
      <fill>
        <patternFill patternType="solid">
          <bgColor rgb="FFF2F2F2"/>
        </patternFill>
      </fill>
    </dxf>
  </rfmt>
  <rfmt sheetId="1" sqref="AH200" start="0" length="2147483647">
    <dxf>
      <font/>
    </dxf>
  </rfmt>
  <rfmt sheetId="1" sqref="AH200" start="0" length="2147483647">
    <dxf>
      <font/>
    </dxf>
  </rfmt>
  <rfmt sheetId="1" sqref="A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00" start="0" length="0">
    <dxf>
      <fill>
        <patternFill patternType="solid">
          <bgColor rgb="FFF2F2F2"/>
        </patternFill>
      </fill>
    </dxf>
  </rfmt>
  <rfmt sheetId="1" sqref="AI200" start="0" length="2147483647">
    <dxf>
      <font/>
    </dxf>
  </rfmt>
  <rfmt sheetId="1" sqref="AI200" start="0" length="2147483647">
    <dxf>
      <font/>
    </dxf>
  </rfmt>
  <rcc rId="520" sId="1">
    <nc r="B200">
      <v>28226</v>
    </nc>
  </rcc>
  <rfmt sheetId="1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00" start="0" length="2147483647">
    <dxf>
      <font/>
    </dxf>
  </rfmt>
  <rfmt sheetId="1" sqref="B200" start="0" length="2147483647">
    <dxf>
      <font/>
    </dxf>
  </rfmt>
  <rcc rId="521" sId="1">
    <nc r="C200" t="inlineStr">
      <is>
        <t>3333 HK Equity</t>
      </is>
    </nc>
  </rcc>
  <rfmt sheetId="1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00" start="0" length="2147483647">
    <dxf>
      <font/>
    </dxf>
  </rfmt>
  <rfmt sheetId="1" sqref="C200" start="0" length="2147483647">
    <dxf>
      <font/>
    </dxf>
  </rfmt>
  <rcc rId="522" sId="1">
    <nc r="E200" t="inlineStr">
      <is>
        <t>China Evergrande</t>
      </is>
    </nc>
  </rcc>
  <rfmt sheetId="1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00" start="0" length="2147483647">
    <dxf>
      <font/>
    </dxf>
  </rfmt>
  <rfmt sheetId="1" sqref="E200" start="0" length="2147483647">
    <dxf>
      <font/>
    </dxf>
  </rfmt>
  <rcc rId="523" sId="1">
    <nc r="D200">
      <f>_xll.BDP(C200,$D$11)</f>
    </nc>
  </rcc>
  <rfmt sheetId="1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00" start="0" length="2147483647">
    <dxf>
      <font/>
    </dxf>
  </rfmt>
  <rfmt sheetId="1" sqref="D200" start="0" length="2147483647">
    <dxf>
      <font/>
    </dxf>
  </rfmt>
  <rcc rId="524" sId="1">
    <nc r="F200">
      <f>_xll.BDP(C200,$F$11)</f>
    </nc>
  </rcc>
  <rfmt sheetId="1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00" start="0" length="2147483647">
    <dxf>
      <font/>
    </dxf>
  </rfmt>
  <rfmt sheetId="1" sqref="F200" start="0" length="2147483647">
    <dxf>
      <font/>
    </dxf>
  </rfmt>
  <rcc rId="525" sId="1">
    <nc r="G200">
      <f>_xll.BDP(C200,$G$11)</f>
    </nc>
  </rcc>
  <rfmt sheetId="1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00" start="0" length="2147483647">
    <dxf>
      <font/>
    </dxf>
  </rfmt>
  <rfmt sheetId="1" sqref="G200" start="0" length="2147483647">
    <dxf>
      <font/>
    </dxf>
  </rfmt>
  <rcc rId="526" sId="1">
    <nc r="AB200">
      <f>_xll.BDH(C200,$AB$11,$D$1,$D$1)</f>
    </nc>
  </rcc>
  <rfmt sheetId="1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00" start="0" length="0">
    <dxf>
      <fill>
        <patternFill patternType="solid">
          <bgColor rgb="FFF2F2F2"/>
        </patternFill>
      </fill>
    </dxf>
  </rfmt>
  <rfmt sheetId="1" sqref="AB200" start="0" length="2147483647">
    <dxf>
      <font/>
    </dxf>
  </rfmt>
  <rfmt sheetId="1" sqref="AB200" start="0" length="2147483647">
    <dxf>
      <font/>
    </dxf>
  </rfmt>
  <rcc rId="527" sId="1">
    <nc r="H200">
      <f>IF(OR(OR(G200="#N/A N/A",G200="#N/A Real Time"),OR(F200="#N/A N/A",F200="#N/A Real Time")),0,  G200 - F200)</f>
    </nc>
  </rcc>
  <rfmt sheetId="1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00" start="0" length="2147483647">
    <dxf>
      <font/>
    </dxf>
  </rfmt>
  <rfmt sheetId="1" sqref="H200" start="0" length="2147483647">
    <dxf>
      <font/>
    </dxf>
  </rfmt>
  <rcc rId="528" sId="1">
    <nc r="I200">
      <f>IF(OR(F200=0,F200="#N/A N/A"),0,H200 / F200*100)</f>
    </nc>
  </rcc>
  <rfmt sheetId="1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00" start="0" length="2147483647">
    <dxf>
      <font/>
    </dxf>
  </rfmt>
  <rfmt sheetId="1" sqref="I200" start="0" length="2147483647">
    <dxf>
      <font/>
    </dxf>
  </rfmt>
  <rcc rId="529" sId="1" numFmtId="4">
    <nc r="J200">
      <v>-783000</v>
    </nc>
  </rcc>
  <rfmt sheetId="1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00" start="0" length="2147483647">
    <dxf>
      <font/>
    </dxf>
  </rfmt>
  <rfmt sheetId="1" sqref="J200" start="0" length="2147483647">
    <dxf>
      <font/>
    </dxf>
  </rfmt>
  <rcc rId="530" sId="1">
    <nc r="K200">
      <f>CONCATENATE(D820,D200, " Curncy")</f>
    </nc>
  </rcc>
  <rfmt sheetId="1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00" start="0" length="2147483647">
    <dxf>
      <font/>
    </dxf>
  </rfmt>
  <rfmt sheetId="1" sqref="K200" start="0" length="2147483647">
    <dxf>
      <font/>
    </dxf>
  </rfmt>
  <rcc rId="531" sId="1">
    <nc r="L200">
      <f>IF(D200 = D820,1,_xll.BDP(K200,$L$11))</f>
    </nc>
  </rcc>
  <rfmt sheetId="1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00" start="0" length="2147483647">
    <dxf>
      <font/>
    </dxf>
  </rfmt>
  <rfmt sheetId="1" sqref="L200" start="0" length="2147483647">
    <dxf>
      <font/>
    </dxf>
  </rfmt>
  <rcc rId="532" sId="1">
    <nc r="M200">
      <f>IF(D200 = D820,1,_xll.BDP(K200,$M$11)*L200)</f>
    </nc>
  </rcc>
  <rfmt sheetId="1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00" start="0" length="2147483647">
    <dxf>
      <font/>
    </dxf>
  </rfmt>
  <rfmt sheetId="1" sqref="M200" start="0" length="2147483647">
    <dxf>
      <font/>
    </dxf>
  </rfmt>
  <rcc rId="533" sId="1">
    <nc r="N200">
      <f>H200*J200*V200/M200</f>
    </nc>
  </rcc>
  <rfmt sheetId="1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00" start="0" length="2147483647">
    <dxf>
      <font/>
    </dxf>
  </rfmt>
  <rfmt sheetId="1" sqref="N200" start="0" length="2147483647">
    <dxf>
      <font/>
    </dxf>
  </rfmt>
  <rcc rId="534" sId="1">
    <nc r="O200">
      <f>N200 / AA754</f>
    </nc>
  </rcc>
  <rfmt sheetId="1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00" start="0" length="2147483647">
    <dxf>
      <font/>
    </dxf>
  </rfmt>
  <rfmt sheetId="1" sqref="O200" start="0" length="2147483647">
    <dxf>
      <font/>
    </dxf>
  </rfmt>
  <rcc rId="535" sId="1">
    <nc r="P200">
      <f>N200 / AA820</f>
    </nc>
  </rcc>
  <rfmt sheetId="1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00" start="0" length="2147483647">
    <dxf>
      <font/>
    </dxf>
  </rfmt>
  <rfmt sheetId="1" sqref="P200" start="0" length="2147483647">
    <dxf>
      <font/>
    </dxf>
  </rfmt>
  <rcc rId="536" sId="1">
    <nc r="Q200">
      <f>IF(J200=0,0,G200*J200*V200/M200)</f>
    </nc>
  </rcc>
  <rfmt sheetId="1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00" start="0" length="2147483647">
    <dxf>
      <font/>
    </dxf>
  </rfmt>
  <rfmt sheetId="1" sqref="Q200" start="0" length="2147483647">
    <dxf>
      <font/>
    </dxf>
  </rfmt>
  <rcc rId="537" sId="1">
    <nc r="R200">
      <f>Q200 / AA754*100</f>
    </nc>
  </rcc>
  <rfmt sheetId="1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00" start="0" length="2147483647">
    <dxf>
      <font/>
    </dxf>
  </rfmt>
  <rfmt sheetId="1" sqref="R200" start="0" length="2147483647">
    <dxf>
      <font/>
    </dxf>
  </rfmt>
  <rcc rId="538" sId="1">
    <nc r="S200">
      <f>Q200 / AA820*100</f>
    </nc>
  </rcc>
  <rfmt sheetId="1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00" start="0" length="2147483647">
    <dxf>
      <font/>
    </dxf>
  </rfmt>
  <rfmt sheetId="1" sqref="S200" start="0" length="2147483647">
    <dxf>
      <font/>
    </dxf>
  </rfmt>
  <rcc rId="539" sId="1">
    <nc r="T200">
      <f>IF(S200&lt;0,R200,0)</f>
    </nc>
  </rcc>
  <rfmt sheetId="1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00" start="0" length="2147483647">
    <dxf>
      <font/>
    </dxf>
  </rfmt>
  <rfmt sheetId="1" sqref="T200" start="0" length="2147483647">
    <dxf>
      <font/>
    </dxf>
  </rfmt>
  <rcc rId="540" sId="1">
    <nc r="U200">
      <f>IF(S200&gt;0,R200,0)</f>
    </nc>
  </rcc>
  <rfmt sheetId="1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00" start="0" length="2147483647">
    <dxf>
      <font/>
    </dxf>
  </rfmt>
  <rfmt sheetId="1" sqref="U200" start="0" length="2147483647">
    <dxf>
      <font/>
    </dxf>
  </rfmt>
  <rcc rId="541" sId="1">
    <nc r="V200">
      <f>IF(EXACT(D200,UPPER(D200)),1,0.01)/X200</f>
    </nc>
  </rcc>
  <rfmt sheetId="1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00" start="0" length="2147483647">
    <dxf>
      <font/>
    </dxf>
  </rfmt>
  <rfmt sheetId="1" sqref="V200" start="0" length="2147483647">
    <dxf>
      <font/>
    </dxf>
  </rfmt>
  <rcc rId="542" sId="1">
    <nc r="W200">
      <v>0</v>
    </nc>
  </rcc>
  <rfmt sheetId="1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00" start="0" length="2147483647">
    <dxf>
      <font/>
    </dxf>
  </rfmt>
  <rfmt sheetId="1" sqref="W200" start="0" length="2147483647">
    <dxf>
      <font/>
    </dxf>
  </rfmt>
  <rcc rId="543" sId="1">
    <nc r="X200">
      <v>1</v>
    </nc>
  </rcc>
  <rfmt sheetId="1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00" start="0" length="2147483647">
    <dxf>
      <font/>
    </dxf>
  </rfmt>
  <rfmt sheetId="1" sqref="X200" start="0" length="2147483647">
    <dxf>
      <font/>
    </dxf>
  </rfmt>
  <rcc rId="544" sId="1">
    <nc r="Y200">
      <f>IF(AND(S200&lt;0,O200&gt;0),O200,0)</f>
    </nc>
  </rcc>
  <rfmt sheetId="1" sqref="Y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00" start="0" length="2147483647">
    <dxf>
      <font/>
    </dxf>
  </rfmt>
  <rfmt sheetId="1" sqref="Y200" start="0" length="2147483647">
    <dxf>
      <font/>
    </dxf>
  </rfmt>
  <rcc rId="545" sId="1">
    <nc r="Z200">
      <f>IF(AND(S200&gt;0,O200&gt;0),O200,0)</f>
    </nc>
  </rcc>
  <rfmt sheetId="1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00" start="0" length="2147483647">
    <dxf>
      <font/>
    </dxf>
  </rfmt>
  <rfmt sheetId="1" sqref="Z200" start="0" length="2147483647">
    <dxf>
      <font/>
    </dxf>
  </rfmt>
  <rcc rId="546" sId="1">
    <nc r="AC200">
      <f>IF(OR(OR(F200="#N/A N/A",F200="#N/A Real Time"),OR(AB200="#N/A N/A",AB200="#N/A Real Time")),0,  F200 - AB200)</f>
    </nc>
  </rcc>
  <rfmt sheetId="1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00" start="0" length="0">
    <dxf>
      <fill>
        <patternFill patternType="solid">
          <bgColor rgb="FFF2F2F2"/>
        </patternFill>
      </fill>
    </dxf>
  </rfmt>
  <rfmt sheetId="1" sqref="AC200" start="0" length="2147483647">
    <dxf>
      <font/>
    </dxf>
  </rfmt>
  <rfmt sheetId="1" sqref="AC200" start="0" length="2147483647">
    <dxf>
      <font/>
    </dxf>
  </rfmt>
  <rcc rId="547" sId="1">
    <nc r="AD200">
      <f>IF(OR(AB200=0,AB200="#N/A N/A"),0,AC200 / AB200*100)</f>
    </nc>
  </rcc>
  <rfmt sheetId="1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00" start="0" length="0">
    <dxf>
      <fill>
        <patternFill patternType="solid">
          <bgColor rgb="FFF2F2F2"/>
        </patternFill>
      </fill>
    </dxf>
  </rfmt>
  <rfmt sheetId="1" sqref="AD200" start="0" length="2147483647">
    <dxf>
      <font/>
    </dxf>
  </rfmt>
  <rfmt sheetId="1" sqref="AD200" start="0" length="2147483647">
    <dxf>
      <font/>
    </dxf>
  </rfmt>
  <rcc rId="548" sId="1" numFmtId="4">
    <nc r="AE200">
      <v>-783000</v>
    </nc>
  </rcc>
  <rfmt sheetId="1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00" start="0" length="0">
    <dxf>
      <fill>
        <patternFill patternType="solid">
          <bgColor rgb="FFF2F2F2"/>
        </patternFill>
      </fill>
    </dxf>
  </rfmt>
  <rfmt sheetId="1" sqref="AE200" start="0" length="2147483647">
    <dxf>
      <font/>
    </dxf>
  </rfmt>
  <rfmt sheetId="1" sqref="AE200" start="0" length="2147483647">
    <dxf>
      <font/>
    </dxf>
  </rfmt>
  <rcc rId="549" sId="1">
    <nc r="AF200">
      <f>IF(D200 = D820,1,_xll.BDP(K200,$AF$11)*L200)</f>
    </nc>
  </rcc>
  <rfmt sheetId="1" sqref="A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00" start="0" length="0">
    <dxf>
      <fill>
        <patternFill patternType="solid">
          <bgColor rgb="FFF2F2F2"/>
        </patternFill>
      </fill>
    </dxf>
  </rfmt>
  <rfmt sheetId="1" sqref="AF200" start="0" length="2147483647">
    <dxf>
      <font/>
    </dxf>
  </rfmt>
  <rfmt sheetId="1" sqref="AF200" start="0" length="2147483647">
    <dxf>
      <font/>
    </dxf>
  </rfmt>
  <rcc rId="550" sId="1">
    <nc r="AG200">
      <f>AC200*AE200*V200/AF200 / AI754</f>
    </nc>
  </rcc>
  <rfmt sheetId="1" sqref="A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00" start="0" length="0">
    <dxf>
      <fill>
        <patternFill patternType="solid">
          <bgColor rgb="FFF2F2F2"/>
        </patternFill>
      </fill>
    </dxf>
  </rfmt>
  <rfmt sheetId="1" sqref="AG200" start="0" length="2147483647">
    <dxf>
      <font/>
    </dxf>
  </rfmt>
  <rfmt sheetId="1" sqref="AG200" start="0" length="2147483647">
    <dxf>
      <font/>
    </dxf>
  </rfmt>
  <rcc rId="551" sId="1">
    <nc r="AH200">
      <f>AC200*AE200*V200/AF200 / AI820</f>
    </nc>
  </rcc>
  <rfmt sheetId="1" sqref="A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00" start="0" length="0">
    <dxf>
      <fill>
        <patternFill patternType="solid">
          <bgColor rgb="FFF2F2F2"/>
        </patternFill>
      </fill>
    </dxf>
  </rfmt>
  <rfmt sheetId="1" sqref="AH200" start="0" length="2147483647">
    <dxf>
      <font/>
    </dxf>
  </rfmt>
  <rfmt sheetId="1" sqref="AH200" start="0" length="2147483647">
    <dxf>
      <font/>
    </dxf>
  </rfmt>
  <rcc rId="552" sId="1" numFmtId="4">
    <oc r="J209">
      <v>-832000</v>
    </oc>
    <nc r="J209">
      <v>0</v>
    </nc>
  </rcc>
  <rcc rId="553" sId="1" numFmtId="4">
    <oc r="AE209">
      <v>-832000</v>
    </oc>
    <nc r="AE209">
      <v>0</v>
    </nc>
  </rcc>
  <rrc rId="554" sId="1" ref="A211:XFD211" action="insertRow">
    <undo index="0" exp="area" dr="G$1:G$1048576" r="E9" sId="1"/>
    <undo index="2" exp="area" ref3D="1" dr="$A$755:$XFD$81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11:AI211" start="0" length="0">
    <dxf>
      <fill>
        <patternFill patternType="none">
          <bgColor indexed="65"/>
        </patternFill>
      </fill>
    </dxf>
  </rfmt>
  <rfmt sheetId="1" sqref="A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11" start="0" length="2147483647">
    <dxf>
      <font/>
    </dxf>
  </rfmt>
  <rfmt sheetId="1" sqref="A211" start="0" length="2147483647">
    <dxf>
      <font/>
    </dxf>
  </rfmt>
  <rfmt sheetId="1" sqref="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11" start="0" length="2147483647">
    <dxf>
      <font/>
    </dxf>
  </rfmt>
  <rfmt sheetId="1" sqref="B211" start="0" length="2147483647">
    <dxf>
      <font/>
    </dxf>
  </rfmt>
  <rfmt sheetId="1" sqref="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11" start="0" length="2147483647">
    <dxf>
      <font/>
    </dxf>
  </rfmt>
  <rfmt sheetId="1" sqref="C211" start="0" length="2147483647">
    <dxf>
      <font/>
    </dxf>
  </rfmt>
  <rfmt sheetId="1" sqref="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11" start="0" length="2147483647">
    <dxf>
      <font/>
    </dxf>
  </rfmt>
  <rfmt sheetId="1" sqref="D211" start="0" length="2147483647">
    <dxf>
      <font/>
    </dxf>
  </rfmt>
  <rfmt sheetId="1" sqref="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11" start="0" length="2147483647">
    <dxf>
      <font/>
    </dxf>
  </rfmt>
  <rfmt sheetId="1" sqref="E211" start="0" length="2147483647">
    <dxf>
      <font/>
    </dxf>
  </rfmt>
  <rfmt sheetId="1" sqref="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11" start="0" length="2147483647">
    <dxf>
      <font/>
    </dxf>
  </rfmt>
  <rfmt sheetId="1" sqref="F211" start="0" length="2147483647">
    <dxf>
      <font/>
    </dxf>
  </rfmt>
  <rfmt sheetId="1" sqref="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11" start="0" length="2147483647">
    <dxf>
      <font/>
    </dxf>
  </rfmt>
  <rfmt sheetId="1" sqref="G211" start="0" length="2147483647">
    <dxf>
      <font/>
    </dxf>
  </rfmt>
  <rfmt sheetId="1" sqref="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11" start="0" length="2147483647">
    <dxf>
      <font/>
    </dxf>
  </rfmt>
  <rfmt sheetId="1" sqref="H211" start="0" length="2147483647">
    <dxf>
      <font/>
    </dxf>
  </rfmt>
  <rfmt sheetId="1" sqref="I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11" start="0" length="2147483647">
    <dxf>
      <font/>
    </dxf>
  </rfmt>
  <rfmt sheetId="1" sqref="I211" start="0" length="2147483647">
    <dxf>
      <font/>
    </dxf>
  </rfmt>
  <rfmt sheetId="1" sqref="J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11" start="0" length="2147483647">
    <dxf>
      <font/>
    </dxf>
  </rfmt>
  <rfmt sheetId="1" sqref="J211" start="0" length="2147483647">
    <dxf>
      <font/>
    </dxf>
  </rfmt>
  <rfmt sheetId="1" sqref="K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11" start="0" length="2147483647">
    <dxf>
      <font/>
    </dxf>
  </rfmt>
  <rfmt sheetId="1" sqref="K211" start="0" length="2147483647">
    <dxf>
      <font/>
    </dxf>
  </rfmt>
  <rfmt sheetId="1" sqref="L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11" start="0" length="2147483647">
    <dxf>
      <font/>
    </dxf>
  </rfmt>
  <rfmt sheetId="1" sqref="L211" start="0" length="2147483647">
    <dxf>
      <font/>
    </dxf>
  </rfmt>
  <rfmt sheetId="1" sqref="M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11" start="0" length="2147483647">
    <dxf>
      <font/>
    </dxf>
  </rfmt>
  <rfmt sheetId="1" sqref="M211" start="0" length="2147483647">
    <dxf>
      <font/>
    </dxf>
  </rfmt>
  <rfmt sheetId="1" sqref="N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11" start="0" length="2147483647">
    <dxf>
      <font/>
    </dxf>
  </rfmt>
  <rfmt sheetId="1" sqref="N211" start="0" length="2147483647">
    <dxf>
      <font/>
    </dxf>
  </rfmt>
  <rfmt sheetId="1" sqref="O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11" start="0" length="2147483647">
    <dxf>
      <font/>
    </dxf>
  </rfmt>
  <rfmt sheetId="1" sqref="O211" start="0" length="2147483647">
    <dxf>
      <font/>
    </dxf>
  </rfmt>
  <rfmt sheetId="1" sqref="P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11" start="0" length="2147483647">
    <dxf>
      <font/>
    </dxf>
  </rfmt>
  <rfmt sheetId="1" sqref="P211" start="0" length="2147483647">
    <dxf>
      <font/>
    </dxf>
  </rfmt>
  <rfmt sheetId="1" sqref="Q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11" start="0" length="2147483647">
    <dxf>
      <font/>
    </dxf>
  </rfmt>
  <rfmt sheetId="1" sqref="Q211" start="0" length="2147483647">
    <dxf>
      <font/>
    </dxf>
  </rfmt>
  <rfmt sheetId="1" sqref="R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11" start="0" length="2147483647">
    <dxf>
      <font/>
    </dxf>
  </rfmt>
  <rfmt sheetId="1" sqref="R211" start="0" length="2147483647">
    <dxf>
      <font/>
    </dxf>
  </rfmt>
  <rfmt sheetId="1" sqref="S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11" start="0" length="2147483647">
    <dxf>
      <font/>
    </dxf>
  </rfmt>
  <rfmt sheetId="1" sqref="S211" start="0" length="2147483647">
    <dxf>
      <font/>
    </dxf>
  </rfmt>
  <rfmt sheetId="1" sqref="T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11" start="0" length="2147483647">
    <dxf>
      <font/>
    </dxf>
  </rfmt>
  <rfmt sheetId="1" sqref="T211" start="0" length="2147483647">
    <dxf>
      <font/>
    </dxf>
  </rfmt>
  <rfmt sheetId="1" sqref="U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11" start="0" length="2147483647">
    <dxf>
      <font/>
    </dxf>
  </rfmt>
  <rfmt sheetId="1" sqref="U211" start="0" length="2147483647">
    <dxf>
      <font/>
    </dxf>
  </rfmt>
  <rfmt sheetId="1" sqref="V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11" start="0" length="2147483647">
    <dxf>
      <font/>
    </dxf>
  </rfmt>
  <rfmt sheetId="1" sqref="V211" start="0" length="2147483647">
    <dxf>
      <font/>
    </dxf>
  </rfmt>
  <rfmt sheetId="1" sqref="W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11" start="0" length="2147483647">
    <dxf>
      <font/>
    </dxf>
  </rfmt>
  <rfmt sheetId="1" sqref="W211" start="0" length="2147483647">
    <dxf>
      <font/>
    </dxf>
  </rfmt>
  <rfmt sheetId="1" sqref="X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11" start="0" length="2147483647">
    <dxf>
      <font/>
    </dxf>
  </rfmt>
  <rfmt sheetId="1" sqref="X211" start="0" length="2147483647">
    <dxf>
      <font/>
    </dxf>
  </rfmt>
  <rfmt sheetId="1" sqref="Y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11" start="0" length="2147483647">
    <dxf>
      <font/>
    </dxf>
  </rfmt>
  <rfmt sheetId="1" sqref="Y211" start="0" length="2147483647">
    <dxf>
      <font/>
    </dxf>
  </rfmt>
  <rfmt sheetId="1" sqref="Z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11" start="0" length="2147483647">
    <dxf>
      <font/>
    </dxf>
  </rfmt>
  <rfmt sheetId="1" sqref="Z211" start="0" length="2147483647">
    <dxf>
      <font/>
    </dxf>
  </rfmt>
  <rfmt sheetId="1" sqref="AA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11" start="0" length="2147483647">
    <dxf>
      <font/>
    </dxf>
  </rfmt>
  <rfmt sheetId="1" sqref="AA211" start="0" length="2147483647">
    <dxf>
      <font/>
    </dxf>
  </rfmt>
  <rfmt sheetId="1" sqref="A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11" start="0" length="0">
    <dxf>
      <fill>
        <patternFill patternType="solid">
          <bgColor rgb="FFF2F2F2"/>
        </patternFill>
      </fill>
    </dxf>
  </rfmt>
  <rfmt sheetId="1" sqref="AB211" start="0" length="2147483647">
    <dxf>
      <font/>
    </dxf>
  </rfmt>
  <rfmt sheetId="1" sqref="AB211" start="0" length="2147483647">
    <dxf>
      <font/>
    </dxf>
  </rfmt>
  <rfmt sheetId="1" sqref="A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11" start="0" length="0">
    <dxf>
      <fill>
        <patternFill patternType="solid">
          <bgColor rgb="FFF2F2F2"/>
        </patternFill>
      </fill>
    </dxf>
  </rfmt>
  <rfmt sheetId="1" sqref="AC211" start="0" length="2147483647">
    <dxf>
      <font/>
    </dxf>
  </rfmt>
  <rfmt sheetId="1" sqref="AC211" start="0" length="2147483647">
    <dxf>
      <font/>
    </dxf>
  </rfmt>
  <rfmt sheetId="1" sqref="A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11" start="0" length="0">
    <dxf>
      <fill>
        <patternFill patternType="solid">
          <bgColor rgb="FFF2F2F2"/>
        </patternFill>
      </fill>
    </dxf>
  </rfmt>
  <rfmt sheetId="1" sqref="AD211" start="0" length="2147483647">
    <dxf>
      <font/>
    </dxf>
  </rfmt>
  <rfmt sheetId="1" sqref="AD211" start="0" length="2147483647">
    <dxf>
      <font/>
    </dxf>
  </rfmt>
  <rfmt sheetId="1" sqref="A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11" start="0" length="0">
    <dxf>
      <fill>
        <patternFill patternType="solid">
          <bgColor rgb="FFF2F2F2"/>
        </patternFill>
      </fill>
    </dxf>
  </rfmt>
  <rfmt sheetId="1" sqref="AE211" start="0" length="2147483647">
    <dxf>
      <font/>
    </dxf>
  </rfmt>
  <rfmt sheetId="1" sqref="AE211" start="0" length="2147483647">
    <dxf>
      <font/>
    </dxf>
  </rfmt>
  <rfmt sheetId="1" sqref="A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11" start="0" length="0">
    <dxf>
      <fill>
        <patternFill patternType="solid">
          <bgColor rgb="FFF2F2F2"/>
        </patternFill>
      </fill>
    </dxf>
  </rfmt>
  <rfmt sheetId="1" sqref="AF211" start="0" length="2147483647">
    <dxf>
      <font/>
    </dxf>
  </rfmt>
  <rfmt sheetId="1" sqref="AF211" start="0" length="2147483647">
    <dxf>
      <font/>
    </dxf>
  </rfmt>
  <rfmt sheetId="1" sqref="A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11" start="0" length="0">
    <dxf>
      <fill>
        <patternFill patternType="solid">
          <bgColor rgb="FFF2F2F2"/>
        </patternFill>
      </fill>
    </dxf>
  </rfmt>
  <rfmt sheetId="1" sqref="AG211" start="0" length="2147483647">
    <dxf>
      <font/>
    </dxf>
  </rfmt>
  <rfmt sheetId="1" sqref="AG211" start="0" length="2147483647">
    <dxf>
      <font/>
    </dxf>
  </rfmt>
  <rfmt sheetId="1" sqref="A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11" start="0" length="0">
    <dxf>
      <fill>
        <patternFill patternType="solid">
          <bgColor rgb="FFF2F2F2"/>
        </patternFill>
      </fill>
    </dxf>
  </rfmt>
  <rfmt sheetId="1" sqref="AH211" start="0" length="2147483647">
    <dxf>
      <font/>
    </dxf>
  </rfmt>
  <rfmt sheetId="1" sqref="AH211" start="0" length="2147483647">
    <dxf>
      <font/>
    </dxf>
  </rfmt>
  <rfmt sheetId="1" sqref="AI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11" start="0" length="0">
    <dxf>
      <fill>
        <patternFill patternType="solid">
          <bgColor rgb="FFF2F2F2"/>
        </patternFill>
      </fill>
    </dxf>
  </rfmt>
  <rfmt sheetId="1" sqref="AI211" start="0" length="2147483647">
    <dxf>
      <font/>
    </dxf>
  </rfmt>
  <rfmt sheetId="1" sqref="AI211" start="0" length="2147483647">
    <dxf>
      <font/>
    </dxf>
  </rfmt>
  <rcc rId="555" sId="1">
    <nc r="B211">
      <v>28346</v>
    </nc>
  </rcc>
  <rfmt sheetId="1" sqref="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11" start="0" length="2147483647">
    <dxf>
      <font/>
    </dxf>
  </rfmt>
  <rfmt sheetId="1" sqref="B211" start="0" length="2147483647">
    <dxf>
      <font/>
    </dxf>
  </rfmt>
  <rcc rId="556" sId="1">
    <nc r="C211" t="inlineStr">
      <is>
        <t>1233 HK Equity</t>
      </is>
    </nc>
  </rcc>
  <rfmt sheetId="1" sqref="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11" start="0" length="2147483647">
    <dxf>
      <font/>
    </dxf>
  </rfmt>
  <rfmt sheetId="1" sqref="C211" start="0" length="2147483647">
    <dxf>
      <font/>
    </dxf>
  </rfmt>
  <rcc rId="557" sId="1">
    <nc r="E211" t="inlineStr">
      <is>
        <t>Times China</t>
      </is>
    </nc>
  </rcc>
  <rfmt sheetId="1" sqref="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11" start="0" length="2147483647">
    <dxf>
      <font/>
    </dxf>
  </rfmt>
  <rfmt sheetId="1" sqref="E211" start="0" length="2147483647">
    <dxf>
      <font/>
    </dxf>
  </rfmt>
  <rcc rId="558" sId="1">
    <nc r="D211">
      <f>_xll.BDP(C211,$D$11)</f>
    </nc>
  </rcc>
  <rfmt sheetId="1" sqref="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11" start="0" length="2147483647">
    <dxf>
      <font/>
    </dxf>
  </rfmt>
  <rfmt sheetId="1" sqref="D211" start="0" length="2147483647">
    <dxf>
      <font/>
    </dxf>
  </rfmt>
  <rcc rId="559" sId="1">
    <nc r="F211">
      <f>_xll.BDP(C211,$F$11)</f>
    </nc>
  </rcc>
  <rfmt sheetId="1" sqref="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11" start="0" length="2147483647">
    <dxf>
      <font/>
    </dxf>
  </rfmt>
  <rfmt sheetId="1" sqref="F211" start="0" length="2147483647">
    <dxf>
      <font/>
    </dxf>
  </rfmt>
  <rcc rId="560" sId="1">
    <nc r="G211">
      <f>_xll.BDP(C211,$G$11)</f>
    </nc>
  </rcc>
  <rfmt sheetId="1" sqref="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11" start="0" length="2147483647">
    <dxf>
      <font/>
    </dxf>
  </rfmt>
  <rfmt sheetId="1" sqref="G211" start="0" length="2147483647">
    <dxf>
      <font/>
    </dxf>
  </rfmt>
  <rcc rId="561" sId="1">
    <nc r="AB211">
      <f>_xll.BDH(C211,$AB$11,$D$1,$D$1)</f>
    </nc>
  </rcc>
  <rfmt sheetId="1" sqref="AB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11" start="0" length="0">
    <dxf>
      <fill>
        <patternFill patternType="solid">
          <bgColor rgb="FFF2F2F2"/>
        </patternFill>
      </fill>
    </dxf>
  </rfmt>
  <rfmt sheetId="1" sqref="AB211" start="0" length="2147483647">
    <dxf>
      <font/>
    </dxf>
  </rfmt>
  <rfmt sheetId="1" sqref="AB211" start="0" length="2147483647">
    <dxf>
      <font/>
    </dxf>
  </rfmt>
  <rcc rId="562" sId="1">
    <nc r="H211">
      <f>IF(OR(OR(G211="#N/A N/A",G211="#N/A Real Time"),OR(F211="#N/A N/A",F211="#N/A Real Time")),0,  G211 - F211)</f>
    </nc>
  </rcc>
  <rfmt sheetId="1" sqref="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11" start="0" length="2147483647">
    <dxf>
      <font/>
    </dxf>
  </rfmt>
  <rfmt sheetId="1" sqref="H211" start="0" length="2147483647">
    <dxf>
      <font/>
    </dxf>
  </rfmt>
  <rcc rId="563" sId="1">
    <nc r="I211">
      <f>IF(OR(F211=0,F211="#N/A N/A"),0,H211 / F211*100)</f>
    </nc>
  </rcc>
  <rfmt sheetId="1" sqref="I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11" start="0" length="2147483647">
    <dxf>
      <font/>
    </dxf>
  </rfmt>
  <rfmt sheetId="1" sqref="I211" start="0" length="2147483647">
    <dxf>
      <font/>
    </dxf>
  </rfmt>
  <rcc rId="564" sId="1" numFmtId="4">
    <nc r="J211">
      <v>-304000</v>
    </nc>
  </rcc>
  <rfmt sheetId="1" sqref="J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11" start="0" length="2147483647">
    <dxf>
      <font/>
    </dxf>
  </rfmt>
  <rfmt sheetId="1" sqref="J211" start="0" length="2147483647">
    <dxf>
      <font/>
    </dxf>
  </rfmt>
  <rcc rId="565" sId="1">
    <nc r="K211">
      <f>CONCATENATE(D821,D211, " Curncy")</f>
    </nc>
  </rcc>
  <rfmt sheetId="1" sqref="K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11" start="0" length="2147483647">
    <dxf>
      <font/>
    </dxf>
  </rfmt>
  <rfmt sheetId="1" sqref="K211" start="0" length="2147483647">
    <dxf>
      <font/>
    </dxf>
  </rfmt>
  <rcc rId="566" sId="1">
    <nc r="L211">
      <f>IF(D211 = D821,1,_xll.BDP(K211,$L$11))</f>
    </nc>
  </rcc>
  <rfmt sheetId="1" sqref="L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11" start="0" length="2147483647">
    <dxf>
      <font/>
    </dxf>
  </rfmt>
  <rfmt sheetId="1" sqref="L211" start="0" length="2147483647">
    <dxf>
      <font/>
    </dxf>
  </rfmt>
  <rcc rId="567" sId="1">
    <nc r="M211">
      <f>IF(D211 = D821,1,_xll.BDP(K211,$M$11)*L211)</f>
    </nc>
  </rcc>
  <rfmt sheetId="1" sqref="M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11" start="0" length="2147483647">
    <dxf>
      <font/>
    </dxf>
  </rfmt>
  <rfmt sheetId="1" sqref="M211" start="0" length="2147483647">
    <dxf>
      <font/>
    </dxf>
  </rfmt>
  <rcc rId="568" sId="1">
    <nc r="N211">
      <f>H211*J211*V211/M211</f>
    </nc>
  </rcc>
  <rfmt sheetId="1" sqref="N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11" start="0" length="2147483647">
    <dxf>
      <font/>
    </dxf>
  </rfmt>
  <rfmt sheetId="1" sqref="N211" start="0" length="2147483647">
    <dxf>
      <font/>
    </dxf>
  </rfmt>
  <rcc rId="569" sId="1">
    <nc r="O211">
      <f>N211 / AA755</f>
    </nc>
  </rcc>
  <rfmt sheetId="1" sqref="O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11" start="0" length="2147483647">
    <dxf>
      <font/>
    </dxf>
  </rfmt>
  <rfmt sheetId="1" sqref="O211" start="0" length="2147483647">
    <dxf>
      <font/>
    </dxf>
  </rfmt>
  <rcc rId="570" sId="1">
    <nc r="P211">
      <f>N211 / AA821</f>
    </nc>
  </rcc>
  <rfmt sheetId="1" sqref="P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11" start="0" length="2147483647">
    <dxf>
      <font/>
    </dxf>
  </rfmt>
  <rfmt sheetId="1" sqref="P211" start="0" length="2147483647">
    <dxf>
      <font/>
    </dxf>
  </rfmt>
  <rcc rId="571" sId="1">
    <nc r="Q211">
      <f>IF(J211=0,0,G211*J211*V211/M211)</f>
    </nc>
  </rcc>
  <rfmt sheetId="1" sqref="Q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11" start="0" length="2147483647">
    <dxf>
      <font/>
    </dxf>
  </rfmt>
  <rfmt sheetId="1" sqref="Q211" start="0" length="2147483647">
    <dxf>
      <font/>
    </dxf>
  </rfmt>
  <rcc rId="572" sId="1">
    <nc r="R211">
      <f>Q211 / AA755*100</f>
    </nc>
  </rcc>
  <rfmt sheetId="1" sqref="R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11" start="0" length="2147483647">
    <dxf>
      <font/>
    </dxf>
  </rfmt>
  <rfmt sheetId="1" sqref="R211" start="0" length="2147483647">
    <dxf>
      <font/>
    </dxf>
  </rfmt>
  <rcc rId="573" sId="1">
    <nc r="S211">
      <f>Q211 / AA821*100</f>
    </nc>
  </rcc>
  <rfmt sheetId="1" sqref="S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11" start="0" length="2147483647">
    <dxf>
      <font/>
    </dxf>
  </rfmt>
  <rfmt sheetId="1" sqref="S211" start="0" length="2147483647">
    <dxf>
      <font/>
    </dxf>
  </rfmt>
  <rcc rId="574" sId="1">
    <nc r="T211">
      <f>IF(S211&lt;0,R211,0)</f>
    </nc>
  </rcc>
  <rfmt sheetId="1" sqref="T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11" start="0" length="2147483647">
    <dxf>
      <font/>
    </dxf>
  </rfmt>
  <rfmt sheetId="1" sqref="T211" start="0" length="2147483647">
    <dxf>
      <font/>
    </dxf>
  </rfmt>
  <rcc rId="575" sId="1">
    <nc r="U211">
      <f>IF(S211&gt;0,R211,0)</f>
    </nc>
  </rcc>
  <rfmt sheetId="1" sqref="U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11" start="0" length="2147483647">
    <dxf>
      <font/>
    </dxf>
  </rfmt>
  <rfmt sheetId="1" sqref="U211" start="0" length="2147483647">
    <dxf>
      <font/>
    </dxf>
  </rfmt>
  <rcc rId="576" sId="1">
    <nc r="V211">
      <f>IF(EXACT(D211,UPPER(D211)),1,0.01)/X211</f>
    </nc>
  </rcc>
  <rfmt sheetId="1" sqref="V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11" start="0" length="2147483647">
    <dxf>
      <font/>
    </dxf>
  </rfmt>
  <rfmt sheetId="1" sqref="V211" start="0" length="2147483647">
    <dxf>
      <font/>
    </dxf>
  </rfmt>
  <rcc rId="577" sId="1">
    <nc r="W211">
      <v>0</v>
    </nc>
  </rcc>
  <rfmt sheetId="1" sqref="W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11" start="0" length="2147483647">
    <dxf>
      <font/>
    </dxf>
  </rfmt>
  <rfmt sheetId="1" sqref="W211" start="0" length="2147483647">
    <dxf>
      <font/>
    </dxf>
  </rfmt>
  <rcc rId="578" sId="1">
    <nc r="X211">
      <v>1</v>
    </nc>
  </rcc>
  <rfmt sheetId="1" sqref="X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11" start="0" length="2147483647">
    <dxf>
      <font/>
    </dxf>
  </rfmt>
  <rfmt sheetId="1" sqref="X211" start="0" length="2147483647">
    <dxf>
      <font/>
    </dxf>
  </rfmt>
  <rcc rId="579" sId="1">
    <nc r="Y211">
      <f>IF(AND(S211&lt;0,O211&gt;0),O211,0)</f>
    </nc>
  </rcc>
  <rfmt sheetId="1" sqref="Y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11" start="0" length="2147483647">
    <dxf>
      <font/>
    </dxf>
  </rfmt>
  <rfmt sheetId="1" sqref="Y211" start="0" length="2147483647">
    <dxf>
      <font/>
    </dxf>
  </rfmt>
  <rcc rId="580" sId="1">
    <nc r="Z211">
      <f>IF(AND(S211&gt;0,O211&gt;0),O211,0)</f>
    </nc>
  </rcc>
  <rfmt sheetId="1" sqref="Z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11" start="0" length="2147483647">
    <dxf>
      <font/>
    </dxf>
  </rfmt>
  <rfmt sheetId="1" sqref="Z211" start="0" length="2147483647">
    <dxf>
      <font/>
    </dxf>
  </rfmt>
  <rcc rId="581" sId="1">
    <nc r="AC211">
      <f>IF(OR(OR(F211="#N/A N/A",F211="#N/A Real Time"),OR(AB211="#N/A N/A",AB211="#N/A Real Time")),0,  F211 - AB211)</f>
    </nc>
  </rcc>
  <rfmt sheetId="1" sqref="AC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11" start="0" length="0">
    <dxf>
      <fill>
        <patternFill patternType="solid">
          <bgColor rgb="FFF2F2F2"/>
        </patternFill>
      </fill>
    </dxf>
  </rfmt>
  <rfmt sheetId="1" sqref="AC211" start="0" length="2147483647">
    <dxf>
      <font/>
    </dxf>
  </rfmt>
  <rfmt sheetId="1" sqref="AC211" start="0" length="2147483647">
    <dxf>
      <font/>
    </dxf>
  </rfmt>
  <rcc rId="582" sId="1">
    <nc r="AD211">
      <f>IF(OR(AB211=0,AB211="#N/A N/A"),0,AC211 / AB211*100)</f>
    </nc>
  </rcc>
  <rfmt sheetId="1" sqref="AD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11" start="0" length="0">
    <dxf>
      <fill>
        <patternFill patternType="solid">
          <bgColor rgb="FFF2F2F2"/>
        </patternFill>
      </fill>
    </dxf>
  </rfmt>
  <rfmt sheetId="1" sqref="AD211" start="0" length="2147483647">
    <dxf>
      <font/>
    </dxf>
  </rfmt>
  <rfmt sheetId="1" sqref="AD211" start="0" length="2147483647">
    <dxf>
      <font/>
    </dxf>
  </rfmt>
  <rcc rId="583" sId="1" numFmtId="4">
    <nc r="AE211">
      <v>-304000</v>
    </nc>
  </rcc>
  <rfmt sheetId="1" sqref="AE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11" start="0" length="0">
    <dxf>
      <fill>
        <patternFill patternType="solid">
          <bgColor rgb="FFF2F2F2"/>
        </patternFill>
      </fill>
    </dxf>
  </rfmt>
  <rfmt sheetId="1" sqref="AE211" start="0" length="2147483647">
    <dxf>
      <font/>
    </dxf>
  </rfmt>
  <rfmt sheetId="1" sqref="AE211" start="0" length="2147483647">
    <dxf>
      <font/>
    </dxf>
  </rfmt>
  <rcc rId="584" sId="1">
    <nc r="AF211">
      <f>IF(D211 = D821,1,_xll.BDP(K211,$AF$11)*L211)</f>
    </nc>
  </rcc>
  <rfmt sheetId="1" sqref="AF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11" start="0" length="0">
    <dxf>
      <fill>
        <patternFill patternType="solid">
          <bgColor rgb="FFF2F2F2"/>
        </patternFill>
      </fill>
    </dxf>
  </rfmt>
  <rfmt sheetId="1" sqref="AF211" start="0" length="2147483647">
    <dxf>
      <font/>
    </dxf>
  </rfmt>
  <rfmt sheetId="1" sqref="AF211" start="0" length="2147483647">
    <dxf>
      <font/>
    </dxf>
  </rfmt>
  <rcc rId="585" sId="1">
    <nc r="AG211">
      <f>AC211*AE211*V211/AF211 / AI755</f>
    </nc>
  </rcc>
  <rfmt sheetId="1" sqref="AG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11" start="0" length="0">
    <dxf>
      <fill>
        <patternFill patternType="solid">
          <bgColor rgb="FFF2F2F2"/>
        </patternFill>
      </fill>
    </dxf>
  </rfmt>
  <rfmt sheetId="1" sqref="AG211" start="0" length="2147483647">
    <dxf>
      <font/>
    </dxf>
  </rfmt>
  <rfmt sheetId="1" sqref="AG211" start="0" length="2147483647">
    <dxf>
      <font/>
    </dxf>
  </rfmt>
  <rcc rId="586" sId="1">
    <nc r="AH211">
      <f>AC211*AE211*V211/AF211 / AI821</f>
    </nc>
  </rcc>
  <rfmt sheetId="1" sqref="AH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11" start="0" length="0">
    <dxf>
      <fill>
        <patternFill patternType="solid">
          <bgColor rgb="FFF2F2F2"/>
        </patternFill>
      </fill>
    </dxf>
  </rfmt>
  <rfmt sheetId="1" sqref="AH211" start="0" length="2147483647">
    <dxf>
      <font/>
    </dxf>
  </rfmt>
  <rfmt sheetId="1" sqref="AH211" start="0" length="2147483647">
    <dxf>
      <font/>
    </dxf>
  </rfmt>
  <rcc rId="587" sId="1" numFmtId="4">
    <oc r="J212">
      <v>-780000</v>
    </oc>
    <nc r="J212">
      <v>0</v>
    </nc>
  </rcc>
  <rcc rId="588" sId="1" numFmtId="4">
    <oc r="AE212">
      <v>-780000</v>
    </oc>
    <nc r="AE212">
      <v>0</v>
    </nc>
  </rcc>
  <rfmt sheetId="1" sqref="A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13" start="0" length="2147483647">
    <dxf>
      <font>
        <b/>
      </font>
    </dxf>
  </rfmt>
  <rfmt sheetId="1" sqref="A213" start="0" length="2147483647">
    <dxf>
      <font/>
    </dxf>
  </rfmt>
  <rfmt sheetId="1" sqref="A213" start="0" length="0">
    <dxf>
      <border>
        <left/>
        <right/>
        <top style="thin">
          <color indexed="64"/>
        </top>
        <bottom/>
      </border>
    </dxf>
  </rfmt>
  <rfmt sheetId="1" sqref="A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13" start="0" length="2147483647">
    <dxf>
      <font>
        <b/>
      </font>
    </dxf>
  </rfmt>
  <rfmt sheetId="1" sqref="B213" start="0" length="2147483647">
    <dxf>
      <font/>
    </dxf>
  </rfmt>
  <rfmt sheetId="1" sqref="B213" start="0" length="0">
    <dxf>
      <border>
        <left/>
        <right/>
        <top style="thin">
          <color indexed="64"/>
        </top>
        <bottom/>
      </border>
    </dxf>
  </rfmt>
  <rfmt sheetId="1" sqref="B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13" start="0" length="2147483647">
    <dxf>
      <font>
        <b/>
      </font>
    </dxf>
  </rfmt>
  <rfmt sheetId="1" sqref="C213" start="0" length="2147483647">
    <dxf>
      <font/>
    </dxf>
  </rfmt>
  <rfmt sheetId="1" sqref="C213" start="0" length="0">
    <dxf>
      <border>
        <left/>
        <right/>
        <top style="thin">
          <color indexed="64"/>
        </top>
        <bottom/>
      </border>
    </dxf>
  </rfmt>
  <rfmt sheetId="1" sqref="C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13" start="0" length="2147483647">
    <dxf>
      <font>
        <b/>
      </font>
    </dxf>
  </rfmt>
  <rfmt sheetId="1" sqref="D213" start="0" length="2147483647">
    <dxf>
      <font/>
    </dxf>
  </rfmt>
  <rfmt sheetId="1" sqref="D213" start="0" length="0">
    <dxf>
      <border>
        <left/>
        <right/>
        <top style="thin">
          <color indexed="64"/>
        </top>
        <bottom/>
      </border>
    </dxf>
  </rfmt>
  <rfmt sheetId="1" sqref="D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13" start="0" length="2147483647">
    <dxf>
      <font>
        <b/>
      </font>
    </dxf>
  </rfmt>
  <rfmt sheetId="1" sqref="E213" start="0" length="2147483647">
    <dxf>
      <font/>
    </dxf>
  </rfmt>
  <rfmt sheetId="1" sqref="E213" start="0" length="0">
    <dxf>
      <border>
        <left/>
        <right/>
        <top style="thin">
          <color indexed="64"/>
        </top>
        <bottom/>
      </border>
    </dxf>
  </rfmt>
  <rfmt sheetId="1" sqref="E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13" start="0" length="2147483647">
    <dxf>
      <font>
        <b/>
      </font>
    </dxf>
  </rfmt>
  <rfmt sheetId="1" sqref="F213" start="0" length="2147483647">
    <dxf>
      <font/>
    </dxf>
  </rfmt>
  <rfmt sheetId="1" sqref="F213" start="0" length="0">
    <dxf>
      <border>
        <left/>
        <right/>
        <top style="thin">
          <color indexed="64"/>
        </top>
        <bottom/>
      </border>
    </dxf>
  </rfmt>
  <rfmt sheetId="1" sqref="F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13" start="0" length="2147483647">
    <dxf>
      <font>
        <b/>
      </font>
    </dxf>
  </rfmt>
  <rfmt sheetId="1" sqref="G213" start="0" length="2147483647">
    <dxf>
      <font/>
    </dxf>
  </rfmt>
  <rfmt sheetId="1" sqref="G213" start="0" length="0">
    <dxf>
      <border>
        <left/>
        <right/>
        <top style="thin">
          <color indexed="64"/>
        </top>
        <bottom/>
      </border>
    </dxf>
  </rfmt>
  <rfmt sheetId="1" sqref="G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13" start="0" length="2147483647">
    <dxf>
      <font>
        <b/>
      </font>
    </dxf>
  </rfmt>
  <rfmt sheetId="1" sqref="H213" start="0" length="2147483647">
    <dxf>
      <font/>
    </dxf>
  </rfmt>
  <rfmt sheetId="1" sqref="H213" start="0" length="0">
    <dxf>
      <border>
        <left/>
        <right/>
        <top style="thin">
          <color indexed="64"/>
        </top>
        <bottom/>
      </border>
    </dxf>
  </rfmt>
  <rfmt sheetId="1" sqref="H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13" start="0" length="2147483647">
    <dxf>
      <font>
        <b/>
      </font>
    </dxf>
  </rfmt>
  <rfmt sheetId="1" sqref="I213" start="0" length="2147483647">
    <dxf>
      <font/>
    </dxf>
  </rfmt>
  <rfmt sheetId="1" sqref="I213" start="0" length="0">
    <dxf>
      <border>
        <left/>
        <right/>
        <top style="thin">
          <color indexed="64"/>
        </top>
        <bottom/>
      </border>
    </dxf>
  </rfmt>
  <rfmt sheetId="1" sqref="I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13" start="0" length="2147483647">
    <dxf>
      <font>
        <b/>
      </font>
    </dxf>
  </rfmt>
  <rfmt sheetId="1" sqref="J213" start="0" length="2147483647">
    <dxf>
      <font/>
    </dxf>
  </rfmt>
  <rfmt sheetId="1" sqref="J213" start="0" length="0">
    <dxf>
      <border>
        <left/>
        <right/>
        <top style="thin">
          <color indexed="64"/>
        </top>
        <bottom/>
      </border>
    </dxf>
  </rfmt>
  <rfmt sheetId="1" sqref="J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13" start="0" length="2147483647">
    <dxf>
      <font>
        <b/>
      </font>
    </dxf>
  </rfmt>
  <rfmt sheetId="1" sqref="K213" start="0" length="2147483647">
    <dxf>
      <font/>
    </dxf>
  </rfmt>
  <rfmt sheetId="1" sqref="K213" start="0" length="0">
    <dxf>
      <border>
        <left/>
        <right/>
        <top style="thin">
          <color indexed="64"/>
        </top>
        <bottom/>
      </border>
    </dxf>
  </rfmt>
  <rfmt sheetId="1" sqref="K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13" start="0" length="2147483647">
    <dxf>
      <font>
        <b/>
      </font>
    </dxf>
  </rfmt>
  <rfmt sheetId="1" sqref="L213" start="0" length="2147483647">
    <dxf>
      <font/>
    </dxf>
  </rfmt>
  <rfmt sheetId="1" sqref="L213" start="0" length="0">
    <dxf>
      <border>
        <left/>
        <right/>
        <top style="thin">
          <color indexed="64"/>
        </top>
        <bottom/>
      </border>
    </dxf>
  </rfmt>
  <rfmt sheetId="1" sqref="L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13" start="0" length="2147483647">
    <dxf>
      <font>
        <b/>
      </font>
    </dxf>
  </rfmt>
  <rfmt sheetId="1" sqref="M213" start="0" length="2147483647">
    <dxf>
      <font/>
    </dxf>
  </rfmt>
  <rfmt sheetId="1" sqref="M213" start="0" length="0">
    <dxf>
      <border>
        <left/>
        <right/>
        <top style="thin">
          <color indexed="64"/>
        </top>
        <bottom/>
      </border>
    </dxf>
  </rfmt>
  <rfmt sheetId="1" sqref="M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9" sId="1">
    <oc r="N213">
      <f xml:space="preserve"> SUM(N196:N212)</f>
    </oc>
    <nc r="N213">
      <f xml:space="preserve"> SUM(N196:N212)</f>
    </nc>
  </rcc>
  <rfmt sheetId="1" sqref="N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13" start="0" length="2147483647">
    <dxf>
      <font>
        <b/>
      </font>
    </dxf>
  </rfmt>
  <rfmt sheetId="1" sqref="N213" start="0" length="2147483647">
    <dxf>
      <font/>
    </dxf>
  </rfmt>
  <rfmt sheetId="1" sqref="N213" start="0" length="0">
    <dxf>
      <border>
        <left/>
        <right/>
        <top style="thin">
          <color indexed="64"/>
        </top>
        <bottom/>
      </border>
    </dxf>
  </rfmt>
  <rfmt sheetId="1" sqref="N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0" sId="1">
    <oc r="O213">
      <f xml:space="preserve"> SUM(O196:O212)</f>
    </oc>
    <nc r="O213">
      <f xml:space="preserve"> SUM(O196:O212)</f>
    </nc>
  </rcc>
  <rfmt sheetId="1" sqref="O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13" start="0" length="2147483647">
    <dxf>
      <font/>
    </dxf>
  </rfmt>
  <rfmt sheetId="1" sqref="O213" start="0" length="2147483647">
    <dxf>
      <font/>
    </dxf>
  </rfmt>
  <rfmt sheetId="1" sqref="O213" start="0" length="0">
    <dxf>
      <border>
        <left/>
        <right/>
        <top style="thin">
          <color indexed="64"/>
        </top>
        <bottom/>
      </border>
    </dxf>
  </rfmt>
  <rfmt sheetId="1" sqref="O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1" sId="1">
    <oc r="P213">
      <f xml:space="preserve"> SUM(P196:P212)</f>
    </oc>
    <nc r="P213">
      <f xml:space="preserve"> SUM(P196:P212)</f>
    </nc>
  </rcc>
  <rfmt sheetId="1" sqref="P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13" start="0" length="2147483647">
    <dxf>
      <font/>
    </dxf>
  </rfmt>
  <rfmt sheetId="1" sqref="P213" start="0" length="2147483647">
    <dxf>
      <font/>
    </dxf>
  </rfmt>
  <rfmt sheetId="1" sqref="P213" start="0" length="0">
    <dxf>
      <border>
        <left/>
        <right/>
        <top style="thin">
          <color indexed="64"/>
        </top>
        <bottom/>
      </border>
    </dxf>
  </rfmt>
  <rfmt sheetId="1" sqref="P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" sId="1">
    <oc r="Q213">
      <f xml:space="preserve"> SUM(Q196:Q212)</f>
    </oc>
    <nc r="Q213">
      <f xml:space="preserve"> SUM(Q196:Q212)</f>
    </nc>
  </rcc>
  <rfmt sheetId="1" sqref="Q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13" start="0" length="2147483647">
    <dxf>
      <font>
        <b/>
      </font>
    </dxf>
  </rfmt>
  <rfmt sheetId="1" sqref="Q213" start="0" length="2147483647">
    <dxf>
      <font/>
    </dxf>
  </rfmt>
  <rfmt sheetId="1" sqref="Q213" start="0" length="0">
    <dxf>
      <border>
        <left/>
        <right/>
        <top style="thin">
          <color indexed="64"/>
        </top>
        <bottom/>
      </border>
    </dxf>
  </rfmt>
  <rfmt sheetId="1" sqref="Q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3" sId="1">
    <oc r="R213">
      <f xml:space="preserve"> SUM(R196:R212)</f>
    </oc>
    <nc r="R213">
      <f xml:space="preserve"> SUM(R196:R212)</f>
    </nc>
  </rcc>
  <rfmt sheetId="1" sqref="R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13" start="0" length="2147483647">
    <dxf>
      <font>
        <b/>
      </font>
    </dxf>
  </rfmt>
  <rfmt sheetId="1" sqref="R213" start="0" length="2147483647">
    <dxf>
      <font/>
    </dxf>
  </rfmt>
  <rfmt sheetId="1" sqref="R213" start="0" length="0">
    <dxf>
      <border>
        <left/>
        <right/>
        <top style="thin">
          <color indexed="64"/>
        </top>
        <bottom/>
      </border>
    </dxf>
  </rfmt>
  <rfmt sheetId="1" sqref="R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4" sId="1">
    <oc r="S213">
      <f xml:space="preserve"> SUM(S196:S212)</f>
    </oc>
    <nc r="S213">
      <f xml:space="preserve"> SUM(S196:S212)</f>
    </nc>
  </rcc>
  <rfmt sheetId="1" sqref="S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13" start="0" length="2147483647">
    <dxf>
      <font>
        <b/>
      </font>
    </dxf>
  </rfmt>
  <rfmt sheetId="1" sqref="S213" start="0" length="2147483647">
    <dxf>
      <font/>
    </dxf>
  </rfmt>
  <rfmt sheetId="1" sqref="S213" start="0" length="0">
    <dxf>
      <border>
        <left/>
        <right/>
        <top style="thin">
          <color indexed="64"/>
        </top>
        <bottom/>
      </border>
    </dxf>
  </rfmt>
  <rfmt sheetId="1" sqref="S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5" sId="1">
    <oc r="T213">
      <f xml:space="preserve"> SUM(T196:T212)</f>
    </oc>
    <nc r="T213">
      <f xml:space="preserve"> SUM(T196:T212)</f>
    </nc>
  </rcc>
  <rfmt sheetId="1" sqref="T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13" start="0" length="2147483647">
    <dxf>
      <font>
        <b/>
      </font>
    </dxf>
  </rfmt>
  <rfmt sheetId="1" sqref="T213" start="0" length="2147483647">
    <dxf>
      <font/>
    </dxf>
  </rfmt>
  <rfmt sheetId="1" sqref="T213" start="0" length="0">
    <dxf>
      <border>
        <left/>
        <right/>
        <top style="thin">
          <color indexed="64"/>
        </top>
        <bottom/>
      </border>
    </dxf>
  </rfmt>
  <rfmt sheetId="1" sqref="T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6" sId="1">
    <oc r="U213">
      <f xml:space="preserve"> SUM(U196:U212)</f>
    </oc>
    <nc r="U213">
      <f xml:space="preserve"> SUM(U196:U212)</f>
    </nc>
  </rcc>
  <rfmt sheetId="1" sqref="U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13" start="0" length="2147483647">
    <dxf>
      <font>
        <b/>
      </font>
    </dxf>
  </rfmt>
  <rfmt sheetId="1" sqref="U213" start="0" length="2147483647">
    <dxf>
      <font/>
    </dxf>
  </rfmt>
  <rfmt sheetId="1" sqref="U213" start="0" length="0">
    <dxf>
      <border>
        <left/>
        <right/>
        <top style="thin">
          <color indexed="64"/>
        </top>
        <bottom/>
      </border>
    </dxf>
  </rfmt>
  <rfmt sheetId="1" sqref="U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13" start="0" length="2147483647">
    <dxf>
      <font>
        <b/>
      </font>
    </dxf>
  </rfmt>
  <rfmt sheetId="1" sqref="V213" start="0" length="2147483647">
    <dxf>
      <font/>
    </dxf>
  </rfmt>
  <rfmt sheetId="1" sqref="V213" start="0" length="0">
    <dxf>
      <border>
        <left/>
        <right/>
        <top style="thin">
          <color indexed="64"/>
        </top>
        <bottom/>
      </border>
    </dxf>
  </rfmt>
  <rfmt sheetId="1" sqref="V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13" start="0" length="2147483647">
    <dxf>
      <font>
        <b/>
      </font>
    </dxf>
  </rfmt>
  <rfmt sheetId="1" sqref="W213" start="0" length="2147483647">
    <dxf>
      <font/>
    </dxf>
  </rfmt>
  <rfmt sheetId="1" sqref="W213" start="0" length="0">
    <dxf>
      <border>
        <left/>
        <right/>
        <top style="thin">
          <color indexed="64"/>
        </top>
        <bottom/>
      </border>
    </dxf>
  </rfmt>
  <rfmt sheetId="1" sqref="W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13" start="0" length="2147483647">
    <dxf>
      <font>
        <b/>
      </font>
    </dxf>
  </rfmt>
  <rfmt sheetId="1" sqref="X213" start="0" length="2147483647">
    <dxf>
      <font/>
    </dxf>
  </rfmt>
  <rfmt sheetId="1" sqref="X213" start="0" length="0">
    <dxf>
      <border>
        <left/>
        <right/>
        <top style="thin">
          <color indexed="64"/>
        </top>
        <bottom/>
      </border>
    </dxf>
  </rfmt>
  <rfmt sheetId="1" sqref="X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7" sId="1">
    <oc r="Y213">
      <f xml:space="preserve"> SUM(Y196:Y212)</f>
    </oc>
    <nc r="Y213">
      <f xml:space="preserve"> SUM(Y196:Y212)</f>
    </nc>
  </rcc>
  <rfmt sheetId="1" sqref="Y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13" start="0" length="2147483647">
    <dxf>
      <font>
        <b/>
      </font>
    </dxf>
  </rfmt>
  <rfmt sheetId="1" sqref="Y213" start="0" length="2147483647">
    <dxf>
      <font/>
    </dxf>
  </rfmt>
  <rfmt sheetId="1" sqref="Y213" start="0" length="0">
    <dxf>
      <border>
        <left/>
        <right/>
        <top style="thin">
          <color indexed="64"/>
        </top>
        <bottom/>
      </border>
    </dxf>
  </rfmt>
  <rfmt sheetId="1" sqref="Y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8" sId="1">
    <oc r="Z213">
      <f xml:space="preserve"> SUM(Z196:Z212)</f>
    </oc>
    <nc r="Z213">
      <f xml:space="preserve"> SUM(Z196:Z212)</f>
    </nc>
  </rcc>
  <rfmt sheetId="1" sqref="Z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13" start="0" length="2147483647">
    <dxf>
      <font>
        <b/>
      </font>
    </dxf>
  </rfmt>
  <rfmt sheetId="1" sqref="Z213" start="0" length="2147483647">
    <dxf>
      <font/>
    </dxf>
  </rfmt>
  <rfmt sheetId="1" sqref="Z213" start="0" length="0">
    <dxf>
      <border>
        <left/>
        <right/>
        <top style="thin">
          <color indexed="64"/>
        </top>
        <bottom/>
      </border>
    </dxf>
  </rfmt>
  <rfmt sheetId="1" sqref="Z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13" start="0" length="2147483647">
    <dxf>
      <font>
        <b/>
      </font>
    </dxf>
  </rfmt>
  <rfmt sheetId="1" sqref="AA213" start="0" length="2147483647">
    <dxf>
      <font/>
    </dxf>
  </rfmt>
  <rfmt sheetId="1" sqref="AA213" start="0" length="0">
    <dxf>
      <border>
        <left/>
        <right/>
        <top style="thin">
          <color indexed="64"/>
        </top>
        <bottom/>
      </border>
    </dxf>
  </rfmt>
  <rfmt sheetId="1" sqref="AA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13" start="0" length="0">
    <dxf>
      <fill>
        <patternFill patternType="solid">
          <bgColor rgb="FFF2F2F2"/>
        </patternFill>
      </fill>
    </dxf>
  </rfmt>
  <rfmt sheetId="1" sqref="AB213" start="0" length="2147483647">
    <dxf>
      <font>
        <b/>
      </font>
    </dxf>
  </rfmt>
  <rfmt sheetId="1" sqref="AB213" start="0" length="2147483647">
    <dxf>
      <font/>
    </dxf>
  </rfmt>
  <rfmt sheetId="1" sqref="AB213" start="0" length="0">
    <dxf>
      <border>
        <left/>
        <right/>
        <top style="thin">
          <color indexed="64"/>
        </top>
        <bottom/>
      </border>
    </dxf>
  </rfmt>
  <rfmt sheetId="1" sqref="AB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13" start="0" length="0">
    <dxf>
      <fill>
        <patternFill patternType="solid">
          <bgColor rgb="FFF2F2F2"/>
        </patternFill>
      </fill>
    </dxf>
  </rfmt>
  <rfmt sheetId="1" sqref="AC213" start="0" length="2147483647">
    <dxf>
      <font>
        <b/>
      </font>
    </dxf>
  </rfmt>
  <rfmt sheetId="1" sqref="AC213" start="0" length="2147483647">
    <dxf>
      <font/>
    </dxf>
  </rfmt>
  <rfmt sheetId="1" sqref="AC213" start="0" length="0">
    <dxf>
      <border>
        <left/>
        <right/>
        <top style="thin">
          <color indexed="64"/>
        </top>
        <bottom/>
      </border>
    </dxf>
  </rfmt>
  <rfmt sheetId="1" sqref="AC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13" start="0" length="0">
    <dxf>
      <fill>
        <patternFill patternType="solid">
          <bgColor rgb="FFF2F2F2"/>
        </patternFill>
      </fill>
    </dxf>
  </rfmt>
  <rfmt sheetId="1" sqref="AD213" start="0" length="2147483647">
    <dxf>
      <font>
        <b/>
      </font>
    </dxf>
  </rfmt>
  <rfmt sheetId="1" sqref="AD213" start="0" length="2147483647">
    <dxf>
      <font/>
    </dxf>
  </rfmt>
  <rfmt sheetId="1" sqref="AD213" start="0" length="0">
    <dxf>
      <border>
        <left/>
        <right/>
        <top style="thin">
          <color indexed="64"/>
        </top>
        <bottom/>
      </border>
    </dxf>
  </rfmt>
  <rfmt sheetId="1" sqref="AD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13" start="0" length="0">
    <dxf>
      <fill>
        <patternFill patternType="solid">
          <bgColor rgb="FFF2F2F2"/>
        </patternFill>
      </fill>
    </dxf>
  </rfmt>
  <rfmt sheetId="1" sqref="AE213" start="0" length="2147483647">
    <dxf>
      <font>
        <b/>
      </font>
    </dxf>
  </rfmt>
  <rfmt sheetId="1" sqref="AE213" start="0" length="2147483647">
    <dxf>
      <font/>
    </dxf>
  </rfmt>
  <rfmt sheetId="1" sqref="AE213" start="0" length="0">
    <dxf>
      <border>
        <left/>
        <right/>
        <top style="thin">
          <color indexed="64"/>
        </top>
        <bottom/>
      </border>
    </dxf>
  </rfmt>
  <rfmt sheetId="1" sqref="AE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13" start="0" length="0">
    <dxf>
      <fill>
        <patternFill patternType="solid">
          <bgColor rgb="FFF2F2F2"/>
        </patternFill>
      </fill>
    </dxf>
  </rfmt>
  <rfmt sheetId="1" sqref="AF213" start="0" length="2147483647">
    <dxf>
      <font>
        <b/>
      </font>
    </dxf>
  </rfmt>
  <rfmt sheetId="1" sqref="AF213" start="0" length="2147483647">
    <dxf>
      <font/>
    </dxf>
  </rfmt>
  <rfmt sheetId="1" sqref="AF213" start="0" length="0">
    <dxf>
      <border>
        <left/>
        <right/>
        <top style="thin">
          <color indexed="64"/>
        </top>
        <bottom/>
      </border>
    </dxf>
  </rfmt>
  <rfmt sheetId="1" sqref="AF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9" sId="1">
    <oc r="AG213">
      <f xml:space="preserve"> SUM(AG196:AG212)</f>
    </oc>
    <nc r="AG213">
      <f xml:space="preserve"> SUM(AG196:AG212)</f>
    </nc>
  </rcc>
  <rfmt sheetId="1" sqref="AG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13" start="0" length="0">
    <dxf>
      <fill>
        <patternFill patternType="solid">
          <bgColor rgb="FFF2F2F2"/>
        </patternFill>
      </fill>
    </dxf>
  </rfmt>
  <rfmt sheetId="1" sqref="AG213" start="0" length="2147483647">
    <dxf>
      <font/>
    </dxf>
  </rfmt>
  <rfmt sheetId="1" sqref="AG213" start="0" length="2147483647">
    <dxf>
      <font/>
    </dxf>
  </rfmt>
  <rfmt sheetId="1" sqref="AG213" start="0" length="0">
    <dxf>
      <border>
        <left/>
        <right/>
        <top style="thin">
          <color indexed="64"/>
        </top>
        <bottom/>
      </border>
    </dxf>
  </rfmt>
  <rfmt sheetId="1" sqref="AG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0" sId="1">
    <oc r="AH213">
      <f xml:space="preserve"> SUM(AH196:AH212)</f>
    </oc>
    <nc r="AH213">
      <f xml:space="preserve"> SUM(AH196:AH212)</f>
    </nc>
  </rcc>
  <rfmt sheetId="1" sqref="AH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13" start="0" length="0">
    <dxf>
      <fill>
        <patternFill patternType="solid">
          <bgColor rgb="FFF2F2F2"/>
        </patternFill>
      </fill>
    </dxf>
  </rfmt>
  <rfmt sheetId="1" sqref="AH213" start="0" length="2147483647">
    <dxf>
      <font/>
    </dxf>
  </rfmt>
  <rfmt sheetId="1" sqref="AH213" start="0" length="2147483647">
    <dxf>
      <font/>
    </dxf>
  </rfmt>
  <rfmt sheetId="1" sqref="AH213" start="0" length="0">
    <dxf>
      <border>
        <left/>
        <right/>
        <top style="thin">
          <color indexed="64"/>
        </top>
        <bottom/>
      </border>
    </dxf>
  </rfmt>
  <rfmt sheetId="1" sqref="AH21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2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13" start="0" length="0">
    <dxf>
      <fill>
        <patternFill patternType="solid">
          <bgColor rgb="FFF2F2F2"/>
        </patternFill>
      </fill>
    </dxf>
  </rfmt>
  <rfmt sheetId="1" sqref="AI213" start="0" length="2147483647">
    <dxf>
      <font>
        <b/>
      </font>
    </dxf>
  </rfmt>
  <rfmt sheetId="1" sqref="AI213" start="0" length="2147483647">
    <dxf>
      <font/>
    </dxf>
  </rfmt>
  <rfmt sheetId="1" sqref="AI213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213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601" sId="1" numFmtId="34">
    <oc r="F221">
      <v>103.99</v>
    </oc>
    <nc r="F221">
      <v>109.68</v>
    </nc>
  </rcc>
  <rcc rId="602" sId="1" numFmtId="34">
    <oc r="G221">
      <v>103.99</v>
    </oc>
    <nc r="G221">
      <v>110.32</v>
    </nc>
  </rcc>
  <rcc rId="603" sId="1" numFmtId="34">
    <oc r="AB221">
      <v>103.28</v>
    </oc>
    <nc r="AB221">
      <v>109.31</v>
    </nc>
  </rcc>
  <rcc rId="604" sId="1" numFmtId="4">
    <oc r="J221">
      <v>16257.200500000001</v>
    </oc>
    <nc r="J221">
      <v>16308.110500000001</v>
    </nc>
  </rcc>
  <rcc rId="605" sId="1" numFmtId="4">
    <oc r="AE221">
      <v>16257.200500000001</v>
    </oc>
    <nc r="AE221">
      <v>16308.110500000001</v>
    </nc>
  </rcc>
  <rrc rId="606" sId="1" ref="A239:XFD239" action="insertRow">
    <undo index="0" exp="area" dr="G$1:G$1048576" r="E9" sId="1"/>
    <undo index="2" exp="area" ref3D="1" dr="$A$756:$XFD$81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39:AI239" start="0" length="0">
    <dxf>
      <fill>
        <patternFill patternType="none">
          <bgColor indexed="65"/>
        </patternFill>
      </fill>
    </dxf>
  </rfmt>
  <rfmt sheetId="1" sqref="A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39" start="0" length="2147483647">
    <dxf>
      <font/>
    </dxf>
  </rfmt>
  <rfmt sheetId="1" sqref="A239" start="0" length="2147483647">
    <dxf>
      <font/>
    </dxf>
  </rfmt>
  <rfmt sheetId="1" sqref="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39" start="0" length="2147483647">
    <dxf>
      <font/>
    </dxf>
  </rfmt>
  <rfmt sheetId="1" sqref="B239" start="0" length="2147483647">
    <dxf>
      <font/>
    </dxf>
  </rfmt>
  <rfmt sheetId="1" sqref="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39" start="0" length="2147483647">
    <dxf>
      <font/>
    </dxf>
  </rfmt>
  <rfmt sheetId="1" sqref="C239" start="0" length="2147483647">
    <dxf>
      <font/>
    </dxf>
  </rfmt>
  <rfmt sheetId="1" sqref="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39" start="0" length="2147483647">
    <dxf>
      <font/>
    </dxf>
  </rfmt>
  <rfmt sheetId="1" sqref="D239" start="0" length="2147483647">
    <dxf>
      <font/>
    </dxf>
  </rfmt>
  <rfmt sheetId="1" sqref="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39" start="0" length="2147483647">
    <dxf>
      <font/>
    </dxf>
  </rfmt>
  <rfmt sheetId="1" sqref="E239" start="0" length="2147483647">
    <dxf>
      <font/>
    </dxf>
  </rfmt>
  <rfmt sheetId="1" sqref="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39" start="0" length="2147483647">
    <dxf>
      <font/>
    </dxf>
  </rfmt>
  <rfmt sheetId="1" sqref="F239" start="0" length="2147483647">
    <dxf>
      <font/>
    </dxf>
  </rfmt>
  <rfmt sheetId="1" sqref="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39" start="0" length="2147483647">
    <dxf>
      <font/>
    </dxf>
  </rfmt>
  <rfmt sheetId="1" sqref="G239" start="0" length="2147483647">
    <dxf>
      <font/>
    </dxf>
  </rfmt>
  <rfmt sheetId="1" sqref="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39" start="0" length="2147483647">
    <dxf>
      <font/>
    </dxf>
  </rfmt>
  <rfmt sheetId="1" sqref="H239" start="0" length="2147483647">
    <dxf>
      <font/>
    </dxf>
  </rfmt>
  <rfmt sheetId="1" sqref="I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39" start="0" length="2147483647">
    <dxf>
      <font/>
    </dxf>
  </rfmt>
  <rfmt sheetId="1" sqref="I239" start="0" length="2147483647">
    <dxf>
      <font/>
    </dxf>
  </rfmt>
  <rfmt sheetId="1" sqref="J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39" start="0" length="2147483647">
    <dxf>
      <font/>
    </dxf>
  </rfmt>
  <rfmt sheetId="1" sqref="J239" start="0" length="2147483647">
    <dxf>
      <font/>
    </dxf>
  </rfmt>
  <rfmt sheetId="1" sqref="K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39" start="0" length="2147483647">
    <dxf>
      <font/>
    </dxf>
  </rfmt>
  <rfmt sheetId="1" sqref="K239" start="0" length="2147483647">
    <dxf>
      <font/>
    </dxf>
  </rfmt>
  <rfmt sheetId="1" sqref="L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39" start="0" length="2147483647">
    <dxf>
      <font/>
    </dxf>
  </rfmt>
  <rfmt sheetId="1" sqref="L239" start="0" length="2147483647">
    <dxf>
      <font/>
    </dxf>
  </rfmt>
  <rfmt sheetId="1" sqref="M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39" start="0" length="2147483647">
    <dxf>
      <font/>
    </dxf>
  </rfmt>
  <rfmt sheetId="1" sqref="M239" start="0" length="2147483647">
    <dxf>
      <font/>
    </dxf>
  </rfmt>
  <rfmt sheetId="1" sqref="N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39" start="0" length="2147483647">
    <dxf>
      <font/>
    </dxf>
  </rfmt>
  <rfmt sheetId="1" sqref="N239" start="0" length="2147483647">
    <dxf>
      <font/>
    </dxf>
  </rfmt>
  <rfmt sheetId="1" sqref="O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39" start="0" length="2147483647">
    <dxf>
      <font/>
    </dxf>
  </rfmt>
  <rfmt sheetId="1" sqref="O239" start="0" length="2147483647">
    <dxf>
      <font/>
    </dxf>
  </rfmt>
  <rfmt sheetId="1" sqref="P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39" start="0" length="2147483647">
    <dxf>
      <font/>
    </dxf>
  </rfmt>
  <rfmt sheetId="1" sqref="P239" start="0" length="2147483647">
    <dxf>
      <font/>
    </dxf>
  </rfmt>
  <rfmt sheetId="1" sqref="Q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39" start="0" length="2147483647">
    <dxf>
      <font/>
    </dxf>
  </rfmt>
  <rfmt sheetId="1" sqref="Q239" start="0" length="2147483647">
    <dxf>
      <font/>
    </dxf>
  </rfmt>
  <rfmt sheetId="1" sqref="R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39" start="0" length="2147483647">
    <dxf>
      <font/>
    </dxf>
  </rfmt>
  <rfmt sheetId="1" sqref="R239" start="0" length="2147483647">
    <dxf>
      <font/>
    </dxf>
  </rfmt>
  <rfmt sheetId="1" sqref="S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39" start="0" length="2147483647">
    <dxf>
      <font/>
    </dxf>
  </rfmt>
  <rfmt sheetId="1" sqref="S239" start="0" length="2147483647">
    <dxf>
      <font/>
    </dxf>
  </rfmt>
  <rfmt sheetId="1" sqref="T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39" start="0" length="2147483647">
    <dxf>
      <font/>
    </dxf>
  </rfmt>
  <rfmt sheetId="1" sqref="T239" start="0" length="2147483647">
    <dxf>
      <font/>
    </dxf>
  </rfmt>
  <rfmt sheetId="1" sqref="U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39" start="0" length="2147483647">
    <dxf>
      <font/>
    </dxf>
  </rfmt>
  <rfmt sheetId="1" sqref="U239" start="0" length="2147483647">
    <dxf>
      <font/>
    </dxf>
  </rfmt>
  <rfmt sheetId="1" sqref="V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39" start="0" length="2147483647">
    <dxf>
      <font/>
    </dxf>
  </rfmt>
  <rfmt sheetId="1" sqref="V239" start="0" length="2147483647">
    <dxf>
      <font/>
    </dxf>
  </rfmt>
  <rfmt sheetId="1" sqref="W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39" start="0" length="2147483647">
    <dxf>
      <font/>
    </dxf>
  </rfmt>
  <rfmt sheetId="1" sqref="W239" start="0" length="2147483647">
    <dxf>
      <font/>
    </dxf>
  </rfmt>
  <rfmt sheetId="1" sqref="X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39" start="0" length="2147483647">
    <dxf>
      <font/>
    </dxf>
  </rfmt>
  <rfmt sheetId="1" sqref="X239" start="0" length="2147483647">
    <dxf>
      <font/>
    </dxf>
  </rfmt>
  <rfmt sheetId="1" sqref="Y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39" start="0" length="2147483647">
    <dxf>
      <font/>
    </dxf>
  </rfmt>
  <rfmt sheetId="1" sqref="Y239" start="0" length="2147483647">
    <dxf>
      <font/>
    </dxf>
  </rfmt>
  <rfmt sheetId="1" sqref="Z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39" start="0" length="2147483647">
    <dxf>
      <font/>
    </dxf>
  </rfmt>
  <rfmt sheetId="1" sqref="Z239" start="0" length="2147483647">
    <dxf>
      <font/>
    </dxf>
  </rfmt>
  <rfmt sheetId="1" sqref="AA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39" start="0" length="2147483647">
    <dxf>
      <font/>
    </dxf>
  </rfmt>
  <rfmt sheetId="1" sqref="AA239" start="0" length="2147483647">
    <dxf>
      <font/>
    </dxf>
  </rfmt>
  <rfmt sheetId="1" sqref="A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39" start="0" length="0">
    <dxf>
      <fill>
        <patternFill patternType="solid">
          <bgColor rgb="FFF2F2F2"/>
        </patternFill>
      </fill>
    </dxf>
  </rfmt>
  <rfmt sheetId="1" sqref="AB239" start="0" length="2147483647">
    <dxf>
      <font/>
    </dxf>
  </rfmt>
  <rfmt sheetId="1" sqref="AB239" start="0" length="2147483647">
    <dxf>
      <font/>
    </dxf>
  </rfmt>
  <rfmt sheetId="1" sqref="A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39" start="0" length="0">
    <dxf>
      <fill>
        <patternFill patternType="solid">
          <bgColor rgb="FFF2F2F2"/>
        </patternFill>
      </fill>
    </dxf>
  </rfmt>
  <rfmt sheetId="1" sqref="AC239" start="0" length="2147483647">
    <dxf>
      <font/>
    </dxf>
  </rfmt>
  <rfmt sheetId="1" sqref="AC239" start="0" length="2147483647">
    <dxf>
      <font/>
    </dxf>
  </rfmt>
  <rfmt sheetId="1" sqref="A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39" start="0" length="0">
    <dxf>
      <fill>
        <patternFill patternType="solid">
          <bgColor rgb="FFF2F2F2"/>
        </patternFill>
      </fill>
    </dxf>
  </rfmt>
  <rfmt sheetId="1" sqref="AD239" start="0" length="2147483647">
    <dxf>
      <font/>
    </dxf>
  </rfmt>
  <rfmt sheetId="1" sqref="AD239" start="0" length="2147483647">
    <dxf>
      <font/>
    </dxf>
  </rfmt>
  <rfmt sheetId="1" sqref="A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39" start="0" length="0">
    <dxf>
      <fill>
        <patternFill patternType="solid">
          <bgColor rgb="FFF2F2F2"/>
        </patternFill>
      </fill>
    </dxf>
  </rfmt>
  <rfmt sheetId="1" sqref="AE239" start="0" length="2147483647">
    <dxf>
      <font/>
    </dxf>
  </rfmt>
  <rfmt sheetId="1" sqref="AE239" start="0" length="2147483647">
    <dxf>
      <font/>
    </dxf>
  </rfmt>
  <rfmt sheetId="1" sqref="A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39" start="0" length="0">
    <dxf>
      <fill>
        <patternFill patternType="solid">
          <bgColor rgb="FFF2F2F2"/>
        </patternFill>
      </fill>
    </dxf>
  </rfmt>
  <rfmt sheetId="1" sqref="AF239" start="0" length="2147483647">
    <dxf>
      <font/>
    </dxf>
  </rfmt>
  <rfmt sheetId="1" sqref="AF239" start="0" length="2147483647">
    <dxf>
      <font/>
    </dxf>
  </rfmt>
  <rfmt sheetId="1" sqref="A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39" start="0" length="0">
    <dxf>
      <fill>
        <patternFill patternType="solid">
          <bgColor rgb="FFF2F2F2"/>
        </patternFill>
      </fill>
    </dxf>
  </rfmt>
  <rfmt sheetId="1" sqref="AG239" start="0" length="2147483647">
    <dxf>
      <font/>
    </dxf>
  </rfmt>
  <rfmt sheetId="1" sqref="AG239" start="0" length="2147483647">
    <dxf>
      <font/>
    </dxf>
  </rfmt>
  <rfmt sheetId="1" sqref="A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39" start="0" length="0">
    <dxf>
      <fill>
        <patternFill patternType="solid">
          <bgColor rgb="FFF2F2F2"/>
        </patternFill>
      </fill>
    </dxf>
  </rfmt>
  <rfmt sheetId="1" sqref="AH239" start="0" length="2147483647">
    <dxf>
      <font/>
    </dxf>
  </rfmt>
  <rfmt sheetId="1" sqref="AH239" start="0" length="2147483647">
    <dxf>
      <font/>
    </dxf>
  </rfmt>
  <rfmt sheetId="1" sqref="AI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39" start="0" length="0">
    <dxf>
      <fill>
        <patternFill patternType="solid">
          <bgColor rgb="FFF2F2F2"/>
        </patternFill>
      </fill>
    </dxf>
  </rfmt>
  <rfmt sheetId="1" sqref="AI239" start="0" length="2147483647">
    <dxf>
      <font/>
    </dxf>
  </rfmt>
  <rfmt sheetId="1" sqref="AI239" start="0" length="2147483647">
    <dxf>
      <font/>
    </dxf>
  </rfmt>
  <rcc rId="607" sId="1">
    <nc r="B239">
      <v>6885</v>
    </nc>
  </rcc>
  <rfmt sheetId="1" sqref="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39" start="0" length="2147483647">
    <dxf>
      <font/>
    </dxf>
  </rfmt>
  <rfmt sheetId="1" sqref="B239" start="0" length="2147483647">
    <dxf>
      <font/>
    </dxf>
  </rfmt>
  <rcc rId="608" sId="1">
    <nc r="C239" t="inlineStr">
      <is>
        <t>SRS IM Equity</t>
      </is>
    </nc>
  </rcc>
  <rfmt sheetId="1" sqref="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39" start="0" length="2147483647">
    <dxf>
      <font/>
    </dxf>
  </rfmt>
  <rfmt sheetId="1" sqref="C239" start="0" length="2147483647">
    <dxf>
      <font/>
    </dxf>
  </rfmt>
  <rcc rId="609" sId="1">
    <nc r="E239" t="inlineStr">
      <is>
        <t>Saras</t>
      </is>
    </nc>
  </rcc>
  <rfmt sheetId="1" sqref="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39" start="0" length="2147483647">
    <dxf>
      <font/>
    </dxf>
  </rfmt>
  <rfmt sheetId="1" sqref="E239" start="0" length="2147483647">
    <dxf>
      <font/>
    </dxf>
  </rfmt>
  <rcc rId="610" sId="1">
    <nc r="D239">
      <f>_xll.BDP(C239,$D$11)</f>
    </nc>
  </rcc>
  <rfmt sheetId="1" sqref="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39" start="0" length="2147483647">
    <dxf>
      <font/>
    </dxf>
  </rfmt>
  <rfmt sheetId="1" sqref="D239" start="0" length="2147483647">
    <dxf>
      <font/>
    </dxf>
  </rfmt>
  <rcc rId="611" sId="1">
    <nc r="F239">
      <f>_xll.BDP(C239,$F$11)</f>
    </nc>
  </rcc>
  <rfmt sheetId="1" sqref="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39" start="0" length="2147483647">
    <dxf>
      <font/>
    </dxf>
  </rfmt>
  <rfmt sheetId="1" sqref="F239" start="0" length="2147483647">
    <dxf>
      <font/>
    </dxf>
  </rfmt>
  <rcc rId="612" sId="1">
    <nc r="G239">
      <f>_xll.BDP(C239,$G$11)</f>
    </nc>
  </rcc>
  <rfmt sheetId="1" sqref="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39" start="0" length="2147483647">
    <dxf>
      <font/>
    </dxf>
  </rfmt>
  <rfmt sheetId="1" sqref="G239" start="0" length="2147483647">
    <dxf>
      <font/>
    </dxf>
  </rfmt>
  <rcc rId="613" sId="1">
    <nc r="AB239">
      <f>_xll.BDH(C239,$AB$11,$D$1,$D$1)</f>
    </nc>
  </rcc>
  <rfmt sheetId="1" sqref="AB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39" start="0" length="0">
    <dxf>
      <fill>
        <patternFill patternType="solid">
          <bgColor rgb="FFF2F2F2"/>
        </patternFill>
      </fill>
    </dxf>
  </rfmt>
  <rfmt sheetId="1" sqref="AB239" start="0" length="2147483647">
    <dxf>
      <font/>
    </dxf>
  </rfmt>
  <rfmt sheetId="1" sqref="AB239" start="0" length="2147483647">
    <dxf>
      <font/>
    </dxf>
  </rfmt>
  <rcc rId="614" sId="1">
    <nc r="H239">
      <f>IF(OR(OR(G239="#N/A N/A",G239="#N/A Real Time"),OR(F239="#N/A N/A",F239="#N/A Real Time")),0,  G239 - F239)</f>
    </nc>
  </rcc>
  <rfmt sheetId="1" sqref="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39" start="0" length="2147483647">
    <dxf>
      <font/>
    </dxf>
  </rfmt>
  <rfmt sheetId="1" sqref="H239" start="0" length="2147483647">
    <dxf>
      <font/>
    </dxf>
  </rfmt>
  <rcc rId="615" sId="1">
    <nc r="I239">
      <f>IF(OR(F239=0,F239="#N/A N/A"),0,H239 / F239*100)</f>
    </nc>
  </rcc>
  <rfmt sheetId="1" sqref="I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39" start="0" length="2147483647">
    <dxf>
      <font/>
    </dxf>
  </rfmt>
  <rfmt sheetId="1" sqref="I239" start="0" length="2147483647">
    <dxf>
      <font/>
    </dxf>
  </rfmt>
  <rcc rId="616" sId="1" numFmtId="4">
    <nc r="J239">
      <v>443331</v>
    </nc>
  </rcc>
  <rfmt sheetId="1" sqref="J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39" start="0" length="2147483647">
    <dxf>
      <font/>
    </dxf>
  </rfmt>
  <rfmt sheetId="1" sqref="J239" start="0" length="2147483647">
    <dxf>
      <font/>
    </dxf>
  </rfmt>
  <rcc rId="617" sId="1">
    <nc r="K239">
      <f>CONCATENATE(D822,D239, " Curncy")</f>
    </nc>
  </rcc>
  <rfmt sheetId="1" sqref="K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39" start="0" length="2147483647">
    <dxf>
      <font/>
    </dxf>
  </rfmt>
  <rfmt sheetId="1" sqref="K239" start="0" length="2147483647">
    <dxf>
      <font/>
    </dxf>
  </rfmt>
  <rcc rId="618" sId="1">
    <nc r="L239">
      <f>IF(D239 = D822,1,_xll.BDP(K239,$L$11))</f>
    </nc>
  </rcc>
  <rfmt sheetId="1" sqref="L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39" start="0" length="2147483647">
    <dxf>
      <font/>
    </dxf>
  </rfmt>
  <rfmt sheetId="1" sqref="L239" start="0" length="2147483647">
    <dxf>
      <font/>
    </dxf>
  </rfmt>
  <rcc rId="619" sId="1">
    <nc r="M239">
      <f>IF(D239 = D822,1,_xll.BDP(K239,$M$11)*L239)</f>
    </nc>
  </rcc>
  <rfmt sheetId="1" sqref="M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39" start="0" length="2147483647">
    <dxf>
      <font/>
    </dxf>
  </rfmt>
  <rfmt sheetId="1" sqref="M239" start="0" length="2147483647">
    <dxf>
      <font/>
    </dxf>
  </rfmt>
  <rcc rId="620" sId="1">
    <nc r="N239">
      <f>H239*J239*V239/M239</f>
    </nc>
  </rcc>
  <rfmt sheetId="1" sqref="N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39" start="0" length="2147483647">
    <dxf>
      <font/>
    </dxf>
  </rfmt>
  <rfmt sheetId="1" sqref="N239" start="0" length="2147483647">
    <dxf>
      <font/>
    </dxf>
  </rfmt>
  <rcc rId="621" sId="1">
    <nc r="O239">
      <f>N239 / AA756</f>
    </nc>
  </rcc>
  <rfmt sheetId="1" sqref="O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39" start="0" length="2147483647">
    <dxf>
      <font/>
    </dxf>
  </rfmt>
  <rfmt sheetId="1" sqref="O239" start="0" length="2147483647">
    <dxf>
      <font/>
    </dxf>
  </rfmt>
  <rcc rId="622" sId="1">
    <nc r="P239">
      <f>N239 / AA822</f>
    </nc>
  </rcc>
  <rfmt sheetId="1" sqref="P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39" start="0" length="2147483647">
    <dxf>
      <font/>
    </dxf>
  </rfmt>
  <rfmt sheetId="1" sqref="P239" start="0" length="2147483647">
    <dxf>
      <font/>
    </dxf>
  </rfmt>
  <rcc rId="623" sId="1">
    <nc r="Q239">
      <f>IF(J239=0,0,G239*J239*V239/M239)</f>
    </nc>
  </rcc>
  <rfmt sheetId="1" sqref="Q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39" start="0" length="2147483647">
    <dxf>
      <font/>
    </dxf>
  </rfmt>
  <rfmt sheetId="1" sqref="Q239" start="0" length="2147483647">
    <dxf>
      <font/>
    </dxf>
  </rfmt>
  <rcc rId="624" sId="1">
    <nc r="R239">
      <f>Q239 / AA756*100</f>
    </nc>
  </rcc>
  <rfmt sheetId="1" sqref="R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39" start="0" length="2147483647">
    <dxf>
      <font/>
    </dxf>
  </rfmt>
  <rfmt sheetId="1" sqref="R239" start="0" length="2147483647">
    <dxf>
      <font/>
    </dxf>
  </rfmt>
  <rcc rId="625" sId="1">
    <nc r="S239">
      <f>Q239 / AA822*100</f>
    </nc>
  </rcc>
  <rfmt sheetId="1" sqref="S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39" start="0" length="2147483647">
    <dxf>
      <font/>
    </dxf>
  </rfmt>
  <rfmt sheetId="1" sqref="S239" start="0" length="2147483647">
    <dxf>
      <font/>
    </dxf>
  </rfmt>
  <rcc rId="626" sId="1">
    <nc r="T239">
      <f>IF(S239&lt;0,R239,0)</f>
    </nc>
  </rcc>
  <rfmt sheetId="1" sqref="T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39" start="0" length="2147483647">
    <dxf>
      <font/>
    </dxf>
  </rfmt>
  <rfmt sheetId="1" sqref="T239" start="0" length="2147483647">
    <dxf>
      <font/>
    </dxf>
  </rfmt>
  <rcc rId="627" sId="1">
    <nc r="U239">
      <f>IF(S239&gt;0,R239,0)</f>
    </nc>
  </rcc>
  <rfmt sheetId="1" sqref="U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39" start="0" length="2147483647">
    <dxf>
      <font/>
    </dxf>
  </rfmt>
  <rfmt sheetId="1" sqref="U239" start="0" length="2147483647">
    <dxf>
      <font/>
    </dxf>
  </rfmt>
  <rcc rId="628" sId="1">
    <nc r="V239">
      <f>IF(EXACT(D239,UPPER(D239)),1,0.01)/X239</f>
    </nc>
  </rcc>
  <rfmt sheetId="1" sqref="V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39" start="0" length="2147483647">
    <dxf>
      <font/>
    </dxf>
  </rfmt>
  <rfmt sheetId="1" sqref="V239" start="0" length="2147483647">
    <dxf>
      <font/>
    </dxf>
  </rfmt>
  <rcc rId="629" sId="1">
    <nc r="W239">
      <v>0</v>
    </nc>
  </rcc>
  <rfmt sheetId="1" sqref="W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39" start="0" length="2147483647">
    <dxf>
      <font/>
    </dxf>
  </rfmt>
  <rfmt sheetId="1" sqref="W239" start="0" length="2147483647">
    <dxf>
      <font/>
    </dxf>
  </rfmt>
  <rcc rId="630" sId="1">
    <nc r="X239">
      <v>1</v>
    </nc>
  </rcc>
  <rfmt sheetId="1" sqref="X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39" start="0" length="2147483647">
    <dxf>
      <font/>
    </dxf>
  </rfmt>
  <rfmt sheetId="1" sqref="X239" start="0" length="2147483647">
    <dxf>
      <font/>
    </dxf>
  </rfmt>
  <rcc rId="631" sId="1">
    <nc r="Y239">
      <f>IF(AND(S239&lt;0,O239&gt;0),O239,0)</f>
    </nc>
  </rcc>
  <rfmt sheetId="1" sqref="Y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39" start="0" length="2147483647">
    <dxf>
      <font/>
    </dxf>
  </rfmt>
  <rfmt sheetId="1" sqref="Y239" start="0" length="2147483647">
    <dxf>
      <font/>
    </dxf>
  </rfmt>
  <rcc rId="632" sId="1">
    <nc r="Z239">
      <f>IF(AND(S239&gt;0,O239&gt;0),O239,0)</f>
    </nc>
  </rcc>
  <rfmt sheetId="1" sqref="Z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39" start="0" length="2147483647">
    <dxf>
      <font/>
    </dxf>
  </rfmt>
  <rfmt sheetId="1" sqref="Z239" start="0" length="2147483647">
    <dxf>
      <font/>
    </dxf>
  </rfmt>
  <rcc rId="633" sId="1">
    <nc r="AC239">
      <f>IF(OR(OR(F239="#N/A N/A",F239="#N/A Real Time"),OR(AB239="#N/A N/A",AB239="#N/A Real Time")),0,  F239 - AB239)</f>
    </nc>
  </rcc>
  <rfmt sheetId="1" sqref="AC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39" start="0" length="0">
    <dxf>
      <fill>
        <patternFill patternType="solid">
          <bgColor rgb="FFF2F2F2"/>
        </patternFill>
      </fill>
    </dxf>
  </rfmt>
  <rfmt sheetId="1" sqref="AC239" start="0" length="2147483647">
    <dxf>
      <font/>
    </dxf>
  </rfmt>
  <rfmt sheetId="1" sqref="AC239" start="0" length="2147483647">
    <dxf>
      <font/>
    </dxf>
  </rfmt>
  <rcc rId="634" sId="1">
    <nc r="AD239">
      <f>IF(OR(AB239=0,AB239="#N/A N/A"),0,AC239 / AB239*100)</f>
    </nc>
  </rcc>
  <rfmt sheetId="1" sqref="AD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39" start="0" length="0">
    <dxf>
      <fill>
        <patternFill patternType="solid">
          <bgColor rgb="FFF2F2F2"/>
        </patternFill>
      </fill>
    </dxf>
  </rfmt>
  <rfmt sheetId="1" sqref="AD239" start="0" length="2147483647">
    <dxf>
      <font/>
    </dxf>
  </rfmt>
  <rfmt sheetId="1" sqref="AD239" start="0" length="2147483647">
    <dxf>
      <font/>
    </dxf>
  </rfmt>
  <rcc rId="635" sId="1" numFmtId="4">
    <nc r="AE239">
      <v>443331</v>
    </nc>
  </rcc>
  <rfmt sheetId="1" sqref="AE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39" start="0" length="0">
    <dxf>
      <fill>
        <patternFill patternType="solid">
          <bgColor rgb="FFF2F2F2"/>
        </patternFill>
      </fill>
    </dxf>
  </rfmt>
  <rfmt sheetId="1" sqref="AE239" start="0" length="2147483647">
    <dxf>
      <font/>
    </dxf>
  </rfmt>
  <rfmt sheetId="1" sqref="AE239" start="0" length="2147483647">
    <dxf>
      <font/>
    </dxf>
  </rfmt>
  <rcc rId="636" sId="1">
    <nc r="AF239">
      <f>IF(D239 = D822,1,_xll.BDP(K239,$AF$11)*L239)</f>
    </nc>
  </rcc>
  <rfmt sheetId="1" sqref="AF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39" start="0" length="0">
    <dxf>
      <fill>
        <patternFill patternType="solid">
          <bgColor rgb="FFF2F2F2"/>
        </patternFill>
      </fill>
    </dxf>
  </rfmt>
  <rfmt sheetId="1" sqref="AF239" start="0" length="2147483647">
    <dxf>
      <font/>
    </dxf>
  </rfmt>
  <rfmt sheetId="1" sqref="AF239" start="0" length="2147483647">
    <dxf>
      <font/>
    </dxf>
  </rfmt>
  <rcc rId="637" sId="1">
    <nc r="AG239">
      <f>AC239*AE239*V239/AF239 / AI756</f>
    </nc>
  </rcc>
  <rfmt sheetId="1" sqref="AG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39" start="0" length="0">
    <dxf>
      <fill>
        <patternFill patternType="solid">
          <bgColor rgb="FFF2F2F2"/>
        </patternFill>
      </fill>
    </dxf>
  </rfmt>
  <rfmt sheetId="1" sqref="AG239" start="0" length="2147483647">
    <dxf>
      <font/>
    </dxf>
  </rfmt>
  <rfmt sheetId="1" sqref="AG239" start="0" length="2147483647">
    <dxf>
      <font/>
    </dxf>
  </rfmt>
  <rcc rId="638" sId="1">
    <nc r="AH239">
      <f>AC239*AE239*V239/AF239 / AI822</f>
    </nc>
  </rcc>
  <rfmt sheetId="1" sqref="AH2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39" start="0" length="0">
    <dxf>
      <fill>
        <patternFill patternType="solid">
          <bgColor rgb="FFF2F2F2"/>
        </patternFill>
      </fill>
    </dxf>
  </rfmt>
  <rfmt sheetId="1" sqref="AH239" start="0" length="2147483647">
    <dxf>
      <font/>
    </dxf>
  </rfmt>
  <rfmt sheetId="1" sqref="AH239" start="0" length="2147483647">
    <dxf>
      <font/>
    </dxf>
  </rfmt>
  <rfmt sheetId="1" sqref="A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45" start="0" length="2147483647">
    <dxf>
      <font>
        <b/>
      </font>
    </dxf>
  </rfmt>
  <rfmt sheetId="1" sqref="A245" start="0" length="2147483647">
    <dxf>
      <font/>
    </dxf>
  </rfmt>
  <rfmt sheetId="1" sqref="A245" start="0" length="0">
    <dxf>
      <border>
        <left/>
        <right/>
        <top style="thin">
          <color indexed="64"/>
        </top>
        <bottom/>
      </border>
    </dxf>
  </rfmt>
  <rfmt sheetId="1" sqref="A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45" start="0" length="2147483647">
    <dxf>
      <font>
        <b/>
      </font>
    </dxf>
  </rfmt>
  <rfmt sheetId="1" sqref="B245" start="0" length="2147483647">
    <dxf>
      <font/>
    </dxf>
  </rfmt>
  <rfmt sheetId="1" sqref="B245" start="0" length="0">
    <dxf>
      <border>
        <left/>
        <right/>
        <top style="thin">
          <color indexed="64"/>
        </top>
        <bottom/>
      </border>
    </dxf>
  </rfmt>
  <rfmt sheetId="1" sqref="B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45" start="0" length="2147483647">
    <dxf>
      <font>
        <b/>
      </font>
    </dxf>
  </rfmt>
  <rfmt sheetId="1" sqref="C245" start="0" length="2147483647">
    <dxf>
      <font/>
    </dxf>
  </rfmt>
  <rfmt sheetId="1" sqref="C245" start="0" length="0">
    <dxf>
      <border>
        <left/>
        <right/>
        <top style="thin">
          <color indexed="64"/>
        </top>
        <bottom/>
      </border>
    </dxf>
  </rfmt>
  <rfmt sheetId="1" sqref="C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45" start="0" length="2147483647">
    <dxf>
      <font>
        <b/>
      </font>
    </dxf>
  </rfmt>
  <rfmt sheetId="1" sqref="D245" start="0" length="2147483647">
    <dxf>
      <font/>
    </dxf>
  </rfmt>
  <rfmt sheetId="1" sqref="D245" start="0" length="0">
    <dxf>
      <border>
        <left/>
        <right/>
        <top style="thin">
          <color indexed="64"/>
        </top>
        <bottom/>
      </border>
    </dxf>
  </rfmt>
  <rfmt sheetId="1" sqref="D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45" start="0" length="2147483647">
    <dxf>
      <font>
        <b/>
      </font>
    </dxf>
  </rfmt>
  <rfmt sheetId="1" sqref="E245" start="0" length="2147483647">
    <dxf>
      <font/>
    </dxf>
  </rfmt>
  <rfmt sheetId="1" sqref="E245" start="0" length="0">
    <dxf>
      <border>
        <left/>
        <right/>
        <top style="thin">
          <color indexed="64"/>
        </top>
        <bottom/>
      </border>
    </dxf>
  </rfmt>
  <rfmt sheetId="1" sqref="E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45" start="0" length="2147483647">
    <dxf>
      <font>
        <b/>
      </font>
    </dxf>
  </rfmt>
  <rfmt sheetId="1" sqref="F245" start="0" length="2147483647">
    <dxf>
      <font/>
    </dxf>
  </rfmt>
  <rfmt sheetId="1" sqref="F245" start="0" length="0">
    <dxf>
      <border>
        <left/>
        <right/>
        <top style="thin">
          <color indexed="64"/>
        </top>
        <bottom/>
      </border>
    </dxf>
  </rfmt>
  <rfmt sheetId="1" sqref="F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45" start="0" length="2147483647">
    <dxf>
      <font>
        <b/>
      </font>
    </dxf>
  </rfmt>
  <rfmt sheetId="1" sqref="G245" start="0" length="2147483647">
    <dxf>
      <font/>
    </dxf>
  </rfmt>
  <rfmt sheetId="1" sqref="G245" start="0" length="0">
    <dxf>
      <border>
        <left/>
        <right/>
        <top style="thin">
          <color indexed="64"/>
        </top>
        <bottom/>
      </border>
    </dxf>
  </rfmt>
  <rfmt sheetId="1" sqref="G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45" start="0" length="2147483647">
    <dxf>
      <font>
        <b/>
      </font>
    </dxf>
  </rfmt>
  <rfmt sheetId="1" sqref="H245" start="0" length="2147483647">
    <dxf>
      <font/>
    </dxf>
  </rfmt>
  <rfmt sheetId="1" sqref="H245" start="0" length="0">
    <dxf>
      <border>
        <left/>
        <right/>
        <top style="thin">
          <color indexed="64"/>
        </top>
        <bottom/>
      </border>
    </dxf>
  </rfmt>
  <rfmt sheetId="1" sqref="H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45" start="0" length="2147483647">
    <dxf>
      <font>
        <b/>
      </font>
    </dxf>
  </rfmt>
  <rfmt sheetId="1" sqref="I245" start="0" length="2147483647">
    <dxf>
      <font/>
    </dxf>
  </rfmt>
  <rfmt sheetId="1" sqref="I245" start="0" length="0">
    <dxf>
      <border>
        <left/>
        <right/>
        <top style="thin">
          <color indexed="64"/>
        </top>
        <bottom/>
      </border>
    </dxf>
  </rfmt>
  <rfmt sheetId="1" sqref="I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45" start="0" length="2147483647">
    <dxf>
      <font>
        <b/>
      </font>
    </dxf>
  </rfmt>
  <rfmt sheetId="1" sqref="J245" start="0" length="2147483647">
    <dxf>
      <font/>
    </dxf>
  </rfmt>
  <rfmt sheetId="1" sqref="J245" start="0" length="0">
    <dxf>
      <border>
        <left/>
        <right/>
        <top style="thin">
          <color indexed="64"/>
        </top>
        <bottom/>
      </border>
    </dxf>
  </rfmt>
  <rfmt sheetId="1" sqref="J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45" start="0" length="2147483647">
    <dxf>
      <font>
        <b/>
      </font>
    </dxf>
  </rfmt>
  <rfmt sheetId="1" sqref="K245" start="0" length="2147483647">
    <dxf>
      <font/>
    </dxf>
  </rfmt>
  <rfmt sheetId="1" sqref="K245" start="0" length="0">
    <dxf>
      <border>
        <left/>
        <right/>
        <top style="thin">
          <color indexed="64"/>
        </top>
        <bottom/>
      </border>
    </dxf>
  </rfmt>
  <rfmt sheetId="1" sqref="K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45" start="0" length="2147483647">
    <dxf>
      <font>
        <b/>
      </font>
    </dxf>
  </rfmt>
  <rfmt sheetId="1" sqref="L245" start="0" length="2147483647">
    <dxf>
      <font/>
    </dxf>
  </rfmt>
  <rfmt sheetId="1" sqref="L245" start="0" length="0">
    <dxf>
      <border>
        <left/>
        <right/>
        <top style="thin">
          <color indexed="64"/>
        </top>
        <bottom/>
      </border>
    </dxf>
  </rfmt>
  <rfmt sheetId="1" sqref="L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45" start="0" length="2147483647">
    <dxf>
      <font>
        <b/>
      </font>
    </dxf>
  </rfmt>
  <rfmt sheetId="1" sqref="M245" start="0" length="2147483647">
    <dxf>
      <font/>
    </dxf>
  </rfmt>
  <rfmt sheetId="1" sqref="M245" start="0" length="0">
    <dxf>
      <border>
        <left/>
        <right/>
        <top style="thin">
          <color indexed="64"/>
        </top>
        <bottom/>
      </border>
    </dxf>
  </rfmt>
  <rfmt sheetId="1" sqref="M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39" sId="1">
    <oc r="N245">
      <f xml:space="preserve"> SUM(N223:N244)</f>
    </oc>
    <nc r="N245">
      <f xml:space="preserve"> SUM(N223:N244)</f>
    </nc>
  </rcc>
  <rfmt sheetId="1" sqref="N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45" start="0" length="2147483647">
    <dxf>
      <font>
        <b/>
      </font>
    </dxf>
  </rfmt>
  <rfmt sheetId="1" sqref="N245" start="0" length="2147483647">
    <dxf>
      <font/>
    </dxf>
  </rfmt>
  <rfmt sheetId="1" sqref="N245" start="0" length="0">
    <dxf>
      <border>
        <left/>
        <right/>
        <top style="thin">
          <color indexed="64"/>
        </top>
        <bottom/>
      </border>
    </dxf>
  </rfmt>
  <rfmt sheetId="1" sqref="N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0" sId="1">
    <oc r="O245">
      <f xml:space="preserve"> SUM(O223:O244)</f>
    </oc>
    <nc r="O245">
      <f xml:space="preserve"> SUM(O223:O244)</f>
    </nc>
  </rcc>
  <rfmt sheetId="1" sqref="O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45" start="0" length="2147483647">
    <dxf>
      <font/>
    </dxf>
  </rfmt>
  <rfmt sheetId="1" sqref="O245" start="0" length="2147483647">
    <dxf>
      <font/>
    </dxf>
  </rfmt>
  <rfmt sheetId="1" sqref="O245" start="0" length="0">
    <dxf>
      <border>
        <left/>
        <right/>
        <top style="thin">
          <color indexed="64"/>
        </top>
        <bottom/>
      </border>
    </dxf>
  </rfmt>
  <rfmt sheetId="1" sqref="O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1" sId="1">
    <oc r="P245">
      <f xml:space="preserve"> SUM(P223:P244)</f>
    </oc>
    <nc r="P245">
      <f xml:space="preserve"> SUM(P223:P244)</f>
    </nc>
  </rcc>
  <rfmt sheetId="1" sqref="P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45" start="0" length="2147483647">
    <dxf>
      <font/>
    </dxf>
  </rfmt>
  <rfmt sheetId="1" sqref="P245" start="0" length="2147483647">
    <dxf>
      <font/>
    </dxf>
  </rfmt>
  <rfmt sheetId="1" sqref="P245" start="0" length="0">
    <dxf>
      <border>
        <left/>
        <right/>
        <top style="thin">
          <color indexed="64"/>
        </top>
        <bottom/>
      </border>
    </dxf>
  </rfmt>
  <rfmt sheetId="1" sqref="P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2" sId="1">
    <oc r="Q245">
      <f xml:space="preserve"> SUM(Q223:Q244)</f>
    </oc>
    <nc r="Q245">
      <f xml:space="preserve"> SUM(Q223:Q244)</f>
    </nc>
  </rcc>
  <rfmt sheetId="1" sqref="Q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45" start="0" length="2147483647">
    <dxf>
      <font>
        <b/>
      </font>
    </dxf>
  </rfmt>
  <rfmt sheetId="1" sqref="Q245" start="0" length="2147483647">
    <dxf>
      <font/>
    </dxf>
  </rfmt>
  <rfmt sheetId="1" sqref="Q245" start="0" length="0">
    <dxf>
      <border>
        <left/>
        <right/>
        <top style="thin">
          <color indexed="64"/>
        </top>
        <bottom/>
      </border>
    </dxf>
  </rfmt>
  <rfmt sheetId="1" sqref="Q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3" sId="1">
    <oc r="R245">
      <f xml:space="preserve"> SUM(R223:R244)</f>
    </oc>
    <nc r="R245">
      <f xml:space="preserve"> SUM(R223:R244)</f>
    </nc>
  </rcc>
  <rfmt sheetId="1" sqref="R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45" start="0" length="2147483647">
    <dxf>
      <font>
        <b/>
      </font>
    </dxf>
  </rfmt>
  <rfmt sheetId="1" sqref="R245" start="0" length="2147483647">
    <dxf>
      <font/>
    </dxf>
  </rfmt>
  <rfmt sheetId="1" sqref="R245" start="0" length="0">
    <dxf>
      <border>
        <left/>
        <right/>
        <top style="thin">
          <color indexed="64"/>
        </top>
        <bottom/>
      </border>
    </dxf>
  </rfmt>
  <rfmt sheetId="1" sqref="R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4" sId="1">
    <oc r="S245">
      <f xml:space="preserve"> SUM(S223:S244)</f>
    </oc>
    <nc r="S245">
      <f xml:space="preserve"> SUM(S223:S244)</f>
    </nc>
  </rcc>
  <rfmt sheetId="1" sqref="S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45" start="0" length="2147483647">
    <dxf>
      <font>
        <b/>
      </font>
    </dxf>
  </rfmt>
  <rfmt sheetId="1" sqref="S245" start="0" length="2147483647">
    <dxf>
      <font/>
    </dxf>
  </rfmt>
  <rfmt sheetId="1" sqref="S245" start="0" length="0">
    <dxf>
      <border>
        <left/>
        <right/>
        <top style="thin">
          <color indexed="64"/>
        </top>
        <bottom/>
      </border>
    </dxf>
  </rfmt>
  <rfmt sheetId="1" sqref="S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5" sId="1">
    <oc r="T245">
      <f xml:space="preserve"> SUM(T223:T244)</f>
    </oc>
    <nc r="T245">
      <f xml:space="preserve"> SUM(T223:T244)</f>
    </nc>
  </rcc>
  <rfmt sheetId="1" sqref="T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45" start="0" length="2147483647">
    <dxf>
      <font>
        <b/>
      </font>
    </dxf>
  </rfmt>
  <rfmt sheetId="1" sqref="T245" start="0" length="2147483647">
    <dxf>
      <font/>
    </dxf>
  </rfmt>
  <rfmt sheetId="1" sqref="T245" start="0" length="0">
    <dxf>
      <border>
        <left/>
        <right/>
        <top style="thin">
          <color indexed="64"/>
        </top>
        <bottom/>
      </border>
    </dxf>
  </rfmt>
  <rfmt sheetId="1" sqref="T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6" sId="1">
    <oc r="U245">
      <f xml:space="preserve"> SUM(U223:U244)</f>
    </oc>
    <nc r="U245">
      <f xml:space="preserve"> SUM(U223:U244)</f>
    </nc>
  </rcc>
  <rfmt sheetId="1" sqref="U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45" start="0" length="2147483647">
    <dxf>
      <font>
        <b/>
      </font>
    </dxf>
  </rfmt>
  <rfmt sheetId="1" sqref="U245" start="0" length="2147483647">
    <dxf>
      <font/>
    </dxf>
  </rfmt>
  <rfmt sheetId="1" sqref="U245" start="0" length="0">
    <dxf>
      <border>
        <left/>
        <right/>
        <top style="thin">
          <color indexed="64"/>
        </top>
        <bottom/>
      </border>
    </dxf>
  </rfmt>
  <rfmt sheetId="1" sqref="U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45" start="0" length="2147483647">
    <dxf>
      <font>
        <b/>
      </font>
    </dxf>
  </rfmt>
  <rfmt sheetId="1" sqref="V245" start="0" length="2147483647">
    <dxf>
      <font/>
    </dxf>
  </rfmt>
  <rfmt sheetId="1" sqref="V245" start="0" length="0">
    <dxf>
      <border>
        <left/>
        <right/>
        <top style="thin">
          <color indexed="64"/>
        </top>
        <bottom/>
      </border>
    </dxf>
  </rfmt>
  <rfmt sheetId="1" sqref="V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45" start="0" length="2147483647">
    <dxf>
      <font>
        <b/>
      </font>
    </dxf>
  </rfmt>
  <rfmt sheetId="1" sqref="W245" start="0" length="2147483647">
    <dxf>
      <font/>
    </dxf>
  </rfmt>
  <rfmt sheetId="1" sqref="W245" start="0" length="0">
    <dxf>
      <border>
        <left/>
        <right/>
        <top style="thin">
          <color indexed="64"/>
        </top>
        <bottom/>
      </border>
    </dxf>
  </rfmt>
  <rfmt sheetId="1" sqref="W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45" start="0" length="2147483647">
    <dxf>
      <font>
        <b/>
      </font>
    </dxf>
  </rfmt>
  <rfmt sheetId="1" sqref="X245" start="0" length="2147483647">
    <dxf>
      <font/>
    </dxf>
  </rfmt>
  <rfmt sheetId="1" sqref="X245" start="0" length="0">
    <dxf>
      <border>
        <left/>
        <right/>
        <top style="thin">
          <color indexed="64"/>
        </top>
        <bottom/>
      </border>
    </dxf>
  </rfmt>
  <rfmt sheetId="1" sqref="X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7" sId="1">
    <oc r="Y245">
      <f xml:space="preserve"> SUM(Y223:Y244)</f>
    </oc>
    <nc r="Y245">
      <f xml:space="preserve"> SUM(Y223:Y244)</f>
    </nc>
  </rcc>
  <rfmt sheetId="1" sqref="Y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45" start="0" length="2147483647">
    <dxf>
      <font>
        <b/>
      </font>
    </dxf>
  </rfmt>
  <rfmt sheetId="1" sqref="Y245" start="0" length="2147483647">
    <dxf>
      <font/>
    </dxf>
  </rfmt>
  <rfmt sheetId="1" sqref="Y245" start="0" length="0">
    <dxf>
      <border>
        <left/>
        <right/>
        <top style="thin">
          <color indexed="64"/>
        </top>
        <bottom/>
      </border>
    </dxf>
  </rfmt>
  <rfmt sheetId="1" sqref="Y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8" sId="1">
    <oc r="Z245">
      <f xml:space="preserve"> SUM(Z223:Z244)</f>
    </oc>
    <nc r="Z245">
      <f xml:space="preserve"> SUM(Z223:Z244)</f>
    </nc>
  </rcc>
  <rfmt sheetId="1" sqref="Z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45" start="0" length="2147483647">
    <dxf>
      <font>
        <b/>
      </font>
    </dxf>
  </rfmt>
  <rfmt sheetId="1" sqref="Z245" start="0" length="2147483647">
    <dxf>
      <font/>
    </dxf>
  </rfmt>
  <rfmt sheetId="1" sqref="Z245" start="0" length="0">
    <dxf>
      <border>
        <left/>
        <right/>
        <top style="thin">
          <color indexed="64"/>
        </top>
        <bottom/>
      </border>
    </dxf>
  </rfmt>
  <rfmt sheetId="1" sqref="Z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45" start="0" length="2147483647">
    <dxf>
      <font>
        <b/>
      </font>
    </dxf>
  </rfmt>
  <rfmt sheetId="1" sqref="AA245" start="0" length="2147483647">
    <dxf>
      <font/>
    </dxf>
  </rfmt>
  <rfmt sheetId="1" sqref="AA245" start="0" length="0">
    <dxf>
      <border>
        <left/>
        <right/>
        <top style="thin">
          <color indexed="64"/>
        </top>
        <bottom/>
      </border>
    </dxf>
  </rfmt>
  <rfmt sheetId="1" sqref="AA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45" start="0" length="0">
    <dxf>
      <fill>
        <patternFill patternType="solid">
          <bgColor rgb="FFF2F2F2"/>
        </patternFill>
      </fill>
    </dxf>
  </rfmt>
  <rfmt sheetId="1" sqref="AB245" start="0" length="2147483647">
    <dxf>
      <font>
        <b/>
      </font>
    </dxf>
  </rfmt>
  <rfmt sheetId="1" sqref="AB245" start="0" length="2147483647">
    <dxf>
      <font/>
    </dxf>
  </rfmt>
  <rfmt sheetId="1" sqref="AB245" start="0" length="0">
    <dxf>
      <border>
        <left/>
        <right/>
        <top style="thin">
          <color indexed="64"/>
        </top>
        <bottom/>
      </border>
    </dxf>
  </rfmt>
  <rfmt sheetId="1" sqref="AB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45" start="0" length="0">
    <dxf>
      <fill>
        <patternFill patternType="solid">
          <bgColor rgb="FFF2F2F2"/>
        </patternFill>
      </fill>
    </dxf>
  </rfmt>
  <rfmt sheetId="1" sqref="AC245" start="0" length="2147483647">
    <dxf>
      <font>
        <b/>
      </font>
    </dxf>
  </rfmt>
  <rfmt sheetId="1" sqref="AC245" start="0" length="2147483647">
    <dxf>
      <font/>
    </dxf>
  </rfmt>
  <rfmt sheetId="1" sqref="AC245" start="0" length="0">
    <dxf>
      <border>
        <left/>
        <right/>
        <top style="thin">
          <color indexed="64"/>
        </top>
        <bottom/>
      </border>
    </dxf>
  </rfmt>
  <rfmt sheetId="1" sqref="AC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45" start="0" length="0">
    <dxf>
      <fill>
        <patternFill patternType="solid">
          <bgColor rgb="FFF2F2F2"/>
        </patternFill>
      </fill>
    </dxf>
  </rfmt>
  <rfmt sheetId="1" sqref="AD245" start="0" length="2147483647">
    <dxf>
      <font>
        <b/>
      </font>
    </dxf>
  </rfmt>
  <rfmt sheetId="1" sqref="AD245" start="0" length="2147483647">
    <dxf>
      <font/>
    </dxf>
  </rfmt>
  <rfmt sheetId="1" sqref="AD245" start="0" length="0">
    <dxf>
      <border>
        <left/>
        <right/>
        <top style="thin">
          <color indexed="64"/>
        </top>
        <bottom/>
      </border>
    </dxf>
  </rfmt>
  <rfmt sheetId="1" sqref="AD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45" start="0" length="0">
    <dxf>
      <fill>
        <patternFill patternType="solid">
          <bgColor rgb="FFF2F2F2"/>
        </patternFill>
      </fill>
    </dxf>
  </rfmt>
  <rfmt sheetId="1" sqref="AE245" start="0" length="2147483647">
    <dxf>
      <font>
        <b/>
      </font>
    </dxf>
  </rfmt>
  <rfmt sheetId="1" sqref="AE245" start="0" length="2147483647">
    <dxf>
      <font/>
    </dxf>
  </rfmt>
  <rfmt sheetId="1" sqref="AE245" start="0" length="0">
    <dxf>
      <border>
        <left/>
        <right/>
        <top style="thin">
          <color indexed="64"/>
        </top>
        <bottom/>
      </border>
    </dxf>
  </rfmt>
  <rfmt sheetId="1" sqref="AE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45" start="0" length="0">
    <dxf>
      <fill>
        <patternFill patternType="solid">
          <bgColor rgb="FFF2F2F2"/>
        </patternFill>
      </fill>
    </dxf>
  </rfmt>
  <rfmt sheetId="1" sqref="AF245" start="0" length="2147483647">
    <dxf>
      <font>
        <b/>
      </font>
    </dxf>
  </rfmt>
  <rfmt sheetId="1" sqref="AF245" start="0" length="2147483647">
    <dxf>
      <font/>
    </dxf>
  </rfmt>
  <rfmt sheetId="1" sqref="AF245" start="0" length="0">
    <dxf>
      <border>
        <left/>
        <right/>
        <top style="thin">
          <color indexed="64"/>
        </top>
        <bottom/>
      </border>
    </dxf>
  </rfmt>
  <rfmt sheetId="1" sqref="AF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49" sId="1">
    <oc r="AG245">
      <f xml:space="preserve"> SUM(AG223:AG244)</f>
    </oc>
    <nc r="AG245">
      <f xml:space="preserve"> SUM(AG223:AG244)</f>
    </nc>
  </rcc>
  <rfmt sheetId="1" sqref="AG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45" start="0" length="0">
    <dxf>
      <fill>
        <patternFill patternType="solid">
          <bgColor rgb="FFF2F2F2"/>
        </patternFill>
      </fill>
    </dxf>
  </rfmt>
  <rfmt sheetId="1" sqref="AG245" start="0" length="2147483647">
    <dxf>
      <font/>
    </dxf>
  </rfmt>
  <rfmt sheetId="1" sqref="AG245" start="0" length="2147483647">
    <dxf>
      <font/>
    </dxf>
  </rfmt>
  <rfmt sheetId="1" sqref="AG245" start="0" length="0">
    <dxf>
      <border>
        <left/>
        <right/>
        <top style="thin">
          <color indexed="64"/>
        </top>
        <bottom/>
      </border>
    </dxf>
  </rfmt>
  <rfmt sheetId="1" sqref="AG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50" sId="1">
    <oc r="AH245">
      <f xml:space="preserve"> SUM(AH223:AH244)</f>
    </oc>
    <nc r="AH245">
      <f xml:space="preserve"> SUM(AH223:AH244)</f>
    </nc>
  </rcc>
  <rfmt sheetId="1" sqref="AH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45" start="0" length="0">
    <dxf>
      <fill>
        <patternFill patternType="solid">
          <bgColor rgb="FFF2F2F2"/>
        </patternFill>
      </fill>
    </dxf>
  </rfmt>
  <rfmt sheetId="1" sqref="AH245" start="0" length="2147483647">
    <dxf>
      <font/>
    </dxf>
  </rfmt>
  <rfmt sheetId="1" sqref="AH245" start="0" length="2147483647">
    <dxf>
      <font/>
    </dxf>
  </rfmt>
  <rfmt sheetId="1" sqref="AH245" start="0" length="0">
    <dxf>
      <border>
        <left/>
        <right/>
        <top style="thin">
          <color indexed="64"/>
        </top>
        <bottom/>
      </border>
    </dxf>
  </rfmt>
  <rfmt sheetId="1" sqref="AH24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2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45" start="0" length="0">
    <dxf>
      <fill>
        <patternFill patternType="solid">
          <bgColor rgb="FFF2F2F2"/>
        </patternFill>
      </fill>
    </dxf>
  </rfmt>
  <rfmt sheetId="1" sqref="AI245" start="0" length="2147483647">
    <dxf>
      <font>
        <b/>
      </font>
    </dxf>
  </rfmt>
  <rfmt sheetId="1" sqref="AI245" start="0" length="2147483647">
    <dxf>
      <font/>
    </dxf>
  </rfmt>
  <rfmt sheetId="1" sqref="AI245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245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651" sId="1" numFmtId="4">
    <oc r="J251">
      <v>49100</v>
    </oc>
    <nc r="J251">
      <v>15500</v>
    </nc>
  </rcc>
  <rcc rId="652" sId="1" numFmtId="4">
    <oc r="AE251">
      <v>40700</v>
    </oc>
    <nc r="AE251">
      <v>15500</v>
    </nc>
  </rcc>
  <rcc rId="653" sId="1" numFmtId="4">
    <oc r="J261">
      <v>-900000</v>
    </oc>
    <nc r="J261">
      <v>0</v>
    </nc>
  </rcc>
  <rcc rId="654" sId="1" numFmtId="4">
    <oc r="AE261">
      <v>-900000</v>
    </oc>
    <nc r="AE261">
      <v>0</v>
    </nc>
  </rcc>
  <rcc rId="655" sId="1">
    <oc r="E264" t="inlineStr">
      <is>
        <t>JX</t>
      </is>
    </oc>
    <nc r="E264" t="inlineStr">
      <is>
        <t>JXTG</t>
      </is>
    </nc>
  </rcc>
  <rrc rId="656" sId="1" ref="A265:XFD265" action="insertRow">
    <undo index="0" exp="area" dr="G$1:G$1048576" r="E9" sId="1"/>
    <undo index="2" exp="area" ref3D="1" dr="$A$757:$XFD$82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65:AI265" start="0" length="0">
    <dxf>
      <fill>
        <patternFill patternType="none">
          <bgColor indexed="65"/>
        </patternFill>
      </fill>
    </dxf>
  </rfmt>
  <rfmt sheetId="1" sqref="A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65" start="0" length="2147483647">
    <dxf>
      <font/>
    </dxf>
  </rfmt>
  <rfmt sheetId="1" sqref="A265" start="0" length="2147483647">
    <dxf>
      <font/>
    </dxf>
  </rfmt>
  <rfmt sheetId="1" sqref="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65" start="0" length="2147483647">
    <dxf>
      <font/>
    </dxf>
  </rfmt>
  <rfmt sheetId="1" sqref="B265" start="0" length="2147483647">
    <dxf>
      <font/>
    </dxf>
  </rfmt>
  <rfmt sheetId="1" sqref="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65" start="0" length="2147483647">
    <dxf>
      <font/>
    </dxf>
  </rfmt>
  <rfmt sheetId="1" sqref="C265" start="0" length="2147483647">
    <dxf>
      <font/>
    </dxf>
  </rfmt>
  <rfmt sheetId="1" sqref="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65" start="0" length="2147483647">
    <dxf>
      <font/>
    </dxf>
  </rfmt>
  <rfmt sheetId="1" sqref="D265" start="0" length="2147483647">
    <dxf>
      <font/>
    </dxf>
  </rfmt>
  <rfmt sheetId="1" sqref="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65" start="0" length="2147483647">
    <dxf>
      <font/>
    </dxf>
  </rfmt>
  <rfmt sheetId="1" sqref="E265" start="0" length="2147483647">
    <dxf>
      <font/>
    </dxf>
  </rfmt>
  <rfmt sheetId="1" sqref="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65" start="0" length="2147483647">
    <dxf>
      <font/>
    </dxf>
  </rfmt>
  <rfmt sheetId="1" sqref="F265" start="0" length="2147483647">
    <dxf>
      <font/>
    </dxf>
  </rfmt>
  <rfmt sheetId="1" sqref="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65" start="0" length="2147483647">
    <dxf>
      <font/>
    </dxf>
  </rfmt>
  <rfmt sheetId="1" sqref="G265" start="0" length="2147483647">
    <dxf>
      <font/>
    </dxf>
  </rfmt>
  <rfmt sheetId="1" sqref="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65" start="0" length="2147483647">
    <dxf>
      <font/>
    </dxf>
  </rfmt>
  <rfmt sheetId="1" sqref="H265" start="0" length="2147483647">
    <dxf>
      <font/>
    </dxf>
  </rfmt>
  <rfmt sheetId="1" sqref="I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65" start="0" length="2147483647">
    <dxf>
      <font/>
    </dxf>
  </rfmt>
  <rfmt sheetId="1" sqref="I265" start="0" length="2147483647">
    <dxf>
      <font/>
    </dxf>
  </rfmt>
  <rfmt sheetId="1" sqref="J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65" start="0" length="2147483647">
    <dxf>
      <font/>
    </dxf>
  </rfmt>
  <rfmt sheetId="1" sqref="J265" start="0" length="2147483647">
    <dxf>
      <font/>
    </dxf>
  </rfmt>
  <rfmt sheetId="1" sqref="K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65" start="0" length="2147483647">
    <dxf>
      <font/>
    </dxf>
  </rfmt>
  <rfmt sheetId="1" sqref="K265" start="0" length="2147483647">
    <dxf>
      <font/>
    </dxf>
  </rfmt>
  <rfmt sheetId="1" sqref="L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65" start="0" length="2147483647">
    <dxf>
      <font/>
    </dxf>
  </rfmt>
  <rfmt sheetId="1" sqref="L265" start="0" length="2147483647">
    <dxf>
      <font/>
    </dxf>
  </rfmt>
  <rfmt sheetId="1" sqref="M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65" start="0" length="2147483647">
    <dxf>
      <font/>
    </dxf>
  </rfmt>
  <rfmt sheetId="1" sqref="M265" start="0" length="2147483647">
    <dxf>
      <font/>
    </dxf>
  </rfmt>
  <rfmt sheetId="1" sqref="N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65" start="0" length="2147483647">
    <dxf>
      <font/>
    </dxf>
  </rfmt>
  <rfmt sheetId="1" sqref="N265" start="0" length="2147483647">
    <dxf>
      <font/>
    </dxf>
  </rfmt>
  <rfmt sheetId="1" sqref="O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65" start="0" length="2147483647">
    <dxf>
      <font/>
    </dxf>
  </rfmt>
  <rfmt sheetId="1" sqref="O265" start="0" length="2147483647">
    <dxf>
      <font/>
    </dxf>
  </rfmt>
  <rfmt sheetId="1" sqref="P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65" start="0" length="2147483647">
    <dxf>
      <font/>
    </dxf>
  </rfmt>
  <rfmt sheetId="1" sqref="P265" start="0" length="2147483647">
    <dxf>
      <font/>
    </dxf>
  </rfmt>
  <rfmt sheetId="1" sqref="Q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65" start="0" length="2147483647">
    <dxf>
      <font/>
    </dxf>
  </rfmt>
  <rfmt sheetId="1" sqref="Q265" start="0" length="2147483647">
    <dxf>
      <font/>
    </dxf>
  </rfmt>
  <rfmt sheetId="1" sqref="R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65" start="0" length="2147483647">
    <dxf>
      <font/>
    </dxf>
  </rfmt>
  <rfmt sheetId="1" sqref="R265" start="0" length="2147483647">
    <dxf>
      <font/>
    </dxf>
  </rfmt>
  <rfmt sheetId="1" sqref="S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65" start="0" length="2147483647">
    <dxf>
      <font/>
    </dxf>
  </rfmt>
  <rfmt sheetId="1" sqref="S265" start="0" length="2147483647">
    <dxf>
      <font/>
    </dxf>
  </rfmt>
  <rfmt sheetId="1" sqref="T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65" start="0" length="2147483647">
    <dxf>
      <font/>
    </dxf>
  </rfmt>
  <rfmt sheetId="1" sqref="T265" start="0" length="2147483647">
    <dxf>
      <font/>
    </dxf>
  </rfmt>
  <rfmt sheetId="1" sqref="U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65" start="0" length="2147483647">
    <dxf>
      <font/>
    </dxf>
  </rfmt>
  <rfmt sheetId="1" sqref="U265" start="0" length="2147483647">
    <dxf>
      <font/>
    </dxf>
  </rfmt>
  <rfmt sheetId="1" sqref="V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65" start="0" length="2147483647">
    <dxf>
      <font/>
    </dxf>
  </rfmt>
  <rfmt sheetId="1" sqref="V265" start="0" length="2147483647">
    <dxf>
      <font/>
    </dxf>
  </rfmt>
  <rfmt sheetId="1" sqref="W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65" start="0" length="2147483647">
    <dxf>
      <font/>
    </dxf>
  </rfmt>
  <rfmt sheetId="1" sqref="W265" start="0" length="2147483647">
    <dxf>
      <font/>
    </dxf>
  </rfmt>
  <rfmt sheetId="1" sqref="X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65" start="0" length="2147483647">
    <dxf>
      <font/>
    </dxf>
  </rfmt>
  <rfmt sheetId="1" sqref="X265" start="0" length="2147483647">
    <dxf>
      <font/>
    </dxf>
  </rfmt>
  <rfmt sheetId="1" sqref="Y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65" start="0" length="2147483647">
    <dxf>
      <font/>
    </dxf>
  </rfmt>
  <rfmt sheetId="1" sqref="Y265" start="0" length="2147483647">
    <dxf>
      <font/>
    </dxf>
  </rfmt>
  <rfmt sheetId="1" sqref="Z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65" start="0" length="2147483647">
    <dxf>
      <font/>
    </dxf>
  </rfmt>
  <rfmt sheetId="1" sqref="Z265" start="0" length="2147483647">
    <dxf>
      <font/>
    </dxf>
  </rfmt>
  <rfmt sheetId="1" sqref="AA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65" start="0" length="2147483647">
    <dxf>
      <font/>
    </dxf>
  </rfmt>
  <rfmt sheetId="1" sqref="AA265" start="0" length="2147483647">
    <dxf>
      <font/>
    </dxf>
  </rfmt>
  <rfmt sheetId="1" sqref="A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65" start="0" length="0">
    <dxf>
      <fill>
        <patternFill patternType="solid">
          <bgColor rgb="FFF2F2F2"/>
        </patternFill>
      </fill>
    </dxf>
  </rfmt>
  <rfmt sheetId="1" sqref="AB265" start="0" length="2147483647">
    <dxf>
      <font/>
    </dxf>
  </rfmt>
  <rfmt sheetId="1" sqref="AB265" start="0" length="2147483647">
    <dxf>
      <font/>
    </dxf>
  </rfmt>
  <rfmt sheetId="1" sqref="A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65" start="0" length="0">
    <dxf>
      <fill>
        <patternFill patternType="solid">
          <bgColor rgb="FFF2F2F2"/>
        </patternFill>
      </fill>
    </dxf>
  </rfmt>
  <rfmt sheetId="1" sqref="AC265" start="0" length="2147483647">
    <dxf>
      <font/>
    </dxf>
  </rfmt>
  <rfmt sheetId="1" sqref="AC265" start="0" length="2147483647">
    <dxf>
      <font/>
    </dxf>
  </rfmt>
  <rfmt sheetId="1" sqref="A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65" start="0" length="0">
    <dxf>
      <fill>
        <patternFill patternType="solid">
          <bgColor rgb="FFF2F2F2"/>
        </patternFill>
      </fill>
    </dxf>
  </rfmt>
  <rfmt sheetId="1" sqref="AD265" start="0" length="2147483647">
    <dxf>
      <font/>
    </dxf>
  </rfmt>
  <rfmt sheetId="1" sqref="AD265" start="0" length="2147483647">
    <dxf>
      <font/>
    </dxf>
  </rfmt>
  <rfmt sheetId="1" sqref="A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65" start="0" length="0">
    <dxf>
      <fill>
        <patternFill patternType="solid">
          <bgColor rgb="FFF2F2F2"/>
        </patternFill>
      </fill>
    </dxf>
  </rfmt>
  <rfmt sheetId="1" sqref="AE265" start="0" length="2147483647">
    <dxf>
      <font/>
    </dxf>
  </rfmt>
  <rfmt sheetId="1" sqref="AE265" start="0" length="2147483647">
    <dxf>
      <font/>
    </dxf>
  </rfmt>
  <rfmt sheetId="1" sqref="A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65" start="0" length="0">
    <dxf>
      <fill>
        <patternFill patternType="solid">
          <bgColor rgb="FFF2F2F2"/>
        </patternFill>
      </fill>
    </dxf>
  </rfmt>
  <rfmt sheetId="1" sqref="AF265" start="0" length="2147483647">
    <dxf>
      <font/>
    </dxf>
  </rfmt>
  <rfmt sheetId="1" sqref="AF265" start="0" length="2147483647">
    <dxf>
      <font/>
    </dxf>
  </rfmt>
  <rfmt sheetId="1" sqref="A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65" start="0" length="0">
    <dxf>
      <fill>
        <patternFill patternType="solid">
          <bgColor rgb="FFF2F2F2"/>
        </patternFill>
      </fill>
    </dxf>
  </rfmt>
  <rfmt sheetId="1" sqref="AG265" start="0" length="2147483647">
    <dxf>
      <font/>
    </dxf>
  </rfmt>
  <rfmt sheetId="1" sqref="AG265" start="0" length="2147483647">
    <dxf>
      <font/>
    </dxf>
  </rfmt>
  <rfmt sheetId="1" sqref="A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65" start="0" length="0">
    <dxf>
      <fill>
        <patternFill patternType="solid">
          <bgColor rgb="FFF2F2F2"/>
        </patternFill>
      </fill>
    </dxf>
  </rfmt>
  <rfmt sheetId="1" sqref="AH265" start="0" length="2147483647">
    <dxf>
      <font/>
    </dxf>
  </rfmt>
  <rfmt sheetId="1" sqref="AH265" start="0" length="2147483647">
    <dxf>
      <font/>
    </dxf>
  </rfmt>
  <rfmt sheetId="1" sqref="AI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65" start="0" length="0">
    <dxf>
      <fill>
        <patternFill patternType="solid">
          <bgColor rgb="FFF2F2F2"/>
        </patternFill>
      </fill>
    </dxf>
  </rfmt>
  <rfmt sheetId="1" sqref="AI265" start="0" length="2147483647">
    <dxf>
      <font/>
    </dxf>
  </rfmt>
  <rfmt sheetId="1" sqref="AI265" start="0" length="2147483647">
    <dxf>
      <font/>
    </dxf>
  </rfmt>
  <rcc rId="657" sId="1">
    <nc r="B265">
      <v>27117</v>
    </nc>
  </rcc>
  <rfmt sheetId="1" sqref="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65" start="0" length="2147483647">
    <dxf>
      <font/>
    </dxf>
  </rfmt>
  <rfmt sheetId="1" sqref="B265" start="0" length="2147483647">
    <dxf>
      <font/>
    </dxf>
  </rfmt>
  <rcc rId="658" sId="1">
    <nc r="C265" t="inlineStr">
      <is>
        <t>8919 JT Equity</t>
      </is>
    </nc>
  </rcc>
  <rfmt sheetId="1" sqref="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65" start="0" length="2147483647">
    <dxf>
      <font/>
    </dxf>
  </rfmt>
  <rfmt sheetId="1" sqref="C265" start="0" length="2147483647">
    <dxf>
      <font/>
    </dxf>
  </rfmt>
  <rcc rId="659" sId="1">
    <nc r="E265" t="inlineStr">
      <is>
        <t>Katitas</t>
      </is>
    </nc>
  </rcc>
  <rfmt sheetId="1" sqref="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65" start="0" length="2147483647">
    <dxf>
      <font/>
    </dxf>
  </rfmt>
  <rfmt sheetId="1" sqref="E265" start="0" length="2147483647">
    <dxf>
      <font/>
    </dxf>
  </rfmt>
  <rcc rId="660" sId="1">
    <nc r="D265">
      <f>_xll.BDP(C265,$D$11)</f>
    </nc>
  </rcc>
  <rfmt sheetId="1" sqref="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65" start="0" length="2147483647">
    <dxf>
      <font/>
    </dxf>
  </rfmt>
  <rfmt sheetId="1" sqref="D265" start="0" length="2147483647">
    <dxf>
      <font/>
    </dxf>
  </rfmt>
  <rcc rId="661" sId="1">
    <nc r="F265">
      <f>_xll.BDP(C265,$F$11)</f>
    </nc>
  </rcc>
  <rfmt sheetId="1" sqref="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65" start="0" length="2147483647">
    <dxf>
      <font/>
    </dxf>
  </rfmt>
  <rfmt sheetId="1" sqref="F265" start="0" length="2147483647">
    <dxf>
      <font/>
    </dxf>
  </rfmt>
  <rcc rId="662" sId="1">
    <nc r="G265">
      <f>_xll.BDP(C265,$G$11)</f>
    </nc>
  </rcc>
  <rfmt sheetId="1" sqref="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65" start="0" length="2147483647">
    <dxf>
      <font/>
    </dxf>
  </rfmt>
  <rfmt sheetId="1" sqref="G265" start="0" length="2147483647">
    <dxf>
      <font/>
    </dxf>
  </rfmt>
  <rcc rId="663" sId="1">
    <nc r="AB265">
      <f>_xll.BDH(C265,$AB$11,$D$1,$D$1)</f>
    </nc>
  </rcc>
  <rfmt sheetId="1" sqref="AB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65" start="0" length="0">
    <dxf>
      <fill>
        <patternFill patternType="solid">
          <bgColor rgb="FFF2F2F2"/>
        </patternFill>
      </fill>
    </dxf>
  </rfmt>
  <rfmt sheetId="1" sqref="AB265" start="0" length="2147483647">
    <dxf>
      <font/>
    </dxf>
  </rfmt>
  <rfmt sheetId="1" sqref="AB265" start="0" length="2147483647">
    <dxf>
      <font/>
    </dxf>
  </rfmt>
  <rcc rId="664" sId="1">
    <nc r="H265">
      <f>IF(OR(OR(G265="#N/A N/A",G265="#N/A Real Time"),OR(F265="#N/A N/A",F265="#N/A Real Time")),0,  G265 - F265)</f>
    </nc>
  </rcc>
  <rfmt sheetId="1" sqref="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65" start="0" length="2147483647">
    <dxf>
      <font/>
    </dxf>
  </rfmt>
  <rfmt sheetId="1" sqref="H265" start="0" length="2147483647">
    <dxf>
      <font/>
    </dxf>
  </rfmt>
  <rcc rId="665" sId="1">
    <nc r="I265">
      <f>IF(OR(F265=0,F265="#N/A N/A"),0,H265 / F265*100)</f>
    </nc>
  </rcc>
  <rfmt sheetId="1" sqref="I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65" start="0" length="2147483647">
    <dxf>
      <font/>
    </dxf>
  </rfmt>
  <rfmt sheetId="1" sqref="I265" start="0" length="2147483647">
    <dxf>
      <font/>
    </dxf>
  </rfmt>
  <rcc rId="666" sId="1" numFmtId="4">
    <nc r="J265">
      <v>32300</v>
    </nc>
  </rcc>
  <rfmt sheetId="1" sqref="J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65" start="0" length="2147483647">
    <dxf>
      <font/>
    </dxf>
  </rfmt>
  <rfmt sheetId="1" sqref="J265" start="0" length="2147483647">
    <dxf>
      <font/>
    </dxf>
  </rfmt>
  <rcc rId="667" sId="1">
    <nc r="K265">
      <f>CONCATENATE(D823,D265, " Curncy")</f>
    </nc>
  </rcc>
  <rfmt sheetId="1" sqref="K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65" start="0" length="2147483647">
    <dxf>
      <font/>
    </dxf>
  </rfmt>
  <rfmt sheetId="1" sqref="K265" start="0" length="2147483647">
    <dxf>
      <font/>
    </dxf>
  </rfmt>
  <rcc rId="668" sId="1">
    <nc r="L265">
      <f>IF(D265 = D823,1,_xll.BDP(K265,$L$11))</f>
    </nc>
  </rcc>
  <rfmt sheetId="1" sqref="L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65" start="0" length="2147483647">
    <dxf>
      <font/>
    </dxf>
  </rfmt>
  <rfmt sheetId="1" sqref="L265" start="0" length="2147483647">
    <dxf>
      <font/>
    </dxf>
  </rfmt>
  <rcc rId="669" sId="1">
    <nc r="M265">
      <f>IF(D265 = D823,1,_xll.BDP(K265,$M$11)*L265)</f>
    </nc>
  </rcc>
  <rfmt sheetId="1" sqref="M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65" start="0" length="2147483647">
    <dxf>
      <font/>
    </dxf>
  </rfmt>
  <rfmt sheetId="1" sqref="M265" start="0" length="2147483647">
    <dxf>
      <font/>
    </dxf>
  </rfmt>
  <rcc rId="670" sId="1">
    <nc r="N265">
      <f>H265*J265*V265/M265</f>
    </nc>
  </rcc>
  <rfmt sheetId="1" sqref="N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65" start="0" length="2147483647">
    <dxf>
      <font/>
    </dxf>
  </rfmt>
  <rfmt sheetId="1" sqref="N265" start="0" length="2147483647">
    <dxf>
      <font/>
    </dxf>
  </rfmt>
  <rcc rId="671" sId="1">
    <nc r="O265">
      <f>N265 / AA757</f>
    </nc>
  </rcc>
  <rfmt sheetId="1" sqref="O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65" start="0" length="2147483647">
    <dxf>
      <font/>
    </dxf>
  </rfmt>
  <rfmt sheetId="1" sqref="O265" start="0" length="2147483647">
    <dxf>
      <font/>
    </dxf>
  </rfmt>
  <rcc rId="672" sId="1">
    <nc r="P265">
      <f>N265 / AA823</f>
    </nc>
  </rcc>
  <rfmt sheetId="1" sqref="P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65" start="0" length="2147483647">
    <dxf>
      <font/>
    </dxf>
  </rfmt>
  <rfmt sheetId="1" sqref="P265" start="0" length="2147483647">
    <dxf>
      <font/>
    </dxf>
  </rfmt>
  <rcc rId="673" sId="1">
    <nc r="Q265">
      <f>IF(J265=0,0,G265*J265*V265/M265)</f>
    </nc>
  </rcc>
  <rfmt sheetId="1" sqref="Q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65" start="0" length="2147483647">
    <dxf>
      <font/>
    </dxf>
  </rfmt>
  <rfmt sheetId="1" sqref="Q265" start="0" length="2147483647">
    <dxf>
      <font/>
    </dxf>
  </rfmt>
  <rcc rId="674" sId="1">
    <nc r="R265">
      <f>Q265 / AA757*100</f>
    </nc>
  </rcc>
  <rfmt sheetId="1" sqref="R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65" start="0" length="2147483647">
    <dxf>
      <font/>
    </dxf>
  </rfmt>
  <rfmt sheetId="1" sqref="R265" start="0" length="2147483647">
    <dxf>
      <font/>
    </dxf>
  </rfmt>
  <rcc rId="675" sId="1">
    <nc r="S265">
      <f>Q265 / AA823*100</f>
    </nc>
  </rcc>
  <rfmt sheetId="1" sqref="S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65" start="0" length="2147483647">
    <dxf>
      <font/>
    </dxf>
  </rfmt>
  <rfmt sheetId="1" sqref="S265" start="0" length="2147483647">
    <dxf>
      <font/>
    </dxf>
  </rfmt>
  <rcc rId="676" sId="1">
    <nc r="T265">
      <f>IF(S265&lt;0,R265,0)</f>
    </nc>
  </rcc>
  <rfmt sheetId="1" sqref="T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65" start="0" length="2147483647">
    <dxf>
      <font/>
    </dxf>
  </rfmt>
  <rfmt sheetId="1" sqref="T265" start="0" length="2147483647">
    <dxf>
      <font/>
    </dxf>
  </rfmt>
  <rcc rId="677" sId="1">
    <nc r="U265">
      <f>IF(S265&gt;0,R265,0)</f>
    </nc>
  </rcc>
  <rfmt sheetId="1" sqref="U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65" start="0" length="2147483647">
    <dxf>
      <font/>
    </dxf>
  </rfmt>
  <rfmt sheetId="1" sqref="U265" start="0" length="2147483647">
    <dxf>
      <font/>
    </dxf>
  </rfmt>
  <rcc rId="678" sId="1">
    <nc r="V265">
      <f>IF(EXACT(D265,UPPER(D265)),1,0.01)/X265</f>
    </nc>
  </rcc>
  <rfmt sheetId="1" sqref="V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65" start="0" length="2147483647">
    <dxf>
      <font/>
    </dxf>
  </rfmt>
  <rfmt sheetId="1" sqref="V265" start="0" length="2147483647">
    <dxf>
      <font/>
    </dxf>
  </rfmt>
  <rcc rId="679" sId="1">
    <nc r="W265">
      <v>0</v>
    </nc>
  </rcc>
  <rfmt sheetId="1" sqref="W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65" start="0" length="2147483647">
    <dxf>
      <font/>
    </dxf>
  </rfmt>
  <rfmt sheetId="1" sqref="W265" start="0" length="2147483647">
    <dxf>
      <font/>
    </dxf>
  </rfmt>
  <rcc rId="680" sId="1">
    <nc r="X265">
      <v>1</v>
    </nc>
  </rcc>
  <rfmt sheetId="1" sqref="X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65" start="0" length="2147483647">
    <dxf>
      <font/>
    </dxf>
  </rfmt>
  <rfmt sheetId="1" sqref="X265" start="0" length="2147483647">
    <dxf>
      <font/>
    </dxf>
  </rfmt>
  <rcc rId="681" sId="1">
    <nc r="Y265">
      <f>IF(AND(S265&lt;0,O265&gt;0),O265,0)</f>
    </nc>
  </rcc>
  <rfmt sheetId="1" sqref="Y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65" start="0" length="2147483647">
    <dxf>
      <font/>
    </dxf>
  </rfmt>
  <rfmt sheetId="1" sqref="Y265" start="0" length="2147483647">
    <dxf>
      <font/>
    </dxf>
  </rfmt>
  <rcc rId="682" sId="1">
    <nc r="Z265">
      <f>IF(AND(S265&gt;0,O265&gt;0),O265,0)</f>
    </nc>
  </rcc>
  <rfmt sheetId="1" sqref="Z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65" start="0" length="2147483647">
    <dxf>
      <font/>
    </dxf>
  </rfmt>
  <rfmt sheetId="1" sqref="Z265" start="0" length="2147483647">
    <dxf>
      <font/>
    </dxf>
  </rfmt>
  <rcc rId="683" sId="1">
    <nc r="AC265">
      <f>IF(OR(OR(F265="#N/A N/A",F265="#N/A Real Time"),OR(AB265="#N/A N/A",AB265="#N/A Real Time")),0,  F265 - AB265)</f>
    </nc>
  </rcc>
  <rfmt sheetId="1" sqref="AC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65" start="0" length="0">
    <dxf>
      <fill>
        <patternFill patternType="solid">
          <bgColor rgb="FFF2F2F2"/>
        </patternFill>
      </fill>
    </dxf>
  </rfmt>
  <rfmt sheetId="1" sqref="AC265" start="0" length="2147483647">
    <dxf>
      <font/>
    </dxf>
  </rfmt>
  <rfmt sheetId="1" sqref="AC265" start="0" length="2147483647">
    <dxf>
      <font/>
    </dxf>
  </rfmt>
  <rcc rId="684" sId="1">
    <nc r="AD265">
      <f>IF(OR(AB265=0,AB265="#N/A N/A"),0,AC265 / AB265*100)</f>
    </nc>
  </rcc>
  <rfmt sheetId="1" sqref="AD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65" start="0" length="0">
    <dxf>
      <fill>
        <patternFill patternType="solid">
          <bgColor rgb="FFF2F2F2"/>
        </patternFill>
      </fill>
    </dxf>
  </rfmt>
  <rfmt sheetId="1" sqref="AD265" start="0" length="2147483647">
    <dxf>
      <font/>
    </dxf>
  </rfmt>
  <rfmt sheetId="1" sqref="AD265" start="0" length="2147483647">
    <dxf>
      <font/>
    </dxf>
  </rfmt>
  <rcc rId="685" sId="1" numFmtId="4">
    <nc r="AE265">
      <v>32300</v>
    </nc>
  </rcc>
  <rfmt sheetId="1" sqref="AE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65" start="0" length="0">
    <dxf>
      <fill>
        <patternFill patternType="solid">
          <bgColor rgb="FFF2F2F2"/>
        </patternFill>
      </fill>
    </dxf>
  </rfmt>
  <rfmt sheetId="1" sqref="AE265" start="0" length="2147483647">
    <dxf>
      <font/>
    </dxf>
  </rfmt>
  <rfmt sheetId="1" sqref="AE265" start="0" length="2147483647">
    <dxf>
      <font/>
    </dxf>
  </rfmt>
  <rcc rId="686" sId="1">
    <nc r="AF265">
      <f>IF(D265 = D823,1,_xll.BDP(K265,$AF$11)*L265)</f>
    </nc>
  </rcc>
  <rfmt sheetId="1" sqref="AF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65" start="0" length="0">
    <dxf>
      <fill>
        <patternFill patternType="solid">
          <bgColor rgb="FFF2F2F2"/>
        </patternFill>
      </fill>
    </dxf>
  </rfmt>
  <rfmt sheetId="1" sqref="AF265" start="0" length="2147483647">
    <dxf>
      <font/>
    </dxf>
  </rfmt>
  <rfmt sheetId="1" sqref="AF265" start="0" length="2147483647">
    <dxf>
      <font/>
    </dxf>
  </rfmt>
  <rcc rId="687" sId="1">
    <nc r="AG265">
      <f>AC265*AE265*V265/AF265 / AI757</f>
    </nc>
  </rcc>
  <rfmt sheetId="1" sqref="AG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65" start="0" length="0">
    <dxf>
      <fill>
        <patternFill patternType="solid">
          <bgColor rgb="FFF2F2F2"/>
        </patternFill>
      </fill>
    </dxf>
  </rfmt>
  <rfmt sheetId="1" sqref="AG265" start="0" length="2147483647">
    <dxf>
      <font/>
    </dxf>
  </rfmt>
  <rfmt sheetId="1" sqref="AG265" start="0" length="2147483647">
    <dxf>
      <font/>
    </dxf>
  </rfmt>
  <rcc rId="688" sId="1">
    <nc r="AH265">
      <f>AC265*AE265*V265/AF265 / AI823</f>
    </nc>
  </rcc>
  <rfmt sheetId="1" sqref="AH2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65" start="0" length="0">
    <dxf>
      <fill>
        <patternFill patternType="solid">
          <bgColor rgb="FFF2F2F2"/>
        </patternFill>
      </fill>
    </dxf>
  </rfmt>
  <rfmt sheetId="1" sqref="AH265" start="0" length="2147483647">
    <dxf>
      <font/>
    </dxf>
  </rfmt>
  <rfmt sheetId="1" sqref="AH265" start="0" length="2147483647">
    <dxf>
      <font/>
    </dxf>
  </rfmt>
  <rcc rId="689" sId="1" numFmtId="4">
    <oc r="J268">
      <v>445900</v>
    </oc>
    <nc r="J268">
      <v>1481100</v>
    </nc>
  </rcc>
  <rcc rId="690" sId="1" numFmtId="4">
    <oc r="AE268">
      <v>400700</v>
    </oc>
    <nc r="AE268">
      <v>1481100</v>
    </nc>
  </rcc>
  <rcc rId="691" sId="1" numFmtId="4">
    <oc r="J285">
      <v>73900</v>
    </oc>
    <nc r="J285">
      <v>0</v>
    </nc>
  </rcc>
  <rcc rId="692" sId="1" numFmtId="4">
    <oc r="AE285">
      <v>73900</v>
    </oc>
    <nc r="AE285">
      <v>0</v>
    </nc>
  </rcc>
  <rcc rId="693" sId="1" numFmtId="4">
    <oc r="J286">
      <v>191000</v>
    </oc>
    <nc r="J286">
      <v>159700</v>
    </nc>
  </rcc>
  <rcc rId="694" sId="1" numFmtId="4">
    <oc r="AE286">
      <v>191000</v>
    </oc>
    <nc r="AE286">
      <v>159700</v>
    </nc>
  </rcc>
  <rcc rId="695" sId="1" numFmtId="4">
    <oc r="J289">
      <v>84400</v>
    </oc>
    <nc r="J289">
      <v>42500</v>
    </nc>
  </rcc>
  <rcc rId="696" sId="1" numFmtId="4">
    <oc r="AE289">
      <v>84400</v>
    </oc>
    <nc r="AE289">
      <v>42500</v>
    </nc>
  </rcc>
  <rrc rId="697" sId="1" ref="A290:XFD290" action="insertRow">
    <undo index="0" exp="area" dr="G$1:G$1048576" r="E9" sId="1"/>
    <undo index="2" exp="area" ref3D="1" dr="$A$758:$XFD$82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290:AI290" start="0" length="0">
    <dxf>
      <fill>
        <patternFill patternType="none">
          <bgColor indexed="65"/>
        </patternFill>
      </fill>
    </dxf>
  </rfmt>
  <rfmt sheetId="1" sqref="A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290" start="0" length="2147483647">
    <dxf>
      <font/>
    </dxf>
  </rfmt>
  <rfmt sheetId="1" sqref="A290" start="0" length="2147483647">
    <dxf>
      <font/>
    </dxf>
  </rfmt>
  <rfmt sheetId="1" sqref="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90" start="0" length="2147483647">
    <dxf>
      <font/>
    </dxf>
  </rfmt>
  <rfmt sheetId="1" sqref="B290" start="0" length="2147483647">
    <dxf>
      <font/>
    </dxf>
  </rfmt>
  <rfmt sheetId="1" sqref="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90" start="0" length="2147483647">
    <dxf>
      <font/>
    </dxf>
  </rfmt>
  <rfmt sheetId="1" sqref="C290" start="0" length="2147483647">
    <dxf>
      <font/>
    </dxf>
  </rfmt>
  <rfmt sheetId="1" sqref="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90" start="0" length="2147483647">
    <dxf>
      <font/>
    </dxf>
  </rfmt>
  <rfmt sheetId="1" sqref="D290" start="0" length="2147483647">
    <dxf>
      <font/>
    </dxf>
  </rfmt>
  <rfmt sheetId="1" sqref="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90" start="0" length="2147483647">
    <dxf>
      <font/>
    </dxf>
  </rfmt>
  <rfmt sheetId="1" sqref="E290" start="0" length="2147483647">
    <dxf>
      <font/>
    </dxf>
  </rfmt>
  <rfmt sheetId="1" sqref="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90" start="0" length="2147483647">
    <dxf>
      <font/>
    </dxf>
  </rfmt>
  <rfmt sheetId="1" sqref="F290" start="0" length="2147483647">
    <dxf>
      <font/>
    </dxf>
  </rfmt>
  <rfmt sheetId="1" sqref="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90" start="0" length="2147483647">
    <dxf>
      <font/>
    </dxf>
  </rfmt>
  <rfmt sheetId="1" sqref="G290" start="0" length="2147483647">
    <dxf>
      <font/>
    </dxf>
  </rfmt>
  <rfmt sheetId="1" sqref="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90" start="0" length="2147483647">
    <dxf>
      <font/>
    </dxf>
  </rfmt>
  <rfmt sheetId="1" sqref="H290" start="0" length="2147483647">
    <dxf>
      <font/>
    </dxf>
  </rfmt>
  <rfmt sheetId="1" sqref="I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90" start="0" length="2147483647">
    <dxf>
      <font/>
    </dxf>
  </rfmt>
  <rfmt sheetId="1" sqref="I290" start="0" length="2147483647">
    <dxf>
      <font/>
    </dxf>
  </rfmt>
  <rfmt sheetId="1" sqref="J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90" start="0" length="2147483647">
    <dxf>
      <font/>
    </dxf>
  </rfmt>
  <rfmt sheetId="1" sqref="J290" start="0" length="2147483647">
    <dxf>
      <font/>
    </dxf>
  </rfmt>
  <rfmt sheetId="1" sqref="K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90" start="0" length="2147483647">
    <dxf>
      <font/>
    </dxf>
  </rfmt>
  <rfmt sheetId="1" sqref="K290" start="0" length="2147483647">
    <dxf>
      <font/>
    </dxf>
  </rfmt>
  <rfmt sheetId="1" sqref="L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90" start="0" length="2147483647">
    <dxf>
      <font/>
    </dxf>
  </rfmt>
  <rfmt sheetId="1" sqref="L290" start="0" length="2147483647">
    <dxf>
      <font/>
    </dxf>
  </rfmt>
  <rfmt sheetId="1" sqref="M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90" start="0" length="2147483647">
    <dxf>
      <font/>
    </dxf>
  </rfmt>
  <rfmt sheetId="1" sqref="M290" start="0" length="2147483647">
    <dxf>
      <font/>
    </dxf>
  </rfmt>
  <rfmt sheetId="1" sqref="N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90" start="0" length="2147483647">
    <dxf>
      <font/>
    </dxf>
  </rfmt>
  <rfmt sheetId="1" sqref="N290" start="0" length="2147483647">
    <dxf>
      <font/>
    </dxf>
  </rfmt>
  <rfmt sheetId="1" sqref="O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90" start="0" length="2147483647">
    <dxf>
      <font/>
    </dxf>
  </rfmt>
  <rfmt sheetId="1" sqref="O290" start="0" length="2147483647">
    <dxf>
      <font/>
    </dxf>
  </rfmt>
  <rfmt sheetId="1" sqref="P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90" start="0" length="2147483647">
    <dxf>
      <font/>
    </dxf>
  </rfmt>
  <rfmt sheetId="1" sqref="P290" start="0" length="2147483647">
    <dxf>
      <font/>
    </dxf>
  </rfmt>
  <rfmt sheetId="1" sqref="Q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90" start="0" length="2147483647">
    <dxf>
      <font/>
    </dxf>
  </rfmt>
  <rfmt sheetId="1" sqref="Q290" start="0" length="2147483647">
    <dxf>
      <font/>
    </dxf>
  </rfmt>
  <rfmt sheetId="1" sqref="R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90" start="0" length="2147483647">
    <dxf>
      <font/>
    </dxf>
  </rfmt>
  <rfmt sheetId="1" sqref="R290" start="0" length="2147483647">
    <dxf>
      <font/>
    </dxf>
  </rfmt>
  <rfmt sheetId="1" sqref="S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90" start="0" length="2147483647">
    <dxf>
      <font/>
    </dxf>
  </rfmt>
  <rfmt sheetId="1" sqref="S290" start="0" length="2147483647">
    <dxf>
      <font/>
    </dxf>
  </rfmt>
  <rfmt sheetId="1" sqref="T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90" start="0" length="2147483647">
    <dxf>
      <font/>
    </dxf>
  </rfmt>
  <rfmt sheetId="1" sqref="T290" start="0" length="2147483647">
    <dxf>
      <font/>
    </dxf>
  </rfmt>
  <rfmt sheetId="1" sqref="U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90" start="0" length="2147483647">
    <dxf>
      <font/>
    </dxf>
  </rfmt>
  <rfmt sheetId="1" sqref="U290" start="0" length="2147483647">
    <dxf>
      <font/>
    </dxf>
  </rfmt>
  <rfmt sheetId="1" sqref="V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90" start="0" length="2147483647">
    <dxf>
      <font/>
    </dxf>
  </rfmt>
  <rfmt sheetId="1" sqref="V290" start="0" length="2147483647">
    <dxf>
      <font/>
    </dxf>
  </rfmt>
  <rfmt sheetId="1" sqref="W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90" start="0" length="2147483647">
    <dxf>
      <font/>
    </dxf>
  </rfmt>
  <rfmt sheetId="1" sqref="W290" start="0" length="2147483647">
    <dxf>
      <font/>
    </dxf>
  </rfmt>
  <rfmt sheetId="1" sqref="X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90" start="0" length="2147483647">
    <dxf>
      <font/>
    </dxf>
  </rfmt>
  <rfmt sheetId="1" sqref="X290" start="0" length="2147483647">
    <dxf>
      <font/>
    </dxf>
  </rfmt>
  <rfmt sheetId="1" sqref="Y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90" start="0" length="2147483647">
    <dxf>
      <font/>
    </dxf>
  </rfmt>
  <rfmt sheetId="1" sqref="Y290" start="0" length="2147483647">
    <dxf>
      <font/>
    </dxf>
  </rfmt>
  <rfmt sheetId="1" sqref="Z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90" start="0" length="2147483647">
    <dxf>
      <font/>
    </dxf>
  </rfmt>
  <rfmt sheetId="1" sqref="Z290" start="0" length="2147483647">
    <dxf>
      <font/>
    </dxf>
  </rfmt>
  <rfmt sheetId="1" sqref="AA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290" start="0" length="2147483647">
    <dxf>
      <font/>
    </dxf>
  </rfmt>
  <rfmt sheetId="1" sqref="AA290" start="0" length="2147483647">
    <dxf>
      <font/>
    </dxf>
  </rfmt>
  <rfmt sheetId="1" sqref="A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90" start="0" length="0">
    <dxf>
      <fill>
        <patternFill patternType="solid">
          <bgColor rgb="FFF2F2F2"/>
        </patternFill>
      </fill>
    </dxf>
  </rfmt>
  <rfmt sheetId="1" sqref="AB290" start="0" length="2147483647">
    <dxf>
      <font/>
    </dxf>
  </rfmt>
  <rfmt sheetId="1" sqref="AB290" start="0" length="2147483647">
    <dxf>
      <font/>
    </dxf>
  </rfmt>
  <rfmt sheetId="1" sqref="A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90" start="0" length="0">
    <dxf>
      <fill>
        <patternFill patternType="solid">
          <bgColor rgb="FFF2F2F2"/>
        </patternFill>
      </fill>
    </dxf>
  </rfmt>
  <rfmt sheetId="1" sqref="AC290" start="0" length="2147483647">
    <dxf>
      <font/>
    </dxf>
  </rfmt>
  <rfmt sheetId="1" sqref="AC290" start="0" length="2147483647">
    <dxf>
      <font/>
    </dxf>
  </rfmt>
  <rfmt sheetId="1" sqref="A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90" start="0" length="0">
    <dxf>
      <fill>
        <patternFill patternType="solid">
          <bgColor rgb="FFF2F2F2"/>
        </patternFill>
      </fill>
    </dxf>
  </rfmt>
  <rfmt sheetId="1" sqref="AD290" start="0" length="2147483647">
    <dxf>
      <font/>
    </dxf>
  </rfmt>
  <rfmt sheetId="1" sqref="AD290" start="0" length="2147483647">
    <dxf>
      <font/>
    </dxf>
  </rfmt>
  <rfmt sheetId="1" sqref="A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90" start="0" length="0">
    <dxf>
      <fill>
        <patternFill patternType="solid">
          <bgColor rgb="FFF2F2F2"/>
        </patternFill>
      </fill>
    </dxf>
  </rfmt>
  <rfmt sheetId="1" sqref="AE290" start="0" length="2147483647">
    <dxf>
      <font/>
    </dxf>
  </rfmt>
  <rfmt sheetId="1" sqref="AE290" start="0" length="2147483647">
    <dxf>
      <font/>
    </dxf>
  </rfmt>
  <rfmt sheetId="1" sqref="A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90" start="0" length="0">
    <dxf>
      <fill>
        <patternFill patternType="solid">
          <bgColor rgb="FFF2F2F2"/>
        </patternFill>
      </fill>
    </dxf>
  </rfmt>
  <rfmt sheetId="1" sqref="AF290" start="0" length="2147483647">
    <dxf>
      <font/>
    </dxf>
  </rfmt>
  <rfmt sheetId="1" sqref="AF290" start="0" length="2147483647">
    <dxf>
      <font/>
    </dxf>
  </rfmt>
  <rfmt sheetId="1" sqref="A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90" start="0" length="0">
    <dxf>
      <fill>
        <patternFill patternType="solid">
          <bgColor rgb="FFF2F2F2"/>
        </patternFill>
      </fill>
    </dxf>
  </rfmt>
  <rfmt sheetId="1" sqref="AG290" start="0" length="2147483647">
    <dxf>
      <font/>
    </dxf>
  </rfmt>
  <rfmt sheetId="1" sqref="AG290" start="0" length="2147483647">
    <dxf>
      <font/>
    </dxf>
  </rfmt>
  <rfmt sheetId="1" sqref="A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90" start="0" length="0">
    <dxf>
      <fill>
        <patternFill patternType="solid">
          <bgColor rgb="FFF2F2F2"/>
        </patternFill>
      </fill>
    </dxf>
  </rfmt>
  <rfmt sheetId="1" sqref="AH290" start="0" length="2147483647">
    <dxf>
      <font/>
    </dxf>
  </rfmt>
  <rfmt sheetId="1" sqref="AH290" start="0" length="2147483647">
    <dxf>
      <font/>
    </dxf>
  </rfmt>
  <rfmt sheetId="1" sqref="AI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290" start="0" length="0">
    <dxf>
      <fill>
        <patternFill patternType="solid">
          <bgColor rgb="FFF2F2F2"/>
        </patternFill>
      </fill>
    </dxf>
  </rfmt>
  <rfmt sheetId="1" sqref="AI290" start="0" length="2147483647">
    <dxf>
      <font/>
    </dxf>
  </rfmt>
  <rfmt sheetId="1" sqref="AI290" start="0" length="2147483647">
    <dxf>
      <font/>
    </dxf>
  </rfmt>
  <rcc rId="698" sId="1">
    <nc r="B290">
      <v>26491</v>
    </nc>
  </rcc>
  <rfmt sheetId="1" sqref="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290" start="0" length="2147483647">
    <dxf>
      <font/>
    </dxf>
  </rfmt>
  <rfmt sheetId="1" sqref="B290" start="0" length="2147483647">
    <dxf>
      <font/>
    </dxf>
  </rfmt>
  <rcc rId="699" sId="1">
    <nc r="C290" t="inlineStr">
      <is>
        <t>3230 JT Equity</t>
      </is>
    </nc>
  </rcc>
  <rfmt sheetId="1" sqref="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290" start="0" length="2147483647">
    <dxf>
      <font/>
    </dxf>
  </rfmt>
  <rfmt sheetId="1" sqref="C290" start="0" length="2147483647">
    <dxf>
      <font/>
    </dxf>
  </rfmt>
  <rcc rId="700" sId="1">
    <nc r="E290" t="inlineStr">
      <is>
        <t>Star Mica</t>
      </is>
    </nc>
  </rcc>
  <rfmt sheetId="1" sqref="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290" start="0" length="2147483647">
    <dxf>
      <font/>
    </dxf>
  </rfmt>
  <rfmt sheetId="1" sqref="E290" start="0" length="2147483647">
    <dxf>
      <font/>
    </dxf>
  </rfmt>
  <rcc rId="701" sId="1">
    <nc r="D290">
      <f>_xll.BDP(C290,$D$11)</f>
    </nc>
  </rcc>
  <rfmt sheetId="1" sqref="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290" start="0" length="2147483647">
    <dxf>
      <font/>
    </dxf>
  </rfmt>
  <rfmt sheetId="1" sqref="D290" start="0" length="2147483647">
    <dxf>
      <font/>
    </dxf>
  </rfmt>
  <rcc rId="702" sId="1">
    <nc r="F290">
      <f>_xll.BDP(C290,$F$11)</f>
    </nc>
  </rcc>
  <rfmt sheetId="1" sqref="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290" start="0" length="2147483647">
    <dxf>
      <font/>
    </dxf>
  </rfmt>
  <rfmt sheetId="1" sqref="F290" start="0" length="2147483647">
    <dxf>
      <font/>
    </dxf>
  </rfmt>
  <rcc rId="703" sId="1">
    <nc r="G290">
      <f>_xll.BDP(C290,$G$11)</f>
    </nc>
  </rcc>
  <rfmt sheetId="1" sqref="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290" start="0" length="2147483647">
    <dxf>
      <font/>
    </dxf>
  </rfmt>
  <rfmt sheetId="1" sqref="G290" start="0" length="2147483647">
    <dxf>
      <font/>
    </dxf>
  </rfmt>
  <rcc rId="704" sId="1">
    <nc r="AB290">
      <f>_xll.BDH(C290,$AB$11,$D$1,$D$1)</f>
    </nc>
  </rcc>
  <rfmt sheetId="1" sqref="AB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290" start="0" length="0">
    <dxf>
      <fill>
        <patternFill patternType="solid">
          <bgColor rgb="FFF2F2F2"/>
        </patternFill>
      </fill>
    </dxf>
  </rfmt>
  <rfmt sheetId="1" sqref="AB290" start="0" length="2147483647">
    <dxf>
      <font/>
    </dxf>
  </rfmt>
  <rfmt sheetId="1" sqref="AB290" start="0" length="2147483647">
    <dxf>
      <font/>
    </dxf>
  </rfmt>
  <rcc rId="705" sId="1">
    <nc r="H290">
      <f>IF(OR(OR(G290="#N/A N/A",G290="#N/A Real Time"),OR(F290="#N/A N/A",F290="#N/A Real Time")),0,  G290 - F290)</f>
    </nc>
  </rcc>
  <rfmt sheetId="1" sqref="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290" start="0" length="2147483647">
    <dxf>
      <font/>
    </dxf>
  </rfmt>
  <rfmt sheetId="1" sqref="H290" start="0" length="2147483647">
    <dxf>
      <font/>
    </dxf>
  </rfmt>
  <rcc rId="706" sId="1">
    <nc r="I290">
      <f>IF(OR(F290=0,F290="#N/A N/A"),0,H290 / F290*100)</f>
    </nc>
  </rcc>
  <rfmt sheetId="1" sqref="I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290" start="0" length="2147483647">
    <dxf>
      <font/>
    </dxf>
  </rfmt>
  <rfmt sheetId="1" sqref="I290" start="0" length="2147483647">
    <dxf>
      <font/>
    </dxf>
  </rfmt>
  <rcc rId="707" sId="1" numFmtId="4">
    <nc r="J290">
      <v>48400</v>
    </nc>
  </rcc>
  <rfmt sheetId="1" sqref="J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290" start="0" length="2147483647">
    <dxf>
      <font/>
    </dxf>
  </rfmt>
  <rfmt sheetId="1" sqref="J290" start="0" length="2147483647">
    <dxf>
      <font/>
    </dxf>
  </rfmt>
  <rcc rId="708" sId="1">
    <nc r="K290">
      <f>CONCATENATE(D824,D290, " Curncy")</f>
    </nc>
  </rcc>
  <rfmt sheetId="1" sqref="K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290" start="0" length="2147483647">
    <dxf>
      <font/>
    </dxf>
  </rfmt>
  <rfmt sheetId="1" sqref="K290" start="0" length="2147483647">
    <dxf>
      <font/>
    </dxf>
  </rfmt>
  <rcc rId="709" sId="1">
    <nc r="L290">
      <f>IF(D290 = D824,1,_xll.BDP(K290,$L$11))</f>
    </nc>
  </rcc>
  <rfmt sheetId="1" sqref="L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290" start="0" length="2147483647">
    <dxf>
      <font/>
    </dxf>
  </rfmt>
  <rfmt sheetId="1" sqref="L290" start="0" length="2147483647">
    <dxf>
      <font/>
    </dxf>
  </rfmt>
  <rcc rId="710" sId="1">
    <nc r="M290">
      <f>IF(D290 = D824,1,_xll.BDP(K290,$M$11)*L290)</f>
    </nc>
  </rcc>
  <rfmt sheetId="1" sqref="M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90" start="0" length="2147483647">
    <dxf>
      <font/>
    </dxf>
  </rfmt>
  <rfmt sheetId="1" sqref="M290" start="0" length="2147483647">
    <dxf>
      <font/>
    </dxf>
  </rfmt>
  <rcc rId="711" sId="1">
    <nc r="N290">
      <f>H290*J290*V290/M290</f>
    </nc>
  </rcc>
  <rfmt sheetId="1" sqref="N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290" start="0" length="2147483647">
    <dxf>
      <font/>
    </dxf>
  </rfmt>
  <rfmt sheetId="1" sqref="N290" start="0" length="2147483647">
    <dxf>
      <font/>
    </dxf>
  </rfmt>
  <rcc rId="712" sId="1">
    <nc r="O290">
      <f>N290 / AA758</f>
    </nc>
  </rcc>
  <rfmt sheetId="1" sqref="O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290" start="0" length="2147483647">
    <dxf>
      <font/>
    </dxf>
  </rfmt>
  <rfmt sheetId="1" sqref="O290" start="0" length="2147483647">
    <dxf>
      <font/>
    </dxf>
  </rfmt>
  <rcc rId="713" sId="1">
    <nc r="P290">
      <f>N290 / AA824</f>
    </nc>
  </rcc>
  <rfmt sheetId="1" sqref="P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290" start="0" length="2147483647">
    <dxf>
      <font/>
    </dxf>
  </rfmt>
  <rfmt sheetId="1" sqref="P290" start="0" length="2147483647">
    <dxf>
      <font/>
    </dxf>
  </rfmt>
  <rcc rId="714" sId="1">
    <nc r="Q290">
      <f>IF(J290=0,0,G290*J290*V290/M290)</f>
    </nc>
  </rcc>
  <rfmt sheetId="1" sqref="Q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290" start="0" length="2147483647">
    <dxf>
      <font/>
    </dxf>
  </rfmt>
  <rfmt sheetId="1" sqref="Q290" start="0" length="2147483647">
    <dxf>
      <font/>
    </dxf>
  </rfmt>
  <rcc rId="715" sId="1">
    <nc r="R290">
      <f>Q290 / AA758*100</f>
    </nc>
  </rcc>
  <rfmt sheetId="1" sqref="R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290" start="0" length="2147483647">
    <dxf>
      <font/>
    </dxf>
  </rfmt>
  <rfmt sheetId="1" sqref="R290" start="0" length="2147483647">
    <dxf>
      <font/>
    </dxf>
  </rfmt>
  <rcc rId="716" sId="1">
    <nc r="S290">
      <f>Q290 / AA824*100</f>
    </nc>
  </rcc>
  <rfmt sheetId="1" sqref="S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290" start="0" length="2147483647">
    <dxf>
      <font/>
    </dxf>
  </rfmt>
  <rfmt sheetId="1" sqref="S290" start="0" length="2147483647">
    <dxf>
      <font/>
    </dxf>
  </rfmt>
  <rcc rId="717" sId="1">
    <nc r="T290">
      <f>IF(S290&lt;0,R290,0)</f>
    </nc>
  </rcc>
  <rfmt sheetId="1" sqref="T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290" start="0" length="2147483647">
    <dxf>
      <font/>
    </dxf>
  </rfmt>
  <rfmt sheetId="1" sqref="T290" start="0" length="2147483647">
    <dxf>
      <font/>
    </dxf>
  </rfmt>
  <rcc rId="718" sId="1">
    <nc r="U290">
      <f>IF(S290&gt;0,R290,0)</f>
    </nc>
  </rcc>
  <rfmt sheetId="1" sqref="U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290" start="0" length="2147483647">
    <dxf>
      <font/>
    </dxf>
  </rfmt>
  <rfmt sheetId="1" sqref="U290" start="0" length="2147483647">
    <dxf>
      <font/>
    </dxf>
  </rfmt>
  <rcc rId="719" sId="1">
    <nc r="V290">
      <f>IF(EXACT(D290,UPPER(D290)),1,0.01)/X290</f>
    </nc>
  </rcc>
  <rfmt sheetId="1" sqref="V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290" start="0" length="2147483647">
    <dxf>
      <font/>
    </dxf>
  </rfmt>
  <rfmt sheetId="1" sqref="V290" start="0" length="2147483647">
    <dxf>
      <font/>
    </dxf>
  </rfmt>
  <rcc rId="720" sId="1">
    <nc r="W290">
      <v>0</v>
    </nc>
  </rcc>
  <rfmt sheetId="1" sqref="W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290" start="0" length="2147483647">
    <dxf>
      <font/>
    </dxf>
  </rfmt>
  <rfmt sheetId="1" sqref="W290" start="0" length="2147483647">
    <dxf>
      <font/>
    </dxf>
  </rfmt>
  <rcc rId="721" sId="1">
    <nc r="X290">
      <v>1</v>
    </nc>
  </rcc>
  <rfmt sheetId="1" sqref="X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290" start="0" length="2147483647">
    <dxf>
      <font/>
    </dxf>
  </rfmt>
  <rfmt sheetId="1" sqref="X290" start="0" length="2147483647">
    <dxf>
      <font/>
    </dxf>
  </rfmt>
  <rcc rId="722" sId="1">
    <nc r="Y290">
      <f>IF(AND(S290&lt;0,O290&gt;0),O290,0)</f>
    </nc>
  </rcc>
  <rfmt sheetId="1" sqref="Y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290" start="0" length="2147483647">
    <dxf>
      <font/>
    </dxf>
  </rfmt>
  <rfmt sheetId="1" sqref="Y290" start="0" length="2147483647">
    <dxf>
      <font/>
    </dxf>
  </rfmt>
  <rcc rId="723" sId="1">
    <nc r="Z290">
      <f>IF(AND(S290&gt;0,O290&gt;0),O290,0)</f>
    </nc>
  </rcc>
  <rfmt sheetId="1" sqref="Z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290" start="0" length="2147483647">
    <dxf>
      <font/>
    </dxf>
  </rfmt>
  <rfmt sheetId="1" sqref="Z290" start="0" length="2147483647">
    <dxf>
      <font/>
    </dxf>
  </rfmt>
  <rcc rId="724" sId="1">
    <nc r="AC290">
      <f>IF(OR(OR(F290="#N/A N/A",F290="#N/A Real Time"),OR(AB290="#N/A N/A",AB290="#N/A Real Time")),0,  F290 - AB290)</f>
    </nc>
  </rcc>
  <rfmt sheetId="1" sqref="AC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290" start="0" length="0">
    <dxf>
      <fill>
        <patternFill patternType="solid">
          <bgColor rgb="FFF2F2F2"/>
        </patternFill>
      </fill>
    </dxf>
  </rfmt>
  <rfmt sheetId="1" sqref="AC290" start="0" length="2147483647">
    <dxf>
      <font/>
    </dxf>
  </rfmt>
  <rfmt sheetId="1" sqref="AC290" start="0" length="2147483647">
    <dxf>
      <font/>
    </dxf>
  </rfmt>
  <rcc rId="725" sId="1">
    <nc r="AD290">
      <f>IF(OR(AB290=0,AB290="#N/A N/A"),0,AC290 / AB290*100)</f>
    </nc>
  </rcc>
  <rfmt sheetId="1" sqref="AD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290" start="0" length="0">
    <dxf>
      <fill>
        <patternFill patternType="solid">
          <bgColor rgb="FFF2F2F2"/>
        </patternFill>
      </fill>
    </dxf>
  </rfmt>
  <rfmt sheetId="1" sqref="AD290" start="0" length="2147483647">
    <dxf>
      <font/>
    </dxf>
  </rfmt>
  <rfmt sheetId="1" sqref="AD290" start="0" length="2147483647">
    <dxf>
      <font/>
    </dxf>
  </rfmt>
  <rcc rId="726" sId="1" numFmtId="4">
    <nc r="AE290">
      <v>48400</v>
    </nc>
  </rcc>
  <rfmt sheetId="1" sqref="AE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290" start="0" length="0">
    <dxf>
      <fill>
        <patternFill patternType="solid">
          <bgColor rgb="FFF2F2F2"/>
        </patternFill>
      </fill>
    </dxf>
  </rfmt>
  <rfmt sheetId="1" sqref="AE290" start="0" length="2147483647">
    <dxf>
      <font/>
    </dxf>
  </rfmt>
  <rfmt sheetId="1" sqref="AE290" start="0" length="2147483647">
    <dxf>
      <font/>
    </dxf>
  </rfmt>
  <rcc rId="727" sId="1">
    <nc r="AF290">
      <f>IF(D290 = D824,1,_xll.BDP(K290,$AF$11)*L290)</f>
    </nc>
  </rcc>
  <rfmt sheetId="1" sqref="AF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290" start="0" length="0">
    <dxf>
      <fill>
        <patternFill patternType="solid">
          <bgColor rgb="FFF2F2F2"/>
        </patternFill>
      </fill>
    </dxf>
  </rfmt>
  <rfmt sheetId="1" sqref="AF290" start="0" length="2147483647">
    <dxf>
      <font/>
    </dxf>
  </rfmt>
  <rfmt sheetId="1" sqref="AF290" start="0" length="2147483647">
    <dxf>
      <font/>
    </dxf>
  </rfmt>
  <rcc rId="728" sId="1">
    <nc r="AG290">
      <f>AC290*AE290*V290/AF290 / AI758</f>
    </nc>
  </rcc>
  <rfmt sheetId="1" sqref="AG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290" start="0" length="0">
    <dxf>
      <fill>
        <patternFill patternType="solid">
          <bgColor rgb="FFF2F2F2"/>
        </patternFill>
      </fill>
    </dxf>
  </rfmt>
  <rfmt sheetId="1" sqref="AG290" start="0" length="2147483647">
    <dxf>
      <font/>
    </dxf>
  </rfmt>
  <rfmt sheetId="1" sqref="AG290" start="0" length="2147483647">
    <dxf>
      <font/>
    </dxf>
  </rfmt>
  <rcc rId="729" sId="1">
    <nc r="AH290">
      <f>AC290*AE290*V290/AF290 / AI824</f>
    </nc>
  </rcc>
  <rfmt sheetId="1" sqref="AH2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290" start="0" length="0">
    <dxf>
      <fill>
        <patternFill patternType="solid">
          <bgColor rgb="FFF2F2F2"/>
        </patternFill>
      </fill>
    </dxf>
  </rfmt>
  <rfmt sheetId="1" sqref="AH290" start="0" length="2147483647">
    <dxf>
      <font/>
    </dxf>
  </rfmt>
  <rfmt sheetId="1" sqref="AH290" start="0" length="2147483647">
    <dxf>
      <font/>
    </dxf>
  </rfmt>
  <rfmt sheetId="1" sqref="A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00" start="0" length="2147483647">
    <dxf>
      <font>
        <b/>
      </font>
    </dxf>
  </rfmt>
  <rfmt sheetId="1" sqref="A300" start="0" length="2147483647">
    <dxf>
      <font/>
    </dxf>
  </rfmt>
  <rfmt sheetId="1" sqref="A300" start="0" length="0">
    <dxf>
      <border>
        <left/>
        <right/>
        <top style="thin">
          <color indexed="64"/>
        </top>
        <bottom/>
      </border>
    </dxf>
  </rfmt>
  <rfmt sheetId="1" sqref="A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00" start="0" length="2147483647">
    <dxf>
      <font>
        <b/>
      </font>
    </dxf>
  </rfmt>
  <rfmt sheetId="1" sqref="B300" start="0" length="2147483647">
    <dxf>
      <font/>
    </dxf>
  </rfmt>
  <rfmt sheetId="1" sqref="B300" start="0" length="0">
    <dxf>
      <border>
        <left/>
        <right/>
        <top style="thin">
          <color indexed="64"/>
        </top>
        <bottom/>
      </border>
    </dxf>
  </rfmt>
  <rfmt sheetId="1" sqref="B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00" start="0" length="2147483647">
    <dxf>
      <font>
        <b/>
      </font>
    </dxf>
  </rfmt>
  <rfmt sheetId="1" sqref="C300" start="0" length="2147483647">
    <dxf>
      <font/>
    </dxf>
  </rfmt>
  <rfmt sheetId="1" sqref="C300" start="0" length="0">
    <dxf>
      <border>
        <left/>
        <right/>
        <top style="thin">
          <color indexed="64"/>
        </top>
        <bottom/>
      </border>
    </dxf>
  </rfmt>
  <rfmt sheetId="1" sqref="C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00" start="0" length="2147483647">
    <dxf>
      <font>
        <b/>
      </font>
    </dxf>
  </rfmt>
  <rfmt sheetId="1" sqref="D300" start="0" length="2147483647">
    <dxf>
      <font/>
    </dxf>
  </rfmt>
  <rfmt sheetId="1" sqref="D300" start="0" length="0">
    <dxf>
      <border>
        <left/>
        <right/>
        <top style="thin">
          <color indexed="64"/>
        </top>
        <bottom/>
      </border>
    </dxf>
  </rfmt>
  <rfmt sheetId="1" sqref="D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00" start="0" length="2147483647">
    <dxf>
      <font>
        <b/>
      </font>
    </dxf>
  </rfmt>
  <rfmt sheetId="1" sqref="E300" start="0" length="2147483647">
    <dxf>
      <font/>
    </dxf>
  </rfmt>
  <rfmt sheetId="1" sqref="E300" start="0" length="0">
    <dxf>
      <border>
        <left/>
        <right/>
        <top style="thin">
          <color indexed="64"/>
        </top>
        <bottom/>
      </border>
    </dxf>
  </rfmt>
  <rfmt sheetId="1" sqref="E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00" start="0" length="2147483647">
    <dxf>
      <font>
        <b/>
      </font>
    </dxf>
  </rfmt>
  <rfmt sheetId="1" sqref="F300" start="0" length="2147483647">
    <dxf>
      <font/>
    </dxf>
  </rfmt>
  <rfmt sheetId="1" sqref="F300" start="0" length="0">
    <dxf>
      <border>
        <left/>
        <right/>
        <top style="thin">
          <color indexed="64"/>
        </top>
        <bottom/>
      </border>
    </dxf>
  </rfmt>
  <rfmt sheetId="1" sqref="F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00" start="0" length="2147483647">
    <dxf>
      <font>
        <b/>
      </font>
    </dxf>
  </rfmt>
  <rfmt sheetId="1" sqref="G300" start="0" length="2147483647">
    <dxf>
      <font/>
    </dxf>
  </rfmt>
  <rfmt sheetId="1" sqref="G300" start="0" length="0">
    <dxf>
      <border>
        <left/>
        <right/>
        <top style="thin">
          <color indexed="64"/>
        </top>
        <bottom/>
      </border>
    </dxf>
  </rfmt>
  <rfmt sheetId="1" sqref="G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00" start="0" length="2147483647">
    <dxf>
      <font>
        <b/>
      </font>
    </dxf>
  </rfmt>
  <rfmt sheetId="1" sqref="H300" start="0" length="2147483647">
    <dxf>
      <font/>
    </dxf>
  </rfmt>
  <rfmt sheetId="1" sqref="H300" start="0" length="0">
    <dxf>
      <border>
        <left/>
        <right/>
        <top style="thin">
          <color indexed="64"/>
        </top>
        <bottom/>
      </border>
    </dxf>
  </rfmt>
  <rfmt sheetId="1" sqref="H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00" start="0" length="2147483647">
    <dxf>
      <font>
        <b/>
      </font>
    </dxf>
  </rfmt>
  <rfmt sheetId="1" sqref="I300" start="0" length="2147483647">
    <dxf>
      <font/>
    </dxf>
  </rfmt>
  <rfmt sheetId="1" sqref="I300" start="0" length="0">
    <dxf>
      <border>
        <left/>
        <right/>
        <top style="thin">
          <color indexed="64"/>
        </top>
        <bottom/>
      </border>
    </dxf>
  </rfmt>
  <rfmt sheetId="1" sqref="I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00" start="0" length="2147483647">
    <dxf>
      <font>
        <b/>
      </font>
    </dxf>
  </rfmt>
  <rfmt sheetId="1" sqref="J300" start="0" length="2147483647">
    <dxf>
      <font/>
    </dxf>
  </rfmt>
  <rfmt sheetId="1" sqref="J300" start="0" length="0">
    <dxf>
      <border>
        <left/>
        <right/>
        <top style="thin">
          <color indexed="64"/>
        </top>
        <bottom/>
      </border>
    </dxf>
  </rfmt>
  <rfmt sheetId="1" sqref="J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00" start="0" length="2147483647">
    <dxf>
      <font>
        <b/>
      </font>
    </dxf>
  </rfmt>
  <rfmt sheetId="1" sqref="K300" start="0" length="2147483647">
    <dxf>
      <font/>
    </dxf>
  </rfmt>
  <rfmt sheetId="1" sqref="K300" start="0" length="0">
    <dxf>
      <border>
        <left/>
        <right/>
        <top style="thin">
          <color indexed="64"/>
        </top>
        <bottom/>
      </border>
    </dxf>
  </rfmt>
  <rfmt sheetId="1" sqref="K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00" start="0" length="2147483647">
    <dxf>
      <font>
        <b/>
      </font>
    </dxf>
  </rfmt>
  <rfmt sheetId="1" sqref="L300" start="0" length="2147483647">
    <dxf>
      <font/>
    </dxf>
  </rfmt>
  <rfmt sheetId="1" sqref="L300" start="0" length="0">
    <dxf>
      <border>
        <left/>
        <right/>
        <top style="thin">
          <color indexed="64"/>
        </top>
        <bottom/>
      </border>
    </dxf>
  </rfmt>
  <rfmt sheetId="1" sqref="L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00" start="0" length="2147483647">
    <dxf>
      <font>
        <b/>
      </font>
    </dxf>
  </rfmt>
  <rfmt sheetId="1" sqref="M300" start="0" length="2147483647">
    <dxf>
      <font/>
    </dxf>
  </rfmt>
  <rfmt sheetId="1" sqref="M300" start="0" length="0">
    <dxf>
      <border>
        <left/>
        <right/>
        <top style="thin">
          <color indexed="64"/>
        </top>
        <bottom/>
      </border>
    </dxf>
  </rfmt>
  <rfmt sheetId="1" sqref="M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0" sId="1">
    <oc r="N300">
      <f xml:space="preserve"> SUM(N246:N299)</f>
    </oc>
    <nc r="N300">
      <f xml:space="preserve"> SUM(N246:N299)</f>
    </nc>
  </rcc>
  <rfmt sheetId="1" sqref="N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00" start="0" length="2147483647">
    <dxf>
      <font>
        <b/>
      </font>
    </dxf>
  </rfmt>
  <rfmt sheetId="1" sqref="N300" start="0" length="2147483647">
    <dxf>
      <font/>
    </dxf>
  </rfmt>
  <rfmt sheetId="1" sqref="N300" start="0" length="0">
    <dxf>
      <border>
        <left/>
        <right/>
        <top style="thin">
          <color indexed="64"/>
        </top>
        <bottom/>
      </border>
    </dxf>
  </rfmt>
  <rfmt sheetId="1" sqref="N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1" sId="1">
    <oc r="O300">
      <f xml:space="preserve"> SUM(O246:O299)</f>
    </oc>
    <nc r="O300">
      <f xml:space="preserve"> SUM(O246:O299)</f>
    </nc>
  </rcc>
  <rfmt sheetId="1" sqref="O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00" start="0" length="2147483647">
    <dxf>
      <font/>
    </dxf>
  </rfmt>
  <rfmt sheetId="1" sqref="O300" start="0" length="2147483647">
    <dxf>
      <font/>
    </dxf>
  </rfmt>
  <rfmt sheetId="1" sqref="O300" start="0" length="0">
    <dxf>
      <border>
        <left/>
        <right/>
        <top style="thin">
          <color indexed="64"/>
        </top>
        <bottom/>
      </border>
    </dxf>
  </rfmt>
  <rfmt sheetId="1" sqref="O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2" sId="1">
    <oc r="P300">
      <f xml:space="preserve"> SUM(P246:P299)</f>
    </oc>
    <nc r="P300">
      <f xml:space="preserve"> SUM(P246:P299)</f>
    </nc>
  </rcc>
  <rfmt sheetId="1" sqref="P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00" start="0" length="2147483647">
    <dxf>
      <font/>
    </dxf>
  </rfmt>
  <rfmt sheetId="1" sqref="P300" start="0" length="2147483647">
    <dxf>
      <font/>
    </dxf>
  </rfmt>
  <rfmt sheetId="1" sqref="P300" start="0" length="0">
    <dxf>
      <border>
        <left/>
        <right/>
        <top style="thin">
          <color indexed="64"/>
        </top>
        <bottom/>
      </border>
    </dxf>
  </rfmt>
  <rfmt sheetId="1" sqref="P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3" sId="1">
    <oc r="Q300">
      <f xml:space="preserve"> SUM(Q246:Q299)</f>
    </oc>
    <nc r="Q300">
      <f xml:space="preserve"> SUM(Q246:Q299)</f>
    </nc>
  </rcc>
  <rfmt sheetId="1" sqref="Q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00" start="0" length="2147483647">
    <dxf>
      <font>
        <b/>
      </font>
    </dxf>
  </rfmt>
  <rfmt sheetId="1" sqref="Q300" start="0" length="2147483647">
    <dxf>
      <font/>
    </dxf>
  </rfmt>
  <rfmt sheetId="1" sqref="Q300" start="0" length="0">
    <dxf>
      <border>
        <left/>
        <right/>
        <top style="thin">
          <color indexed="64"/>
        </top>
        <bottom/>
      </border>
    </dxf>
  </rfmt>
  <rfmt sheetId="1" sqref="Q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4" sId="1">
    <oc r="R300">
      <f xml:space="preserve"> SUM(R246:R299)</f>
    </oc>
    <nc r="R300">
      <f xml:space="preserve"> SUM(R246:R299)</f>
    </nc>
  </rcc>
  <rfmt sheetId="1" sqref="R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00" start="0" length="2147483647">
    <dxf>
      <font>
        <b/>
      </font>
    </dxf>
  </rfmt>
  <rfmt sheetId="1" sqref="R300" start="0" length="2147483647">
    <dxf>
      <font/>
    </dxf>
  </rfmt>
  <rfmt sheetId="1" sqref="R300" start="0" length="0">
    <dxf>
      <border>
        <left/>
        <right/>
        <top style="thin">
          <color indexed="64"/>
        </top>
        <bottom/>
      </border>
    </dxf>
  </rfmt>
  <rfmt sheetId="1" sqref="R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5" sId="1">
    <oc r="S300">
      <f xml:space="preserve"> SUM(S246:S299)</f>
    </oc>
    <nc r="S300">
      <f xml:space="preserve"> SUM(S246:S299)</f>
    </nc>
  </rcc>
  <rfmt sheetId="1" sqref="S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00" start="0" length="2147483647">
    <dxf>
      <font>
        <b/>
      </font>
    </dxf>
  </rfmt>
  <rfmt sheetId="1" sqref="S300" start="0" length="2147483647">
    <dxf>
      <font/>
    </dxf>
  </rfmt>
  <rfmt sheetId="1" sqref="S300" start="0" length="0">
    <dxf>
      <border>
        <left/>
        <right/>
        <top style="thin">
          <color indexed="64"/>
        </top>
        <bottom/>
      </border>
    </dxf>
  </rfmt>
  <rfmt sheetId="1" sqref="S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6" sId="1">
    <oc r="T300">
      <f xml:space="preserve"> SUM(T246:T299)</f>
    </oc>
    <nc r="T300">
      <f xml:space="preserve"> SUM(T246:T299)</f>
    </nc>
  </rcc>
  <rfmt sheetId="1" sqref="T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00" start="0" length="2147483647">
    <dxf>
      <font>
        <b/>
      </font>
    </dxf>
  </rfmt>
  <rfmt sheetId="1" sqref="T300" start="0" length="2147483647">
    <dxf>
      <font/>
    </dxf>
  </rfmt>
  <rfmt sheetId="1" sqref="T300" start="0" length="0">
    <dxf>
      <border>
        <left/>
        <right/>
        <top style="thin">
          <color indexed="64"/>
        </top>
        <bottom/>
      </border>
    </dxf>
  </rfmt>
  <rfmt sheetId="1" sqref="T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7" sId="1">
    <oc r="U300">
      <f xml:space="preserve"> SUM(U246:U299)</f>
    </oc>
    <nc r="U300">
      <f xml:space="preserve"> SUM(U246:U299)</f>
    </nc>
  </rcc>
  <rfmt sheetId="1" sqref="U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00" start="0" length="2147483647">
    <dxf>
      <font>
        <b/>
      </font>
    </dxf>
  </rfmt>
  <rfmt sheetId="1" sqref="U300" start="0" length="2147483647">
    <dxf>
      <font/>
    </dxf>
  </rfmt>
  <rfmt sheetId="1" sqref="U300" start="0" length="0">
    <dxf>
      <border>
        <left/>
        <right/>
        <top style="thin">
          <color indexed="64"/>
        </top>
        <bottom/>
      </border>
    </dxf>
  </rfmt>
  <rfmt sheetId="1" sqref="U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00" start="0" length="2147483647">
    <dxf>
      <font>
        <b/>
      </font>
    </dxf>
  </rfmt>
  <rfmt sheetId="1" sqref="V300" start="0" length="2147483647">
    <dxf>
      <font/>
    </dxf>
  </rfmt>
  <rfmt sheetId="1" sqref="V300" start="0" length="0">
    <dxf>
      <border>
        <left/>
        <right/>
        <top style="thin">
          <color indexed="64"/>
        </top>
        <bottom/>
      </border>
    </dxf>
  </rfmt>
  <rfmt sheetId="1" sqref="V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00" start="0" length="2147483647">
    <dxf>
      <font>
        <b/>
      </font>
    </dxf>
  </rfmt>
  <rfmt sheetId="1" sqref="W300" start="0" length="2147483647">
    <dxf>
      <font/>
    </dxf>
  </rfmt>
  <rfmt sheetId="1" sqref="W300" start="0" length="0">
    <dxf>
      <border>
        <left/>
        <right/>
        <top style="thin">
          <color indexed="64"/>
        </top>
        <bottom/>
      </border>
    </dxf>
  </rfmt>
  <rfmt sheetId="1" sqref="W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00" start="0" length="2147483647">
    <dxf>
      <font>
        <b/>
      </font>
    </dxf>
  </rfmt>
  <rfmt sheetId="1" sqref="X300" start="0" length="2147483647">
    <dxf>
      <font/>
    </dxf>
  </rfmt>
  <rfmt sheetId="1" sqref="X300" start="0" length="0">
    <dxf>
      <border>
        <left/>
        <right/>
        <top style="thin">
          <color indexed="64"/>
        </top>
        <bottom/>
      </border>
    </dxf>
  </rfmt>
  <rfmt sheetId="1" sqref="X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8" sId="1">
    <oc r="Y300">
      <f xml:space="preserve"> SUM(Y246:Y299)</f>
    </oc>
    <nc r="Y300">
      <f xml:space="preserve"> SUM(Y246:Y299)</f>
    </nc>
  </rcc>
  <rfmt sheetId="1" sqref="Y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00" start="0" length="2147483647">
    <dxf>
      <font>
        <b/>
      </font>
    </dxf>
  </rfmt>
  <rfmt sheetId="1" sqref="Y300" start="0" length="2147483647">
    <dxf>
      <font/>
    </dxf>
  </rfmt>
  <rfmt sheetId="1" sqref="Y300" start="0" length="0">
    <dxf>
      <border>
        <left/>
        <right/>
        <top style="thin">
          <color indexed="64"/>
        </top>
        <bottom/>
      </border>
    </dxf>
  </rfmt>
  <rfmt sheetId="1" sqref="Y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39" sId="1">
    <oc r="Z300">
      <f xml:space="preserve"> SUM(Z246:Z299)</f>
    </oc>
    <nc r="Z300">
      <f xml:space="preserve"> SUM(Z246:Z299)</f>
    </nc>
  </rcc>
  <rfmt sheetId="1" sqref="Z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00" start="0" length="2147483647">
    <dxf>
      <font>
        <b/>
      </font>
    </dxf>
  </rfmt>
  <rfmt sheetId="1" sqref="Z300" start="0" length="2147483647">
    <dxf>
      <font/>
    </dxf>
  </rfmt>
  <rfmt sheetId="1" sqref="Z300" start="0" length="0">
    <dxf>
      <border>
        <left/>
        <right/>
        <top style="thin">
          <color indexed="64"/>
        </top>
        <bottom/>
      </border>
    </dxf>
  </rfmt>
  <rfmt sheetId="1" sqref="Z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00" start="0" length="2147483647">
    <dxf>
      <font>
        <b/>
      </font>
    </dxf>
  </rfmt>
  <rfmt sheetId="1" sqref="AA300" start="0" length="2147483647">
    <dxf>
      <font/>
    </dxf>
  </rfmt>
  <rfmt sheetId="1" sqref="AA300" start="0" length="0">
    <dxf>
      <border>
        <left/>
        <right/>
        <top style="thin">
          <color indexed="64"/>
        </top>
        <bottom/>
      </border>
    </dxf>
  </rfmt>
  <rfmt sheetId="1" sqref="AA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00" start="0" length="0">
    <dxf>
      <fill>
        <patternFill patternType="solid">
          <bgColor rgb="FFF2F2F2"/>
        </patternFill>
      </fill>
    </dxf>
  </rfmt>
  <rfmt sheetId="1" sqref="AB300" start="0" length="2147483647">
    <dxf>
      <font>
        <b/>
      </font>
    </dxf>
  </rfmt>
  <rfmt sheetId="1" sqref="AB300" start="0" length="2147483647">
    <dxf>
      <font/>
    </dxf>
  </rfmt>
  <rfmt sheetId="1" sqref="AB300" start="0" length="0">
    <dxf>
      <border>
        <left/>
        <right/>
        <top style="thin">
          <color indexed="64"/>
        </top>
        <bottom/>
      </border>
    </dxf>
  </rfmt>
  <rfmt sheetId="1" sqref="AB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00" start="0" length="0">
    <dxf>
      <fill>
        <patternFill patternType="solid">
          <bgColor rgb="FFF2F2F2"/>
        </patternFill>
      </fill>
    </dxf>
  </rfmt>
  <rfmt sheetId="1" sqref="AC300" start="0" length="2147483647">
    <dxf>
      <font>
        <b/>
      </font>
    </dxf>
  </rfmt>
  <rfmt sheetId="1" sqref="AC300" start="0" length="2147483647">
    <dxf>
      <font/>
    </dxf>
  </rfmt>
  <rfmt sheetId="1" sqref="AC300" start="0" length="0">
    <dxf>
      <border>
        <left/>
        <right/>
        <top style="thin">
          <color indexed="64"/>
        </top>
        <bottom/>
      </border>
    </dxf>
  </rfmt>
  <rfmt sheetId="1" sqref="AC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00" start="0" length="0">
    <dxf>
      <fill>
        <patternFill patternType="solid">
          <bgColor rgb="FFF2F2F2"/>
        </patternFill>
      </fill>
    </dxf>
  </rfmt>
  <rfmt sheetId="1" sqref="AD300" start="0" length="2147483647">
    <dxf>
      <font>
        <b/>
      </font>
    </dxf>
  </rfmt>
  <rfmt sheetId="1" sqref="AD300" start="0" length="2147483647">
    <dxf>
      <font/>
    </dxf>
  </rfmt>
  <rfmt sheetId="1" sqref="AD300" start="0" length="0">
    <dxf>
      <border>
        <left/>
        <right/>
        <top style="thin">
          <color indexed="64"/>
        </top>
        <bottom/>
      </border>
    </dxf>
  </rfmt>
  <rfmt sheetId="1" sqref="AD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00" start="0" length="0">
    <dxf>
      <fill>
        <patternFill patternType="solid">
          <bgColor rgb="FFF2F2F2"/>
        </patternFill>
      </fill>
    </dxf>
  </rfmt>
  <rfmt sheetId="1" sqref="AE300" start="0" length="2147483647">
    <dxf>
      <font>
        <b/>
      </font>
    </dxf>
  </rfmt>
  <rfmt sheetId="1" sqref="AE300" start="0" length="2147483647">
    <dxf>
      <font/>
    </dxf>
  </rfmt>
  <rfmt sheetId="1" sqref="AE300" start="0" length="0">
    <dxf>
      <border>
        <left/>
        <right/>
        <top style="thin">
          <color indexed="64"/>
        </top>
        <bottom/>
      </border>
    </dxf>
  </rfmt>
  <rfmt sheetId="1" sqref="AE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00" start="0" length="0">
    <dxf>
      <fill>
        <patternFill patternType="solid">
          <bgColor rgb="FFF2F2F2"/>
        </patternFill>
      </fill>
    </dxf>
  </rfmt>
  <rfmt sheetId="1" sqref="AF300" start="0" length="2147483647">
    <dxf>
      <font>
        <b/>
      </font>
    </dxf>
  </rfmt>
  <rfmt sheetId="1" sqref="AF300" start="0" length="2147483647">
    <dxf>
      <font/>
    </dxf>
  </rfmt>
  <rfmt sheetId="1" sqref="AF300" start="0" length="0">
    <dxf>
      <border>
        <left/>
        <right/>
        <top style="thin">
          <color indexed="64"/>
        </top>
        <bottom/>
      </border>
    </dxf>
  </rfmt>
  <rfmt sheetId="1" sqref="AF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40" sId="1">
    <oc r="AG300">
      <f xml:space="preserve"> SUM(AG246:AG299)</f>
    </oc>
    <nc r="AG300">
      <f xml:space="preserve"> SUM(AG246:AG299)</f>
    </nc>
  </rcc>
  <rfmt sheetId="1" sqref="AG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00" start="0" length="0">
    <dxf>
      <fill>
        <patternFill patternType="solid">
          <bgColor rgb="FFF2F2F2"/>
        </patternFill>
      </fill>
    </dxf>
  </rfmt>
  <rfmt sheetId="1" sqref="AG300" start="0" length="2147483647">
    <dxf>
      <font/>
    </dxf>
  </rfmt>
  <rfmt sheetId="1" sqref="AG300" start="0" length="2147483647">
    <dxf>
      <font/>
    </dxf>
  </rfmt>
  <rfmt sheetId="1" sqref="AG300" start="0" length="0">
    <dxf>
      <border>
        <left/>
        <right/>
        <top style="thin">
          <color indexed="64"/>
        </top>
        <bottom/>
      </border>
    </dxf>
  </rfmt>
  <rfmt sheetId="1" sqref="AG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741" sId="1">
    <oc r="AH300">
      <f xml:space="preserve"> SUM(AH246:AH299)</f>
    </oc>
    <nc r="AH300">
      <f xml:space="preserve"> SUM(AH246:AH299)</f>
    </nc>
  </rcc>
  <rfmt sheetId="1" sqref="AH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00" start="0" length="0">
    <dxf>
      <fill>
        <patternFill patternType="solid">
          <bgColor rgb="FFF2F2F2"/>
        </patternFill>
      </fill>
    </dxf>
  </rfmt>
  <rfmt sheetId="1" sqref="AH300" start="0" length="2147483647">
    <dxf>
      <font/>
    </dxf>
  </rfmt>
  <rfmt sheetId="1" sqref="AH300" start="0" length="2147483647">
    <dxf>
      <font/>
    </dxf>
  </rfmt>
  <rfmt sheetId="1" sqref="AH300" start="0" length="0">
    <dxf>
      <border>
        <left/>
        <right/>
        <top style="thin">
          <color indexed="64"/>
        </top>
        <bottom/>
      </border>
    </dxf>
  </rfmt>
  <rfmt sheetId="1" sqref="AH30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3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00" start="0" length="0">
    <dxf>
      <fill>
        <patternFill patternType="solid">
          <bgColor rgb="FFF2F2F2"/>
        </patternFill>
      </fill>
    </dxf>
  </rfmt>
  <rfmt sheetId="1" sqref="AI300" start="0" length="2147483647">
    <dxf>
      <font>
        <b/>
      </font>
    </dxf>
  </rfmt>
  <rfmt sheetId="1" sqref="AI300" start="0" length="2147483647">
    <dxf>
      <font/>
    </dxf>
  </rfmt>
  <rfmt sheetId="1" sqref="AI300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300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742" sId="1" numFmtId="4">
    <oc r="J302">
      <v>-830000</v>
    </oc>
    <nc r="J302">
      <v>-280979</v>
    </nc>
  </rcc>
  <rcc rId="743" sId="1" numFmtId="4">
    <oc r="AE302">
      <v>-830000</v>
    </oc>
    <nc r="AE302">
      <v>-280979</v>
    </nc>
  </rcc>
  <rcc rId="744" sId="1" numFmtId="4">
    <oc r="J304">
      <v>-65000</v>
    </oc>
    <nc r="J304">
      <v>-92400</v>
    </nc>
  </rcc>
  <rcc rId="745" sId="1" numFmtId="4">
    <oc r="AE304">
      <v>-65000</v>
    </oc>
    <nc r="AE304">
      <v>-92400</v>
    </nc>
  </rcc>
  <rcc rId="746" sId="1" numFmtId="4">
    <oc r="J308">
      <v>116264</v>
    </oc>
    <nc r="J308">
      <v>115126</v>
    </nc>
  </rcc>
  <rcc rId="747" sId="1" numFmtId="4">
    <oc r="AE308">
      <v>116264</v>
    </oc>
    <nc r="AE308">
      <v>115126</v>
    </nc>
  </rcc>
  <rcc rId="748" sId="1">
    <oc r="E312" t="inlineStr">
      <is>
        <t>Philips Lighting</t>
      </is>
    </oc>
    <nc r="E312" t="inlineStr">
      <is>
        <t>Signify</t>
      </is>
    </nc>
  </rcc>
  <rcc rId="749" sId="1" numFmtId="4">
    <oc r="J317">
      <v>398000</v>
    </oc>
    <nc r="J317">
      <v>408926</v>
    </nc>
  </rcc>
  <rcc rId="750" sId="1" numFmtId="4">
    <oc r="AE317">
      <v>398000</v>
    </oc>
    <nc r="AE317">
      <v>408926</v>
    </nc>
  </rcc>
  <rcc rId="751" sId="1" numFmtId="4">
    <oc r="J318">
      <v>488000</v>
    </oc>
    <nc r="J318">
      <v>237389</v>
    </nc>
  </rcc>
  <rcc rId="752" sId="1" numFmtId="4">
    <oc r="AE318">
      <v>488000</v>
    </oc>
    <nc r="AE318">
      <v>237389</v>
    </nc>
  </rcc>
  <rrc rId="753" sId="1" ref="A321:XFD321" action="insertRow">
    <undo index="0" exp="area" dr="G$1:G$1048576" r="E9" sId="1"/>
    <undo index="2" exp="area" ref3D="1" dr="$A$759:$XFD$82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21:AI321" start="0" length="0">
    <dxf>
      <fill>
        <patternFill patternType="none">
          <bgColor indexed="65"/>
        </patternFill>
      </fill>
    </dxf>
  </rfmt>
  <rfmt sheetId="1" sqref="A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21" start="0" length="2147483647">
    <dxf>
      <font/>
    </dxf>
  </rfmt>
  <rfmt sheetId="1" sqref="A321" start="0" length="2147483647">
    <dxf>
      <font/>
    </dxf>
  </rfmt>
  <rfmt sheetId="1" sqref="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1" start="0" length="2147483647">
    <dxf>
      <font/>
    </dxf>
  </rfmt>
  <rfmt sheetId="1" sqref="B321" start="0" length="2147483647">
    <dxf>
      <font/>
    </dxf>
  </rfmt>
  <rfmt sheetId="1" sqref="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1" start="0" length="2147483647">
    <dxf>
      <font/>
    </dxf>
  </rfmt>
  <rfmt sheetId="1" sqref="C321" start="0" length="2147483647">
    <dxf>
      <font/>
    </dxf>
  </rfmt>
  <rfmt sheetId="1" sqref="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1" start="0" length="2147483647">
    <dxf>
      <font/>
    </dxf>
  </rfmt>
  <rfmt sheetId="1" sqref="D321" start="0" length="2147483647">
    <dxf>
      <font/>
    </dxf>
  </rfmt>
  <rfmt sheetId="1" sqref="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1" start="0" length="2147483647">
    <dxf>
      <font/>
    </dxf>
  </rfmt>
  <rfmt sheetId="1" sqref="E321" start="0" length="2147483647">
    <dxf>
      <font/>
    </dxf>
  </rfmt>
  <rfmt sheetId="1" sqref="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1" start="0" length="2147483647">
    <dxf>
      <font/>
    </dxf>
  </rfmt>
  <rfmt sheetId="1" sqref="F321" start="0" length="2147483647">
    <dxf>
      <font/>
    </dxf>
  </rfmt>
  <rfmt sheetId="1" sqref="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1" start="0" length="2147483647">
    <dxf>
      <font/>
    </dxf>
  </rfmt>
  <rfmt sheetId="1" sqref="G321" start="0" length="2147483647">
    <dxf>
      <font/>
    </dxf>
  </rfmt>
  <rfmt sheetId="1" sqref="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1" start="0" length="2147483647">
    <dxf>
      <font/>
    </dxf>
  </rfmt>
  <rfmt sheetId="1" sqref="H321" start="0" length="2147483647">
    <dxf>
      <font/>
    </dxf>
  </rfmt>
  <rfmt sheetId="1" sqref="I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1" start="0" length="2147483647">
    <dxf>
      <font/>
    </dxf>
  </rfmt>
  <rfmt sheetId="1" sqref="I321" start="0" length="2147483647">
    <dxf>
      <font/>
    </dxf>
  </rfmt>
  <rfmt sheetId="1" sqref="J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1" start="0" length="2147483647">
    <dxf>
      <font/>
    </dxf>
  </rfmt>
  <rfmt sheetId="1" sqref="J321" start="0" length="2147483647">
    <dxf>
      <font/>
    </dxf>
  </rfmt>
  <rfmt sheetId="1" sqref="K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1" start="0" length="2147483647">
    <dxf>
      <font/>
    </dxf>
  </rfmt>
  <rfmt sheetId="1" sqref="K321" start="0" length="2147483647">
    <dxf>
      <font/>
    </dxf>
  </rfmt>
  <rfmt sheetId="1" sqref="L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1" start="0" length="2147483647">
    <dxf>
      <font/>
    </dxf>
  </rfmt>
  <rfmt sheetId="1" sqref="L321" start="0" length="2147483647">
    <dxf>
      <font/>
    </dxf>
  </rfmt>
  <rfmt sheetId="1" sqref="M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1" start="0" length="2147483647">
    <dxf>
      <font/>
    </dxf>
  </rfmt>
  <rfmt sheetId="1" sqref="M321" start="0" length="2147483647">
    <dxf>
      <font/>
    </dxf>
  </rfmt>
  <rfmt sheetId="1" sqref="N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1" start="0" length="2147483647">
    <dxf>
      <font/>
    </dxf>
  </rfmt>
  <rfmt sheetId="1" sqref="N321" start="0" length="2147483647">
    <dxf>
      <font/>
    </dxf>
  </rfmt>
  <rfmt sheetId="1" sqref="O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1" start="0" length="2147483647">
    <dxf>
      <font/>
    </dxf>
  </rfmt>
  <rfmt sheetId="1" sqref="O321" start="0" length="2147483647">
    <dxf>
      <font/>
    </dxf>
  </rfmt>
  <rfmt sheetId="1" sqref="P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1" start="0" length="2147483647">
    <dxf>
      <font/>
    </dxf>
  </rfmt>
  <rfmt sheetId="1" sqref="P321" start="0" length="2147483647">
    <dxf>
      <font/>
    </dxf>
  </rfmt>
  <rfmt sheetId="1" sqref="Q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1" start="0" length="2147483647">
    <dxf>
      <font/>
    </dxf>
  </rfmt>
  <rfmt sheetId="1" sqref="Q321" start="0" length="2147483647">
    <dxf>
      <font/>
    </dxf>
  </rfmt>
  <rfmt sheetId="1" sqref="R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1" start="0" length="2147483647">
    <dxf>
      <font/>
    </dxf>
  </rfmt>
  <rfmt sheetId="1" sqref="R321" start="0" length="2147483647">
    <dxf>
      <font/>
    </dxf>
  </rfmt>
  <rfmt sheetId="1" sqref="S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1" start="0" length="2147483647">
    <dxf>
      <font/>
    </dxf>
  </rfmt>
  <rfmt sheetId="1" sqref="S321" start="0" length="2147483647">
    <dxf>
      <font/>
    </dxf>
  </rfmt>
  <rfmt sheetId="1" sqref="T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1" start="0" length="2147483647">
    <dxf>
      <font/>
    </dxf>
  </rfmt>
  <rfmt sheetId="1" sqref="T321" start="0" length="2147483647">
    <dxf>
      <font/>
    </dxf>
  </rfmt>
  <rfmt sheetId="1" sqref="U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1" start="0" length="2147483647">
    <dxf>
      <font/>
    </dxf>
  </rfmt>
  <rfmt sheetId="1" sqref="U321" start="0" length="2147483647">
    <dxf>
      <font/>
    </dxf>
  </rfmt>
  <rfmt sheetId="1" sqref="V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1" start="0" length="2147483647">
    <dxf>
      <font/>
    </dxf>
  </rfmt>
  <rfmt sheetId="1" sqref="V321" start="0" length="2147483647">
    <dxf>
      <font/>
    </dxf>
  </rfmt>
  <rfmt sheetId="1" sqref="W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1" start="0" length="2147483647">
    <dxf>
      <font/>
    </dxf>
  </rfmt>
  <rfmt sheetId="1" sqref="W321" start="0" length="2147483647">
    <dxf>
      <font/>
    </dxf>
  </rfmt>
  <rfmt sheetId="1" sqref="X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1" start="0" length="2147483647">
    <dxf>
      <font/>
    </dxf>
  </rfmt>
  <rfmt sheetId="1" sqref="X321" start="0" length="2147483647">
    <dxf>
      <font/>
    </dxf>
  </rfmt>
  <rfmt sheetId="1" sqref="Y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1" start="0" length="2147483647">
    <dxf>
      <font/>
    </dxf>
  </rfmt>
  <rfmt sheetId="1" sqref="Y321" start="0" length="2147483647">
    <dxf>
      <font/>
    </dxf>
  </rfmt>
  <rfmt sheetId="1" sqref="Z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1" start="0" length="2147483647">
    <dxf>
      <font/>
    </dxf>
  </rfmt>
  <rfmt sheetId="1" sqref="Z321" start="0" length="2147483647">
    <dxf>
      <font/>
    </dxf>
  </rfmt>
  <rfmt sheetId="1" sqref="AA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21" start="0" length="2147483647">
    <dxf>
      <font/>
    </dxf>
  </rfmt>
  <rfmt sheetId="1" sqref="AA321" start="0" length="2147483647">
    <dxf>
      <font/>
    </dxf>
  </rfmt>
  <rfmt sheetId="1" sqref="A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1" start="0" length="0">
    <dxf>
      <fill>
        <patternFill patternType="solid">
          <bgColor rgb="FFF2F2F2"/>
        </patternFill>
      </fill>
    </dxf>
  </rfmt>
  <rfmt sheetId="1" sqref="AB321" start="0" length="2147483647">
    <dxf>
      <font/>
    </dxf>
  </rfmt>
  <rfmt sheetId="1" sqref="AB321" start="0" length="2147483647">
    <dxf>
      <font/>
    </dxf>
  </rfmt>
  <rfmt sheetId="1" sqref="A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1" start="0" length="0">
    <dxf>
      <fill>
        <patternFill patternType="solid">
          <bgColor rgb="FFF2F2F2"/>
        </patternFill>
      </fill>
    </dxf>
  </rfmt>
  <rfmt sheetId="1" sqref="AC321" start="0" length="2147483647">
    <dxf>
      <font/>
    </dxf>
  </rfmt>
  <rfmt sheetId="1" sqref="AC321" start="0" length="2147483647">
    <dxf>
      <font/>
    </dxf>
  </rfmt>
  <rfmt sheetId="1" sqref="A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1" start="0" length="0">
    <dxf>
      <fill>
        <patternFill patternType="solid">
          <bgColor rgb="FFF2F2F2"/>
        </patternFill>
      </fill>
    </dxf>
  </rfmt>
  <rfmt sheetId="1" sqref="AD321" start="0" length="2147483647">
    <dxf>
      <font/>
    </dxf>
  </rfmt>
  <rfmt sheetId="1" sqref="AD321" start="0" length="2147483647">
    <dxf>
      <font/>
    </dxf>
  </rfmt>
  <rfmt sheetId="1" sqref="A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1" start="0" length="0">
    <dxf>
      <fill>
        <patternFill patternType="solid">
          <bgColor rgb="FFF2F2F2"/>
        </patternFill>
      </fill>
    </dxf>
  </rfmt>
  <rfmt sheetId="1" sqref="AE321" start="0" length="2147483647">
    <dxf>
      <font/>
    </dxf>
  </rfmt>
  <rfmt sheetId="1" sqref="AE321" start="0" length="2147483647">
    <dxf>
      <font/>
    </dxf>
  </rfmt>
  <rfmt sheetId="1" sqref="A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1" start="0" length="0">
    <dxf>
      <fill>
        <patternFill patternType="solid">
          <bgColor rgb="FFF2F2F2"/>
        </patternFill>
      </fill>
    </dxf>
  </rfmt>
  <rfmt sheetId="1" sqref="AF321" start="0" length="2147483647">
    <dxf>
      <font/>
    </dxf>
  </rfmt>
  <rfmt sheetId="1" sqref="AF321" start="0" length="2147483647">
    <dxf>
      <font/>
    </dxf>
  </rfmt>
  <rfmt sheetId="1" sqref="A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1" start="0" length="0">
    <dxf>
      <fill>
        <patternFill patternType="solid">
          <bgColor rgb="FFF2F2F2"/>
        </patternFill>
      </fill>
    </dxf>
  </rfmt>
  <rfmt sheetId="1" sqref="AG321" start="0" length="2147483647">
    <dxf>
      <font/>
    </dxf>
  </rfmt>
  <rfmt sheetId="1" sqref="AG321" start="0" length="2147483647">
    <dxf>
      <font/>
    </dxf>
  </rfmt>
  <rfmt sheetId="1" sqref="A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1" start="0" length="0">
    <dxf>
      <fill>
        <patternFill patternType="solid">
          <bgColor rgb="FFF2F2F2"/>
        </patternFill>
      </fill>
    </dxf>
  </rfmt>
  <rfmt sheetId="1" sqref="AH321" start="0" length="2147483647">
    <dxf>
      <font/>
    </dxf>
  </rfmt>
  <rfmt sheetId="1" sqref="AH321" start="0" length="2147483647">
    <dxf>
      <font/>
    </dxf>
  </rfmt>
  <rfmt sheetId="1" sqref="AI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21" start="0" length="0">
    <dxf>
      <fill>
        <patternFill patternType="solid">
          <bgColor rgb="FFF2F2F2"/>
        </patternFill>
      </fill>
    </dxf>
  </rfmt>
  <rfmt sheetId="1" sqref="AI321" start="0" length="2147483647">
    <dxf>
      <font/>
    </dxf>
  </rfmt>
  <rfmt sheetId="1" sqref="AI321" start="0" length="2147483647">
    <dxf>
      <font/>
    </dxf>
  </rfmt>
  <rcc rId="754" sId="1">
    <nc r="B321">
      <v>28128</v>
    </nc>
  </rcc>
  <rfmt sheetId="1" sqref="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1" start="0" length="2147483647">
    <dxf>
      <font/>
    </dxf>
  </rfmt>
  <rfmt sheetId="1" sqref="B321" start="0" length="2147483647">
    <dxf>
      <font/>
    </dxf>
  </rfmt>
  <rcc rId="755" sId="1">
    <nc r="C321" t="inlineStr">
      <is>
        <t>HUNT NO Equity</t>
      </is>
    </nc>
  </rcc>
  <rfmt sheetId="1" sqref="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1" start="0" length="2147483647">
    <dxf>
      <font/>
    </dxf>
  </rfmt>
  <rfmt sheetId="1" sqref="C321" start="0" length="2147483647">
    <dxf>
      <font/>
    </dxf>
  </rfmt>
  <rcc rId="756" sId="1">
    <nc r="E321" t="inlineStr">
      <is>
        <t>Hunter</t>
      </is>
    </nc>
  </rcc>
  <rfmt sheetId="1" sqref="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1" start="0" length="2147483647">
    <dxf>
      <font/>
    </dxf>
  </rfmt>
  <rfmt sheetId="1" sqref="E321" start="0" length="2147483647">
    <dxf>
      <font/>
    </dxf>
  </rfmt>
  <rcc rId="757" sId="1">
    <nc r="D321">
      <f>_xll.BDP(C321,$D$11)</f>
    </nc>
  </rcc>
  <rfmt sheetId="1" sqref="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1" start="0" length="2147483647">
    <dxf>
      <font/>
    </dxf>
  </rfmt>
  <rfmt sheetId="1" sqref="D321" start="0" length="2147483647">
    <dxf>
      <font/>
    </dxf>
  </rfmt>
  <rcc rId="758" sId="1">
    <nc r="F321">
      <f>_xll.BDP(C321,$F$11)</f>
    </nc>
  </rcc>
  <rfmt sheetId="1" sqref="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1" start="0" length="2147483647">
    <dxf>
      <font/>
    </dxf>
  </rfmt>
  <rfmt sheetId="1" sqref="F321" start="0" length="2147483647">
    <dxf>
      <font/>
    </dxf>
  </rfmt>
  <rcc rId="759" sId="1">
    <nc r="G321">
      <f>_xll.BDP(C321,$G$11)</f>
    </nc>
  </rcc>
  <rfmt sheetId="1" sqref="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1" start="0" length="2147483647">
    <dxf>
      <font/>
    </dxf>
  </rfmt>
  <rfmt sheetId="1" sqref="G321" start="0" length="2147483647">
    <dxf>
      <font/>
    </dxf>
  </rfmt>
  <rcc rId="760" sId="1">
    <nc r="AB321">
      <f>_xll.BDH(C321,$AB$11,$D$1,$D$1)</f>
    </nc>
  </rcc>
  <rfmt sheetId="1" sqref="AB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1" start="0" length="0">
    <dxf>
      <fill>
        <patternFill patternType="solid">
          <bgColor rgb="FFF2F2F2"/>
        </patternFill>
      </fill>
    </dxf>
  </rfmt>
  <rfmt sheetId="1" sqref="AB321" start="0" length="2147483647">
    <dxf>
      <font/>
    </dxf>
  </rfmt>
  <rfmt sheetId="1" sqref="AB321" start="0" length="2147483647">
    <dxf>
      <font/>
    </dxf>
  </rfmt>
  <rcc rId="761" sId="1">
    <nc r="H321">
      <f>IF(OR(OR(G321="#N/A N/A",G321="#N/A Real Time"),OR(F321="#N/A N/A",F321="#N/A Real Time")),0,  G321 - F321)</f>
    </nc>
  </rcc>
  <rfmt sheetId="1" sqref="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1" start="0" length="2147483647">
    <dxf>
      <font/>
    </dxf>
  </rfmt>
  <rfmt sheetId="1" sqref="H321" start="0" length="2147483647">
    <dxf>
      <font/>
    </dxf>
  </rfmt>
  <rcc rId="762" sId="1">
    <nc r="I321">
      <f>IF(OR(F321=0,F321="#N/A N/A"),0,H321 / F321*100)</f>
    </nc>
  </rcc>
  <rfmt sheetId="1" sqref="I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1" start="0" length="2147483647">
    <dxf>
      <font/>
    </dxf>
  </rfmt>
  <rfmt sheetId="1" sqref="I321" start="0" length="2147483647">
    <dxf>
      <font/>
    </dxf>
  </rfmt>
  <rcc rId="763" sId="1" numFmtId="4">
    <nc r="J321">
      <v>240196</v>
    </nc>
  </rcc>
  <rfmt sheetId="1" sqref="J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1" start="0" length="2147483647">
    <dxf>
      <font/>
    </dxf>
  </rfmt>
  <rfmt sheetId="1" sqref="J321" start="0" length="2147483647">
    <dxf>
      <font/>
    </dxf>
  </rfmt>
  <rcc rId="764" sId="1">
    <nc r="K321">
      <f>CONCATENATE(D825,D321, " Curncy")</f>
    </nc>
  </rcc>
  <rfmt sheetId="1" sqref="K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1" start="0" length="2147483647">
    <dxf>
      <font/>
    </dxf>
  </rfmt>
  <rfmt sheetId="1" sqref="K321" start="0" length="2147483647">
    <dxf>
      <font/>
    </dxf>
  </rfmt>
  <rcc rId="765" sId="1">
    <nc r="L321">
      <f>IF(D321 = D825,1,_xll.BDP(K321,$L$11))</f>
    </nc>
  </rcc>
  <rfmt sheetId="1" sqref="L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1" start="0" length="2147483647">
    <dxf>
      <font/>
    </dxf>
  </rfmt>
  <rfmt sheetId="1" sqref="L321" start="0" length="2147483647">
    <dxf>
      <font/>
    </dxf>
  </rfmt>
  <rcc rId="766" sId="1">
    <nc r="M321">
      <f>IF(D321 = D825,1,_xll.BDP(K321,$M$11)*L321)</f>
    </nc>
  </rcc>
  <rfmt sheetId="1" sqref="M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1" start="0" length="2147483647">
    <dxf>
      <font/>
    </dxf>
  </rfmt>
  <rfmt sheetId="1" sqref="M321" start="0" length="2147483647">
    <dxf>
      <font/>
    </dxf>
  </rfmt>
  <rcc rId="767" sId="1">
    <nc r="N321">
      <f>H321*J321*V321/M321</f>
    </nc>
  </rcc>
  <rfmt sheetId="1" sqref="N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1" start="0" length="2147483647">
    <dxf>
      <font/>
    </dxf>
  </rfmt>
  <rfmt sheetId="1" sqref="N321" start="0" length="2147483647">
    <dxf>
      <font/>
    </dxf>
  </rfmt>
  <rcc rId="768" sId="1">
    <nc r="O321">
      <f>N321 / AA759</f>
    </nc>
  </rcc>
  <rfmt sheetId="1" sqref="O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1" start="0" length="2147483647">
    <dxf>
      <font/>
    </dxf>
  </rfmt>
  <rfmt sheetId="1" sqref="O321" start="0" length="2147483647">
    <dxf>
      <font/>
    </dxf>
  </rfmt>
  <rcc rId="769" sId="1">
    <nc r="P321">
      <f>N321 / AA825</f>
    </nc>
  </rcc>
  <rfmt sheetId="1" sqref="P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1" start="0" length="2147483647">
    <dxf>
      <font/>
    </dxf>
  </rfmt>
  <rfmt sheetId="1" sqref="P321" start="0" length="2147483647">
    <dxf>
      <font/>
    </dxf>
  </rfmt>
  <rcc rId="770" sId="1">
    <nc r="Q321">
      <f>IF(J321=0,0,G321*J321*V321/M321)</f>
    </nc>
  </rcc>
  <rfmt sheetId="1" sqref="Q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1" start="0" length="2147483647">
    <dxf>
      <font/>
    </dxf>
  </rfmt>
  <rfmt sheetId="1" sqref="Q321" start="0" length="2147483647">
    <dxf>
      <font/>
    </dxf>
  </rfmt>
  <rcc rId="771" sId="1">
    <nc r="R321">
      <f>Q321 / AA759*100</f>
    </nc>
  </rcc>
  <rfmt sheetId="1" sqref="R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1" start="0" length="2147483647">
    <dxf>
      <font/>
    </dxf>
  </rfmt>
  <rfmt sheetId="1" sqref="R321" start="0" length="2147483647">
    <dxf>
      <font/>
    </dxf>
  </rfmt>
  <rcc rId="772" sId="1">
    <nc r="S321">
      <f>Q321 / AA825*100</f>
    </nc>
  </rcc>
  <rfmt sheetId="1" sqref="S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1" start="0" length="2147483647">
    <dxf>
      <font/>
    </dxf>
  </rfmt>
  <rfmt sheetId="1" sqref="S321" start="0" length="2147483647">
    <dxf>
      <font/>
    </dxf>
  </rfmt>
  <rcc rId="773" sId="1">
    <nc r="T321">
      <f>IF(S321&lt;0,R321,0)</f>
    </nc>
  </rcc>
  <rfmt sheetId="1" sqref="T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1" start="0" length="2147483647">
    <dxf>
      <font/>
    </dxf>
  </rfmt>
  <rfmt sheetId="1" sqref="T321" start="0" length="2147483647">
    <dxf>
      <font/>
    </dxf>
  </rfmt>
  <rcc rId="774" sId="1">
    <nc r="U321">
      <f>IF(S321&gt;0,R321,0)</f>
    </nc>
  </rcc>
  <rfmt sheetId="1" sqref="U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1" start="0" length="2147483647">
    <dxf>
      <font/>
    </dxf>
  </rfmt>
  <rfmt sheetId="1" sqref="U321" start="0" length="2147483647">
    <dxf>
      <font/>
    </dxf>
  </rfmt>
  <rcc rId="775" sId="1">
    <nc r="V321">
      <f>IF(EXACT(D321,UPPER(D321)),1,0.01)/X321</f>
    </nc>
  </rcc>
  <rfmt sheetId="1" sqref="V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1" start="0" length="2147483647">
    <dxf>
      <font/>
    </dxf>
  </rfmt>
  <rfmt sheetId="1" sqref="V321" start="0" length="2147483647">
    <dxf>
      <font/>
    </dxf>
  </rfmt>
  <rcc rId="776" sId="1">
    <nc r="W321">
      <v>0</v>
    </nc>
  </rcc>
  <rfmt sheetId="1" sqref="W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1" start="0" length="2147483647">
    <dxf>
      <font/>
    </dxf>
  </rfmt>
  <rfmt sheetId="1" sqref="W321" start="0" length="2147483647">
    <dxf>
      <font/>
    </dxf>
  </rfmt>
  <rcc rId="777" sId="1">
    <nc r="X321">
      <v>1</v>
    </nc>
  </rcc>
  <rfmt sheetId="1" sqref="X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1" start="0" length="2147483647">
    <dxf>
      <font/>
    </dxf>
  </rfmt>
  <rfmt sheetId="1" sqref="X321" start="0" length="2147483647">
    <dxf>
      <font/>
    </dxf>
  </rfmt>
  <rcc rId="778" sId="1">
    <nc r="Y321">
      <f>IF(AND(S321&lt;0,O321&gt;0),O321,0)</f>
    </nc>
  </rcc>
  <rfmt sheetId="1" sqref="Y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1" start="0" length="2147483647">
    <dxf>
      <font/>
    </dxf>
  </rfmt>
  <rfmt sheetId="1" sqref="Y321" start="0" length="2147483647">
    <dxf>
      <font/>
    </dxf>
  </rfmt>
  <rcc rId="779" sId="1">
    <nc r="Z321">
      <f>IF(AND(S321&gt;0,O321&gt;0),O321,0)</f>
    </nc>
  </rcc>
  <rfmt sheetId="1" sqref="Z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1" start="0" length="2147483647">
    <dxf>
      <font/>
    </dxf>
  </rfmt>
  <rfmt sheetId="1" sqref="Z321" start="0" length="2147483647">
    <dxf>
      <font/>
    </dxf>
  </rfmt>
  <rcc rId="780" sId="1">
    <nc r="AC321">
      <f>IF(OR(OR(F321="#N/A N/A",F321="#N/A Real Time"),OR(AB321="#N/A N/A",AB321="#N/A Real Time")),0,  F321 - AB321)</f>
    </nc>
  </rcc>
  <rfmt sheetId="1" sqref="AC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1" start="0" length="0">
    <dxf>
      <fill>
        <patternFill patternType="solid">
          <bgColor rgb="FFF2F2F2"/>
        </patternFill>
      </fill>
    </dxf>
  </rfmt>
  <rfmt sheetId="1" sqref="AC321" start="0" length="2147483647">
    <dxf>
      <font/>
    </dxf>
  </rfmt>
  <rfmt sheetId="1" sqref="AC321" start="0" length="2147483647">
    <dxf>
      <font/>
    </dxf>
  </rfmt>
  <rcc rId="781" sId="1">
    <nc r="AD321">
      <f>IF(OR(AB321=0,AB321="#N/A N/A"),0,AC321 / AB321*100)</f>
    </nc>
  </rcc>
  <rfmt sheetId="1" sqref="AD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1" start="0" length="0">
    <dxf>
      <fill>
        <patternFill patternType="solid">
          <bgColor rgb="FFF2F2F2"/>
        </patternFill>
      </fill>
    </dxf>
  </rfmt>
  <rfmt sheetId="1" sqref="AD321" start="0" length="2147483647">
    <dxf>
      <font/>
    </dxf>
  </rfmt>
  <rfmt sheetId="1" sqref="AD321" start="0" length="2147483647">
    <dxf>
      <font/>
    </dxf>
  </rfmt>
  <rcc rId="782" sId="1" numFmtId="4">
    <nc r="AE321">
      <v>240196</v>
    </nc>
  </rcc>
  <rfmt sheetId="1" sqref="AE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1" start="0" length="0">
    <dxf>
      <fill>
        <patternFill patternType="solid">
          <bgColor rgb="FFF2F2F2"/>
        </patternFill>
      </fill>
    </dxf>
  </rfmt>
  <rfmt sheetId="1" sqref="AE321" start="0" length="2147483647">
    <dxf>
      <font/>
    </dxf>
  </rfmt>
  <rfmt sheetId="1" sqref="AE321" start="0" length="2147483647">
    <dxf>
      <font/>
    </dxf>
  </rfmt>
  <rcc rId="783" sId="1">
    <nc r="AF321">
      <f>IF(D321 = D825,1,_xll.BDP(K321,$AF$11)*L321)</f>
    </nc>
  </rcc>
  <rfmt sheetId="1" sqref="AF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1" start="0" length="0">
    <dxf>
      <fill>
        <patternFill patternType="solid">
          <bgColor rgb="FFF2F2F2"/>
        </patternFill>
      </fill>
    </dxf>
  </rfmt>
  <rfmt sheetId="1" sqref="AF321" start="0" length="2147483647">
    <dxf>
      <font/>
    </dxf>
  </rfmt>
  <rfmt sheetId="1" sqref="AF321" start="0" length="2147483647">
    <dxf>
      <font/>
    </dxf>
  </rfmt>
  <rcc rId="784" sId="1">
    <nc r="AG321">
      <f>AC321*AE321*V321/AF321 / AI759</f>
    </nc>
  </rcc>
  <rfmt sheetId="1" sqref="AG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1" start="0" length="0">
    <dxf>
      <fill>
        <patternFill patternType="solid">
          <bgColor rgb="FFF2F2F2"/>
        </patternFill>
      </fill>
    </dxf>
  </rfmt>
  <rfmt sheetId="1" sqref="AG321" start="0" length="2147483647">
    <dxf>
      <font/>
    </dxf>
  </rfmt>
  <rfmt sheetId="1" sqref="AG321" start="0" length="2147483647">
    <dxf>
      <font/>
    </dxf>
  </rfmt>
  <rcc rId="785" sId="1">
    <nc r="AH321">
      <f>AC321*AE321*V321/AF321 / AI825</f>
    </nc>
  </rcc>
  <rfmt sheetId="1" sqref="AH3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1" start="0" length="0">
    <dxf>
      <fill>
        <patternFill patternType="solid">
          <bgColor rgb="FFF2F2F2"/>
        </patternFill>
      </fill>
    </dxf>
  </rfmt>
  <rfmt sheetId="1" sqref="AH321" start="0" length="2147483647">
    <dxf>
      <font/>
    </dxf>
  </rfmt>
  <rfmt sheetId="1" sqref="AH321" start="0" length="2147483647">
    <dxf>
      <font/>
    </dxf>
  </rfmt>
  <rrc rId="786" sId="1" ref="A322:XFD322" action="insertRow">
    <undo index="0" exp="area" dr="G$1:G$1048576" r="E9" sId="1"/>
    <undo index="2" exp="area" ref3D="1" dr="$A$760:$XFD$82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22:AI322" start="0" length="0">
    <dxf>
      <fill>
        <patternFill patternType="none">
          <bgColor indexed="65"/>
        </patternFill>
      </fill>
    </dxf>
  </rfmt>
  <rfmt sheetId="1" sqref="A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22" start="0" length="2147483647">
    <dxf>
      <font/>
    </dxf>
  </rfmt>
  <rfmt sheetId="1" sqref="A322" start="0" length="2147483647">
    <dxf>
      <font/>
    </dxf>
  </rfmt>
  <rfmt sheetId="1" sqref="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2" start="0" length="2147483647">
    <dxf>
      <font/>
    </dxf>
  </rfmt>
  <rfmt sheetId="1" sqref="B322" start="0" length="2147483647">
    <dxf>
      <font/>
    </dxf>
  </rfmt>
  <rfmt sheetId="1" sqref="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2" start="0" length="2147483647">
    <dxf>
      <font/>
    </dxf>
  </rfmt>
  <rfmt sheetId="1" sqref="C322" start="0" length="2147483647">
    <dxf>
      <font/>
    </dxf>
  </rfmt>
  <rfmt sheetId="1" sqref="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2" start="0" length="2147483647">
    <dxf>
      <font/>
    </dxf>
  </rfmt>
  <rfmt sheetId="1" sqref="D322" start="0" length="2147483647">
    <dxf>
      <font/>
    </dxf>
  </rfmt>
  <rfmt sheetId="1" sqref="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2" start="0" length="2147483647">
    <dxf>
      <font/>
    </dxf>
  </rfmt>
  <rfmt sheetId="1" sqref="E322" start="0" length="2147483647">
    <dxf>
      <font/>
    </dxf>
  </rfmt>
  <rfmt sheetId="1" sqref="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2" start="0" length="2147483647">
    <dxf>
      <font/>
    </dxf>
  </rfmt>
  <rfmt sheetId="1" sqref="F322" start="0" length="2147483647">
    <dxf>
      <font/>
    </dxf>
  </rfmt>
  <rfmt sheetId="1" sqref="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2" start="0" length="2147483647">
    <dxf>
      <font/>
    </dxf>
  </rfmt>
  <rfmt sheetId="1" sqref="G322" start="0" length="2147483647">
    <dxf>
      <font/>
    </dxf>
  </rfmt>
  <rfmt sheetId="1" sqref="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2" start="0" length="2147483647">
    <dxf>
      <font/>
    </dxf>
  </rfmt>
  <rfmt sheetId="1" sqref="H322" start="0" length="2147483647">
    <dxf>
      <font/>
    </dxf>
  </rfmt>
  <rfmt sheetId="1" sqref="I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2" start="0" length="2147483647">
    <dxf>
      <font/>
    </dxf>
  </rfmt>
  <rfmt sheetId="1" sqref="I322" start="0" length="2147483647">
    <dxf>
      <font/>
    </dxf>
  </rfmt>
  <rfmt sheetId="1" sqref="J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2" start="0" length="2147483647">
    <dxf>
      <font/>
    </dxf>
  </rfmt>
  <rfmt sheetId="1" sqref="J322" start="0" length="2147483647">
    <dxf>
      <font/>
    </dxf>
  </rfmt>
  <rfmt sheetId="1" sqref="K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2" start="0" length="2147483647">
    <dxf>
      <font/>
    </dxf>
  </rfmt>
  <rfmt sheetId="1" sqref="K322" start="0" length="2147483647">
    <dxf>
      <font/>
    </dxf>
  </rfmt>
  <rfmt sheetId="1" sqref="L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2" start="0" length="2147483647">
    <dxf>
      <font/>
    </dxf>
  </rfmt>
  <rfmt sheetId="1" sqref="L322" start="0" length="2147483647">
    <dxf>
      <font/>
    </dxf>
  </rfmt>
  <rfmt sheetId="1" sqref="M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2" start="0" length="2147483647">
    <dxf>
      <font/>
    </dxf>
  </rfmt>
  <rfmt sheetId="1" sqref="M322" start="0" length="2147483647">
    <dxf>
      <font/>
    </dxf>
  </rfmt>
  <rfmt sheetId="1" sqref="N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2" start="0" length="2147483647">
    <dxf>
      <font/>
    </dxf>
  </rfmt>
  <rfmt sheetId="1" sqref="N322" start="0" length="2147483647">
    <dxf>
      <font/>
    </dxf>
  </rfmt>
  <rfmt sheetId="1" sqref="O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2" start="0" length="2147483647">
    <dxf>
      <font/>
    </dxf>
  </rfmt>
  <rfmt sheetId="1" sqref="O322" start="0" length="2147483647">
    <dxf>
      <font/>
    </dxf>
  </rfmt>
  <rfmt sheetId="1" sqref="P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2" start="0" length="2147483647">
    <dxf>
      <font/>
    </dxf>
  </rfmt>
  <rfmt sheetId="1" sqref="P322" start="0" length="2147483647">
    <dxf>
      <font/>
    </dxf>
  </rfmt>
  <rfmt sheetId="1" sqref="Q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2" start="0" length="2147483647">
    <dxf>
      <font/>
    </dxf>
  </rfmt>
  <rfmt sheetId="1" sqref="Q322" start="0" length="2147483647">
    <dxf>
      <font/>
    </dxf>
  </rfmt>
  <rfmt sheetId="1" sqref="R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2" start="0" length="2147483647">
    <dxf>
      <font/>
    </dxf>
  </rfmt>
  <rfmt sheetId="1" sqref="R322" start="0" length="2147483647">
    <dxf>
      <font/>
    </dxf>
  </rfmt>
  <rfmt sheetId="1" sqref="S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2" start="0" length="2147483647">
    <dxf>
      <font/>
    </dxf>
  </rfmt>
  <rfmt sheetId="1" sqref="S322" start="0" length="2147483647">
    <dxf>
      <font/>
    </dxf>
  </rfmt>
  <rfmt sheetId="1" sqref="T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2" start="0" length="2147483647">
    <dxf>
      <font/>
    </dxf>
  </rfmt>
  <rfmt sheetId="1" sqref="T322" start="0" length="2147483647">
    <dxf>
      <font/>
    </dxf>
  </rfmt>
  <rfmt sheetId="1" sqref="U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2" start="0" length="2147483647">
    <dxf>
      <font/>
    </dxf>
  </rfmt>
  <rfmt sheetId="1" sqref="U322" start="0" length="2147483647">
    <dxf>
      <font/>
    </dxf>
  </rfmt>
  <rfmt sheetId="1" sqref="V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2" start="0" length="2147483647">
    <dxf>
      <font/>
    </dxf>
  </rfmt>
  <rfmt sheetId="1" sqref="V322" start="0" length="2147483647">
    <dxf>
      <font/>
    </dxf>
  </rfmt>
  <rfmt sheetId="1" sqref="W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2" start="0" length="2147483647">
    <dxf>
      <font/>
    </dxf>
  </rfmt>
  <rfmt sheetId="1" sqref="W322" start="0" length="2147483647">
    <dxf>
      <font/>
    </dxf>
  </rfmt>
  <rfmt sheetId="1" sqref="X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2" start="0" length="2147483647">
    <dxf>
      <font/>
    </dxf>
  </rfmt>
  <rfmt sheetId="1" sqref="X322" start="0" length="2147483647">
    <dxf>
      <font/>
    </dxf>
  </rfmt>
  <rfmt sheetId="1" sqref="Y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2" start="0" length="2147483647">
    <dxf>
      <font/>
    </dxf>
  </rfmt>
  <rfmt sheetId="1" sqref="Y322" start="0" length="2147483647">
    <dxf>
      <font/>
    </dxf>
  </rfmt>
  <rfmt sheetId="1" sqref="Z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2" start="0" length="2147483647">
    <dxf>
      <font/>
    </dxf>
  </rfmt>
  <rfmt sheetId="1" sqref="Z322" start="0" length="2147483647">
    <dxf>
      <font/>
    </dxf>
  </rfmt>
  <rfmt sheetId="1" sqref="AA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22" start="0" length="2147483647">
    <dxf>
      <font/>
    </dxf>
  </rfmt>
  <rfmt sheetId="1" sqref="AA322" start="0" length="2147483647">
    <dxf>
      <font/>
    </dxf>
  </rfmt>
  <rfmt sheetId="1" sqref="A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2" start="0" length="0">
    <dxf>
      <fill>
        <patternFill patternType="solid">
          <bgColor rgb="FFF2F2F2"/>
        </patternFill>
      </fill>
    </dxf>
  </rfmt>
  <rfmt sheetId="1" sqref="AB322" start="0" length="2147483647">
    <dxf>
      <font/>
    </dxf>
  </rfmt>
  <rfmt sheetId="1" sqref="AB322" start="0" length="2147483647">
    <dxf>
      <font/>
    </dxf>
  </rfmt>
  <rfmt sheetId="1" sqref="A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2" start="0" length="0">
    <dxf>
      <fill>
        <patternFill patternType="solid">
          <bgColor rgb="FFF2F2F2"/>
        </patternFill>
      </fill>
    </dxf>
  </rfmt>
  <rfmt sheetId="1" sqref="AC322" start="0" length="2147483647">
    <dxf>
      <font/>
    </dxf>
  </rfmt>
  <rfmt sheetId="1" sqref="AC322" start="0" length="2147483647">
    <dxf>
      <font/>
    </dxf>
  </rfmt>
  <rfmt sheetId="1" sqref="A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2" start="0" length="0">
    <dxf>
      <fill>
        <patternFill patternType="solid">
          <bgColor rgb="FFF2F2F2"/>
        </patternFill>
      </fill>
    </dxf>
  </rfmt>
  <rfmt sheetId="1" sqref="AD322" start="0" length="2147483647">
    <dxf>
      <font/>
    </dxf>
  </rfmt>
  <rfmt sheetId="1" sqref="AD322" start="0" length="2147483647">
    <dxf>
      <font/>
    </dxf>
  </rfmt>
  <rfmt sheetId="1" sqref="A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2" start="0" length="0">
    <dxf>
      <fill>
        <patternFill patternType="solid">
          <bgColor rgb="FFF2F2F2"/>
        </patternFill>
      </fill>
    </dxf>
  </rfmt>
  <rfmt sheetId="1" sqref="AE322" start="0" length="2147483647">
    <dxf>
      <font/>
    </dxf>
  </rfmt>
  <rfmt sheetId="1" sqref="AE322" start="0" length="2147483647">
    <dxf>
      <font/>
    </dxf>
  </rfmt>
  <rfmt sheetId="1" sqref="A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2" start="0" length="0">
    <dxf>
      <fill>
        <patternFill patternType="solid">
          <bgColor rgb="FFF2F2F2"/>
        </patternFill>
      </fill>
    </dxf>
  </rfmt>
  <rfmt sheetId="1" sqref="AF322" start="0" length="2147483647">
    <dxf>
      <font/>
    </dxf>
  </rfmt>
  <rfmt sheetId="1" sqref="AF322" start="0" length="2147483647">
    <dxf>
      <font/>
    </dxf>
  </rfmt>
  <rfmt sheetId="1" sqref="A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2" start="0" length="0">
    <dxf>
      <fill>
        <patternFill patternType="solid">
          <bgColor rgb="FFF2F2F2"/>
        </patternFill>
      </fill>
    </dxf>
  </rfmt>
  <rfmt sheetId="1" sqref="AG322" start="0" length="2147483647">
    <dxf>
      <font/>
    </dxf>
  </rfmt>
  <rfmt sheetId="1" sqref="AG322" start="0" length="2147483647">
    <dxf>
      <font/>
    </dxf>
  </rfmt>
  <rfmt sheetId="1" sqref="A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2" start="0" length="0">
    <dxf>
      <fill>
        <patternFill patternType="solid">
          <bgColor rgb="FFF2F2F2"/>
        </patternFill>
      </fill>
    </dxf>
  </rfmt>
  <rfmt sheetId="1" sqref="AH322" start="0" length="2147483647">
    <dxf>
      <font/>
    </dxf>
  </rfmt>
  <rfmt sheetId="1" sqref="AH322" start="0" length="2147483647">
    <dxf>
      <font/>
    </dxf>
  </rfmt>
  <rfmt sheetId="1" sqref="AI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22" start="0" length="0">
    <dxf>
      <fill>
        <patternFill patternType="solid">
          <bgColor rgb="FFF2F2F2"/>
        </patternFill>
      </fill>
    </dxf>
  </rfmt>
  <rfmt sheetId="1" sqref="AI322" start="0" length="2147483647">
    <dxf>
      <font/>
    </dxf>
  </rfmt>
  <rfmt sheetId="1" sqref="AI322" start="0" length="2147483647">
    <dxf>
      <font/>
    </dxf>
  </rfmt>
  <rcc rId="787" sId="1">
    <nc r="B322">
      <v>1464</v>
    </nc>
  </rcc>
  <rfmt sheetId="1" sqref="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22" start="0" length="2147483647">
    <dxf>
      <font/>
    </dxf>
  </rfmt>
  <rfmt sheetId="1" sqref="B322" start="0" length="2147483647">
    <dxf>
      <font/>
    </dxf>
  </rfmt>
  <rcc rId="788" sId="1">
    <nc r="C322" t="inlineStr">
      <is>
        <t>MHG NO Equity</t>
      </is>
    </nc>
  </rcc>
  <rfmt sheetId="1" sqref="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22" start="0" length="2147483647">
    <dxf>
      <font/>
    </dxf>
  </rfmt>
  <rfmt sheetId="1" sqref="C322" start="0" length="2147483647">
    <dxf>
      <font/>
    </dxf>
  </rfmt>
  <rcc rId="789" sId="1">
    <nc r="E322" t="inlineStr">
      <is>
        <t>Marine Harvest</t>
      </is>
    </nc>
  </rcc>
  <rfmt sheetId="1" sqref="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22" start="0" length="2147483647">
    <dxf>
      <font/>
    </dxf>
  </rfmt>
  <rfmt sheetId="1" sqref="E322" start="0" length="2147483647">
    <dxf>
      <font/>
    </dxf>
  </rfmt>
  <rcc rId="790" sId="1">
    <nc r="D322">
      <f>_xll.BDP(C322,$D$11)</f>
    </nc>
  </rcc>
  <rfmt sheetId="1" sqref="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22" start="0" length="2147483647">
    <dxf>
      <font/>
    </dxf>
  </rfmt>
  <rfmt sheetId="1" sqref="D322" start="0" length="2147483647">
    <dxf>
      <font/>
    </dxf>
  </rfmt>
  <rcc rId="791" sId="1">
    <nc r="F322">
      <f>_xll.BDP(C322,$F$11)</f>
    </nc>
  </rcc>
  <rfmt sheetId="1" sqref="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22" start="0" length="2147483647">
    <dxf>
      <font/>
    </dxf>
  </rfmt>
  <rfmt sheetId="1" sqref="F322" start="0" length="2147483647">
    <dxf>
      <font/>
    </dxf>
  </rfmt>
  <rcc rId="792" sId="1">
    <nc r="G322">
      <f>_xll.BDP(C322,$G$11)</f>
    </nc>
  </rcc>
  <rfmt sheetId="1" sqref="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22" start="0" length="2147483647">
    <dxf>
      <font/>
    </dxf>
  </rfmt>
  <rfmt sheetId="1" sqref="G322" start="0" length="2147483647">
    <dxf>
      <font/>
    </dxf>
  </rfmt>
  <rcc rId="793" sId="1">
    <nc r="AB322">
      <f>_xll.BDH(C322,$AB$11,$D$1,$D$1)</f>
    </nc>
  </rcc>
  <rfmt sheetId="1" sqref="AB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22" start="0" length="0">
    <dxf>
      <fill>
        <patternFill patternType="solid">
          <bgColor rgb="FFF2F2F2"/>
        </patternFill>
      </fill>
    </dxf>
  </rfmt>
  <rfmt sheetId="1" sqref="AB322" start="0" length="2147483647">
    <dxf>
      <font/>
    </dxf>
  </rfmt>
  <rfmt sheetId="1" sqref="AB322" start="0" length="2147483647">
    <dxf>
      <font/>
    </dxf>
  </rfmt>
  <rcc rId="794" sId="1">
    <nc r="H322">
      <f>IF(OR(OR(G322="#N/A N/A",G322="#N/A Real Time"),OR(F322="#N/A N/A",F322="#N/A Real Time")),0,  G322 - F322)</f>
    </nc>
  </rcc>
  <rfmt sheetId="1" sqref="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22" start="0" length="2147483647">
    <dxf>
      <font/>
    </dxf>
  </rfmt>
  <rfmt sheetId="1" sqref="H322" start="0" length="2147483647">
    <dxf>
      <font/>
    </dxf>
  </rfmt>
  <rcc rId="795" sId="1">
    <nc r="I322">
      <f>IF(OR(F322=0,F322="#N/A N/A"),0,H322 / F322*100)</f>
    </nc>
  </rcc>
  <rfmt sheetId="1" sqref="I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22" start="0" length="2147483647">
    <dxf>
      <font/>
    </dxf>
  </rfmt>
  <rfmt sheetId="1" sqref="I322" start="0" length="2147483647">
    <dxf>
      <font/>
    </dxf>
  </rfmt>
  <rcc rId="796" sId="1" numFmtId="4">
    <nc r="J322">
      <v>-58000</v>
    </nc>
  </rcc>
  <rfmt sheetId="1" sqref="J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22" start="0" length="2147483647">
    <dxf>
      <font/>
    </dxf>
  </rfmt>
  <rfmt sheetId="1" sqref="J322" start="0" length="2147483647">
    <dxf>
      <font/>
    </dxf>
  </rfmt>
  <rcc rId="797" sId="1">
    <nc r="K322">
      <f>CONCATENATE(D826,D322, " Curncy")</f>
    </nc>
  </rcc>
  <rfmt sheetId="1" sqref="K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22" start="0" length="2147483647">
    <dxf>
      <font/>
    </dxf>
  </rfmt>
  <rfmt sheetId="1" sqref="K322" start="0" length="2147483647">
    <dxf>
      <font/>
    </dxf>
  </rfmt>
  <rcc rId="798" sId="1">
    <nc r="L322">
      <f>IF(D322 = D826,1,_xll.BDP(K322,$L$11))</f>
    </nc>
  </rcc>
  <rfmt sheetId="1" sqref="L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22" start="0" length="2147483647">
    <dxf>
      <font/>
    </dxf>
  </rfmt>
  <rfmt sheetId="1" sqref="L322" start="0" length="2147483647">
    <dxf>
      <font/>
    </dxf>
  </rfmt>
  <rcc rId="799" sId="1">
    <nc r="M322">
      <f>IF(D322 = D826,1,_xll.BDP(K322,$M$11)*L322)</f>
    </nc>
  </rcc>
  <rfmt sheetId="1" sqref="M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22" start="0" length="2147483647">
    <dxf>
      <font/>
    </dxf>
  </rfmt>
  <rfmt sheetId="1" sqref="M322" start="0" length="2147483647">
    <dxf>
      <font/>
    </dxf>
  </rfmt>
  <rcc rId="800" sId="1">
    <nc r="N322">
      <f>H322*J322*V322/M322</f>
    </nc>
  </rcc>
  <rfmt sheetId="1" sqref="N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22" start="0" length="2147483647">
    <dxf>
      <font/>
    </dxf>
  </rfmt>
  <rfmt sheetId="1" sqref="N322" start="0" length="2147483647">
    <dxf>
      <font/>
    </dxf>
  </rfmt>
  <rcc rId="801" sId="1">
    <nc r="O322">
      <f>N322 / AA760</f>
    </nc>
  </rcc>
  <rfmt sheetId="1" sqref="O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22" start="0" length="2147483647">
    <dxf>
      <font/>
    </dxf>
  </rfmt>
  <rfmt sheetId="1" sqref="O322" start="0" length="2147483647">
    <dxf>
      <font/>
    </dxf>
  </rfmt>
  <rcc rId="802" sId="1">
    <nc r="P322">
      <f>N322 / AA826</f>
    </nc>
  </rcc>
  <rfmt sheetId="1" sqref="P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22" start="0" length="2147483647">
    <dxf>
      <font/>
    </dxf>
  </rfmt>
  <rfmt sheetId="1" sqref="P322" start="0" length="2147483647">
    <dxf>
      <font/>
    </dxf>
  </rfmt>
  <rcc rId="803" sId="1">
    <nc r="Q322">
      <f>IF(J322=0,0,G322*J322*V322/M322)</f>
    </nc>
  </rcc>
  <rfmt sheetId="1" sqref="Q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22" start="0" length="2147483647">
    <dxf>
      <font/>
    </dxf>
  </rfmt>
  <rfmt sheetId="1" sqref="Q322" start="0" length="2147483647">
    <dxf>
      <font/>
    </dxf>
  </rfmt>
  <rcc rId="804" sId="1">
    <nc r="R322">
      <f>Q322 / AA760*100</f>
    </nc>
  </rcc>
  <rfmt sheetId="1" sqref="R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22" start="0" length="2147483647">
    <dxf>
      <font/>
    </dxf>
  </rfmt>
  <rfmt sheetId="1" sqref="R322" start="0" length="2147483647">
    <dxf>
      <font/>
    </dxf>
  </rfmt>
  <rcc rId="805" sId="1">
    <nc r="S322">
      <f>Q322 / AA826*100</f>
    </nc>
  </rcc>
  <rfmt sheetId="1" sqref="S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22" start="0" length="2147483647">
    <dxf>
      <font/>
    </dxf>
  </rfmt>
  <rfmt sheetId="1" sqref="S322" start="0" length="2147483647">
    <dxf>
      <font/>
    </dxf>
  </rfmt>
  <rcc rId="806" sId="1">
    <nc r="T322">
      <f>IF(S322&lt;0,R322,0)</f>
    </nc>
  </rcc>
  <rfmt sheetId="1" sqref="T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22" start="0" length="2147483647">
    <dxf>
      <font/>
    </dxf>
  </rfmt>
  <rfmt sheetId="1" sqref="T322" start="0" length="2147483647">
    <dxf>
      <font/>
    </dxf>
  </rfmt>
  <rcc rId="807" sId="1">
    <nc r="U322">
      <f>IF(S322&gt;0,R322,0)</f>
    </nc>
  </rcc>
  <rfmt sheetId="1" sqref="U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22" start="0" length="2147483647">
    <dxf>
      <font/>
    </dxf>
  </rfmt>
  <rfmt sheetId="1" sqref="U322" start="0" length="2147483647">
    <dxf>
      <font/>
    </dxf>
  </rfmt>
  <rcc rId="808" sId="1">
    <nc r="V322">
      <f>IF(EXACT(D322,UPPER(D322)),1,0.01)/X322</f>
    </nc>
  </rcc>
  <rfmt sheetId="1" sqref="V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22" start="0" length="2147483647">
    <dxf>
      <font/>
    </dxf>
  </rfmt>
  <rfmt sheetId="1" sqref="V322" start="0" length="2147483647">
    <dxf>
      <font/>
    </dxf>
  </rfmt>
  <rcc rId="809" sId="1">
    <nc r="W322">
      <v>0</v>
    </nc>
  </rcc>
  <rfmt sheetId="1" sqref="W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22" start="0" length="2147483647">
    <dxf>
      <font/>
    </dxf>
  </rfmt>
  <rfmt sheetId="1" sqref="W322" start="0" length="2147483647">
    <dxf>
      <font/>
    </dxf>
  </rfmt>
  <rcc rId="810" sId="1">
    <nc r="X322">
      <v>1</v>
    </nc>
  </rcc>
  <rfmt sheetId="1" sqref="X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22" start="0" length="2147483647">
    <dxf>
      <font/>
    </dxf>
  </rfmt>
  <rfmt sheetId="1" sqref="X322" start="0" length="2147483647">
    <dxf>
      <font/>
    </dxf>
  </rfmt>
  <rcc rId="811" sId="1">
    <nc r="Y322">
      <f>IF(AND(S322&lt;0,O322&gt;0),O322,0)</f>
    </nc>
  </rcc>
  <rfmt sheetId="1" sqref="Y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22" start="0" length="2147483647">
    <dxf>
      <font/>
    </dxf>
  </rfmt>
  <rfmt sheetId="1" sqref="Y322" start="0" length="2147483647">
    <dxf>
      <font/>
    </dxf>
  </rfmt>
  <rcc rId="812" sId="1">
    <nc r="Z322">
      <f>IF(AND(S322&gt;0,O322&gt;0),O322,0)</f>
    </nc>
  </rcc>
  <rfmt sheetId="1" sqref="Z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22" start="0" length="2147483647">
    <dxf>
      <font/>
    </dxf>
  </rfmt>
  <rfmt sheetId="1" sqref="Z322" start="0" length="2147483647">
    <dxf>
      <font/>
    </dxf>
  </rfmt>
  <rcc rId="813" sId="1">
    <nc r="AC322">
      <f>IF(OR(OR(F322="#N/A N/A",F322="#N/A Real Time"),OR(AB322="#N/A N/A",AB322="#N/A Real Time")),0,  F322 - AB322)</f>
    </nc>
  </rcc>
  <rfmt sheetId="1" sqref="AC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22" start="0" length="0">
    <dxf>
      <fill>
        <patternFill patternType="solid">
          <bgColor rgb="FFF2F2F2"/>
        </patternFill>
      </fill>
    </dxf>
  </rfmt>
  <rfmt sheetId="1" sqref="AC322" start="0" length="2147483647">
    <dxf>
      <font/>
    </dxf>
  </rfmt>
  <rfmt sheetId="1" sqref="AC322" start="0" length="2147483647">
    <dxf>
      <font/>
    </dxf>
  </rfmt>
  <rcc rId="814" sId="1">
    <nc r="AD322">
      <f>IF(OR(AB322=0,AB322="#N/A N/A"),0,AC322 / AB322*100)</f>
    </nc>
  </rcc>
  <rfmt sheetId="1" sqref="AD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22" start="0" length="0">
    <dxf>
      <fill>
        <patternFill patternType="solid">
          <bgColor rgb="FFF2F2F2"/>
        </patternFill>
      </fill>
    </dxf>
  </rfmt>
  <rfmt sheetId="1" sqref="AD322" start="0" length="2147483647">
    <dxf>
      <font/>
    </dxf>
  </rfmt>
  <rfmt sheetId="1" sqref="AD322" start="0" length="2147483647">
    <dxf>
      <font/>
    </dxf>
  </rfmt>
  <rcc rId="815" sId="1" numFmtId="4">
    <nc r="AE322">
      <v>-58000</v>
    </nc>
  </rcc>
  <rfmt sheetId="1" sqref="AE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22" start="0" length="0">
    <dxf>
      <fill>
        <patternFill patternType="solid">
          <bgColor rgb="FFF2F2F2"/>
        </patternFill>
      </fill>
    </dxf>
  </rfmt>
  <rfmt sheetId="1" sqref="AE322" start="0" length="2147483647">
    <dxf>
      <font/>
    </dxf>
  </rfmt>
  <rfmt sheetId="1" sqref="AE322" start="0" length="2147483647">
    <dxf>
      <font/>
    </dxf>
  </rfmt>
  <rcc rId="816" sId="1">
    <nc r="AF322">
      <f>IF(D322 = D826,1,_xll.BDP(K322,$AF$11)*L322)</f>
    </nc>
  </rcc>
  <rfmt sheetId="1" sqref="AF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22" start="0" length="0">
    <dxf>
      <fill>
        <patternFill patternType="solid">
          <bgColor rgb="FFF2F2F2"/>
        </patternFill>
      </fill>
    </dxf>
  </rfmt>
  <rfmt sheetId="1" sqref="AF322" start="0" length="2147483647">
    <dxf>
      <font/>
    </dxf>
  </rfmt>
  <rfmt sheetId="1" sqref="AF322" start="0" length="2147483647">
    <dxf>
      <font/>
    </dxf>
  </rfmt>
  <rcc rId="817" sId="1">
    <nc r="AG322">
      <f>AC322*AE322*V322/AF322 / AI760</f>
    </nc>
  </rcc>
  <rfmt sheetId="1" sqref="AG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22" start="0" length="0">
    <dxf>
      <fill>
        <patternFill patternType="solid">
          <bgColor rgb="FFF2F2F2"/>
        </patternFill>
      </fill>
    </dxf>
  </rfmt>
  <rfmt sheetId="1" sqref="AG322" start="0" length="2147483647">
    <dxf>
      <font/>
    </dxf>
  </rfmt>
  <rfmt sheetId="1" sqref="AG322" start="0" length="2147483647">
    <dxf>
      <font/>
    </dxf>
  </rfmt>
  <rcc rId="818" sId="1">
    <nc r="AH322">
      <f>AC322*AE322*V322/AF322 / AI826</f>
    </nc>
  </rcc>
  <rfmt sheetId="1" sqref="AH3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22" start="0" length="0">
    <dxf>
      <fill>
        <patternFill patternType="solid">
          <bgColor rgb="FFF2F2F2"/>
        </patternFill>
      </fill>
    </dxf>
  </rfmt>
  <rfmt sheetId="1" sqref="AH322" start="0" length="2147483647">
    <dxf>
      <font/>
    </dxf>
  </rfmt>
  <rfmt sheetId="1" sqref="AH322" start="0" length="2147483647">
    <dxf>
      <font/>
    </dxf>
  </rfmt>
  <rcc rId="819" sId="1" numFmtId="4">
    <oc r="J324">
      <v>51000</v>
    </oc>
    <nc r="J324">
      <v>277636</v>
    </nc>
  </rcc>
  <rcc rId="820" sId="1" numFmtId="4">
    <oc r="AE324">
      <v>51000</v>
    </oc>
    <nc r="AE324">
      <v>277636</v>
    </nc>
  </rcc>
  <rcc rId="821" sId="1" numFmtId="4">
    <oc r="J325">
      <v>-153000</v>
    </oc>
    <nc r="J325">
      <v>0</v>
    </nc>
  </rcc>
  <rcc rId="822" sId="1" numFmtId="4">
    <oc r="AE325">
      <v>-153000</v>
    </oc>
    <nc r="AE325">
      <v>0</v>
    </nc>
  </rcc>
  <rcc rId="823" sId="1" numFmtId="4">
    <oc r="J326">
      <v>-2162000</v>
    </oc>
    <nc r="J326">
      <v>0</v>
    </nc>
  </rcc>
  <rcc rId="824" sId="1" numFmtId="4">
    <oc r="AE326">
      <v>-2162000</v>
    </oc>
    <nc r="AE326">
      <v>0</v>
    </nc>
  </rcc>
  <rcc rId="825" sId="1">
    <oc r="C327" t="inlineStr">
      <is>
        <t>STL NO Equity</t>
      </is>
    </oc>
    <nc r="C327" t="inlineStr">
      <is>
        <t>EQNR NO Equity</t>
      </is>
    </nc>
  </rcc>
  <rcc rId="826" sId="1" numFmtId="4">
    <oc r="J329">
      <v>0</v>
    </oc>
    <nc r="J329">
      <v>78000</v>
    </nc>
  </rcc>
  <rcc rId="827" sId="1" numFmtId="4">
    <oc r="AE329">
      <v>0</v>
    </oc>
    <nc r="AE329">
      <v>78000</v>
    </nc>
  </rcc>
  <rfmt sheetId="1" sqref="A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32" start="0" length="2147483647">
    <dxf>
      <font>
        <b/>
      </font>
    </dxf>
  </rfmt>
  <rfmt sheetId="1" sqref="A332" start="0" length="2147483647">
    <dxf>
      <font/>
    </dxf>
  </rfmt>
  <rfmt sheetId="1" sqref="A332" start="0" length="0">
    <dxf>
      <border>
        <left/>
        <right/>
        <top style="thin">
          <color indexed="64"/>
        </top>
        <bottom/>
      </border>
    </dxf>
  </rfmt>
  <rfmt sheetId="1" sqref="A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32" start="0" length="2147483647">
    <dxf>
      <font>
        <b/>
      </font>
    </dxf>
  </rfmt>
  <rfmt sheetId="1" sqref="B332" start="0" length="2147483647">
    <dxf>
      <font/>
    </dxf>
  </rfmt>
  <rfmt sheetId="1" sqref="B332" start="0" length="0">
    <dxf>
      <border>
        <left/>
        <right/>
        <top style="thin">
          <color indexed="64"/>
        </top>
        <bottom/>
      </border>
    </dxf>
  </rfmt>
  <rfmt sheetId="1" sqref="B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32" start="0" length="2147483647">
    <dxf>
      <font>
        <b/>
      </font>
    </dxf>
  </rfmt>
  <rfmt sheetId="1" sqref="C332" start="0" length="2147483647">
    <dxf>
      <font/>
    </dxf>
  </rfmt>
  <rfmt sheetId="1" sqref="C332" start="0" length="0">
    <dxf>
      <border>
        <left/>
        <right/>
        <top style="thin">
          <color indexed="64"/>
        </top>
        <bottom/>
      </border>
    </dxf>
  </rfmt>
  <rfmt sheetId="1" sqref="C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32" start="0" length="2147483647">
    <dxf>
      <font>
        <b/>
      </font>
    </dxf>
  </rfmt>
  <rfmt sheetId="1" sqref="D332" start="0" length="2147483647">
    <dxf>
      <font/>
    </dxf>
  </rfmt>
  <rfmt sheetId="1" sqref="D332" start="0" length="0">
    <dxf>
      <border>
        <left/>
        <right/>
        <top style="thin">
          <color indexed="64"/>
        </top>
        <bottom/>
      </border>
    </dxf>
  </rfmt>
  <rfmt sheetId="1" sqref="D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32" start="0" length="2147483647">
    <dxf>
      <font>
        <b/>
      </font>
    </dxf>
  </rfmt>
  <rfmt sheetId="1" sqref="E332" start="0" length="2147483647">
    <dxf>
      <font/>
    </dxf>
  </rfmt>
  <rfmt sheetId="1" sqref="E332" start="0" length="0">
    <dxf>
      <border>
        <left/>
        <right/>
        <top style="thin">
          <color indexed="64"/>
        </top>
        <bottom/>
      </border>
    </dxf>
  </rfmt>
  <rfmt sheetId="1" sqref="E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32" start="0" length="2147483647">
    <dxf>
      <font>
        <b/>
      </font>
    </dxf>
  </rfmt>
  <rfmt sheetId="1" sqref="F332" start="0" length="2147483647">
    <dxf>
      <font/>
    </dxf>
  </rfmt>
  <rfmt sheetId="1" sqref="F332" start="0" length="0">
    <dxf>
      <border>
        <left/>
        <right/>
        <top style="thin">
          <color indexed="64"/>
        </top>
        <bottom/>
      </border>
    </dxf>
  </rfmt>
  <rfmt sheetId="1" sqref="F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32" start="0" length="2147483647">
    <dxf>
      <font>
        <b/>
      </font>
    </dxf>
  </rfmt>
  <rfmt sheetId="1" sqref="G332" start="0" length="2147483647">
    <dxf>
      <font/>
    </dxf>
  </rfmt>
  <rfmt sheetId="1" sqref="G332" start="0" length="0">
    <dxf>
      <border>
        <left/>
        <right/>
        <top style="thin">
          <color indexed="64"/>
        </top>
        <bottom/>
      </border>
    </dxf>
  </rfmt>
  <rfmt sheetId="1" sqref="G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32" start="0" length="2147483647">
    <dxf>
      <font>
        <b/>
      </font>
    </dxf>
  </rfmt>
  <rfmt sheetId="1" sqref="H332" start="0" length="2147483647">
    <dxf>
      <font/>
    </dxf>
  </rfmt>
  <rfmt sheetId="1" sqref="H332" start="0" length="0">
    <dxf>
      <border>
        <left/>
        <right/>
        <top style="thin">
          <color indexed="64"/>
        </top>
        <bottom/>
      </border>
    </dxf>
  </rfmt>
  <rfmt sheetId="1" sqref="H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32" start="0" length="2147483647">
    <dxf>
      <font>
        <b/>
      </font>
    </dxf>
  </rfmt>
  <rfmt sheetId="1" sqref="I332" start="0" length="2147483647">
    <dxf>
      <font/>
    </dxf>
  </rfmt>
  <rfmt sheetId="1" sqref="I332" start="0" length="0">
    <dxf>
      <border>
        <left/>
        <right/>
        <top style="thin">
          <color indexed="64"/>
        </top>
        <bottom/>
      </border>
    </dxf>
  </rfmt>
  <rfmt sheetId="1" sqref="I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32" start="0" length="2147483647">
    <dxf>
      <font>
        <b/>
      </font>
    </dxf>
  </rfmt>
  <rfmt sheetId="1" sqref="J332" start="0" length="2147483647">
    <dxf>
      <font/>
    </dxf>
  </rfmt>
  <rfmt sheetId="1" sqref="J332" start="0" length="0">
    <dxf>
      <border>
        <left/>
        <right/>
        <top style="thin">
          <color indexed="64"/>
        </top>
        <bottom/>
      </border>
    </dxf>
  </rfmt>
  <rfmt sheetId="1" sqref="J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32" start="0" length="2147483647">
    <dxf>
      <font>
        <b/>
      </font>
    </dxf>
  </rfmt>
  <rfmt sheetId="1" sqref="K332" start="0" length="2147483647">
    <dxf>
      <font/>
    </dxf>
  </rfmt>
  <rfmt sheetId="1" sqref="K332" start="0" length="0">
    <dxf>
      <border>
        <left/>
        <right/>
        <top style="thin">
          <color indexed="64"/>
        </top>
        <bottom/>
      </border>
    </dxf>
  </rfmt>
  <rfmt sheetId="1" sqref="K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32" start="0" length="2147483647">
    <dxf>
      <font>
        <b/>
      </font>
    </dxf>
  </rfmt>
  <rfmt sheetId="1" sqref="L332" start="0" length="2147483647">
    <dxf>
      <font/>
    </dxf>
  </rfmt>
  <rfmt sheetId="1" sqref="L332" start="0" length="0">
    <dxf>
      <border>
        <left/>
        <right/>
        <top style="thin">
          <color indexed="64"/>
        </top>
        <bottom/>
      </border>
    </dxf>
  </rfmt>
  <rfmt sheetId="1" sqref="L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32" start="0" length="2147483647">
    <dxf>
      <font>
        <b/>
      </font>
    </dxf>
  </rfmt>
  <rfmt sheetId="1" sqref="M332" start="0" length="2147483647">
    <dxf>
      <font/>
    </dxf>
  </rfmt>
  <rfmt sheetId="1" sqref="M332" start="0" length="0">
    <dxf>
      <border>
        <left/>
        <right/>
        <top style="thin">
          <color indexed="64"/>
        </top>
        <bottom/>
      </border>
    </dxf>
  </rfmt>
  <rfmt sheetId="1" sqref="M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28" sId="1">
    <oc r="N332">
      <f xml:space="preserve"> SUM(N316:N331)</f>
    </oc>
    <nc r="N332">
      <f xml:space="preserve"> SUM(N316:N331)</f>
    </nc>
  </rcc>
  <rfmt sheetId="1" sqref="N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32" start="0" length="2147483647">
    <dxf>
      <font>
        <b/>
      </font>
    </dxf>
  </rfmt>
  <rfmt sheetId="1" sqref="N332" start="0" length="2147483647">
    <dxf>
      <font/>
    </dxf>
  </rfmt>
  <rfmt sheetId="1" sqref="N332" start="0" length="0">
    <dxf>
      <border>
        <left/>
        <right/>
        <top style="thin">
          <color indexed="64"/>
        </top>
        <bottom/>
      </border>
    </dxf>
  </rfmt>
  <rfmt sheetId="1" sqref="N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29" sId="1">
    <oc r="O332">
      <f xml:space="preserve"> SUM(O316:O331)</f>
    </oc>
    <nc r="O332">
      <f xml:space="preserve"> SUM(O316:O331)</f>
    </nc>
  </rcc>
  <rfmt sheetId="1" sqref="O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32" start="0" length="2147483647">
    <dxf>
      <font/>
    </dxf>
  </rfmt>
  <rfmt sheetId="1" sqref="O332" start="0" length="2147483647">
    <dxf>
      <font/>
    </dxf>
  </rfmt>
  <rfmt sheetId="1" sqref="O332" start="0" length="0">
    <dxf>
      <border>
        <left/>
        <right/>
        <top style="thin">
          <color indexed="64"/>
        </top>
        <bottom/>
      </border>
    </dxf>
  </rfmt>
  <rfmt sheetId="1" sqref="O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0" sId="1">
    <oc r="P332">
      <f xml:space="preserve"> SUM(P316:P331)</f>
    </oc>
    <nc r="P332">
      <f xml:space="preserve"> SUM(P316:P331)</f>
    </nc>
  </rcc>
  <rfmt sheetId="1" sqref="P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32" start="0" length="2147483647">
    <dxf>
      <font/>
    </dxf>
  </rfmt>
  <rfmt sheetId="1" sqref="P332" start="0" length="2147483647">
    <dxf>
      <font/>
    </dxf>
  </rfmt>
  <rfmt sheetId="1" sqref="P332" start="0" length="0">
    <dxf>
      <border>
        <left/>
        <right/>
        <top style="thin">
          <color indexed="64"/>
        </top>
        <bottom/>
      </border>
    </dxf>
  </rfmt>
  <rfmt sheetId="1" sqref="P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1" sId="1">
    <oc r="Q332">
      <f xml:space="preserve"> SUM(Q316:Q331)</f>
    </oc>
    <nc r="Q332">
      <f xml:space="preserve"> SUM(Q316:Q331)</f>
    </nc>
  </rcc>
  <rfmt sheetId="1" sqref="Q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32" start="0" length="2147483647">
    <dxf>
      <font>
        <b/>
      </font>
    </dxf>
  </rfmt>
  <rfmt sheetId="1" sqref="Q332" start="0" length="2147483647">
    <dxf>
      <font/>
    </dxf>
  </rfmt>
  <rfmt sheetId="1" sqref="Q332" start="0" length="0">
    <dxf>
      <border>
        <left/>
        <right/>
        <top style="thin">
          <color indexed="64"/>
        </top>
        <bottom/>
      </border>
    </dxf>
  </rfmt>
  <rfmt sheetId="1" sqref="Q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2" sId="1">
    <oc r="R332">
      <f xml:space="preserve"> SUM(R316:R331)</f>
    </oc>
    <nc r="R332">
      <f xml:space="preserve"> SUM(R316:R331)</f>
    </nc>
  </rcc>
  <rfmt sheetId="1" sqref="R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32" start="0" length="2147483647">
    <dxf>
      <font>
        <b/>
      </font>
    </dxf>
  </rfmt>
  <rfmt sheetId="1" sqref="R332" start="0" length="2147483647">
    <dxf>
      <font/>
    </dxf>
  </rfmt>
  <rfmt sheetId="1" sqref="R332" start="0" length="0">
    <dxf>
      <border>
        <left/>
        <right/>
        <top style="thin">
          <color indexed="64"/>
        </top>
        <bottom/>
      </border>
    </dxf>
  </rfmt>
  <rfmt sheetId="1" sqref="R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3" sId="1">
    <oc r="S332">
      <f xml:space="preserve"> SUM(S316:S331)</f>
    </oc>
    <nc r="S332">
      <f xml:space="preserve"> SUM(S316:S331)</f>
    </nc>
  </rcc>
  <rfmt sheetId="1" sqref="S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32" start="0" length="2147483647">
    <dxf>
      <font>
        <b/>
      </font>
    </dxf>
  </rfmt>
  <rfmt sheetId="1" sqref="S332" start="0" length="2147483647">
    <dxf>
      <font/>
    </dxf>
  </rfmt>
  <rfmt sheetId="1" sqref="S332" start="0" length="0">
    <dxf>
      <border>
        <left/>
        <right/>
        <top style="thin">
          <color indexed="64"/>
        </top>
        <bottom/>
      </border>
    </dxf>
  </rfmt>
  <rfmt sheetId="1" sqref="S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4" sId="1">
    <oc r="T332">
      <f xml:space="preserve"> SUM(T316:T331)</f>
    </oc>
    <nc r="T332">
      <f xml:space="preserve"> SUM(T316:T331)</f>
    </nc>
  </rcc>
  <rfmt sheetId="1" sqref="T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32" start="0" length="2147483647">
    <dxf>
      <font>
        <b/>
      </font>
    </dxf>
  </rfmt>
  <rfmt sheetId="1" sqref="T332" start="0" length="2147483647">
    <dxf>
      <font/>
    </dxf>
  </rfmt>
  <rfmt sheetId="1" sqref="T332" start="0" length="0">
    <dxf>
      <border>
        <left/>
        <right/>
        <top style="thin">
          <color indexed="64"/>
        </top>
        <bottom/>
      </border>
    </dxf>
  </rfmt>
  <rfmt sheetId="1" sqref="T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5" sId="1">
    <oc r="U332">
      <f xml:space="preserve"> SUM(U316:U331)</f>
    </oc>
    <nc r="U332">
      <f xml:space="preserve"> SUM(U316:U331)</f>
    </nc>
  </rcc>
  <rfmt sheetId="1" sqref="U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32" start="0" length="2147483647">
    <dxf>
      <font>
        <b/>
      </font>
    </dxf>
  </rfmt>
  <rfmt sheetId="1" sqref="U332" start="0" length="2147483647">
    <dxf>
      <font/>
    </dxf>
  </rfmt>
  <rfmt sheetId="1" sqref="U332" start="0" length="0">
    <dxf>
      <border>
        <left/>
        <right/>
        <top style="thin">
          <color indexed="64"/>
        </top>
        <bottom/>
      </border>
    </dxf>
  </rfmt>
  <rfmt sheetId="1" sqref="U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32" start="0" length="2147483647">
    <dxf>
      <font>
        <b/>
      </font>
    </dxf>
  </rfmt>
  <rfmt sheetId="1" sqref="V332" start="0" length="2147483647">
    <dxf>
      <font/>
    </dxf>
  </rfmt>
  <rfmt sheetId="1" sqref="V332" start="0" length="0">
    <dxf>
      <border>
        <left/>
        <right/>
        <top style="thin">
          <color indexed="64"/>
        </top>
        <bottom/>
      </border>
    </dxf>
  </rfmt>
  <rfmt sheetId="1" sqref="V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32" start="0" length="2147483647">
    <dxf>
      <font>
        <b/>
      </font>
    </dxf>
  </rfmt>
  <rfmt sheetId="1" sqref="W332" start="0" length="2147483647">
    <dxf>
      <font/>
    </dxf>
  </rfmt>
  <rfmt sheetId="1" sqref="W332" start="0" length="0">
    <dxf>
      <border>
        <left/>
        <right/>
        <top style="thin">
          <color indexed="64"/>
        </top>
        <bottom/>
      </border>
    </dxf>
  </rfmt>
  <rfmt sheetId="1" sqref="W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32" start="0" length="2147483647">
    <dxf>
      <font>
        <b/>
      </font>
    </dxf>
  </rfmt>
  <rfmt sheetId="1" sqref="X332" start="0" length="2147483647">
    <dxf>
      <font/>
    </dxf>
  </rfmt>
  <rfmt sheetId="1" sqref="X332" start="0" length="0">
    <dxf>
      <border>
        <left/>
        <right/>
        <top style="thin">
          <color indexed="64"/>
        </top>
        <bottom/>
      </border>
    </dxf>
  </rfmt>
  <rfmt sheetId="1" sqref="X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6" sId="1">
    <oc r="Y332">
      <f xml:space="preserve"> SUM(Y316:Y331)</f>
    </oc>
    <nc r="Y332">
      <f xml:space="preserve"> SUM(Y316:Y331)</f>
    </nc>
  </rcc>
  <rfmt sheetId="1" sqref="Y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32" start="0" length="2147483647">
    <dxf>
      <font>
        <b/>
      </font>
    </dxf>
  </rfmt>
  <rfmt sheetId="1" sqref="Y332" start="0" length="2147483647">
    <dxf>
      <font/>
    </dxf>
  </rfmt>
  <rfmt sheetId="1" sqref="Y332" start="0" length="0">
    <dxf>
      <border>
        <left/>
        <right/>
        <top style="thin">
          <color indexed="64"/>
        </top>
        <bottom/>
      </border>
    </dxf>
  </rfmt>
  <rfmt sheetId="1" sqref="Y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7" sId="1">
    <oc r="Z332">
      <f xml:space="preserve"> SUM(Z316:Z331)</f>
    </oc>
    <nc r="Z332">
      <f xml:space="preserve"> SUM(Z316:Z331)</f>
    </nc>
  </rcc>
  <rfmt sheetId="1" sqref="Z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32" start="0" length="2147483647">
    <dxf>
      <font>
        <b/>
      </font>
    </dxf>
  </rfmt>
  <rfmt sheetId="1" sqref="Z332" start="0" length="2147483647">
    <dxf>
      <font/>
    </dxf>
  </rfmt>
  <rfmt sheetId="1" sqref="Z332" start="0" length="0">
    <dxf>
      <border>
        <left/>
        <right/>
        <top style="thin">
          <color indexed="64"/>
        </top>
        <bottom/>
      </border>
    </dxf>
  </rfmt>
  <rfmt sheetId="1" sqref="Z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32" start="0" length="2147483647">
    <dxf>
      <font>
        <b/>
      </font>
    </dxf>
  </rfmt>
  <rfmt sheetId="1" sqref="AA332" start="0" length="2147483647">
    <dxf>
      <font/>
    </dxf>
  </rfmt>
  <rfmt sheetId="1" sqref="AA332" start="0" length="0">
    <dxf>
      <border>
        <left/>
        <right/>
        <top style="thin">
          <color indexed="64"/>
        </top>
        <bottom/>
      </border>
    </dxf>
  </rfmt>
  <rfmt sheetId="1" sqref="AA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32" start="0" length="0">
    <dxf>
      <fill>
        <patternFill patternType="solid">
          <bgColor rgb="FFF2F2F2"/>
        </patternFill>
      </fill>
    </dxf>
  </rfmt>
  <rfmt sheetId="1" sqref="AB332" start="0" length="2147483647">
    <dxf>
      <font>
        <b/>
      </font>
    </dxf>
  </rfmt>
  <rfmt sheetId="1" sqref="AB332" start="0" length="2147483647">
    <dxf>
      <font/>
    </dxf>
  </rfmt>
  <rfmt sheetId="1" sqref="AB332" start="0" length="0">
    <dxf>
      <border>
        <left/>
        <right/>
        <top style="thin">
          <color indexed="64"/>
        </top>
        <bottom/>
      </border>
    </dxf>
  </rfmt>
  <rfmt sheetId="1" sqref="AB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32" start="0" length="0">
    <dxf>
      <fill>
        <patternFill patternType="solid">
          <bgColor rgb="FFF2F2F2"/>
        </patternFill>
      </fill>
    </dxf>
  </rfmt>
  <rfmt sheetId="1" sqref="AC332" start="0" length="2147483647">
    <dxf>
      <font>
        <b/>
      </font>
    </dxf>
  </rfmt>
  <rfmt sheetId="1" sqref="AC332" start="0" length="2147483647">
    <dxf>
      <font/>
    </dxf>
  </rfmt>
  <rfmt sheetId="1" sqref="AC332" start="0" length="0">
    <dxf>
      <border>
        <left/>
        <right/>
        <top style="thin">
          <color indexed="64"/>
        </top>
        <bottom/>
      </border>
    </dxf>
  </rfmt>
  <rfmt sheetId="1" sqref="AC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32" start="0" length="0">
    <dxf>
      <fill>
        <patternFill patternType="solid">
          <bgColor rgb="FFF2F2F2"/>
        </patternFill>
      </fill>
    </dxf>
  </rfmt>
  <rfmt sheetId="1" sqref="AD332" start="0" length="2147483647">
    <dxf>
      <font>
        <b/>
      </font>
    </dxf>
  </rfmt>
  <rfmt sheetId="1" sqref="AD332" start="0" length="2147483647">
    <dxf>
      <font/>
    </dxf>
  </rfmt>
  <rfmt sheetId="1" sqref="AD332" start="0" length="0">
    <dxf>
      <border>
        <left/>
        <right/>
        <top style="thin">
          <color indexed="64"/>
        </top>
        <bottom/>
      </border>
    </dxf>
  </rfmt>
  <rfmt sheetId="1" sqref="AD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32" start="0" length="0">
    <dxf>
      <fill>
        <patternFill patternType="solid">
          <bgColor rgb="FFF2F2F2"/>
        </patternFill>
      </fill>
    </dxf>
  </rfmt>
  <rfmt sheetId="1" sqref="AE332" start="0" length="2147483647">
    <dxf>
      <font>
        <b/>
      </font>
    </dxf>
  </rfmt>
  <rfmt sheetId="1" sqref="AE332" start="0" length="2147483647">
    <dxf>
      <font/>
    </dxf>
  </rfmt>
  <rfmt sheetId="1" sqref="AE332" start="0" length="0">
    <dxf>
      <border>
        <left/>
        <right/>
        <top style="thin">
          <color indexed="64"/>
        </top>
        <bottom/>
      </border>
    </dxf>
  </rfmt>
  <rfmt sheetId="1" sqref="AE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32" start="0" length="0">
    <dxf>
      <fill>
        <patternFill patternType="solid">
          <bgColor rgb="FFF2F2F2"/>
        </patternFill>
      </fill>
    </dxf>
  </rfmt>
  <rfmt sheetId="1" sqref="AF332" start="0" length="2147483647">
    <dxf>
      <font>
        <b/>
      </font>
    </dxf>
  </rfmt>
  <rfmt sheetId="1" sqref="AF332" start="0" length="2147483647">
    <dxf>
      <font/>
    </dxf>
  </rfmt>
  <rfmt sheetId="1" sqref="AF332" start="0" length="0">
    <dxf>
      <border>
        <left/>
        <right/>
        <top style="thin">
          <color indexed="64"/>
        </top>
        <bottom/>
      </border>
    </dxf>
  </rfmt>
  <rfmt sheetId="1" sqref="AF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8" sId="1">
    <oc r="AG332">
      <f xml:space="preserve"> SUM(AG316:AG331)</f>
    </oc>
    <nc r="AG332">
      <f xml:space="preserve"> SUM(AG316:AG331)</f>
    </nc>
  </rcc>
  <rfmt sheetId="1" sqref="AG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32" start="0" length="0">
    <dxf>
      <fill>
        <patternFill patternType="solid">
          <bgColor rgb="FFF2F2F2"/>
        </patternFill>
      </fill>
    </dxf>
  </rfmt>
  <rfmt sheetId="1" sqref="AG332" start="0" length="2147483647">
    <dxf>
      <font/>
    </dxf>
  </rfmt>
  <rfmt sheetId="1" sqref="AG332" start="0" length="2147483647">
    <dxf>
      <font/>
    </dxf>
  </rfmt>
  <rfmt sheetId="1" sqref="AG332" start="0" length="0">
    <dxf>
      <border>
        <left/>
        <right/>
        <top style="thin">
          <color indexed="64"/>
        </top>
        <bottom/>
      </border>
    </dxf>
  </rfmt>
  <rfmt sheetId="1" sqref="AG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39" sId="1">
    <oc r="AH332">
      <f xml:space="preserve"> SUM(AH316:AH331)</f>
    </oc>
    <nc r="AH332">
      <f xml:space="preserve"> SUM(AH316:AH331)</f>
    </nc>
  </rcc>
  <rfmt sheetId="1" sqref="AH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32" start="0" length="0">
    <dxf>
      <fill>
        <patternFill patternType="solid">
          <bgColor rgb="FFF2F2F2"/>
        </patternFill>
      </fill>
    </dxf>
  </rfmt>
  <rfmt sheetId="1" sqref="AH332" start="0" length="2147483647">
    <dxf>
      <font/>
    </dxf>
  </rfmt>
  <rfmt sheetId="1" sqref="AH332" start="0" length="2147483647">
    <dxf>
      <font/>
    </dxf>
  </rfmt>
  <rfmt sheetId="1" sqref="AH332" start="0" length="0">
    <dxf>
      <border>
        <left/>
        <right/>
        <top style="thin">
          <color indexed="64"/>
        </top>
        <bottom/>
      </border>
    </dxf>
  </rfmt>
  <rfmt sheetId="1" sqref="AH33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3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32" start="0" length="0">
    <dxf>
      <fill>
        <patternFill patternType="solid">
          <bgColor rgb="FFF2F2F2"/>
        </patternFill>
      </fill>
    </dxf>
  </rfmt>
  <rfmt sheetId="1" sqref="AI332" start="0" length="2147483647">
    <dxf>
      <font>
        <b/>
      </font>
    </dxf>
  </rfmt>
  <rfmt sheetId="1" sqref="AI332" start="0" length="2147483647">
    <dxf>
      <font/>
    </dxf>
  </rfmt>
  <rfmt sheetId="1" sqref="AI332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332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840" sId="1" numFmtId="4">
    <oc r="J343">
      <v>169674</v>
    </oc>
    <nc r="J343">
      <v>87620</v>
    </nc>
  </rcc>
  <rcc rId="841" sId="1" numFmtId="4">
    <oc r="AE343">
      <v>169674</v>
    </oc>
    <nc r="AE343">
      <v>87620</v>
    </nc>
  </rcc>
  <rcc rId="842" sId="1" numFmtId="4">
    <oc r="J344">
      <v>-240000</v>
    </oc>
    <nc r="J344">
      <v>-100120</v>
    </nc>
  </rcc>
  <rcc rId="843" sId="1" numFmtId="4">
    <oc r="AE344">
      <v>-240000</v>
    </oc>
    <nc r="AE344">
      <v>-100120</v>
    </nc>
  </rcc>
  <rcc rId="844" sId="1" numFmtId="4">
    <oc r="J353">
      <v>0</v>
    </oc>
    <nc r="J353">
      <v>-1228000</v>
    </nc>
  </rcc>
  <rcc rId="845" sId="1" numFmtId="4">
    <oc r="AE353">
      <v>0</v>
    </oc>
    <nc r="AE353">
      <v>-1228000</v>
    </nc>
  </rcc>
  <rcc rId="846" sId="1" numFmtId="4">
    <oc r="J370">
      <v>-273000</v>
    </oc>
    <nc r="J370">
      <v>-382600</v>
    </nc>
  </rcc>
  <rcc rId="847" sId="1" numFmtId="4">
    <oc r="AE370">
      <v>-273000</v>
    </oc>
    <nc r="AE370">
      <v>-382600</v>
    </nc>
  </rcc>
  <rcc rId="848" sId="1" numFmtId="4">
    <oc r="J381">
      <v>91300</v>
    </oc>
    <nc r="J381">
      <v>561506</v>
    </nc>
  </rcc>
  <rcc rId="849" sId="1" numFmtId="4">
    <oc r="AE381">
      <v>91300</v>
    </oc>
    <nc r="AE381">
      <v>561506</v>
    </nc>
  </rcc>
  <rrc rId="850" sId="1" ref="A388:XFD388" action="insertRow">
    <undo index="0" exp="area" dr="G$1:G$1048576" r="E9" sId="1"/>
    <undo index="2" exp="area" ref3D="1" dr="$A$761:$XFD$82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88:AI388" start="0" length="0">
    <dxf>
      <fill>
        <patternFill patternType="none">
          <bgColor indexed="65"/>
        </patternFill>
      </fill>
    </dxf>
  </rfmt>
  <rfmt sheetId="1" sqref="A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88" start="0" length="2147483647">
    <dxf>
      <font/>
    </dxf>
  </rfmt>
  <rfmt sheetId="1" sqref="A388" start="0" length="2147483647">
    <dxf>
      <font/>
    </dxf>
  </rfmt>
  <rfmt sheetId="1" sqref="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88" start="0" length="2147483647">
    <dxf>
      <font/>
    </dxf>
  </rfmt>
  <rfmt sheetId="1" sqref="B388" start="0" length="2147483647">
    <dxf>
      <font/>
    </dxf>
  </rfmt>
  <rfmt sheetId="1" sqref="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88" start="0" length="2147483647">
    <dxf>
      <font/>
    </dxf>
  </rfmt>
  <rfmt sheetId="1" sqref="C388" start="0" length="2147483647">
    <dxf>
      <font/>
    </dxf>
  </rfmt>
  <rfmt sheetId="1" sqref="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88" start="0" length="2147483647">
    <dxf>
      <font/>
    </dxf>
  </rfmt>
  <rfmt sheetId="1" sqref="D388" start="0" length="2147483647">
    <dxf>
      <font/>
    </dxf>
  </rfmt>
  <rfmt sheetId="1" sqref="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88" start="0" length="2147483647">
    <dxf>
      <font/>
    </dxf>
  </rfmt>
  <rfmt sheetId="1" sqref="E388" start="0" length="2147483647">
    <dxf>
      <font/>
    </dxf>
  </rfmt>
  <rfmt sheetId="1" sqref="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88" start="0" length="2147483647">
    <dxf>
      <font/>
    </dxf>
  </rfmt>
  <rfmt sheetId="1" sqref="F388" start="0" length="2147483647">
    <dxf>
      <font/>
    </dxf>
  </rfmt>
  <rfmt sheetId="1" sqref="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88" start="0" length="2147483647">
    <dxf>
      <font/>
    </dxf>
  </rfmt>
  <rfmt sheetId="1" sqref="G388" start="0" length="2147483647">
    <dxf>
      <font/>
    </dxf>
  </rfmt>
  <rfmt sheetId="1" sqref="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88" start="0" length="2147483647">
    <dxf>
      <font/>
    </dxf>
  </rfmt>
  <rfmt sheetId="1" sqref="H388" start="0" length="2147483647">
    <dxf>
      <font/>
    </dxf>
  </rfmt>
  <rfmt sheetId="1" sqref="I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88" start="0" length="2147483647">
    <dxf>
      <font/>
    </dxf>
  </rfmt>
  <rfmt sheetId="1" sqref="I388" start="0" length="2147483647">
    <dxf>
      <font/>
    </dxf>
  </rfmt>
  <rfmt sheetId="1" sqref="J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88" start="0" length="2147483647">
    <dxf>
      <font/>
    </dxf>
  </rfmt>
  <rfmt sheetId="1" sqref="J388" start="0" length="2147483647">
    <dxf>
      <font/>
    </dxf>
  </rfmt>
  <rfmt sheetId="1" sqref="K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88" start="0" length="2147483647">
    <dxf>
      <font/>
    </dxf>
  </rfmt>
  <rfmt sheetId="1" sqref="K388" start="0" length="2147483647">
    <dxf>
      <font/>
    </dxf>
  </rfmt>
  <rfmt sheetId="1" sqref="L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88" start="0" length="2147483647">
    <dxf>
      <font/>
    </dxf>
  </rfmt>
  <rfmt sheetId="1" sqref="L388" start="0" length="2147483647">
    <dxf>
      <font/>
    </dxf>
  </rfmt>
  <rfmt sheetId="1" sqref="M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88" start="0" length="2147483647">
    <dxf>
      <font/>
    </dxf>
  </rfmt>
  <rfmt sheetId="1" sqref="M388" start="0" length="2147483647">
    <dxf>
      <font/>
    </dxf>
  </rfmt>
  <rfmt sheetId="1" sqref="N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88" start="0" length="2147483647">
    <dxf>
      <font/>
    </dxf>
  </rfmt>
  <rfmt sheetId="1" sqref="N388" start="0" length="2147483647">
    <dxf>
      <font/>
    </dxf>
  </rfmt>
  <rfmt sheetId="1" sqref="O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88" start="0" length="2147483647">
    <dxf>
      <font/>
    </dxf>
  </rfmt>
  <rfmt sheetId="1" sqref="O388" start="0" length="2147483647">
    <dxf>
      <font/>
    </dxf>
  </rfmt>
  <rfmt sheetId="1" sqref="P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88" start="0" length="2147483647">
    <dxf>
      <font/>
    </dxf>
  </rfmt>
  <rfmt sheetId="1" sqref="P388" start="0" length="2147483647">
    <dxf>
      <font/>
    </dxf>
  </rfmt>
  <rfmt sheetId="1" sqref="Q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88" start="0" length="2147483647">
    <dxf>
      <font/>
    </dxf>
  </rfmt>
  <rfmt sheetId="1" sqref="Q388" start="0" length="2147483647">
    <dxf>
      <font/>
    </dxf>
  </rfmt>
  <rfmt sheetId="1" sqref="R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88" start="0" length="2147483647">
    <dxf>
      <font/>
    </dxf>
  </rfmt>
  <rfmt sheetId="1" sqref="R388" start="0" length="2147483647">
    <dxf>
      <font/>
    </dxf>
  </rfmt>
  <rfmt sheetId="1" sqref="S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88" start="0" length="2147483647">
    <dxf>
      <font/>
    </dxf>
  </rfmt>
  <rfmt sheetId="1" sqref="S388" start="0" length="2147483647">
    <dxf>
      <font/>
    </dxf>
  </rfmt>
  <rfmt sheetId="1" sqref="T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88" start="0" length="2147483647">
    <dxf>
      <font/>
    </dxf>
  </rfmt>
  <rfmt sheetId="1" sqref="T388" start="0" length="2147483647">
    <dxf>
      <font/>
    </dxf>
  </rfmt>
  <rfmt sheetId="1" sqref="U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88" start="0" length="2147483647">
    <dxf>
      <font/>
    </dxf>
  </rfmt>
  <rfmt sheetId="1" sqref="U388" start="0" length="2147483647">
    <dxf>
      <font/>
    </dxf>
  </rfmt>
  <rfmt sheetId="1" sqref="V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88" start="0" length="2147483647">
    <dxf>
      <font/>
    </dxf>
  </rfmt>
  <rfmt sheetId="1" sqref="V388" start="0" length="2147483647">
    <dxf>
      <font/>
    </dxf>
  </rfmt>
  <rfmt sheetId="1" sqref="W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88" start="0" length="2147483647">
    <dxf>
      <font/>
    </dxf>
  </rfmt>
  <rfmt sheetId="1" sqref="W388" start="0" length="2147483647">
    <dxf>
      <font/>
    </dxf>
  </rfmt>
  <rfmt sheetId="1" sqref="X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88" start="0" length="2147483647">
    <dxf>
      <font/>
    </dxf>
  </rfmt>
  <rfmt sheetId="1" sqref="X388" start="0" length="2147483647">
    <dxf>
      <font/>
    </dxf>
  </rfmt>
  <rfmt sheetId="1" sqref="Y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88" start="0" length="2147483647">
    <dxf>
      <font/>
    </dxf>
  </rfmt>
  <rfmt sheetId="1" sqref="Y388" start="0" length="2147483647">
    <dxf>
      <font/>
    </dxf>
  </rfmt>
  <rfmt sheetId="1" sqref="Z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88" start="0" length="2147483647">
    <dxf>
      <font/>
    </dxf>
  </rfmt>
  <rfmt sheetId="1" sqref="Z388" start="0" length="2147483647">
    <dxf>
      <font/>
    </dxf>
  </rfmt>
  <rfmt sheetId="1" sqref="AA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88" start="0" length="2147483647">
    <dxf>
      <font/>
    </dxf>
  </rfmt>
  <rfmt sheetId="1" sqref="AA388" start="0" length="2147483647">
    <dxf>
      <font/>
    </dxf>
  </rfmt>
  <rfmt sheetId="1" sqref="A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88" start="0" length="0">
    <dxf>
      <fill>
        <patternFill patternType="solid">
          <bgColor rgb="FFF2F2F2"/>
        </patternFill>
      </fill>
    </dxf>
  </rfmt>
  <rfmt sheetId="1" sqref="AB388" start="0" length="2147483647">
    <dxf>
      <font/>
    </dxf>
  </rfmt>
  <rfmt sheetId="1" sqref="AB388" start="0" length="2147483647">
    <dxf>
      <font/>
    </dxf>
  </rfmt>
  <rfmt sheetId="1" sqref="A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88" start="0" length="0">
    <dxf>
      <fill>
        <patternFill patternType="solid">
          <bgColor rgb="FFF2F2F2"/>
        </patternFill>
      </fill>
    </dxf>
  </rfmt>
  <rfmt sheetId="1" sqref="AC388" start="0" length="2147483647">
    <dxf>
      <font/>
    </dxf>
  </rfmt>
  <rfmt sheetId="1" sqref="AC388" start="0" length="2147483647">
    <dxf>
      <font/>
    </dxf>
  </rfmt>
  <rfmt sheetId="1" sqref="A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88" start="0" length="0">
    <dxf>
      <fill>
        <patternFill patternType="solid">
          <bgColor rgb="FFF2F2F2"/>
        </patternFill>
      </fill>
    </dxf>
  </rfmt>
  <rfmt sheetId="1" sqref="AD388" start="0" length="2147483647">
    <dxf>
      <font/>
    </dxf>
  </rfmt>
  <rfmt sheetId="1" sqref="AD388" start="0" length="2147483647">
    <dxf>
      <font/>
    </dxf>
  </rfmt>
  <rfmt sheetId="1" sqref="A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88" start="0" length="0">
    <dxf>
      <fill>
        <patternFill patternType="solid">
          <bgColor rgb="FFF2F2F2"/>
        </patternFill>
      </fill>
    </dxf>
  </rfmt>
  <rfmt sheetId="1" sqref="AE388" start="0" length="2147483647">
    <dxf>
      <font/>
    </dxf>
  </rfmt>
  <rfmt sheetId="1" sqref="AE388" start="0" length="2147483647">
    <dxf>
      <font/>
    </dxf>
  </rfmt>
  <rfmt sheetId="1" sqref="A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88" start="0" length="0">
    <dxf>
      <fill>
        <patternFill patternType="solid">
          <bgColor rgb="FFF2F2F2"/>
        </patternFill>
      </fill>
    </dxf>
  </rfmt>
  <rfmt sheetId="1" sqref="AF388" start="0" length="2147483647">
    <dxf>
      <font/>
    </dxf>
  </rfmt>
  <rfmt sheetId="1" sqref="AF388" start="0" length="2147483647">
    <dxf>
      <font/>
    </dxf>
  </rfmt>
  <rfmt sheetId="1" sqref="A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88" start="0" length="0">
    <dxf>
      <fill>
        <patternFill patternType="solid">
          <bgColor rgb="FFF2F2F2"/>
        </patternFill>
      </fill>
    </dxf>
  </rfmt>
  <rfmt sheetId="1" sqref="AG388" start="0" length="2147483647">
    <dxf>
      <font/>
    </dxf>
  </rfmt>
  <rfmt sheetId="1" sqref="AG388" start="0" length="2147483647">
    <dxf>
      <font/>
    </dxf>
  </rfmt>
  <rfmt sheetId="1" sqref="A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88" start="0" length="0">
    <dxf>
      <fill>
        <patternFill patternType="solid">
          <bgColor rgb="FFF2F2F2"/>
        </patternFill>
      </fill>
    </dxf>
  </rfmt>
  <rfmt sheetId="1" sqref="AH388" start="0" length="2147483647">
    <dxf>
      <font/>
    </dxf>
  </rfmt>
  <rfmt sheetId="1" sqref="AH388" start="0" length="2147483647">
    <dxf>
      <font/>
    </dxf>
  </rfmt>
  <rfmt sheetId="1" sqref="AI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88" start="0" length="0">
    <dxf>
      <fill>
        <patternFill patternType="solid">
          <bgColor rgb="FFF2F2F2"/>
        </patternFill>
      </fill>
    </dxf>
  </rfmt>
  <rfmt sheetId="1" sqref="AI388" start="0" length="2147483647">
    <dxf>
      <font/>
    </dxf>
  </rfmt>
  <rfmt sheetId="1" sqref="AI388" start="0" length="2147483647">
    <dxf>
      <font/>
    </dxf>
  </rfmt>
  <rcc rId="851" sId="1">
    <nc r="B388">
      <v>18837</v>
    </nc>
  </rcc>
  <rfmt sheetId="1" sqref="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88" start="0" length="2147483647">
    <dxf>
      <font/>
    </dxf>
  </rfmt>
  <rfmt sheetId="1" sqref="B388" start="0" length="2147483647">
    <dxf>
      <font/>
    </dxf>
  </rfmt>
  <rcc rId="852" sId="1">
    <nc r="C388" t="inlineStr">
      <is>
        <t>AMS SW Equity</t>
      </is>
    </nc>
  </rcc>
  <rfmt sheetId="1" sqref="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88" start="0" length="2147483647">
    <dxf>
      <font/>
    </dxf>
  </rfmt>
  <rfmt sheetId="1" sqref="C388" start="0" length="2147483647">
    <dxf>
      <font/>
    </dxf>
  </rfmt>
  <rcc rId="853" sId="1">
    <nc r="E388" t="inlineStr">
      <is>
        <t>ams</t>
      </is>
    </nc>
  </rcc>
  <rfmt sheetId="1" sqref="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88" start="0" length="2147483647">
    <dxf>
      <font/>
    </dxf>
  </rfmt>
  <rfmt sheetId="1" sqref="E388" start="0" length="2147483647">
    <dxf>
      <font/>
    </dxf>
  </rfmt>
  <rcc rId="854" sId="1">
    <nc r="D388">
      <f>_xll.BDP(C388,$D$11)</f>
    </nc>
  </rcc>
  <rfmt sheetId="1" sqref="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88" start="0" length="2147483647">
    <dxf>
      <font/>
    </dxf>
  </rfmt>
  <rfmt sheetId="1" sqref="D388" start="0" length="2147483647">
    <dxf>
      <font/>
    </dxf>
  </rfmt>
  <rcc rId="855" sId="1">
    <nc r="F388">
      <f>_xll.BDP(C388,$F$11)</f>
    </nc>
  </rcc>
  <rfmt sheetId="1" sqref="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88" start="0" length="2147483647">
    <dxf>
      <font/>
    </dxf>
  </rfmt>
  <rfmt sheetId="1" sqref="F388" start="0" length="2147483647">
    <dxf>
      <font/>
    </dxf>
  </rfmt>
  <rcc rId="856" sId="1">
    <nc r="G388">
      <f>_xll.BDP(C388,$G$11)</f>
    </nc>
  </rcc>
  <rfmt sheetId="1" sqref="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88" start="0" length="2147483647">
    <dxf>
      <font/>
    </dxf>
  </rfmt>
  <rfmt sheetId="1" sqref="G388" start="0" length="2147483647">
    <dxf>
      <font/>
    </dxf>
  </rfmt>
  <rcc rId="857" sId="1">
    <nc r="AB388">
      <f>_xll.BDH(C388,$AB$11,$D$1,$D$1)</f>
    </nc>
  </rcc>
  <rfmt sheetId="1" sqref="AB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88" start="0" length="0">
    <dxf>
      <fill>
        <patternFill patternType="solid">
          <bgColor rgb="FFF2F2F2"/>
        </patternFill>
      </fill>
    </dxf>
  </rfmt>
  <rfmt sheetId="1" sqref="AB388" start="0" length="2147483647">
    <dxf>
      <font/>
    </dxf>
  </rfmt>
  <rfmt sheetId="1" sqref="AB388" start="0" length="2147483647">
    <dxf>
      <font/>
    </dxf>
  </rfmt>
  <rcc rId="858" sId="1">
    <nc r="H388">
      <f>IF(OR(OR(G388="#N/A N/A",G388="#N/A Real Time"),OR(F388="#N/A N/A",F388="#N/A Real Time")),0,  G388 - F388)</f>
    </nc>
  </rcc>
  <rfmt sheetId="1" sqref="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88" start="0" length="2147483647">
    <dxf>
      <font/>
    </dxf>
  </rfmt>
  <rfmt sheetId="1" sqref="H388" start="0" length="2147483647">
    <dxf>
      <font/>
    </dxf>
  </rfmt>
  <rcc rId="859" sId="1">
    <nc r="I388">
      <f>IF(OR(F388=0,F388="#N/A N/A"),0,H388 / F388*100)</f>
    </nc>
  </rcc>
  <rfmt sheetId="1" sqref="I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88" start="0" length="2147483647">
    <dxf>
      <font/>
    </dxf>
  </rfmt>
  <rfmt sheetId="1" sqref="I388" start="0" length="2147483647">
    <dxf>
      <font/>
    </dxf>
  </rfmt>
  <rcc rId="860" sId="1" numFmtId="4">
    <nc r="J388">
      <v>-106763</v>
    </nc>
  </rcc>
  <rfmt sheetId="1" sqref="J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88" start="0" length="2147483647">
    <dxf>
      <font/>
    </dxf>
  </rfmt>
  <rfmt sheetId="1" sqref="J388" start="0" length="2147483647">
    <dxf>
      <font/>
    </dxf>
  </rfmt>
  <rcc rId="861" sId="1">
    <nc r="K388">
      <f>CONCATENATE(D827,D388, " Curncy")</f>
    </nc>
  </rcc>
  <rfmt sheetId="1" sqref="K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88" start="0" length="2147483647">
    <dxf>
      <font/>
    </dxf>
  </rfmt>
  <rfmt sheetId="1" sqref="K388" start="0" length="2147483647">
    <dxf>
      <font/>
    </dxf>
  </rfmt>
  <rcc rId="862" sId="1">
    <nc r="L388">
      <f>IF(D388 = D827,1,_xll.BDP(K388,$L$11))</f>
    </nc>
  </rcc>
  <rfmt sheetId="1" sqref="L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88" start="0" length="2147483647">
    <dxf>
      <font/>
    </dxf>
  </rfmt>
  <rfmt sheetId="1" sqref="L388" start="0" length="2147483647">
    <dxf>
      <font/>
    </dxf>
  </rfmt>
  <rcc rId="863" sId="1">
    <nc r="M388">
      <f>IF(D388 = D827,1,_xll.BDP(K388,$M$11)*L388)</f>
    </nc>
  </rcc>
  <rfmt sheetId="1" sqref="M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88" start="0" length="2147483647">
    <dxf>
      <font/>
    </dxf>
  </rfmt>
  <rfmt sheetId="1" sqref="M388" start="0" length="2147483647">
    <dxf>
      <font/>
    </dxf>
  </rfmt>
  <rcc rId="864" sId="1">
    <nc r="N388">
      <f>H388*J388*V388/M388</f>
    </nc>
  </rcc>
  <rfmt sheetId="1" sqref="N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88" start="0" length="2147483647">
    <dxf>
      <font/>
    </dxf>
  </rfmt>
  <rfmt sheetId="1" sqref="N388" start="0" length="2147483647">
    <dxf>
      <font/>
    </dxf>
  </rfmt>
  <rcc rId="865" sId="1">
    <nc r="O388">
      <f>N388 / AA761</f>
    </nc>
  </rcc>
  <rfmt sheetId="1" sqref="O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88" start="0" length="2147483647">
    <dxf>
      <font/>
    </dxf>
  </rfmt>
  <rfmt sheetId="1" sqref="O388" start="0" length="2147483647">
    <dxf>
      <font/>
    </dxf>
  </rfmt>
  <rcc rId="866" sId="1">
    <nc r="P388">
      <f>N388 / AA827</f>
    </nc>
  </rcc>
  <rfmt sheetId="1" sqref="P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88" start="0" length="2147483647">
    <dxf>
      <font/>
    </dxf>
  </rfmt>
  <rfmt sheetId="1" sqref="P388" start="0" length="2147483647">
    <dxf>
      <font/>
    </dxf>
  </rfmt>
  <rcc rId="867" sId="1">
    <nc r="Q388">
      <f>IF(J388=0,0,G388*J388*V388/M388)</f>
    </nc>
  </rcc>
  <rfmt sheetId="1" sqref="Q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88" start="0" length="2147483647">
    <dxf>
      <font/>
    </dxf>
  </rfmt>
  <rfmt sheetId="1" sqref="Q388" start="0" length="2147483647">
    <dxf>
      <font/>
    </dxf>
  </rfmt>
  <rcc rId="868" sId="1">
    <nc r="R388">
      <f>Q388 / AA761*100</f>
    </nc>
  </rcc>
  <rfmt sheetId="1" sqref="R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88" start="0" length="2147483647">
    <dxf>
      <font/>
    </dxf>
  </rfmt>
  <rfmt sheetId="1" sqref="R388" start="0" length="2147483647">
    <dxf>
      <font/>
    </dxf>
  </rfmt>
  <rcc rId="869" sId="1">
    <nc r="S388">
      <f>Q388 / AA827*100</f>
    </nc>
  </rcc>
  <rfmt sheetId="1" sqref="S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88" start="0" length="2147483647">
    <dxf>
      <font/>
    </dxf>
  </rfmt>
  <rfmt sheetId="1" sqref="S388" start="0" length="2147483647">
    <dxf>
      <font/>
    </dxf>
  </rfmt>
  <rcc rId="870" sId="1">
    <nc r="T388">
      <f>IF(S388&lt;0,R388,0)</f>
    </nc>
  </rcc>
  <rfmt sheetId="1" sqref="T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88" start="0" length="2147483647">
    <dxf>
      <font/>
    </dxf>
  </rfmt>
  <rfmt sheetId="1" sqref="T388" start="0" length="2147483647">
    <dxf>
      <font/>
    </dxf>
  </rfmt>
  <rcc rId="871" sId="1">
    <nc r="U388">
      <f>IF(S388&gt;0,R388,0)</f>
    </nc>
  </rcc>
  <rfmt sheetId="1" sqref="U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88" start="0" length="2147483647">
    <dxf>
      <font/>
    </dxf>
  </rfmt>
  <rfmt sheetId="1" sqref="U388" start="0" length="2147483647">
    <dxf>
      <font/>
    </dxf>
  </rfmt>
  <rcc rId="872" sId="1">
    <nc r="V388">
      <f>IF(EXACT(D388,UPPER(D388)),1,0.01)/X388</f>
    </nc>
  </rcc>
  <rfmt sheetId="1" sqref="V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88" start="0" length="2147483647">
    <dxf>
      <font/>
    </dxf>
  </rfmt>
  <rfmt sheetId="1" sqref="V388" start="0" length="2147483647">
    <dxf>
      <font/>
    </dxf>
  </rfmt>
  <rcc rId="873" sId="1">
    <nc r="W388">
      <v>0</v>
    </nc>
  </rcc>
  <rfmt sheetId="1" sqref="W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88" start="0" length="2147483647">
    <dxf>
      <font/>
    </dxf>
  </rfmt>
  <rfmt sheetId="1" sqref="W388" start="0" length="2147483647">
    <dxf>
      <font/>
    </dxf>
  </rfmt>
  <rcc rId="874" sId="1">
    <nc r="X388">
      <v>1</v>
    </nc>
  </rcc>
  <rfmt sheetId="1" sqref="X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88" start="0" length="2147483647">
    <dxf>
      <font/>
    </dxf>
  </rfmt>
  <rfmt sheetId="1" sqref="X388" start="0" length="2147483647">
    <dxf>
      <font/>
    </dxf>
  </rfmt>
  <rcc rId="875" sId="1">
    <nc r="Y388">
      <f>IF(AND(S388&lt;0,O388&gt;0),O388,0)</f>
    </nc>
  </rcc>
  <rfmt sheetId="1" sqref="Y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88" start="0" length="2147483647">
    <dxf>
      <font/>
    </dxf>
  </rfmt>
  <rfmt sheetId="1" sqref="Y388" start="0" length="2147483647">
    <dxf>
      <font/>
    </dxf>
  </rfmt>
  <rcc rId="876" sId="1">
    <nc r="Z388">
      <f>IF(AND(S388&gt;0,O388&gt;0),O388,0)</f>
    </nc>
  </rcc>
  <rfmt sheetId="1" sqref="Z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88" start="0" length="2147483647">
    <dxf>
      <font/>
    </dxf>
  </rfmt>
  <rfmt sheetId="1" sqref="Z388" start="0" length="2147483647">
    <dxf>
      <font/>
    </dxf>
  </rfmt>
  <rcc rId="877" sId="1">
    <nc r="AC388">
      <f>IF(OR(OR(F388="#N/A N/A",F388="#N/A Real Time"),OR(AB388="#N/A N/A",AB388="#N/A Real Time")),0,  F388 - AB388)</f>
    </nc>
  </rcc>
  <rfmt sheetId="1" sqref="AC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88" start="0" length="0">
    <dxf>
      <fill>
        <patternFill patternType="solid">
          <bgColor rgb="FFF2F2F2"/>
        </patternFill>
      </fill>
    </dxf>
  </rfmt>
  <rfmt sheetId="1" sqref="AC388" start="0" length="2147483647">
    <dxf>
      <font/>
    </dxf>
  </rfmt>
  <rfmt sheetId="1" sqref="AC388" start="0" length="2147483647">
    <dxf>
      <font/>
    </dxf>
  </rfmt>
  <rcc rId="878" sId="1">
    <nc r="AD388">
      <f>IF(OR(AB388=0,AB388="#N/A N/A"),0,AC388 / AB388*100)</f>
    </nc>
  </rcc>
  <rfmt sheetId="1" sqref="AD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88" start="0" length="0">
    <dxf>
      <fill>
        <patternFill patternType="solid">
          <bgColor rgb="FFF2F2F2"/>
        </patternFill>
      </fill>
    </dxf>
  </rfmt>
  <rfmt sheetId="1" sqref="AD388" start="0" length="2147483647">
    <dxf>
      <font/>
    </dxf>
  </rfmt>
  <rfmt sheetId="1" sqref="AD388" start="0" length="2147483647">
    <dxf>
      <font/>
    </dxf>
  </rfmt>
  <rcc rId="879" sId="1" numFmtId="4">
    <nc r="AE388">
      <v>-106763</v>
    </nc>
  </rcc>
  <rfmt sheetId="1" sqref="AE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88" start="0" length="0">
    <dxf>
      <fill>
        <patternFill patternType="solid">
          <bgColor rgb="FFF2F2F2"/>
        </patternFill>
      </fill>
    </dxf>
  </rfmt>
  <rfmt sheetId="1" sqref="AE388" start="0" length="2147483647">
    <dxf>
      <font/>
    </dxf>
  </rfmt>
  <rfmt sheetId="1" sqref="AE388" start="0" length="2147483647">
    <dxf>
      <font/>
    </dxf>
  </rfmt>
  <rcc rId="880" sId="1">
    <nc r="AF388">
      <f>IF(D388 = D827,1,_xll.BDP(K388,$AF$11)*L388)</f>
    </nc>
  </rcc>
  <rfmt sheetId="1" sqref="AF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88" start="0" length="0">
    <dxf>
      <fill>
        <patternFill patternType="solid">
          <bgColor rgb="FFF2F2F2"/>
        </patternFill>
      </fill>
    </dxf>
  </rfmt>
  <rfmt sheetId="1" sqref="AF388" start="0" length="2147483647">
    <dxf>
      <font/>
    </dxf>
  </rfmt>
  <rfmt sheetId="1" sqref="AF388" start="0" length="2147483647">
    <dxf>
      <font/>
    </dxf>
  </rfmt>
  <rcc rId="881" sId="1">
    <nc r="AG388">
      <f>AC388*AE388*V388/AF388 / AI761</f>
    </nc>
  </rcc>
  <rfmt sheetId="1" sqref="AG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88" start="0" length="0">
    <dxf>
      <fill>
        <patternFill patternType="solid">
          <bgColor rgb="FFF2F2F2"/>
        </patternFill>
      </fill>
    </dxf>
  </rfmt>
  <rfmt sheetId="1" sqref="AG388" start="0" length="2147483647">
    <dxf>
      <font/>
    </dxf>
  </rfmt>
  <rfmt sheetId="1" sqref="AG388" start="0" length="2147483647">
    <dxf>
      <font/>
    </dxf>
  </rfmt>
  <rcc rId="882" sId="1">
    <nc r="AH388">
      <f>AC388*AE388*V388/AF388 / AI827</f>
    </nc>
  </rcc>
  <rfmt sheetId="1" sqref="AH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88" start="0" length="0">
    <dxf>
      <fill>
        <patternFill patternType="solid">
          <bgColor rgb="FFF2F2F2"/>
        </patternFill>
      </fill>
    </dxf>
  </rfmt>
  <rfmt sheetId="1" sqref="AH388" start="0" length="2147483647">
    <dxf>
      <font/>
    </dxf>
  </rfmt>
  <rfmt sheetId="1" sqref="AH388" start="0" length="2147483647">
    <dxf>
      <font/>
    </dxf>
  </rfmt>
  <rcc rId="883" sId="1" numFmtId="4">
    <oc r="J389">
      <v>-85000</v>
    </oc>
    <nc r="J389">
      <v>-163100</v>
    </nc>
  </rcc>
  <rcc rId="884" sId="1" numFmtId="4">
    <oc r="AE389">
      <v>-85000</v>
    </oc>
    <nc r="AE389">
      <v>-163100</v>
    </nc>
  </rcc>
  <rrc rId="885" sId="1" ref="A393:XFD393" action="insertRow">
    <undo index="0" exp="area" dr="G$1:G$1048576" r="E9" sId="1"/>
    <undo index="2" exp="area" ref3D="1" dr="$A$762:$XFD$82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393:AI393" start="0" length="0">
    <dxf>
      <fill>
        <patternFill patternType="none">
          <bgColor indexed="65"/>
        </patternFill>
      </fill>
    </dxf>
  </rfmt>
  <rfmt sheetId="1" sqref="A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393" start="0" length="2147483647">
    <dxf>
      <font/>
    </dxf>
  </rfmt>
  <rfmt sheetId="1" sqref="A393" start="0" length="2147483647">
    <dxf>
      <font/>
    </dxf>
  </rfmt>
  <rfmt sheetId="1" sqref="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3" start="0" length="2147483647">
    <dxf>
      <font/>
    </dxf>
  </rfmt>
  <rfmt sheetId="1" sqref="B393" start="0" length="2147483647">
    <dxf>
      <font/>
    </dxf>
  </rfmt>
  <rfmt sheetId="1" sqref="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3" start="0" length="2147483647">
    <dxf>
      <font/>
    </dxf>
  </rfmt>
  <rfmt sheetId="1" sqref="C393" start="0" length="2147483647">
    <dxf>
      <font/>
    </dxf>
  </rfmt>
  <rfmt sheetId="1" sqref="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3" start="0" length="2147483647">
    <dxf>
      <font/>
    </dxf>
  </rfmt>
  <rfmt sheetId="1" sqref="D393" start="0" length="2147483647">
    <dxf>
      <font/>
    </dxf>
  </rfmt>
  <rfmt sheetId="1" sqref="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3" start="0" length="2147483647">
    <dxf>
      <font/>
    </dxf>
  </rfmt>
  <rfmt sheetId="1" sqref="E393" start="0" length="2147483647">
    <dxf>
      <font/>
    </dxf>
  </rfmt>
  <rfmt sheetId="1" sqref="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3" start="0" length="2147483647">
    <dxf>
      <font/>
    </dxf>
  </rfmt>
  <rfmt sheetId="1" sqref="F393" start="0" length="2147483647">
    <dxf>
      <font/>
    </dxf>
  </rfmt>
  <rfmt sheetId="1" sqref="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3" start="0" length="2147483647">
    <dxf>
      <font/>
    </dxf>
  </rfmt>
  <rfmt sheetId="1" sqref="G393" start="0" length="2147483647">
    <dxf>
      <font/>
    </dxf>
  </rfmt>
  <rfmt sheetId="1" sqref="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3" start="0" length="2147483647">
    <dxf>
      <font/>
    </dxf>
  </rfmt>
  <rfmt sheetId="1" sqref="H393" start="0" length="2147483647">
    <dxf>
      <font/>
    </dxf>
  </rfmt>
  <rfmt sheetId="1" sqref="I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3" start="0" length="2147483647">
    <dxf>
      <font/>
    </dxf>
  </rfmt>
  <rfmt sheetId="1" sqref="I393" start="0" length="2147483647">
    <dxf>
      <font/>
    </dxf>
  </rfmt>
  <rfmt sheetId="1" sqref="J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3" start="0" length="2147483647">
    <dxf>
      <font/>
    </dxf>
  </rfmt>
  <rfmt sheetId="1" sqref="J393" start="0" length="2147483647">
    <dxf>
      <font/>
    </dxf>
  </rfmt>
  <rfmt sheetId="1" sqref="K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3" start="0" length="2147483647">
    <dxf>
      <font/>
    </dxf>
  </rfmt>
  <rfmt sheetId="1" sqref="K393" start="0" length="2147483647">
    <dxf>
      <font/>
    </dxf>
  </rfmt>
  <rfmt sheetId="1" sqref="L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3" start="0" length="2147483647">
    <dxf>
      <font/>
    </dxf>
  </rfmt>
  <rfmt sheetId="1" sqref="L393" start="0" length="2147483647">
    <dxf>
      <font/>
    </dxf>
  </rfmt>
  <rfmt sheetId="1" sqref="M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3" start="0" length="2147483647">
    <dxf>
      <font/>
    </dxf>
  </rfmt>
  <rfmt sheetId="1" sqref="M393" start="0" length="2147483647">
    <dxf>
      <font/>
    </dxf>
  </rfmt>
  <rfmt sheetId="1" sqref="N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3" start="0" length="2147483647">
    <dxf>
      <font/>
    </dxf>
  </rfmt>
  <rfmt sheetId="1" sqref="N393" start="0" length="2147483647">
    <dxf>
      <font/>
    </dxf>
  </rfmt>
  <rfmt sheetId="1" sqref="O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3" start="0" length="2147483647">
    <dxf>
      <font/>
    </dxf>
  </rfmt>
  <rfmt sheetId="1" sqref="O393" start="0" length="2147483647">
    <dxf>
      <font/>
    </dxf>
  </rfmt>
  <rfmt sheetId="1" sqref="P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3" start="0" length="2147483647">
    <dxf>
      <font/>
    </dxf>
  </rfmt>
  <rfmt sheetId="1" sqref="P393" start="0" length="2147483647">
    <dxf>
      <font/>
    </dxf>
  </rfmt>
  <rfmt sheetId="1" sqref="Q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3" start="0" length="2147483647">
    <dxf>
      <font/>
    </dxf>
  </rfmt>
  <rfmt sheetId="1" sqref="Q393" start="0" length="2147483647">
    <dxf>
      <font/>
    </dxf>
  </rfmt>
  <rfmt sheetId="1" sqref="R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3" start="0" length="2147483647">
    <dxf>
      <font/>
    </dxf>
  </rfmt>
  <rfmt sheetId="1" sqref="R393" start="0" length="2147483647">
    <dxf>
      <font/>
    </dxf>
  </rfmt>
  <rfmt sheetId="1" sqref="S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3" start="0" length="2147483647">
    <dxf>
      <font/>
    </dxf>
  </rfmt>
  <rfmt sheetId="1" sqref="S393" start="0" length="2147483647">
    <dxf>
      <font/>
    </dxf>
  </rfmt>
  <rfmt sheetId="1" sqref="T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3" start="0" length="2147483647">
    <dxf>
      <font/>
    </dxf>
  </rfmt>
  <rfmt sheetId="1" sqref="T393" start="0" length="2147483647">
    <dxf>
      <font/>
    </dxf>
  </rfmt>
  <rfmt sheetId="1" sqref="U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3" start="0" length="2147483647">
    <dxf>
      <font/>
    </dxf>
  </rfmt>
  <rfmt sheetId="1" sqref="U393" start="0" length="2147483647">
    <dxf>
      <font/>
    </dxf>
  </rfmt>
  <rfmt sheetId="1" sqref="V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3" start="0" length="2147483647">
    <dxf>
      <font/>
    </dxf>
  </rfmt>
  <rfmt sheetId="1" sqref="V393" start="0" length="2147483647">
    <dxf>
      <font/>
    </dxf>
  </rfmt>
  <rfmt sheetId="1" sqref="W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3" start="0" length="2147483647">
    <dxf>
      <font/>
    </dxf>
  </rfmt>
  <rfmt sheetId="1" sqref="W393" start="0" length="2147483647">
    <dxf>
      <font/>
    </dxf>
  </rfmt>
  <rfmt sheetId="1" sqref="X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3" start="0" length="2147483647">
    <dxf>
      <font/>
    </dxf>
  </rfmt>
  <rfmt sheetId="1" sqref="X393" start="0" length="2147483647">
    <dxf>
      <font/>
    </dxf>
  </rfmt>
  <rfmt sheetId="1" sqref="Y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3" start="0" length="2147483647">
    <dxf>
      <font/>
    </dxf>
  </rfmt>
  <rfmt sheetId="1" sqref="Y393" start="0" length="2147483647">
    <dxf>
      <font/>
    </dxf>
  </rfmt>
  <rfmt sheetId="1" sqref="Z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3" start="0" length="2147483647">
    <dxf>
      <font/>
    </dxf>
  </rfmt>
  <rfmt sheetId="1" sqref="Z393" start="0" length="2147483647">
    <dxf>
      <font/>
    </dxf>
  </rfmt>
  <rfmt sheetId="1" sqref="AA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393" start="0" length="2147483647">
    <dxf>
      <font/>
    </dxf>
  </rfmt>
  <rfmt sheetId="1" sqref="AA393" start="0" length="2147483647">
    <dxf>
      <font/>
    </dxf>
  </rfmt>
  <rfmt sheetId="1" sqref="A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3" start="0" length="0">
    <dxf>
      <fill>
        <patternFill patternType="solid">
          <bgColor rgb="FFF2F2F2"/>
        </patternFill>
      </fill>
    </dxf>
  </rfmt>
  <rfmt sheetId="1" sqref="AB393" start="0" length="2147483647">
    <dxf>
      <font/>
    </dxf>
  </rfmt>
  <rfmt sheetId="1" sqref="AB393" start="0" length="2147483647">
    <dxf>
      <font/>
    </dxf>
  </rfmt>
  <rfmt sheetId="1" sqref="A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3" start="0" length="0">
    <dxf>
      <fill>
        <patternFill patternType="solid">
          <bgColor rgb="FFF2F2F2"/>
        </patternFill>
      </fill>
    </dxf>
  </rfmt>
  <rfmt sheetId="1" sqref="AC393" start="0" length="2147483647">
    <dxf>
      <font/>
    </dxf>
  </rfmt>
  <rfmt sheetId="1" sqref="AC393" start="0" length="2147483647">
    <dxf>
      <font/>
    </dxf>
  </rfmt>
  <rfmt sheetId="1" sqref="A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3" start="0" length="0">
    <dxf>
      <fill>
        <patternFill patternType="solid">
          <bgColor rgb="FFF2F2F2"/>
        </patternFill>
      </fill>
    </dxf>
  </rfmt>
  <rfmt sheetId="1" sqref="AD393" start="0" length="2147483647">
    <dxf>
      <font/>
    </dxf>
  </rfmt>
  <rfmt sheetId="1" sqref="AD393" start="0" length="2147483647">
    <dxf>
      <font/>
    </dxf>
  </rfmt>
  <rfmt sheetId="1" sqref="A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3" start="0" length="0">
    <dxf>
      <fill>
        <patternFill patternType="solid">
          <bgColor rgb="FFF2F2F2"/>
        </patternFill>
      </fill>
    </dxf>
  </rfmt>
  <rfmt sheetId="1" sqref="AE393" start="0" length="2147483647">
    <dxf>
      <font/>
    </dxf>
  </rfmt>
  <rfmt sheetId="1" sqref="AE393" start="0" length="2147483647">
    <dxf>
      <font/>
    </dxf>
  </rfmt>
  <rfmt sheetId="1" sqref="A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3" start="0" length="0">
    <dxf>
      <fill>
        <patternFill patternType="solid">
          <bgColor rgb="FFF2F2F2"/>
        </patternFill>
      </fill>
    </dxf>
  </rfmt>
  <rfmt sheetId="1" sqref="AF393" start="0" length="2147483647">
    <dxf>
      <font/>
    </dxf>
  </rfmt>
  <rfmt sheetId="1" sqref="AF393" start="0" length="2147483647">
    <dxf>
      <font/>
    </dxf>
  </rfmt>
  <rfmt sheetId="1" sqref="A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3" start="0" length="0">
    <dxf>
      <fill>
        <patternFill patternType="solid">
          <bgColor rgb="FFF2F2F2"/>
        </patternFill>
      </fill>
    </dxf>
  </rfmt>
  <rfmt sheetId="1" sqref="AG393" start="0" length="2147483647">
    <dxf>
      <font/>
    </dxf>
  </rfmt>
  <rfmt sheetId="1" sqref="AG393" start="0" length="2147483647">
    <dxf>
      <font/>
    </dxf>
  </rfmt>
  <rfmt sheetId="1" sqref="A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3" start="0" length="0">
    <dxf>
      <fill>
        <patternFill patternType="solid">
          <bgColor rgb="FFF2F2F2"/>
        </patternFill>
      </fill>
    </dxf>
  </rfmt>
  <rfmt sheetId="1" sqref="AH393" start="0" length="2147483647">
    <dxf>
      <font/>
    </dxf>
  </rfmt>
  <rfmt sheetId="1" sqref="AH393" start="0" length="2147483647">
    <dxf>
      <font/>
    </dxf>
  </rfmt>
  <rfmt sheetId="1" sqref="AI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393" start="0" length="0">
    <dxf>
      <fill>
        <patternFill patternType="solid">
          <bgColor rgb="FFF2F2F2"/>
        </patternFill>
      </fill>
    </dxf>
  </rfmt>
  <rfmt sheetId="1" sqref="AI393" start="0" length="2147483647">
    <dxf>
      <font/>
    </dxf>
  </rfmt>
  <rfmt sheetId="1" sqref="AI393" start="0" length="2147483647">
    <dxf>
      <font/>
    </dxf>
  </rfmt>
  <rcc rId="886" sId="1">
    <nc r="B393">
      <v>3294</v>
    </nc>
  </rcc>
  <rfmt sheetId="1" sqref="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393" start="0" length="2147483647">
    <dxf>
      <font/>
    </dxf>
  </rfmt>
  <rfmt sheetId="1" sqref="B393" start="0" length="2147483647">
    <dxf>
      <font/>
    </dxf>
  </rfmt>
  <rcc rId="887" sId="1">
    <nc r="C393" t="inlineStr">
      <is>
        <t>DUFN SW Equity</t>
      </is>
    </nc>
  </rcc>
  <rfmt sheetId="1" sqref="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393" start="0" length="2147483647">
    <dxf>
      <font/>
    </dxf>
  </rfmt>
  <rfmt sheetId="1" sqref="C393" start="0" length="2147483647">
    <dxf>
      <font/>
    </dxf>
  </rfmt>
  <rcc rId="888" sId="1">
    <nc r="E393" t="inlineStr">
      <is>
        <t>Dufry</t>
      </is>
    </nc>
  </rcc>
  <rfmt sheetId="1" sqref="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393" start="0" length="2147483647">
    <dxf>
      <font/>
    </dxf>
  </rfmt>
  <rfmt sheetId="1" sqref="E393" start="0" length="2147483647">
    <dxf>
      <font/>
    </dxf>
  </rfmt>
  <rcc rId="889" sId="1">
    <nc r="D393">
      <f>_xll.BDP(C393,$D$11)</f>
    </nc>
  </rcc>
  <rfmt sheetId="1" sqref="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393" start="0" length="2147483647">
    <dxf>
      <font/>
    </dxf>
  </rfmt>
  <rfmt sheetId="1" sqref="D393" start="0" length="2147483647">
    <dxf>
      <font/>
    </dxf>
  </rfmt>
  <rcc rId="890" sId="1">
    <nc r="F393">
      <f>_xll.BDP(C393,$F$11)</f>
    </nc>
  </rcc>
  <rfmt sheetId="1" sqref="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393" start="0" length="2147483647">
    <dxf>
      <font/>
    </dxf>
  </rfmt>
  <rfmt sheetId="1" sqref="F393" start="0" length="2147483647">
    <dxf>
      <font/>
    </dxf>
  </rfmt>
  <rcc rId="891" sId="1">
    <nc r="G393">
      <f>_xll.BDP(C393,$G$11)</f>
    </nc>
  </rcc>
  <rfmt sheetId="1" sqref="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393" start="0" length="2147483647">
    <dxf>
      <font/>
    </dxf>
  </rfmt>
  <rfmt sheetId="1" sqref="G393" start="0" length="2147483647">
    <dxf>
      <font/>
    </dxf>
  </rfmt>
  <rcc rId="892" sId="1">
    <nc r="AB393">
      <f>_xll.BDH(C393,$AB$11,$D$1,$D$1)</f>
    </nc>
  </rcc>
  <rfmt sheetId="1" sqref="AB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393" start="0" length="0">
    <dxf>
      <fill>
        <patternFill patternType="solid">
          <bgColor rgb="FFF2F2F2"/>
        </patternFill>
      </fill>
    </dxf>
  </rfmt>
  <rfmt sheetId="1" sqref="AB393" start="0" length="2147483647">
    <dxf>
      <font/>
    </dxf>
  </rfmt>
  <rfmt sheetId="1" sqref="AB393" start="0" length="2147483647">
    <dxf>
      <font/>
    </dxf>
  </rfmt>
  <rcc rId="893" sId="1">
    <nc r="H393">
      <f>IF(OR(OR(G393="#N/A N/A",G393="#N/A Real Time"),OR(F393="#N/A N/A",F393="#N/A Real Time")),0,  G393 - F393)</f>
    </nc>
  </rcc>
  <rfmt sheetId="1" sqref="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393" start="0" length="2147483647">
    <dxf>
      <font/>
    </dxf>
  </rfmt>
  <rfmt sheetId="1" sqref="H393" start="0" length="2147483647">
    <dxf>
      <font/>
    </dxf>
  </rfmt>
  <rcc rId="894" sId="1">
    <nc r="I393">
      <f>IF(OR(F393=0,F393="#N/A N/A"),0,H393 / F393*100)</f>
    </nc>
  </rcc>
  <rfmt sheetId="1" sqref="I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393" start="0" length="2147483647">
    <dxf>
      <font/>
    </dxf>
  </rfmt>
  <rfmt sheetId="1" sqref="I393" start="0" length="2147483647">
    <dxf>
      <font/>
    </dxf>
  </rfmt>
  <rcc rId="895" sId="1" numFmtId="4">
    <nc r="J393">
      <v>-11614</v>
    </nc>
  </rcc>
  <rfmt sheetId="1" sqref="J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393" start="0" length="2147483647">
    <dxf>
      <font/>
    </dxf>
  </rfmt>
  <rfmt sheetId="1" sqref="J393" start="0" length="2147483647">
    <dxf>
      <font/>
    </dxf>
  </rfmt>
  <rcc rId="896" sId="1">
    <nc r="K393">
      <f>CONCATENATE(D828,D393, " Curncy")</f>
    </nc>
  </rcc>
  <rfmt sheetId="1" sqref="K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393" start="0" length="2147483647">
    <dxf>
      <font/>
    </dxf>
  </rfmt>
  <rfmt sheetId="1" sqref="K393" start="0" length="2147483647">
    <dxf>
      <font/>
    </dxf>
  </rfmt>
  <rcc rId="897" sId="1">
    <nc r="L393">
      <f>IF(D393 = D828,1,_xll.BDP(K393,$L$11))</f>
    </nc>
  </rcc>
  <rfmt sheetId="1" sqref="L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393" start="0" length="2147483647">
    <dxf>
      <font/>
    </dxf>
  </rfmt>
  <rfmt sheetId="1" sqref="L393" start="0" length="2147483647">
    <dxf>
      <font/>
    </dxf>
  </rfmt>
  <rcc rId="898" sId="1">
    <nc r="M393">
      <f>IF(D393 = D828,1,_xll.BDP(K393,$M$11)*L393)</f>
    </nc>
  </rcc>
  <rfmt sheetId="1" sqref="M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393" start="0" length="2147483647">
    <dxf>
      <font/>
    </dxf>
  </rfmt>
  <rfmt sheetId="1" sqref="M393" start="0" length="2147483647">
    <dxf>
      <font/>
    </dxf>
  </rfmt>
  <rcc rId="899" sId="1">
    <nc r="N393">
      <f>H393*J393*V393/M393</f>
    </nc>
  </rcc>
  <rfmt sheetId="1" sqref="N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393" start="0" length="2147483647">
    <dxf>
      <font/>
    </dxf>
  </rfmt>
  <rfmt sheetId="1" sqref="N393" start="0" length="2147483647">
    <dxf>
      <font/>
    </dxf>
  </rfmt>
  <rcc rId="900" sId="1">
    <nc r="O393">
      <f>N393 / AA762</f>
    </nc>
  </rcc>
  <rfmt sheetId="1" sqref="O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393" start="0" length="2147483647">
    <dxf>
      <font/>
    </dxf>
  </rfmt>
  <rfmt sheetId="1" sqref="O393" start="0" length="2147483647">
    <dxf>
      <font/>
    </dxf>
  </rfmt>
  <rcc rId="901" sId="1">
    <nc r="P393">
      <f>N393 / AA828</f>
    </nc>
  </rcc>
  <rfmt sheetId="1" sqref="P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393" start="0" length="2147483647">
    <dxf>
      <font/>
    </dxf>
  </rfmt>
  <rfmt sheetId="1" sqref="P393" start="0" length="2147483647">
    <dxf>
      <font/>
    </dxf>
  </rfmt>
  <rcc rId="902" sId="1">
    <nc r="Q393">
      <f>IF(J393=0,0,G393*J393*V393/M393)</f>
    </nc>
  </rcc>
  <rfmt sheetId="1" sqref="Q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393" start="0" length="2147483647">
    <dxf>
      <font/>
    </dxf>
  </rfmt>
  <rfmt sheetId="1" sqref="Q393" start="0" length="2147483647">
    <dxf>
      <font/>
    </dxf>
  </rfmt>
  <rcc rId="903" sId="1">
    <nc r="R393">
      <f>Q393 / AA762*100</f>
    </nc>
  </rcc>
  <rfmt sheetId="1" sqref="R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393" start="0" length="2147483647">
    <dxf>
      <font/>
    </dxf>
  </rfmt>
  <rfmt sheetId="1" sqref="R393" start="0" length="2147483647">
    <dxf>
      <font/>
    </dxf>
  </rfmt>
  <rcc rId="904" sId="1">
    <nc r="S393">
      <f>Q393 / AA828*100</f>
    </nc>
  </rcc>
  <rfmt sheetId="1" sqref="S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393" start="0" length="2147483647">
    <dxf>
      <font/>
    </dxf>
  </rfmt>
  <rfmt sheetId="1" sqref="S393" start="0" length="2147483647">
    <dxf>
      <font/>
    </dxf>
  </rfmt>
  <rcc rId="905" sId="1">
    <nc r="T393">
      <f>IF(S393&lt;0,R393,0)</f>
    </nc>
  </rcc>
  <rfmt sheetId="1" sqref="T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393" start="0" length="2147483647">
    <dxf>
      <font/>
    </dxf>
  </rfmt>
  <rfmt sheetId="1" sqref="T393" start="0" length="2147483647">
    <dxf>
      <font/>
    </dxf>
  </rfmt>
  <rcc rId="906" sId="1">
    <nc r="U393">
      <f>IF(S393&gt;0,R393,0)</f>
    </nc>
  </rcc>
  <rfmt sheetId="1" sqref="U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393" start="0" length="2147483647">
    <dxf>
      <font/>
    </dxf>
  </rfmt>
  <rfmt sheetId="1" sqref="U393" start="0" length="2147483647">
    <dxf>
      <font/>
    </dxf>
  </rfmt>
  <rcc rId="907" sId="1">
    <nc r="V393">
      <f>IF(EXACT(D393,UPPER(D393)),1,0.01)/X393</f>
    </nc>
  </rcc>
  <rfmt sheetId="1" sqref="V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393" start="0" length="2147483647">
    <dxf>
      <font/>
    </dxf>
  </rfmt>
  <rfmt sheetId="1" sqref="V393" start="0" length="2147483647">
    <dxf>
      <font/>
    </dxf>
  </rfmt>
  <rcc rId="908" sId="1">
    <nc r="W393">
      <v>0</v>
    </nc>
  </rcc>
  <rfmt sheetId="1" sqref="W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393" start="0" length="2147483647">
    <dxf>
      <font/>
    </dxf>
  </rfmt>
  <rfmt sheetId="1" sqref="W393" start="0" length="2147483647">
    <dxf>
      <font/>
    </dxf>
  </rfmt>
  <rcc rId="909" sId="1">
    <nc r="X393">
      <v>1</v>
    </nc>
  </rcc>
  <rfmt sheetId="1" sqref="X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393" start="0" length="2147483647">
    <dxf>
      <font/>
    </dxf>
  </rfmt>
  <rfmt sheetId="1" sqref="X393" start="0" length="2147483647">
    <dxf>
      <font/>
    </dxf>
  </rfmt>
  <rcc rId="910" sId="1">
    <nc r="Y393">
      <f>IF(AND(S393&lt;0,O393&gt;0),O393,0)</f>
    </nc>
  </rcc>
  <rfmt sheetId="1" sqref="Y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393" start="0" length="2147483647">
    <dxf>
      <font/>
    </dxf>
  </rfmt>
  <rfmt sheetId="1" sqref="Y393" start="0" length="2147483647">
    <dxf>
      <font/>
    </dxf>
  </rfmt>
  <rcc rId="911" sId="1">
    <nc r="Z393">
      <f>IF(AND(S393&gt;0,O393&gt;0),O393,0)</f>
    </nc>
  </rcc>
  <rfmt sheetId="1" sqref="Z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393" start="0" length="2147483647">
    <dxf>
      <font/>
    </dxf>
  </rfmt>
  <rfmt sheetId="1" sqref="Z393" start="0" length="2147483647">
    <dxf>
      <font/>
    </dxf>
  </rfmt>
  <rcc rId="912" sId="1">
    <nc r="AC393">
      <f>IF(OR(OR(F393="#N/A N/A",F393="#N/A Real Time"),OR(AB393="#N/A N/A",AB393="#N/A Real Time")),0,  F393 - AB393)</f>
    </nc>
  </rcc>
  <rfmt sheetId="1" sqref="AC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393" start="0" length="0">
    <dxf>
      <fill>
        <patternFill patternType="solid">
          <bgColor rgb="FFF2F2F2"/>
        </patternFill>
      </fill>
    </dxf>
  </rfmt>
  <rfmt sheetId="1" sqref="AC393" start="0" length="2147483647">
    <dxf>
      <font/>
    </dxf>
  </rfmt>
  <rfmt sheetId="1" sqref="AC393" start="0" length="2147483647">
    <dxf>
      <font/>
    </dxf>
  </rfmt>
  <rcc rId="913" sId="1">
    <nc r="AD393">
      <f>IF(OR(AB393=0,AB393="#N/A N/A"),0,AC393 / AB393*100)</f>
    </nc>
  </rcc>
  <rfmt sheetId="1" sqref="AD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393" start="0" length="0">
    <dxf>
      <fill>
        <patternFill patternType="solid">
          <bgColor rgb="FFF2F2F2"/>
        </patternFill>
      </fill>
    </dxf>
  </rfmt>
  <rfmt sheetId="1" sqref="AD393" start="0" length="2147483647">
    <dxf>
      <font/>
    </dxf>
  </rfmt>
  <rfmt sheetId="1" sqref="AD393" start="0" length="2147483647">
    <dxf>
      <font/>
    </dxf>
  </rfmt>
  <rcc rId="914" sId="1" numFmtId="4">
    <nc r="AE393">
      <v>-11614</v>
    </nc>
  </rcc>
  <rfmt sheetId="1" sqref="AE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393" start="0" length="0">
    <dxf>
      <fill>
        <patternFill patternType="solid">
          <bgColor rgb="FFF2F2F2"/>
        </patternFill>
      </fill>
    </dxf>
  </rfmt>
  <rfmt sheetId="1" sqref="AE393" start="0" length="2147483647">
    <dxf>
      <font/>
    </dxf>
  </rfmt>
  <rfmt sheetId="1" sqref="AE393" start="0" length="2147483647">
    <dxf>
      <font/>
    </dxf>
  </rfmt>
  <rcc rId="915" sId="1">
    <nc r="AF393">
      <f>IF(D393 = D828,1,_xll.BDP(K393,$AF$11)*L393)</f>
    </nc>
  </rcc>
  <rfmt sheetId="1" sqref="AF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393" start="0" length="0">
    <dxf>
      <fill>
        <patternFill patternType="solid">
          <bgColor rgb="FFF2F2F2"/>
        </patternFill>
      </fill>
    </dxf>
  </rfmt>
  <rfmt sheetId="1" sqref="AF393" start="0" length="2147483647">
    <dxf>
      <font/>
    </dxf>
  </rfmt>
  <rfmt sheetId="1" sqref="AF393" start="0" length="2147483647">
    <dxf>
      <font/>
    </dxf>
  </rfmt>
  <rcc rId="916" sId="1">
    <nc r="AG393">
      <f>AC393*AE393*V393/AF393 / AI762</f>
    </nc>
  </rcc>
  <rfmt sheetId="1" sqref="AG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393" start="0" length="0">
    <dxf>
      <fill>
        <patternFill patternType="solid">
          <bgColor rgb="FFF2F2F2"/>
        </patternFill>
      </fill>
    </dxf>
  </rfmt>
  <rfmt sheetId="1" sqref="AG393" start="0" length="2147483647">
    <dxf>
      <font/>
    </dxf>
  </rfmt>
  <rfmt sheetId="1" sqref="AG393" start="0" length="2147483647">
    <dxf>
      <font/>
    </dxf>
  </rfmt>
  <rcc rId="917" sId="1">
    <nc r="AH393">
      <f>AC393*AE393*V393/AF393 / AI828</f>
    </nc>
  </rcc>
  <rfmt sheetId="1" sqref="AH3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393" start="0" length="0">
    <dxf>
      <fill>
        <patternFill patternType="solid">
          <bgColor rgb="FFF2F2F2"/>
        </patternFill>
      </fill>
    </dxf>
  </rfmt>
  <rfmt sheetId="1" sqref="AH393" start="0" length="2147483647">
    <dxf>
      <font/>
    </dxf>
  </rfmt>
  <rfmt sheetId="1" sqref="AH393" start="0" length="2147483647">
    <dxf>
      <font/>
    </dxf>
  </rfmt>
  <rcc rId="918" sId="1" numFmtId="4">
    <oc r="J397">
      <v>-22700</v>
    </oc>
    <nc r="J397">
      <v>-57700</v>
    </nc>
  </rcc>
  <rcc rId="919" sId="1" numFmtId="4">
    <oc r="AE397">
      <v>-22700</v>
    </oc>
    <nc r="AE397">
      <v>-49700</v>
    </nc>
  </rcc>
  <rcc rId="920" sId="1">
    <oc r="C404" t="inlineStr">
      <is>
        <t>SIK SW Equity</t>
      </is>
    </oc>
    <nc r="C404" t="inlineStr">
      <is>
        <t>SIKA SW Equity</t>
      </is>
    </nc>
  </rcc>
  <rcc rId="921" sId="1">
    <oc r="E405" t="inlineStr">
      <is>
        <t>Swatch BR</t>
      </is>
    </oc>
    <nc r="E405" t="inlineStr">
      <is>
        <t>Swatch</t>
      </is>
    </nc>
  </rcc>
  <rcc rId="922" sId="1" numFmtId="4">
    <oc r="J405">
      <v>-4370</v>
    </oc>
    <nc r="J405">
      <v>-8961</v>
    </nc>
  </rcc>
  <rcc rId="923" sId="1" numFmtId="4">
    <oc r="AE405">
      <v>-4370</v>
    </oc>
    <nc r="AE405">
      <v>-8961</v>
    </nc>
  </rcc>
  <rfmt sheetId="1" sqref="A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08" start="0" length="2147483647">
    <dxf>
      <font>
        <b/>
      </font>
    </dxf>
  </rfmt>
  <rfmt sheetId="1" sqref="A408" start="0" length="2147483647">
    <dxf>
      <font/>
    </dxf>
  </rfmt>
  <rfmt sheetId="1" sqref="A408" start="0" length="0">
    <dxf>
      <border>
        <left/>
        <right/>
        <top style="thin">
          <color indexed="64"/>
        </top>
        <bottom/>
      </border>
    </dxf>
  </rfmt>
  <rfmt sheetId="1" sqref="A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08" start="0" length="2147483647">
    <dxf>
      <font>
        <b/>
      </font>
    </dxf>
  </rfmt>
  <rfmt sheetId="1" sqref="B408" start="0" length="2147483647">
    <dxf>
      <font/>
    </dxf>
  </rfmt>
  <rfmt sheetId="1" sqref="B408" start="0" length="0">
    <dxf>
      <border>
        <left/>
        <right/>
        <top style="thin">
          <color indexed="64"/>
        </top>
        <bottom/>
      </border>
    </dxf>
  </rfmt>
  <rfmt sheetId="1" sqref="B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08" start="0" length="2147483647">
    <dxf>
      <font>
        <b/>
      </font>
    </dxf>
  </rfmt>
  <rfmt sheetId="1" sqref="C408" start="0" length="2147483647">
    <dxf>
      <font/>
    </dxf>
  </rfmt>
  <rfmt sheetId="1" sqref="C408" start="0" length="0">
    <dxf>
      <border>
        <left/>
        <right/>
        <top style="thin">
          <color indexed="64"/>
        </top>
        <bottom/>
      </border>
    </dxf>
  </rfmt>
  <rfmt sheetId="1" sqref="C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08" start="0" length="2147483647">
    <dxf>
      <font>
        <b/>
      </font>
    </dxf>
  </rfmt>
  <rfmt sheetId="1" sqref="D408" start="0" length="2147483647">
    <dxf>
      <font/>
    </dxf>
  </rfmt>
  <rfmt sheetId="1" sqref="D408" start="0" length="0">
    <dxf>
      <border>
        <left/>
        <right/>
        <top style="thin">
          <color indexed="64"/>
        </top>
        <bottom/>
      </border>
    </dxf>
  </rfmt>
  <rfmt sheetId="1" sqref="D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08" start="0" length="2147483647">
    <dxf>
      <font>
        <b/>
      </font>
    </dxf>
  </rfmt>
  <rfmt sheetId="1" sqref="E408" start="0" length="2147483647">
    <dxf>
      <font/>
    </dxf>
  </rfmt>
  <rfmt sheetId="1" sqref="E408" start="0" length="0">
    <dxf>
      <border>
        <left/>
        <right/>
        <top style="thin">
          <color indexed="64"/>
        </top>
        <bottom/>
      </border>
    </dxf>
  </rfmt>
  <rfmt sheetId="1" sqref="E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08" start="0" length="2147483647">
    <dxf>
      <font>
        <b/>
      </font>
    </dxf>
  </rfmt>
  <rfmt sheetId="1" sqref="F408" start="0" length="2147483647">
    <dxf>
      <font/>
    </dxf>
  </rfmt>
  <rfmt sheetId="1" sqref="F408" start="0" length="0">
    <dxf>
      <border>
        <left/>
        <right/>
        <top style="thin">
          <color indexed="64"/>
        </top>
        <bottom/>
      </border>
    </dxf>
  </rfmt>
  <rfmt sheetId="1" sqref="F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08" start="0" length="2147483647">
    <dxf>
      <font>
        <b/>
      </font>
    </dxf>
  </rfmt>
  <rfmt sheetId="1" sqref="G408" start="0" length="2147483647">
    <dxf>
      <font/>
    </dxf>
  </rfmt>
  <rfmt sheetId="1" sqref="G408" start="0" length="0">
    <dxf>
      <border>
        <left/>
        <right/>
        <top style="thin">
          <color indexed="64"/>
        </top>
        <bottom/>
      </border>
    </dxf>
  </rfmt>
  <rfmt sheetId="1" sqref="G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08" start="0" length="2147483647">
    <dxf>
      <font>
        <b/>
      </font>
    </dxf>
  </rfmt>
  <rfmt sheetId="1" sqref="H408" start="0" length="2147483647">
    <dxf>
      <font/>
    </dxf>
  </rfmt>
  <rfmt sheetId="1" sqref="H408" start="0" length="0">
    <dxf>
      <border>
        <left/>
        <right/>
        <top style="thin">
          <color indexed="64"/>
        </top>
        <bottom/>
      </border>
    </dxf>
  </rfmt>
  <rfmt sheetId="1" sqref="H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08" start="0" length="2147483647">
    <dxf>
      <font>
        <b/>
      </font>
    </dxf>
  </rfmt>
  <rfmt sheetId="1" sqref="I408" start="0" length="2147483647">
    <dxf>
      <font/>
    </dxf>
  </rfmt>
  <rfmt sheetId="1" sqref="I408" start="0" length="0">
    <dxf>
      <border>
        <left/>
        <right/>
        <top style="thin">
          <color indexed="64"/>
        </top>
        <bottom/>
      </border>
    </dxf>
  </rfmt>
  <rfmt sheetId="1" sqref="I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08" start="0" length="2147483647">
    <dxf>
      <font>
        <b/>
      </font>
    </dxf>
  </rfmt>
  <rfmt sheetId="1" sqref="J408" start="0" length="2147483647">
    <dxf>
      <font/>
    </dxf>
  </rfmt>
  <rfmt sheetId="1" sqref="J408" start="0" length="0">
    <dxf>
      <border>
        <left/>
        <right/>
        <top style="thin">
          <color indexed="64"/>
        </top>
        <bottom/>
      </border>
    </dxf>
  </rfmt>
  <rfmt sheetId="1" sqref="J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08" start="0" length="2147483647">
    <dxf>
      <font>
        <b/>
      </font>
    </dxf>
  </rfmt>
  <rfmt sheetId="1" sqref="K408" start="0" length="2147483647">
    <dxf>
      <font/>
    </dxf>
  </rfmt>
  <rfmt sheetId="1" sqref="K408" start="0" length="0">
    <dxf>
      <border>
        <left/>
        <right/>
        <top style="thin">
          <color indexed="64"/>
        </top>
        <bottom/>
      </border>
    </dxf>
  </rfmt>
  <rfmt sheetId="1" sqref="K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08" start="0" length="2147483647">
    <dxf>
      <font>
        <b/>
      </font>
    </dxf>
  </rfmt>
  <rfmt sheetId="1" sqref="L408" start="0" length="2147483647">
    <dxf>
      <font/>
    </dxf>
  </rfmt>
  <rfmt sheetId="1" sqref="L408" start="0" length="0">
    <dxf>
      <border>
        <left/>
        <right/>
        <top style="thin">
          <color indexed="64"/>
        </top>
        <bottom/>
      </border>
    </dxf>
  </rfmt>
  <rfmt sheetId="1" sqref="L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08" start="0" length="2147483647">
    <dxf>
      <font>
        <b/>
      </font>
    </dxf>
  </rfmt>
  <rfmt sheetId="1" sqref="M408" start="0" length="2147483647">
    <dxf>
      <font/>
    </dxf>
  </rfmt>
  <rfmt sheetId="1" sqref="M408" start="0" length="0">
    <dxf>
      <border>
        <left/>
        <right/>
        <top style="thin">
          <color indexed="64"/>
        </top>
        <bottom/>
      </border>
    </dxf>
  </rfmt>
  <rfmt sheetId="1" sqref="M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4" sId="1">
    <oc r="N408">
      <f xml:space="preserve"> SUM(N384:N407)</f>
    </oc>
    <nc r="N408">
      <f xml:space="preserve"> SUM(N384:N407)</f>
    </nc>
  </rcc>
  <rfmt sheetId="1" sqref="N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08" start="0" length="2147483647">
    <dxf>
      <font>
        <b/>
      </font>
    </dxf>
  </rfmt>
  <rfmt sheetId="1" sqref="N408" start="0" length="2147483647">
    <dxf>
      <font/>
    </dxf>
  </rfmt>
  <rfmt sheetId="1" sqref="N408" start="0" length="0">
    <dxf>
      <border>
        <left/>
        <right/>
        <top style="thin">
          <color indexed="64"/>
        </top>
        <bottom/>
      </border>
    </dxf>
  </rfmt>
  <rfmt sheetId="1" sqref="N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5" sId="1">
    <oc r="O408">
      <f xml:space="preserve"> SUM(O384:O407)</f>
    </oc>
    <nc r="O408">
      <f xml:space="preserve"> SUM(O384:O407)</f>
    </nc>
  </rcc>
  <rfmt sheetId="1" sqref="O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08" start="0" length="2147483647">
    <dxf>
      <font/>
    </dxf>
  </rfmt>
  <rfmt sheetId="1" sqref="O408" start="0" length="2147483647">
    <dxf>
      <font/>
    </dxf>
  </rfmt>
  <rfmt sheetId="1" sqref="O408" start="0" length="0">
    <dxf>
      <border>
        <left/>
        <right/>
        <top style="thin">
          <color indexed="64"/>
        </top>
        <bottom/>
      </border>
    </dxf>
  </rfmt>
  <rfmt sheetId="1" sqref="O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6" sId="1">
    <oc r="P408">
      <f xml:space="preserve"> SUM(P384:P407)</f>
    </oc>
    <nc r="P408">
      <f xml:space="preserve"> SUM(P384:P407)</f>
    </nc>
  </rcc>
  <rfmt sheetId="1" sqref="P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08" start="0" length="2147483647">
    <dxf>
      <font/>
    </dxf>
  </rfmt>
  <rfmt sheetId="1" sqref="P408" start="0" length="2147483647">
    <dxf>
      <font/>
    </dxf>
  </rfmt>
  <rfmt sheetId="1" sqref="P408" start="0" length="0">
    <dxf>
      <border>
        <left/>
        <right/>
        <top style="thin">
          <color indexed="64"/>
        </top>
        <bottom/>
      </border>
    </dxf>
  </rfmt>
  <rfmt sheetId="1" sqref="P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7" sId="1">
    <oc r="Q408">
      <f xml:space="preserve"> SUM(Q384:Q407)</f>
    </oc>
    <nc r="Q408">
      <f xml:space="preserve"> SUM(Q384:Q407)</f>
    </nc>
  </rcc>
  <rfmt sheetId="1" sqref="Q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08" start="0" length="2147483647">
    <dxf>
      <font>
        <b/>
      </font>
    </dxf>
  </rfmt>
  <rfmt sheetId="1" sqref="Q408" start="0" length="2147483647">
    <dxf>
      <font/>
    </dxf>
  </rfmt>
  <rfmt sheetId="1" sqref="Q408" start="0" length="0">
    <dxf>
      <border>
        <left/>
        <right/>
        <top style="thin">
          <color indexed="64"/>
        </top>
        <bottom/>
      </border>
    </dxf>
  </rfmt>
  <rfmt sheetId="1" sqref="Q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8" sId="1">
    <oc r="R408">
      <f xml:space="preserve"> SUM(R384:R407)</f>
    </oc>
    <nc r="R408">
      <f xml:space="preserve"> SUM(R384:R407)</f>
    </nc>
  </rcc>
  <rfmt sheetId="1" sqref="R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08" start="0" length="2147483647">
    <dxf>
      <font>
        <b/>
      </font>
    </dxf>
  </rfmt>
  <rfmt sheetId="1" sqref="R408" start="0" length="2147483647">
    <dxf>
      <font/>
    </dxf>
  </rfmt>
  <rfmt sheetId="1" sqref="R408" start="0" length="0">
    <dxf>
      <border>
        <left/>
        <right/>
        <top style="thin">
          <color indexed="64"/>
        </top>
        <bottom/>
      </border>
    </dxf>
  </rfmt>
  <rfmt sheetId="1" sqref="R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29" sId="1">
    <oc r="S408">
      <f xml:space="preserve"> SUM(S384:S407)</f>
    </oc>
    <nc r="S408">
      <f xml:space="preserve"> SUM(S384:S407)</f>
    </nc>
  </rcc>
  <rfmt sheetId="1" sqref="S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08" start="0" length="2147483647">
    <dxf>
      <font>
        <b/>
      </font>
    </dxf>
  </rfmt>
  <rfmt sheetId="1" sqref="S408" start="0" length="2147483647">
    <dxf>
      <font/>
    </dxf>
  </rfmt>
  <rfmt sheetId="1" sqref="S408" start="0" length="0">
    <dxf>
      <border>
        <left/>
        <right/>
        <top style="thin">
          <color indexed="64"/>
        </top>
        <bottom/>
      </border>
    </dxf>
  </rfmt>
  <rfmt sheetId="1" sqref="S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0" sId="1">
    <oc r="T408">
      <f xml:space="preserve"> SUM(T384:T407)</f>
    </oc>
    <nc r="T408">
      <f xml:space="preserve"> SUM(T384:T407)</f>
    </nc>
  </rcc>
  <rfmt sheetId="1" sqref="T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08" start="0" length="2147483647">
    <dxf>
      <font>
        <b/>
      </font>
    </dxf>
  </rfmt>
  <rfmt sheetId="1" sqref="T408" start="0" length="2147483647">
    <dxf>
      <font/>
    </dxf>
  </rfmt>
  <rfmt sheetId="1" sqref="T408" start="0" length="0">
    <dxf>
      <border>
        <left/>
        <right/>
        <top style="thin">
          <color indexed="64"/>
        </top>
        <bottom/>
      </border>
    </dxf>
  </rfmt>
  <rfmt sheetId="1" sqref="T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1" sId="1">
    <oc r="U408">
      <f xml:space="preserve"> SUM(U384:U407)</f>
    </oc>
    <nc r="U408">
      <f xml:space="preserve"> SUM(U384:U407)</f>
    </nc>
  </rcc>
  <rfmt sheetId="1" sqref="U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08" start="0" length="2147483647">
    <dxf>
      <font>
        <b/>
      </font>
    </dxf>
  </rfmt>
  <rfmt sheetId="1" sqref="U408" start="0" length="2147483647">
    <dxf>
      <font/>
    </dxf>
  </rfmt>
  <rfmt sheetId="1" sqref="U408" start="0" length="0">
    <dxf>
      <border>
        <left/>
        <right/>
        <top style="thin">
          <color indexed="64"/>
        </top>
        <bottom/>
      </border>
    </dxf>
  </rfmt>
  <rfmt sheetId="1" sqref="U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08" start="0" length="2147483647">
    <dxf>
      <font>
        <b/>
      </font>
    </dxf>
  </rfmt>
  <rfmt sheetId="1" sqref="V408" start="0" length="2147483647">
    <dxf>
      <font/>
    </dxf>
  </rfmt>
  <rfmt sheetId="1" sqref="V408" start="0" length="0">
    <dxf>
      <border>
        <left/>
        <right/>
        <top style="thin">
          <color indexed="64"/>
        </top>
        <bottom/>
      </border>
    </dxf>
  </rfmt>
  <rfmt sheetId="1" sqref="V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08" start="0" length="2147483647">
    <dxf>
      <font>
        <b/>
      </font>
    </dxf>
  </rfmt>
  <rfmt sheetId="1" sqref="W408" start="0" length="2147483647">
    <dxf>
      <font/>
    </dxf>
  </rfmt>
  <rfmt sheetId="1" sqref="W408" start="0" length="0">
    <dxf>
      <border>
        <left/>
        <right/>
        <top style="thin">
          <color indexed="64"/>
        </top>
        <bottom/>
      </border>
    </dxf>
  </rfmt>
  <rfmt sheetId="1" sqref="W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08" start="0" length="2147483647">
    <dxf>
      <font>
        <b/>
      </font>
    </dxf>
  </rfmt>
  <rfmt sheetId="1" sqref="X408" start="0" length="2147483647">
    <dxf>
      <font/>
    </dxf>
  </rfmt>
  <rfmt sheetId="1" sqref="X408" start="0" length="0">
    <dxf>
      <border>
        <left/>
        <right/>
        <top style="thin">
          <color indexed="64"/>
        </top>
        <bottom/>
      </border>
    </dxf>
  </rfmt>
  <rfmt sheetId="1" sqref="X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2" sId="1">
    <oc r="Y408">
      <f xml:space="preserve"> SUM(Y384:Y407)</f>
    </oc>
    <nc r="Y408">
      <f xml:space="preserve"> SUM(Y384:Y407)</f>
    </nc>
  </rcc>
  <rfmt sheetId="1" sqref="Y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08" start="0" length="2147483647">
    <dxf>
      <font>
        <b/>
      </font>
    </dxf>
  </rfmt>
  <rfmt sheetId="1" sqref="Y408" start="0" length="2147483647">
    <dxf>
      <font/>
    </dxf>
  </rfmt>
  <rfmt sheetId="1" sqref="Y408" start="0" length="0">
    <dxf>
      <border>
        <left/>
        <right/>
        <top style="thin">
          <color indexed="64"/>
        </top>
        <bottom/>
      </border>
    </dxf>
  </rfmt>
  <rfmt sheetId="1" sqref="Y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3" sId="1">
    <oc r="Z408">
      <f xml:space="preserve"> SUM(Z384:Z407)</f>
    </oc>
    <nc r="Z408">
      <f xml:space="preserve"> SUM(Z384:Z407)</f>
    </nc>
  </rcc>
  <rfmt sheetId="1" sqref="Z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08" start="0" length="2147483647">
    <dxf>
      <font>
        <b/>
      </font>
    </dxf>
  </rfmt>
  <rfmt sheetId="1" sqref="Z408" start="0" length="2147483647">
    <dxf>
      <font/>
    </dxf>
  </rfmt>
  <rfmt sheetId="1" sqref="Z408" start="0" length="0">
    <dxf>
      <border>
        <left/>
        <right/>
        <top style="thin">
          <color indexed="64"/>
        </top>
        <bottom/>
      </border>
    </dxf>
  </rfmt>
  <rfmt sheetId="1" sqref="Z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08" start="0" length="2147483647">
    <dxf>
      <font>
        <b/>
      </font>
    </dxf>
  </rfmt>
  <rfmt sheetId="1" sqref="AA408" start="0" length="2147483647">
    <dxf>
      <font/>
    </dxf>
  </rfmt>
  <rfmt sheetId="1" sqref="AA408" start="0" length="0">
    <dxf>
      <border>
        <left/>
        <right/>
        <top style="thin">
          <color indexed="64"/>
        </top>
        <bottom/>
      </border>
    </dxf>
  </rfmt>
  <rfmt sheetId="1" sqref="AA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08" start="0" length="0">
    <dxf>
      <fill>
        <patternFill patternType="solid">
          <bgColor rgb="FFF2F2F2"/>
        </patternFill>
      </fill>
    </dxf>
  </rfmt>
  <rfmt sheetId="1" sqref="AB408" start="0" length="2147483647">
    <dxf>
      <font>
        <b/>
      </font>
    </dxf>
  </rfmt>
  <rfmt sheetId="1" sqref="AB408" start="0" length="2147483647">
    <dxf>
      <font/>
    </dxf>
  </rfmt>
  <rfmt sheetId="1" sqref="AB408" start="0" length="0">
    <dxf>
      <border>
        <left/>
        <right/>
        <top style="thin">
          <color indexed="64"/>
        </top>
        <bottom/>
      </border>
    </dxf>
  </rfmt>
  <rfmt sheetId="1" sqref="AB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08" start="0" length="0">
    <dxf>
      <fill>
        <patternFill patternType="solid">
          <bgColor rgb="FFF2F2F2"/>
        </patternFill>
      </fill>
    </dxf>
  </rfmt>
  <rfmt sheetId="1" sqref="AC408" start="0" length="2147483647">
    <dxf>
      <font>
        <b/>
      </font>
    </dxf>
  </rfmt>
  <rfmt sheetId="1" sqref="AC408" start="0" length="2147483647">
    <dxf>
      <font/>
    </dxf>
  </rfmt>
  <rfmt sheetId="1" sqref="AC408" start="0" length="0">
    <dxf>
      <border>
        <left/>
        <right/>
        <top style="thin">
          <color indexed="64"/>
        </top>
        <bottom/>
      </border>
    </dxf>
  </rfmt>
  <rfmt sheetId="1" sqref="AC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08" start="0" length="0">
    <dxf>
      <fill>
        <patternFill patternType="solid">
          <bgColor rgb="FFF2F2F2"/>
        </patternFill>
      </fill>
    </dxf>
  </rfmt>
  <rfmt sheetId="1" sqref="AD408" start="0" length="2147483647">
    <dxf>
      <font>
        <b/>
      </font>
    </dxf>
  </rfmt>
  <rfmt sheetId="1" sqref="AD408" start="0" length="2147483647">
    <dxf>
      <font/>
    </dxf>
  </rfmt>
  <rfmt sheetId="1" sqref="AD408" start="0" length="0">
    <dxf>
      <border>
        <left/>
        <right/>
        <top style="thin">
          <color indexed="64"/>
        </top>
        <bottom/>
      </border>
    </dxf>
  </rfmt>
  <rfmt sheetId="1" sqref="AD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08" start="0" length="0">
    <dxf>
      <fill>
        <patternFill patternType="solid">
          <bgColor rgb="FFF2F2F2"/>
        </patternFill>
      </fill>
    </dxf>
  </rfmt>
  <rfmt sheetId="1" sqref="AE408" start="0" length="2147483647">
    <dxf>
      <font>
        <b/>
      </font>
    </dxf>
  </rfmt>
  <rfmt sheetId="1" sqref="AE408" start="0" length="2147483647">
    <dxf>
      <font/>
    </dxf>
  </rfmt>
  <rfmt sheetId="1" sqref="AE408" start="0" length="0">
    <dxf>
      <border>
        <left/>
        <right/>
        <top style="thin">
          <color indexed="64"/>
        </top>
        <bottom/>
      </border>
    </dxf>
  </rfmt>
  <rfmt sheetId="1" sqref="AE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08" start="0" length="0">
    <dxf>
      <fill>
        <patternFill patternType="solid">
          <bgColor rgb="FFF2F2F2"/>
        </patternFill>
      </fill>
    </dxf>
  </rfmt>
  <rfmt sheetId="1" sqref="AF408" start="0" length="2147483647">
    <dxf>
      <font>
        <b/>
      </font>
    </dxf>
  </rfmt>
  <rfmt sheetId="1" sqref="AF408" start="0" length="2147483647">
    <dxf>
      <font/>
    </dxf>
  </rfmt>
  <rfmt sheetId="1" sqref="AF408" start="0" length="0">
    <dxf>
      <border>
        <left/>
        <right/>
        <top style="thin">
          <color indexed="64"/>
        </top>
        <bottom/>
      </border>
    </dxf>
  </rfmt>
  <rfmt sheetId="1" sqref="AF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4" sId="1">
    <oc r="AG408">
      <f xml:space="preserve"> SUM(AG384:AG407)</f>
    </oc>
    <nc r="AG408">
      <f xml:space="preserve"> SUM(AG384:AG407)</f>
    </nc>
  </rcc>
  <rfmt sheetId="1" sqref="AG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08" start="0" length="0">
    <dxf>
      <fill>
        <patternFill patternType="solid">
          <bgColor rgb="FFF2F2F2"/>
        </patternFill>
      </fill>
    </dxf>
  </rfmt>
  <rfmt sheetId="1" sqref="AG408" start="0" length="2147483647">
    <dxf>
      <font/>
    </dxf>
  </rfmt>
  <rfmt sheetId="1" sqref="AG408" start="0" length="2147483647">
    <dxf>
      <font/>
    </dxf>
  </rfmt>
  <rfmt sheetId="1" sqref="AG408" start="0" length="0">
    <dxf>
      <border>
        <left/>
        <right/>
        <top style="thin">
          <color indexed="64"/>
        </top>
        <bottom/>
      </border>
    </dxf>
  </rfmt>
  <rfmt sheetId="1" sqref="AG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35" sId="1">
    <oc r="AH408">
      <f xml:space="preserve"> SUM(AH384:AH407)</f>
    </oc>
    <nc r="AH408">
      <f xml:space="preserve"> SUM(AH384:AH407)</f>
    </nc>
  </rcc>
  <rfmt sheetId="1" sqref="AH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08" start="0" length="0">
    <dxf>
      <fill>
        <patternFill patternType="solid">
          <bgColor rgb="FFF2F2F2"/>
        </patternFill>
      </fill>
    </dxf>
  </rfmt>
  <rfmt sheetId="1" sqref="AH408" start="0" length="2147483647">
    <dxf>
      <font/>
    </dxf>
  </rfmt>
  <rfmt sheetId="1" sqref="AH408" start="0" length="2147483647">
    <dxf>
      <font/>
    </dxf>
  </rfmt>
  <rfmt sheetId="1" sqref="AH408" start="0" length="0">
    <dxf>
      <border>
        <left/>
        <right/>
        <top style="thin">
          <color indexed="64"/>
        </top>
        <bottom/>
      </border>
    </dxf>
  </rfmt>
  <rfmt sheetId="1" sqref="AH40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4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08" start="0" length="0">
    <dxf>
      <fill>
        <patternFill patternType="solid">
          <bgColor rgb="FFF2F2F2"/>
        </patternFill>
      </fill>
    </dxf>
  </rfmt>
  <rfmt sheetId="1" sqref="AI408" start="0" length="2147483647">
    <dxf>
      <font>
        <b/>
      </font>
    </dxf>
  </rfmt>
  <rfmt sheetId="1" sqref="AI408" start="0" length="2147483647">
    <dxf>
      <font/>
    </dxf>
  </rfmt>
  <rfmt sheetId="1" sqref="AI408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408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936" sId="1" numFmtId="4">
    <oc r="J417">
      <v>1358000</v>
    </oc>
    <nc r="J417">
      <v>1709169</v>
    </nc>
  </rcc>
  <rcc rId="937" sId="1" numFmtId="4">
    <oc r="AE417">
      <v>1358000</v>
    </oc>
    <nc r="AE417">
      <v>1709169</v>
    </nc>
  </rcc>
  <rcc rId="938" sId="1" numFmtId="4">
    <oc r="J421">
      <v>-185000</v>
    </oc>
    <nc r="J421">
      <v>-108000</v>
    </nc>
  </rcc>
  <rcc rId="939" sId="1" numFmtId="4">
    <oc r="AE421">
      <v>-185000</v>
    </oc>
    <nc r="AE421">
      <v>0</v>
    </nc>
  </rcc>
  <rrc rId="940" sId="1" ref="A423:XFD423" action="insertRow">
    <undo index="0" exp="area" dr="G$1:G$1048576" r="E9" sId="1"/>
    <undo index="2" exp="area" ref3D="1" dr="$A$763:$XFD$82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23:AI423" start="0" length="0">
    <dxf>
      <fill>
        <patternFill patternType="none">
          <bgColor indexed="65"/>
        </patternFill>
      </fill>
    </dxf>
  </rfmt>
  <rfmt sheetId="1" sqref="A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23" start="0" length="2147483647">
    <dxf>
      <font/>
    </dxf>
  </rfmt>
  <rfmt sheetId="1" sqref="A423" start="0" length="2147483647">
    <dxf>
      <font/>
    </dxf>
  </rfmt>
  <rfmt sheetId="1" sqref="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23" start="0" length="2147483647">
    <dxf>
      <font/>
    </dxf>
  </rfmt>
  <rfmt sheetId="1" sqref="B423" start="0" length="2147483647">
    <dxf>
      <font/>
    </dxf>
  </rfmt>
  <rfmt sheetId="1" sqref="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23" start="0" length="2147483647">
    <dxf>
      <font/>
    </dxf>
  </rfmt>
  <rfmt sheetId="1" sqref="C423" start="0" length="2147483647">
    <dxf>
      <font/>
    </dxf>
  </rfmt>
  <rfmt sheetId="1" sqref="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23" start="0" length="2147483647">
    <dxf>
      <font/>
    </dxf>
  </rfmt>
  <rfmt sheetId="1" sqref="D423" start="0" length="2147483647">
    <dxf>
      <font/>
    </dxf>
  </rfmt>
  <rfmt sheetId="1" sqref="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23" start="0" length="2147483647">
    <dxf>
      <font/>
    </dxf>
  </rfmt>
  <rfmt sheetId="1" sqref="E423" start="0" length="2147483647">
    <dxf>
      <font/>
    </dxf>
  </rfmt>
  <rfmt sheetId="1" sqref="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23" start="0" length="2147483647">
    <dxf>
      <font/>
    </dxf>
  </rfmt>
  <rfmt sheetId="1" sqref="F423" start="0" length="2147483647">
    <dxf>
      <font/>
    </dxf>
  </rfmt>
  <rfmt sheetId="1" sqref="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23" start="0" length="2147483647">
    <dxf>
      <font/>
    </dxf>
  </rfmt>
  <rfmt sheetId="1" sqref="G423" start="0" length="2147483647">
    <dxf>
      <font/>
    </dxf>
  </rfmt>
  <rfmt sheetId="1" sqref="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23" start="0" length="2147483647">
    <dxf>
      <font/>
    </dxf>
  </rfmt>
  <rfmt sheetId="1" sqref="H423" start="0" length="2147483647">
    <dxf>
      <font/>
    </dxf>
  </rfmt>
  <rfmt sheetId="1" sqref="I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23" start="0" length="2147483647">
    <dxf>
      <font/>
    </dxf>
  </rfmt>
  <rfmt sheetId="1" sqref="I423" start="0" length="2147483647">
    <dxf>
      <font/>
    </dxf>
  </rfmt>
  <rfmt sheetId="1" sqref="J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23" start="0" length="2147483647">
    <dxf>
      <font/>
    </dxf>
  </rfmt>
  <rfmt sheetId="1" sqref="J423" start="0" length="2147483647">
    <dxf>
      <font/>
    </dxf>
  </rfmt>
  <rfmt sheetId="1" sqref="K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23" start="0" length="2147483647">
    <dxf>
      <font/>
    </dxf>
  </rfmt>
  <rfmt sheetId="1" sqref="K423" start="0" length="2147483647">
    <dxf>
      <font/>
    </dxf>
  </rfmt>
  <rfmt sheetId="1" sqref="L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23" start="0" length="2147483647">
    <dxf>
      <font/>
    </dxf>
  </rfmt>
  <rfmt sheetId="1" sqref="L423" start="0" length="2147483647">
    <dxf>
      <font/>
    </dxf>
  </rfmt>
  <rfmt sheetId="1" sqref="M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23" start="0" length="2147483647">
    <dxf>
      <font/>
    </dxf>
  </rfmt>
  <rfmt sheetId="1" sqref="M423" start="0" length="2147483647">
    <dxf>
      <font/>
    </dxf>
  </rfmt>
  <rfmt sheetId="1" sqref="N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23" start="0" length="2147483647">
    <dxf>
      <font/>
    </dxf>
  </rfmt>
  <rfmt sheetId="1" sqref="N423" start="0" length="2147483647">
    <dxf>
      <font/>
    </dxf>
  </rfmt>
  <rfmt sheetId="1" sqref="O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23" start="0" length="2147483647">
    <dxf>
      <font/>
    </dxf>
  </rfmt>
  <rfmt sheetId="1" sqref="O423" start="0" length="2147483647">
    <dxf>
      <font/>
    </dxf>
  </rfmt>
  <rfmt sheetId="1" sqref="P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23" start="0" length="2147483647">
    <dxf>
      <font/>
    </dxf>
  </rfmt>
  <rfmt sheetId="1" sqref="P423" start="0" length="2147483647">
    <dxf>
      <font/>
    </dxf>
  </rfmt>
  <rfmt sheetId="1" sqref="Q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23" start="0" length="2147483647">
    <dxf>
      <font/>
    </dxf>
  </rfmt>
  <rfmt sheetId="1" sqref="Q423" start="0" length="2147483647">
    <dxf>
      <font/>
    </dxf>
  </rfmt>
  <rfmt sheetId="1" sqref="R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23" start="0" length="2147483647">
    <dxf>
      <font/>
    </dxf>
  </rfmt>
  <rfmt sheetId="1" sqref="R423" start="0" length="2147483647">
    <dxf>
      <font/>
    </dxf>
  </rfmt>
  <rfmt sheetId="1" sqref="S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23" start="0" length="2147483647">
    <dxf>
      <font/>
    </dxf>
  </rfmt>
  <rfmt sheetId="1" sqref="S423" start="0" length="2147483647">
    <dxf>
      <font/>
    </dxf>
  </rfmt>
  <rfmt sheetId="1" sqref="T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23" start="0" length="2147483647">
    <dxf>
      <font/>
    </dxf>
  </rfmt>
  <rfmt sheetId="1" sqref="T423" start="0" length="2147483647">
    <dxf>
      <font/>
    </dxf>
  </rfmt>
  <rfmt sheetId="1" sqref="U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23" start="0" length="2147483647">
    <dxf>
      <font/>
    </dxf>
  </rfmt>
  <rfmt sheetId="1" sqref="U423" start="0" length="2147483647">
    <dxf>
      <font/>
    </dxf>
  </rfmt>
  <rfmt sheetId="1" sqref="V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23" start="0" length="2147483647">
    <dxf>
      <font/>
    </dxf>
  </rfmt>
  <rfmt sheetId="1" sqref="V423" start="0" length="2147483647">
    <dxf>
      <font/>
    </dxf>
  </rfmt>
  <rfmt sheetId="1" sqref="W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23" start="0" length="2147483647">
    <dxf>
      <font/>
    </dxf>
  </rfmt>
  <rfmt sheetId="1" sqref="W423" start="0" length="2147483647">
    <dxf>
      <font/>
    </dxf>
  </rfmt>
  <rfmt sheetId="1" sqref="X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23" start="0" length="2147483647">
    <dxf>
      <font/>
    </dxf>
  </rfmt>
  <rfmt sheetId="1" sqref="X423" start="0" length="2147483647">
    <dxf>
      <font/>
    </dxf>
  </rfmt>
  <rfmt sheetId="1" sqref="Y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23" start="0" length="2147483647">
    <dxf>
      <font/>
    </dxf>
  </rfmt>
  <rfmt sheetId="1" sqref="Y423" start="0" length="2147483647">
    <dxf>
      <font/>
    </dxf>
  </rfmt>
  <rfmt sheetId="1" sqref="Z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23" start="0" length="2147483647">
    <dxf>
      <font/>
    </dxf>
  </rfmt>
  <rfmt sheetId="1" sqref="Z423" start="0" length="2147483647">
    <dxf>
      <font/>
    </dxf>
  </rfmt>
  <rfmt sheetId="1" sqref="AA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23" start="0" length="2147483647">
    <dxf>
      <font/>
    </dxf>
  </rfmt>
  <rfmt sheetId="1" sqref="AA423" start="0" length="2147483647">
    <dxf>
      <font/>
    </dxf>
  </rfmt>
  <rfmt sheetId="1" sqref="A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23" start="0" length="0">
    <dxf>
      <fill>
        <patternFill patternType="solid">
          <bgColor rgb="FFF2F2F2"/>
        </patternFill>
      </fill>
    </dxf>
  </rfmt>
  <rfmt sheetId="1" sqref="AB423" start="0" length="2147483647">
    <dxf>
      <font/>
    </dxf>
  </rfmt>
  <rfmt sheetId="1" sqref="AB423" start="0" length="2147483647">
    <dxf>
      <font/>
    </dxf>
  </rfmt>
  <rfmt sheetId="1" sqref="A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23" start="0" length="0">
    <dxf>
      <fill>
        <patternFill patternType="solid">
          <bgColor rgb="FFF2F2F2"/>
        </patternFill>
      </fill>
    </dxf>
  </rfmt>
  <rfmt sheetId="1" sqref="AC423" start="0" length="2147483647">
    <dxf>
      <font/>
    </dxf>
  </rfmt>
  <rfmt sheetId="1" sqref="AC423" start="0" length="2147483647">
    <dxf>
      <font/>
    </dxf>
  </rfmt>
  <rfmt sheetId="1" sqref="A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23" start="0" length="0">
    <dxf>
      <fill>
        <patternFill patternType="solid">
          <bgColor rgb="FFF2F2F2"/>
        </patternFill>
      </fill>
    </dxf>
  </rfmt>
  <rfmt sheetId="1" sqref="AD423" start="0" length="2147483647">
    <dxf>
      <font/>
    </dxf>
  </rfmt>
  <rfmt sheetId="1" sqref="AD423" start="0" length="2147483647">
    <dxf>
      <font/>
    </dxf>
  </rfmt>
  <rfmt sheetId="1" sqref="A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23" start="0" length="0">
    <dxf>
      <fill>
        <patternFill patternType="solid">
          <bgColor rgb="FFF2F2F2"/>
        </patternFill>
      </fill>
    </dxf>
  </rfmt>
  <rfmt sheetId="1" sqref="AE423" start="0" length="2147483647">
    <dxf>
      <font/>
    </dxf>
  </rfmt>
  <rfmt sheetId="1" sqref="AE423" start="0" length="2147483647">
    <dxf>
      <font/>
    </dxf>
  </rfmt>
  <rfmt sheetId="1" sqref="A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23" start="0" length="0">
    <dxf>
      <fill>
        <patternFill patternType="solid">
          <bgColor rgb="FFF2F2F2"/>
        </patternFill>
      </fill>
    </dxf>
  </rfmt>
  <rfmt sheetId="1" sqref="AF423" start="0" length="2147483647">
    <dxf>
      <font/>
    </dxf>
  </rfmt>
  <rfmt sheetId="1" sqref="AF423" start="0" length="2147483647">
    <dxf>
      <font/>
    </dxf>
  </rfmt>
  <rfmt sheetId="1" sqref="A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23" start="0" length="0">
    <dxf>
      <fill>
        <patternFill patternType="solid">
          <bgColor rgb="FFF2F2F2"/>
        </patternFill>
      </fill>
    </dxf>
  </rfmt>
  <rfmt sheetId="1" sqref="AG423" start="0" length="2147483647">
    <dxf>
      <font/>
    </dxf>
  </rfmt>
  <rfmt sheetId="1" sqref="AG423" start="0" length="2147483647">
    <dxf>
      <font/>
    </dxf>
  </rfmt>
  <rfmt sheetId="1" sqref="A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23" start="0" length="0">
    <dxf>
      <fill>
        <patternFill patternType="solid">
          <bgColor rgb="FFF2F2F2"/>
        </patternFill>
      </fill>
    </dxf>
  </rfmt>
  <rfmt sheetId="1" sqref="AH423" start="0" length="2147483647">
    <dxf>
      <font/>
    </dxf>
  </rfmt>
  <rfmt sheetId="1" sqref="AH423" start="0" length="2147483647">
    <dxf>
      <font/>
    </dxf>
  </rfmt>
  <rfmt sheetId="1" sqref="AI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23" start="0" length="0">
    <dxf>
      <fill>
        <patternFill patternType="solid">
          <bgColor rgb="FFF2F2F2"/>
        </patternFill>
      </fill>
    </dxf>
  </rfmt>
  <rfmt sheetId="1" sqref="AI423" start="0" length="2147483647">
    <dxf>
      <font/>
    </dxf>
  </rfmt>
  <rfmt sheetId="1" sqref="AI423" start="0" length="2147483647">
    <dxf>
      <font/>
    </dxf>
  </rfmt>
  <rcc rId="941" sId="1">
    <nc r="B423">
      <v>19463</v>
    </nc>
  </rcc>
  <rfmt sheetId="1" sqref="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23" start="0" length="2147483647">
    <dxf>
      <font/>
    </dxf>
  </rfmt>
  <rfmt sheetId="1" sqref="B423" start="0" length="2147483647">
    <dxf>
      <font/>
    </dxf>
  </rfmt>
  <rcc rId="942" sId="1">
    <nc r="C423" t="inlineStr">
      <is>
        <t>ARW LN Equity</t>
      </is>
    </nc>
  </rcc>
  <rfmt sheetId="1" sqref="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23" start="0" length="2147483647">
    <dxf>
      <font/>
    </dxf>
  </rfmt>
  <rfmt sheetId="1" sqref="C423" start="0" length="2147483647">
    <dxf>
      <font/>
    </dxf>
  </rfmt>
  <rcc rId="943" sId="1">
    <nc r="E423" t="inlineStr">
      <is>
        <t>Arrow Global Group</t>
      </is>
    </nc>
  </rcc>
  <rfmt sheetId="1" sqref="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23" start="0" length="2147483647">
    <dxf>
      <font/>
    </dxf>
  </rfmt>
  <rfmt sheetId="1" sqref="E423" start="0" length="2147483647">
    <dxf>
      <font/>
    </dxf>
  </rfmt>
  <rcc rId="944" sId="1">
    <nc r="D423">
      <f>_xll.BDP(C423,$D$11)</f>
    </nc>
  </rcc>
  <rfmt sheetId="1" sqref="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23" start="0" length="2147483647">
    <dxf>
      <font/>
    </dxf>
  </rfmt>
  <rfmt sheetId="1" sqref="D423" start="0" length="2147483647">
    <dxf>
      <font/>
    </dxf>
  </rfmt>
  <rcc rId="945" sId="1">
    <nc r="F423">
      <f>_xll.BDP(C423,$F$11)</f>
    </nc>
  </rcc>
  <rfmt sheetId="1" sqref="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23" start="0" length="2147483647">
    <dxf>
      <font/>
    </dxf>
  </rfmt>
  <rfmt sheetId="1" sqref="F423" start="0" length="2147483647">
    <dxf>
      <font/>
    </dxf>
  </rfmt>
  <rcc rId="946" sId="1">
    <nc r="G423">
      <f>_xll.BDP(C423,$G$11)</f>
    </nc>
  </rcc>
  <rfmt sheetId="1" sqref="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23" start="0" length="2147483647">
    <dxf>
      <font/>
    </dxf>
  </rfmt>
  <rfmt sheetId="1" sqref="G423" start="0" length="2147483647">
    <dxf>
      <font/>
    </dxf>
  </rfmt>
  <rcc rId="947" sId="1">
    <nc r="AB423">
      <f>_xll.BDH(C423,$AB$11,$D$1,$D$1)</f>
    </nc>
  </rcc>
  <rfmt sheetId="1" sqref="AB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23" start="0" length="0">
    <dxf>
      <fill>
        <patternFill patternType="solid">
          <bgColor rgb="FFF2F2F2"/>
        </patternFill>
      </fill>
    </dxf>
  </rfmt>
  <rfmt sheetId="1" sqref="AB423" start="0" length="2147483647">
    <dxf>
      <font/>
    </dxf>
  </rfmt>
  <rfmt sheetId="1" sqref="AB423" start="0" length="2147483647">
    <dxf>
      <font/>
    </dxf>
  </rfmt>
  <rcc rId="948" sId="1">
    <nc r="H423">
      <f>IF(OR(OR(G423="#N/A N/A",G423="#N/A Real Time"),OR(F423="#N/A N/A",F423="#N/A Real Time")),0,  G423 - F423)</f>
    </nc>
  </rcc>
  <rfmt sheetId="1" sqref="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23" start="0" length="2147483647">
    <dxf>
      <font/>
    </dxf>
  </rfmt>
  <rfmt sheetId="1" sqref="H423" start="0" length="2147483647">
    <dxf>
      <font/>
    </dxf>
  </rfmt>
  <rcc rId="949" sId="1">
    <nc r="I423">
      <f>IF(OR(F423=0,F423="#N/A N/A"),0,H423 / F423*100)</f>
    </nc>
  </rcc>
  <rfmt sheetId="1" sqref="I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23" start="0" length="2147483647">
    <dxf>
      <font/>
    </dxf>
  </rfmt>
  <rfmt sheetId="1" sqref="I423" start="0" length="2147483647">
    <dxf>
      <font/>
    </dxf>
  </rfmt>
  <rcc rId="950" sId="1" numFmtId="4">
    <nc r="J423">
      <v>653000</v>
    </nc>
  </rcc>
  <rfmt sheetId="1" sqref="J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23" start="0" length="2147483647">
    <dxf>
      <font/>
    </dxf>
  </rfmt>
  <rfmt sheetId="1" sqref="J423" start="0" length="2147483647">
    <dxf>
      <font/>
    </dxf>
  </rfmt>
  <rcc rId="951" sId="1">
    <nc r="K423">
      <f>CONCATENATE(D829,D423, " Curncy")</f>
    </nc>
  </rcc>
  <rfmt sheetId="1" sqref="K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23" start="0" length="2147483647">
    <dxf>
      <font/>
    </dxf>
  </rfmt>
  <rfmt sheetId="1" sqref="K423" start="0" length="2147483647">
    <dxf>
      <font/>
    </dxf>
  </rfmt>
  <rcc rId="952" sId="1">
    <nc r="L423">
      <f>IF(D423 = D829,1,_xll.BDP(K423,$L$11))</f>
    </nc>
  </rcc>
  <rfmt sheetId="1" sqref="L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23" start="0" length="2147483647">
    <dxf>
      <font/>
    </dxf>
  </rfmt>
  <rfmt sheetId="1" sqref="L423" start="0" length="2147483647">
    <dxf>
      <font/>
    </dxf>
  </rfmt>
  <rcc rId="953" sId="1">
    <nc r="M423">
      <f>IF(D423 = D829,1,_xll.BDP(K423,$M$11)*L423)</f>
    </nc>
  </rcc>
  <rfmt sheetId="1" sqref="M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23" start="0" length="2147483647">
    <dxf>
      <font/>
    </dxf>
  </rfmt>
  <rfmt sheetId="1" sqref="M423" start="0" length="2147483647">
    <dxf>
      <font/>
    </dxf>
  </rfmt>
  <rcc rId="954" sId="1">
    <nc r="N423">
      <f>H423*J423*V423/M423</f>
    </nc>
  </rcc>
  <rfmt sheetId="1" sqref="N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23" start="0" length="2147483647">
    <dxf>
      <font/>
    </dxf>
  </rfmt>
  <rfmt sheetId="1" sqref="N423" start="0" length="2147483647">
    <dxf>
      <font/>
    </dxf>
  </rfmt>
  <rcc rId="955" sId="1">
    <nc r="O423">
      <f>N423 / AA763</f>
    </nc>
  </rcc>
  <rfmt sheetId="1" sqref="O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23" start="0" length="2147483647">
    <dxf>
      <font/>
    </dxf>
  </rfmt>
  <rfmt sheetId="1" sqref="O423" start="0" length="2147483647">
    <dxf>
      <font/>
    </dxf>
  </rfmt>
  <rcc rId="956" sId="1">
    <nc r="P423">
      <f>N423 / AA829</f>
    </nc>
  </rcc>
  <rfmt sheetId="1" sqref="P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23" start="0" length="2147483647">
    <dxf>
      <font/>
    </dxf>
  </rfmt>
  <rfmt sheetId="1" sqref="P423" start="0" length="2147483647">
    <dxf>
      <font/>
    </dxf>
  </rfmt>
  <rcc rId="957" sId="1">
    <nc r="Q423">
      <f>IF(J423=0,0,G423*J423*V423/M423)</f>
    </nc>
  </rcc>
  <rfmt sheetId="1" sqref="Q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23" start="0" length="2147483647">
    <dxf>
      <font/>
    </dxf>
  </rfmt>
  <rfmt sheetId="1" sqref="Q423" start="0" length="2147483647">
    <dxf>
      <font/>
    </dxf>
  </rfmt>
  <rcc rId="958" sId="1">
    <nc r="R423">
      <f>Q423 / AA763*100</f>
    </nc>
  </rcc>
  <rfmt sheetId="1" sqref="R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23" start="0" length="2147483647">
    <dxf>
      <font/>
    </dxf>
  </rfmt>
  <rfmt sheetId="1" sqref="R423" start="0" length="2147483647">
    <dxf>
      <font/>
    </dxf>
  </rfmt>
  <rcc rId="959" sId="1">
    <nc r="S423">
      <f>Q423 / AA829*100</f>
    </nc>
  </rcc>
  <rfmt sheetId="1" sqref="S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23" start="0" length="2147483647">
    <dxf>
      <font/>
    </dxf>
  </rfmt>
  <rfmt sheetId="1" sqref="S423" start="0" length="2147483647">
    <dxf>
      <font/>
    </dxf>
  </rfmt>
  <rcc rId="960" sId="1">
    <nc r="T423">
      <f>IF(S423&lt;0,R423,0)</f>
    </nc>
  </rcc>
  <rfmt sheetId="1" sqref="T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23" start="0" length="2147483647">
    <dxf>
      <font/>
    </dxf>
  </rfmt>
  <rfmt sheetId="1" sqref="T423" start="0" length="2147483647">
    <dxf>
      <font/>
    </dxf>
  </rfmt>
  <rcc rId="961" sId="1">
    <nc r="U423">
      <f>IF(S423&gt;0,R423,0)</f>
    </nc>
  </rcc>
  <rfmt sheetId="1" sqref="U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23" start="0" length="2147483647">
    <dxf>
      <font/>
    </dxf>
  </rfmt>
  <rfmt sheetId="1" sqref="U423" start="0" length="2147483647">
    <dxf>
      <font/>
    </dxf>
  </rfmt>
  <rcc rId="962" sId="1">
    <nc r="V423">
      <f>IF(EXACT(D423,UPPER(D423)),1,0.01)/X423</f>
    </nc>
  </rcc>
  <rfmt sheetId="1" sqref="V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23" start="0" length="2147483647">
    <dxf>
      <font/>
    </dxf>
  </rfmt>
  <rfmt sheetId="1" sqref="V423" start="0" length="2147483647">
    <dxf>
      <font/>
    </dxf>
  </rfmt>
  <rcc rId="963" sId="1">
    <nc r="W423">
      <v>0</v>
    </nc>
  </rcc>
  <rfmt sheetId="1" sqref="W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23" start="0" length="2147483647">
    <dxf>
      <font/>
    </dxf>
  </rfmt>
  <rfmt sheetId="1" sqref="W423" start="0" length="2147483647">
    <dxf>
      <font/>
    </dxf>
  </rfmt>
  <rcc rId="964" sId="1">
    <nc r="X423">
      <v>1</v>
    </nc>
  </rcc>
  <rfmt sheetId="1" sqref="X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23" start="0" length="2147483647">
    <dxf>
      <font/>
    </dxf>
  </rfmt>
  <rfmt sheetId="1" sqref="X423" start="0" length="2147483647">
    <dxf>
      <font/>
    </dxf>
  </rfmt>
  <rcc rId="965" sId="1">
    <nc r="Y423">
      <f>IF(AND(S423&lt;0,O423&gt;0),O423,0)</f>
    </nc>
  </rcc>
  <rfmt sheetId="1" sqref="Y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23" start="0" length="2147483647">
    <dxf>
      <font/>
    </dxf>
  </rfmt>
  <rfmt sheetId="1" sqref="Y423" start="0" length="2147483647">
    <dxf>
      <font/>
    </dxf>
  </rfmt>
  <rcc rId="966" sId="1">
    <nc r="Z423">
      <f>IF(AND(S423&gt;0,O423&gt;0),O423,0)</f>
    </nc>
  </rcc>
  <rfmt sheetId="1" sqref="Z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23" start="0" length="2147483647">
    <dxf>
      <font/>
    </dxf>
  </rfmt>
  <rfmt sheetId="1" sqref="Z423" start="0" length="2147483647">
    <dxf>
      <font/>
    </dxf>
  </rfmt>
  <rcc rId="967" sId="1">
    <nc r="AC423">
      <f>IF(OR(OR(F423="#N/A N/A",F423="#N/A Real Time"),OR(AB423="#N/A N/A",AB423="#N/A Real Time")),0,  F423 - AB423)</f>
    </nc>
  </rcc>
  <rfmt sheetId="1" sqref="AC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23" start="0" length="0">
    <dxf>
      <fill>
        <patternFill patternType="solid">
          <bgColor rgb="FFF2F2F2"/>
        </patternFill>
      </fill>
    </dxf>
  </rfmt>
  <rfmt sheetId="1" sqref="AC423" start="0" length="2147483647">
    <dxf>
      <font/>
    </dxf>
  </rfmt>
  <rfmt sheetId="1" sqref="AC423" start="0" length="2147483647">
    <dxf>
      <font/>
    </dxf>
  </rfmt>
  <rcc rId="968" sId="1">
    <nc r="AD423">
      <f>IF(OR(AB423=0,AB423="#N/A N/A"),0,AC423 / AB423*100)</f>
    </nc>
  </rcc>
  <rfmt sheetId="1" sqref="AD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23" start="0" length="0">
    <dxf>
      <fill>
        <patternFill patternType="solid">
          <bgColor rgb="FFF2F2F2"/>
        </patternFill>
      </fill>
    </dxf>
  </rfmt>
  <rfmt sheetId="1" sqref="AD423" start="0" length="2147483647">
    <dxf>
      <font/>
    </dxf>
  </rfmt>
  <rfmt sheetId="1" sqref="AD423" start="0" length="2147483647">
    <dxf>
      <font/>
    </dxf>
  </rfmt>
  <rcc rId="969" sId="1" numFmtId="4">
    <nc r="AE423">
      <v>653000</v>
    </nc>
  </rcc>
  <rfmt sheetId="1" sqref="AE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23" start="0" length="0">
    <dxf>
      <fill>
        <patternFill patternType="solid">
          <bgColor rgb="FFF2F2F2"/>
        </patternFill>
      </fill>
    </dxf>
  </rfmt>
  <rfmt sheetId="1" sqref="AE423" start="0" length="2147483647">
    <dxf>
      <font/>
    </dxf>
  </rfmt>
  <rfmt sheetId="1" sqref="AE423" start="0" length="2147483647">
    <dxf>
      <font/>
    </dxf>
  </rfmt>
  <rcc rId="970" sId="1">
    <nc r="AF423">
      <f>IF(D423 = D829,1,_xll.BDP(K423,$AF$11)*L423)</f>
    </nc>
  </rcc>
  <rfmt sheetId="1" sqref="AF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23" start="0" length="0">
    <dxf>
      <fill>
        <patternFill patternType="solid">
          <bgColor rgb="FFF2F2F2"/>
        </patternFill>
      </fill>
    </dxf>
  </rfmt>
  <rfmt sheetId="1" sqref="AF423" start="0" length="2147483647">
    <dxf>
      <font/>
    </dxf>
  </rfmt>
  <rfmt sheetId="1" sqref="AF423" start="0" length="2147483647">
    <dxf>
      <font/>
    </dxf>
  </rfmt>
  <rcc rId="971" sId="1">
    <nc r="AG423">
      <f>AC423*AE423*V423/AF423 / AI763</f>
    </nc>
  </rcc>
  <rfmt sheetId="1" sqref="AG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23" start="0" length="0">
    <dxf>
      <fill>
        <patternFill patternType="solid">
          <bgColor rgb="FFF2F2F2"/>
        </patternFill>
      </fill>
    </dxf>
  </rfmt>
  <rfmt sheetId="1" sqref="AG423" start="0" length="2147483647">
    <dxf>
      <font/>
    </dxf>
  </rfmt>
  <rfmt sheetId="1" sqref="AG423" start="0" length="2147483647">
    <dxf>
      <font/>
    </dxf>
  </rfmt>
  <rcc rId="972" sId="1">
    <nc r="AH423">
      <f>AC423*AE423*V423/AF423 / AI829</f>
    </nc>
  </rcc>
  <rfmt sheetId="1" sqref="AH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23" start="0" length="0">
    <dxf>
      <fill>
        <patternFill patternType="solid">
          <bgColor rgb="FFF2F2F2"/>
        </patternFill>
      </fill>
    </dxf>
  </rfmt>
  <rfmt sheetId="1" sqref="AH423" start="0" length="2147483647">
    <dxf>
      <font/>
    </dxf>
  </rfmt>
  <rfmt sheetId="1" sqref="AH423" start="0" length="2147483647">
    <dxf>
      <font/>
    </dxf>
  </rfmt>
  <rcc rId="973" sId="1">
    <oc r="E424" t="inlineStr">
      <is>
        <t>Ashmore Group</t>
      </is>
    </oc>
    <nc r="E424" t="inlineStr">
      <is>
        <t>Ashmore</t>
      </is>
    </nc>
  </rcc>
  <rcc rId="974" sId="1" numFmtId="4">
    <oc r="J424">
      <v>-1032000</v>
    </oc>
    <nc r="J424">
      <v>-2283944</v>
    </nc>
  </rcc>
  <rcc rId="975" sId="1" numFmtId="4">
    <oc r="AE424">
      <v>-1032000</v>
    </oc>
    <nc r="AE424">
      <v>-2283944</v>
    </nc>
  </rcc>
  <rcc rId="976" sId="1" numFmtId="4">
    <oc r="J428">
      <v>-1126000</v>
    </oc>
    <nc r="J428">
      <v>-1317000</v>
    </nc>
  </rcc>
  <rcc rId="977" sId="1" numFmtId="4">
    <oc r="AE428">
      <v>-1126000</v>
    </oc>
    <nc r="AE428">
      <v>-1317000</v>
    </nc>
  </rcc>
  <rcc rId="978" sId="1" numFmtId="4">
    <oc r="J432">
      <v>2291000</v>
    </oc>
    <nc r="J432">
      <v>1465000</v>
    </nc>
  </rcc>
  <rcc rId="979" sId="1" numFmtId="4">
    <oc r="AE432">
      <v>2291000</v>
    </oc>
    <nc r="AE432">
      <v>1465000</v>
    </nc>
  </rcc>
  <rcc rId="980" sId="1" numFmtId="4">
    <oc r="J433">
      <v>-100000</v>
    </oc>
    <nc r="J433">
      <v>-206517</v>
    </nc>
  </rcc>
  <rcc rId="981" sId="1" numFmtId="4">
    <oc r="AE433">
      <v>-100000</v>
    </oc>
    <nc r="AE433">
      <v>-183417</v>
    </nc>
  </rcc>
  <rrc rId="982" sId="1" ref="A435:XFD435" action="insertRow">
    <undo index="0" exp="area" dr="G$1:G$1048576" r="E9" sId="1"/>
    <undo index="2" exp="area" ref3D="1" dr="$A$764:$XFD$82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35:AI435" start="0" length="0">
    <dxf>
      <fill>
        <patternFill patternType="none">
          <bgColor indexed="65"/>
        </patternFill>
      </fill>
    </dxf>
  </rfmt>
  <rfmt sheetId="1" sqref="A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35" start="0" length="2147483647">
    <dxf>
      <font/>
    </dxf>
  </rfmt>
  <rfmt sheetId="1" sqref="A435" start="0" length="2147483647">
    <dxf>
      <font/>
    </dxf>
  </rfmt>
  <rfmt sheetId="1" sqref="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35" start="0" length="2147483647">
    <dxf>
      <font/>
    </dxf>
  </rfmt>
  <rfmt sheetId="1" sqref="B435" start="0" length="2147483647">
    <dxf>
      <font/>
    </dxf>
  </rfmt>
  <rfmt sheetId="1" sqref="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35" start="0" length="2147483647">
    <dxf>
      <font/>
    </dxf>
  </rfmt>
  <rfmt sheetId="1" sqref="C435" start="0" length="2147483647">
    <dxf>
      <font/>
    </dxf>
  </rfmt>
  <rfmt sheetId="1" sqref="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35" start="0" length="2147483647">
    <dxf>
      <font/>
    </dxf>
  </rfmt>
  <rfmt sheetId="1" sqref="D435" start="0" length="2147483647">
    <dxf>
      <font/>
    </dxf>
  </rfmt>
  <rfmt sheetId="1" sqref="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35" start="0" length="2147483647">
    <dxf>
      <font/>
    </dxf>
  </rfmt>
  <rfmt sheetId="1" sqref="E435" start="0" length="2147483647">
    <dxf>
      <font/>
    </dxf>
  </rfmt>
  <rfmt sheetId="1" sqref="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35" start="0" length="2147483647">
    <dxf>
      <font/>
    </dxf>
  </rfmt>
  <rfmt sheetId="1" sqref="F435" start="0" length="2147483647">
    <dxf>
      <font/>
    </dxf>
  </rfmt>
  <rfmt sheetId="1" sqref="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35" start="0" length="2147483647">
    <dxf>
      <font/>
    </dxf>
  </rfmt>
  <rfmt sheetId="1" sqref="G435" start="0" length="2147483647">
    <dxf>
      <font/>
    </dxf>
  </rfmt>
  <rfmt sheetId="1" sqref="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35" start="0" length="2147483647">
    <dxf>
      <font/>
    </dxf>
  </rfmt>
  <rfmt sheetId="1" sqref="H435" start="0" length="2147483647">
    <dxf>
      <font/>
    </dxf>
  </rfmt>
  <rfmt sheetId="1" sqref="I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35" start="0" length="2147483647">
    <dxf>
      <font/>
    </dxf>
  </rfmt>
  <rfmt sheetId="1" sqref="I435" start="0" length="2147483647">
    <dxf>
      <font/>
    </dxf>
  </rfmt>
  <rfmt sheetId="1" sqref="J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35" start="0" length="2147483647">
    <dxf>
      <font/>
    </dxf>
  </rfmt>
  <rfmt sheetId="1" sqref="J435" start="0" length="2147483647">
    <dxf>
      <font/>
    </dxf>
  </rfmt>
  <rfmt sheetId="1" sqref="K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35" start="0" length="2147483647">
    <dxf>
      <font/>
    </dxf>
  </rfmt>
  <rfmt sheetId="1" sqref="K435" start="0" length="2147483647">
    <dxf>
      <font/>
    </dxf>
  </rfmt>
  <rfmt sheetId="1" sqref="L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35" start="0" length="2147483647">
    <dxf>
      <font/>
    </dxf>
  </rfmt>
  <rfmt sheetId="1" sqref="L435" start="0" length="2147483647">
    <dxf>
      <font/>
    </dxf>
  </rfmt>
  <rfmt sheetId="1" sqref="M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35" start="0" length="2147483647">
    <dxf>
      <font/>
    </dxf>
  </rfmt>
  <rfmt sheetId="1" sqref="M435" start="0" length="2147483647">
    <dxf>
      <font/>
    </dxf>
  </rfmt>
  <rfmt sheetId="1" sqref="N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35" start="0" length="2147483647">
    <dxf>
      <font/>
    </dxf>
  </rfmt>
  <rfmt sheetId="1" sqref="N435" start="0" length="2147483647">
    <dxf>
      <font/>
    </dxf>
  </rfmt>
  <rfmt sheetId="1" sqref="O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35" start="0" length="2147483647">
    <dxf>
      <font/>
    </dxf>
  </rfmt>
  <rfmt sheetId="1" sqref="O435" start="0" length="2147483647">
    <dxf>
      <font/>
    </dxf>
  </rfmt>
  <rfmt sheetId="1" sqref="P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35" start="0" length="2147483647">
    <dxf>
      <font/>
    </dxf>
  </rfmt>
  <rfmt sheetId="1" sqref="P435" start="0" length="2147483647">
    <dxf>
      <font/>
    </dxf>
  </rfmt>
  <rfmt sheetId="1" sqref="Q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35" start="0" length="2147483647">
    <dxf>
      <font/>
    </dxf>
  </rfmt>
  <rfmt sheetId="1" sqref="Q435" start="0" length="2147483647">
    <dxf>
      <font/>
    </dxf>
  </rfmt>
  <rfmt sheetId="1" sqref="R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35" start="0" length="2147483647">
    <dxf>
      <font/>
    </dxf>
  </rfmt>
  <rfmt sheetId="1" sqref="R435" start="0" length="2147483647">
    <dxf>
      <font/>
    </dxf>
  </rfmt>
  <rfmt sheetId="1" sqref="S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35" start="0" length="2147483647">
    <dxf>
      <font/>
    </dxf>
  </rfmt>
  <rfmt sheetId="1" sqref="S435" start="0" length="2147483647">
    <dxf>
      <font/>
    </dxf>
  </rfmt>
  <rfmt sheetId="1" sqref="T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35" start="0" length="2147483647">
    <dxf>
      <font/>
    </dxf>
  </rfmt>
  <rfmt sheetId="1" sqref="T435" start="0" length="2147483647">
    <dxf>
      <font/>
    </dxf>
  </rfmt>
  <rfmt sheetId="1" sqref="U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35" start="0" length="2147483647">
    <dxf>
      <font/>
    </dxf>
  </rfmt>
  <rfmt sheetId="1" sqref="U435" start="0" length="2147483647">
    <dxf>
      <font/>
    </dxf>
  </rfmt>
  <rfmt sheetId="1" sqref="V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35" start="0" length="2147483647">
    <dxf>
      <font/>
    </dxf>
  </rfmt>
  <rfmt sheetId="1" sqref="V435" start="0" length="2147483647">
    <dxf>
      <font/>
    </dxf>
  </rfmt>
  <rfmt sheetId="1" sqref="W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35" start="0" length="2147483647">
    <dxf>
      <font/>
    </dxf>
  </rfmt>
  <rfmt sheetId="1" sqref="W435" start="0" length="2147483647">
    <dxf>
      <font/>
    </dxf>
  </rfmt>
  <rfmt sheetId="1" sqref="X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35" start="0" length="2147483647">
    <dxf>
      <font/>
    </dxf>
  </rfmt>
  <rfmt sheetId="1" sqref="X435" start="0" length="2147483647">
    <dxf>
      <font/>
    </dxf>
  </rfmt>
  <rfmt sheetId="1" sqref="Y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35" start="0" length="2147483647">
    <dxf>
      <font/>
    </dxf>
  </rfmt>
  <rfmt sheetId="1" sqref="Y435" start="0" length="2147483647">
    <dxf>
      <font/>
    </dxf>
  </rfmt>
  <rfmt sheetId="1" sqref="Z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35" start="0" length="2147483647">
    <dxf>
      <font/>
    </dxf>
  </rfmt>
  <rfmt sheetId="1" sqref="Z435" start="0" length="2147483647">
    <dxf>
      <font/>
    </dxf>
  </rfmt>
  <rfmt sheetId="1" sqref="AA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35" start="0" length="2147483647">
    <dxf>
      <font/>
    </dxf>
  </rfmt>
  <rfmt sheetId="1" sqref="AA435" start="0" length="2147483647">
    <dxf>
      <font/>
    </dxf>
  </rfmt>
  <rfmt sheetId="1" sqref="A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35" start="0" length="0">
    <dxf>
      <fill>
        <patternFill patternType="solid">
          <bgColor rgb="FFF2F2F2"/>
        </patternFill>
      </fill>
    </dxf>
  </rfmt>
  <rfmt sheetId="1" sqref="AB435" start="0" length="2147483647">
    <dxf>
      <font/>
    </dxf>
  </rfmt>
  <rfmt sheetId="1" sqref="AB435" start="0" length="2147483647">
    <dxf>
      <font/>
    </dxf>
  </rfmt>
  <rfmt sheetId="1" sqref="A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35" start="0" length="0">
    <dxf>
      <fill>
        <patternFill patternType="solid">
          <bgColor rgb="FFF2F2F2"/>
        </patternFill>
      </fill>
    </dxf>
  </rfmt>
  <rfmt sheetId="1" sqref="AC435" start="0" length="2147483647">
    <dxf>
      <font/>
    </dxf>
  </rfmt>
  <rfmt sheetId="1" sqref="AC435" start="0" length="2147483647">
    <dxf>
      <font/>
    </dxf>
  </rfmt>
  <rfmt sheetId="1" sqref="A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35" start="0" length="0">
    <dxf>
      <fill>
        <patternFill patternType="solid">
          <bgColor rgb="FFF2F2F2"/>
        </patternFill>
      </fill>
    </dxf>
  </rfmt>
  <rfmt sheetId="1" sqref="AD435" start="0" length="2147483647">
    <dxf>
      <font/>
    </dxf>
  </rfmt>
  <rfmt sheetId="1" sqref="AD435" start="0" length="2147483647">
    <dxf>
      <font/>
    </dxf>
  </rfmt>
  <rfmt sheetId="1" sqref="A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35" start="0" length="0">
    <dxf>
      <fill>
        <patternFill patternType="solid">
          <bgColor rgb="FFF2F2F2"/>
        </patternFill>
      </fill>
    </dxf>
  </rfmt>
  <rfmt sheetId="1" sqref="AE435" start="0" length="2147483647">
    <dxf>
      <font/>
    </dxf>
  </rfmt>
  <rfmt sheetId="1" sqref="AE435" start="0" length="2147483647">
    <dxf>
      <font/>
    </dxf>
  </rfmt>
  <rfmt sheetId="1" sqref="A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35" start="0" length="0">
    <dxf>
      <fill>
        <patternFill patternType="solid">
          <bgColor rgb="FFF2F2F2"/>
        </patternFill>
      </fill>
    </dxf>
  </rfmt>
  <rfmt sheetId="1" sqref="AF435" start="0" length="2147483647">
    <dxf>
      <font/>
    </dxf>
  </rfmt>
  <rfmt sheetId="1" sqref="AF435" start="0" length="2147483647">
    <dxf>
      <font/>
    </dxf>
  </rfmt>
  <rfmt sheetId="1" sqref="A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35" start="0" length="0">
    <dxf>
      <fill>
        <patternFill patternType="solid">
          <bgColor rgb="FFF2F2F2"/>
        </patternFill>
      </fill>
    </dxf>
  </rfmt>
  <rfmt sheetId="1" sqref="AG435" start="0" length="2147483647">
    <dxf>
      <font/>
    </dxf>
  </rfmt>
  <rfmt sheetId="1" sqref="AG435" start="0" length="2147483647">
    <dxf>
      <font/>
    </dxf>
  </rfmt>
  <rfmt sheetId="1" sqref="A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35" start="0" length="0">
    <dxf>
      <fill>
        <patternFill patternType="solid">
          <bgColor rgb="FFF2F2F2"/>
        </patternFill>
      </fill>
    </dxf>
  </rfmt>
  <rfmt sheetId="1" sqref="AH435" start="0" length="2147483647">
    <dxf>
      <font/>
    </dxf>
  </rfmt>
  <rfmt sheetId="1" sqref="AH435" start="0" length="2147483647">
    <dxf>
      <font/>
    </dxf>
  </rfmt>
  <rfmt sheetId="1" sqref="AI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35" start="0" length="0">
    <dxf>
      <fill>
        <patternFill patternType="solid">
          <bgColor rgb="FFF2F2F2"/>
        </patternFill>
      </fill>
    </dxf>
  </rfmt>
  <rfmt sheetId="1" sqref="AI435" start="0" length="2147483647">
    <dxf>
      <font/>
    </dxf>
  </rfmt>
  <rfmt sheetId="1" sqref="AI435" start="0" length="2147483647">
    <dxf>
      <font/>
    </dxf>
  </rfmt>
  <rcc rId="983" sId="1">
    <nc r="B435">
      <v>28354</v>
    </nc>
  </rcc>
  <rfmt sheetId="1" sqref="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35" start="0" length="2147483647">
    <dxf>
      <font/>
    </dxf>
  </rfmt>
  <rfmt sheetId="1" sqref="B435" start="0" length="2147483647">
    <dxf>
      <font/>
    </dxf>
  </rfmt>
  <rfmt sheetId="1" sqref="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35" start="0" length="2147483647">
    <dxf>
      <font/>
    </dxf>
  </rfmt>
  <rfmt sheetId="1" sqref="C435" start="0" length="2147483647">
    <dxf>
      <font/>
    </dxf>
  </rfmt>
  <rcc rId="984" sId="1">
    <nc r="E435" t="inlineStr">
      <is>
        <t>BIG TECHNOLOGIES LTD</t>
      </is>
    </nc>
  </rcc>
  <rfmt sheetId="1" sqref="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35" start="0" length="2147483647">
    <dxf>
      <font/>
    </dxf>
  </rfmt>
  <rfmt sheetId="1" sqref="E435" start="0" length="2147483647">
    <dxf>
      <font/>
    </dxf>
  </rfmt>
  <rcc rId="985" sId="1">
    <nc r="D435" t="inlineStr">
      <is>
        <t>GBP</t>
      </is>
    </nc>
  </rcc>
  <rfmt sheetId="1" sqref="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35" start="0" length="2147483647">
    <dxf>
      <font/>
    </dxf>
  </rfmt>
  <rfmt sheetId="1" sqref="D435" start="0" length="2147483647">
    <dxf>
      <font/>
    </dxf>
  </rfmt>
  <rcc rId="986" sId="1" numFmtId="34">
    <nc r="F435">
      <v>5</v>
    </nc>
  </rcc>
  <rfmt sheetId="1" sqref="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35" start="0" length="2147483647">
    <dxf>
      <font/>
    </dxf>
  </rfmt>
  <rfmt sheetId="1" sqref="F435" start="0" length="2147483647">
    <dxf>
      <font/>
    </dxf>
  </rfmt>
  <rcc rId="987" sId="1" numFmtId="34">
    <nc r="G435">
      <v>5</v>
    </nc>
  </rcc>
  <rfmt sheetId="1" sqref="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35" start="0" length="2147483647">
    <dxf>
      <font/>
    </dxf>
  </rfmt>
  <rfmt sheetId="1" sqref="G435" start="0" length="2147483647">
    <dxf>
      <font/>
    </dxf>
  </rfmt>
  <rcc rId="988" sId="1" numFmtId="34">
    <nc r="AB435">
      <v>5</v>
    </nc>
  </rcc>
  <rfmt sheetId="1" sqref="AB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35" start="0" length="0">
    <dxf>
      <fill>
        <patternFill patternType="solid">
          <bgColor rgb="FFF2F2F2"/>
        </patternFill>
      </fill>
    </dxf>
  </rfmt>
  <rfmt sheetId="1" sqref="AB435" start="0" length="2147483647">
    <dxf>
      <font/>
    </dxf>
  </rfmt>
  <rfmt sheetId="1" sqref="AB435" start="0" length="2147483647">
    <dxf>
      <font/>
    </dxf>
  </rfmt>
  <rcc rId="989" sId="1">
    <nc r="H435">
      <f>IF(OR(OR(G435="#N/A N/A",G435="#N/A Real Time"),OR(F435="#N/A N/A",F435="#N/A Real Time")),0,  G435 - F435)</f>
    </nc>
  </rcc>
  <rfmt sheetId="1" sqref="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35" start="0" length="2147483647">
    <dxf>
      <font/>
    </dxf>
  </rfmt>
  <rfmt sheetId="1" sqref="H435" start="0" length="2147483647">
    <dxf>
      <font/>
    </dxf>
  </rfmt>
  <rcc rId="990" sId="1">
    <nc r="I435">
      <f>IF(OR(F435=0,F435="#N/A N/A"),0,H435 / F435*100)</f>
    </nc>
  </rcc>
  <rfmt sheetId="1" sqref="I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35" start="0" length="2147483647">
    <dxf>
      <font/>
    </dxf>
  </rfmt>
  <rfmt sheetId="1" sqref="I435" start="0" length="2147483647">
    <dxf>
      <font/>
    </dxf>
  </rfmt>
  <rcc rId="991" sId="1" numFmtId="4">
    <nc r="J435">
      <v>318683</v>
    </nc>
  </rcc>
  <rfmt sheetId="1" sqref="J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35" start="0" length="2147483647">
    <dxf>
      <font/>
    </dxf>
  </rfmt>
  <rfmt sheetId="1" sqref="J435" start="0" length="2147483647">
    <dxf>
      <font/>
    </dxf>
  </rfmt>
  <rcc rId="992" sId="1">
    <nc r="K435">
      <f>CONCATENATE(D830,D435, " Curncy")</f>
    </nc>
  </rcc>
  <rfmt sheetId="1" sqref="K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35" start="0" length="2147483647">
    <dxf>
      <font/>
    </dxf>
  </rfmt>
  <rfmt sheetId="1" sqref="K435" start="0" length="2147483647">
    <dxf>
      <font/>
    </dxf>
  </rfmt>
  <rcc rId="993" sId="1">
    <nc r="L435">
      <f>IF(D435 = D830,1,_xll.BDP(K435,$L$11))</f>
    </nc>
  </rcc>
  <rfmt sheetId="1" sqref="L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35" start="0" length="2147483647">
    <dxf>
      <font/>
    </dxf>
  </rfmt>
  <rfmt sheetId="1" sqref="L435" start="0" length="2147483647">
    <dxf>
      <font/>
    </dxf>
  </rfmt>
  <rcc rId="994" sId="1">
    <nc r="M435">
      <f>IF(D435 = D830,1,_xll.BDP(K435,$M$11)*L435)</f>
    </nc>
  </rcc>
  <rfmt sheetId="1" sqref="M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35" start="0" length="2147483647">
    <dxf>
      <font/>
    </dxf>
  </rfmt>
  <rfmt sheetId="1" sqref="M435" start="0" length="2147483647">
    <dxf>
      <font/>
    </dxf>
  </rfmt>
  <rcc rId="995" sId="1">
    <nc r="N435">
      <f>H435*J435*V435/M435</f>
    </nc>
  </rcc>
  <rfmt sheetId="1" sqref="N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35" start="0" length="2147483647">
    <dxf>
      <font/>
    </dxf>
  </rfmt>
  <rfmt sheetId="1" sqref="N435" start="0" length="2147483647">
    <dxf>
      <font/>
    </dxf>
  </rfmt>
  <rcc rId="996" sId="1">
    <nc r="O435">
      <f>N435 / AA764</f>
    </nc>
  </rcc>
  <rfmt sheetId="1" sqref="O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35" start="0" length="2147483647">
    <dxf>
      <font/>
    </dxf>
  </rfmt>
  <rfmt sheetId="1" sqref="O435" start="0" length="2147483647">
    <dxf>
      <font/>
    </dxf>
  </rfmt>
  <rcc rId="997" sId="1">
    <nc r="P435">
      <f>N435 / AA830</f>
    </nc>
  </rcc>
  <rfmt sheetId="1" sqref="P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35" start="0" length="2147483647">
    <dxf>
      <font/>
    </dxf>
  </rfmt>
  <rfmt sheetId="1" sqref="P435" start="0" length="2147483647">
    <dxf>
      <font/>
    </dxf>
  </rfmt>
  <rcc rId="998" sId="1">
    <nc r="Q435">
      <f>IF(J435=0,0,G435*J435*V435/M435)</f>
    </nc>
  </rcc>
  <rfmt sheetId="1" sqref="Q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35" start="0" length="2147483647">
    <dxf>
      <font/>
    </dxf>
  </rfmt>
  <rfmt sheetId="1" sqref="Q435" start="0" length="2147483647">
    <dxf>
      <font/>
    </dxf>
  </rfmt>
  <rcc rId="999" sId="1">
    <nc r="R435">
      <f>Q435 / AA764*100</f>
    </nc>
  </rcc>
  <rfmt sheetId="1" sqref="R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35" start="0" length="2147483647">
    <dxf>
      <font/>
    </dxf>
  </rfmt>
  <rfmt sheetId="1" sqref="R435" start="0" length="2147483647">
    <dxf>
      <font/>
    </dxf>
  </rfmt>
  <rcc rId="1000" sId="1">
    <nc r="S435">
      <f>Q435 / AA830*100</f>
    </nc>
  </rcc>
  <rfmt sheetId="1" sqref="S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35" start="0" length="2147483647">
    <dxf>
      <font/>
    </dxf>
  </rfmt>
  <rfmt sheetId="1" sqref="S435" start="0" length="2147483647">
    <dxf>
      <font/>
    </dxf>
  </rfmt>
  <rcc rId="1001" sId="1">
    <nc r="T435">
      <f>IF(S435&lt;0,R435,0)</f>
    </nc>
  </rcc>
  <rfmt sheetId="1" sqref="T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35" start="0" length="2147483647">
    <dxf>
      <font/>
    </dxf>
  </rfmt>
  <rfmt sheetId="1" sqref="T435" start="0" length="2147483647">
    <dxf>
      <font/>
    </dxf>
  </rfmt>
  <rcc rId="1002" sId="1">
    <nc r="U435">
      <f>IF(S435&gt;0,R435,0)</f>
    </nc>
  </rcc>
  <rfmt sheetId="1" sqref="U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35" start="0" length="2147483647">
    <dxf>
      <font/>
    </dxf>
  </rfmt>
  <rfmt sheetId="1" sqref="U435" start="0" length="2147483647">
    <dxf>
      <font/>
    </dxf>
  </rfmt>
  <rcc rId="1003" sId="1">
    <nc r="V435">
      <f>IF(EXACT(D435,UPPER(D435)),1,0.01)/X435</f>
    </nc>
  </rcc>
  <rfmt sheetId="1" sqref="V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35" start="0" length="2147483647">
    <dxf>
      <font/>
    </dxf>
  </rfmt>
  <rfmt sheetId="1" sqref="V435" start="0" length="2147483647">
    <dxf>
      <font/>
    </dxf>
  </rfmt>
  <rcc rId="1004" sId="1">
    <nc r="W435">
      <v>1</v>
    </nc>
  </rcc>
  <rfmt sheetId="1" sqref="W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35" start="0" length="2147483647">
    <dxf>
      <font/>
    </dxf>
  </rfmt>
  <rfmt sheetId="1" sqref="W435" start="0" length="2147483647">
    <dxf>
      <font/>
    </dxf>
  </rfmt>
  <rcc rId="1005" sId="1">
    <nc r="X435">
      <v>1</v>
    </nc>
  </rcc>
  <rfmt sheetId="1" sqref="X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35" start="0" length="2147483647">
    <dxf>
      <font/>
    </dxf>
  </rfmt>
  <rfmt sheetId="1" sqref="X435" start="0" length="2147483647">
    <dxf>
      <font/>
    </dxf>
  </rfmt>
  <rcc rId="1006" sId="1">
    <nc r="Y435">
      <f>IF(AND(S435&lt;0,O435&gt;0),O435,0)</f>
    </nc>
  </rcc>
  <rfmt sheetId="1" sqref="Y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35" start="0" length="2147483647">
    <dxf>
      <font/>
    </dxf>
  </rfmt>
  <rfmt sheetId="1" sqref="Y435" start="0" length="2147483647">
    <dxf>
      <font/>
    </dxf>
  </rfmt>
  <rcc rId="1007" sId="1">
    <nc r="Z435">
      <f>IF(AND(S435&gt;0,O435&gt;0),O435,0)</f>
    </nc>
  </rcc>
  <rfmt sheetId="1" sqref="Z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35" start="0" length="2147483647">
    <dxf>
      <font/>
    </dxf>
  </rfmt>
  <rfmt sheetId="1" sqref="Z435" start="0" length="2147483647">
    <dxf>
      <font/>
    </dxf>
  </rfmt>
  <rcc rId="1008" sId="1">
    <nc r="AC435">
      <f>IF(OR(OR(F435="#N/A N/A",F435="#N/A Real Time"),OR(AB435="#N/A N/A",AB435="#N/A Real Time")),0,  F435 - AB435)</f>
    </nc>
  </rcc>
  <rfmt sheetId="1" sqref="AC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35" start="0" length="0">
    <dxf>
      <fill>
        <patternFill patternType="solid">
          <bgColor rgb="FFF2F2F2"/>
        </patternFill>
      </fill>
    </dxf>
  </rfmt>
  <rfmt sheetId="1" sqref="AC435" start="0" length="2147483647">
    <dxf>
      <font/>
    </dxf>
  </rfmt>
  <rfmt sheetId="1" sqref="AC435" start="0" length="2147483647">
    <dxf>
      <font/>
    </dxf>
  </rfmt>
  <rcc rId="1009" sId="1">
    <nc r="AD435">
      <f>IF(OR(AB435=0,AB435="#N/A N/A"),0,AC435 / AB435*100)</f>
    </nc>
  </rcc>
  <rfmt sheetId="1" sqref="AD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35" start="0" length="0">
    <dxf>
      <fill>
        <patternFill patternType="solid">
          <bgColor rgb="FFF2F2F2"/>
        </patternFill>
      </fill>
    </dxf>
  </rfmt>
  <rfmt sheetId="1" sqref="AD435" start="0" length="2147483647">
    <dxf>
      <font/>
    </dxf>
  </rfmt>
  <rfmt sheetId="1" sqref="AD435" start="0" length="2147483647">
    <dxf>
      <font/>
    </dxf>
  </rfmt>
  <rcc rId="1010" sId="1" numFmtId="4">
    <nc r="AE435">
      <v>318683</v>
    </nc>
  </rcc>
  <rfmt sheetId="1" sqref="AE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35" start="0" length="0">
    <dxf>
      <fill>
        <patternFill patternType="solid">
          <bgColor rgb="FFF2F2F2"/>
        </patternFill>
      </fill>
    </dxf>
  </rfmt>
  <rfmt sheetId="1" sqref="AE435" start="0" length="2147483647">
    <dxf>
      <font/>
    </dxf>
  </rfmt>
  <rfmt sheetId="1" sqref="AE435" start="0" length="2147483647">
    <dxf>
      <font/>
    </dxf>
  </rfmt>
  <rcc rId="1011" sId="1">
    <nc r="AF435">
      <f>IF(D435 = D830,1,_xll.BDP(K435,$AF$11)*L435)</f>
    </nc>
  </rcc>
  <rfmt sheetId="1" sqref="AF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35" start="0" length="0">
    <dxf>
      <fill>
        <patternFill patternType="solid">
          <bgColor rgb="FFF2F2F2"/>
        </patternFill>
      </fill>
    </dxf>
  </rfmt>
  <rfmt sheetId="1" sqref="AF435" start="0" length="2147483647">
    <dxf>
      <font/>
    </dxf>
  </rfmt>
  <rfmt sheetId="1" sqref="AF435" start="0" length="2147483647">
    <dxf>
      <font/>
    </dxf>
  </rfmt>
  <rcc rId="1012" sId="1">
    <nc r="AG435">
      <f>AC435*AE435*V435/AF435 / AI764</f>
    </nc>
  </rcc>
  <rfmt sheetId="1" sqref="AG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35" start="0" length="0">
    <dxf>
      <fill>
        <patternFill patternType="solid">
          <bgColor rgb="FFF2F2F2"/>
        </patternFill>
      </fill>
    </dxf>
  </rfmt>
  <rfmt sheetId="1" sqref="AG435" start="0" length="2147483647">
    <dxf>
      <font/>
    </dxf>
  </rfmt>
  <rfmt sheetId="1" sqref="AG435" start="0" length="2147483647">
    <dxf>
      <font/>
    </dxf>
  </rfmt>
  <rcc rId="1013" sId="1">
    <nc r="AH435">
      <f>AC435*AE435*V435/AF435 / AI830</f>
    </nc>
  </rcc>
  <rfmt sheetId="1" sqref="AH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35" start="0" length="0">
    <dxf>
      <fill>
        <patternFill patternType="solid">
          <bgColor rgb="FFF2F2F2"/>
        </patternFill>
      </fill>
    </dxf>
  </rfmt>
  <rfmt sheetId="1" sqref="AH435" start="0" length="2147483647">
    <dxf>
      <font/>
    </dxf>
  </rfmt>
  <rfmt sheetId="1" sqref="AH435" start="0" length="2147483647">
    <dxf>
      <font/>
    </dxf>
  </rfmt>
  <rcc rId="1014" sId="1" numFmtId="4">
    <oc r="J442">
      <v>0</v>
    </oc>
    <nc r="J442">
      <v>369000</v>
    </nc>
  </rcc>
  <rcc rId="1015" sId="1" numFmtId="4">
    <oc r="AE442">
      <v>0</v>
    </oc>
    <nc r="AE442">
      <v>369000</v>
    </nc>
  </rcc>
  <rcc rId="1016" sId="1">
    <oc r="D443" t="inlineStr">
      <is>
        <t>GBP</t>
      </is>
    </oc>
    <nc r="D443"/>
  </rcc>
  <rcc rId="1017" sId="1" numFmtId="34">
    <oc r="F443">
      <v>8.2799999999999994</v>
    </oc>
    <nc r="F443"/>
  </rcc>
  <rcc rId="1018" sId="1" numFmtId="34">
    <oc r="G443">
      <v>8.2799999999999994</v>
    </oc>
    <nc r="G443"/>
  </rcc>
  <rcc rId="1019" sId="1" numFmtId="34">
    <oc r="AB443">
      <v>8.2799999999999994</v>
    </oc>
    <nc r="AB443"/>
  </rcc>
  <rcc rId="1020" sId="1" numFmtId="4">
    <oc r="J443">
      <v>197449</v>
    </oc>
    <nc r="J443">
      <v>0</v>
    </nc>
  </rcc>
  <rcc rId="1021" sId="1" numFmtId="4">
    <oc r="AE443">
      <v>197449</v>
    </oc>
    <nc r="AE443">
      <v>0</v>
    </nc>
  </rcc>
  <rcc rId="1022" sId="1" numFmtId="4">
    <oc r="J447">
      <v>-202000</v>
    </oc>
    <nc r="J447">
      <v>-571000</v>
    </nc>
  </rcc>
  <rcc rId="1023" sId="1" numFmtId="4">
    <oc r="AE447">
      <v>-202000</v>
    </oc>
    <nc r="AE447">
      <v>-571000</v>
    </nc>
  </rcc>
  <rcc rId="1024" sId="1" numFmtId="4">
    <oc r="J450">
      <v>0</v>
    </oc>
    <nc r="J450">
      <v>-425926</v>
    </nc>
  </rcc>
  <rcc rId="1025" sId="1" numFmtId="4">
    <oc r="AE450">
      <v>0</v>
    </oc>
    <nc r="AE450">
      <v>-425926</v>
    </nc>
  </rcc>
  <rcc rId="1026" sId="1" numFmtId="4">
    <oc r="J456">
      <v>-225000</v>
    </oc>
    <nc r="J456">
      <v>-71656</v>
    </nc>
  </rcc>
  <rcc rId="1027" sId="1" numFmtId="4">
    <oc r="AE456">
      <v>-225000</v>
    </oc>
    <nc r="AE456">
      <v>-71656</v>
    </nc>
  </rcc>
  <rcc rId="1028" sId="1" numFmtId="4">
    <oc r="J457">
      <v>-126000</v>
    </oc>
    <nc r="J457">
      <v>-85000</v>
    </nc>
  </rcc>
  <rcc rId="1029" sId="1" numFmtId="4">
    <oc r="AE457">
      <v>0</v>
    </oc>
    <nc r="AE457">
      <v>-85000</v>
    </nc>
  </rcc>
  <rcc rId="1030" sId="1" numFmtId="4">
    <oc r="J459">
      <v>261933</v>
    </oc>
    <nc r="J459">
      <v>327933</v>
    </nc>
  </rcc>
  <rcc rId="1031" sId="1" numFmtId="4">
    <oc r="AE459">
      <v>261933</v>
    </oc>
    <nc r="AE459">
      <v>327933</v>
    </nc>
  </rcc>
  <rcc rId="1032" sId="1" numFmtId="4">
    <oc r="J462">
      <v>-21842000</v>
    </oc>
    <nc r="J462">
      <v>-27955074</v>
    </nc>
  </rcc>
  <rcc rId="1033" sId="1" numFmtId="4">
    <oc r="AE462">
      <v>-21842000</v>
    </oc>
    <nc r="AE462">
      <v>-26211508</v>
    </nc>
  </rcc>
  <rrc rId="1034" sId="1" ref="A464:XFD464" action="insertRow">
    <undo index="0" exp="area" dr="G$1:G$1048576" r="E9" sId="1"/>
    <undo index="2" exp="area" ref3D="1" dr="$A$765:$XFD$82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64:AI464" start="0" length="0">
    <dxf>
      <fill>
        <patternFill patternType="none">
          <bgColor indexed="65"/>
        </patternFill>
      </fill>
    </dxf>
  </rfmt>
  <rfmt sheetId="1" sqref="A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64" start="0" length="2147483647">
    <dxf>
      <font/>
    </dxf>
  </rfmt>
  <rfmt sheetId="1" sqref="A464" start="0" length="2147483647">
    <dxf>
      <font/>
    </dxf>
  </rfmt>
  <rfmt sheetId="1" sqref="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64" start="0" length="2147483647">
    <dxf>
      <font/>
    </dxf>
  </rfmt>
  <rfmt sheetId="1" sqref="B464" start="0" length="2147483647">
    <dxf>
      <font/>
    </dxf>
  </rfmt>
  <rfmt sheetId="1" sqref="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64" start="0" length="2147483647">
    <dxf>
      <font/>
    </dxf>
  </rfmt>
  <rfmt sheetId="1" sqref="C464" start="0" length="2147483647">
    <dxf>
      <font/>
    </dxf>
  </rfmt>
  <rfmt sheetId="1" sqref="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64" start="0" length="2147483647">
    <dxf>
      <font/>
    </dxf>
  </rfmt>
  <rfmt sheetId="1" sqref="D464" start="0" length="2147483647">
    <dxf>
      <font/>
    </dxf>
  </rfmt>
  <rfmt sheetId="1" sqref="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64" start="0" length="2147483647">
    <dxf>
      <font/>
    </dxf>
  </rfmt>
  <rfmt sheetId="1" sqref="E464" start="0" length="2147483647">
    <dxf>
      <font/>
    </dxf>
  </rfmt>
  <rfmt sheetId="1" sqref="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64" start="0" length="2147483647">
    <dxf>
      <font/>
    </dxf>
  </rfmt>
  <rfmt sheetId="1" sqref="F464" start="0" length="2147483647">
    <dxf>
      <font/>
    </dxf>
  </rfmt>
  <rfmt sheetId="1" sqref="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64" start="0" length="2147483647">
    <dxf>
      <font/>
    </dxf>
  </rfmt>
  <rfmt sheetId="1" sqref="G464" start="0" length="2147483647">
    <dxf>
      <font/>
    </dxf>
  </rfmt>
  <rfmt sheetId="1" sqref="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64" start="0" length="2147483647">
    <dxf>
      <font/>
    </dxf>
  </rfmt>
  <rfmt sheetId="1" sqref="H464" start="0" length="2147483647">
    <dxf>
      <font/>
    </dxf>
  </rfmt>
  <rfmt sheetId="1" sqref="I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64" start="0" length="2147483647">
    <dxf>
      <font/>
    </dxf>
  </rfmt>
  <rfmt sheetId="1" sqref="I464" start="0" length="2147483647">
    <dxf>
      <font/>
    </dxf>
  </rfmt>
  <rfmt sheetId="1" sqref="J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64" start="0" length="2147483647">
    <dxf>
      <font/>
    </dxf>
  </rfmt>
  <rfmt sheetId="1" sqref="J464" start="0" length="2147483647">
    <dxf>
      <font/>
    </dxf>
  </rfmt>
  <rfmt sheetId="1" sqref="K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64" start="0" length="2147483647">
    <dxf>
      <font/>
    </dxf>
  </rfmt>
  <rfmt sheetId="1" sqref="K464" start="0" length="2147483647">
    <dxf>
      <font/>
    </dxf>
  </rfmt>
  <rfmt sheetId="1" sqref="L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64" start="0" length="2147483647">
    <dxf>
      <font/>
    </dxf>
  </rfmt>
  <rfmt sheetId="1" sqref="L464" start="0" length="2147483647">
    <dxf>
      <font/>
    </dxf>
  </rfmt>
  <rfmt sheetId="1" sqref="M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64" start="0" length="2147483647">
    <dxf>
      <font/>
    </dxf>
  </rfmt>
  <rfmt sheetId="1" sqref="M464" start="0" length="2147483647">
    <dxf>
      <font/>
    </dxf>
  </rfmt>
  <rfmt sheetId="1" sqref="N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64" start="0" length="2147483647">
    <dxf>
      <font/>
    </dxf>
  </rfmt>
  <rfmt sheetId="1" sqref="N464" start="0" length="2147483647">
    <dxf>
      <font/>
    </dxf>
  </rfmt>
  <rfmt sheetId="1" sqref="O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64" start="0" length="2147483647">
    <dxf>
      <font/>
    </dxf>
  </rfmt>
  <rfmt sheetId="1" sqref="O464" start="0" length="2147483647">
    <dxf>
      <font/>
    </dxf>
  </rfmt>
  <rfmt sheetId="1" sqref="P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64" start="0" length="2147483647">
    <dxf>
      <font/>
    </dxf>
  </rfmt>
  <rfmt sheetId="1" sqref="P464" start="0" length="2147483647">
    <dxf>
      <font/>
    </dxf>
  </rfmt>
  <rfmt sheetId="1" sqref="Q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64" start="0" length="2147483647">
    <dxf>
      <font/>
    </dxf>
  </rfmt>
  <rfmt sheetId="1" sqref="Q464" start="0" length="2147483647">
    <dxf>
      <font/>
    </dxf>
  </rfmt>
  <rfmt sheetId="1" sqref="R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64" start="0" length="2147483647">
    <dxf>
      <font/>
    </dxf>
  </rfmt>
  <rfmt sheetId="1" sqref="R464" start="0" length="2147483647">
    <dxf>
      <font/>
    </dxf>
  </rfmt>
  <rfmt sheetId="1" sqref="S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64" start="0" length="2147483647">
    <dxf>
      <font/>
    </dxf>
  </rfmt>
  <rfmt sheetId="1" sqref="S464" start="0" length="2147483647">
    <dxf>
      <font/>
    </dxf>
  </rfmt>
  <rfmt sheetId="1" sqref="T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64" start="0" length="2147483647">
    <dxf>
      <font/>
    </dxf>
  </rfmt>
  <rfmt sheetId="1" sqref="T464" start="0" length="2147483647">
    <dxf>
      <font/>
    </dxf>
  </rfmt>
  <rfmt sheetId="1" sqref="U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64" start="0" length="2147483647">
    <dxf>
      <font/>
    </dxf>
  </rfmt>
  <rfmt sheetId="1" sqref="U464" start="0" length="2147483647">
    <dxf>
      <font/>
    </dxf>
  </rfmt>
  <rfmt sheetId="1" sqref="V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64" start="0" length="2147483647">
    <dxf>
      <font/>
    </dxf>
  </rfmt>
  <rfmt sheetId="1" sqref="V464" start="0" length="2147483647">
    <dxf>
      <font/>
    </dxf>
  </rfmt>
  <rfmt sheetId="1" sqref="W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64" start="0" length="2147483647">
    <dxf>
      <font/>
    </dxf>
  </rfmt>
  <rfmt sheetId="1" sqref="W464" start="0" length="2147483647">
    <dxf>
      <font/>
    </dxf>
  </rfmt>
  <rfmt sheetId="1" sqref="X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64" start="0" length="2147483647">
    <dxf>
      <font/>
    </dxf>
  </rfmt>
  <rfmt sheetId="1" sqref="X464" start="0" length="2147483647">
    <dxf>
      <font/>
    </dxf>
  </rfmt>
  <rfmt sheetId="1" sqref="Y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64" start="0" length="2147483647">
    <dxf>
      <font/>
    </dxf>
  </rfmt>
  <rfmt sheetId="1" sqref="Y464" start="0" length="2147483647">
    <dxf>
      <font/>
    </dxf>
  </rfmt>
  <rfmt sheetId="1" sqref="Z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64" start="0" length="2147483647">
    <dxf>
      <font/>
    </dxf>
  </rfmt>
  <rfmt sheetId="1" sqref="Z464" start="0" length="2147483647">
    <dxf>
      <font/>
    </dxf>
  </rfmt>
  <rfmt sheetId="1" sqref="AA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64" start="0" length="2147483647">
    <dxf>
      <font/>
    </dxf>
  </rfmt>
  <rfmt sheetId="1" sqref="AA464" start="0" length="2147483647">
    <dxf>
      <font/>
    </dxf>
  </rfmt>
  <rfmt sheetId="1" sqref="A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64" start="0" length="0">
    <dxf>
      <fill>
        <patternFill patternType="solid">
          <bgColor rgb="FFF2F2F2"/>
        </patternFill>
      </fill>
    </dxf>
  </rfmt>
  <rfmt sheetId="1" sqref="AB464" start="0" length="2147483647">
    <dxf>
      <font/>
    </dxf>
  </rfmt>
  <rfmt sheetId="1" sqref="AB464" start="0" length="2147483647">
    <dxf>
      <font/>
    </dxf>
  </rfmt>
  <rfmt sheetId="1" sqref="A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64" start="0" length="0">
    <dxf>
      <fill>
        <patternFill patternType="solid">
          <bgColor rgb="FFF2F2F2"/>
        </patternFill>
      </fill>
    </dxf>
  </rfmt>
  <rfmt sheetId="1" sqref="AC464" start="0" length="2147483647">
    <dxf>
      <font/>
    </dxf>
  </rfmt>
  <rfmt sheetId="1" sqref="AC464" start="0" length="2147483647">
    <dxf>
      <font/>
    </dxf>
  </rfmt>
  <rfmt sheetId="1" sqref="A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64" start="0" length="0">
    <dxf>
      <fill>
        <patternFill patternType="solid">
          <bgColor rgb="FFF2F2F2"/>
        </patternFill>
      </fill>
    </dxf>
  </rfmt>
  <rfmt sheetId="1" sqref="AD464" start="0" length="2147483647">
    <dxf>
      <font/>
    </dxf>
  </rfmt>
  <rfmt sheetId="1" sqref="AD464" start="0" length="2147483647">
    <dxf>
      <font/>
    </dxf>
  </rfmt>
  <rfmt sheetId="1" sqref="A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64" start="0" length="0">
    <dxf>
      <fill>
        <patternFill patternType="solid">
          <bgColor rgb="FFF2F2F2"/>
        </patternFill>
      </fill>
    </dxf>
  </rfmt>
  <rfmt sheetId="1" sqref="AE464" start="0" length="2147483647">
    <dxf>
      <font/>
    </dxf>
  </rfmt>
  <rfmt sheetId="1" sqref="AE464" start="0" length="2147483647">
    <dxf>
      <font/>
    </dxf>
  </rfmt>
  <rfmt sheetId="1" sqref="A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64" start="0" length="0">
    <dxf>
      <fill>
        <patternFill patternType="solid">
          <bgColor rgb="FFF2F2F2"/>
        </patternFill>
      </fill>
    </dxf>
  </rfmt>
  <rfmt sheetId="1" sqref="AF464" start="0" length="2147483647">
    <dxf>
      <font/>
    </dxf>
  </rfmt>
  <rfmt sheetId="1" sqref="AF464" start="0" length="2147483647">
    <dxf>
      <font/>
    </dxf>
  </rfmt>
  <rfmt sheetId="1" sqref="A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64" start="0" length="0">
    <dxf>
      <fill>
        <patternFill patternType="solid">
          <bgColor rgb="FFF2F2F2"/>
        </patternFill>
      </fill>
    </dxf>
  </rfmt>
  <rfmt sheetId="1" sqref="AG464" start="0" length="2147483647">
    <dxf>
      <font/>
    </dxf>
  </rfmt>
  <rfmt sheetId="1" sqref="AG464" start="0" length="2147483647">
    <dxf>
      <font/>
    </dxf>
  </rfmt>
  <rfmt sheetId="1" sqref="A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64" start="0" length="0">
    <dxf>
      <fill>
        <patternFill patternType="solid">
          <bgColor rgb="FFF2F2F2"/>
        </patternFill>
      </fill>
    </dxf>
  </rfmt>
  <rfmt sheetId="1" sqref="AH464" start="0" length="2147483647">
    <dxf>
      <font/>
    </dxf>
  </rfmt>
  <rfmt sheetId="1" sqref="AH464" start="0" length="2147483647">
    <dxf>
      <font/>
    </dxf>
  </rfmt>
  <rfmt sheetId="1" sqref="AI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64" start="0" length="0">
    <dxf>
      <fill>
        <patternFill patternType="solid">
          <bgColor rgb="FFF2F2F2"/>
        </patternFill>
      </fill>
    </dxf>
  </rfmt>
  <rfmt sheetId="1" sqref="AI464" start="0" length="2147483647">
    <dxf>
      <font/>
    </dxf>
  </rfmt>
  <rfmt sheetId="1" sqref="AI464" start="0" length="2147483647">
    <dxf>
      <font/>
    </dxf>
  </rfmt>
  <rcc rId="1035" sId="1">
    <nc r="B464">
      <v>27254</v>
    </nc>
  </rcc>
  <rfmt sheetId="1" sqref="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64" start="0" length="2147483647">
    <dxf>
      <font/>
    </dxf>
  </rfmt>
  <rfmt sheetId="1" sqref="B464" start="0" length="2147483647">
    <dxf>
      <font/>
    </dxf>
  </rfmt>
  <rcc rId="1036" sId="1">
    <nc r="C464" t="inlineStr">
      <is>
        <t>DGOC LN Equity</t>
      </is>
    </nc>
  </rcc>
  <rfmt sheetId="1" sqref="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64" start="0" length="2147483647">
    <dxf>
      <font/>
    </dxf>
  </rfmt>
  <rfmt sheetId="1" sqref="C464" start="0" length="2147483647">
    <dxf>
      <font/>
    </dxf>
  </rfmt>
  <rcc rId="1037" sId="1">
    <nc r="E464" t="inlineStr">
      <is>
        <t>Diversified Gas &amp; Oil</t>
      </is>
    </nc>
  </rcc>
  <rfmt sheetId="1" sqref="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64" start="0" length="2147483647">
    <dxf>
      <font/>
    </dxf>
  </rfmt>
  <rfmt sheetId="1" sqref="E464" start="0" length="2147483647">
    <dxf>
      <font/>
    </dxf>
  </rfmt>
  <rcc rId="1038" sId="1">
    <nc r="D464">
      <f>_xll.BDP(C464,$D$11)</f>
    </nc>
  </rcc>
  <rfmt sheetId="1" sqref="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64" start="0" length="2147483647">
    <dxf>
      <font/>
    </dxf>
  </rfmt>
  <rfmt sheetId="1" sqref="D464" start="0" length="2147483647">
    <dxf>
      <font/>
    </dxf>
  </rfmt>
  <rcc rId="1039" sId="1">
    <nc r="F464">
      <f>_xll.BDP(C464,$F$11)</f>
    </nc>
  </rcc>
  <rfmt sheetId="1" sqref="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64" start="0" length="2147483647">
    <dxf>
      <font/>
    </dxf>
  </rfmt>
  <rfmt sheetId="1" sqref="F464" start="0" length="2147483647">
    <dxf>
      <font/>
    </dxf>
  </rfmt>
  <rcc rId="1040" sId="1">
    <nc r="G464">
      <f>_xll.BDP(C464,$G$11)</f>
    </nc>
  </rcc>
  <rfmt sheetId="1" sqref="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64" start="0" length="2147483647">
    <dxf>
      <font/>
    </dxf>
  </rfmt>
  <rfmt sheetId="1" sqref="G464" start="0" length="2147483647">
    <dxf>
      <font/>
    </dxf>
  </rfmt>
  <rcc rId="1041" sId="1">
    <nc r="AB464">
      <f>_xll.BDH(C464,$AB$11,$D$1,$D$1)</f>
    </nc>
  </rcc>
  <rfmt sheetId="1" sqref="AB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64" start="0" length="0">
    <dxf>
      <fill>
        <patternFill patternType="solid">
          <bgColor rgb="FFF2F2F2"/>
        </patternFill>
      </fill>
    </dxf>
  </rfmt>
  <rfmt sheetId="1" sqref="AB464" start="0" length="2147483647">
    <dxf>
      <font/>
    </dxf>
  </rfmt>
  <rfmt sheetId="1" sqref="AB464" start="0" length="2147483647">
    <dxf>
      <font/>
    </dxf>
  </rfmt>
  <rcc rId="1042" sId="1">
    <nc r="H464">
      <f>IF(OR(OR(G464="#N/A N/A",G464="#N/A Real Time"),OR(F464="#N/A N/A",F464="#N/A Real Time")),0,  G464 - F464)</f>
    </nc>
  </rcc>
  <rfmt sheetId="1" sqref="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64" start="0" length="2147483647">
    <dxf>
      <font/>
    </dxf>
  </rfmt>
  <rfmt sheetId="1" sqref="H464" start="0" length="2147483647">
    <dxf>
      <font/>
    </dxf>
  </rfmt>
  <rcc rId="1043" sId="1">
    <nc r="I464">
      <f>IF(OR(F464=0,F464="#N/A N/A"),0,H464 / F464*100)</f>
    </nc>
  </rcc>
  <rfmt sheetId="1" sqref="I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64" start="0" length="2147483647">
    <dxf>
      <font/>
    </dxf>
  </rfmt>
  <rfmt sheetId="1" sqref="I464" start="0" length="2147483647">
    <dxf>
      <font/>
    </dxf>
  </rfmt>
  <rcc rId="1044" sId="1" numFmtId="4">
    <nc r="J464">
      <v>-170085</v>
    </nc>
  </rcc>
  <rfmt sheetId="1" sqref="J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64" start="0" length="2147483647">
    <dxf>
      <font/>
    </dxf>
  </rfmt>
  <rfmt sheetId="1" sqref="J464" start="0" length="2147483647">
    <dxf>
      <font/>
    </dxf>
  </rfmt>
  <rcc rId="1045" sId="1">
    <nc r="K464">
      <f>CONCATENATE(D831,D464, " Curncy")</f>
    </nc>
  </rcc>
  <rfmt sheetId="1" sqref="K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64" start="0" length="2147483647">
    <dxf>
      <font/>
    </dxf>
  </rfmt>
  <rfmt sheetId="1" sqref="K464" start="0" length="2147483647">
    <dxf>
      <font/>
    </dxf>
  </rfmt>
  <rcc rId="1046" sId="1">
    <nc r="L464">
      <f>IF(D464 = D831,1,_xll.BDP(K464,$L$11))</f>
    </nc>
  </rcc>
  <rfmt sheetId="1" sqref="L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64" start="0" length="2147483647">
    <dxf>
      <font/>
    </dxf>
  </rfmt>
  <rfmt sheetId="1" sqref="L464" start="0" length="2147483647">
    <dxf>
      <font/>
    </dxf>
  </rfmt>
  <rcc rId="1047" sId="1">
    <nc r="M464">
      <f>IF(D464 = D831,1,_xll.BDP(K464,$M$11)*L464)</f>
    </nc>
  </rcc>
  <rfmt sheetId="1" sqref="M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64" start="0" length="2147483647">
    <dxf>
      <font/>
    </dxf>
  </rfmt>
  <rfmt sheetId="1" sqref="M464" start="0" length="2147483647">
    <dxf>
      <font/>
    </dxf>
  </rfmt>
  <rcc rId="1048" sId="1">
    <nc r="N464">
      <f>H464*J464*V464/M464</f>
    </nc>
  </rcc>
  <rfmt sheetId="1" sqref="N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64" start="0" length="2147483647">
    <dxf>
      <font/>
    </dxf>
  </rfmt>
  <rfmt sheetId="1" sqref="N464" start="0" length="2147483647">
    <dxf>
      <font/>
    </dxf>
  </rfmt>
  <rcc rId="1049" sId="1">
    <nc r="O464">
      <f>N464 / AA765</f>
    </nc>
  </rcc>
  <rfmt sheetId="1" sqref="O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64" start="0" length="2147483647">
    <dxf>
      <font/>
    </dxf>
  </rfmt>
  <rfmt sheetId="1" sqref="O464" start="0" length="2147483647">
    <dxf>
      <font/>
    </dxf>
  </rfmt>
  <rcc rId="1050" sId="1">
    <nc r="P464">
      <f>N464 / AA831</f>
    </nc>
  </rcc>
  <rfmt sheetId="1" sqref="P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64" start="0" length="2147483647">
    <dxf>
      <font/>
    </dxf>
  </rfmt>
  <rfmt sheetId="1" sqref="P464" start="0" length="2147483647">
    <dxf>
      <font/>
    </dxf>
  </rfmt>
  <rcc rId="1051" sId="1">
    <nc r="Q464">
      <f>IF(J464=0,0,G464*J464*V464/M464)</f>
    </nc>
  </rcc>
  <rfmt sheetId="1" sqref="Q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64" start="0" length="2147483647">
    <dxf>
      <font/>
    </dxf>
  </rfmt>
  <rfmt sheetId="1" sqref="Q464" start="0" length="2147483647">
    <dxf>
      <font/>
    </dxf>
  </rfmt>
  <rcc rId="1052" sId="1">
    <nc r="R464">
      <f>Q464 / AA765*100</f>
    </nc>
  </rcc>
  <rfmt sheetId="1" sqref="R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64" start="0" length="2147483647">
    <dxf>
      <font/>
    </dxf>
  </rfmt>
  <rfmt sheetId="1" sqref="R464" start="0" length="2147483647">
    <dxf>
      <font/>
    </dxf>
  </rfmt>
  <rcc rId="1053" sId="1">
    <nc r="S464">
      <f>Q464 / AA831*100</f>
    </nc>
  </rcc>
  <rfmt sheetId="1" sqref="S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64" start="0" length="2147483647">
    <dxf>
      <font/>
    </dxf>
  </rfmt>
  <rfmt sheetId="1" sqref="S464" start="0" length="2147483647">
    <dxf>
      <font/>
    </dxf>
  </rfmt>
  <rcc rId="1054" sId="1">
    <nc r="T464">
      <f>IF(S464&lt;0,R464,0)</f>
    </nc>
  </rcc>
  <rfmt sheetId="1" sqref="T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64" start="0" length="2147483647">
    <dxf>
      <font/>
    </dxf>
  </rfmt>
  <rfmt sheetId="1" sqref="T464" start="0" length="2147483647">
    <dxf>
      <font/>
    </dxf>
  </rfmt>
  <rcc rId="1055" sId="1">
    <nc r="U464">
      <f>IF(S464&gt;0,R464,0)</f>
    </nc>
  </rcc>
  <rfmt sheetId="1" sqref="U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64" start="0" length="2147483647">
    <dxf>
      <font/>
    </dxf>
  </rfmt>
  <rfmt sheetId="1" sqref="U464" start="0" length="2147483647">
    <dxf>
      <font/>
    </dxf>
  </rfmt>
  <rcc rId="1056" sId="1">
    <nc r="V464">
      <f>IF(EXACT(D464,UPPER(D464)),1,0.01)/X464</f>
    </nc>
  </rcc>
  <rfmt sheetId="1" sqref="V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64" start="0" length="2147483647">
    <dxf>
      <font/>
    </dxf>
  </rfmt>
  <rfmt sheetId="1" sqref="V464" start="0" length="2147483647">
    <dxf>
      <font/>
    </dxf>
  </rfmt>
  <rcc rId="1057" sId="1">
    <nc r="W464">
      <v>0</v>
    </nc>
  </rcc>
  <rfmt sheetId="1" sqref="W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64" start="0" length="2147483647">
    <dxf>
      <font/>
    </dxf>
  </rfmt>
  <rfmt sheetId="1" sqref="W464" start="0" length="2147483647">
    <dxf>
      <font/>
    </dxf>
  </rfmt>
  <rcc rId="1058" sId="1">
    <nc r="X464">
      <v>1</v>
    </nc>
  </rcc>
  <rfmt sheetId="1" sqref="X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64" start="0" length="2147483647">
    <dxf>
      <font/>
    </dxf>
  </rfmt>
  <rfmt sheetId="1" sqref="X464" start="0" length="2147483647">
    <dxf>
      <font/>
    </dxf>
  </rfmt>
  <rcc rId="1059" sId="1">
    <nc r="Y464">
      <f>IF(AND(S464&lt;0,O464&gt;0),O464,0)</f>
    </nc>
  </rcc>
  <rfmt sheetId="1" sqref="Y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64" start="0" length="2147483647">
    <dxf>
      <font/>
    </dxf>
  </rfmt>
  <rfmt sheetId="1" sqref="Y464" start="0" length="2147483647">
    <dxf>
      <font/>
    </dxf>
  </rfmt>
  <rcc rId="1060" sId="1">
    <nc r="Z464">
      <f>IF(AND(S464&gt;0,O464&gt;0),O464,0)</f>
    </nc>
  </rcc>
  <rfmt sheetId="1" sqref="Z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64" start="0" length="2147483647">
    <dxf>
      <font/>
    </dxf>
  </rfmt>
  <rfmt sheetId="1" sqref="Z464" start="0" length="2147483647">
    <dxf>
      <font/>
    </dxf>
  </rfmt>
  <rcc rId="1061" sId="1">
    <nc r="AC464">
      <f>IF(OR(OR(F464="#N/A N/A",F464="#N/A Real Time"),OR(AB464="#N/A N/A",AB464="#N/A Real Time")),0,  F464 - AB464)</f>
    </nc>
  </rcc>
  <rfmt sheetId="1" sqref="AC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64" start="0" length="0">
    <dxf>
      <fill>
        <patternFill patternType="solid">
          <bgColor rgb="FFF2F2F2"/>
        </patternFill>
      </fill>
    </dxf>
  </rfmt>
  <rfmt sheetId="1" sqref="AC464" start="0" length="2147483647">
    <dxf>
      <font/>
    </dxf>
  </rfmt>
  <rfmt sheetId="1" sqref="AC464" start="0" length="2147483647">
    <dxf>
      <font/>
    </dxf>
  </rfmt>
  <rcc rId="1062" sId="1">
    <nc r="AD464">
      <f>IF(OR(AB464=0,AB464="#N/A N/A"),0,AC464 / AB464*100)</f>
    </nc>
  </rcc>
  <rfmt sheetId="1" sqref="AD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64" start="0" length="0">
    <dxf>
      <fill>
        <patternFill patternType="solid">
          <bgColor rgb="FFF2F2F2"/>
        </patternFill>
      </fill>
    </dxf>
  </rfmt>
  <rfmt sheetId="1" sqref="AD464" start="0" length="2147483647">
    <dxf>
      <font/>
    </dxf>
  </rfmt>
  <rfmt sheetId="1" sqref="AD464" start="0" length="2147483647">
    <dxf>
      <font/>
    </dxf>
  </rfmt>
  <rcc rId="1063" sId="1" numFmtId="4">
    <nc r="AE464">
      <v>-170085</v>
    </nc>
  </rcc>
  <rfmt sheetId="1" sqref="AE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64" start="0" length="0">
    <dxf>
      <fill>
        <patternFill patternType="solid">
          <bgColor rgb="FFF2F2F2"/>
        </patternFill>
      </fill>
    </dxf>
  </rfmt>
  <rfmt sheetId="1" sqref="AE464" start="0" length="2147483647">
    <dxf>
      <font/>
    </dxf>
  </rfmt>
  <rfmt sheetId="1" sqref="AE464" start="0" length="2147483647">
    <dxf>
      <font/>
    </dxf>
  </rfmt>
  <rcc rId="1064" sId="1">
    <nc r="AF464">
      <f>IF(D464 = D831,1,_xll.BDP(K464,$AF$11)*L464)</f>
    </nc>
  </rcc>
  <rfmt sheetId="1" sqref="AF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64" start="0" length="0">
    <dxf>
      <fill>
        <patternFill patternType="solid">
          <bgColor rgb="FFF2F2F2"/>
        </patternFill>
      </fill>
    </dxf>
  </rfmt>
  <rfmt sheetId="1" sqref="AF464" start="0" length="2147483647">
    <dxf>
      <font/>
    </dxf>
  </rfmt>
  <rfmt sheetId="1" sqref="AF464" start="0" length="2147483647">
    <dxf>
      <font/>
    </dxf>
  </rfmt>
  <rcc rId="1065" sId="1">
    <nc r="AG464">
      <f>AC464*AE464*V464/AF464 / AI765</f>
    </nc>
  </rcc>
  <rfmt sheetId="1" sqref="AG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64" start="0" length="0">
    <dxf>
      <fill>
        <patternFill patternType="solid">
          <bgColor rgb="FFF2F2F2"/>
        </patternFill>
      </fill>
    </dxf>
  </rfmt>
  <rfmt sheetId="1" sqref="AG464" start="0" length="2147483647">
    <dxf>
      <font/>
    </dxf>
  </rfmt>
  <rfmt sheetId="1" sqref="AG464" start="0" length="2147483647">
    <dxf>
      <font/>
    </dxf>
  </rfmt>
  <rcc rId="1066" sId="1">
    <nc r="AH464">
      <f>AC464*AE464*V464/AF464 / AI831</f>
    </nc>
  </rcc>
  <rfmt sheetId="1" sqref="AH4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64" start="0" length="0">
    <dxf>
      <fill>
        <patternFill patternType="solid">
          <bgColor rgb="FFF2F2F2"/>
        </patternFill>
      </fill>
    </dxf>
  </rfmt>
  <rfmt sheetId="1" sqref="AH464" start="0" length="2147483647">
    <dxf>
      <font/>
    </dxf>
  </rfmt>
  <rfmt sheetId="1" sqref="AH464" start="0" length="2147483647">
    <dxf>
      <font/>
    </dxf>
  </rfmt>
  <rcc rId="1067" sId="1" numFmtId="4">
    <oc r="J476">
      <v>-117000</v>
    </oc>
    <nc r="J476">
      <v>-694771</v>
    </nc>
  </rcc>
  <rcc rId="1068" sId="1" numFmtId="4">
    <oc r="AE476">
      <v>-117000</v>
    </oc>
    <nc r="AE476">
      <v>-518771</v>
    </nc>
  </rcc>
  <rcc rId="1069" sId="1" numFmtId="4">
    <oc r="J481">
      <v>0</v>
    </oc>
    <nc r="J481">
      <v>-346146</v>
    </nc>
  </rcc>
  <rcc rId="1070" sId="1" numFmtId="4">
    <oc r="J483">
      <v>-257000</v>
    </oc>
    <nc r="J483">
      <v>0</v>
    </nc>
  </rcc>
  <rcc rId="1071" sId="1" numFmtId="4">
    <oc r="AE483">
      <v>-257000</v>
    </oc>
    <nc r="AE483">
      <v>0</v>
    </nc>
  </rcc>
  <rcc rId="1072" sId="1" numFmtId="4">
    <oc r="J490">
      <v>6238194</v>
    </oc>
    <nc r="J490">
      <v>6255694</v>
    </nc>
  </rcc>
  <rcc rId="1073" sId="1" numFmtId="4">
    <oc r="AE490">
      <v>6238194</v>
    </oc>
    <nc r="AE490">
      <v>6255694</v>
    </nc>
  </rcc>
  <rrc rId="1074" sId="1" ref="A494:XFD494" action="insertRow">
    <undo index="0" exp="area" dr="G$1:G$1048576" r="E9" sId="1"/>
    <undo index="2" exp="area" ref3D="1" dr="$A$766:$XFD$82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94:AI494" start="0" length="0">
    <dxf>
      <fill>
        <patternFill patternType="none">
          <bgColor indexed="65"/>
        </patternFill>
      </fill>
    </dxf>
  </rfmt>
  <rfmt sheetId="1" sqref="A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94" start="0" length="2147483647">
    <dxf>
      <font/>
    </dxf>
  </rfmt>
  <rfmt sheetId="1" sqref="A494" start="0" length="2147483647">
    <dxf>
      <font/>
    </dxf>
  </rfmt>
  <rfmt sheetId="1" sqref="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4" start="0" length="2147483647">
    <dxf>
      <font/>
    </dxf>
  </rfmt>
  <rfmt sheetId="1" sqref="B494" start="0" length="2147483647">
    <dxf>
      <font/>
    </dxf>
  </rfmt>
  <rfmt sheetId="1" sqref="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4" start="0" length="2147483647">
    <dxf>
      <font/>
    </dxf>
  </rfmt>
  <rfmt sheetId="1" sqref="C494" start="0" length="2147483647">
    <dxf>
      <font/>
    </dxf>
  </rfmt>
  <rfmt sheetId="1" sqref="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4" start="0" length="2147483647">
    <dxf>
      <font/>
    </dxf>
  </rfmt>
  <rfmt sheetId="1" sqref="D494" start="0" length="2147483647">
    <dxf>
      <font/>
    </dxf>
  </rfmt>
  <rfmt sheetId="1" sqref="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4" start="0" length="2147483647">
    <dxf>
      <font/>
    </dxf>
  </rfmt>
  <rfmt sheetId="1" sqref="E494" start="0" length="2147483647">
    <dxf>
      <font/>
    </dxf>
  </rfmt>
  <rfmt sheetId="1" sqref="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4" start="0" length="2147483647">
    <dxf>
      <font/>
    </dxf>
  </rfmt>
  <rfmt sheetId="1" sqref="F494" start="0" length="2147483647">
    <dxf>
      <font/>
    </dxf>
  </rfmt>
  <rfmt sheetId="1" sqref="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4" start="0" length="2147483647">
    <dxf>
      <font/>
    </dxf>
  </rfmt>
  <rfmt sheetId="1" sqref="G494" start="0" length="2147483647">
    <dxf>
      <font/>
    </dxf>
  </rfmt>
  <rfmt sheetId="1" sqref="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4" start="0" length="2147483647">
    <dxf>
      <font/>
    </dxf>
  </rfmt>
  <rfmt sheetId="1" sqref="H494" start="0" length="2147483647">
    <dxf>
      <font/>
    </dxf>
  </rfmt>
  <rfmt sheetId="1" sqref="I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4" start="0" length="2147483647">
    <dxf>
      <font/>
    </dxf>
  </rfmt>
  <rfmt sheetId="1" sqref="I494" start="0" length="2147483647">
    <dxf>
      <font/>
    </dxf>
  </rfmt>
  <rfmt sheetId="1" sqref="J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4" start="0" length="2147483647">
    <dxf>
      <font/>
    </dxf>
  </rfmt>
  <rfmt sheetId="1" sqref="J494" start="0" length="2147483647">
    <dxf>
      <font/>
    </dxf>
  </rfmt>
  <rfmt sheetId="1" sqref="K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4" start="0" length="2147483647">
    <dxf>
      <font/>
    </dxf>
  </rfmt>
  <rfmt sheetId="1" sqref="K494" start="0" length="2147483647">
    <dxf>
      <font/>
    </dxf>
  </rfmt>
  <rfmt sheetId="1" sqref="L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4" start="0" length="2147483647">
    <dxf>
      <font/>
    </dxf>
  </rfmt>
  <rfmt sheetId="1" sqref="L494" start="0" length="2147483647">
    <dxf>
      <font/>
    </dxf>
  </rfmt>
  <rfmt sheetId="1" sqref="M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4" start="0" length="2147483647">
    <dxf>
      <font/>
    </dxf>
  </rfmt>
  <rfmt sheetId="1" sqref="M494" start="0" length="2147483647">
    <dxf>
      <font/>
    </dxf>
  </rfmt>
  <rfmt sheetId="1" sqref="N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4" start="0" length="2147483647">
    <dxf>
      <font/>
    </dxf>
  </rfmt>
  <rfmt sheetId="1" sqref="N494" start="0" length="2147483647">
    <dxf>
      <font/>
    </dxf>
  </rfmt>
  <rfmt sheetId="1" sqref="O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4" start="0" length="2147483647">
    <dxf>
      <font/>
    </dxf>
  </rfmt>
  <rfmt sheetId="1" sqref="O494" start="0" length="2147483647">
    <dxf>
      <font/>
    </dxf>
  </rfmt>
  <rfmt sheetId="1" sqref="P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4" start="0" length="2147483647">
    <dxf>
      <font/>
    </dxf>
  </rfmt>
  <rfmt sheetId="1" sqref="P494" start="0" length="2147483647">
    <dxf>
      <font/>
    </dxf>
  </rfmt>
  <rfmt sheetId="1" sqref="Q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4" start="0" length="2147483647">
    <dxf>
      <font/>
    </dxf>
  </rfmt>
  <rfmt sheetId="1" sqref="Q494" start="0" length="2147483647">
    <dxf>
      <font/>
    </dxf>
  </rfmt>
  <rfmt sheetId="1" sqref="R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4" start="0" length="2147483647">
    <dxf>
      <font/>
    </dxf>
  </rfmt>
  <rfmt sheetId="1" sqref="R494" start="0" length="2147483647">
    <dxf>
      <font/>
    </dxf>
  </rfmt>
  <rfmt sheetId="1" sqref="S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4" start="0" length="2147483647">
    <dxf>
      <font/>
    </dxf>
  </rfmt>
  <rfmt sheetId="1" sqref="S494" start="0" length="2147483647">
    <dxf>
      <font/>
    </dxf>
  </rfmt>
  <rfmt sheetId="1" sqref="T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4" start="0" length="2147483647">
    <dxf>
      <font/>
    </dxf>
  </rfmt>
  <rfmt sheetId="1" sqref="T494" start="0" length="2147483647">
    <dxf>
      <font/>
    </dxf>
  </rfmt>
  <rfmt sheetId="1" sqref="U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4" start="0" length="2147483647">
    <dxf>
      <font/>
    </dxf>
  </rfmt>
  <rfmt sheetId="1" sqref="U494" start="0" length="2147483647">
    <dxf>
      <font/>
    </dxf>
  </rfmt>
  <rfmt sheetId="1" sqref="V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4" start="0" length="2147483647">
    <dxf>
      <font/>
    </dxf>
  </rfmt>
  <rfmt sheetId="1" sqref="V494" start="0" length="2147483647">
    <dxf>
      <font/>
    </dxf>
  </rfmt>
  <rfmt sheetId="1" sqref="W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4" start="0" length="2147483647">
    <dxf>
      <font/>
    </dxf>
  </rfmt>
  <rfmt sheetId="1" sqref="W494" start="0" length="2147483647">
    <dxf>
      <font/>
    </dxf>
  </rfmt>
  <rfmt sheetId="1" sqref="X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4" start="0" length="2147483647">
    <dxf>
      <font/>
    </dxf>
  </rfmt>
  <rfmt sheetId="1" sqref="X494" start="0" length="2147483647">
    <dxf>
      <font/>
    </dxf>
  </rfmt>
  <rfmt sheetId="1" sqref="Y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4" start="0" length="2147483647">
    <dxf>
      <font/>
    </dxf>
  </rfmt>
  <rfmt sheetId="1" sqref="Y494" start="0" length="2147483647">
    <dxf>
      <font/>
    </dxf>
  </rfmt>
  <rfmt sheetId="1" sqref="Z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4" start="0" length="2147483647">
    <dxf>
      <font/>
    </dxf>
  </rfmt>
  <rfmt sheetId="1" sqref="Z494" start="0" length="2147483647">
    <dxf>
      <font/>
    </dxf>
  </rfmt>
  <rfmt sheetId="1" sqref="AA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94" start="0" length="2147483647">
    <dxf>
      <font/>
    </dxf>
  </rfmt>
  <rfmt sheetId="1" sqref="AA494" start="0" length="2147483647">
    <dxf>
      <font/>
    </dxf>
  </rfmt>
  <rfmt sheetId="1" sqref="A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4" start="0" length="0">
    <dxf>
      <fill>
        <patternFill patternType="solid">
          <bgColor rgb="FFF2F2F2"/>
        </patternFill>
      </fill>
    </dxf>
  </rfmt>
  <rfmt sheetId="1" sqref="AB494" start="0" length="2147483647">
    <dxf>
      <font/>
    </dxf>
  </rfmt>
  <rfmt sheetId="1" sqref="AB494" start="0" length="2147483647">
    <dxf>
      <font/>
    </dxf>
  </rfmt>
  <rfmt sheetId="1" sqref="A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4" start="0" length="0">
    <dxf>
      <fill>
        <patternFill patternType="solid">
          <bgColor rgb="FFF2F2F2"/>
        </patternFill>
      </fill>
    </dxf>
  </rfmt>
  <rfmt sheetId="1" sqref="AC494" start="0" length="2147483647">
    <dxf>
      <font/>
    </dxf>
  </rfmt>
  <rfmt sheetId="1" sqref="AC494" start="0" length="2147483647">
    <dxf>
      <font/>
    </dxf>
  </rfmt>
  <rfmt sheetId="1" sqref="A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4" start="0" length="0">
    <dxf>
      <fill>
        <patternFill patternType="solid">
          <bgColor rgb="FFF2F2F2"/>
        </patternFill>
      </fill>
    </dxf>
  </rfmt>
  <rfmt sheetId="1" sqref="AD494" start="0" length="2147483647">
    <dxf>
      <font/>
    </dxf>
  </rfmt>
  <rfmt sheetId="1" sqref="AD494" start="0" length="2147483647">
    <dxf>
      <font/>
    </dxf>
  </rfmt>
  <rfmt sheetId="1" sqref="A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4" start="0" length="0">
    <dxf>
      <fill>
        <patternFill patternType="solid">
          <bgColor rgb="FFF2F2F2"/>
        </patternFill>
      </fill>
    </dxf>
  </rfmt>
  <rfmt sheetId="1" sqref="AE494" start="0" length="2147483647">
    <dxf>
      <font/>
    </dxf>
  </rfmt>
  <rfmt sheetId="1" sqref="AE494" start="0" length="2147483647">
    <dxf>
      <font/>
    </dxf>
  </rfmt>
  <rfmt sheetId="1" sqref="A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4" start="0" length="0">
    <dxf>
      <fill>
        <patternFill patternType="solid">
          <bgColor rgb="FFF2F2F2"/>
        </patternFill>
      </fill>
    </dxf>
  </rfmt>
  <rfmt sheetId="1" sqref="AF494" start="0" length="2147483647">
    <dxf>
      <font/>
    </dxf>
  </rfmt>
  <rfmt sheetId="1" sqref="AF494" start="0" length="2147483647">
    <dxf>
      <font/>
    </dxf>
  </rfmt>
  <rfmt sheetId="1" sqref="A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4" start="0" length="0">
    <dxf>
      <fill>
        <patternFill patternType="solid">
          <bgColor rgb="FFF2F2F2"/>
        </patternFill>
      </fill>
    </dxf>
  </rfmt>
  <rfmt sheetId="1" sqref="AG494" start="0" length="2147483647">
    <dxf>
      <font/>
    </dxf>
  </rfmt>
  <rfmt sheetId="1" sqref="AG494" start="0" length="2147483647">
    <dxf>
      <font/>
    </dxf>
  </rfmt>
  <rfmt sheetId="1" sqref="A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4" start="0" length="0">
    <dxf>
      <fill>
        <patternFill patternType="solid">
          <bgColor rgb="FFF2F2F2"/>
        </patternFill>
      </fill>
    </dxf>
  </rfmt>
  <rfmt sheetId="1" sqref="AH494" start="0" length="2147483647">
    <dxf>
      <font/>
    </dxf>
  </rfmt>
  <rfmt sheetId="1" sqref="AH494" start="0" length="2147483647">
    <dxf>
      <font/>
    </dxf>
  </rfmt>
  <rfmt sheetId="1" sqref="AI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94" start="0" length="0">
    <dxf>
      <fill>
        <patternFill patternType="solid">
          <bgColor rgb="FFF2F2F2"/>
        </patternFill>
      </fill>
    </dxf>
  </rfmt>
  <rfmt sheetId="1" sqref="AI494" start="0" length="2147483647">
    <dxf>
      <font/>
    </dxf>
  </rfmt>
  <rfmt sheetId="1" sqref="AI494" start="0" length="2147483647">
    <dxf>
      <font/>
    </dxf>
  </rfmt>
  <rcc rId="1075" sId="1">
    <nc r="B494">
      <v>3520</v>
    </nc>
  </rcc>
  <rfmt sheetId="1" sqref="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4" start="0" length="2147483647">
    <dxf>
      <font/>
    </dxf>
  </rfmt>
  <rfmt sheetId="1" sqref="B494" start="0" length="2147483647">
    <dxf>
      <font/>
    </dxf>
  </rfmt>
  <rcc rId="1076" sId="1">
    <nc r="C494" t="inlineStr">
      <is>
        <t>IGG LN Equity</t>
      </is>
    </nc>
  </rcc>
  <rfmt sheetId="1" sqref="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4" start="0" length="2147483647">
    <dxf>
      <font/>
    </dxf>
  </rfmt>
  <rfmt sheetId="1" sqref="C494" start="0" length="2147483647">
    <dxf>
      <font/>
    </dxf>
  </rfmt>
  <rcc rId="1077" sId="1">
    <nc r="E494" t="inlineStr">
      <is>
        <t>IG Group Holdings</t>
      </is>
    </nc>
  </rcc>
  <rfmt sheetId="1" sqref="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4" start="0" length="2147483647">
    <dxf>
      <font/>
    </dxf>
  </rfmt>
  <rfmt sheetId="1" sqref="E494" start="0" length="2147483647">
    <dxf>
      <font/>
    </dxf>
  </rfmt>
  <rcc rId="1078" sId="1">
    <nc r="D494">
      <f>_xll.BDP(C494,$D$11)</f>
    </nc>
  </rcc>
  <rfmt sheetId="1" sqref="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4" start="0" length="2147483647">
    <dxf>
      <font/>
    </dxf>
  </rfmt>
  <rfmt sheetId="1" sqref="D494" start="0" length="2147483647">
    <dxf>
      <font/>
    </dxf>
  </rfmt>
  <rcc rId="1079" sId="1">
    <nc r="F494">
      <f>_xll.BDP(C494,$F$11)</f>
    </nc>
  </rcc>
  <rfmt sheetId="1" sqref="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4" start="0" length="2147483647">
    <dxf>
      <font/>
    </dxf>
  </rfmt>
  <rfmt sheetId="1" sqref="F494" start="0" length="2147483647">
    <dxf>
      <font/>
    </dxf>
  </rfmt>
  <rcc rId="1080" sId="1">
    <nc r="G494">
      <f>_xll.BDP(C494,$G$11)</f>
    </nc>
  </rcc>
  <rfmt sheetId="1" sqref="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4" start="0" length="2147483647">
    <dxf>
      <font/>
    </dxf>
  </rfmt>
  <rfmt sheetId="1" sqref="G494" start="0" length="2147483647">
    <dxf>
      <font/>
    </dxf>
  </rfmt>
  <rcc rId="1081" sId="1">
    <nc r="AB494">
      <f>_xll.BDH(C494,$AB$11,$D$1,$D$1)</f>
    </nc>
  </rcc>
  <rfmt sheetId="1" sqref="AB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4" start="0" length="0">
    <dxf>
      <fill>
        <patternFill patternType="solid">
          <bgColor rgb="FFF2F2F2"/>
        </patternFill>
      </fill>
    </dxf>
  </rfmt>
  <rfmt sheetId="1" sqref="AB494" start="0" length="2147483647">
    <dxf>
      <font/>
    </dxf>
  </rfmt>
  <rfmt sheetId="1" sqref="AB494" start="0" length="2147483647">
    <dxf>
      <font/>
    </dxf>
  </rfmt>
  <rcc rId="1082" sId="1">
    <nc r="H494">
      <f>IF(OR(OR(G494="#N/A N/A",G494="#N/A Real Time"),OR(F494="#N/A N/A",F494="#N/A Real Time")),0,  G494 - F494)</f>
    </nc>
  </rcc>
  <rfmt sheetId="1" sqref="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4" start="0" length="2147483647">
    <dxf>
      <font/>
    </dxf>
  </rfmt>
  <rfmt sheetId="1" sqref="H494" start="0" length="2147483647">
    <dxf>
      <font/>
    </dxf>
  </rfmt>
  <rcc rId="1083" sId="1">
    <nc r="I494">
      <f>IF(OR(F494=0,F494="#N/A N/A"),0,H494 / F494*100)</f>
    </nc>
  </rcc>
  <rfmt sheetId="1" sqref="I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4" start="0" length="2147483647">
    <dxf>
      <font/>
    </dxf>
  </rfmt>
  <rfmt sheetId="1" sqref="I494" start="0" length="2147483647">
    <dxf>
      <font/>
    </dxf>
  </rfmt>
  <rcc rId="1084" sId="1" numFmtId="4">
    <nc r="J494">
      <v>-90000</v>
    </nc>
  </rcc>
  <rfmt sheetId="1" sqref="J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4" start="0" length="2147483647">
    <dxf>
      <font/>
    </dxf>
  </rfmt>
  <rfmt sheetId="1" sqref="J494" start="0" length="2147483647">
    <dxf>
      <font/>
    </dxf>
  </rfmt>
  <rcc rId="1085" sId="1">
    <nc r="K494">
      <f>CONCATENATE(D832,D494, " Curncy")</f>
    </nc>
  </rcc>
  <rfmt sheetId="1" sqref="K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4" start="0" length="2147483647">
    <dxf>
      <font/>
    </dxf>
  </rfmt>
  <rfmt sheetId="1" sqref="K494" start="0" length="2147483647">
    <dxf>
      <font/>
    </dxf>
  </rfmt>
  <rcc rId="1086" sId="1">
    <nc r="L494">
      <f>IF(D494 = D832,1,_xll.BDP(K494,$L$11))</f>
    </nc>
  </rcc>
  <rfmt sheetId="1" sqref="L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4" start="0" length="2147483647">
    <dxf>
      <font/>
    </dxf>
  </rfmt>
  <rfmt sheetId="1" sqref="L494" start="0" length="2147483647">
    <dxf>
      <font/>
    </dxf>
  </rfmt>
  <rcc rId="1087" sId="1">
    <nc r="M494">
      <f>IF(D494 = D832,1,_xll.BDP(K494,$M$11)*L494)</f>
    </nc>
  </rcc>
  <rfmt sheetId="1" sqref="M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4" start="0" length="2147483647">
    <dxf>
      <font/>
    </dxf>
  </rfmt>
  <rfmt sheetId="1" sqref="M494" start="0" length="2147483647">
    <dxf>
      <font/>
    </dxf>
  </rfmt>
  <rcc rId="1088" sId="1">
    <nc r="N494">
      <f>H494*J494*V494/M494</f>
    </nc>
  </rcc>
  <rfmt sheetId="1" sqref="N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4" start="0" length="2147483647">
    <dxf>
      <font/>
    </dxf>
  </rfmt>
  <rfmt sheetId="1" sqref="N494" start="0" length="2147483647">
    <dxf>
      <font/>
    </dxf>
  </rfmt>
  <rcc rId="1089" sId="1">
    <nc r="O494">
      <f>N494 / AA766</f>
    </nc>
  </rcc>
  <rfmt sheetId="1" sqref="O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4" start="0" length="2147483647">
    <dxf>
      <font/>
    </dxf>
  </rfmt>
  <rfmt sheetId="1" sqref="O494" start="0" length="2147483647">
    <dxf>
      <font/>
    </dxf>
  </rfmt>
  <rcc rId="1090" sId="1">
    <nc r="P494">
      <f>N494 / AA832</f>
    </nc>
  </rcc>
  <rfmt sheetId="1" sqref="P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4" start="0" length="2147483647">
    <dxf>
      <font/>
    </dxf>
  </rfmt>
  <rfmt sheetId="1" sqref="P494" start="0" length="2147483647">
    <dxf>
      <font/>
    </dxf>
  </rfmt>
  <rcc rId="1091" sId="1">
    <nc r="Q494">
      <f>IF(J494=0,0,G494*J494*V494/M494)</f>
    </nc>
  </rcc>
  <rfmt sheetId="1" sqref="Q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4" start="0" length="2147483647">
    <dxf>
      <font/>
    </dxf>
  </rfmt>
  <rfmt sheetId="1" sqref="Q494" start="0" length="2147483647">
    <dxf>
      <font/>
    </dxf>
  </rfmt>
  <rcc rId="1092" sId="1">
    <nc r="R494">
      <f>Q494 / AA766*100</f>
    </nc>
  </rcc>
  <rfmt sheetId="1" sqref="R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4" start="0" length="2147483647">
    <dxf>
      <font/>
    </dxf>
  </rfmt>
  <rfmt sheetId="1" sqref="R494" start="0" length="2147483647">
    <dxf>
      <font/>
    </dxf>
  </rfmt>
  <rcc rId="1093" sId="1">
    <nc r="S494">
      <f>Q494 / AA832*100</f>
    </nc>
  </rcc>
  <rfmt sheetId="1" sqref="S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4" start="0" length="2147483647">
    <dxf>
      <font/>
    </dxf>
  </rfmt>
  <rfmt sheetId="1" sqref="S494" start="0" length="2147483647">
    <dxf>
      <font/>
    </dxf>
  </rfmt>
  <rcc rId="1094" sId="1">
    <nc r="T494">
      <f>IF(S494&lt;0,R494,0)</f>
    </nc>
  </rcc>
  <rfmt sheetId="1" sqref="T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4" start="0" length="2147483647">
    <dxf>
      <font/>
    </dxf>
  </rfmt>
  <rfmt sheetId="1" sqref="T494" start="0" length="2147483647">
    <dxf>
      <font/>
    </dxf>
  </rfmt>
  <rcc rId="1095" sId="1">
    <nc r="U494">
      <f>IF(S494&gt;0,R494,0)</f>
    </nc>
  </rcc>
  <rfmt sheetId="1" sqref="U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4" start="0" length="2147483647">
    <dxf>
      <font/>
    </dxf>
  </rfmt>
  <rfmt sheetId="1" sqref="U494" start="0" length="2147483647">
    <dxf>
      <font/>
    </dxf>
  </rfmt>
  <rcc rId="1096" sId="1">
    <nc r="V494">
      <f>IF(EXACT(D494,UPPER(D494)),1,0.01)/X494</f>
    </nc>
  </rcc>
  <rfmt sheetId="1" sqref="V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4" start="0" length="2147483647">
    <dxf>
      <font/>
    </dxf>
  </rfmt>
  <rfmt sheetId="1" sqref="V494" start="0" length="2147483647">
    <dxf>
      <font/>
    </dxf>
  </rfmt>
  <rcc rId="1097" sId="1">
    <nc r="W494">
      <v>0</v>
    </nc>
  </rcc>
  <rfmt sheetId="1" sqref="W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4" start="0" length="2147483647">
    <dxf>
      <font/>
    </dxf>
  </rfmt>
  <rfmt sheetId="1" sqref="W494" start="0" length="2147483647">
    <dxf>
      <font/>
    </dxf>
  </rfmt>
  <rcc rId="1098" sId="1">
    <nc r="X494">
      <v>1</v>
    </nc>
  </rcc>
  <rfmt sheetId="1" sqref="X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4" start="0" length="2147483647">
    <dxf>
      <font/>
    </dxf>
  </rfmt>
  <rfmt sheetId="1" sqref="X494" start="0" length="2147483647">
    <dxf>
      <font/>
    </dxf>
  </rfmt>
  <rcc rId="1099" sId="1">
    <nc r="Y494">
      <f>IF(AND(S494&lt;0,O494&gt;0),O494,0)</f>
    </nc>
  </rcc>
  <rfmt sheetId="1" sqref="Y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4" start="0" length="2147483647">
    <dxf>
      <font/>
    </dxf>
  </rfmt>
  <rfmt sheetId="1" sqref="Y494" start="0" length="2147483647">
    <dxf>
      <font/>
    </dxf>
  </rfmt>
  <rcc rId="1100" sId="1">
    <nc r="Z494">
      <f>IF(AND(S494&gt;0,O494&gt;0),O494,0)</f>
    </nc>
  </rcc>
  <rfmt sheetId="1" sqref="Z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4" start="0" length="2147483647">
    <dxf>
      <font/>
    </dxf>
  </rfmt>
  <rfmt sheetId="1" sqref="Z494" start="0" length="2147483647">
    <dxf>
      <font/>
    </dxf>
  </rfmt>
  <rcc rId="1101" sId="1">
    <nc r="AC494">
      <f>IF(OR(OR(F494="#N/A N/A",F494="#N/A Real Time"),OR(AB494="#N/A N/A",AB494="#N/A Real Time")),0,  F494 - AB494)</f>
    </nc>
  </rcc>
  <rfmt sheetId="1" sqref="AC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4" start="0" length="0">
    <dxf>
      <fill>
        <patternFill patternType="solid">
          <bgColor rgb="FFF2F2F2"/>
        </patternFill>
      </fill>
    </dxf>
  </rfmt>
  <rfmt sheetId="1" sqref="AC494" start="0" length="2147483647">
    <dxf>
      <font/>
    </dxf>
  </rfmt>
  <rfmt sheetId="1" sqref="AC494" start="0" length="2147483647">
    <dxf>
      <font/>
    </dxf>
  </rfmt>
  <rcc rId="1102" sId="1">
    <nc r="AD494">
      <f>IF(OR(AB494=0,AB494="#N/A N/A"),0,AC494 / AB494*100)</f>
    </nc>
  </rcc>
  <rfmt sheetId="1" sqref="AD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4" start="0" length="0">
    <dxf>
      <fill>
        <patternFill patternType="solid">
          <bgColor rgb="FFF2F2F2"/>
        </patternFill>
      </fill>
    </dxf>
  </rfmt>
  <rfmt sheetId="1" sqref="AD494" start="0" length="2147483647">
    <dxf>
      <font/>
    </dxf>
  </rfmt>
  <rfmt sheetId="1" sqref="AD494" start="0" length="2147483647">
    <dxf>
      <font/>
    </dxf>
  </rfmt>
  <rcc rId="1103" sId="1" numFmtId="4">
    <nc r="AE494">
      <v>-90000</v>
    </nc>
  </rcc>
  <rfmt sheetId="1" sqref="AE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4" start="0" length="0">
    <dxf>
      <fill>
        <patternFill patternType="solid">
          <bgColor rgb="FFF2F2F2"/>
        </patternFill>
      </fill>
    </dxf>
  </rfmt>
  <rfmt sheetId="1" sqref="AE494" start="0" length="2147483647">
    <dxf>
      <font/>
    </dxf>
  </rfmt>
  <rfmt sheetId="1" sqref="AE494" start="0" length="2147483647">
    <dxf>
      <font/>
    </dxf>
  </rfmt>
  <rcc rId="1104" sId="1">
    <nc r="AF494">
      <f>IF(D494 = D832,1,_xll.BDP(K494,$AF$11)*L494)</f>
    </nc>
  </rcc>
  <rfmt sheetId="1" sqref="AF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4" start="0" length="0">
    <dxf>
      <fill>
        <patternFill patternType="solid">
          <bgColor rgb="FFF2F2F2"/>
        </patternFill>
      </fill>
    </dxf>
  </rfmt>
  <rfmt sheetId="1" sqref="AF494" start="0" length="2147483647">
    <dxf>
      <font/>
    </dxf>
  </rfmt>
  <rfmt sheetId="1" sqref="AF494" start="0" length="2147483647">
    <dxf>
      <font/>
    </dxf>
  </rfmt>
  <rcc rId="1105" sId="1">
    <nc r="AG494">
      <f>AC494*AE494*V494/AF494 / AI766</f>
    </nc>
  </rcc>
  <rfmt sheetId="1" sqref="AG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4" start="0" length="0">
    <dxf>
      <fill>
        <patternFill patternType="solid">
          <bgColor rgb="FFF2F2F2"/>
        </patternFill>
      </fill>
    </dxf>
  </rfmt>
  <rfmt sheetId="1" sqref="AG494" start="0" length="2147483647">
    <dxf>
      <font/>
    </dxf>
  </rfmt>
  <rfmt sheetId="1" sqref="AG494" start="0" length="2147483647">
    <dxf>
      <font/>
    </dxf>
  </rfmt>
  <rcc rId="1106" sId="1">
    <nc r="AH494">
      <f>AC494*AE494*V494/AF494 / AI832</f>
    </nc>
  </rcc>
  <rfmt sheetId="1" sqref="AH4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4" start="0" length="0">
    <dxf>
      <fill>
        <patternFill patternType="solid">
          <bgColor rgb="FFF2F2F2"/>
        </patternFill>
      </fill>
    </dxf>
  </rfmt>
  <rfmt sheetId="1" sqref="AH494" start="0" length="2147483647">
    <dxf>
      <font/>
    </dxf>
  </rfmt>
  <rfmt sheetId="1" sqref="AH494" start="0" length="2147483647">
    <dxf>
      <font/>
    </dxf>
  </rfmt>
  <rcc rId="1107" sId="1" numFmtId="4">
    <oc r="J497">
      <v>0</v>
    </oc>
    <nc r="J497">
      <v>1568084</v>
    </nc>
  </rcc>
  <rcc rId="1108" sId="1" numFmtId="4">
    <oc r="AE497">
      <v>0</v>
    </oc>
    <nc r="AE497">
      <v>1568084</v>
    </nc>
  </rcc>
  <rrc rId="1109" sId="1" ref="A498:XFD498" action="insertRow">
    <undo index="0" exp="area" dr="G$1:G$1048576" r="E9" sId="1"/>
    <undo index="2" exp="area" ref3D="1" dr="$A$767:$XFD$83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498:AI498" start="0" length="0">
    <dxf>
      <fill>
        <patternFill patternType="none">
          <bgColor indexed="65"/>
        </patternFill>
      </fill>
    </dxf>
  </rfmt>
  <rfmt sheetId="1" sqref="A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498" start="0" length="2147483647">
    <dxf>
      <font/>
    </dxf>
  </rfmt>
  <rfmt sheetId="1" sqref="A498" start="0" length="2147483647">
    <dxf>
      <font/>
    </dxf>
  </rfmt>
  <rfmt sheetId="1" sqref="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8" start="0" length="2147483647">
    <dxf>
      <font/>
    </dxf>
  </rfmt>
  <rfmt sheetId="1" sqref="B498" start="0" length="2147483647">
    <dxf>
      <font/>
    </dxf>
  </rfmt>
  <rfmt sheetId="1" sqref="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8" start="0" length="2147483647">
    <dxf>
      <font/>
    </dxf>
  </rfmt>
  <rfmt sheetId="1" sqref="C498" start="0" length="2147483647">
    <dxf>
      <font/>
    </dxf>
  </rfmt>
  <rfmt sheetId="1" sqref="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8" start="0" length="2147483647">
    <dxf>
      <font/>
    </dxf>
  </rfmt>
  <rfmt sheetId="1" sqref="D498" start="0" length="2147483647">
    <dxf>
      <font/>
    </dxf>
  </rfmt>
  <rfmt sheetId="1" sqref="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8" start="0" length="2147483647">
    <dxf>
      <font/>
    </dxf>
  </rfmt>
  <rfmt sheetId="1" sqref="E498" start="0" length="2147483647">
    <dxf>
      <font/>
    </dxf>
  </rfmt>
  <rfmt sheetId="1" sqref="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8" start="0" length="2147483647">
    <dxf>
      <font/>
    </dxf>
  </rfmt>
  <rfmt sheetId="1" sqref="F498" start="0" length="2147483647">
    <dxf>
      <font/>
    </dxf>
  </rfmt>
  <rfmt sheetId="1" sqref="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8" start="0" length="2147483647">
    <dxf>
      <font/>
    </dxf>
  </rfmt>
  <rfmt sheetId="1" sqref="G498" start="0" length="2147483647">
    <dxf>
      <font/>
    </dxf>
  </rfmt>
  <rfmt sheetId="1" sqref="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8" start="0" length="2147483647">
    <dxf>
      <font/>
    </dxf>
  </rfmt>
  <rfmt sheetId="1" sqref="H498" start="0" length="2147483647">
    <dxf>
      <font/>
    </dxf>
  </rfmt>
  <rfmt sheetId="1" sqref="I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8" start="0" length="2147483647">
    <dxf>
      <font/>
    </dxf>
  </rfmt>
  <rfmt sheetId="1" sqref="I498" start="0" length="2147483647">
    <dxf>
      <font/>
    </dxf>
  </rfmt>
  <rfmt sheetId="1" sqref="J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8" start="0" length="2147483647">
    <dxf>
      <font/>
    </dxf>
  </rfmt>
  <rfmt sheetId="1" sqref="J498" start="0" length="2147483647">
    <dxf>
      <font/>
    </dxf>
  </rfmt>
  <rfmt sheetId="1" sqref="K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8" start="0" length="2147483647">
    <dxf>
      <font/>
    </dxf>
  </rfmt>
  <rfmt sheetId="1" sqref="K498" start="0" length="2147483647">
    <dxf>
      <font/>
    </dxf>
  </rfmt>
  <rfmt sheetId="1" sqref="L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8" start="0" length="2147483647">
    <dxf>
      <font/>
    </dxf>
  </rfmt>
  <rfmt sheetId="1" sqref="L498" start="0" length="2147483647">
    <dxf>
      <font/>
    </dxf>
  </rfmt>
  <rfmt sheetId="1" sqref="M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8" start="0" length="2147483647">
    <dxf>
      <font/>
    </dxf>
  </rfmt>
  <rfmt sheetId="1" sqref="M498" start="0" length="2147483647">
    <dxf>
      <font/>
    </dxf>
  </rfmt>
  <rfmt sheetId="1" sqref="N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8" start="0" length="2147483647">
    <dxf>
      <font/>
    </dxf>
  </rfmt>
  <rfmt sheetId="1" sqref="N498" start="0" length="2147483647">
    <dxf>
      <font/>
    </dxf>
  </rfmt>
  <rfmt sheetId="1" sqref="O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8" start="0" length="2147483647">
    <dxf>
      <font/>
    </dxf>
  </rfmt>
  <rfmt sheetId="1" sqref="O498" start="0" length="2147483647">
    <dxf>
      <font/>
    </dxf>
  </rfmt>
  <rfmt sheetId="1" sqref="P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8" start="0" length="2147483647">
    <dxf>
      <font/>
    </dxf>
  </rfmt>
  <rfmt sheetId="1" sqref="P498" start="0" length="2147483647">
    <dxf>
      <font/>
    </dxf>
  </rfmt>
  <rfmt sheetId="1" sqref="Q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8" start="0" length="2147483647">
    <dxf>
      <font/>
    </dxf>
  </rfmt>
  <rfmt sheetId="1" sqref="Q498" start="0" length="2147483647">
    <dxf>
      <font/>
    </dxf>
  </rfmt>
  <rfmt sheetId="1" sqref="R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8" start="0" length="2147483647">
    <dxf>
      <font/>
    </dxf>
  </rfmt>
  <rfmt sheetId="1" sqref="R498" start="0" length="2147483647">
    <dxf>
      <font/>
    </dxf>
  </rfmt>
  <rfmt sheetId="1" sqref="S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8" start="0" length="2147483647">
    <dxf>
      <font/>
    </dxf>
  </rfmt>
  <rfmt sheetId="1" sqref="S498" start="0" length="2147483647">
    <dxf>
      <font/>
    </dxf>
  </rfmt>
  <rfmt sheetId="1" sqref="T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8" start="0" length="2147483647">
    <dxf>
      <font/>
    </dxf>
  </rfmt>
  <rfmt sheetId="1" sqref="T498" start="0" length="2147483647">
    <dxf>
      <font/>
    </dxf>
  </rfmt>
  <rfmt sheetId="1" sqref="U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8" start="0" length="2147483647">
    <dxf>
      <font/>
    </dxf>
  </rfmt>
  <rfmt sheetId="1" sqref="U498" start="0" length="2147483647">
    <dxf>
      <font/>
    </dxf>
  </rfmt>
  <rfmt sheetId="1" sqref="V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8" start="0" length="2147483647">
    <dxf>
      <font/>
    </dxf>
  </rfmt>
  <rfmt sheetId="1" sqref="V498" start="0" length="2147483647">
    <dxf>
      <font/>
    </dxf>
  </rfmt>
  <rfmt sheetId="1" sqref="W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8" start="0" length="2147483647">
    <dxf>
      <font/>
    </dxf>
  </rfmt>
  <rfmt sheetId="1" sqref="W498" start="0" length="2147483647">
    <dxf>
      <font/>
    </dxf>
  </rfmt>
  <rfmt sheetId="1" sqref="X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8" start="0" length="2147483647">
    <dxf>
      <font/>
    </dxf>
  </rfmt>
  <rfmt sheetId="1" sqref="X498" start="0" length="2147483647">
    <dxf>
      <font/>
    </dxf>
  </rfmt>
  <rfmt sheetId="1" sqref="Y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8" start="0" length="2147483647">
    <dxf>
      <font/>
    </dxf>
  </rfmt>
  <rfmt sheetId="1" sqref="Y498" start="0" length="2147483647">
    <dxf>
      <font/>
    </dxf>
  </rfmt>
  <rfmt sheetId="1" sqref="Z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8" start="0" length="2147483647">
    <dxf>
      <font/>
    </dxf>
  </rfmt>
  <rfmt sheetId="1" sqref="Z498" start="0" length="2147483647">
    <dxf>
      <font/>
    </dxf>
  </rfmt>
  <rfmt sheetId="1" sqref="AA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498" start="0" length="2147483647">
    <dxf>
      <font/>
    </dxf>
  </rfmt>
  <rfmt sheetId="1" sqref="AA498" start="0" length="2147483647">
    <dxf>
      <font/>
    </dxf>
  </rfmt>
  <rfmt sheetId="1" sqref="A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8" start="0" length="0">
    <dxf>
      <fill>
        <patternFill patternType="solid">
          <bgColor rgb="FFF2F2F2"/>
        </patternFill>
      </fill>
    </dxf>
  </rfmt>
  <rfmt sheetId="1" sqref="AB498" start="0" length="2147483647">
    <dxf>
      <font/>
    </dxf>
  </rfmt>
  <rfmt sheetId="1" sqref="AB498" start="0" length="2147483647">
    <dxf>
      <font/>
    </dxf>
  </rfmt>
  <rfmt sheetId="1" sqref="A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8" start="0" length="0">
    <dxf>
      <fill>
        <patternFill patternType="solid">
          <bgColor rgb="FFF2F2F2"/>
        </patternFill>
      </fill>
    </dxf>
  </rfmt>
  <rfmt sheetId="1" sqref="AC498" start="0" length="2147483647">
    <dxf>
      <font/>
    </dxf>
  </rfmt>
  <rfmt sheetId="1" sqref="AC498" start="0" length="2147483647">
    <dxf>
      <font/>
    </dxf>
  </rfmt>
  <rfmt sheetId="1" sqref="A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8" start="0" length="0">
    <dxf>
      <fill>
        <patternFill patternType="solid">
          <bgColor rgb="FFF2F2F2"/>
        </patternFill>
      </fill>
    </dxf>
  </rfmt>
  <rfmt sheetId="1" sqref="AD498" start="0" length="2147483647">
    <dxf>
      <font/>
    </dxf>
  </rfmt>
  <rfmt sheetId="1" sqref="AD498" start="0" length="2147483647">
    <dxf>
      <font/>
    </dxf>
  </rfmt>
  <rfmt sheetId="1" sqref="A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8" start="0" length="0">
    <dxf>
      <fill>
        <patternFill patternType="solid">
          <bgColor rgb="FFF2F2F2"/>
        </patternFill>
      </fill>
    </dxf>
  </rfmt>
  <rfmt sheetId="1" sqref="AE498" start="0" length="2147483647">
    <dxf>
      <font/>
    </dxf>
  </rfmt>
  <rfmt sheetId="1" sqref="AE498" start="0" length="2147483647">
    <dxf>
      <font/>
    </dxf>
  </rfmt>
  <rfmt sheetId="1" sqref="A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8" start="0" length="0">
    <dxf>
      <fill>
        <patternFill patternType="solid">
          <bgColor rgb="FFF2F2F2"/>
        </patternFill>
      </fill>
    </dxf>
  </rfmt>
  <rfmt sheetId="1" sqref="AF498" start="0" length="2147483647">
    <dxf>
      <font/>
    </dxf>
  </rfmt>
  <rfmt sheetId="1" sqref="AF498" start="0" length="2147483647">
    <dxf>
      <font/>
    </dxf>
  </rfmt>
  <rfmt sheetId="1" sqref="A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8" start="0" length="0">
    <dxf>
      <fill>
        <patternFill patternType="solid">
          <bgColor rgb="FFF2F2F2"/>
        </patternFill>
      </fill>
    </dxf>
  </rfmt>
  <rfmt sheetId="1" sqref="AG498" start="0" length="2147483647">
    <dxf>
      <font/>
    </dxf>
  </rfmt>
  <rfmt sheetId="1" sqref="AG498" start="0" length="2147483647">
    <dxf>
      <font/>
    </dxf>
  </rfmt>
  <rfmt sheetId="1" sqref="A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8" start="0" length="0">
    <dxf>
      <fill>
        <patternFill patternType="solid">
          <bgColor rgb="FFF2F2F2"/>
        </patternFill>
      </fill>
    </dxf>
  </rfmt>
  <rfmt sheetId="1" sqref="AH498" start="0" length="2147483647">
    <dxf>
      <font/>
    </dxf>
  </rfmt>
  <rfmt sheetId="1" sqref="AH498" start="0" length="2147483647">
    <dxf>
      <font/>
    </dxf>
  </rfmt>
  <rfmt sheetId="1" sqref="AI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498" start="0" length="0">
    <dxf>
      <fill>
        <patternFill patternType="solid">
          <bgColor rgb="FFF2F2F2"/>
        </patternFill>
      </fill>
    </dxf>
  </rfmt>
  <rfmt sheetId="1" sqref="AI498" start="0" length="2147483647">
    <dxf>
      <font/>
    </dxf>
  </rfmt>
  <rfmt sheetId="1" sqref="AI498" start="0" length="2147483647">
    <dxf>
      <font/>
    </dxf>
  </rfmt>
  <rcc rId="1110" sId="1">
    <nc r="B498">
      <v>28098</v>
    </nc>
  </rcc>
  <rfmt sheetId="1" sqref="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498" start="0" length="2147483647">
    <dxf>
      <font/>
    </dxf>
  </rfmt>
  <rfmt sheetId="1" sqref="B498" start="0" length="2147483647">
    <dxf>
      <font/>
    </dxf>
  </rfmt>
  <rfmt sheetId="1" sqref="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498" start="0" length="2147483647">
    <dxf>
      <font/>
    </dxf>
  </rfmt>
  <rfmt sheetId="1" sqref="C498" start="0" length="2147483647">
    <dxf>
      <font/>
    </dxf>
  </rfmt>
  <rcc rId="1111" sId="1">
    <nc r="E498" t="inlineStr">
      <is>
        <t>IMPACT OIL AND GAS WRT</t>
      </is>
    </nc>
  </rcc>
  <rfmt sheetId="1" sqref="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498" start="0" length="2147483647">
    <dxf>
      <font/>
    </dxf>
  </rfmt>
  <rfmt sheetId="1" sqref="E498" start="0" length="2147483647">
    <dxf>
      <font/>
    </dxf>
  </rfmt>
  <rcc rId="1112" sId="1">
    <nc r="D498" t="inlineStr">
      <is>
        <t>GBP</t>
      </is>
    </nc>
  </rcc>
  <rfmt sheetId="1" sqref="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498" start="0" length="2147483647">
    <dxf>
      <font/>
    </dxf>
  </rfmt>
  <rfmt sheetId="1" sqref="D498" start="0" length="2147483647">
    <dxf>
      <font/>
    </dxf>
  </rfmt>
  <rcc rId="1113" sId="1" numFmtId="34">
    <nc r="F498">
      <v>0</v>
    </nc>
  </rcc>
  <rfmt sheetId="1" sqref="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498" start="0" length="2147483647">
    <dxf>
      <font/>
    </dxf>
  </rfmt>
  <rfmt sheetId="1" sqref="F498" start="0" length="2147483647">
    <dxf>
      <font/>
    </dxf>
  </rfmt>
  <rcc rId="1114" sId="1" numFmtId="34">
    <nc r="G498">
      <v>0</v>
    </nc>
  </rcc>
  <rfmt sheetId="1" sqref="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498" start="0" length="2147483647">
    <dxf>
      <font/>
    </dxf>
  </rfmt>
  <rfmt sheetId="1" sqref="G498" start="0" length="2147483647">
    <dxf>
      <font/>
    </dxf>
  </rfmt>
  <rcc rId="1115" sId="1" numFmtId="34">
    <nc r="AB498">
      <v>0</v>
    </nc>
  </rcc>
  <rfmt sheetId="1" sqref="AB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498" start="0" length="0">
    <dxf>
      <fill>
        <patternFill patternType="solid">
          <bgColor rgb="FFF2F2F2"/>
        </patternFill>
      </fill>
    </dxf>
  </rfmt>
  <rfmt sheetId="1" sqref="AB498" start="0" length="2147483647">
    <dxf>
      <font/>
    </dxf>
  </rfmt>
  <rfmt sheetId="1" sqref="AB498" start="0" length="2147483647">
    <dxf>
      <font/>
    </dxf>
  </rfmt>
  <rcc rId="1116" sId="1">
    <nc r="H498">
      <f>IF(OR(OR(G498="#N/A N/A",G498="#N/A Real Time"),OR(F498="#N/A N/A",F498="#N/A Real Time")),0,  G498 - F498)</f>
    </nc>
  </rcc>
  <rfmt sheetId="1" sqref="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498" start="0" length="2147483647">
    <dxf>
      <font/>
    </dxf>
  </rfmt>
  <rfmt sheetId="1" sqref="H498" start="0" length="2147483647">
    <dxf>
      <font/>
    </dxf>
  </rfmt>
  <rcc rId="1117" sId="1">
    <nc r="I498">
      <f>IF(OR(F498=0,F498="#N/A N/A"),0,H498 / F498*100)</f>
    </nc>
  </rcc>
  <rfmt sheetId="1" sqref="I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498" start="0" length="2147483647">
    <dxf>
      <font/>
    </dxf>
  </rfmt>
  <rfmt sheetId="1" sqref="I498" start="0" length="2147483647">
    <dxf>
      <font/>
    </dxf>
  </rfmt>
  <rcc rId="1118" sId="1" numFmtId="4">
    <nc r="J498">
      <v>403200</v>
    </nc>
  </rcc>
  <rfmt sheetId="1" sqref="J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498" start="0" length="2147483647">
    <dxf>
      <font/>
    </dxf>
  </rfmt>
  <rfmt sheetId="1" sqref="J498" start="0" length="2147483647">
    <dxf>
      <font/>
    </dxf>
  </rfmt>
  <rcc rId="1119" sId="1">
    <nc r="K498">
      <f>CONCATENATE(D833,D498, " Curncy")</f>
    </nc>
  </rcc>
  <rfmt sheetId="1" sqref="K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498" start="0" length="2147483647">
    <dxf>
      <font/>
    </dxf>
  </rfmt>
  <rfmt sheetId="1" sqref="K498" start="0" length="2147483647">
    <dxf>
      <font/>
    </dxf>
  </rfmt>
  <rcc rId="1120" sId="1">
    <nc r="L498">
      <f>IF(D498 = D833,1,_xll.BDP(K498,$L$11))</f>
    </nc>
  </rcc>
  <rfmt sheetId="1" sqref="L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498" start="0" length="2147483647">
    <dxf>
      <font/>
    </dxf>
  </rfmt>
  <rfmt sheetId="1" sqref="L498" start="0" length="2147483647">
    <dxf>
      <font/>
    </dxf>
  </rfmt>
  <rcc rId="1121" sId="1">
    <nc r="M498">
      <f>IF(D498 = D833,1,_xll.BDP(K498,$M$11)*L498)</f>
    </nc>
  </rcc>
  <rfmt sheetId="1" sqref="M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498" start="0" length="2147483647">
    <dxf>
      <font/>
    </dxf>
  </rfmt>
  <rfmt sheetId="1" sqref="M498" start="0" length="2147483647">
    <dxf>
      <font/>
    </dxf>
  </rfmt>
  <rcc rId="1122" sId="1">
    <nc r="N498">
      <f>H498*J498*V498/M498</f>
    </nc>
  </rcc>
  <rfmt sheetId="1" sqref="N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498" start="0" length="2147483647">
    <dxf>
      <font/>
    </dxf>
  </rfmt>
  <rfmt sheetId="1" sqref="N498" start="0" length="2147483647">
    <dxf>
      <font/>
    </dxf>
  </rfmt>
  <rcc rId="1123" sId="1">
    <nc r="O498">
      <f>N498 / AA767</f>
    </nc>
  </rcc>
  <rfmt sheetId="1" sqref="O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498" start="0" length="2147483647">
    <dxf>
      <font/>
    </dxf>
  </rfmt>
  <rfmt sheetId="1" sqref="O498" start="0" length="2147483647">
    <dxf>
      <font/>
    </dxf>
  </rfmt>
  <rcc rId="1124" sId="1">
    <nc r="P498">
      <f>N498 / AA833</f>
    </nc>
  </rcc>
  <rfmt sheetId="1" sqref="P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498" start="0" length="2147483647">
    <dxf>
      <font/>
    </dxf>
  </rfmt>
  <rfmt sheetId="1" sqref="P498" start="0" length="2147483647">
    <dxf>
      <font/>
    </dxf>
  </rfmt>
  <rcc rId="1125" sId="1">
    <nc r="Q498">
      <f>IF(J498=0,0,G498*J498*V498/M498)</f>
    </nc>
  </rcc>
  <rfmt sheetId="1" sqref="Q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498" start="0" length="2147483647">
    <dxf>
      <font/>
    </dxf>
  </rfmt>
  <rfmt sheetId="1" sqref="Q498" start="0" length="2147483647">
    <dxf>
      <font/>
    </dxf>
  </rfmt>
  <rcc rId="1126" sId="1">
    <nc r="R498">
      <f>Q498 / AA767*100</f>
    </nc>
  </rcc>
  <rfmt sheetId="1" sqref="R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498" start="0" length="2147483647">
    <dxf>
      <font/>
    </dxf>
  </rfmt>
  <rfmt sheetId="1" sqref="R498" start="0" length="2147483647">
    <dxf>
      <font/>
    </dxf>
  </rfmt>
  <rcc rId="1127" sId="1">
    <nc r="S498">
      <f>Q498 / AA833*100</f>
    </nc>
  </rcc>
  <rfmt sheetId="1" sqref="S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498" start="0" length="2147483647">
    <dxf>
      <font/>
    </dxf>
  </rfmt>
  <rfmt sheetId="1" sqref="S498" start="0" length="2147483647">
    <dxf>
      <font/>
    </dxf>
  </rfmt>
  <rcc rId="1128" sId="1">
    <nc r="T498">
      <f>IF(S498&lt;0,R498,0)</f>
    </nc>
  </rcc>
  <rfmt sheetId="1" sqref="T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498" start="0" length="2147483647">
    <dxf>
      <font/>
    </dxf>
  </rfmt>
  <rfmt sheetId="1" sqref="T498" start="0" length="2147483647">
    <dxf>
      <font/>
    </dxf>
  </rfmt>
  <rcc rId="1129" sId="1">
    <nc r="U498">
      <f>IF(S498&gt;0,R498,0)</f>
    </nc>
  </rcc>
  <rfmt sheetId="1" sqref="U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498" start="0" length="2147483647">
    <dxf>
      <font/>
    </dxf>
  </rfmt>
  <rfmt sheetId="1" sqref="U498" start="0" length="2147483647">
    <dxf>
      <font/>
    </dxf>
  </rfmt>
  <rcc rId="1130" sId="1">
    <nc r="V498">
      <f>IF(EXACT(D498,UPPER(D498)),1,0.01)/X498</f>
    </nc>
  </rcc>
  <rfmt sheetId="1" sqref="V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498" start="0" length="2147483647">
    <dxf>
      <font/>
    </dxf>
  </rfmt>
  <rfmt sheetId="1" sqref="V498" start="0" length="2147483647">
    <dxf>
      <font/>
    </dxf>
  </rfmt>
  <rcc rId="1131" sId="1">
    <nc r="W498">
      <v>1</v>
    </nc>
  </rcc>
  <rfmt sheetId="1" sqref="W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498" start="0" length="2147483647">
    <dxf>
      <font/>
    </dxf>
  </rfmt>
  <rfmt sheetId="1" sqref="W498" start="0" length="2147483647">
    <dxf>
      <font/>
    </dxf>
  </rfmt>
  <rcc rId="1132" sId="1">
    <nc r="X498">
      <v>1</v>
    </nc>
  </rcc>
  <rfmt sheetId="1" sqref="X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498" start="0" length="2147483647">
    <dxf>
      <font/>
    </dxf>
  </rfmt>
  <rfmt sheetId="1" sqref="X498" start="0" length="2147483647">
    <dxf>
      <font/>
    </dxf>
  </rfmt>
  <rcc rId="1133" sId="1">
    <nc r="Y498">
      <f>IF(AND(S498&lt;0,O498&gt;0),O498,0)</f>
    </nc>
  </rcc>
  <rfmt sheetId="1" sqref="Y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498" start="0" length="2147483647">
    <dxf>
      <font/>
    </dxf>
  </rfmt>
  <rfmt sheetId="1" sqref="Y498" start="0" length="2147483647">
    <dxf>
      <font/>
    </dxf>
  </rfmt>
  <rcc rId="1134" sId="1">
    <nc r="Z498">
      <f>IF(AND(S498&gt;0,O498&gt;0),O498,0)</f>
    </nc>
  </rcc>
  <rfmt sheetId="1" sqref="Z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498" start="0" length="2147483647">
    <dxf>
      <font/>
    </dxf>
  </rfmt>
  <rfmt sheetId="1" sqref="Z498" start="0" length="2147483647">
    <dxf>
      <font/>
    </dxf>
  </rfmt>
  <rcc rId="1135" sId="1">
    <nc r="AC498">
      <f>IF(OR(OR(F498="#N/A N/A",F498="#N/A Real Time"),OR(AB498="#N/A N/A",AB498="#N/A Real Time")),0,  F498 - AB498)</f>
    </nc>
  </rcc>
  <rfmt sheetId="1" sqref="AC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498" start="0" length="0">
    <dxf>
      <fill>
        <patternFill patternType="solid">
          <bgColor rgb="FFF2F2F2"/>
        </patternFill>
      </fill>
    </dxf>
  </rfmt>
  <rfmt sheetId="1" sqref="AC498" start="0" length="2147483647">
    <dxf>
      <font/>
    </dxf>
  </rfmt>
  <rfmt sheetId="1" sqref="AC498" start="0" length="2147483647">
    <dxf>
      <font/>
    </dxf>
  </rfmt>
  <rcc rId="1136" sId="1">
    <nc r="AD498">
      <f>IF(OR(AB498=0,AB498="#N/A N/A"),0,AC498 / AB498*100)</f>
    </nc>
  </rcc>
  <rfmt sheetId="1" sqref="AD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498" start="0" length="0">
    <dxf>
      <fill>
        <patternFill patternType="solid">
          <bgColor rgb="FFF2F2F2"/>
        </patternFill>
      </fill>
    </dxf>
  </rfmt>
  <rfmt sheetId="1" sqref="AD498" start="0" length="2147483647">
    <dxf>
      <font/>
    </dxf>
  </rfmt>
  <rfmt sheetId="1" sqref="AD498" start="0" length="2147483647">
    <dxf>
      <font/>
    </dxf>
  </rfmt>
  <rcc rId="1137" sId="1" numFmtId="4">
    <nc r="AE498">
      <v>403200</v>
    </nc>
  </rcc>
  <rfmt sheetId="1" sqref="AE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498" start="0" length="0">
    <dxf>
      <fill>
        <patternFill patternType="solid">
          <bgColor rgb="FFF2F2F2"/>
        </patternFill>
      </fill>
    </dxf>
  </rfmt>
  <rfmt sheetId="1" sqref="AE498" start="0" length="2147483647">
    <dxf>
      <font/>
    </dxf>
  </rfmt>
  <rfmt sheetId="1" sqref="AE498" start="0" length="2147483647">
    <dxf>
      <font/>
    </dxf>
  </rfmt>
  <rcc rId="1138" sId="1">
    <nc r="AF498">
      <f>IF(D498 = D833,1,_xll.BDP(K498,$AF$11)*L498)</f>
    </nc>
  </rcc>
  <rfmt sheetId="1" sqref="AF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498" start="0" length="0">
    <dxf>
      <fill>
        <patternFill patternType="solid">
          <bgColor rgb="FFF2F2F2"/>
        </patternFill>
      </fill>
    </dxf>
  </rfmt>
  <rfmt sheetId="1" sqref="AF498" start="0" length="2147483647">
    <dxf>
      <font/>
    </dxf>
  </rfmt>
  <rfmt sheetId="1" sqref="AF498" start="0" length="2147483647">
    <dxf>
      <font/>
    </dxf>
  </rfmt>
  <rcc rId="1139" sId="1">
    <nc r="AG498">
      <f>AC498*AE498*V498/AF498 / AI767</f>
    </nc>
  </rcc>
  <rfmt sheetId="1" sqref="AG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498" start="0" length="0">
    <dxf>
      <fill>
        <patternFill patternType="solid">
          <bgColor rgb="FFF2F2F2"/>
        </patternFill>
      </fill>
    </dxf>
  </rfmt>
  <rfmt sheetId="1" sqref="AG498" start="0" length="2147483647">
    <dxf>
      <font/>
    </dxf>
  </rfmt>
  <rfmt sheetId="1" sqref="AG498" start="0" length="2147483647">
    <dxf>
      <font/>
    </dxf>
  </rfmt>
  <rcc rId="1140" sId="1">
    <nc r="AH498">
      <f>AC498*AE498*V498/AF498 / AI833</f>
    </nc>
  </rcc>
  <rfmt sheetId="1" sqref="AH4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498" start="0" length="0">
    <dxf>
      <fill>
        <patternFill patternType="solid">
          <bgColor rgb="FFF2F2F2"/>
        </patternFill>
      </fill>
    </dxf>
  </rfmt>
  <rfmt sheetId="1" sqref="AH498" start="0" length="2147483647">
    <dxf>
      <font/>
    </dxf>
  </rfmt>
  <rfmt sheetId="1" sqref="AH498" start="0" length="2147483647">
    <dxf>
      <font/>
    </dxf>
  </rfmt>
  <rcc rId="1141" sId="1">
    <oc r="D499" t="inlineStr">
      <is>
        <t>GBP</t>
      </is>
    </oc>
    <nc r="D499"/>
  </rcc>
  <rcc rId="1142" sId="1" numFmtId="34">
    <oc r="F499">
      <v>0.18</v>
    </oc>
    <nc r="F499"/>
  </rcc>
  <rcc rId="1143" sId="1" numFmtId="34">
    <oc r="G499">
      <v>0.18</v>
    </oc>
    <nc r="G499"/>
  </rcc>
  <rcc rId="1144" sId="1" numFmtId="34">
    <oc r="AB499">
      <v>0.18</v>
    </oc>
    <nc r="AB499"/>
  </rcc>
  <rcc rId="1145" sId="1" numFmtId="4">
    <oc r="J499">
      <v>10080000</v>
    </oc>
    <nc r="J499">
      <v>0</v>
    </nc>
  </rcc>
  <rcc rId="1146" sId="1" numFmtId="4">
    <oc r="AE499">
      <v>10080000</v>
    </oc>
    <nc r="AE499">
      <v>0</v>
    </nc>
  </rcc>
  <rcc rId="1147" sId="1" numFmtId="4">
    <oc r="J506">
      <v>-2608000</v>
    </oc>
    <nc r="J506">
      <v>-5467513</v>
    </nc>
  </rcc>
  <rcc rId="1148" sId="1" numFmtId="4">
    <oc r="AE506">
      <v>-2608000</v>
    </oc>
    <nc r="AE506">
      <v>-5467513</v>
    </nc>
  </rcc>
  <rrc rId="1149" sId="1" ref="A508:XFD508" action="insertRow">
    <undo index="0" exp="area" dr="G$1:G$1048576" r="E9" sId="1"/>
    <undo index="2" exp="area" ref3D="1" dr="$A$768:$XFD$83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08:AI508" start="0" length="0">
    <dxf>
      <fill>
        <patternFill patternType="none">
          <bgColor indexed="65"/>
        </patternFill>
      </fill>
    </dxf>
  </rfmt>
  <rfmt sheetId="1" sqref="A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08" start="0" length="2147483647">
    <dxf>
      <font/>
    </dxf>
  </rfmt>
  <rfmt sheetId="1" sqref="A508" start="0" length="2147483647">
    <dxf>
      <font/>
    </dxf>
  </rfmt>
  <rfmt sheetId="1" sqref="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08" start="0" length="2147483647">
    <dxf>
      <font/>
    </dxf>
  </rfmt>
  <rfmt sheetId="1" sqref="B508" start="0" length="2147483647">
    <dxf>
      <font/>
    </dxf>
  </rfmt>
  <rfmt sheetId="1" sqref="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08" start="0" length="2147483647">
    <dxf>
      <font/>
    </dxf>
  </rfmt>
  <rfmt sheetId="1" sqref="C508" start="0" length="2147483647">
    <dxf>
      <font/>
    </dxf>
  </rfmt>
  <rfmt sheetId="1" sqref="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08" start="0" length="2147483647">
    <dxf>
      <font/>
    </dxf>
  </rfmt>
  <rfmt sheetId="1" sqref="D508" start="0" length="2147483647">
    <dxf>
      <font/>
    </dxf>
  </rfmt>
  <rfmt sheetId="1" sqref="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08" start="0" length="2147483647">
    <dxf>
      <font/>
    </dxf>
  </rfmt>
  <rfmt sheetId="1" sqref="E508" start="0" length="2147483647">
    <dxf>
      <font/>
    </dxf>
  </rfmt>
  <rfmt sheetId="1" sqref="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08" start="0" length="2147483647">
    <dxf>
      <font/>
    </dxf>
  </rfmt>
  <rfmt sheetId="1" sqref="F508" start="0" length="2147483647">
    <dxf>
      <font/>
    </dxf>
  </rfmt>
  <rfmt sheetId="1" sqref="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08" start="0" length="2147483647">
    <dxf>
      <font/>
    </dxf>
  </rfmt>
  <rfmt sheetId="1" sqref="G508" start="0" length="2147483647">
    <dxf>
      <font/>
    </dxf>
  </rfmt>
  <rfmt sheetId="1" sqref="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08" start="0" length="2147483647">
    <dxf>
      <font/>
    </dxf>
  </rfmt>
  <rfmt sheetId="1" sqref="H508" start="0" length="2147483647">
    <dxf>
      <font/>
    </dxf>
  </rfmt>
  <rfmt sheetId="1" sqref="I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08" start="0" length="2147483647">
    <dxf>
      <font/>
    </dxf>
  </rfmt>
  <rfmt sheetId="1" sqref="I508" start="0" length="2147483647">
    <dxf>
      <font/>
    </dxf>
  </rfmt>
  <rfmt sheetId="1" sqref="J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08" start="0" length="2147483647">
    <dxf>
      <font/>
    </dxf>
  </rfmt>
  <rfmt sheetId="1" sqref="J508" start="0" length="2147483647">
    <dxf>
      <font/>
    </dxf>
  </rfmt>
  <rfmt sheetId="1" sqref="K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08" start="0" length="2147483647">
    <dxf>
      <font/>
    </dxf>
  </rfmt>
  <rfmt sheetId="1" sqref="K508" start="0" length="2147483647">
    <dxf>
      <font/>
    </dxf>
  </rfmt>
  <rfmt sheetId="1" sqref="L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08" start="0" length="2147483647">
    <dxf>
      <font/>
    </dxf>
  </rfmt>
  <rfmt sheetId="1" sqref="L508" start="0" length="2147483647">
    <dxf>
      <font/>
    </dxf>
  </rfmt>
  <rfmt sheetId="1" sqref="M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08" start="0" length="2147483647">
    <dxf>
      <font/>
    </dxf>
  </rfmt>
  <rfmt sheetId="1" sqref="M508" start="0" length="2147483647">
    <dxf>
      <font/>
    </dxf>
  </rfmt>
  <rfmt sheetId="1" sqref="N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08" start="0" length="2147483647">
    <dxf>
      <font/>
    </dxf>
  </rfmt>
  <rfmt sheetId="1" sqref="N508" start="0" length="2147483647">
    <dxf>
      <font/>
    </dxf>
  </rfmt>
  <rfmt sheetId="1" sqref="O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08" start="0" length="2147483647">
    <dxf>
      <font/>
    </dxf>
  </rfmt>
  <rfmt sheetId="1" sqref="O508" start="0" length="2147483647">
    <dxf>
      <font/>
    </dxf>
  </rfmt>
  <rfmt sheetId="1" sqref="P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08" start="0" length="2147483647">
    <dxf>
      <font/>
    </dxf>
  </rfmt>
  <rfmt sheetId="1" sqref="P508" start="0" length="2147483647">
    <dxf>
      <font/>
    </dxf>
  </rfmt>
  <rfmt sheetId="1" sqref="Q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08" start="0" length="2147483647">
    <dxf>
      <font/>
    </dxf>
  </rfmt>
  <rfmt sheetId="1" sqref="Q508" start="0" length="2147483647">
    <dxf>
      <font/>
    </dxf>
  </rfmt>
  <rfmt sheetId="1" sqref="R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08" start="0" length="2147483647">
    <dxf>
      <font/>
    </dxf>
  </rfmt>
  <rfmt sheetId="1" sqref="R508" start="0" length="2147483647">
    <dxf>
      <font/>
    </dxf>
  </rfmt>
  <rfmt sheetId="1" sqref="S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08" start="0" length="2147483647">
    <dxf>
      <font/>
    </dxf>
  </rfmt>
  <rfmt sheetId="1" sqref="S508" start="0" length="2147483647">
    <dxf>
      <font/>
    </dxf>
  </rfmt>
  <rfmt sheetId="1" sqref="T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08" start="0" length="2147483647">
    <dxf>
      <font/>
    </dxf>
  </rfmt>
  <rfmt sheetId="1" sqref="T508" start="0" length="2147483647">
    <dxf>
      <font/>
    </dxf>
  </rfmt>
  <rfmt sheetId="1" sqref="U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08" start="0" length="2147483647">
    <dxf>
      <font/>
    </dxf>
  </rfmt>
  <rfmt sheetId="1" sqref="U508" start="0" length="2147483647">
    <dxf>
      <font/>
    </dxf>
  </rfmt>
  <rfmt sheetId="1" sqref="V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08" start="0" length="2147483647">
    <dxf>
      <font/>
    </dxf>
  </rfmt>
  <rfmt sheetId="1" sqref="V508" start="0" length="2147483647">
    <dxf>
      <font/>
    </dxf>
  </rfmt>
  <rfmt sheetId="1" sqref="W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08" start="0" length="2147483647">
    <dxf>
      <font/>
    </dxf>
  </rfmt>
  <rfmt sheetId="1" sqref="W508" start="0" length="2147483647">
    <dxf>
      <font/>
    </dxf>
  </rfmt>
  <rfmt sheetId="1" sqref="X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08" start="0" length="2147483647">
    <dxf>
      <font/>
    </dxf>
  </rfmt>
  <rfmt sheetId="1" sqref="X508" start="0" length="2147483647">
    <dxf>
      <font/>
    </dxf>
  </rfmt>
  <rfmt sheetId="1" sqref="Y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08" start="0" length="2147483647">
    <dxf>
      <font/>
    </dxf>
  </rfmt>
  <rfmt sheetId="1" sqref="Y508" start="0" length="2147483647">
    <dxf>
      <font/>
    </dxf>
  </rfmt>
  <rfmt sheetId="1" sqref="Z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08" start="0" length="2147483647">
    <dxf>
      <font/>
    </dxf>
  </rfmt>
  <rfmt sheetId="1" sqref="Z508" start="0" length="2147483647">
    <dxf>
      <font/>
    </dxf>
  </rfmt>
  <rfmt sheetId="1" sqref="AA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08" start="0" length="2147483647">
    <dxf>
      <font/>
    </dxf>
  </rfmt>
  <rfmt sheetId="1" sqref="AA508" start="0" length="2147483647">
    <dxf>
      <font/>
    </dxf>
  </rfmt>
  <rfmt sheetId="1" sqref="A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08" start="0" length="0">
    <dxf>
      <fill>
        <patternFill patternType="solid">
          <bgColor rgb="FFF2F2F2"/>
        </patternFill>
      </fill>
    </dxf>
  </rfmt>
  <rfmt sheetId="1" sqref="AB508" start="0" length="2147483647">
    <dxf>
      <font/>
    </dxf>
  </rfmt>
  <rfmt sheetId="1" sqref="AB508" start="0" length="2147483647">
    <dxf>
      <font/>
    </dxf>
  </rfmt>
  <rfmt sheetId="1" sqref="A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08" start="0" length="0">
    <dxf>
      <fill>
        <patternFill patternType="solid">
          <bgColor rgb="FFF2F2F2"/>
        </patternFill>
      </fill>
    </dxf>
  </rfmt>
  <rfmt sheetId="1" sqref="AC508" start="0" length="2147483647">
    <dxf>
      <font/>
    </dxf>
  </rfmt>
  <rfmt sheetId="1" sqref="AC508" start="0" length="2147483647">
    <dxf>
      <font/>
    </dxf>
  </rfmt>
  <rfmt sheetId="1" sqref="A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08" start="0" length="0">
    <dxf>
      <fill>
        <patternFill patternType="solid">
          <bgColor rgb="FFF2F2F2"/>
        </patternFill>
      </fill>
    </dxf>
  </rfmt>
  <rfmt sheetId="1" sqref="AD508" start="0" length="2147483647">
    <dxf>
      <font/>
    </dxf>
  </rfmt>
  <rfmt sheetId="1" sqref="AD508" start="0" length="2147483647">
    <dxf>
      <font/>
    </dxf>
  </rfmt>
  <rfmt sheetId="1" sqref="A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08" start="0" length="0">
    <dxf>
      <fill>
        <patternFill patternType="solid">
          <bgColor rgb="FFF2F2F2"/>
        </patternFill>
      </fill>
    </dxf>
  </rfmt>
  <rfmt sheetId="1" sqref="AE508" start="0" length="2147483647">
    <dxf>
      <font/>
    </dxf>
  </rfmt>
  <rfmt sheetId="1" sqref="AE508" start="0" length="2147483647">
    <dxf>
      <font/>
    </dxf>
  </rfmt>
  <rfmt sheetId="1" sqref="A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08" start="0" length="0">
    <dxf>
      <fill>
        <patternFill patternType="solid">
          <bgColor rgb="FFF2F2F2"/>
        </patternFill>
      </fill>
    </dxf>
  </rfmt>
  <rfmt sheetId="1" sqref="AF508" start="0" length="2147483647">
    <dxf>
      <font/>
    </dxf>
  </rfmt>
  <rfmt sheetId="1" sqref="AF508" start="0" length="2147483647">
    <dxf>
      <font/>
    </dxf>
  </rfmt>
  <rfmt sheetId="1" sqref="A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08" start="0" length="0">
    <dxf>
      <fill>
        <patternFill patternType="solid">
          <bgColor rgb="FFF2F2F2"/>
        </patternFill>
      </fill>
    </dxf>
  </rfmt>
  <rfmt sheetId="1" sqref="AG508" start="0" length="2147483647">
    <dxf>
      <font/>
    </dxf>
  </rfmt>
  <rfmt sheetId="1" sqref="AG508" start="0" length="2147483647">
    <dxf>
      <font/>
    </dxf>
  </rfmt>
  <rfmt sheetId="1" sqref="A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08" start="0" length="0">
    <dxf>
      <fill>
        <patternFill patternType="solid">
          <bgColor rgb="FFF2F2F2"/>
        </patternFill>
      </fill>
    </dxf>
  </rfmt>
  <rfmt sheetId="1" sqref="AH508" start="0" length="2147483647">
    <dxf>
      <font/>
    </dxf>
  </rfmt>
  <rfmt sheetId="1" sqref="AH508" start="0" length="2147483647">
    <dxf>
      <font/>
    </dxf>
  </rfmt>
  <rfmt sheetId="1" sqref="AI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08" start="0" length="0">
    <dxf>
      <fill>
        <patternFill patternType="solid">
          <bgColor rgb="FFF2F2F2"/>
        </patternFill>
      </fill>
    </dxf>
  </rfmt>
  <rfmt sheetId="1" sqref="AI508" start="0" length="2147483647">
    <dxf>
      <font/>
    </dxf>
  </rfmt>
  <rfmt sheetId="1" sqref="AI508" start="0" length="2147483647">
    <dxf>
      <font/>
    </dxf>
  </rfmt>
  <rcc rId="1150" sId="1">
    <nc r="B508">
      <v>28162</v>
    </nc>
  </rcc>
  <rfmt sheetId="1" sqref="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08" start="0" length="2147483647">
    <dxf>
      <font/>
    </dxf>
  </rfmt>
  <rfmt sheetId="1" sqref="B508" start="0" length="2147483647">
    <dxf>
      <font/>
    </dxf>
  </rfmt>
  <rcc rId="1151" sId="1">
    <nc r="C508" t="inlineStr">
      <is>
        <t>IQE LN Equity</t>
      </is>
    </nc>
  </rcc>
  <rfmt sheetId="1" sqref="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08" start="0" length="2147483647">
    <dxf>
      <font/>
    </dxf>
  </rfmt>
  <rfmt sheetId="1" sqref="C508" start="0" length="2147483647">
    <dxf>
      <font/>
    </dxf>
  </rfmt>
  <rcc rId="1152" sId="1">
    <nc r="E508" t="inlineStr">
      <is>
        <t>IQE</t>
      </is>
    </nc>
  </rcc>
  <rfmt sheetId="1" sqref="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08" start="0" length="2147483647">
    <dxf>
      <font/>
    </dxf>
  </rfmt>
  <rfmt sheetId="1" sqref="E508" start="0" length="2147483647">
    <dxf>
      <font/>
    </dxf>
  </rfmt>
  <rcc rId="1153" sId="1">
    <nc r="D508">
      <f>_xll.BDP(C508,$D$11)</f>
    </nc>
  </rcc>
  <rfmt sheetId="1" sqref="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08" start="0" length="2147483647">
    <dxf>
      <font/>
    </dxf>
  </rfmt>
  <rfmt sheetId="1" sqref="D508" start="0" length="2147483647">
    <dxf>
      <font/>
    </dxf>
  </rfmt>
  <rcc rId="1154" sId="1">
    <nc r="F508">
      <f>_xll.BDP(C508,$F$11)</f>
    </nc>
  </rcc>
  <rfmt sheetId="1" sqref="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08" start="0" length="2147483647">
    <dxf>
      <font/>
    </dxf>
  </rfmt>
  <rfmt sheetId="1" sqref="F508" start="0" length="2147483647">
    <dxf>
      <font/>
    </dxf>
  </rfmt>
  <rcc rId="1155" sId="1">
    <nc r="G508">
      <f>_xll.BDP(C508,$G$11)</f>
    </nc>
  </rcc>
  <rfmt sheetId="1" sqref="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08" start="0" length="2147483647">
    <dxf>
      <font/>
    </dxf>
  </rfmt>
  <rfmt sheetId="1" sqref="G508" start="0" length="2147483647">
    <dxf>
      <font/>
    </dxf>
  </rfmt>
  <rcc rId="1156" sId="1">
    <nc r="AB508">
      <f>_xll.BDH(C508,$AB$11,$D$1,$D$1)</f>
    </nc>
  </rcc>
  <rfmt sheetId="1" sqref="AB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08" start="0" length="0">
    <dxf>
      <fill>
        <patternFill patternType="solid">
          <bgColor rgb="FFF2F2F2"/>
        </patternFill>
      </fill>
    </dxf>
  </rfmt>
  <rfmt sheetId="1" sqref="AB508" start="0" length="2147483647">
    <dxf>
      <font/>
    </dxf>
  </rfmt>
  <rfmt sheetId="1" sqref="AB508" start="0" length="2147483647">
    <dxf>
      <font/>
    </dxf>
  </rfmt>
  <rcc rId="1157" sId="1">
    <nc r="H508">
      <f>IF(OR(OR(G508="#N/A N/A",G508="#N/A Real Time"),OR(F508="#N/A N/A",F508="#N/A Real Time")),0,  G508 - F508)</f>
    </nc>
  </rcc>
  <rfmt sheetId="1" sqref="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08" start="0" length="2147483647">
    <dxf>
      <font/>
    </dxf>
  </rfmt>
  <rfmt sheetId="1" sqref="H508" start="0" length="2147483647">
    <dxf>
      <font/>
    </dxf>
  </rfmt>
  <rcc rId="1158" sId="1">
    <nc r="I508">
      <f>IF(OR(F508=0,F508="#N/A N/A"),0,H508 / F508*100)</f>
    </nc>
  </rcc>
  <rfmt sheetId="1" sqref="I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08" start="0" length="2147483647">
    <dxf>
      <font/>
    </dxf>
  </rfmt>
  <rfmt sheetId="1" sqref="I508" start="0" length="2147483647">
    <dxf>
      <font/>
    </dxf>
  </rfmt>
  <rcc rId="1159" sId="1" numFmtId="4">
    <nc r="J508">
      <v>-1045963</v>
    </nc>
  </rcc>
  <rfmt sheetId="1" sqref="J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08" start="0" length="2147483647">
    <dxf>
      <font/>
    </dxf>
  </rfmt>
  <rfmt sheetId="1" sqref="J508" start="0" length="2147483647">
    <dxf>
      <font/>
    </dxf>
  </rfmt>
  <rcc rId="1160" sId="1">
    <nc r="K508">
      <f>CONCATENATE(D834,D508, " Curncy")</f>
    </nc>
  </rcc>
  <rfmt sheetId="1" sqref="K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08" start="0" length="2147483647">
    <dxf>
      <font/>
    </dxf>
  </rfmt>
  <rfmt sheetId="1" sqref="K508" start="0" length="2147483647">
    <dxf>
      <font/>
    </dxf>
  </rfmt>
  <rcc rId="1161" sId="1">
    <nc r="L508">
      <f>IF(D508 = D834,1,_xll.BDP(K508,$L$11))</f>
    </nc>
  </rcc>
  <rfmt sheetId="1" sqref="L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08" start="0" length="2147483647">
    <dxf>
      <font/>
    </dxf>
  </rfmt>
  <rfmt sheetId="1" sqref="L508" start="0" length="2147483647">
    <dxf>
      <font/>
    </dxf>
  </rfmt>
  <rcc rId="1162" sId="1">
    <nc r="M508">
      <f>IF(D508 = D834,1,_xll.BDP(K508,$M$11)*L508)</f>
    </nc>
  </rcc>
  <rfmt sheetId="1" sqref="M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08" start="0" length="2147483647">
    <dxf>
      <font/>
    </dxf>
  </rfmt>
  <rfmt sheetId="1" sqref="M508" start="0" length="2147483647">
    <dxf>
      <font/>
    </dxf>
  </rfmt>
  <rcc rId="1163" sId="1">
    <nc r="N508">
      <f>H508*J508*V508/M508</f>
    </nc>
  </rcc>
  <rfmt sheetId="1" sqref="N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08" start="0" length="2147483647">
    <dxf>
      <font/>
    </dxf>
  </rfmt>
  <rfmt sheetId="1" sqref="N508" start="0" length="2147483647">
    <dxf>
      <font/>
    </dxf>
  </rfmt>
  <rcc rId="1164" sId="1">
    <nc r="O508">
      <f>N508 / AA768</f>
    </nc>
  </rcc>
  <rfmt sheetId="1" sqref="O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08" start="0" length="2147483647">
    <dxf>
      <font/>
    </dxf>
  </rfmt>
  <rfmt sheetId="1" sqref="O508" start="0" length="2147483647">
    <dxf>
      <font/>
    </dxf>
  </rfmt>
  <rcc rId="1165" sId="1">
    <nc r="P508">
      <f>N508 / AA834</f>
    </nc>
  </rcc>
  <rfmt sheetId="1" sqref="P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08" start="0" length="2147483647">
    <dxf>
      <font/>
    </dxf>
  </rfmt>
  <rfmt sheetId="1" sqref="P508" start="0" length="2147483647">
    <dxf>
      <font/>
    </dxf>
  </rfmt>
  <rcc rId="1166" sId="1">
    <nc r="Q508">
      <f>IF(J508=0,0,G508*J508*V508/M508)</f>
    </nc>
  </rcc>
  <rfmt sheetId="1" sqref="Q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08" start="0" length="2147483647">
    <dxf>
      <font/>
    </dxf>
  </rfmt>
  <rfmt sheetId="1" sqref="Q508" start="0" length="2147483647">
    <dxf>
      <font/>
    </dxf>
  </rfmt>
  <rcc rId="1167" sId="1">
    <nc r="R508">
      <f>Q508 / AA768*100</f>
    </nc>
  </rcc>
  <rfmt sheetId="1" sqref="R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08" start="0" length="2147483647">
    <dxf>
      <font/>
    </dxf>
  </rfmt>
  <rfmt sheetId="1" sqref="R508" start="0" length="2147483647">
    <dxf>
      <font/>
    </dxf>
  </rfmt>
  <rcc rId="1168" sId="1">
    <nc r="S508">
      <f>Q508 / AA834*100</f>
    </nc>
  </rcc>
  <rfmt sheetId="1" sqref="S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08" start="0" length="2147483647">
    <dxf>
      <font/>
    </dxf>
  </rfmt>
  <rfmt sheetId="1" sqref="S508" start="0" length="2147483647">
    <dxf>
      <font/>
    </dxf>
  </rfmt>
  <rcc rId="1169" sId="1">
    <nc r="T508">
      <f>IF(S508&lt;0,R508,0)</f>
    </nc>
  </rcc>
  <rfmt sheetId="1" sqref="T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08" start="0" length="2147483647">
    <dxf>
      <font/>
    </dxf>
  </rfmt>
  <rfmt sheetId="1" sqref="T508" start="0" length="2147483647">
    <dxf>
      <font/>
    </dxf>
  </rfmt>
  <rcc rId="1170" sId="1">
    <nc r="U508">
      <f>IF(S508&gt;0,R508,0)</f>
    </nc>
  </rcc>
  <rfmt sheetId="1" sqref="U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08" start="0" length="2147483647">
    <dxf>
      <font/>
    </dxf>
  </rfmt>
  <rfmt sheetId="1" sqref="U508" start="0" length="2147483647">
    <dxf>
      <font/>
    </dxf>
  </rfmt>
  <rcc rId="1171" sId="1">
    <nc r="V508">
      <f>IF(EXACT(D508,UPPER(D508)),1,0.01)/X508</f>
    </nc>
  </rcc>
  <rfmt sheetId="1" sqref="V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08" start="0" length="2147483647">
    <dxf>
      <font/>
    </dxf>
  </rfmt>
  <rfmt sheetId="1" sqref="V508" start="0" length="2147483647">
    <dxf>
      <font/>
    </dxf>
  </rfmt>
  <rcc rId="1172" sId="1">
    <nc r="W508">
      <v>0</v>
    </nc>
  </rcc>
  <rfmt sheetId="1" sqref="W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08" start="0" length="2147483647">
    <dxf>
      <font/>
    </dxf>
  </rfmt>
  <rfmt sheetId="1" sqref="W508" start="0" length="2147483647">
    <dxf>
      <font/>
    </dxf>
  </rfmt>
  <rcc rId="1173" sId="1">
    <nc r="X508">
      <v>1</v>
    </nc>
  </rcc>
  <rfmt sheetId="1" sqref="X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08" start="0" length="2147483647">
    <dxf>
      <font/>
    </dxf>
  </rfmt>
  <rfmt sheetId="1" sqref="X508" start="0" length="2147483647">
    <dxf>
      <font/>
    </dxf>
  </rfmt>
  <rcc rId="1174" sId="1">
    <nc r="Y508">
      <f>IF(AND(S508&lt;0,O508&gt;0),O508,0)</f>
    </nc>
  </rcc>
  <rfmt sheetId="1" sqref="Y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08" start="0" length="2147483647">
    <dxf>
      <font/>
    </dxf>
  </rfmt>
  <rfmt sheetId="1" sqref="Y508" start="0" length="2147483647">
    <dxf>
      <font/>
    </dxf>
  </rfmt>
  <rcc rId="1175" sId="1">
    <nc r="Z508">
      <f>IF(AND(S508&gt;0,O508&gt;0),O508,0)</f>
    </nc>
  </rcc>
  <rfmt sheetId="1" sqref="Z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08" start="0" length="2147483647">
    <dxf>
      <font/>
    </dxf>
  </rfmt>
  <rfmt sheetId="1" sqref="Z508" start="0" length="2147483647">
    <dxf>
      <font/>
    </dxf>
  </rfmt>
  <rcc rId="1176" sId="1">
    <nc r="AC508">
      <f>IF(OR(OR(F508="#N/A N/A",F508="#N/A Real Time"),OR(AB508="#N/A N/A",AB508="#N/A Real Time")),0,  F508 - AB508)</f>
    </nc>
  </rcc>
  <rfmt sheetId="1" sqref="AC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08" start="0" length="0">
    <dxf>
      <fill>
        <patternFill patternType="solid">
          <bgColor rgb="FFF2F2F2"/>
        </patternFill>
      </fill>
    </dxf>
  </rfmt>
  <rfmt sheetId="1" sqref="AC508" start="0" length="2147483647">
    <dxf>
      <font/>
    </dxf>
  </rfmt>
  <rfmt sheetId="1" sqref="AC508" start="0" length="2147483647">
    <dxf>
      <font/>
    </dxf>
  </rfmt>
  <rcc rId="1177" sId="1">
    <nc r="AD508">
      <f>IF(OR(AB508=0,AB508="#N/A N/A"),0,AC508 / AB508*100)</f>
    </nc>
  </rcc>
  <rfmt sheetId="1" sqref="AD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08" start="0" length="0">
    <dxf>
      <fill>
        <patternFill patternType="solid">
          <bgColor rgb="FFF2F2F2"/>
        </patternFill>
      </fill>
    </dxf>
  </rfmt>
  <rfmt sheetId="1" sqref="AD508" start="0" length="2147483647">
    <dxf>
      <font/>
    </dxf>
  </rfmt>
  <rfmt sheetId="1" sqref="AD508" start="0" length="2147483647">
    <dxf>
      <font/>
    </dxf>
  </rfmt>
  <rcc rId="1178" sId="1" numFmtId="4">
    <nc r="AE508">
      <v>-1045963</v>
    </nc>
  </rcc>
  <rfmt sheetId="1" sqref="AE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08" start="0" length="0">
    <dxf>
      <fill>
        <patternFill patternType="solid">
          <bgColor rgb="FFF2F2F2"/>
        </patternFill>
      </fill>
    </dxf>
  </rfmt>
  <rfmt sheetId="1" sqref="AE508" start="0" length="2147483647">
    <dxf>
      <font/>
    </dxf>
  </rfmt>
  <rfmt sheetId="1" sqref="AE508" start="0" length="2147483647">
    <dxf>
      <font/>
    </dxf>
  </rfmt>
  <rcc rId="1179" sId="1">
    <nc r="AF508">
      <f>IF(D508 = D834,1,_xll.BDP(K508,$AF$11)*L508)</f>
    </nc>
  </rcc>
  <rfmt sheetId="1" sqref="AF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08" start="0" length="0">
    <dxf>
      <fill>
        <patternFill patternType="solid">
          <bgColor rgb="FFF2F2F2"/>
        </patternFill>
      </fill>
    </dxf>
  </rfmt>
  <rfmt sheetId="1" sqref="AF508" start="0" length="2147483647">
    <dxf>
      <font/>
    </dxf>
  </rfmt>
  <rfmt sheetId="1" sqref="AF508" start="0" length="2147483647">
    <dxf>
      <font/>
    </dxf>
  </rfmt>
  <rcc rId="1180" sId="1">
    <nc r="AG508">
      <f>AC508*AE508*V508/AF508 / AI768</f>
    </nc>
  </rcc>
  <rfmt sheetId="1" sqref="AG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08" start="0" length="0">
    <dxf>
      <fill>
        <patternFill patternType="solid">
          <bgColor rgb="FFF2F2F2"/>
        </patternFill>
      </fill>
    </dxf>
  </rfmt>
  <rfmt sheetId="1" sqref="AG508" start="0" length="2147483647">
    <dxf>
      <font/>
    </dxf>
  </rfmt>
  <rfmt sheetId="1" sqref="AG508" start="0" length="2147483647">
    <dxf>
      <font/>
    </dxf>
  </rfmt>
  <rcc rId="1181" sId="1">
    <nc r="AH508">
      <f>AC508*AE508*V508/AF508 / AI834</f>
    </nc>
  </rcc>
  <rfmt sheetId="1" sqref="AH5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08" start="0" length="0">
    <dxf>
      <fill>
        <patternFill patternType="solid">
          <bgColor rgb="FFF2F2F2"/>
        </patternFill>
      </fill>
    </dxf>
  </rfmt>
  <rfmt sheetId="1" sqref="AH508" start="0" length="2147483647">
    <dxf>
      <font/>
    </dxf>
  </rfmt>
  <rfmt sheetId="1" sqref="AH508" start="0" length="2147483647">
    <dxf>
      <font/>
    </dxf>
  </rfmt>
  <rcc rId="1182" sId="1" numFmtId="4">
    <oc r="J510">
      <v>-3504000</v>
    </oc>
    <nc r="J510">
      <v>-5451890</v>
    </nc>
  </rcc>
  <rcc rId="1183" sId="1" numFmtId="4">
    <oc r="AE510">
      <v>-3504000</v>
    </oc>
    <nc r="AE510">
      <v>-5451890</v>
    </nc>
  </rcc>
  <rcc rId="1184" sId="1" numFmtId="34">
    <oc r="F511">
      <v>198.5</v>
    </oc>
    <nc r="F511">
      <v>190</v>
    </nc>
  </rcc>
  <rcc rId="1185" sId="1" numFmtId="34">
    <oc r="G511">
      <v>198.5</v>
    </oc>
    <nc r="G511">
      <v>190</v>
    </nc>
  </rcc>
  <rcc rId="1186" sId="1" numFmtId="34">
    <oc r="AB511">
      <v>198.5</v>
    </oc>
    <nc r="AB511">
      <v>190</v>
    </nc>
  </rcc>
  <rcc rId="1187" sId="1" numFmtId="4">
    <oc r="J511">
      <v>6346</v>
    </oc>
    <nc r="J511">
      <v>5711</v>
    </nc>
  </rcc>
  <rcc rId="1188" sId="1" numFmtId="4">
    <oc r="AE511">
      <v>6346</v>
    </oc>
    <nc r="AE511">
      <v>5711</v>
    </nc>
  </rcc>
  <rcc rId="1189" sId="1" numFmtId="34">
    <oc r="F512">
      <v>198.5</v>
    </oc>
    <nc r="F512">
      <v>190</v>
    </nc>
  </rcc>
  <rcc rId="1190" sId="1" numFmtId="34">
    <oc r="G512">
      <v>198.5</v>
    </oc>
    <nc r="G512">
      <v>190</v>
    </nc>
  </rcc>
  <rcc rId="1191" sId="1" numFmtId="34">
    <oc r="AB512">
      <v>198.5</v>
    </oc>
    <nc r="AB512">
      <v>190</v>
    </nc>
  </rcc>
  <rcc rId="1192" sId="1" numFmtId="4">
    <oc r="J512">
      <v>3677</v>
    </oc>
    <nc r="J512">
      <v>3309</v>
    </nc>
  </rcc>
  <rcc rId="1193" sId="1" numFmtId="4">
    <oc r="AE512">
      <v>3677</v>
    </oc>
    <nc r="AE512">
      <v>3309</v>
    </nc>
  </rcc>
  <rrc rId="1194" sId="1" ref="A514:XFD514" action="insertRow">
    <undo index="0" exp="area" dr="G$1:G$1048576" r="E9" sId="1"/>
    <undo index="2" exp="area" ref3D="1" dr="$A$769:$XFD$83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14:AI514" start="0" length="0">
    <dxf>
      <fill>
        <patternFill patternType="none">
          <bgColor indexed="65"/>
        </patternFill>
      </fill>
    </dxf>
  </rfmt>
  <rfmt sheetId="1" sqref="A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14" start="0" length="2147483647">
    <dxf>
      <font/>
    </dxf>
  </rfmt>
  <rfmt sheetId="1" sqref="A514" start="0" length="2147483647">
    <dxf>
      <font/>
    </dxf>
  </rfmt>
  <rfmt sheetId="1" sqref="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4" start="0" length="2147483647">
    <dxf>
      <font/>
    </dxf>
  </rfmt>
  <rfmt sheetId="1" sqref="B514" start="0" length="2147483647">
    <dxf>
      <font/>
    </dxf>
  </rfmt>
  <rfmt sheetId="1" sqref="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4" start="0" length="2147483647">
    <dxf>
      <font/>
    </dxf>
  </rfmt>
  <rfmt sheetId="1" sqref="C514" start="0" length="2147483647">
    <dxf>
      <font/>
    </dxf>
  </rfmt>
  <rfmt sheetId="1" sqref="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4" start="0" length="2147483647">
    <dxf>
      <font/>
    </dxf>
  </rfmt>
  <rfmt sheetId="1" sqref="D514" start="0" length="2147483647">
    <dxf>
      <font/>
    </dxf>
  </rfmt>
  <rfmt sheetId="1" sqref="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4" start="0" length="2147483647">
    <dxf>
      <font/>
    </dxf>
  </rfmt>
  <rfmt sheetId="1" sqref="E514" start="0" length="2147483647">
    <dxf>
      <font/>
    </dxf>
  </rfmt>
  <rfmt sheetId="1" sqref="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4" start="0" length="2147483647">
    <dxf>
      <font/>
    </dxf>
  </rfmt>
  <rfmt sheetId="1" sqref="F514" start="0" length="2147483647">
    <dxf>
      <font/>
    </dxf>
  </rfmt>
  <rfmt sheetId="1" sqref="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4" start="0" length="2147483647">
    <dxf>
      <font/>
    </dxf>
  </rfmt>
  <rfmt sheetId="1" sqref="G514" start="0" length="2147483647">
    <dxf>
      <font/>
    </dxf>
  </rfmt>
  <rfmt sheetId="1" sqref="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4" start="0" length="2147483647">
    <dxf>
      <font/>
    </dxf>
  </rfmt>
  <rfmt sheetId="1" sqref="H514" start="0" length="2147483647">
    <dxf>
      <font/>
    </dxf>
  </rfmt>
  <rfmt sheetId="1" sqref="I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4" start="0" length="2147483647">
    <dxf>
      <font/>
    </dxf>
  </rfmt>
  <rfmt sheetId="1" sqref="I514" start="0" length="2147483647">
    <dxf>
      <font/>
    </dxf>
  </rfmt>
  <rfmt sheetId="1" sqref="J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4" start="0" length="2147483647">
    <dxf>
      <font/>
    </dxf>
  </rfmt>
  <rfmt sheetId="1" sqref="J514" start="0" length="2147483647">
    <dxf>
      <font/>
    </dxf>
  </rfmt>
  <rfmt sheetId="1" sqref="K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4" start="0" length="2147483647">
    <dxf>
      <font/>
    </dxf>
  </rfmt>
  <rfmt sheetId="1" sqref="K514" start="0" length="2147483647">
    <dxf>
      <font/>
    </dxf>
  </rfmt>
  <rfmt sheetId="1" sqref="L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4" start="0" length="2147483647">
    <dxf>
      <font/>
    </dxf>
  </rfmt>
  <rfmt sheetId="1" sqref="L514" start="0" length="2147483647">
    <dxf>
      <font/>
    </dxf>
  </rfmt>
  <rfmt sheetId="1" sqref="M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4" start="0" length="2147483647">
    <dxf>
      <font/>
    </dxf>
  </rfmt>
  <rfmt sheetId="1" sqref="M514" start="0" length="2147483647">
    <dxf>
      <font/>
    </dxf>
  </rfmt>
  <rfmt sheetId="1" sqref="N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4" start="0" length="2147483647">
    <dxf>
      <font/>
    </dxf>
  </rfmt>
  <rfmt sheetId="1" sqref="N514" start="0" length="2147483647">
    <dxf>
      <font/>
    </dxf>
  </rfmt>
  <rfmt sheetId="1" sqref="O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4" start="0" length="2147483647">
    <dxf>
      <font/>
    </dxf>
  </rfmt>
  <rfmt sheetId="1" sqref="O514" start="0" length="2147483647">
    <dxf>
      <font/>
    </dxf>
  </rfmt>
  <rfmt sheetId="1" sqref="P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4" start="0" length="2147483647">
    <dxf>
      <font/>
    </dxf>
  </rfmt>
  <rfmt sheetId="1" sqref="P514" start="0" length="2147483647">
    <dxf>
      <font/>
    </dxf>
  </rfmt>
  <rfmt sheetId="1" sqref="Q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4" start="0" length="2147483647">
    <dxf>
      <font/>
    </dxf>
  </rfmt>
  <rfmt sheetId="1" sqref="Q514" start="0" length="2147483647">
    <dxf>
      <font/>
    </dxf>
  </rfmt>
  <rfmt sheetId="1" sqref="R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4" start="0" length="2147483647">
    <dxf>
      <font/>
    </dxf>
  </rfmt>
  <rfmt sheetId="1" sqref="R514" start="0" length="2147483647">
    <dxf>
      <font/>
    </dxf>
  </rfmt>
  <rfmt sheetId="1" sqref="S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4" start="0" length="2147483647">
    <dxf>
      <font/>
    </dxf>
  </rfmt>
  <rfmt sheetId="1" sqref="S514" start="0" length="2147483647">
    <dxf>
      <font/>
    </dxf>
  </rfmt>
  <rfmt sheetId="1" sqref="T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4" start="0" length="2147483647">
    <dxf>
      <font/>
    </dxf>
  </rfmt>
  <rfmt sheetId="1" sqref="T514" start="0" length="2147483647">
    <dxf>
      <font/>
    </dxf>
  </rfmt>
  <rfmt sheetId="1" sqref="U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4" start="0" length="2147483647">
    <dxf>
      <font/>
    </dxf>
  </rfmt>
  <rfmt sheetId="1" sqref="U514" start="0" length="2147483647">
    <dxf>
      <font/>
    </dxf>
  </rfmt>
  <rfmt sheetId="1" sqref="V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4" start="0" length="2147483647">
    <dxf>
      <font/>
    </dxf>
  </rfmt>
  <rfmt sheetId="1" sqref="V514" start="0" length="2147483647">
    <dxf>
      <font/>
    </dxf>
  </rfmt>
  <rfmt sheetId="1" sqref="W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4" start="0" length="2147483647">
    <dxf>
      <font/>
    </dxf>
  </rfmt>
  <rfmt sheetId="1" sqref="W514" start="0" length="2147483647">
    <dxf>
      <font/>
    </dxf>
  </rfmt>
  <rfmt sheetId="1" sqref="X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4" start="0" length="2147483647">
    <dxf>
      <font/>
    </dxf>
  </rfmt>
  <rfmt sheetId="1" sqref="X514" start="0" length="2147483647">
    <dxf>
      <font/>
    </dxf>
  </rfmt>
  <rfmt sheetId="1" sqref="Y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4" start="0" length="2147483647">
    <dxf>
      <font/>
    </dxf>
  </rfmt>
  <rfmt sheetId="1" sqref="Y514" start="0" length="2147483647">
    <dxf>
      <font/>
    </dxf>
  </rfmt>
  <rfmt sheetId="1" sqref="Z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4" start="0" length="2147483647">
    <dxf>
      <font/>
    </dxf>
  </rfmt>
  <rfmt sheetId="1" sqref="Z514" start="0" length="2147483647">
    <dxf>
      <font/>
    </dxf>
  </rfmt>
  <rfmt sheetId="1" sqref="AA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14" start="0" length="2147483647">
    <dxf>
      <font/>
    </dxf>
  </rfmt>
  <rfmt sheetId="1" sqref="AA514" start="0" length="2147483647">
    <dxf>
      <font/>
    </dxf>
  </rfmt>
  <rfmt sheetId="1" sqref="A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4" start="0" length="0">
    <dxf>
      <fill>
        <patternFill patternType="solid">
          <bgColor rgb="FFF2F2F2"/>
        </patternFill>
      </fill>
    </dxf>
  </rfmt>
  <rfmt sheetId="1" sqref="AB514" start="0" length="2147483647">
    <dxf>
      <font/>
    </dxf>
  </rfmt>
  <rfmt sheetId="1" sqref="AB514" start="0" length="2147483647">
    <dxf>
      <font/>
    </dxf>
  </rfmt>
  <rfmt sheetId="1" sqref="A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4" start="0" length="0">
    <dxf>
      <fill>
        <patternFill patternType="solid">
          <bgColor rgb="FFF2F2F2"/>
        </patternFill>
      </fill>
    </dxf>
  </rfmt>
  <rfmt sheetId="1" sqref="AC514" start="0" length="2147483647">
    <dxf>
      <font/>
    </dxf>
  </rfmt>
  <rfmt sheetId="1" sqref="AC514" start="0" length="2147483647">
    <dxf>
      <font/>
    </dxf>
  </rfmt>
  <rfmt sheetId="1" sqref="A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4" start="0" length="0">
    <dxf>
      <fill>
        <patternFill patternType="solid">
          <bgColor rgb="FFF2F2F2"/>
        </patternFill>
      </fill>
    </dxf>
  </rfmt>
  <rfmt sheetId="1" sqref="AD514" start="0" length="2147483647">
    <dxf>
      <font/>
    </dxf>
  </rfmt>
  <rfmt sheetId="1" sqref="AD514" start="0" length="2147483647">
    <dxf>
      <font/>
    </dxf>
  </rfmt>
  <rfmt sheetId="1" sqref="A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4" start="0" length="0">
    <dxf>
      <fill>
        <patternFill patternType="solid">
          <bgColor rgb="FFF2F2F2"/>
        </patternFill>
      </fill>
    </dxf>
  </rfmt>
  <rfmt sheetId="1" sqref="AE514" start="0" length="2147483647">
    <dxf>
      <font/>
    </dxf>
  </rfmt>
  <rfmt sheetId="1" sqref="AE514" start="0" length="2147483647">
    <dxf>
      <font/>
    </dxf>
  </rfmt>
  <rfmt sheetId="1" sqref="A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4" start="0" length="0">
    <dxf>
      <fill>
        <patternFill patternType="solid">
          <bgColor rgb="FFF2F2F2"/>
        </patternFill>
      </fill>
    </dxf>
  </rfmt>
  <rfmt sheetId="1" sqref="AF514" start="0" length="2147483647">
    <dxf>
      <font/>
    </dxf>
  </rfmt>
  <rfmt sheetId="1" sqref="AF514" start="0" length="2147483647">
    <dxf>
      <font/>
    </dxf>
  </rfmt>
  <rfmt sheetId="1" sqref="A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4" start="0" length="0">
    <dxf>
      <fill>
        <patternFill patternType="solid">
          <bgColor rgb="FFF2F2F2"/>
        </patternFill>
      </fill>
    </dxf>
  </rfmt>
  <rfmt sheetId="1" sqref="AG514" start="0" length="2147483647">
    <dxf>
      <font/>
    </dxf>
  </rfmt>
  <rfmt sheetId="1" sqref="AG514" start="0" length="2147483647">
    <dxf>
      <font/>
    </dxf>
  </rfmt>
  <rfmt sheetId="1" sqref="A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4" start="0" length="0">
    <dxf>
      <fill>
        <patternFill patternType="solid">
          <bgColor rgb="FFF2F2F2"/>
        </patternFill>
      </fill>
    </dxf>
  </rfmt>
  <rfmt sheetId="1" sqref="AH514" start="0" length="2147483647">
    <dxf>
      <font/>
    </dxf>
  </rfmt>
  <rfmt sheetId="1" sqref="AH514" start="0" length="2147483647">
    <dxf>
      <font/>
    </dxf>
  </rfmt>
  <rfmt sheetId="1" sqref="AI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14" start="0" length="0">
    <dxf>
      <fill>
        <patternFill patternType="solid">
          <bgColor rgb="FFF2F2F2"/>
        </patternFill>
      </fill>
    </dxf>
  </rfmt>
  <rfmt sheetId="1" sqref="AI514" start="0" length="2147483647">
    <dxf>
      <font/>
    </dxf>
  </rfmt>
  <rfmt sheetId="1" sqref="AI514" start="0" length="2147483647">
    <dxf>
      <font/>
    </dxf>
  </rfmt>
  <rcc rId="1195" sId="1">
    <nc r="B514">
      <v>28421</v>
    </nc>
  </rcc>
  <rfmt sheetId="1" sqref="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14" start="0" length="2147483647">
    <dxf>
      <font/>
    </dxf>
  </rfmt>
  <rfmt sheetId="1" sqref="B514" start="0" length="2147483647">
    <dxf>
      <font/>
    </dxf>
  </rfmt>
  <rcc rId="1196" sId="1">
    <nc r="C514" t="inlineStr">
      <is>
        <t>JSE LN Equity</t>
      </is>
    </nc>
  </rcc>
  <rfmt sheetId="1" sqref="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14" start="0" length="2147483647">
    <dxf>
      <font/>
    </dxf>
  </rfmt>
  <rfmt sheetId="1" sqref="C514" start="0" length="2147483647">
    <dxf>
      <font/>
    </dxf>
  </rfmt>
  <rcc rId="1197" sId="1">
    <nc r="E514" t="inlineStr">
      <is>
        <t>Jadestone Energy</t>
      </is>
    </nc>
  </rcc>
  <rfmt sheetId="1" sqref="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14" start="0" length="2147483647">
    <dxf>
      <font/>
    </dxf>
  </rfmt>
  <rfmt sheetId="1" sqref="E514" start="0" length="2147483647">
    <dxf>
      <font/>
    </dxf>
  </rfmt>
  <rcc rId="1198" sId="1">
    <nc r="D514">
      <f>_xll.BDP(C514,$D$11)</f>
    </nc>
  </rcc>
  <rfmt sheetId="1" sqref="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14" start="0" length="2147483647">
    <dxf>
      <font/>
    </dxf>
  </rfmt>
  <rfmt sheetId="1" sqref="D514" start="0" length="2147483647">
    <dxf>
      <font/>
    </dxf>
  </rfmt>
  <rcc rId="1199" sId="1">
    <nc r="F514">
      <f>_xll.BDP(C514,$F$11)</f>
    </nc>
  </rcc>
  <rfmt sheetId="1" sqref="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14" start="0" length="2147483647">
    <dxf>
      <font/>
    </dxf>
  </rfmt>
  <rfmt sheetId="1" sqref="F514" start="0" length="2147483647">
    <dxf>
      <font/>
    </dxf>
  </rfmt>
  <rcc rId="1200" sId="1">
    <nc r="G514">
      <f>_xll.BDP(C514,$G$11)</f>
    </nc>
  </rcc>
  <rfmt sheetId="1" sqref="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14" start="0" length="2147483647">
    <dxf>
      <font/>
    </dxf>
  </rfmt>
  <rfmt sheetId="1" sqref="G514" start="0" length="2147483647">
    <dxf>
      <font/>
    </dxf>
  </rfmt>
  <rcc rId="1201" sId="1">
    <nc r="AB514">
      <f>_xll.BDH(C514,$AB$11,$D$1,$D$1)</f>
    </nc>
  </rcc>
  <rfmt sheetId="1" sqref="AB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14" start="0" length="0">
    <dxf>
      <fill>
        <patternFill patternType="solid">
          <bgColor rgb="FFF2F2F2"/>
        </patternFill>
      </fill>
    </dxf>
  </rfmt>
  <rfmt sheetId="1" sqref="AB514" start="0" length="2147483647">
    <dxf>
      <font/>
    </dxf>
  </rfmt>
  <rfmt sheetId="1" sqref="AB514" start="0" length="2147483647">
    <dxf>
      <font/>
    </dxf>
  </rfmt>
  <rcc rId="1202" sId="1">
    <nc r="H514">
      <f>IF(OR(OR(G514="#N/A N/A",G514="#N/A Real Time"),OR(F514="#N/A N/A",F514="#N/A Real Time")),0,  G514 - F514)</f>
    </nc>
  </rcc>
  <rfmt sheetId="1" sqref="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14" start="0" length="2147483647">
    <dxf>
      <font/>
    </dxf>
  </rfmt>
  <rfmt sheetId="1" sqref="H514" start="0" length="2147483647">
    <dxf>
      <font/>
    </dxf>
  </rfmt>
  <rcc rId="1203" sId="1">
    <nc r="I514">
      <f>IF(OR(F514=0,F514="#N/A N/A"),0,H514 / F514*100)</f>
    </nc>
  </rcc>
  <rfmt sheetId="1" sqref="I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14" start="0" length="2147483647">
    <dxf>
      <font/>
    </dxf>
  </rfmt>
  <rfmt sheetId="1" sqref="I514" start="0" length="2147483647">
    <dxf>
      <font/>
    </dxf>
  </rfmt>
  <rcc rId="1204" sId="1" numFmtId="4">
    <nc r="J514">
      <v>4980874</v>
    </nc>
  </rcc>
  <rfmt sheetId="1" sqref="J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14" start="0" length="2147483647">
    <dxf>
      <font/>
    </dxf>
  </rfmt>
  <rfmt sheetId="1" sqref="J514" start="0" length="2147483647">
    <dxf>
      <font/>
    </dxf>
  </rfmt>
  <rcc rId="1205" sId="1">
    <nc r="K514">
      <f>CONCATENATE(D835,D514, " Curncy")</f>
    </nc>
  </rcc>
  <rfmt sheetId="1" sqref="K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14" start="0" length="2147483647">
    <dxf>
      <font/>
    </dxf>
  </rfmt>
  <rfmt sheetId="1" sqref="K514" start="0" length="2147483647">
    <dxf>
      <font/>
    </dxf>
  </rfmt>
  <rcc rId="1206" sId="1">
    <nc r="L514">
      <f>IF(D514 = D835,1,_xll.BDP(K514,$L$11))</f>
    </nc>
  </rcc>
  <rfmt sheetId="1" sqref="L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14" start="0" length="2147483647">
    <dxf>
      <font/>
    </dxf>
  </rfmt>
  <rfmt sheetId="1" sqref="L514" start="0" length="2147483647">
    <dxf>
      <font/>
    </dxf>
  </rfmt>
  <rcc rId="1207" sId="1">
    <nc r="M514">
      <f>IF(D514 = D835,1,_xll.BDP(K514,$M$11)*L514)</f>
    </nc>
  </rcc>
  <rfmt sheetId="1" sqref="M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14" start="0" length="2147483647">
    <dxf>
      <font/>
    </dxf>
  </rfmt>
  <rfmt sheetId="1" sqref="M514" start="0" length="2147483647">
    <dxf>
      <font/>
    </dxf>
  </rfmt>
  <rcc rId="1208" sId="1">
    <nc r="N514">
      <f>H514*J514*V514/M514</f>
    </nc>
  </rcc>
  <rfmt sheetId="1" sqref="N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14" start="0" length="2147483647">
    <dxf>
      <font/>
    </dxf>
  </rfmt>
  <rfmt sheetId="1" sqref="N514" start="0" length="2147483647">
    <dxf>
      <font/>
    </dxf>
  </rfmt>
  <rcc rId="1209" sId="1">
    <nc r="O514">
      <f>N514 / AA769</f>
    </nc>
  </rcc>
  <rfmt sheetId="1" sqref="O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14" start="0" length="2147483647">
    <dxf>
      <font/>
    </dxf>
  </rfmt>
  <rfmt sheetId="1" sqref="O514" start="0" length="2147483647">
    <dxf>
      <font/>
    </dxf>
  </rfmt>
  <rcc rId="1210" sId="1">
    <nc r="P514">
      <f>N514 / AA835</f>
    </nc>
  </rcc>
  <rfmt sheetId="1" sqref="P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14" start="0" length="2147483647">
    <dxf>
      <font/>
    </dxf>
  </rfmt>
  <rfmt sheetId="1" sqref="P514" start="0" length="2147483647">
    <dxf>
      <font/>
    </dxf>
  </rfmt>
  <rcc rId="1211" sId="1">
    <nc r="Q514">
      <f>IF(J514=0,0,G514*J514*V514/M514)</f>
    </nc>
  </rcc>
  <rfmt sheetId="1" sqref="Q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14" start="0" length="2147483647">
    <dxf>
      <font/>
    </dxf>
  </rfmt>
  <rfmt sheetId="1" sqref="Q514" start="0" length="2147483647">
    <dxf>
      <font/>
    </dxf>
  </rfmt>
  <rcc rId="1212" sId="1">
    <nc r="R514">
      <f>Q514 / AA769*100</f>
    </nc>
  </rcc>
  <rfmt sheetId="1" sqref="R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14" start="0" length="2147483647">
    <dxf>
      <font/>
    </dxf>
  </rfmt>
  <rfmt sheetId="1" sqref="R514" start="0" length="2147483647">
    <dxf>
      <font/>
    </dxf>
  </rfmt>
  <rcc rId="1213" sId="1">
    <nc r="S514">
      <f>Q514 / AA835*100</f>
    </nc>
  </rcc>
  <rfmt sheetId="1" sqref="S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14" start="0" length="2147483647">
    <dxf>
      <font/>
    </dxf>
  </rfmt>
  <rfmt sheetId="1" sqref="S514" start="0" length="2147483647">
    <dxf>
      <font/>
    </dxf>
  </rfmt>
  <rcc rId="1214" sId="1">
    <nc r="T514">
      <f>IF(S514&lt;0,R514,0)</f>
    </nc>
  </rcc>
  <rfmt sheetId="1" sqref="T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14" start="0" length="2147483647">
    <dxf>
      <font/>
    </dxf>
  </rfmt>
  <rfmt sheetId="1" sqref="T514" start="0" length="2147483647">
    <dxf>
      <font/>
    </dxf>
  </rfmt>
  <rcc rId="1215" sId="1">
    <nc r="U514">
      <f>IF(S514&gt;0,R514,0)</f>
    </nc>
  </rcc>
  <rfmt sheetId="1" sqref="U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14" start="0" length="2147483647">
    <dxf>
      <font/>
    </dxf>
  </rfmt>
  <rfmt sheetId="1" sqref="U514" start="0" length="2147483647">
    <dxf>
      <font/>
    </dxf>
  </rfmt>
  <rcc rId="1216" sId="1">
    <nc r="V514">
      <f>IF(EXACT(D514,UPPER(D514)),1,0.01)/X514</f>
    </nc>
  </rcc>
  <rfmt sheetId="1" sqref="V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14" start="0" length="2147483647">
    <dxf>
      <font/>
    </dxf>
  </rfmt>
  <rfmt sheetId="1" sqref="V514" start="0" length="2147483647">
    <dxf>
      <font/>
    </dxf>
  </rfmt>
  <rcc rId="1217" sId="1">
    <nc r="W514">
      <v>0</v>
    </nc>
  </rcc>
  <rfmt sheetId="1" sqref="W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14" start="0" length="2147483647">
    <dxf>
      <font/>
    </dxf>
  </rfmt>
  <rfmt sheetId="1" sqref="W514" start="0" length="2147483647">
    <dxf>
      <font/>
    </dxf>
  </rfmt>
  <rcc rId="1218" sId="1">
    <nc r="X514">
      <v>1</v>
    </nc>
  </rcc>
  <rfmt sheetId="1" sqref="X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14" start="0" length="2147483647">
    <dxf>
      <font/>
    </dxf>
  </rfmt>
  <rfmt sheetId="1" sqref="X514" start="0" length="2147483647">
    <dxf>
      <font/>
    </dxf>
  </rfmt>
  <rcc rId="1219" sId="1">
    <nc r="Y514">
      <f>IF(AND(S514&lt;0,O514&gt;0),O514,0)</f>
    </nc>
  </rcc>
  <rfmt sheetId="1" sqref="Y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14" start="0" length="2147483647">
    <dxf>
      <font/>
    </dxf>
  </rfmt>
  <rfmt sheetId="1" sqref="Y514" start="0" length="2147483647">
    <dxf>
      <font/>
    </dxf>
  </rfmt>
  <rcc rId="1220" sId="1">
    <nc r="Z514">
      <f>IF(AND(S514&gt;0,O514&gt;0),O514,0)</f>
    </nc>
  </rcc>
  <rfmt sheetId="1" sqref="Z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14" start="0" length="2147483647">
    <dxf>
      <font/>
    </dxf>
  </rfmt>
  <rfmt sheetId="1" sqref="Z514" start="0" length="2147483647">
    <dxf>
      <font/>
    </dxf>
  </rfmt>
  <rcc rId="1221" sId="1">
    <nc r="AC514">
      <f>IF(OR(OR(F514="#N/A N/A",F514="#N/A Real Time"),OR(AB514="#N/A N/A",AB514="#N/A Real Time")),0,  F514 - AB514)</f>
    </nc>
  </rcc>
  <rfmt sheetId="1" sqref="AC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14" start="0" length="0">
    <dxf>
      <fill>
        <patternFill patternType="solid">
          <bgColor rgb="FFF2F2F2"/>
        </patternFill>
      </fill>
    </dxf>
  </rfmt>
  <rfmt sheetId="1" sqref="AC514" start="0" length="2147483647">
    <dxf>
      <font/>
    </dxf>
  </rfmt>
  <rfmt sheetId="1" sqref="AC514" start="0" length="2147483647">
    <dxf>
      <font/>
    </dxf>
  </rfmt>
  <rcc rId="1222" sId="1">
    <nc r="AD514">
      <f>IF(OR(AB514=0,AB514="#N/A N/A"),0,AC514 / AB514*100)</f>
    </nc>
  </rcc>
  <rfmt sheetId="1" sqref="AD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14" start="0" length="0">
    <dxf>
      <fill>
        <patternFill patternType="solid">
          <bgColor rgb="FFF2F2F2"/>
        </patternFill>
      </fill>
    </dxf>
  </rfmt>
  <rfmt sheetId="1" sqref="AD514" start="0" length="2147483647">
    <dxf>
      <font/>
    </dxf>
  </rfmt>
  <rfmt sheetId="1" sqref="AD514" start="0" length="2147483647">
    <dxf>
      <font/>
    </dxf>
  </rfmt>
  <rcc rId="1223" sId="1" numFmtId="4">
    <nc r="AE514">
      <v>4980874</v>
    </nc>
  </rcc>
  <rfmt sheetId="1" sqref="AE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14" start="0" length="0">
    <dxf>
      <fill>
        <patternFill patternType="solid">
          <bgColor rgb="FFF2F2F2"/>
        </patternFill>
      </fill>
    </dxf>
  </rfmt>
  <rfmt sheetId="1" sqref="AE514" start="0" length="2147483647">
    <dxf>
      <font/>
    </dxf>
  </rfmt>
  <rfmt sheetId="1" sqref="AE514" start="0" length="2147483647">
    <dxf>
      <font/>
    </dxf>
  </rfmt>
  <rcc rId="1224" sId="1">
    <nc r="AF514">
      <f>IF(D514 = D835,1,_xll.BDP(K514,$AF$11)*L514)</f>
    </nc>
  </rcc>
  <rfmt sheetId="1" sqref="AF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14" start="0" length="0">
    <dxf>
      <fill>
        <patternFill patternType="solid">
          <bgColor rgb="FFF2F2F2"/>
        </patternFill>
      </fill>
    </dxf>
  </rfmt>
  <rfmt sheetId="1" sqref="AF514" start="0" length="2147483647">
    <dxf>
      <font/>
    </dxf>
  </rfmt>
  <rfmt sheetId="1" sqref="AF514" start="0" length="2147483647">
    <dxf>
      <font/>
    </dxf>
  </rfmt>
  <rcc rId="1225" sId="1">
    <nc r="AG514">
      <f>AC514*AE514*V514/AF514 / AI769</f>
    </nc>
  </rcc>
  <rfmt sheetId="1" sqref="AG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14" start="0" length="0">
    <dxf>
      <fill>
        <patternFill patternType="solid">
          <bgColor rgb="FFF2F2F2"/>
        </patternFill>
      </fill>
    </dxf>
  </rfmt>
  <rfmt sheetId="1" sqref="AG514" start="0" length="2147483647">
    <dxf>
      <font/>
    </dxf>
  </rfmt>
  <rfmt sheetId="1" sqref="AG514" start="0" length="2147483647">
    <dxf>
      <font/>
    </dxf>
  </rfmt>
  <rcc rId="1226" sId="1">
    <nc r="AH514">
      <f>AC514*AE514*V514/AF514 / AI835</f>
    </nc>
  </rcc>
  <rfmt sheetId="1" sqref="AH5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14" start="0" length="0">
    <dxf>
      <fill>
        <patternFill patternType="solid">
          <bgColor rgb="FFF2F2F2"/>
        </patternFill>
      </fill>
    </dxf>
  </rfmt>
  <rfmt sheetId="1" sqref="AH514" start="0" length="2147483647">
    <dxf>
      <font/>
    </dxf>
  </rfmt>
  <rfmt sheetId="1" sqref="AH514" start="0" length="2147483647">
    <dxf>
      <font/>
    </dxf>
  </rfmt>
  <rcc rId="1227" sId="1" numFmtId="4">
    <oc r="J518">
      <v>-2332000</v>
    </oc>
    <nc r="J518">
      <v>-1562703</v>
    </nc>
  </rcc>
  <rcc rId="1228" sId="1" numFmtId="4">
    <oc r="AE518">
      <v>-2332000</v>
    </oc>
    <nc r="AE518">
      <v>-1562703</v>
    </nc>
  </rcc>
  <rcc rId="1229" sId="1" numFmtId="4">
    <oc r="J519">
      <v>-330000</v>
    </oc>
    <nc r="J519">
      <v>-510000</v>
    </nc>
  </rcc>
  <rcc rId="1230" sId="1" numFmtId="4">
    <oc r="AE519">
      <v>-330000</v>
    </oc>
    <nc r="AE519">
      <v>-510000</v>
    </nc>
  </rcc>
  <rcc rId="1231" sId="1" numFmtId="4">
    <oc r="J521">
      <v>-3009693</v>
    </oc>
    <nc r="J521">
      <v>-3231760</v>
    </nc>
  </rcc>
  <rcc rId="1232" sId="1" numFmtId="4">
    <oc r="AE521">
      <v>-3009693</v>
    </oc>
    <nc r="AE521">
      <v>-3231760</v>
    </nc>
  </rcc>
  <rcc rId="1233" sId="1" numFmtId="4">
    <oc r="J526">
      <v>-1199000</v>
    </oc>
    <nc r="J526">
      <v>-799406</v>
    </nc>
  </rcc>
  <rcc rId="1234" sId="1" numFmtId="4">
    <oc r="AE526">
      <v>-1199000</v>
    </oc>
    <nc r="AE526">
      <v>-799406</v>
    </nc>
  </rcc>
  <rcc rId="1235" sId="1" numFmtId="4">
    <oc r="J527">
      <v>3048000</v>
    </oc>
    <nc r="J527">
      <v>2340870</v>
    </nc>
  </rcc>
  <rcc rId="1236" sId="1" numFmtId="4">
    <oc r="AE527">
      <v>3048000</v>
    </oc>
    <nc r="AE527">
      <v>2340870</v>
    </nc>
  </rcc>
  <rcc rId="1237" sId="1" numFmtId="4">
    <oc r="J530">
      <v>-91000</v>
    </oc>
    <nc r="J530">
      <v>-362220</v>
    </nc>
  </rcc>
  <rcc rId="1238" sId="1" numFmtId="4">
    <oc r="AE530">
      <v>-91000</v>
    </oc>
    <nc r="AE530">
      <v>-362220</v>
    </nc>
  </rcc>
  <rcc rId="1239" sId="1" numFmtId="4">
    <oc r="J531">
      <v>-84000</v>
    </oc>
    <nc r="J531">
      <v>-276354</v>
    </nc>
  </rcc>
  <rcc rId="1240" sId="1" numFmtId="4">
    <oc r="AE531">
      <v>-84000</v>
    </oc>
    <nc r="AE531">
      <v>-276354</v>
    </nc>
  </rcc>
  <rcc rId="1241" sId="1">
    <oc r="D541" t="inlineStr">
      <is>
        <t>GBP</t>
      </is>
    </oc>
    <nc r="D541"/>
  </rcc>
  <rcc rId="1242" sId="1" numFmtId="34">
    <oc r="F541">
      <v>1E-4</v>
    </oc>
    <nc r="F541"/>
  </rcc>
  <rcc rId="1243" sId="1" numFmtId="34">
    <oc r="G541">
      <v>1E-4</v>
    </oc>
    <nc r="G541"/>
  </rcc>
  <rcc rId="1244" sId="1" numFmtId="34">
    <oc r="AB541">
      <v>1E-4</v>
    </oc>
    <nc r="AB541"/>
  </rcc>
  <rcc rId="1245" sId="1" numFmtId="4">
    <oc r="J541">
      <v>577</v>
    </oc>
    <nc r="J541">
      <v>0</v>
    </nc>
  </rcc>
  <rcc rId="1246" sId="1" numFmtId="4">
    <oc r="AE541">
      <v>577</v>
    </oc>
    <nc r="AE541">
      <v>0</v>
    </nc>
  </rcc>
  <rcc rId="1247" sId="1" numFmtId="4">
    <oc r="J543">
      <v>-181000</v>
    </oc>
    <nc r="J543">
      <v>-43</v>
    </nc>
  </rcc>
  <rcc rId="1248" sId="1" numFmtId="4">
    <oc r="AE543">
      <v>-181000</v>
    </oc>
    <nc r="AE543">
      <v>-43</v>
    </nc>
  </rcc>
  <rcc rId="1249" sId="1" numFmtId="4">
    <oc r="J548">
      <v>25000</v>
    </oc>
    <nc r="J548">
      <v>0</v>
    </nc>
  </rcc>
  <rcc rId="1250" sId="1" numFmtId="34">
    <oc r="F549">
      <v>109.9875</v>
    </oc>
    <nc r="F549">
      <v>114.6516</v>
    </nc>
  </rcc>
  <rcc rId="1251" sId="1" numFmtId="34">
    <oc r="G549">
      <v>109.9875</v>
    </oc>
    <nc r="G549">
      <v>114.68859999999999</v>
    </nc>
  </rcc>
  <rcc rId="1252" sId="1" numFmtId="34">
    <oc r="AB549">
      <v>110.72799999999999</v>
    </oc>
    <nc r="AB549">
      <v>115.4226</v>
    </nc>
  </rcc>
  <rcc rId="1253" sId="1" numFmtId="4">
    <oc r="J554">
      <v>162300</v>
    </oc>
    <nc r="J554">
      <v>202411</v>
    </nc>
  </rcc>
  <rcc rId="1254" sId="1" numFmtId="4">
    <oc r="AE554">
      <v>162300</v>
    </oc>
    <nc r="AE554">
      <v>202411</v>
    </nc>
  </rcc>
  <rcc rId="1255" sId="1" numFmtId="34">
    <oc r="F555">
      <v>20</v>
    </oc>
    <nc r="F555">
      <v>32</v>
    </nc>
  </rcc>
  <rcc rId="1256" sId="1" numFmtId="34">
    <oc r="G555">
      <v>20</v>
    </oc>
    <nc r="G555">
      <v>32</v>
    </nc>
  </rcc>
  <rcc rId="1257" sId="1" numFmtId="34">
    <oc r="AB555">
      <v>20</v>
    </oc>
    <nc r="AB555">
      <v>32</v>
    </nc>
  </rcc>
  <rcc rId="1258" sId="1" numFmtId="4">
    <oc r="J556">
      <v>0</v>
    </oc>
    <nc r="J556">
      <v>-23600</v>
    </nc>
  </rcc>
  <rcc rId="1259" sId="1" numFmtId="4">
    <oc r="AE556">
      <v>0</v>
    </oc>
    <nc r="AE556">
      <v>-23600</v>
    </nc>
  </rcc>
  <rcc rId="1260" sId="1" numFmtId="4">
    <oc r="J561">
      <v>-418000</v>
    </oc>
    <nc r="J561">
      <v>-541750</v>
    </nc>
  </rcc>
  <rcc rId="1261" sId="1" numFmtId="4">
    <oc r="AE561">
      <v>-418000</v>
    </oc>
    <nc r="AE561">
      <v>-541750</v>
    </nc>
  </rcc>
  <rcc rId="1262" sId="1" numFmtId="4">
    <oc r="J563">
      <v>0</v>
    </oc>
    <nc r="J563">
      <v>-43238</v>
    </nc>
  </rcc>
  <rcc rId="1263" sId="1" numFmtId="4">
    <oc r="AE563">
      <v>0</v>
    </oc>
    <nc r="AE563">
      <v>-43238</v>
    </nc>
  </rcc>
  <rcc rId="1264" sId="1">
    <oc r="D571" t="inlineStr">
      <is>
        <t>GBp</t>
      </is>
    </oc>
    <nc r="D571"/>
  </rcc>
  <rcc rId="1265" sId="1" numFmtId="34">
    <oc r="F571">
      <v>1.1299999999999999</v>
    </oc>
    <nc r="F571"/>
  </rcc>
  <rcc rId="1266" sId="1" numFmtId="34">
    <oc r="G571">
      <v>1.1299999999999999</v>
    </oc>
    <nc r="G571"/>
  </rcc>
  <rcc rId="1267" sId="1" numFmtId="34">
    <oc r="AB571">
      <v>1.1299999999999999</v>
    </oc>
    <nc r="AB571"/>
  </rcc>
  <rcc rId="1268" sId="1" numFmtId="4">
    <oc r="J571">
      <v>13500000</v>
    </oc>
    <nc r="J571">
      <v>0</v>
    </nc>
  </rcc>
  <rcc rId="1269" sId="1" numFmtId="4">
    <oc r="AE571">
      <v>13500000</v>
    </oc>
    <nc r="AE571">
      <v>0</v>
    </nc>
  </rcc>
  <rrc rId="1270" sId="1" ref="A573:XFD573" action="insertRow">
    <undo index="0" exp="area" dr="G$1:G$1048576" r="E9" sId="1"/>
    <undo index="2" exp="area" ref3D="1" dr="$A$770:$XFD$83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573:AI573" start="0" length="0">
    <dxf>
      <fill>
        <patternFill patternType="none">
          <bgColor indexed="65"/>
        </patternFill>
      </fill>
    </dxf>
  </rfmt>
  <rfmt sheetId="1" sqref="A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573" start="0" length="2147483647">
    <dxf>
      <font/>
    </dxf>
  </rfmt>
  <rfmt sheetId="1" sqref="A573" start="0" length="2147483647">
    <dxf>
      <font/>
    </dxf>
  </rfmt>
  <rfmt sheetId="1" sqref="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73" start="0" length="2147483647">
    <dxf>
      <font/>
    </dxf>
  </rfmt>
  <rfmt sheetId="1" sqref="B573" start="0" length="2147483647">
    <dxf>
      <font/>
    </dxf>
  </rfmt>
  <rfmt sheetId="1" sqref="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73" start="0" length="2147483647">
    <dxf>
      <font/>
    </dxf>
  </rfmt>
  <rfmt sheetId="1" sqref="C573" start="0" length="2147483647">
    <dxf>
      <font/>
    </dxf>
  </rfmt>
  <rfmt sheetId="1" sqref="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73" start="0" length="2147483647">
    <dxf>
      <font/>
    </dxf>
  </rfmt>
  <rfmt sheetId="1" sqref="D573" start="0" length="2147483647">
    <dxf>
      <font/>
    </dxf>
  </rfmt>
  <rfmt sheetId="1" sqref="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73" start="0" length="2147483647">
    <dxf>
      <font/>
    </dxf>
  </rfmt>
  <rfmt sheetId="1" sqref="E573" start="0" length="2147483647">
    <dxf>
      <font/>
    </dxf>
  </rfmt>
  <rfmt sheetId="1" sqref="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73" start="0" length="2147483647">
    <dxf>
      <font/>
    </dxf>
  </rfmt>
  <rfmt sheetId="1" sqref="F573" start="0" length="2147483647">
    <dxf>
      <font/>
    </dxf>
  </rfmt>
  <rfmt sheetId="1" sqref="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73" start="0" length="2147483647">
    <dxf>
      <font/>
    </dxf>
  </rfmt>
  <rfmt sheetId="1" sqref="G573" start="0" length="2147483647">
    <dxf>
      <font/>
    </dxf>
  </rfmt>
  <rfmt sheetId="1" sqref="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73" start="0" length="2147483647">
    <dxf>
      <font/>
    </dxf>
  </rfmt>
  <rfmt sheetId="1" sqref="H573" start="0" length="2147483647">
    <dxf>
      <font/>
    </dxf>
  </rfmt>
  <rfmt sheetId="1" sqref="I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73" start="0" length="2147483647">
    <dxf>
      <font/>
    </dxf>
  </rfmt>
  <rfmt sheetId="1" sqref="I573" start="0" length="2147483647">
    <dxf>
      <font/>
    </dxf>
  </rfmt>
  <rfmt sheetId="1" sqref="J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73" start="0" length="2147483647">
    <dxf>
      <font/>
    </dxf>
  </rfmt>
  <rfmt sheetId="1" sqref="J573" start="0" length="2147483647">
    <dxf>
      <font/>
    </dxf>
  </rfmt>
  <rfmt sheetId="1" sqref="K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73" start="0" length="2147483647">
    <dxf>
      <font/>
    </dxf>
  </rfmt>
  <rfmt sheetId="1" sqref="K573" start="0" length="2147483647">
    <dxf>
      <font/>
    </dxf>
  </rfmt>
  <rfmt sheetId="1" sqref="L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73" start="0" length="2147483647">
    <dxf>
      <font/>
    </dxf>
  </rfmt>
  <rfmt sheetId="1" sqref="L573" start="0" length="2147483647">
    <dxf>
      <font/>
    </dxf>
  </rfmt>
  <rfmt sheetId="1" sqref="M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73" start="0" length="2147483647">
    <dxf>
      <font/>
    </dxf>
  </rfmt>
  <rfmt sheetId="1" sqref="M573" start="0" length="2147483647">
    <dxf>
      <font/>
    </dxf>
  </rfmt>
  <rfmt sheetId="1" sqref="N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73" start="0" length="2147483647">
    <dxf>
      <font/>
    </dxf>
  </rfmt>
  <rfmt sheetId="1" sqref="N573" start="0" length="2147483647">
    <dxf>
      <font/>
    </dxf>
  </rfmt>
  <rfmt sheetId="1" sqref="O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73" start="0" length="2147483647">
    <dxf>
      <font/>
    </dxf>
  </rfmt>
  <rfmt sheetId="1" sqref="O573" start="0" length="2147483647">
    <dxf>
      <font/>
    </dxf>
  </rfmt>
  <rfmt sheetId="1" sqref="P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73" start="0" length="2147483647">
    <dxf>
      <font/>
    </dxf>
  </rfmt>
  <rfmt sheetId="1" sqref="P573" start="0" length="2147483647">
    <dxf>
      <font/>
    </dxf>
  </rfmt>
  <rfmt sheetId="1" sqref="Q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73" start="0" length="2147483647">
    <dxf>
      <font/>
    </dxf>
  </rfmt>
  <rfmt sheetId="1" sqref="Q573" start="0" length="2147483647">
    <dxf>
      <font/>
    </dxf>
  </rfmt>
  <rfmt sheetId="1" sqref="R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73" start="0" length="2147483647">
    <dxf>
      <font/>
    </dxf>
  </rfmt>
  <rfmt sheetId="1" sqref="R573" start="0" length="2147483647">
    <dxf>
      <font/>
    </dxf>
  </rfmt>
  <rfmt sheetId="1" sqref="S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73" start="0" length="2147483647">
    <dxf>
      <font/>
    </dxf>
  </rfmt>
  <rfmt sheetId="1" sqref="S573" start="0" length="2147483647">
    <dxf>
      <font/>
    </dxf>
  </rfmt>
  <rfmt sheetId="1" sqref="T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73" start="0" length="2147483647">
    <dxf>
      <font/>
    </dxf>
  </rfmt>
  <rfmt sheetId="1" sqref="T573" start="0" length="2147483647">
    <dxf>
      <font/>
    </dxf>
  </rfmt>
  <rfmt sheetId="1" sqref="U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73" start="0" length="2147483647">
    <dxf>
      <font/>
    </dxf>
  </rfmt>
  <rfmt sheetId="1" sqref="U573" start="0" length="2147483647">
    <dxf>
      <font/>
    </dxf>
  </rfmt>
  <rfmt sheetId="1" sqref="V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73" start="0" length="2147483647">
    <dxf>
      <font/>
    </dxf>
  </rfmt>
  <rfmt sheetId="1" sqref="V573" start="0" length="2147483647">
    <dxf>
      <font/>
    </dxf>
  </rfmt>
  <rfmt sheetId="1" sqref="W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73" start="0" length="2147483647">
    <dxf>
      <font/>
    </dxf>
  </rfmt>
  <rfmt sheetId="1" sqref="W573" start="0" length="2147483647">
    <dxf>
      <font/>
    </dxf>
  </rfmt>
  <rfmt sheetId="1" sqref="X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73" start="0" length="2147483647">
    <dxf>
      <font/>
    </dxf>
  </rfmt>
  <rfmt sheetId="1" sqref="X573" start="0" length="2147483647">
    <dxf>
      <font/>
    </dxf>
  </rfmt>
  <rfmt sheetId="1" sqref="Y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73" start="0" length="2147483647">
    <dxf>
      <font/>
    </dxf>
  </rfmt>
  <rfmt sheetId="1" sqref="Y573" start="0" length="2147483647">
    <dxf>
      <font/>
    </dxf>
  </rfmt>
  <rfmt sheetId="1" sqref="Z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73" start="0" length="2147483647">
    <dxf>
      <font/>
    </dxf>
  </rfmt>
  <rfmt sheetId="1" sqref="Z573" start="0" length="2147483647">
    <dxf>
      <font/>
    </dxf>
  </rfmt>
  <rfmt sheetId="1" sqref="AA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573" start="0" length="2147483647">
    <dxf>
      <font/>
    </dxf>
  </rfmt>
  <rfmt sheetId="1" sqref="AA573" start="0" length="2147483647">
    <dxf>
      <font/>
    </dxf>
  </rfmt>
  <rfmt sheetId="1" sqref="A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73" start="0" length="0">
    <dxf>
      <fill>
        <patternFill patternType="solid">
          <bgColor rgb="FFF2F2F2"/>
        </patternFill>
      </fill>
    </dxf>
  </rfmt>
  <rfmt sheetId="1" sqref="AB573" start="0" length="2147483647">
    <dxf>
      <font/>
    </dxf>
  </rfmt>
  <rfmt sheetId="1" sqref="AB573" start="0" length="2147483647">
    <dxf>
      <font/>
    </dxf>
  </rfmt>
  <rfmt sheetId="1" sqref="A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73" start="0" length="0">
    <dxf>
      <fill>
        <patternFill patternType="solid">
          <bgColor rgb="FFF2F2F2"/>
        </patternFill>
      </fill>
    </dxf>
  </rfmt>
  <rfmt sheetId="1" sqref="AC573" start="0" length="2147483647">
    <dxf>
      <font/>
    </dxf>
  </rfmt>
  <rfmt sheetId="1" sqref="AC573" start="0" length="2147483647">
    <dxf>
      <font/>
    </dxf>
  </rfmt>
  <rfmt sheetId="1" sqref="A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73" start="0" length="0">
    <dxf>
      <fill>
        <patternFill patternType="solid">
          <bgColor rgb="FFF2F2F2"/>
        </patternFill>
      </fill>
    </dxf>
  </rfmt>
  <rfmt sheetId="1" sqref="AD573" start="0" length="2147483647">
    <dxf>
      <font/>
    </dxf>
  </rfmt>
  <rfmt sheetId="1" sqref="AD573" start="0" length="2147483647">
    <dxf>
      <font/>
    </dxf>
  </rfmt>
  <rfmt sheetId="1" sqref="A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73" start="0" length="0">
    <dxf>
      <fill>
        <patternFill patternType="solid">
          <bgColor rgb="FFF2F2F2"/>
        </patternFill>
      </fill>
    </dxf>
  </rfmt>
  <rfmt sheetId="1" sqref="AE573" start="0" length="2147483647">
    <dxf>
      <font/>
    </dxf>
  </rfmt>
  <rfmt sheetId="1" sqref="AE573" start="0" length="2147483647">
    <dxf>
      <font/>
    </dxf>
  </rfmt>
  <rfmt sheetId="1" sqref="A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73" start="0" length="0">
    <dxf>
      <fill>
        <patternFill patternType="solid">
          <bgColor rgb="FFF2F2F2"/>
        </patternFill>
      </fill>
    </dxf>
  </rfmt>
  <rfmt sheetId="1" sqref="AF573" start="0" length="2147483647">
    <dxf>
      <font/>
    </dxf>
  </rfmt>
  <rfmt sheetId="1" sqref="AF573" start="0" length="2147483647">
    <dxf>
      <font/>
    </dxf>
  </rfmt>
  <rfmt sheetId="1" sqref="A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73" start="0" length="0">
    <dxf>
      <fill>
        <patternFill patternType="solid">
          <bgColor rgb="FFF2F2F2"/>
        </patternFill>
      </fill>
    </dxf>
  </rfmt>
  <rfmt sheetId="1" sqref="AG573" start="0" length="2147483647">
    <dxf>
      <font/>
    </dxf>
  </rfmt>
  <rfmt sheetId="1" sqref="AG573" start="0" length="2147483647">
    <dxf>
      <font/>
    </dxf>
  </rfmt>
  <rfmt sheetId="1" sqref="A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73" start="0" length="0">
    <dxf>
      <fill>
        <patternFill patternType="solid">
          <bgColor rgb="FFF2F2F2"/>
        </patternFill>
      </fill>
    </dxf>
  </rfmt>
  <rfmt sheetId="1" sqref="AH573" start="0" length="2147483647">
    <dxf>
      <font/>
    </dxf>
  </rfmt>
  <rfmt sheetId="1" sqref="AH573" start="0" length="2147483647">
    <dxf>
      <font/>
    </dxf>
  </rfmt>
  <rfmt sheetId="1" sqref="AI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573" start="0" length="0">
    <dxf>
      <fill>
        <patternFill patternType="solid">
          <bgColor rgb="FFF2F2F2"/>
        </patternFill>
      </fill>
    </dxf>
  </rfmt>
  <rfmt sheetId="1" sqref="AI573" start="0" length="2147483647">
    <dxf>
      <font/>
    </dxf>
  </rfmt>
  <rfmt sheetId="1" sqref="AI573" start="0" length="2147483647">
    <dxf>
      <font/>
    </dxf>
  </rfmt>
  <rcc rId="1271" sId="1">
    <nc r="B573">
      <v>28228</v>
    </nc>
  </rcc>
  <rfmt sheetId="1" sqref="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573" start="0" length="2147483647">
    <dxf>
      <font/>
    </dxf>
  </rfmt>
  <rfmt sheetId="1" sqref="B573" start="0" length="2147483647">
    <dxf>
      <font/>
    </dxf>
  </rfmt>
  <rfmt sheetId="1" sqref="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573" start="0" length="2147483647">
    <dxf>
      <font/>
    </dxf>
  </rfmt>
  <rfmt sheetId="1" sqref="C573" start="0" length="2147483647">
    <dxf>
      <font/>
    </dxf>
  </rfmt>
  <rcc rId="1272" sId="1">
    <nc r="E573" t="inlineStr">
      <is>
        <t>S4 Capital</t>
      </is>
    </nc>
  </rcc>
  <rfmt sheetId="1" sqref="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573" start="0" length="2147483647">
    <dxf>
      <font/>
    </dxf>
  </rfmt>
  <rfmt sheetId="1" sqref="E573" start="0" length="2147483647">
    <dxf>
      <font/>
    </dxf>
  </rfmt>
  <rcc rId="1273" sId="1">
    <nc r="D573" t="inlineStr">
      <is>
        <t>GBp</t>
      </is>
    </nc>
  </rcc>
  <rfmt sheetId="1" sqref="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573" start="0" length="2147483647">
    <dxf>
      <font/>
    </dxf>
  </rfmt>
  <rfmt sheetId="1" sqref="D573" start="0" length="2147483647">
    <dxf>
      <font/>
    </dxf>
  </rfmt>
  <rcc rId="1274" sId="1" numFmtId="34">
    <nc r="F573">
      <v>117</v>
    </nc>
  </rcc>
  <rfmt sheetId="1" sqref="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573" start="0" length="2147483647">
    <dxf>
      <font/>
    </dxf>
  </rfmt>
  <rfmt sheetId="1" sqref="F573" start="0" length="2147483647">
    <dxf>
      <font/>
    </dxf>
  </rfmt>
  <rcc rId="1275" sId="1" numFmtId="34">
    <nc r="G573">
      <v>117</v>
    </nc>
  </rcc>
  <rfmt sheetId="1" sqref="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573" start="0" length="2147483647">
    <dxf>
      <font/>
    </dxf>
  </rfmt>
  <rfmt sheetId="1" sqref="G573" start="0" length="2147483647">
    <dxf>
      <font/>
    </dxf>
  </rfmt>
  <rcc rId="1276" sId="1" numFmtId="34">
    <nc r="AB573">
      <v>117</v>
    </nc>
  </rcc>
  <rfmt sheetId="1" sqref="AB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573" start="0" length="0">
    <dxf>
      <fill>
        <patternFill patternType="solid">
          <bgColor rgb="FFF2F2F2"/>
        </patternFill>
      </fill>
    </dxf>
  </rfmt>
  <rfmt sheetId="1" sqref="AB573" start="0" length="2147483647">
    <dxf>
      <font/>
    </dxf>
  </rfmt>
  <rfmt sheetId="1" sqref="AB573" start="0" length="2147483647">
    <dxf>
      <font/>
    </dxf>
  </rfmt>
  <rcc rId="1277" sId="1">
    <nc r="H573">
      <f>IF(OR(OR(G573="#N/A N/A",G573="#N/A Real Time"),OR(F573="#N/A N/A",F573="#N/A Real Time")),0,  G573 - F573)</f>
    </nc>
  </rcc>
  <rfmt sheetId="1" sqref="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573" start="0" length="2147483647">
    <dxf>
      <font/>
    </dxf>
  </rfmt>
  <rfmt sheetId="1" sqref="H573" start="0" length="2147483647">
    <dxf>
      <font/>
    </dxf>
  </rfmt>
  <rcc rId="1278" sId="1">
    <nc r="I573">
      <f>IF(OR(F573=0,F573="#N/A N/A"),0,H573 / F573*100)</f>
    </nc>
  </rcc>
  <rfmt sheetId="1" sqref="I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573" start="0" length="2147483647">
    <dxf>
      <font/>
    </dxf>
  </rfmt>
  <rfmt sheetId="1" sqref="I573" start="0" length="2147483647">
    <dxf>
      <font/>
    </dxf>
  </rfmt>
  <rcc rId="1279" sId="1" numFmtId="4">
    <nc r="J573">
      <v>710641</v>
    </nc>
  </rcc>
  <rfmt sheetId="1" sqref="J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573" start="0" length="2147483647">
    <dxf>
      <font/>
    </dxf>
  </rfmt>
  <rfmt sheetId="1" sqref="J573" start="0" length="2147483647">
    <dxf>
      <font/>
    </dxf>
  </rfmt>
  <rcc rId="1280" sId="1">
    <nc r="K573">
      <f>CONCATENATE(D836,D573, " Curncy")</f>
    </nc>
  </rcc>
  <rfmt sheetId="1" sqref="K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573" start="0" length="2147483647">
    <dxf>
      <font/>
    </dxf>
  </rfmt>
  <rfmt sheetId="1" sqref="K573" start="0" length="2147483647">
    <dxf>
      <font/>
    </dxf>
  </rfmt>
  <rcc rId="1281" sId="1">
    <nc r="L573">
      <f>IF(D573 = D836,1,_xll.BDP(K573,$L$11))</f>
    </nc>
  </rcc>
  <rfmt sheetId="1" sqref="L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573" start="0" length="2147483647">
    <dxf>
      <font/>
    </dxf>
  </rfmt>
  <rfmt sheetId="1" sqref="L573" start="0" length="2147483647">
    <dxf>
      <font/>
    </dxf>
  </rfmt>
  <rcc rId="1282" sId="1">
    <nc r="M573">
      <f>IF(D573 = D836,1,_xll.BDP(K573,$M$11)*L573)</f>
    </nc>
  </rcc>
  <rfmt sheetId="1" sqref="M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573" start="0" length="2147483647">
    <dxf>
      <font/>
    </dxf>
  </rfmt>
  <rfmt sheetId="1" sqref="M573" start="0" length="2147483647">
    <dxf>
      <font/>
    </dxf>
  </rfmt>
  <rcc rId="1283" sId="1">
    <nc r="N573">
      <f>H573*J573*V573/M573</f>
    </nc>
  </rcc>
  <rfmt sheetId="1" sqref="N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573" start="0" length="2147483647">
    <dxf>
      <font/>
    </dxf>
  </rfmt>
  <rfmt sheetId="1" sqref="N573" start="0" length="2147483647">
    <dxf>
      <font/>
    </dxf>
  </rfmt>
  <rcc rId="1284" sId="1">
    <nc r="O573">
      <f>N573 / AA770</f>
    </nc>
  </rcc>
  <rfmt sheetId="1" sqref="O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573" start="0" length="2147483647">
    <dxf>
      <font/>
    </dxf>
  </rfmt>
  <rfmt sheetId="1" sqref="O573" start="0" length="2147483647">
    <dxf>
      <font/>
    </dxf>
  </rfmt>
  <rcc rId="1285" sId="1">
    <nc r="P573">
      <f>N573 / AA836</f>
    </nc>
  </rcc>
  <rfmt sheetId="1" sqref="P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573" start="0" length="2147483647">
    <dxf>
      <font/>
    </dxf>
  </rfmt>
  <rfmt sheetId="1" sqref="P573" start="0" length="2147483647">
    <dxf>
      <font/>
    </dxf>
  </rfmt>
  <rcc rId="1286" sId="1">
    <nc r="Q573">
      <f>IF(J573=0,0,G573*J573*V573/M573)</f>
    </nc>
  </rcc>
  <rfmt sheetId="1" sqref="Q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573" start="0" length="2147483647">
    <dxf>
      <font/>
    </dxf>
  </rfmt>
  <rfmt sheetId="1" sqref="Q573" start="0" length="2147483647">
    <dxf>
      <font/>
    </dxf>
  </rfmt>
  <rcc rId="1287" sId="1">
    <nc r="R573">
      <f>Q573 / AA770*100</f>
    </nc>
  </rcc>
  <rfmt sheetId="1" sqref="R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573" start="0" length="2147483647">
    <dxf>
      <font/>
    </dxf>
  </rfmt>
  <rfmt sheetId="1" sqref="R573" start="0" length="2147483647">
    <dxf>
      <font/>
    </dxf>
  </rfmt>
  <rcc rId="1288" sId="1">
    <nc r="S573">
      <f>Q573 / AA836*100</f>
    </nc>
  </rcc>
  <rfmt sheetId="1" sqref="S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573" start="0" length="2147483647">
    <dxf>
      <font/>
    </dxf>
  </rfmt>
  <rfmt sheetId="1" sqref="S573" start="0" length="2147483647">
    <dxf>
      <font/>
    </dxf>
  </rfmt>
  <rcc rId="1289" sId="1">
    <nc r="T573">
      <f>IF(S573&lt;0,R573,0)</f>
    </nc>
  </rcc>
  <rfmt sheetId="1" sqref="T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573" start="0" length="2147483647">
    <dxf>
      <font/>
    </dxf>
  </rfmt>
  <rfmt sheetId="1" sqref="T573" start="0" length="2147483647">
    <dxf>
      <font/>
    </dxf>
  </rfmt>
  <rcc rId="1290" sId="1">
    <nc r="U573">
      <f>IF(S573&gt;0,R573,0)</f>
    </nc>
  </rcc>
  <rfmt sheetId="1" sqref="U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573" start="0" length="2147483647">
    <dxf>
      <font/>
    </dxf>
  </rfmt>
  <rfmt sheetId="1" sqref="U573" start="0" length="2147483647">
    <dxf>
      <font/>
    </dxf>
  </rfmt>
  <rcc rId="1291" sId="1">
    <nc r="V573">
      <f>IF(EXACT(D573,UPPER(D573)),1,0.01)/X573</f>
    </nc>
  </rcc>
  <rfmt sheetId="1" sqref="V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573" start="0" length="2147483647">
    <dxf>
      <font/>
    </dxf>
  </rfmt>
  <rfmt sheetId="1" sqref="V573" start="0" length="2147483647">
    <dxf>
      <font/>
    </dxf>
  </rfmt>
  <rcc rId="1292" sId="1">
    <nc r="W573">
      <v>1</v>
    </nc>
  </rcc>
  <rfmt sheetId="1" sqref="W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573" start="0" length="2147483647">
    <dxf>
      <font/>
    </dxf>
  </rfmt>
  <rfmt sheetId="1" sqref="W573" start="0" length="2147483647">
    <dxf>
      <font/>
    </dxf>
  </rfmt>
  <rcc rId="1293" sId="1">
    <nc r="X573">
      <v>1</v>
    </nc>
  </rcc>
  <rfmt sheetId="1" sqref="X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573" start="0" length="2147483647">
    <dxf>
      <font/>
    </dxf>
  </rfmt>
  <rfmt sheetId="1" sqref="X573" start="0" length="2147483647">
    <dxf>
      <font/>
    </dxf>
  </rfmt>
  <rcc rId="1294" sId="1">
    <nc r="Y573">
      <f>IF(AND(S573&lt;0,O573&gt;0),O573,0)</f>
    </nc>
  </rcc>
  <rfmt sheetId="1" sqref="Y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573" start="0" length="2147483647">
    <dxf>
      <font/>
    </dxf>
  </rfmt>
  <rfmt sheetId="1" sqref="Y573" start="0" length="2147483647">
    <dxf>
      <font/>
    </dxf>
  </rfmt>
  <rcc rId="1295" sId="1">
    <nc r="Z573">
      <f>IF(AND(S573&gt;0,O573&gt;0),O573,0)</f>
    </nc>
  </rcc>
  <rfmt sheetId="1" sqref="Z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573" start="0" length="2147483647">
    <dxf>
      <font/>
    </dxf>
  </rfmt>
  <rfmt sheetId="1" sqref="Z573" start="0" length="2147483647">
    <dxf>
      <font/>
    </dxf>
  </rfmt>
  <rcc rId="1296" sId="1">
    <nc r="AC573">
      <f>IF(OR(OR(F573="#N/A N/A",F573="#N/A Real Time"),OR(AB573="#N/A N/A",AB573="#N/A Real Time")),0,  F573 - AB573)</f>
    </nc>
  </rcc>
  <rfmt sheetId="1" sqref="AC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573" start="0" length="0">
    <dxf>
      <fill>
        <patternFill patternType="solid">
          <bgColor rgb="FFF2F2F2"/>
        </patternFill>
      </fill>
    </dxf>
  </rfmt>
  <rfmt sheetId="1" sqref="AC573" start="0" length="2147483647">
    <dxf>
      <font/>
    </dxf>
  </rfmt>
  <rfmt sheetId="1" sqref="AC573" start="0" length="2147483647">
    <dxf>
      <font/>
    </dxf>
  </rfmt>
  <rcc rId="1297" sId="1">
    <nc r="AD573">
      <f>IF(OR(AB573=0,AB573="#N/A N/A"),0,AC573 / AB573*100)</f>
    </nc>
  </rcc>
  <rfmt sheetId="1" sqref="AD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573" start="0" length="0">
    <dxf>
      <fill>
        <patternFill patternType="solid">
          <bgColor rgb="FFF2F2F2"/>
        </patternFill>
      </fill>
    </dxf>
  </rfmt>
  <rfmt sheetId="1" sqref="AD573" start="0" length="2147483647">
    <dxf>
      <font/>
    </dxf>
  </rfmt>
  <rfmt sheetId="1" sqref="AD573" start="0" length="2147483647">
    <dxf>
      <font/>
    </dxf>
  </rfmt>
  <rcc rId="1298" sId="1" numFmtId="4">
    <nc r="AE573">
      <v>710641</v>
    </nc>
  </rcc>
  <rfmt sheetId="1" sqref="AE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573" start="0" length="0">
    <dxf>
      <fill>
        <patternFill patternType="solid">
          <bgColor rgb="FFF2F2F2"/>
        </patternFill>
      </fill>
    </dxf>
  </rfmt>
  <rfmt sheetId="1" sqref="AE573" start="0" length="2147483647">
    <dxf>
      <font/>
    </dxf>
  </rfmt>
  <rfmt sheetId="1" sqref="AE573" start="0" length="2147483647">
    <dxf>
      <font/>
    </dxf>
  </rfmt>
  <rcc rId="1299" sId="1">
    <nc r="AF573">
      <f>IF(D573 = D836,1,_xll.BDP(K573,$AF$11)*L573)</f>
    </nc>
  </rcc>
  <rfmt sheetId="1" sqref="AF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573" start="0" length="0">
    <dxf>
      <fill>
        <patternFill patternType="solid">
          <bgColor rgb="FFF2F2F2"/>
        </patternFill>
      </fill>
    </dxf>
  </rfmt>
  <rfmt sheetId="1" sqref="AF573" start="0" length="2147483647">
    <dxf>
      <font/>
    </dxf>
  </rfmt>
  <rfmt sheetId="1" sqref="AF573" start="0" length="2147483647">
    <dxf>
      <font/>
    </dxf>
  </rfmt>
  <rcc rId="1300" sId="1">
    <nc r="AG573">
      <f>AC573*AE573*V573/AF573 / AI770</f>
    </nc>
  </rcc>
  <rfmt sheetId="1" sqref="AG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573" start="0" length="0">
    <dxf>
      <fill>
        <patternFill patternType="solid">
          <bgColor rgb="FFF2F2F2"/>
        </patternFill>
      </fill>
    </dxf>
  </rfmt>
  <rfmt sheetId="1" sqref="AG573" start="0" length="2147483647">
    <dxf>
      <font/>
    </dxf>
  </rfmt>
  <rfmt sheetId="1" sqref="AG573" start="0" length="2147483647">
    <dxf>
      <font/>
    </dxf>
  </rfmt>
  <rcc rId="1301" sId="1">
    <nc r="AH573">
      <f>AC573*AE573*V573/AF573 / AI836</f>
    </nc>
  </rcc>
  <rfmt sheetId="1" sqref="AH5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573" start="0" length="0">
    <dxf>
      <fill>
        <patternFill patternType="solid">
          <bgColor rgb="FFF2F2F2"/>
        </patternFill>
      </fill>
    </dxf>
  </rfmt>
  <rfmt sheetId="1" sqref="AH573" start="0" length="2147483647">
    <dxf>
      <font/>
    </dxf>
  </rfmt>
  <rfmt sheetId="1" sqref="AH573" start="0" length="2147483647">
    <dxf>
      <font/>
    </dxf>
  </rfmt>
  <rcc rId="1302" sId="1" numFmtId="34">
    <oc r="F579">
      <v>9.9999999999999995E-7</v>
    </oc>
    <nc r="F579">
      <v>0</v>
    </nc>
  </rcc>
  <rcc rId="1303" sId="1" numFmtId="34">
    <oc r="G579">
      <v>9.9999999999999995E-7</v>
    </oc>
    <nc r="G579">
      <v>0</v>
    </nc>
  </rcc>
  <rcc rId="1304" sId="1" numFmtId="34">
    <oc r="AB579">
      <v>9.9999999999999995E-7</v>
    </oc>
    <nc r="AB579">
      <v>0</v>
    </nc>
  </rcc>
  <rcc rId="1305" sId="1" numFmtId="4">
    <oc r="J582">
      <v>1807000</v>
    </oc>
    <nc r="J582">
      <v>2109341</v>
    </nc>
  </rcc>
  <rcc rId="1306" sId="1" numFmtId="4">
    <oc r="AE582">
      <v>1807000</v>
    </oc>
    <nc r="AE582">
      <v>2109341</v>
    </nc>
  </rcc>
  <rcc rId="1307" sId="1" numFmtId="4">
    <oc r="J594">
      <v>-1634000</v>
    </oc>
    <nc r="J594">
      <v>-2096562</v>
    </nc>
  </rcc>
  <rcc rId="1308" sId="1" numFmtId="4">
    <oc r="AE594">
      <v>-1634000</v>
    </oc>
    <nc r="AE594">
      <v>-2096562</v>
    </nc>
  </rcc>
  <rcc rId="1309" sId="1">
    <oc r="C600" t="inlineStr">
      <is>
        <t>TNI LN Equity</t>
      </is>
    </oc>
    <nc r="C600" t="inlineStr">
      <is>
        <t>RCH LN Equity</t>
      </is>
    </nc>
  </rcc>
  <rcc rId="1310" sId="1" numFmtId="4">
    <oc r="J601">
      <v>22747142048</v>
    </oc>
    <nc r="J601">
      <v>25383022</v>
    </nc>
  </rcc>
  <rcc rId="1311" sId="1" numFmtId="4">
    <oc r="AE601">
      <v>22747142048</v>
    </oc>
    <nc r="AE601">
      <v>25383022</v>
    </nc>
  </rcc>
  <rcc rId="1312" sId="1" numFmtId="4">
    <oc r="J602">
      <v>-3041000</v>
    </oc>
    <nc r="J602">
      <v>0</v>
    </nc>
  </rcc>
  <rcc rId="1313" sId="1" numFmtId="4">
    <oc r="AE602">
      <v>-3041000</v>
    </oc>
    <nc r="AE602">
      <v>0</v>
    </nc>
  </rcc>
  <rcc rId="1314" sId="1" numFmtId="4">
    <oc r="J609">
      <v>1247000</v>
    </oc>
    <nc r="J609">
      <v>625524</v>
    </nc>
  </rcc>
  <rcc rId="1315" sId="1" numFmtId="4">
    <oc r="AE609">
      <v>1247000</v>
    </oc>
    <nc r="AE609">
      <v>625524</v>
    </nc>
  </rcc>
  <rcc rId="1316" sId="1" numFmtId="4">
    <oc r="J613">
      <v>-156300</v>
    </oc>
    <nc r="J613">
      <v>-371658</v>
    </nc>
  </rcc>
  <rcc rId="1317" sId="1" numFmtId="4">
    <oc r="AE613">
      <v>-156300</v>
    </oc>
    <nc r="AE613">
      <v>-371658</v>
    </nc>
  </rcc>
  <rrc rId="1318" sId="1" ref="A443:XFD443" action="deleteRow">
    <undo index="0" exp="area" dr="G$1:G$1048576" r="E9" sId="1"/>
    <undo index="2" exp="area" ref3D="1" dr="$A$771:$XFD$83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443:XFD443" start="0" length="0">
      <dxf>
        <font/>
      </dxf>
    </rfmt>
    <rcc rId="0" sId="1" dxf="1">
      <nc r="B443">
        <v>10513</v>
      </nc>
      <ndxf>
        <font>
          <sz val="9"/>
          <color theme="1"/>
          <name val="Arial"/>
          <scheme val="none"/>
        </font>
      </ndxf>
    </rcc>
    <rfmt sheetId="1" sqref="C443" start="0" length="0">
      <dxf>
        <font>
          <sz val="9"/>
          <color theme="1"/>
          <name val="Arial"/>
          <scheme val="none"/>
        </font>
      </dxf>
    </rfmt>
    <rfmt sheetId="1" sqref="D443" start="0" length="0">
      <dxf>
        <font>
          <sz val="9"/>
          <color theme="1"/>
          <name val="Arial"/>
          <scheme val="none"/>
        </font>
      </dxf>
    </rfmt>
    <rcc rId="0" sId="1" dxf="1">
      <nc r="E443" t="inlineStr">
        <is>
          <t>BUDDI LIMITED</t>
        </is>
      </nc>
      <ndxf>
        <font>
          <sz val="9"/>
          <color theme="1"/>
          <name val="Arial"/>
          <scheme val="none"/>
        </font>
      </ndxf>
    </rcc>
    <rfmt sheetId="1" s="1" sqref="F443" start="0" length="0">
      <dxf>
        <numFmt numFmtId="164" formatCode="_(* #,##0.00_);_(* \(#,##0.00\);_(* &quot;-&quot;??_);_(@_)"/>
      </dxf>
    </rfmt>
    <rfmt sheetId="1" s="1" sqref="G443" start="0" length="0">
      <dxf>
        <numFmt numFmtId="164" formatCode="_(* #,##0.00_);_(* \(#,##0.00\);_(* &quot;-&quot;??_);_(@_)"/>
      </dxf>
    </rfmt>
    <rcc rId="0" sId="1" s="1" dxf="1">
      <nc r="H443">
        <f>IF(OR(OR(G443="#N/A N/A",G443="#N/A Real Time"),OR(F443="#N/A N/A",F443="#N/A Real Time")),0,  G443 - F443)</f>
      </nc>
      <ndxf>
        <numFmt numFmtId="2" formatCode="0.00"/>
      </ndxf>
    </rcc>
    <rcc rId="0" sId="1" s="1" dxf="1">
      <nc r="I443">
        <f>IF(OR(F443=0,F443="#N/A N/A"),0,H443 / F443*100)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443">
        <v>0</v>
      </nc>
      <ndxf>
        <numFmt numFmtId="170" formatCode="#,##0_ ;[Red]\-#,##0\ "/>
        <alignment horizontal="right" readingOrder="0"/>
      </ndxf>
    </rcc>
    <rcc rId="0" sId="1" dxf="1">
      <nc r="K443">
        <f>CONCATENATE(D836,D443, " Curncy")</f>
      </nc>
      <ndxf>
        <font>
          <sz val="9"/>
          <color theme="1"/>
          <name val="Arial"/>
          <scheme val="none"/>
        </font>
      </ndxf>
    </rcc>
    <rcc rId="0" sId="1" dxf="1">
      <nc r="L443">
        <f>IF(D443 = D836,1,_xll.BDP(K443,$L$11))</f>
      </nc>
      <ndxf>
        <font>
          <sz val="9"/>
          <color theme="1"/>
          <name val="Arial"/>
          <scheme val="none"/>
        </font>
      </ndxf>
    </rcc>
    <rcc rId="0" sId="1" s="1" dxf="1">
      <nc r="M443">
        <f>IF(D443 = D836,1,_xll.BDP(K443,$M$11)*L443)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443">
        <f>H443*J443*V443/M443</f>
      </nc>
      <ndxf>
        <numFmt numFmtId="170" formatCode="#,##0_ ;[Red]\-#,##0\ "/>
        <alignment horizontal="right" readingOrder="0"/>
      </ndxf>
    </rcc>
    <rcc rId="0" sId="1" s="1" dxf="1">
      <nc r="O443">
        <f>N443 / AA770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443">
        <f>N443 / AA836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443">
        <f>IF(J443=0,0,G443*J443*V443/M443)</f>
      </nc>
      <ndxf>
        <numFmt numFmtId="167" formatCode="#,##0;[Red]#,##0"/>
      </ndxf>
    </rcc>
    <rcc rId="0" sId="1" s="1" dxf="1">
      <nc r="R443">
        <f>Q443 / AA770*100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443">
        <f>Q443 / AA836*100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443">
        <f>IF(S443&lt;0,R443,0)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443">
        <f>IF(S443&gt;0,R443,0)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443">
        <f>IF(EXACT(D443,UPPER(D443)),1,0.01)/X443</f>
      </nc>
      <ndxf>
        <font>
          <sz val="9"/>
          <color theme="1"/>
          <name val="Arial"/>
          <scheme val="none"/>
        </font>
      </ndxf>
    </rcc>
    <rcc rId="0" sId="1" dxf="1">
      <nc r="W443">
        <v>1</v>
      </nc>
      <ndxf>
        <font>
          <sz val="9"/>
          <color theme="1"/>
          <name val="Arial"/>
          <scheme val="none"/>
        </font>
      </ndxf>
    </rcc>
    <rcc rId="0" sId="1" dxf="1">
      <nc r="X443">
        <v>1</v>
      </nc>
      <ndxf>
        <font>
          <sz val="9"/>
          <color theme="1"/>
          <name val="Arial"/>
          <scheme val="none"/>
        </font>
      </ndxf>
    </rcc>
    <rcc rId="0" sId="1" s="1" dxf="1">
      <nc r="Y443">
        <f>IF(AND(S443&lt;0,O443&gt;0),O443,0)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443">
        <f>IF(AND(S443&gt;0,O443&gt;0),O443,0)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443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443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443">
        <f>IF(OR(OR(F443="#N/A N/A",F443="#N/A Real Time"),OR(AB443="#N/A N/A",AB443="#N/A Real Time")),0,  F443 - AB443)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443">
        <f>IF(OR(AB443=0,AB443="#N/A N/A"),0,AC443 / AB443*100)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443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443">
        <f>IF(D443 = D836,1,_xll.BDP(K443,$AF$11)*L443)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443">
        <f>AC443*AE443*V443/AF443 / AI770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443">
        <f>AC443*AE443*V443/AF443 / AI836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443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443" start="0" length="0">
      <dxf>
        <border outline="0">
          <left style="thin">
            <color indexed="64"/>
          </left>
        </border>
      </dxf>
    </rfmt>
    <rfmt sheetId="1" sqref="AK443" start="0" length="0">
      <dxf>
        <numFmt numFmtId="164" formatCode="_(* #,##0.00_);_(* \(#,##0.00\);_(* &quot;-&quot;??_);_(@_)"/>
      </dxf>
    </rfmt>
  </rrc>
  <rrc rId="1319" sId="1" ref="A498:XFD498" action="deleteRow">
    <undo index="0" exp="area" dr="G$1:G$1048576" r="E9" sId="1"/>
    <undo index="2" exp="area" ref3D="1" dr="$A$770:$XFD$83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498:XFD498" start="0" length="0">
      <dxf>
        <font/>
      </dxf>
    </rfmt>
    <rcc rId="0" sId="1" dxf="1">
      <nc r="B498">
        <v>3299</v>
      </nc>
      <ndxf>
        <font>
          <sz val="9"/>
          <color theme="1"/>
          <name val="Arial"/>
          <scheme val="none"/>
        </font>
      </ndxf>
    </rcc>
    <rfmt sheetId="1" sqref="C498" start="0" length="0">
      <dxf>
        <font>
          <sz val="9"/>
          <color theme="1"/>
          <name val="Arial"/>
          <scheme val="none"/>
        </font>
      </dxf>
    </rfmt>
    <rfmt sheetId="1" sqref="D498" start="0" length="0">
      <dxf>
        <font>
          <sz val="9"/>
          <color theme="1"/>
          <name val="Arial"/>
          <scheme val="none"/>
        </font>
      </dxf>
    </rfmt>
    <rcc rId="0" sId="1" dxf="1">
      <nc r="E498" t="inlineStr">
        <is>
          <t>IMPACT OIL AND GAS:1</t>
        </is>
      </nc>
      <ndxf>
        <font>
          <sz val="9"/>
          <color theme="1"/>
          <name val="Arial"/>
          <scheme val="none"/>
        </font>
      </ndxf>
    </rcc>
    <rfmt sheetId="1" s="1" sqref="F498" start="0" length="0">
      <dxf>
        <numFmt numFmtId="164" formatCode="_(* #,##0.00_);_(* \(#,##0.00\);_(* &quot;-&quot;??_);_(@_)"/>
      </dxf>
    </rfmt>
    <rfmt sheetId="1" s="1" sqref="G498" start="0" length="0">
      <dxf>
        <numFmt numFmtId="164" formatCode="_(* #,##0.00_);_(* \(#,##0.00\);_(* &quot;-&quot;??_);_(@_)"/>
      </dxf>
    </rfmt>
    <rcc rId="0" sId="1" s="1" dxf="1">
      <nc r="H498">
        <f>IF(OR(OR(G498="#N/A N/A",G498="#N/A Real Time"),OR(F498="#N/A N/A",F498="#N/A Real Time")),0,  G498 - F498)</f>
      </nc>
      <ndxf>
        <numFmt numFmtId="2" formatCode="0.00"/>
      </ndxf>
    </rcc>
    <rcc rId="0" sId="1" s="1" dxf="1">
      <nc r="I498">
        <f>IF(OR(F498=0,F498="#N/A N/A"),0,H498 / F498*100)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498">
        <v>0</v>
      </nc>
      <ndxf>
        <numFmt numFmtId="170" formatCode="#,##0_ ;[Red]\-#,##0\ "/>
        <alignment horizontal="right" readingOrder="0"/>
      </ndxf>
    </rcc>
    <rcc rId="0" sId="1" dxf="1">
      <nc r="K498">
        <f>CONCATENATE(D835,D498, " Curncy")</f>
      </nc>
      <ndxf>
        <font>
          <sz val="9"/>
          <color theme="1"/>
          <name val="Arial"/>
          <scheme val="none"/>
        </font>
      </ndxf>
    </rcc>
    <rcc rId="0" sId="1" dxf="1">
      <nc r="L498">
        <f>IF(D498 = D835,1,_xll.BDP(K498,$L$11))</f>
      </nc>
      <ndxf>
        <font>
          <sz val="9"/>
          <color theme="1"/>
          <name val="Arial"/>
          <scheme val="none"/>
        </font>
      </ndxf>
    </rcc>
    <rcc rId="0" sId="1" s="1" dxf="1">
      <nc r="M498">
        <f>IF(D498 = D835,1,_xll.BDP(K498,$M$11)*L498)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498">
        <f>H498*J498*V498/M498</f>
      </nc>
      <ndxf>
        <numFmt numFmtId="170" formatCode="#,##0_ ;[Red]\-#,##0\ "/>
        <alignment horizontal="right" readingOrder="0"/>
      </ndxf>
    </rcc>
    <rcc rId="0" sId="1" s="1" dxf="1">
      <nc r="O498">
        <f>N498 / AA769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498">
        <f>N498 / AA835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498">
        <f>IF(J498=0,0,G498*J498*V498/M498)</f>
      </nc>
      <ndxf>
        <numFmt numFmtId="167" formatCode="#,##0;[Red]#,##0"/>
      </ndxf>
    </rcc>
    <rcc rId="0" sId="1" s="1" dxf="1">
      <nc r="R498">
        <f>Q498 / AA769*100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498">
        <f>Q498 / AA835*100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498">
        <f>IF(S498&lt;0,R498,0)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498">
        <f>IF(S498&gt;0,R498,0)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498">
        <f>IF(EXACT(D498,UPPER(D498)),1,0.01)/X498</f>
      </nc>
      <ndxf>
        <font>
          <sz val="9"/>
          <color theme="1"/>
          <name val="Arial"/>
          <scheme val="none"/>
        </font>
      </ndxf>
    </rcc>
    <rcc rId="0" sId="1" dxf="1">
      <nc r="W498">
        <v>1</v>
      </nc>
      <ndxf>
        <font>
          <sz val="9"/>
          <color theme="1"/>
          <name val="Arial"/>
          <scheme val="none"/>
        </font>
      </ndxf>
    </rcc>
    <rcc rId="0" sId="1" dxf="1">
      <nc r="X498">
        <v>1</v>
      </nc>
      <ndxf>
        <font>
          <sz val="9"/>
          <color theme="1"/>
          <name val="Arial"/>
          <scheme val="none"/>
        </font>
      </ndxf>
    </rcc>
    <rcc rId="0" sId="1" s="1" dxf="1">
      <nc r="Y498">
        <f>IF(AND(S498&lt;0,O498&gt;0),O498,0)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498">
        <f>IF(AND(S498&gt;0,O498&gt;0),O498,0)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498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498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498">
        <f>IF(OR(OR(F498="#N/A N/A",F498="#N/A Real Time"),OR(AB498="#N/A N/A",AB498="#N/A Real Time")),0,  F498 - AB498)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498">
        <f>IF(OR(AB498=0,AB498="#N/A N/A"),0,AC498 / AB498*100)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49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498">
        <f>IF(D498 = D835,1,_xll.BDP(K498,$AF$11)*L498)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498">
        <f>AC498*AE498*V498/AF498 / AI769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498">
        <f>AC498*AE498*V498/AF498 / AI835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49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498" start="0" length="0">
      <dxf>
        <border outline="0">
          <left style="thin">
            <color indexed="64"/>
          </left>
        </border>
      </dxf>
    </rfmt>
    <rfmt sheetId="1" sqref="AK498" start="0" length="0">
      <dxf>
        <numFmt numFmtId="164" formatCode="_(* #,##0.00_);_(* \(#,##0.00\);_(* &quot;-&quot;??_);_(@_)"/>
      </dxf>
    </rfmt>
  </rrc>
  <rrc rId="1320" sId="1" ref="A539:XFD539" action="deleteRow">
    <undo index="0" exp="area" dr="G$1:G$1048576" r="E9" sId="1"/>
    <undo index="2" exp="area" ref3D="1" dr="$A$769:$XFD$83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539:XFD539" start="0" length="0">
      <dxf>
        <font/>
      </dxf>
    </rfmt>
    <rcc rId="0" sId="1" dxf="1">
      <nc r="B539">
        <v>22567</v>
      </nc>
      <ndxf>
        <font>
          <sz val="9"/>
          <color theme="1"/>
          <name val="Arial"/>
          <scheme val="none"/>
        </font>
      </ndxf>
    </rcc>
    <rfmt sheetId="1" sqref="C539" start="0" length="0">
      <dxf>
        <font>
          <sz val="9"/>
          <color theme="1"/>
          <name val="Arial"/>
          <scheme val="none"/>
        </font>
      </dxf>
    </rfmt>
    <rfmt sheetId="1" sqref="D539" start="0" length="0">
      <dxf>
        <font>
          <sz val="9"/>
          <color theme="1"/>
          <name val="Arial"/>
          <scheme val="none"/>
        </font>
      </dxf>
    </rfmt>
    <rcc rId="0" sId="1" dxf="1">
      <nc r="E539" t="inlineStr">
        <is>
          <t>OXYGEN FINANCE WARRANT</t>
        </is>
      </nc>
      <ndxf>
        <font>
          <sz val="9"/>
          <color theme="1"/>
          <name val="Arial"/>
          <scheme val="none"/>
        </font>
      </ndxf>
    </rcc>
    <rfmt sheetId="1" s="1" sqref="F539" start="0" length="0">
      <dxf>
        <numFmt numFmtId="164" formatCode="_(* #,##0.00_);_(* \(#,##0.00\);_(* &quot;-&quot;??_);_(@_)"/>
      </dxf>
    </rfmt>
    <rfmt sheetId="1" s="1" sqref="G539" start="0" length="0">
      <dxf>
        <numFmt numFmtId="164" formatCode="_(* #,##0.00_);_(* \(#,##0.00\);_(* &quot;-&quot;??_);_(@_)"/>
      </dxf>
    </rfmt>
    <rcc rId="0" sId="1" s="1" dxf="1">
      <nc r="H539">
        <f>IF(OR(OR(G539="#N/A N/A",G539="#N/A Real Time"),OR(F539="#N/A N/A",F539="#N/A Real Time")),0,  G539 - F539)</f>
      </nc>
      <ndxf>
        <numFmt numFmtId="2" formatCode="0.00"/>
      </ndxf>
    </rcc>
    <rcc rId="0" sId="1" s="1" dxf="1">
      <nc r="I539">
        <f>IF(OR(F539=0,F539="#N/A N/A"),0,H539 / F539*100)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539">
        <v>0</v>
      </nc>
      <ndxf>
        <numFmt numFmtId="170" formatCode="#,##0_ ;[Red]\-#,##0\ "/>
        <alignment horizontal="right" readingOrder="0"/>
      </ndxf>
    </rcc>
    <rcc rId="0" sId="1" dxf="1">
      <nc r="K539">
        <f>CONCATENATE(D834,D539, " Curncy")</f>
      </nc>
      <ndxf>
        <font>
          <sz val="9"/>
          <color theme="1"/>
          <name val="Arial"/>
          <scheme val="none"/>
        </font>
      </ndxf>
    </rcc>
    <rcc rId="0" sId="1" dxf="1">
      <nc r="L539">
        <f>IF(D539 = D834,1,_xll.BDP(K539,$L$11))</f>
      </nc>
      <ndxf>
        <font>
          <sz val="9"/>
          <color theme="1"/>
          <name val="Arial"/>
          <scheme val="none"/>
        </font>
      </ndxf>
    </rcc>
    <rcc rId="0" sId="1" s="1" dxf="1">
      <nc r="M539">
        <f>IF(D539 = D834,1,_xll.BDP(K539,$M$11)*L539)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539">
        <f>H539*J539*V539/M539</f>
      </nc>
      <ndxf>
        <numFmt numFmtId="170" formatCode="#,##0_ ;[Red]\-#,##0\ "/>
        <alignment horizontal="right" readingOrder="0"/>
      </ndxf>
    </rcc>
    <rcc rId="0" sId="1" s="1" dxf="1">
      <nc r="O539">
        <f>N539 / AA768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539">
        <f>N539 / AA834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539">
        <f>IF(J539=0,0,G539*J539*V539/M539)</f>
      </nc>
      <ndxf>
        <numFmt numFmtId="167" formatCode="#,##0;[Red]#,##0"/>
      </ndxf>
    </rcc>
    <rcc rId="0" sId="1" s="1" dxf="1">
      <nc r="R539">
        <f>Q539 / AA768*100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539">
        <f>Q539 / AA834*100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539">
        <f>IF(S539&lt;0,R539,0)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539">
        <f>IF(S539&gt;0,R539,0)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539">
        <f>IF(EXACT(D539,UPPER(D539)),1,0.01)/X539</f>
      </nc>
      <ndxf>
        <font>
          <sz val="9"/>
          <color theme="1"/>
          <name val="Arial"/>
          <scheme val="none"/>
        </font>
      </ndxf>
    </rcc>
    <rcc rId="0" sId="1" dxf="1">
      <nc r="W539">
        <v>1</v>
      </nc>
      <ndxf>
        <font>
          <sz val="9"/>
          <color theme="1"/>
          <name val="Arial"/>
          <scheme val="none"/>
        </font>
      </ndxf>
    </rcc>
    <rcc rId="0" sId="1" dxf="1">
      <nc r="X539">
        <v>1</v>
      </nc>
      <ndxf>
        <font>
          <sz val="9"/>
          <color theme="1"/>
          <name val="Arial"/>
          <scheme val="none"/>
        </font>
      </ndxf>
    </rcc>
    <rcc rId="0" sId="1" s="1" dxf="1">
      <nc r="Y539">
        <f>IF(AND(S539&lt;0,O539&gt;0),O539,0)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539">
        <f>IF(AND(S539&gt;0,O539&gt;0),O539,0)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539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539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539">
        <f>IF(OR(OR(F539="#N/A N/A",F539="#N/A Real Time"),OR(AB539="#N/A N/A",AB539="#N/A Real Time")),0,  F539 - AB539)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539">
        <f>IF(OR(AB539=0,AB539="#N/A N/A"),0,AC539 / AB539*100)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539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539">
        <f>IF(D539 = D834,1,_xll.BDP(K539,$AF$11)*L539)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539">
        <f>AC539*AE539*V539/AF539 / AI768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539">
        <f>AC539*AE539*V539/AF539 / AI834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539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539" start="0" length="0">
      <dxf>
        <border outline="0">
          <left style="thin">
            <color indexed="64"/>
          </left>
        </border>
      </dxf>
    </rfmt>
    <rfmt sheetId="1" sqref="AK539" start="0" length="0">
      <dxf>
        <numFmt numFmtId="164" formatCode="_(* #,##0.00_);_(* \(#,##0.00\);_(* &quot;-&quot;??_);_(@_)"/>
      </dxf>
    </rfmt>
  </rrc>
  <rrc rId="1321" sId="1" ref="A568:XFD568" action="deleteRow">
    <undo index="0" exp="area" dr="G$1:G$1048576" r="E9" sId="1"/>
    <undo index="2" exp="area" ref3D="1" dr="$A$768:$XFD$83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568:XFD568" start="0" length="0">
      <dxf>
        <font/>
      </dxf>
    </rfmt>
    <rcc rId="0" sId="1" dxf="1">
      <nc r="B568">
        <v>3494</v>
      </nc>
      <ndxf>
        <font>
          <sz val="9"/>
          <color theme="1"/>
          <name val="Arial"/>
          <scheme val="none"/>
        </font>
      </ndxf>
    </rcc>
    <rfmt sheetId="1" sqref="C568" start="0" length="0">
      <dxf>
        <font>
          <sz val="9"/>
          <color theme="1"/>
          <name val="Arial"/>
          <scheme val="none"/>
        </font>
      </dxf>
    </rfmt>
    <rfmt sheetId="1" sqref="D568" start="0" length="0">
      <dxf>
        <font>
          <sz val="9"/>
          <color theme="1"/>
          <name val="Arial"/>
          <scheme val="none"/>
        </font>
      </dxf>
    </rfmt>
    <rcc rId="0" sId="1" dxf="1">
      <nc r="E568" t="inlineStr">
        <is>
          <t>RSM Tenon Group</t>
        </is>
      </nc>
      <ndxf>
        <font>
          <sz val="9"/>
          <color theme="1"/>
          <name val="Arial"/>
          <scheme val="none"/>
        </font>
      </ndxf>
    </rcc>
    <rfmt sheetId="1" s="1" sqref="F568" start="0" length="0">
      <dxf>
        <numFmt numFmtId="164" formatCode="_(* #,##0.00_);_(* \(#,##0.00\);_(* &quot;-&quot;??_);_(@_)"/>
      </dxf>
    </rfmt>
    <rfmt sheetId="1" s="1" sqref="G568" start="0" length="0">
      <dxf>
        <numFmt numFmtId="164" formatCode="_(* #,##0.00_);_(* \(#,##0.00\);_(* &quot;-&quot;??_);_(@_)"/>
      </dxf>
    </rfmt>
    <rcc rId="0" sId="1" s="1" dxf="1">
      <nc r="H568">
        <f>IF(OR(OR(G568="#N/A N/A",G568="#N/A Real Time"),OR(F568="#N/A N/A",F568="#N/A Real Time")),0,  G568 - F568)</f>
      </nc>
      <ndxf>
        <numFmt numFmtId="2" formatCode="0.00"/>
      </ndxf>
    </rcc>
    <rcc rId="0" sId="1" s="1" dxf="1">
      <nc r="I568">
        <f>IF(OR(F568=0,F568="#N/A N/A"),0,H568 / F568*100)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568">
        <v>0</v>
      </nc>
      <ndxf>
        <numFmt numFmtId="170" formatCode="#,##0_ ;[Red]\-#,##0\ "/>
        <alignment horizontal="right" readingOrder="0"/>
      </ndxf>
    </rcc>
    <rcc rId="0" sId="1" dxf="1">
      <nc r="K568">
        <f>CONCATENATE(D833,D568, " Curncy")</f>
      </nc>
      <ndxf>
        <font>
          <sz val="9"/>
          <color theme="1"/>
          <name val="Arial"/>
          <scheme val="none"/>
        </font>
      </ndxf>
    </rcc>
    <rcc rId="0" sId="1" dxf="1">
      <nc r="L568">
        <f>IF(D568 = D833,1,_xll.BDP(K568,$L$11))</f>
      </nc>
      <ndxf>
        <font>
          <sz val="9"/>
          <color theme="1"/>
          <name val="Arial"/>
          <scheme val="none"/>
        </font>
      </ndxf>
    </rcc>
    <rcc rId="0" sId="1" s="1" dxf="1">
      <nc r="M568">
        <f>IF(D568 = D833,1,_xll.BDP(K568,$M$11)*L568)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568">
        <f>H568*J568*V568/M568</f>
      </nc>
      <ndxf>
        <numFmt numFmtId="170" formatCode="#,##0_ ;[Red]\-#,##0\ "/>
        <alignment horizontal="right" readingOrder="0"/>
      </ndxf>
    </rcc>
    <rcc rId="0" sId="1" s="1" dxf="1">
      <nc r="O568">
        <f>N568 / AA767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568">
        <f>N568 / AA833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568">
        <f>IF(J568=0,0,G568*J568*V568/M568)</f>
      </nc>
      <ndxf>
        <numFmt numFmtId="167" formatCode="#,##0;[Red]#,##0"/>
      </ndxf>
    </rcc>
    <rcc rId="0" sId="1" s="1" dxf="1">
      <nc r="R568">
        <f>Q568 / AA767*100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568">
        <f>Q568 / AA833*100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568">
        <f>IF(S568&lt;0,R568,0)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568">
        <f>IF(S568&gt;0,R568,0)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568">
        <f>IF(EXACT(D568,UPPER(D568)),1,0.01)/X568</f>
      </nc>
      <ndxf>
        <font>
          <sz val="9"/>
          <color theme="1"/>
          <name val="Arial"/>
          <scheme val="none"/>
        </font>
      </ndxf>
    </rcc>
    <rcc rId="0" sId="1" dxf="1">
      <nc r="W568">
        <v>1</v>
      </nc>
      <ndxf>
        <font>
          <sz val="9"/>
          <color theme="1"/>
          <name val="Arial"/>
          <scheme val="none"/>
        </font>
      </ndxf>
    </rcc>
    <rcc rId="0" sId="1" dxf="1">
      <nc r="X568">
        <v>1</v>
      </nc>
      <ndxf>
        <font>
          <sz val="9"/>
          <color theme="1"/>
          <name val="Arial"/>
          <scheme val="none"/>
        </font>
      </ndxf>
    </rcc>
    <rcc rId="0" sId="1" s="1" dxf="1">
      <nc r="Y568">
        <f>IF(AND(S568&lt;0,O568&gt;0),O568,0)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568">
        <f>IF(AND(S568&gt;0,O568&gt;0),O568,0)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568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="1" sqref="AB568" start="0" length="0">
      <dxf>
        <numFmt numFmtId="164" formatCode="_(* #,##0.00_);_(* \(#,##0.00\);_(* &quot;-&quot;??_);_(@_)"/>
        <fill>
          <patternFill patternType="solid">
            <bgColor rgb="FFF2F2F2"/>
          </patternFill>
        </fill>
      </dxf>
    </rfmt>
    <rcc rId="0" sId="1" s="1" dxf="1">
      <nc r="AC568">
        <f>IF(OR(OR(F568="#N/A N/A",F568="#N/A Real Time"),OR(AB568="#N/A N/A",AB568="#N/A Real Time")),0,  F568 - AB568)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568">
        <f>IF(OR(AB568=0,AB568="#N/A N/A"),0,AC568 / AB568*100)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56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568">
        <f>IF(D568 = D833,1,_xll.BDP(K568,$AF$11)*L568)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568">
        <f>AC568*AE568*V568/AF568 / AI767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568">
        <f>AC568*AE568*V568/AF568 / AI833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56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fill>
          <patternFill patternType="solid">
            <bgColor theme="0" tint="-4.9989318521683403E-2"/>
          </patternFill>
        </fill>
        <alignment horizontal="right" readingOrder="0"/>
      </dxf>
    </rfmt>
    <rfmt sheetId="1" sqref="AJ568" start="0" length="0">
      <dxf>
        <border outline="0">
          <left style="thin">
            <color indexed="64"/>
          </left>
        </border>
      </dxf>
    </rfmt>
    <rfmt sheetId="1" sqref="AK568" start="0" length="0">
      <dxf>
        <numFmt numFmtId="164" formatCode="_(* #,##0.00_);_(* \(#,##0.00\);_(* &quot;-&quot;??_);_(@_)"/>
      </dxf>
    </rfmt>
  </rrc>
  <rfmt sheetId="1" sqref="A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10" start="0" length="2147483647">
    <dxf>
      <font>
        <b/>
      </font>
    </dxf>
  </rfmt>
  <rfmt sheetId="1" sqref="A610" start="0" length="2147483647">
    <dxf>
      <font/>
    </dxf>
  </rfmt>
  <rfmt sheetId="1" sqref="A610" start="0" length="0">
    <dxf>
      <border>
        <left/>
        <right/>
        <top style="thin">
          <color indexed="64"/>
        </top>
        <bottom/>
      </border>
    </dxf>
  </rfmt>
  <rfmt sheetId="1" sqref="A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10" start="0" length="2147483647">
    <dxf>
      <font>
        <b/>
      </font>
    </dxf>
  </rfmt>
  <rfmt sheetId="1" sqref="B610" start="0" length="2147483647">
    <dxf>
      <font/>
    </dxf>
  </rfmt>
  <rfmt sheetId="1" sqref="B610" start="0" length="0">
    <dxf>
      <border>
        <left/>
        <right/>
        <top style="thin">
          <color indexed="64"/>
        </top>
        <bottom/>
      </border>
    </dxf>
  </rfmt>
  <rfmt sheetId="1" sqref="B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10" start="0" length="2147483647">
    <dxf>
      <font>
        <b/>
      </font>
    </dxf>
  </rfmt>
  <rfmt sheetId="1" sqref="C610" start="0" length="2147483647">
    <dxf>
      <font/>
    </dxf>
  </rfmt>
  <rfmt sheetId="1" sqref="C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10" start="0" length="2147483647">
    <dxf>
      <font>
        <b/>
      </font>
    </dxf>
  </rfmt>
  <rfmt sheetId="1" sqref="D610" start="0" length="2147483647">
    <dxf>
      <font/>
    </dxf>
  </rfmt>
  <rfmt sheetId="1" sqref="D610" start="0" length="0">
    <dxf>
      <border>
        <left/>
        <right/>
        <top style="thin">
          <color indexed="64"/>
        </top>
        <bottom/>
      </border>
    </dxf>
  </rfmt>
  <rfmt sheetId="1" sqref="D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10" start="0" length="2147483647">
    <dxf>
      <font>
        <b/>
      </font>
    </dxf>
  </rfmt>
  <rfmt sheetId="1" sqref="E610" start="0" length="2147483647">
    <dxf>
      <font/>
    </dxf>
  </rfmt>
  <rfmt sheetId="1" sqref="E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10" start="0" length="2147483647">
    <dxf>
      <font>
        <b/>
      </font>
    </dxf>
  </rfmt>
  <rfmt sheetId="1" sqref="F610" start="0" length="2147483647">
    <dxf>
      <font/>
    </dxf>
  </rfmt>
  <rfmt sheetId="1" sqref="F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10" start="0" length="2147483647">
    <dxf>
      <font>
        <b/>
      </font>
    </dxf>
  </rfmt>
  <rfmt sheetId="1" sqref="G610" start="0" length="2147483647">
    <dxf>
      <font/>
    </dxf>
  </rfmt>
  <rfmt sheetId="1" sqref="G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10" start="0" length="2147483647">
    <dxf>
      <font>
        <b/>
      </font>
    </dxf>
  </rfmt>
  <rfmt sheetId="1" sqref="H610" start="0" length="2147483647">
    <dxf>
      <font/>
    </dxf>
  </rfmt>
  <rfmt sheetId="1" sqref="H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10" start="0" length="2147483647">
    <dxf>
      <font>
        <b/>
      </font>
    </dxf>
  </rfmt>
  <rfmt sheetId="1" sqref="I610" start="0" length="2147483647">
    <dxf>
      <font/>
    </dxf>
  </rfmt>
  <rfmt sheetId="1" sqref="I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10" start="0" length="2147483647">
    <dxf>
      <font>
        <b/>
      </font>
    </dxf>
  </rfmt>
  <rfmt sheetId="1" sqref="J610" start="0" length="2147483647">
    <dxf>
      <font/>
    </dxf>
  </rfmt>
  <rfmt sheetId="1" sqref="J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10" start="0" length="2147483647">
    <dxf>
      <font>
        <b/>
      </font>
    </dxf>
  </rfmt>
  <rfmt sheetId="1" sqref="K610" start="0" length="2147483647">
    <dxf>
      <font/>
    </dxf>
  </rfmt>
  <rfmt sheetId="1" sqref="K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10" start="0" length="2147483647">
    <dxf>
      <font>
        <b/>
      </font>
    </dxf>
  </rfmt>
  <rfmt sheetId="1" sqref="L610" start="0" length="2147483647">
    <dxf>
      <font/>
    </dxf>
  </rfmt>
  <rfmt sheetId="1" sqref="L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10" start="0" length="2147483647">
    <dxf>
      <font>
        <b/>
      </font>
    </dxf>
  </rfmt>
  <rfmt sheetId="1" sqref="M610" start="0" length="2147483647">
    <dxf>
      <font/>
    </dxf>
  </rfmt>
  <rfmt sheetId="1" sqref="M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2" sId="1">
    <oc r="N610">
      <f xml:space="preserve"> SUM(N412:N609)</f>
    </oc>
    <nc r="N610">
      <f xml:space="preserve"> SUM(N412:N609)</f>
    </nc>
  </rcc>
  <rfmt sheetId="1" sqref="N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10" start="0" length="2147483647">
    <dxf>
      <font>
        <b/>
      </font>
    </dxf>
  </rfmt>
  <rfmt sheetId="1" sqref="N610" start="0" length="2147483647">
    <dxf>
      <font/>
    </dxf>
  </rfmt>
  <rfmt sheetId="1" sqref="N610" start="0" length="0">
    <dxf>
      <border>
        <left/>
        <right/>
        <top style="thin">
          <color indexed="64"/>
        </top>
        <bottom/>
      </border>
    </dxf>
  </rfmt>
  <rfmt sheetId="1" sqref="N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3" sId="1">
    <oc r="O610">
      <f xml:space="preserve"> SUM(O412:O609)</f>
    </oc>
    <nc r="O610">
      <f xml:space="preserve"> SUM(O412:O609)</f>
    </nc>
  </rcc>
  <rfmt sheetId="1" sqref="O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10" start="0" length="2147483647">
    <dxf>
      <font/>
    </dxf>
  </rfmt>
  <rfmt sheetId="1" sqref="O610" start="0" length="2147483647">
    <dxf>
      <font/>
    </dxf>
  </rfmt>
  <rfmt sheetId="1" sqref="O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4" sId="1">
    <oc r="P610">
      <f xml:space="preserve"> SUM(P412:P609)</f>
    </oc>
    <nc r="P610">
      <f xml:space="preserve"> SUM(P412:P609)</f>
    </nc>
  </rcc>
  <rfmt sheetId="1" sqref="P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10" start="0" length="2147483647">
    <dxf>
      <font/>
    </dxf>
  </rfmt>
  <rfmt sheetId="1" sqref="P610" start="0" length="2147483647">
    <dxf>
      <font/>
    </dxf>
  </rfmt>
  <rfmt sheetId="1" sqref="P610" start="0" length="0">
    <dxf>
      <border>
        <left/>
        <right/>
        <top style="thin">
          <color indexed="64"/>
        </top>
        <bottom/>
      </border>
    </dxf>
  </rfmt>
  <rfmt sheetId="1" sqref="P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5" sId="1">
    <oc r="Q610">
      <f xml:space="preserve"> SUM(Q412:Q609)</f>
    </oc>
    <nc r="Q610">
      <f xml:space="preserve"> SUM(Q412:Q609)</f>
    </nc>
  </rcc>
  <rfmt sheetId="1" sqref="Q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10" start="0" length="2147483647">
    <dxf>
      <font>
        <b/>
      </font>
    </dxf>
  </rfmt>
  <rfmt sheetId="1" sqref="Q610" start="0" length="2147483647">
    <dxf>
      <font/>
    </dxf>
  </rfmt>
  <rfmt sheetId="1" sqref="Q610" start="0" length="0">
    <dxf>
      <border>
        <left/>
        <right/>
        <top style="thin">
          <color indexed="64"/>
        </top>
        <bottom/>
      </border>
    </dxf>
  </rfmt>
  <rfmt sheetId="1" sqref="Q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6" sId="1">
    <oc r="R610">
      <f xml:space="preserve"> SUM(R412:R609)</f>
    </oc>
    <nc r="R610">
      <f xml:space="preserve"> SUM(R412:R609)</f>
    </nc>
  </rcc>
  <rfmt sheetId="1" sqref="R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10" start="0" length="2147483647">
    <dxf>
      <font>
        <b/>
      </font>
    </dxf>
  </rfmt>
  <rfmt sheetId="1" sqref="R610" start="0" length="2147483647">
    <dxf>
      <font/>
    </dxf>
  </rfmt>
  <rfmt sheetId="1" sqref="R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7" sId="1">
    <oc r="S610">
      <f xml:space="preserve"> SUM(S412:S609)</f>
    </oc>
    <nc r="S610">
      <f xml:space="preserve"> SUM(S412:S609)</f>
    </nc>
  </rcc>
  <rfmt sheetId="1" sqref="S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10" start="0" length="2147483647">
    <dxf>
      <font>
        <b/>
      </font>
    </dxf>
  </rfmt>
  <rfmt sheetId="1" sqref="S610" start="0" length="2147483647">
    <dxf>
      <font/>
    </dxf>
  </rfmt>
  <rfmt sheetId="1" sqref="S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8" sId="1">
    <oc r="T610">
      <f xml:space="preserve"> SUM(T412:T609)</f>
    </oc>
    <nc r="T610">
      <f xml:space="preserve"> SUM(T412:T609)</f>
    </nc>
  </rcc>
  <rfmt sheetId="1" sqref="T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10" start="0" length="2147483647">
    <dxf>
      <font>
        <b/>
      </font>
    </dxf>
  </rfmt>
  <rfmt sheetId="1" sqref="T610" start="0" length="2147483647">
    <dxf>
      <font/>
    </dxf>
  </rfmt>
  <rfmt sheetId="1" sqref="T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29" sId="1">
    <oc r="U610">
      <f xml:space="preserve"> SUM(U412:U609)</f>
    </oc>
    <nc r="U610">
      <f xml:space="preserve"> SUM(U412:U609)</f>
    </nc>
  </rcc>
  <rfmt sheetId="1" sqref="U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10" start="0" length="2147483647">
    <dxf>
      <font>
        <b/>
      </font>
    </dxf>
  </rfmt>
  <rfmt sheetId="1" sqref="U610" start="0" length="2147483647">
    <dxf>
      <font/>
    </dxf>
  </rfmt>
  <rfmt sheetId="1" sqref="U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10" start="0" length="2147483647">
    <dxf>
      <font>
        <b/>
      </font>
    </dxf>
  </rfmt>
  <rfmt sheetId="1" sqref="V610" start="0" length="2147483647">
    <dxf>
      <font/>
    </dxf>
  </rfmt>
  <rfmt sheetId="1" sqref="V610" start="0" length="0">
    <dxf>
      <border>
        <left/>
        <right/>
        <top style="thin">
          <color indexed="64"/>
        </top>
        <bottom/>
      </border>
    </dxf>
  </rfmt>
  <rfmt sheetId="1" sqref="V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10" start="0" length="2147483647">
    <dxf>
      <font>
        <b/>
      </font>
    </dxf>
  </rfmt>
  <rfmt sheetId="1" sqref="W610" start="0" length="2147483647">
    <dxf>
      <font/>
    </dxf>
  </rfmt>
  <rfmt sheetId="1" sqref="W610" start="0" length="0">
    <dxf>
      <border>
        <left/>
        <right/>
        <top style="thin">
          <color indexed="64"/>
        </top>
        <bottom/>
      </border>
    </dxf>
  </rfmt>
  <rfmt sheetId="1" sqref="W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10" start="0" length="2147483647">
    <dxf>
      <font>
        <b/>
      </font>
    </dxf>
  </rfmt>
  <rfmt sheetId="1" sqref="X610" start="0" length="2147483647">
    <dxf>
      <font/>
    </dxf>
  </rfmt>
  <rfmt sheetId="1" sqref="X610" start="0" length="0">
    <dxf>
      <border>
        <left/>
        <right/>
        <top style="thin">
          <color indexed="64"/>
        </top>
        <bottom/>
      </border>
    </dxf>
  </rfmt>
  <rfmt sheetId="1" sqref="X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0" sId="1">
    <oc r="Y610">
      <f xml:space="preserve"> SUM(Y412:Y609)</f>
    </oc>
    <nc r="Y610">
      <f xml:space="preserve"> SUM(Y412:Y609)</f>
    </nc>
  </rcc>
  <rfmt sheetId="1" sqref="Y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10" start="0" length="2147483647">
    <dxf>
      <font>
        <b/>
      </font>
    </dxf>
  </rfmt>
  <rfmt sheetId="1" sqref="Y610" start="0" length="2147483647">
    <dxf>
      <font/>
    </dxf>
  </rfmt>
  <rfmt sheetId="1" sqref="Y610" start="0" length="0">
    <dxf>
      <border>
        <left/>
        <right/>
        <top style="thin">
          <color indexed="64"/>
        </top>
        <bottom/>
      </border>
    </dxf>
  </rfmt>
  <rfmt sheetId="1" sqref="Y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1" sId="1">
    <oc r="Z610">
      <f xml:space="preserve"> SUM(Z412:Z609)</f>
    </oc>
    <nc r="Z610">
      <f xml:space="preserve"> SUM(Z412:Z609)</f>
    </nc>
  </rcc>
  <rfmt sheetId="1" sqref="Z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10" start="0" length="2147483647">
    <dxf>
      <font>
        <b/>
      </font>
    </dxf>
  </rfmt>
  <rfmt sheetId="1" sqref="Z610" start="0" length="2147483647">
    <dxf>
      <font/>
    </dxf>
  </rfmt>
  <rfmt sheetId="1" sqref="Z610" start="0" length="0">
    <dxf>
      <border>
        <left/>
        <right/>
        <top style="thin">
          <color indexed="64"/>
        </top>
        <bottom/>
      </border>
    </dxf>
  </rfmt>
  <rfmt sheetId="1" sqref="Z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10" start="0" length="2147483647">
    <dxf>
      <font>
        <b/>
      </font>
    </dxf>
  </rfmt>
  <rfmt sheetId="1" sqref="AA610" start="0" length="2147483647">
    <dxf>
      <font/>
    </dxf>
  </rfmt>
  <rfmt sheetId="1" sqref="AA610" start="0" length="0">
    <dxf>
      <border>
        <left/>
        <right/>
        <top style="thin">
          <color indexed="64"/>
        </top>
        <bottom/>
      </border>
    </dxf>
  </rfmt>
  <rfmt sheetId="1" sqref="AA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10" start="0" length="0">
    <dxf>
      <fill>
        <patternFill patternType="solid">
          <bgColor rgb="FFF2F2F2"/>
        </patternFill>
      </fill>
    </dxf>
  </rfmt>
  <rfmt sheetId="1" sqref="AB610" start="0" length="2147483647">
    <dxf>
      <font>
        <b/>
      </font>
    </dxf>
  </rfmt>
  <rfmt sheetId="1" sqref="AB610" start="0" length="2147483647">
    <dxf>
      <font/>
    </dxf>
  </rfmt>
  <rfmt sheetId="1" sqref="AB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10" start="0" length="0">
    <dxf>
      <fill>
        <patternFill patternType="solid">
          <bgColor rgb="FFF2F2F2"/>
        </patternFill>
      </fill>
    </dxf>
  </rfmt>
  <rfmt sheetId="1" sqref="AC610" start="0" length="2147483647">
    <dxf>
      <font>
        <b/>
      </font>
    </dxf>
  </rfmt>
  <rfmt sheetId="1" sqref="AC610" start="0" length="2147483647">
    <dxf>
      <font/>
    </dxf>
  </rfmt>
  <rfmt sheetId="1" sqref="AC610" start="0" length="0">
    <dxf>
      <border>
        <left/>
        <right/>
        <top style="thin">
          <color indexed="64"/>
        </top>
        <bottom/>
      </border>
    </dxf>
  </rfmt>
  <rfmt sheetId="1" sqref="AC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10" start="0" length="0">
    <dxf>
      <fill>
        <patternFill patternType="solid">
          <bgColor rgb="FFF2F2F2"/>
        </patternFill>
      </fill>
    </dxf>
  </rfmt>
  <rfmt sheetId="1" sqref="AD610" start="0" length="2147483647">
    <dxf>
      <font>
        <b/>
      </font>
    </dxf>
  </rfmt>
  <rfmt sheetId="1" sqref="AD610" start="0" length="2147483647">
    <dxf>
      <font/>
    </dxf>
  </rfmt>
  <rfmt sheetId="1" sqref="AD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10" start="0" length="0">
    <dxf>
      <fill>
        <patternFill patternType="solid">
          <bgColor rgb="FFF2F2F2"/>
        </patternFill>
      </fill>
    </dxf>
  </rfmt>
  <rfmt sheetId="1" sqref="AE610" start="0" length="2147483647">
    <dxf>
      <font>
        <b/>
      </font>
    </dxf>
  </rfmt>
  <rfmt sheetId="1" sqref="AE610" start="0" length="2147483647">
    <dxf>
      <font/>
    </dxf>
  </rfmt>
  <rfmt sheetId="1" sqref="AE610" start="0" length="0">
    <dxf>
      <border>
        <left/>
        <right/>
        <top style="thin">
          <color indexed="64"/>
        </top>
        <bottom/>
      </border>
    </dxf>
  </rfmt>
  <rfmt sheetId="1" sqref="AE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10" start="0" length="0">
    <dxf>
      <fill>
        <patternFill patternType="solid">
          <bgColor rgb="FFF2F2F2"/>
        </patternFill>
      </fill>
    </dxf>
  </rfmt>
  <rfmt sheetId="1" sqref="AF610" start="0" length="2147483647">
    <dxf>
      <font>
        <b/>
      </font>
    </dxf>
  </rfmt>
  <rfmt sheetId="1" sqref="AF610" start="0" length="2147483647">
    <dxf>
      <font/>
    </dxf>
  </rfmt>
  <rfmt sheetId="1" sqref="AF610" start="0" length="0">
    <dxf>
      <border>
        <left/>
        <right/>
        <top style="thin">
          <color indexed="64"/>
        </top>
        <bottom/>
      </border>
    </dxf>
  </rfmt>
  <rfmt sheetId="1" sqref="AF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2" sId="1">
    <oc r="AG610">
      <f xml:space="preserve"> SUM(AG412:AG609)</f>
    </oc>
    <nc r="AG610">
      <f xml:space="preserve"> SUM(AG412:AG609)</f>
    </nc>
  </rcc>
  <rfmt sheetId="1" sqref="AG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10" start="0" length="0">
    <dxf>
      <fill>
        <patternFill patternType="solid">
          <bgColor rgb="FFF2F2F2"/>
        </patternFill>
      </fill>
    </dxf>
  </rfmt>
  <rfmt sheetId="1" sqref="AG610" start="0" length="2147483647">
    <dxf>
      <font/>
    </dxf>
  </rfmt>
  <rfmt sheetId="1" sqref="AG610" start="0" length="2147483647">
    <dxf>
      <font/>
    </dxf>
  </rfmt>
  <rfmt sheetId="1" sqref="AG610" start="0" length="0">
    <dxf>
      <border>
        <left/>
        <right/>
        <top style="thin">
          <color indexed="64"/>
        </top>
        <bottom/>
      </border>
    </dxf>
  </rfmt>
  <rfmt sheetId="1" sqref="AG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333" sId="1">
    <oc r="AH610">
      <f xml:space="preserve"> SUM(AH412:AH609)</f>
    </oc>
    <nc r="AH610">
      <f xml:space="preserve"> SUM(AH412:AH609)</f>
    </nc>
  </rcc>
  <rfmt sheetId="1" sqref="AH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10" start="0" length="0">
    <dxf>
      <fill>
        <patternFill patternType="solid">
          <bgColor rgb="FFF2F2F2"/>
        </patternFill>
      </fill>
    </dxf>
  </rfmt>
  <rfmt sheetId="1" sqref="AH610" start="0" length="2147483647">
    <dxf>
      <font/>
    </dxf>
  </rfmt>
  <rfmt sheetId="1" sqref="AH610" start="0" length="2147483647">
    <dxf>
      <font/>
    </dxf>
  </rfmt>
  <rfmt sheetId="1" sqref="AH610" start="0" length="0">
    <dxf>
      <border>
        <left/>
        <right/>
        <top style="thin">
          <color indexed="64"/>
        </top>
        <bottom/>
      </border>
    </dxf>
  </rfmt>
  <rfmt sheetId="1" sqref="AH61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10" start="0" length="0">
    <dxf>
      <fill>
        <patternFill patternType="solid">
          <bgColor rgb="FFF2F2F2"/>
        </patternFill>
      </fill>
    </dxf>
  </rfmt>
  <rfmt sheetId="1" sqref="AI610" start="0" length="2147483647">
    <dxf>
      <font>
        <b/>
      </font>
    </dxf>
  </rfmt>
  <rfmt sheetId="1" sqref="AI610" start="0" length="2147483647">
    <dxf>
      <font/>
    </dxf>
  </rfmt>
  <rfmt sheetId="1" sqref="AI610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610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rc rId="1334" sId="1" ref="A617:XFD617" action="insertRow">
    <undo index="0" exp="area" dr="G$1:G$1048576" r="E9" sId="1"/>
    <undo index="2" exp="area" ref3D="1" dr="$A$767:$XFD$83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17:AI617" start="0" length="0">
    <dxf>
      <fill>
        <patternFill patternType="none">
          <bgColor indexed="65"/>
        </patternFill>
      </fill>
    </dxf>
  </rfmt>
  <rfmt sheetId="1" sqref="A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17" start="0" length="2147483647">
    <dxf>
      <font/>
    </dxf>
  </rfmt>
  <rfmt sheetId="1" sqref="A617" start="0" length="2147483647">
    <dxf>
      <font/>
    </dxf>
  </rfmt>
  <rfmt sheetId="1" sqref="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17" start="0" length="2147483647">
    <dxf>
      <font/>
    </dxf>
  </rfmt>
  <rfmt sheetId="1" sqref="B617" start="0" length="2147483647">
    <dxf>
      <font/>
    </dxf>
  </rfmt>
  <rfmt sheetId="1" sqref="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17" start="0" length="2147483647">
    <dxf>
      <font/>
    </dxf>
  </rfmt>
  <rfmt sheetId="1" sqref="C617" start="0" length="2147483647">
    <dxf>
      <font/>
    </dxf>
  </rfmt>
  <rfmt sheetId="1" sqref="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17" start="0" length="2147483647">
    <dxf>
      <font/>
    </dxf>
  </rfmt>
  <rfmt sheetId="1" sqref="D617" start="0" length="2147483647">
    <dxf>
      <font/>
    </dxf>
  </rfmt>
  <rfmt sheetId="1" sqref="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17" start="0" length="2147483647">
    <dxf>
      <font/>
    </dxf>
  </rfmt>
  <rfmt sheetId="1" sqref="E617" start="0" length="2147483647">
    <dxf>
      <font/>
    </dxf>
  </rfmt>
  <rfmt sheetId="1" sqref="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17" start="0" length="2147483647">
    <dxf>
      <font/>
    </dxf>
  </rfmt>
  <rfmt sheetId="1" sqref="F617" start="0" length="2147483647">
    <dxf>
      <font/>
    </dxf>
  </rfmt>
  <rfmt sheetId="1" sqref="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17" start="0" length="2147483647">
    <dxf>
      <font/>
    </dxf>
  </rfmt>
  <rfmt sheetId="1" sqref="G617" start="0" length="2147483647">
    <dxf>
      <font/>
    </dxf>
  </rfmt>
  <rfmt sheetId="1" sqref="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17" start="0" length="2147483647">
    <dxf>
      <font/>
    </dxf>
  </rfmt>
  <rfmt sheetId="1" sqref="H617" start="0" length="2147483647">
    <dxf>
      <font/>
    </dxf>
  </rfmt>
  <rfmt sheetId="1" sqref="I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17" start="0" length="2147483647">
    <dxf>
      <font/>
    </dxf>
  </rfmt>
  <rfmt sheetId="1" sqref="I617" start="0" length="2147483647">
    <dxf>
      <font/>
    </dxf>
  </rfmt>
  <rfmt sheetId="1" sqref="J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17" start="0" length="2147483647">
    <dxf>
      <font/>
    </dxf>
  </rfmt>
  <rfmt sheetId="1" sqref="J617" start="0" length="2147483647">
    <dxf>
      <font/>
    </dxf>
  </rfmt>
  <rfmt sheetId="1" sqref="K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17" start="0" length="2147483647">
    <dxf>
      <font/>
    </dxf>
  </rfmt>
  <rfmt sheetId="1" sqref="K617" start="0" length="2147483647">
    <dxf>
      <font/>
    </dxf>
  </rfmt>
  <rfmt sheetId="1" sqref="L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17" start="0" length="2147483647">
    <dxf>
      <font/>
    </dxf>
  </rfmt>
  <rfmt sheetId="1" sqref="L617" start="0" length="2147483647">
    <dxf>
      <font/>
    </dxf>
  </rfmt>
  <rfmt sheetId="1" sqref="M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17" start="0" length="2147483647">
    <dxf>
      <font/>
    </dxf>
  </rfmt>
  <rfmt sheetId="1" sqref="M617" start="0" length="2147483647">
    <dxf>
      <font/>
    </dxf>
  </rfmt>
  <rfmt sheetId="1" sqref="N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17" start="0" length="2147483647">
    <dxf>
      <font/>
    </dxf>
  </rfmt>
  <rfmt sheetId="1" sqref="N617" start="0" length="2147483647">
    <dxf>
      <font/>
    </dxf>
  </rfmt>
  <rfmt sheetId="1" sqref="O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17" start="0" length="2147483647">
    <dxf>
      <font/>
    </dxf>
  </rfmt>
  <rfmt sheetId="1" sqref="O617" start="0" length="2147483647">
    <dxf>
      <font/>
    </dxf>
  </rfmt>
  <rfmt sheetId="1" sqref="P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17" start="0" length="2147483647">
    <dxf>
      <font/>
    </dxf>
  </rfmt>
  <rfmt sheetId="1" sqref="P617" start="0" length="2147483647">
    <dxf>
      <font/>
    </dxf>
  </rfmt>
  <rfmt sheetId="1" sqref="Q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17" start="0" length="2147483647">
    <dxf>
      <font/>
    </dxf>
  </rfmt>
  <rfmt sheetId="1" sqref="Q617" start="0" length="2147483647">
    <dxf>
      <font/>
    </dxf>
  </rfmt>
  <rfmt sheetId="1" sqref="R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17" start="0" length="2147483647">
    <dxf>
      <font/>
    </dxf>
  </rfmt>
  <rfmt sheetId="1" sqref="R617" start="0" length="2147483647">
    <dxf>
      <font/>
    </dxf>
  </rfmt>
  <rfmt sheetId="1" sqref="S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17" start="0" length="2147483647">
    <dxf>
      <font/>
    </dxf>
  </rfmt>
  <rfmt sheetId="1" sqref="S617" start="0" length="2147483647">
    <dxf>
      <font/>
    </dxf>
  </rfmt>
  <rfmt sheetId="1" sqref="T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17" start="0" length="2147483647">
    <dxf>
      <font/>
    </dxf>
  </rfmt>
  <rfmt sheetId="1" sqref="T617" start="0" length="2147483647">
    <dxf>
      <font/>
    </dxf>
  </rfmt>
  <rfmt sheetId="1" sqref="U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17" start="0" length="2147483647">
    <dxf>
      <font/>
    </dxf>
  </rfmt>
  <rfmt sheetId="1" sqref="U617" start="0" length="2147483647">
    <dxf>
      <font/>
    </dxf>
  </rfmt>
  <rfmt sheetId="1" sqref="V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17" start="0" length="2147483647">
    <dxf>
      <font/>
    </dxf>
  </rfmt>
  <rfmt sheetId="1" sqref="V617" start="0" length="2147483647">
    <dxf>
      <font/>
    </dxf>
  </rfmt>
  <rfmt sheetId="1" sqref="W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17" start="0" length="2147483647">
    <dxf>
      <font/>
    </dxf>
  </rfmt>
  <rfmt sheetId="1" sqref="W617" start="0" length="2147483647">
    <dxf>
      <font/>
    </dxf>
  </rfmt>
  <rfmt sheetId="1" sqref="X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17" start="0" length="2147483647">
    <dxf>
      <font/>
    </dxf>
  </rfmt>
  <rfmt sheetId="1" sqref="X617" start="0" length="2147483647">
    <dxf>
      <font/>
    </dxf>
  </rfmt>
  <rfmt sheetId="1" sqref="Y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17" start="0" length="2147483647">
    <dxf>
      <font/>
    </dxf>
  </rfmt>
  <rfmt sheetId="1" sqref="Y617" start="0" length="2147483647">
    <dxf>
      <font/>
    </dxf>
  </rfmt>
  <rfmt sheetId="1" sqref="Z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17" start="0" length="2147483647">
    <dxf>
      <font/>
    </dxf>
  </rfmt>
  <rfmt sheetId="1" sqref="Z617" start="0" length="2147483647">
    <dxf>
      <font/>
    </dxf>
  </rfmt>
  <rfmt sheetId="1" sqref="AA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17" start="0" length="2147483647">
    <dxf>
      <font/>
    </dxf>
  </rfmt>
  <rfmt sheetId="1" sqref="AA617" start="0" length="2147483647">
    <dxf>
      <font/>
    </dxf>
  </rfmt>
  <rfmt sheetId="1" sqref="A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17" start="0" length="0">
    <dxf>
      <fill>
        <patternFill patternType="solid">
          <bgColor rgb="FFF2F2F2"/>
        </patternFill>
      </fill>
    </dxf>
  </rfmt>
  <rfmt sheetId="1" sqref="AB617" start="0" length="2147483647">
    <dxf>
      <font/>
    </dxf>
  </rfmt>
  <rfmt sheetId="1" sqref="AB617" start="0" length="2147483647">
    <dxf>
      <font/>
    </dxf>
  </rfmt>
  <rfmt sheetId="1" sqref="A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17" start="0" length="0">
    <dxf>
      <fill>
        <patternFill patternType="solid">
          <bgColor rgb="FFF2F2F2"/>
        </patternFill>
      </fill>
    </dxf>
  </rfmt>
  <rfmt sheetId="1" sqref="AC617" start="0" length="2147483647">
    <dxf>
      <font/>
    </dxf>
  </rfmt>
  <rfmt sheetId="1" sqref="AC617" start="0" length="2147483647">
    <dxf>
      <font/>
    </dxf>
  </rfmt>
  <rfmt sheetId="1" sqref="A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17" start="0" length="0">
    <dxf>
      <fill>
        <patternFill patternType="solid">
          <bgColor rgb="FFF2F2F2"/>
        </patternFill>
      </fill>
    </dxf>
  </rfmt>
  <rfmt sheetId="1" sqref="AD617" start="0" length="2147483647">
    <dxf>
      <font/>
    </dxf>
  </rfmt>
  <rfmt sheetId="1" sqref="AD617" start="0" length="2147483647">
    <dxf>
      <font/>
    </dxf>
  </rfmt>
  <rfmt sheetId="1" sqref="A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17" start="0" length="0">
    <dxf>
      <fill>
        <patternFill patternType="solid">
          <bgColor rgb="FFF2F2F2"/>
        </patternFill>
      </fill>
    </dxf>
  </rfmt>
  <rfmt sheetId="1" sqref="AE617" start="0" length="2147483647">
    <dxf>
      <font/>
    </dxf>
  </rfmt>
  <rfmt sheetId="1" sqref="AE617" start="0" length="2147483647">
    <dxf>
      <font/>
    </dxf>
  </rfmt>
  <rfmt sheetId="1" sqref="A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17" start="0" length="0">
    <dxf>
      <fill>
        <patternFill patternType="solid">
          <bgColor rgb="FFF2F2F2"/>
        </patternFill>
      </fill>
    </dxf>
  </rfmt>
  <rfmt sheetId="1" sqref="AF617" start="0" length="2147483647">
    <dxf>
      <font/>
    </dxf>
  </rfmt>
  <rfmt sheetId="1" sqref="AF617" start="0" length="2147483647">
    <dxf>
      <font/>
    </dxf>
  </rfmt>
  <rfmt sheetId="1" sqref="A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17" start="0" length="0">
    <dxf>
      <fill>
        <patternFill patternType="solid">
          <bgColor rgb="FFF2F2F2"/>
        </patternFill>
      </fill>
    </dxf>
  </rfmt>
  <rfmt sheetId="1" sqref="AG617" start="0" length="2147483647">
    <dxf>
      <font/>
    </dxf>
  </rfmt>
  <rfmt sheetId="1" sqref="AG617" start="0" length="2147483647">
    <dxf>
      <font/>
    </dxf>
  </rfmt>
  <rfmt sheetId="1" sqref="A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17" start="0" length="0">
    <dxf>
      <fill>
        <patternFill patternType="solid">
          <bgColor rgb="FFF2F2F2"/>
        </patternFill>
      </fill>
    </dxf>
  </rfmt>
  <rfmt sheetId="1" sqref="AH617" start="0" length="2147483647">
    <dxf>
      <font/>
    </dxf>
  </rfmt>
  <rfmt sheetId="1" sqref="AH617" start="0" length="2147483647">
    <dxf>
      <font/>
    </dxf>
  </rfmt>
  <rfmt sheetId="1" sqref="AI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17" start="0" length="0">
    <dxf>
      <fill>
        <patternFill patternType="solid">
          <bgColor rgb="FFF2F2F2"/>
        </patternFill>
      </fill>
    </dxf>
  </rfmt>
  <rfmt sheetId="1" sqref="AI617" start="0" length="2147483647">
    <dxf>
      <font/>
    </dxf>
  </rfmt>
  <rfmt sheetId="1" sqref="AI617" start="0" length="2147483647">
    <dxf>
      <font/>
    </dxf>
  </rfmt>
  <rcc rId="1335" sId="1">
    <nc r="B617">
      <v>20649</v>
    </nc>
  </rcc>
  <rfmt sheetId="1" sqref="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17" start="0" length="2147483647">
    <dxf>
      <font/>
    </dxf>
  </rfmt>
  <rfmt sheetId="1" sqref="B617" start="0" length="2147483647">
    <dxf>
      <font/>
    </dxf>
  </rfmt>
  <rcc rId="1336" sId="1">
    <nc r="C617" t="inlineStr">
      <is>
        <t>BABA US Equity</t>
      </is>
    </nc>
  </rcc>
  <rfmt sheetId="1" sqref="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17" start="0" length="2147483647">
    <dxf>
      <font/>
    </dxf>
  </rfmt>
  <rfmt sheetId="1" sqref="C617" start="0" length="2147483647">
    <dxf>
      <font/>
    </dxf>
  </rfmt>
  <rcc rId="1337" sId="1">
    <nc r="E617" t="inlineStr">
      <is>
        <t>Alibaba Group Holding -ADR</t>
      </is>
    </nc>
  </rcc>
  <rfmt sheetId="1" sqref="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17" start="0" length="2147483647">
    <dxf>
      <font/>
    </dxf>
  </rfmt>
  <rfmt sheetId="1" sqref="E617" start="0" length="2147483647">
    <dxf>
      <font/>
    </dxf>
  </rfmt>
  <rcc rId="1338" sId="1">
    <nc r="D617">
      <f>_xll.BDP(C617,$D$11)</f>
    </nc>
  </rcc>
  <rfmt sheetId="1" sqref="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17" start="0" length="2147483647">
    <dxf>
      <font/>
    </dxf>
  </rfmt>
  <rfmt sheetId="1" sqref="D617" start="0" length="2147483647">
    <dxf>
      <font/>
    </dxf>
  </rfmt>
  <rcc rId="1339" sId="1">
    <nc r="F617">
      <f>_xll.BDP(C617,$F$11)</f>
    </nc>
  </rcc>
  <rfmt sheetId="1" sqref="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17" start="0" length="2147483647">
    <dxf>
      <font/>
    </dxf>
  </rfmt>
  <rfmt sheetId="1" sqref="F617" start="0" length="2147483647">
    <dxf>
      <font/>
    </dxf>
  </rfmt>
  <rcc rId="1340" sId="1">
    <nc r="G617">
      <f>_xll.BDP(C617,$G$11)</f>
    </nc>
  </rcc>
  <rfmt sheetId="1" sqref="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17" start="0" length="2147483647">
    <dxf>
      <font/>
    </dxf>
  </rfmt>
  <rfmt sheetId="1" sqref="G617" start="0" length="2147483647">
    <dxf>
      <font/>
    </dxf>
  </rfmt>
  <rcc rId="1341" sId="1">
    <nc r="AB617">
      <f>_xll.BDH(C617,$AB$11,$D$1,$D$1)</f>
    </nc>
  </rcc>
  <rfmt sheetId="1" sqref="AB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17" start="0" length="0">
    <dxf>
      <fill>
        <patternFill patternType="solid">
          <bgColor rgb="FFF2F2F2"/>
        </patternFill>
      </fill>
    </dxf>
  </rfmt>
  <rfmt sheetId="1" sqref="AB617" start="0" length="2147483647">
    <dxf>
      <font/>
    </dxf>
  </rfmt>
  <rfmt sheetId="1" sqref="AB617" start="0" length="2147483647">
    <dxf>
      <font/>
    </dxf>
  </rfmt>
  <rcc rId="1342" sId="1">
    <nc r="H617">
      <f>IF(OR(OR(G617="#N/A N/A",G617="#N/A Real Time"),OR(F617="#N/A N/A",F617="#N/A Real Time")),0,  G617 - F617)</f>
    </nc>
  </rcc>
  <rfmt sheetId="1" sqref="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17" start="0" length="2147483647">
    <dxf>
      <font/>
    </dxf>
  </rfmt>
  <rfmt sheetId="1" sqref="H617" start="0" length="2147483647">
    <dxf>
      <font/>
    </dxf>
  </rfmt>
  <rcc rId="1343" sId="1">
    <nc r="I617">
      <f>IF(OR(F617=0,F617="#N/A N/A"),0,H617 / F617*100)</f>
    </nc>
  </rcc>
  <rfmt sheetId="1" sqref="I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17" start="0" length="2147483647">
    <dxf>
      <font/>
    </dxf>
  </rfmt>
  <rfmt sheetId="1" sqref="I617" start="0" length="2147483647">
    <dxf>
      <font/>
    </dxf>
  </rfmt>
  <rcc rId="1344" sId="1" numFmtId="4">
    <nc r="J617">
      <v>-6200</v>
    </nc>
  </rcc>
  <rfmt sheetId="1" sqref="J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17" start="0" length="2147483647">
    <dxf>
      <font/>
    </dxf>
  </rfmt>
  <rfmt sheetId="1" sqref="J617" start="0" length="2147483647">
    <dxf>
      <font/>
    </dxf>
  </rfmt>
  <rcc rId="1345" sId="1">
    <nc r="K617">
      <f>CONCATENATE(D833,D617, " Curncy")</f>
    </nc>
  </rcc>
  <rfmt sheetId="1" sqref="K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17" start="0" length="2147483647">
    <dxf>
      <font/>
    </dxf>
  </rfmt>
  <rfmt sheetId="1" sqref="K617" start="0" length="2147483647">
    <dxf>
      <font/>
    </dxf>
  </rfmt>
  <rcc rId="1346" sId="1">
    <nc r="L617">
      <f>IF(D617 = D833,1,_xll.BDP(K617,$L$11))</f>
    </nc>
  </rcc>
  <rfmt sheetId="1" sqref="L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17" start="0" length="2147483647">
    <dxf>
      <font/>
    </dxf>
  </rfmt>
  <rfmt sheetId="1" sqref="L617" start="0" length="2147483647">
    <dxf>
      <font/>
    </dxf>
  </rfmt>
  <rcc rId="1347" sId="1">
    <nc r="M617">
      <f>IF(D617 = D833,1,_xll.BDP(K617,$M$11)*L617)</f>
    </nc>
  </rcc>
  <rfmt sheetId="1" sqref="M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17" start="0" length="2147483647">
    <dxf>
      <font/>
    </dxf>
  </rfmt>
  <rfmt sheetId="1" sqref="M617" start="0" length="2147483647">
    <dxf>
      <font/>
    </dxf>
  </rfmt>
  <rcc rId="1348" sId="1">
    <nc r="N617">
      <f>H617*J617*V617/M617</f>
    </nc>
  </rcc>
  <rfmt sheetId="1" sqref="N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17" start="0" length="2147483647">
    <dxf>
      <font/>
    </dxf>
  </rfmt>
  <rfmt sheetId="1" sqref="N617" start="0" length="2147483647">
    <dxf>
      <font/>
    </dxf>
  </rfmt>
  <rcc rId="1349" sId="1">
    <nc r="O617">
      <f>N617 / AA767</f>
    </nc>
  </rcc>
  <rfmt sheetId="1" sqref="O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17" start="0" length="2147483647">
    <dxf>
      <font/>
    </dxf>
  </rfmt>
  <rfmt sheetId="1" sqref="O617" start="0" length="2147483647">
    <dxf>
      <font/>
    </dxf>
  </rfmt>
  <rcc rId="1350" sId="1">
    <nc r="P617">
      <f>N617 / AA833</f>
    </nc>
  </rcc>
  <rfmt sheetId="1" sqref="P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17" start="0" length="2147483647">
    <dxf>
      <font/>
    </dxf>
  </rfmt>
  <rfmt sheetId="1" sqref="P617" start="0" length="2147483647">
    <dxf>
      <font/>
    </dxf>
  </rfmt>
  <rcc rId="1351" sId="1">
    <nc r="Q617">
      <f>IF(J617=0,0,G617*J617*V617/M617)</f>
    </nc>
  </rcc>
  <rfmt sheetId="1" sqref="Q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17" start="0" length="2147483647">
    <dxf>
      <font/>
    </dxf>
  </rfmt>
  <rfmt sheetId="1" sqref="Q617" start="0" length="2147483647">
    <dxf>
      <font/>
    </dxf>
  </rfmt>
  <rcc rId="1352" sId="1">
    <nc r="R617">
      <f>Q617 / AA767*100</f>
    </nc>
  </rcc>
  <rfmt sheetId="1" sqref="R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17" start="0" length="2147483647">
    <dxf>
      <font/>
    </dxf>
  </rfmt>
  <rfmt sheetId="1" sqref="R617" start="0" length="2147483647">
    <dxf>
      <font/>
    </dxf>
  </rfmt>
  <rcc rId="1353" sId="1">
    <nc r="S617">
      <f>Q617 / AA833*100</f>
    </nc>
  </rcc>
  <rfmt sheetId="1" sqref="S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17" start="0" length="2147483647">
    <dxf>
      <font/>
    </dxf>
  </rfmt>
  <rfmt sheetId="1" sqref="S617" start="0" length="2147483647">
    <dxf>
      <font/>
    </dxf>
  </rfmt>
  <rcc rId="1354" sId="1">
    <nc r="T617">
      <f>IF(S617&lt;0,R617,0)</f>
    </nc>
  </rcc>
  <rfmt sheetId="1" sqref="T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17" start="0" length="2147483647">
    <dxf>
      <font/>
    </dxf>
  </rfmt>
  <rfmt sheetId="1" sqref="T617" start="0" length="2147483647">
    <dxf>
      <font/>
    </dxf>
  </rfmt>
  <rcc rId="1355" sId="1">
    <nc r="U617">
      <f>IF(S617&gt;0,R617,0)</f>
    </nc>
  </rcc>
  <rfmt sheetId="1" sqref="U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17" start="0" length="2147483647">
    <dxf>
      <font/>
    </dxf>
  </rfmt>
  <rfmt sheetId="1" sqref="U617" start="0" length="2147483647">
    <dxf>
      <font/>
    </dxf>
  </rfmt>
  <rcc rId="1356" sId="1">
    <nc r="V617">
      <f>IF(EXACT(D617,UPPER(D617)),1,0.01)/X617</f>
    </nc>
  </rcc>
  <rfmt sheetId="1" sqref="V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17" start="0" length="2147483647">
    <dxf>
      <font/>
    </dxf>
  </rfmt>
  <rfmt sheetId="1" sqref="V617" start="0" length="2147483647">
    <dxf>
      <font/>
    </dxf>
  </rfmt>
  <rcc rId="1357" sId="1">
    <nc r="W617">
      <v>0</v>
    </nc>
  </rcc>
  <rfmt sheetId="1" sqref="W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17" start="0" length="2147483647">
    <dxf>
      <font/>
    </dxf>
  </rfmt>
  <rfmt sheetId="1" sqref="W617" start="0" length="2147483647">
    <dxf>
      <font/>
    </dxf>
  </rfmt>
  <rcc rId="1358" sId="1">
    <nc r="X617">
      <v>1</v>
    </nc>
  </rcc>
  <rfmt sheetId="1" sqref="X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17" start="0" length="2147483647">
    <dxf>
      <font/>
    </dxf>
  </rfmt>
  <rfmt sheetId="1" sqref="X617" start="0" length="2147483647">
    <dxf>
      <font/>
    </dxf>
  </rfmt>
  <rcc rId="1359" sId="1">
    <nc r="Y617">
      <f>IF(AND(S617&lt;0,O617&gt;0),O617,0)</f>
    </nc>
  </rcc>
  <rfmt sheetId="1" sqref="Y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17" start="0" length="2147483647">
    <dxf>
      <font/>
    </dxf>
  </rfmt>
  <rfmt sheetId="1" sqref="Y617" start="0" length="2147483647">
    <dxf>
      <font/>
    </dxf>
  </rfmt>
  <rcc rId="1360" sId="1">
    <nc r="Z617">
      <f>IF(AND(S617&gt;0,O617&gt;0),O617,0)</f>
    </nc>
  </rcc>
  <rfmt sheetId="1" sqref="Z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17" start="0" length="2147483647">
    <dxf>
      <font/>
    </dxf>
  </rfmt>
  <rfmt sheetId="1" sqref="Z617" start="0" length="2147483647">
    <dxf>
      <font/>
    </dxf>
  </rfmt>
  <rcc rId="1361" sId="1">
    <nc r="AC617">
      <f>IF(OR(OR(F617="#N/A N/A",F617="#N/A Real Time"),OR(AB617="#N/A N/A",AB617="#N/A Real Time")),0,  F617 - AB617)</f>
    </nc>
  </rcc>
  <rfmt sheetId="1" sqref="AC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17" start="0" length="0">
    <dxf>
      <fill>
        <patternFill patternType="solid">
          <bgColor rgb="FFF2F2F2"/>
        </patternFill>
      </fill>
    </dxf>
  </rfmt>
  <rfmt sheetId="1" sqref="AC617" start="0" length="2147483647">
    <dxf>
      <font/>
    </dxf>
  </rfmt>
  <rfmt sheetId="1" sqref="AC617" start="0" length="2147483647">
    <dxf>
      <font/>
    </dxf>
  </rfmt>
  <rcc rId="1362" sId="1">
    <nc r="AD617">
      <f>IF(OR(AB617=0,AB617="#N/A N/A"),0,AC617 / AB617*100)</f>
    </nc>
  </rcc>
  <rfmt sheetId="1" sqref="AD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17" start="0" length="0">
    <dxf>
      <fill>
        <patternFill patternType="solid">
          <bgColor rgb="FFF2F2F2"/>
        </patternFill>
      </fill>
    </dxf>
  </rfmt>
  <rfmt sheetId="1" sqref="AD617" start="0" length="2147483647">
    <dxf>
      <font/>
    </dxf>
  </rfmt>
  <rfmt sheetId="1" sqref="AD617" start="0" length="2147483647">
    <dxf>
      <font/>
    </dxf>
  </rfmt>
  <rcc rId="1363" sId="1" numFmtId="4">
    <nc r="AE617">
      <v>-6200</v>
    </nc>
  </rcc>
  <rfmt sheetId="1" sqref="AE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17" start="0" length="0">
    <dxf>
      <fill>
        <patternFill patternType="solid">
          <bgColor rgb="FFF2F2F2"/>
        </patternFill>
      </fill>
    </dxf>
  </rfmt>
  <rfmt sheetId="1" sqref="AE617" start="0" length="2147483647">
    <dxf>
      <font/>
    </dxf>
  </rfmt>
  <rfmt sheetId="1" sqref="AE617" start="0" length="2147483647">
    <dxf>
      <font/>
    </dxf>
  </rfmt>
  <rcc rId="1364" sId="1">
    <nc r="AF617">
      <f>IF(D617 = D833,1,_xll.BDP(K617,$AF$11)*L617)</f>
    </nc>
  </rcc>
  <rfmt sheetId="1" sqref="AF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17" start="0" length="0">
    <dxf>
      <fill>
        <patternFill patternType="solid">
          <bgColor rgb="FFF2F2F2"/>
        </patternFill>
      </fill>
    </dxf>
  </rfmt>
  <rfmt sheetId="1" sqref="AF617" start="0" length="2147483647">
    <dxf>
      <font/>
    </dxf>
  </rfmt>
  <rfmt sheetId="1" sqref="AF617" start="0" length="2147483647">
    <dxf>
      <font/>
    </dxf>
  </rfmt>
  <rcc rId="1365" sId="1">
    <nc r="AG617">
      <f>AC617*AE617*V617/AF617 / AI767</f>
    </nc>
  </rcc>
  <rfmt sheetId="1" sqref="AG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17" start="0" length="0">
    <dxf>
      <fill>
        <patternFill patternType="solid">
          <bgColor rgb="FFF2F2F2"/>
        </patternFill>
      </fill>
    </dxf>
  </rfmt>
  <rfmt sheetId="1" sqref="AG617" start="0" length="2147483647">
    <dxf>
      <font/>
    </dxf>
  </rfmt>
  <rfmt sheetId="1" sqref="AG617" start="0" length="2147483647">
    <dxf>
      <font/>
    </dxf>
  </rfmt>
  <rcc rId="1366" sId="1">
    <nc r="AH617">
      <f>AC617*AE617*V617/AF617 / AI833</f>
    </nc>
  </rcc>
  <rfmt sheetId="1" sqref="AH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17" start="0" length="0">
    <dxf>
      <fill>
        <patternFill patternType="solid">
          <bgColor rgb="FFF2F2F2"/>
        </patternFill>
      </fill>
    </dxf>
  </rfmt>
  <rfmt sheetId="1" sqref="AH617" start="0" length="2147483647">
    <dxf>
      <font/>
    </dxf>
  </rfmt>
  <rfmt sheetId="1" sqref="AH617" start="0" length="2147483647">
    <dxf>
      <font/>
    </dxf>
  </rfmt>
  <rcc rId="1367" sId="1" numFmtId="34">
    <oc r="F621">
      <v>9.9999999999999995E-7</v>
    </oc>
    <nc r="F621">
      <v>0</v>
    </nc>
  </rcc>
  <rcc rId="1368" sId="1" numFmtId="34">
    <oc r="G621">
      <v>9.9999999999999995E-7</v>
    </oc>
    <nc r="G621">
      <v>0</v>
    </nc>
  </rcc>
  <rcc rId="1369" sId="1" numFmtId="34">
    <oc r="AB621">
      <v>9.9999999999999995E-7</v>
    </oc>
    <nc r="AB621">
      <v>0</v>
    </nc>
  </rcc>
  <rcc rId="1370" sId="1" numFmtId="4">
    <oc r="J623">
      <v>-23222</v>
    </oc>
    <nc r="J623">
      <v>-10922</v>
    </nc>
  </rcc>
  <rcc rId="1371" sId="1" numFmtId="4">
    <oc r="AE623">
      <v>-23222</v>
    </oc>
    <nc r="AE623">
      <v>-10922</v>
    </nc>
  </rcc>
  <rcc rId="1372" sId="1" numFmtId="4">
    <oc r="J626">
      <v>-48000</v>
    </oc>
    <nc r="J626">
      <v>0</v>
    </nc>
  </rcc>
  <rcc rId="1373" sId="1" numFmtId="4">
    <oc r="AE626">
      <v>-48000</v>
    </oc>
    <nc r="AE626">
      <v>0</v>
    </nc>
  </rcc>
  <rcc rId="1374" sId="1" numFmtId="4">
    <oc r="J627">
      <v>-42300</v>
    </oc>
    <nc r="J627">
      <v>-141393</v>
    </nc>
  </rcc>
  <rcc rId="1375" sId="1" numFmtId="4">
    <oc r="AE627">
      <v>-42300</v>
    </oc>
    <nc r="AE627">
      <v>-141393</v>
    </nc>
  </rcc>
  <rcc rId="1376" sId="1" numFmtId="4">
    <oc r="J628">
      <v>15000</v>
    </oc>
    <nc r="J628">
      <v>39631</v>
    </nc>
  </rcc>
  <rcc rId="1377" sId="1" numFmtId="4">
    <oc r="AE628">
      <v>15000</v>
    </oc>
    <nc r="AE628">
      <v>39631</v>
    </nc>
  </rcc>
  <rcc rId="1378" sId="1" numFmtId="4">
    <oc r="J630">
      <v>50100</v>
    </oc>
    <nc r="J630">
      <v>0</v>
    </nc>
  </rcc>
  <rcc rId="1379" sId="1" numFmtId="4">
    <oc r="AE630">
      <v>50100</v>
    </oc>
    <nc r="AE630">
      <v>0</v>
    </nc>
  </rcc>
  <rcc rId="1380" sId="1" numFmtId="4">
    <oc r="J634">
      <v>-13600</v>
    </oc>
    <nc r="J634">
      <v>0</v>
    </nc>
  </rcc>
  <rcc rId="1381" sId="1" numFmtId="4">
    <oc r="AE634">
      <v>-13600</v>
    </oc>
    <nc r="AE634">
      <v>0</v>
    </nc>
  </rcc>
  <rcc rId="1382" sId="1" numFmtId="4">
    <oc r="J640">
      <v>-132500</v>
    </oc>
    <nc r="J640">
      <v>-172242</v>
    </nc>
  </rcc>
  <rcc rId="1383" sId="1" numFmtId="4">
    <oc r="AE640">
      <v>-132500</v>
    </oc>
    <nc r="AE640">
      <v>-172242</v>
    </nc>
  </rcc>
  <rrc rId="1384" sId="1" ref="A644:XFD644" action="insertRow">
    <undo index="0" exp="area" dr="G$1:G$1048576" r="E9" sId="1"/>
    <undo index="2" exp="area" ref3D="1" dr="$A$768:$XFD$83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44:AI644" start="0" length="0">
    <dxf>
      <fill>
        <patternFill patternType="none">
          <bgColor indexed="65"/>
        </patternFill>
      </fill>
    </dxf>
  </rfmt>
  <rfmt sheetId="1" sqref="A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44" start="0" length="2147483647">
    <dxf>
      <font/>
    </dxf>
  </rfmt>
  <rfmt sheetId="1" sqref="A644" start="0" length="2147483647">
    <dxf>
      <font/>
    </dxf>
  </rfmt>
  <rfmt sheetId="1" sqref="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44" start="0" length="2147483647">
    <dxf>
      <font/>
    </dxf>
  </rfmt>
  <rfmt sheetId="1" sqref="B644" start="0" length="2147483647">
    <dxf>
      <font/>
    </dxf>
  </rfmt>
  <rfmt sheetId="1" sqref="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44" start="0" length="2147483647">
    <dxf>
      <font/>
    </dxf>
  </rfmt>
  <rfmt sheetId="1" sqref="C644" start="0" length="2147483647">
    <dxf>
      <font/>
    </dxf>
  </rfmt>
  <rfmt sheetId="1" sqref="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44" start="0" length="2147483647">
    <dxf>
      <font/>
    </dxf>
  </rfmt>
  <rfmt sheetId="1" sqref="D644" start="0" length="2147483647">
    <dxf>
      <font/>
    </dxf>
  </rfmt>
  <rfmt sheetId="1" sqref="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44" start="0" length="2147483647">
    <dxf>
      <font/>
    </dxf>
  </rfmt>
  <rfmt sheetId="1" sqref="E644" start="0" length="2147483647">
    <dxf>
      <font/>
    </dxf>
  </rfmt>
  <rfmt sheetId="1" sqref="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44" start="0" length="2147483647">
    <dxf>
      <font/>
    </dxf>
  </rfmt>
  <rfmt sheetId="1" sqref="F644" start="0" length="2147483647">
    <dxf>
      <font/>
    </dxf>
  </rfmt>
  <rfmt sheetId="1" sqref="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44" start="0" length="2147483647">
    <dxf>
      <font/>
    </dxf>
  </rfmt>
  <rfmt sheetId="1" sqref="G644" start="0" length="2147483647">
    <dxf>
      <font/>
    </dxf>
  </rfmt>
  <rfmt sheetId="1" sqref="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44" start="0" length="2147483647">
    <dxf>
      <font/>
    </dxf>
  </rfmt>
  <rfmt sheetId="1" sqref="H644" start="0" length="2147483647">
    <dxf>
      <font/>
    </dxf>
  </rfmt>
  <rfmt sheetId="1" sqref="I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44" start="0" length="2147483647">
    <dxf>
      <font/>
    </dxf>
  </rfmt>
  <rfmt sheetId="1" sqref="I644" start="0" length="2147483647">
    <dxf>
      <font/>
    </dxf>
  </rfmt>
  <rfmt sheetId="1" sqref="J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44" start="0" length="2147483647">
    <dxf>
      <font/>
    </dxf>
  </rfmt>
  <rfmt sheetId="1" sqref="J644" start="0" length="2147483647">
    <dxf>
      <font/>
    </dxf>
  </rfmt>
  <rfmt sheetId="1" sqref="K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44" start="0" length="2147483647">
    <dxf>
      <font/>
    </dxf>
  </rfmt>
  <rfmt sheetId="1" sqref="K644" start="0" length="2147483647">
    <dxf>
      <font/>
    </dxf>
  </rfmt>
  <rfmt sheetId="1" sqref="L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44" start="0" length="2147483647">
    <dxf>
      <font/>
    </dxf>
  </rfmt>
  <rfmt sheetId="1" sqref="L644" start="0" length="2147483647">
    <dxf>
      <font/>
    </dxf>
  </rfmt>
  <rfmt sheetId="1" sqref="M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44" start="0" length="2147483647">
    <dxf>
      <font/>
    </dxf>
  </rfmt>
  <rfmt sheetId="1" sqref="M644" start="0" length="2147483647">
    <dxf>
      <font/>
    </dxf>
  </rfmt>
  <rfmt sheetId="1" sqref="N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44" start="0" length="2147483647">
    <dxf>
      <font/>
    </dxf>
  </rfmt>
  <rfmt sheetId="1" sqref="N644" start="0" length="2147483647">
    <dxf>
      <font/>
    </dxf>
  </rfmt>
  <rfmt sheetId="1" sqref="O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44" start="0" length="2147483647">
    <dxf>
      <font/>
    </dxf>
  </rfmt>
  <rfmt sheetId="1" sqref="O644" start="0" length="2147483647">
    <dxf>
      <font/>
    </dxf>
  </rfmt>
  <rfmt sheetId="1" sqref="P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44" start="0" length="2147483647">
    <dxf>
      <font/>
    </dxf>
  </rfmt>
  <rfmt sheetId="1" sqref="P644" start="0" length="2147483647">
    <dxf>
      <font/>
    </dxf>
  </rfmt>
  <rfmt sheetId="1" sqref="Q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44" start="0" length="2147483647">
    <dxf>
      <font/>
    </dxf>
  </rfmt>
  <rfmt sheetId="1" sqref="Q644" start="0" length="2147483647">
    <dxf>
      <font/>
    </dxf>
  </rfmt>
  <rfmt sheetId="1" sqref="R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44" start="0" length="2147483647">
    <dxf>
      <font/>
    </dxf>
  </rfmt>
  <rfmt sheetId="1" sqref="R644" start="0" length="2147483647">
    <dxf>
      <font/>
    </dxf>
  </rfmt>
  <rfmt sheetId="1" sqref="S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44" start="0" length="2147483647">
    <dxf>
      <font/>
    </dxf>
  </rfmt>
  <rfmt sheetId="1" sqref="S644" start="0" length="2147483647">
    <dxf>
      <font/>
    </dxf>
  </rfmt>
  <rfmt sheetId="1" sqref="T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44" start="0" length="2147483647">
    <dxf>
      <font/>
    </dxf>
  </rfmt>
  <rfmt sheetId="1" sqref="T644" start="0" length="2147483647">
    <dxf>
      <font/>
    </dxf>
  </rfmt>
  <rfmt sheetId="1" sqref="U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44" start="0" length="2147483647">
    <dxf>
      <font/>
    </dxf>
  </rfmt>
  <rfmt sheetId="1" sqref="U644" start="0" length="2147483647">
    <dxf>
      <font/>
    </dxf>
  </rfmt>
  <rfmt sheetId="1" sqref="V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44" start="0" length="2147483647">
    <dxf>
      <font/>
    </dxf>
  </rfmt>
  <rfmt sheetId="1" sqref="V644" start="0" length="2147483647">
    <dxf>
      <font/>
    </dxf>
  </rfmt>
  <rfmt sheetId="1" sqref="W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44" start="0" length="2147483647">
    <dxf>
      <font/>
    </dxf>
  </rfmt>
  <rfmt sheetId="1" sqref="W644" start="0" length="2147483647">
    <dxf>
      <font/>
    </dxf>
  </rfmt>
  <rfmt sheetId="1" sqref="X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44" start="0" length="2147483647">
    <dxf>
      <font/>
    </dxf>
  </rfmt>
  <rfmt sheetId="1" sqref="X644" start="0" length="2147483647">
    <dxf>
      <font/>
    </dxf>
  </rfmt>
  <rfmt sheetId="1" sqref="Y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44" start="0" length="2147483647">
    <dxf>
      <font/>
    </dxf>
  </rfmt>
  <rfmt sheetId="1" sqref="Y644" start="0" length="2147483647">
    <dxf>
      <font/>
    </dxf>
  </rfmt>
  <rfmt sheetId="1" sqref="Z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44" start="0" length="2147483647">
    <dxf>
      <font/>
    </dxf>
  </rfmt>
  <rfmt sheetId="1" sqref="Z644" start="0" length="2147483647">
    <dxf>
      <font/>
    </dxf>
  </rfmt>
  <rfmt sheetId="1" sqref="AA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44" start="0" length="2147483647">
    <dxf>
      <font/>
    </dxf>
  </rfmt>
  <rfmt sheetId="1" sqref="AA644" start="0" length="2147483647">
    <dxf>
      <font/>
    </dxf>
  </rfmt>
  <rfmt sheetId="1" sqref="A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44" start="0" length="0">
    <dxf>
      <fill>
        <patternFill patternType="solid">
          <bgColor rgb="FFF2F2F2"/>
        </patternFill>
      </fill>
    </dxf>
  </rfmt>
  <rfmt sheetId="1" sqref="AB644" start="0" length="2147483647">
    <dxf>
      <font/>
    </dxf>
  </rfmt>
  <rfmt sheetId="1" sqref="AB644" start="0" length="2147483647">
    <dxf>
      <font/>
    </dxf>
  </rfmt>
  <rfmt sheetId="1" sqref="A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44" start="0" length="0">
    <dxf>
      <fill>
        <patternFill patternType="solid">
          <bgColor rgb="FFF2F2F2"/>
        </patternFill>
      </fill>
    </dxf>
  </rfmt>
  <rfmt sheetId="1" sqref="AC644" start="0" length="2147483647">
    <dxf>
      <font/>
    </dxf>
  </rfmt>
  <rfmt sheetId="1" sqref="AC644" start="0" length="2147483647">
    <dxf>
      <font/>
    </dxf>
  </rfmt>
  <rfmt sheetId="1" sqref="A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44" start="0" length="0">
    <dxf>
      <fill>
        <patternFill patternType="solid">
          <bgColor rgb="FFF2F2F2"/>
        </patternFill>
      </fill>
    </dxf>
  </rfmt>
  <rfmt sheetId="1" sqref="AD644" start="0" length="2147483647">
    <dxf>
      <font/>
    </dxf>
  </rfmt>
  <rfmt sheetId="1" sqref="AD644" start="0" length="2147483647">
    <dxf>
      <font/>
    </dxf>
  </rfmt>
  <rfmt sheetId="1" sqref="A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44" start="0" length="0">
    <dxf>
      <fill>
        <patternFill patternType="solid">
          <bgColor rgb="FFF2F2F2"/>
        </patternFill>
      </fill>
    </dxf>
  </rfmt>
  <rfmt sheetId="1" sqref="AE644" start="0" length="2147483647">
    <dxf>
      <font/>
    </dxf>
  </rfmt>
  <rfmt sheetId="1" sqref="AE644" start="0" length="2147483647">
    <dxf>
      <font/>
    </dxf>
  </rfmt>
  <rfmt sheetId="1" sqref="A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44" start="0" length="0">
    <dxf>
      <fill>
        <patternFill patternType="solid">
          <bgColor rgb="FFF2F2F2"/>
        </patternFill>
      </fill>
    </dxf>
  </rfmt>
  <rfmt sheetId="1" sqref="AF644" start="0" length="2147483647">
    <dxf>
      <font/>
    </dxf>
  </rfmt>
  <rfmt sheetId="1" sqref="AF644" start="0" length="2147483647">
    <dxf>
      <font/>
    </dxf>
  </rfmt>
  <rfmt sheetId="1" sqref="A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44" start="0" length="0">
    <dxf>
      <fill>
        <patternFill patternType="solid">
          <bgColor rgb="FFF2F2F2"/>
        </patternFill>
      </fill>
    </dxf>
  </rfmt>
  <rfmt sheetId="1" sqref="AG644" start="0" length="2147483647">
    <dxf>
      <font/>
    </dxf>
  </rfmt>
  <rfmt sheetId="1" sqref="AG644" start="0" length="2147483647">
    <dxf>
      <font/>
    </dxf>
  </rfmt>
  <rfmt sheetId="1" sqref="A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44" start="0" length="0">
    <dxf>
      <fill>
        <patternFill patternType="solid">
          <bgColor rgb="FFF2F2F2"/>
        </patternFill>
      </fill>
    </dxf>
  </rfmt>
  <rfmt sheetId="1" sqref="AH644" start="0" length="2147483647">
    <dxf>
      <font/>
    </dxf>
  </rfmt>
  <rfmt sheetId="1" sqref="AH644" start="0" length="2147483647">
    <dxf>
      <font/>
    </dxf>
  </rfmt>
  <rfmt sheetId="1" sqref="AI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44" start="0" length="0">
    <dxf>
      <fill>
        <patternFill patternType="solid">
          <bgColor rgb="FFF2F2F2"/>
        </patternFill>
      </fill>
    </dxf>
  </rfmt>
  <rfmt sheetId="1" sqref="AI644" start="0" length="2147483647">
    <dxf>
      <font/>
    </dxf>
  </rfmt>
  <rfmt sheetId="1" sqref="AI644" start="0" length="2147483647">
    <dxf>
      <font/>
    </dxf>
  </rfmt>
  <rcc rId="1385" sId="1">
    <nc r="B644">
      <v>18715</v>
    </nc>
  </rcc>
  <rfmt sheetId="1" sqref="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44" start="0" length="2147483647">
    <dxf>
      <font/>
    </dxf>
  </rfmt>
  <rfmt sheetId="1" sqref="B644" start="0" length="2147483647">
    <dxf>
      <font/>
    </dxf>
  </rfmt>
  <rcc rId="1386" sId="1">
    <nc r="C644" t="inlineStr">
      <is>
        <t>CMCSA US Equity</t>
      </is>
    </nc>
  </rcc>
  <rfmt sheetId="1" sqref="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44" start="0" length="2147483647">
    <dxf>
      <font/>
    </dxf>
  </rfmt>
  <rfmt sheetId="1" sqref="C644" start="0" length="2147483647">
    <dxf>
      <font/>
    </dxf>
  </rfmt>
  <rcc rId="1387" sId="1">
    <nc r="E644" t="inlineStr">
      <is>
        <t>Comcast</t>
      </is>
    </nc>
  </rcc>
  <rfmt sheetId="1" sqref="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44" start="0" length="2147483647">
    <dxf>
      <font/>
    </dxf>
  </rfmt>
  <rfmt sheetId="1" sqref="E644" start="0" length="2147483647">
    <dxf>
      <font/>
    </dxf>
  </rfmt>
  <rcc rId="1388" sId="1">
    <nc r="D644">
      <f>_xll.BDP(C644,$D$11)</f>
    </nc>
  </rcc>
  <rfmt sheetId="1" sqref="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44" start="0" length="2147483647">
    <dxf>
      <font/>
    </dxf>
  </rfmt>
  <rfmt sheetId="1" sqref="D644" start="0" length="2147483647">
    <dxf>
      <font/>
    </dxf>
  </rfmt>
  <rcc rId="1389" sId="1">
    <nc r="F644">
      <f>_xll.BDP(C644,$F$11)</f>
    </nc>
  </rcc>
  <rfmt sheetId="1" sqref="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44" start="0" length="2147483647">
    <dxf>
      <font/>
    </dxf>
  </rfmt>
  <rfmt sheetId="1" sqref="F644" start="0" length="2147483647">
    <dxf>
      <font/>
    </dxf>
  </rfmt>
  <rcc rId="1390" sId="1">
    <nc r="G644">
      <f>_xll.BDP(C644,$G$11)</f>
    </nc>
  </rcc>
  <rfmt sheetId="1" sqref="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44" start="0" length="2147483647">
    <dxf>
      <font/>
    </dxf>
  </rfmt>
  <rfmt sheetId="1" sqref="G644" start="0" length="2147483647">
    <dxf>
      <font/>
    </dxf>
  </rfmt>
  <rcc rId="1391" sId="1">
    <nc r="AB644">
      <f>_xll.BDH(C644,$AB$11,$D$1,$D$1)</f>
    </nc>
  </rcc>
  <rfmt sheetId="1" sqref="AB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44" start="0" length="0">
    <dxf>
      <fill>
        <patternFill patternType="solid">
          <bgColor rgb="FFF2F2F2"/>
        </patternFill>
      </fill>
    </dxf>
  </rfmt>
  <rfmt sheetId="1" sqref="AB644" start="0" length="2147483647">
    <dxf>
      <font/>
    </dxf>
  </rfmt>
  <rfmt sheetId="1" sqref="AB644" start="0" length="2147483647">
    <dxf>
      <font/>
    </dxf>
  </rfmt>
  <rcc rId="1392" sId="1">
    <nc r="H644">
      <f>IF(OR(OR(G644="#N/A N/A",G644="#N/A Real Time"),OR(F644="#N/A N/A",F644="#N/A Real Time")),0,  G644 - F644)</f>
    </nc>
  </rcc>
  <rfmt sheetId="1" sqref="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44" start="0" length="2147483647">
    <dxf>
      <font/>
    </dxf>
  </rfmt>
  <rfmt sheetId="1" sqref="H644" start="0" length="2147483647">
    <dxf>
      <font/>
    </dxf>
  </rfmt>
  <rcc rId="1393" sId="1">
    <nc r="I644">
      <f>IF(OR(F644=0,F644="#N/A N/A"),0,H644 / F644*100)</f>
    </nc>
  </rcc>
  <rfmt sheetId="1" sqref="I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44" start="0" length="2147483647">
    <dxf>
      <font/>
    </dxf>
  </rfmt>
  <rfmt sheetId="1" sqref="I644" start="0" length="2147483647">
    <dxf>
      <font/>
    </dxf>
  </rfmt>
  <rcc rId="1394" sId="1" numFmtId="4">
    <nc r="J644">
      <v>90000</v>
    </nc>
  </rcc>
  <rfmt sheetId="1" sqref="J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44" start="0" length="2147483647">
    <dxf>
      <font/>
    </dxf>
  </rfmt>
  <rfmt sheetId="1" sqref="J644" start="0" length="2147483647">
    <dxf>
      <font/>
    </dxf>
  </rfmt>
  <rcc rId="1395" sId="1">
    <nc r="K644">
      <f>CONCATENATE(D834,D644, " Curncy")</f>
    </nc>
  </rcc>
  <rfmt sheetId="1" sqref="K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44" start="0" length="2147483647">
    <dxf>
      <font/>
    </dxf>
  </rfmt>
  <rfmt sheetId="1" sqref="K644" start="0" length="2147483647">
    <dxf>
      <font/>
    </dxf>
  </rfmt>
  <rcc rId="1396" sId="1">
    <nc r="L644">
      <f>IF(D644 = D834,1,_xll.BDP(K644,$L$11))</f>
    </nc>
  </rcc>
  <rfmt sheetId="1" sqref="L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44" start="0" length="2147483647">
    <dxf>
      <font/>
    </dxf>
  </rfmt>
  <rfmt sheetId="1" sqref="L644" start="0" length="2147483647">
    <dxf>
      <font/>
    </dxf>
  </rfmt>
  <rcc rId="1397" sId="1">
    <nc r="M644">
      <f>IF(D644 = D834,1,_xll.BDP(K644,$M$11)*L644)</f>
    </nc>
  </rcc>
  <rfmt sheetId="1" sqref="M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44" start="0" length="2147483647">
    <dxf>
      <font/>
    </dxf>
  </rfmt>
  <rfmt sheetId="1" sqref="M644" start="0" length="2147483647">
    <dxf>
      <font/>
    </dxf>
  </rfmt>
  <rcc rId="1398" sId="1">
    <nc r="N644">
      <f>H644*J644*V644/M644</f>
    </nc>
  </rcc>
  <rfmt sheetId="1" sqref="N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44" start="0" length="2147483647">
    <dxf>
      <font/>
    </dxf>
  </rfmt>
  <rfmt sheetId="1" sqref="N644" start="0" length="2147483647">
    <dxf>
      <font/>
    </dxf>
  </rfmt>
  <rcc rId="1399" sId="1">
    <nc r="O644">
      <f>N644 / AA768</f>
    </nc>
  </rcc>
  <rfmt sheetId="1" sqref="O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44" start="0" length="2147483647">
    <dxf>
      <font/>
    </dxf>
  </rfmt>
  <rfmt sheetId="1" sqref="O644" start="0" length="2147483647">
    <dxf>
      <font/>
    </dxf>
  </rfmt>
  <rcc rId="1400" sId="1">
    <nc r="P644">
      <f>N644 / AA834</f>
    </nc>
  </rcc>
  <rfmt sheetId="1" sqref="P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44" start="0" length="2147483647">
    <dxf>
      <font/>
    </dxf>
  </rfmt>
  <rfmt sheetId="1" sqref="P644" start="0" length="2147483647">
    <dxf>
      <font/>
    </dxf>
  </rfmt>
  <rcc rId="1401" sId="1">
    <nc r="Q644">
      <f>IF(J644=0,0,G644*J644*V644/M644)</f>
    </nc>
  </rcc>
  <rfmt sheetId="1" sqref="Q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44" start="0" length="2147483647">
    <dxf>
      <font/>
    </dxf>
  </rfmt>
  <rfmt sheetId="1" sqref="Q644" start="0" length="2147483647">
    <dxf>
      <font/>
    </dxf>
  </rfmt>
  <rcc rId="1402" sId="1">
    <nc r="R644">
      <f>Q644 / AA768*100</f>
    </nc>
  </rcc>
  <rfmt sheetId="1" sqref="R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44" start="0" length="2147483647">
    <dxf>
      <font/>
    </dxf>
  </rfmt>
  <rfmt sheetId="1" sqref="R644" start="0" length="2147483647">
    <dxf>
      <font/>
    </dxf>
  </rfmt>
  <rcc rId="1403" sId="1">
    <nc r="S644">
      <f>Q644 / AA834*100</f>
    </nc>
  </rcc>
  <rfmt sheetId="1" sqref="S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44" start="0" length="2147483647">
    <dxf>
      <font/>
    </dxf>
  </rfmt>
  <rfmt sheetId="1" sqref="S644" start="0" length="2147483647">
    <dxf>
      <font/>
    </dxf>
  </rfmt>
  <rcc rId="1404" sId="1">
    <nc r="T644">
      <f>IF(S644&lt;0,R644,0)</f>
    </nc>
  </rcc>
  <rfmt sheetId="1" sqref="T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44" start="0" length="2147483647">
    <dxf>
      <font/>
    </dxf>
  </rfmt>
  <rfmt sheetId="1" sqref="T644" start="0" length="2147483647">
    <dxf>
      <font/>
    </dxf>
  </rfmt>
  <rcc rId="1405" sId="1">
    <nc r="U644">
      <f>IF(S644&gt;0,R644,0)</f>
    </nc>
  </rcc>
  <rfmt sheetId="1" sqref="U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44" start="0" length="2147483647">
    <dxf>
      <font/>
    </dxf>
  </rfmt>
  <rfmt sheetId="1" sqref="U644" start="0" length="2147483647">
    <dxf>
      <font/>
    </dxf>
  </rfmt>
  <rcc rId="1406" sId="1">
    <nc r="V644">
      <f>IF(EXACT(D644,UPPER(D644)),1,0.01)/X644</f>
    </nc>
  </rcc>
  <rfmt sheetId="1" sqref="V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44" start="0" length="2147483647">
    <dxf>
      <font/>
    </dxf>
  </rfmt>
  <rfmt sheetId="1" sqref="V644" start="0" length="2147483647">
    <dxf>
      <font/>
    </dxf>
  </rfmt>
  <rcc rId="1407" sId="1">
    <nc r="W644">
      <v>0</v>
    </nc>
  </rcc>
  <rfmt sheetId="1" sqref="W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44" start="0" length="2147483647">
    <dxf>
      <font/>
    </dxf>
  </rfmt>
  <rfmt sheetId="1" sqref="W644" start="0" length="2147483647">
    <dxf>
      <font/>
    </dxf>
  </rfmt>
  <rcc rId="1408" sId="1">
    <nc r="X644">
      <v>1</v>
    </nc>
  </rcc>
  <rfmt sheetId="1" sqref="X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44" start="0" length="2147483647">
    <dxf>
      <font/>
    </dxf>
  </rfmt>
  <rfmt sheetId="1" sqref="X644" start="0" length="2147483647">
    <dxf>
      <font/>
    </dxf>
  </rfmt>
  <rcc rId="1409" sId="1">
    <nc r="Y644">
      <f>IF(AND(S644&lt;0,O644&gt;0),O644,0)</f>
    </nc>
  </rcc>
  <rfmt sheetId="1" sqref="Y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44" start="0" length="2147483647">
    <dxf>
      <font/>
    </dxf>
  </rfmt>
  <rfmt sheetId="1" sqref="Y644" start="0" length="2147483647">
    <dxf>
      <font/>
    </dxf>
  </rfmt>
  <rcc rId="1410" sId="1">
    <nc r="Z644">
      <f>IF(AND(S644&gt;0,O644&gt;0),O644,0)</f>
    </nc>
  </rcc>
  <rfmt sheetId="1" sqref="Z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44" start="0" length="2147483647">
    <dxf>
      <font/>
    </dxf>
  </rfmt>
  <rfmt sheetId="1" sqref="Z644" start="0" length="2147483647">
    <dxf>
      <font/>
    </dxf>
  </rfmt>
  <rcc rId="1411" sId="1">
    <nc r="AC644">
      <f>IF(OR(OR(F644="#N/A N/A",F644="#N/A Real Time"),OR(AB644="#N/A N/A",AB644="#N/A Real Time")),0,  F644 - AB644)</f>
    </nc>
  </rcc>
  <rfmt sheetId="1" sqref="AC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44" start="0" length="0">
    <dxf>
      <fill>
        <patternFill patternType="solid">
          <bgColor rgb="FFF2F2F2"/>
        </patternFill>
      </fill>
    </dxf>
  </rfmt>
  <rfmt sheetId="1" sqref="AC644" start="0" length="2147483647">
    <dxf>
      <font/>
    </dxf>
  </rfmt>
  <rfmt sheetId="1" sqref="AC644" start="0" length="2147483647">
    <dxf>
      <font/>
    </dxf>
  </rfmt>
  <rcc rId="1412" sId="1">
    <nc r="AD644">
      <f>IF(OR(AB644=0,AB644="#N/A N/A"),0,AC644 / AB644*100)</f>
    </nc>
  </rcc>
  <rfmt sheetId="1" sqref="AD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44" start="0" length="0">
    <dxf>
      <fill>
        <patternFill patternType="solid">
          <bgColor rgb="FFF2F2F2"/>
        </patternFill>
      </fill>
    </dxf>
  </rfmt>
  <rfmt sheetId="1" sqref="AD644" start="0" length="2147483647">
    <dxf>
      <font/>
    </dxf>
  </rfmt>
  <rfmt sheetId="1" sqref="AD644" start="0" length="2147483647">
    <dxf>
      <font/>
    </dxf>
  </rfmt>
  <rcc rId="1413" sId="1" numFmtId="4">
    <nc r="AE644">
      <v>90000</v>
    </nc>
  </rcc>
  <rfmt sheetId="1" sqref="AE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44" start="0" length="0">
    <dxf>
      <fill>
        <patternFill patternType="solid">
          <bgColor rgb="FFF2F2F2"/>
        </patternFill>
      </fill>
    </dxf>
  </rfmt>
  <rfmt sheetId="1" sqref="AE644" start="0" length="2147483647">
    <dxf>
      <font/>
    </dxf>
  </rfmt>
  <rfmt sheetId="1" sqref="AE644" start="0" length="2147483647">
    <dxf>
      <font/>
    </dxf>
  </rfmt>
  <rcc rId="1414" sId="1">
    <nc r="AF644">
      <f>IF(D644 = D834,1,_xll.BDP(K644,$AF$11)*L644)</f>
    </nc>
  </rcc>
  <rfmt sheetId="1" sqref="AF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44" start="0" length="0">
    <dxf>
      <fill>
        <patternFill patternType="solid">
          <bgColor rgb="FFF2F2F2"/>
        </patternFill>
      </fill>
    </dxf>
  </rfmt>
  <rfmt sheetId="1" sqref="AF644" start="0" length="2147483647">
    <dxf>
      <font/>
    </dxf>
  </rfmt>
  <rfmt sheetId="1" sqref="AF644" start="0" length="2147483647">
    <dxf>
      <font/>
    </dxf>
  </rfmt>
  <rcc rId="1415" sId="1">
    <nc r="AG644">
      <f>AC644*AE644*V644/AF644 / AI768</f>
    </nc>
  </rcc>
  <rfmt sheetId="1" sqref="AG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44" start="0" length="0">
    <dxf>
      <fill>
        <patternFill patternType="solid">
          <bgColor rgb="FFF2F2F2"/>
        </patternFill>
      </fill>
    </dxf>
  </rfmt>
  <rfmt sheetId="1" sqref="AG644" start="0" length="2147483647">
    <dxf>
      <font/>
    </dxf>
  </rfmt>
  <rfmt sheetId="1" sqref="AG644" start="0" length="2147483647">
    <dxf>
      <font/>
    </dxf>
  </rfmt>
  <rcc rId="1416" sId="1">
    <nc r="AH644">
      <f>AC644*AE644*V644/AF644 / AI834</f>
    </nc>
  </rcc>
  <rfmt sheetId="1" sqref="AH6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44" start="0" length="0">
    <dxf>
      <fill>
        <patternFill patternType="solid">
          <bgColor rgb="FFF2F2F2"/>
        </patternFill>
      </fill>
    </dxf>
  </rfmt>
  <rfmt sheetId="1" sqref="AH644" start="0" length="2147483647">
    <dxf>
      <font/>
    </dxf>
  </rfmt>
  <rfmt sheetId="1" sqref="AH644" start="0" length="2147483647">
    <dxf>
      <font/>
    </dxf>
  </rfmt>
  <rcc rId="1417" sId="1" numFmtId="4">
    <oc r="J645">
      <v>-138000</v>
    </oc>
    <nc r="J645">
      <v>-466054</v>
    </nc>
  </rcc>
  <rcc rId="1418" sId="1" numFmtId="4">
    <oc r="AE645">
      <v>-138000</v>
    </oc>
    <nc r="AE645">
      <v>-366754</v>
    </nc>
  </rcc>
  <rcc rId="1419" sId="1" numFmtId="4">
    <oc r="J648">
      <v>17200</v>
    </oc>
    <nc r="J648">
      <v>0</v>
    </nc>
  </rcc>
  <rcc rId="1420" sId="1" numFmtId="4">
    <oc r="AE648">
      <v>17200</v>
    </oc>
    <nc r="AE648">
      <v>0</v>
    </nc>
  </rcc>
  <rrc rId="1421" sId="1" ref="A654:XFD654" action="insertRow">
    <undo index="0" exp="area" dr="G$1:G$1048576" r="E9" sId="1"/>
    <undo index="2" exp="area" ref3D="1" dr="$A$769:$XFD$83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54:AI654" start="0" length="0">
    <dxf>
      <fill>
        <patternFill patternType="none">
          <bgColor indexed="65"/>
        </patternFill>
      </fill>
    </dxf>
  </rfmt>
  <rfmt sheetId="1" sqref="A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54" start="0" length="2147483647">
    <dxf>
      <font/>
    </dxf>
  </rfmt>
  <rfmt sheetId="1" sqref="A654" start="0" length="2147483647">
    <dxf>
      <font/>
    </dxf>
  </rfmt>
  <rfmt sheetId="1" sqref="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4" start="0" length="2147483647">
    <dxf>
      <font/>
    </dxf>
  </rfmt>
  <rfmt sheetId="1" sqref="B654" start="0" length="2147483647">
    <dxf>
      <font/>
    </dxf>
  </rfmt>
  <rfmt sheetId="1" sqref="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4" start="0" length="2147483647">
    <dxf>
      <font/>
    </dxf>
  </rfmt>
  <rfmt sheetId="1" sqref="C654" start="0" length="2147483647">
    <dxf>
      <font/>
    </dxf>
  </rfmt>
  <rfmt sheetId="1" sqref="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4" start="0" length="2147483647">
    <dxf>
      <font/>
    </dxf>
  </rfmt>
  <rfmt sheetId="1" sqref="D654" start="0" length="2147483647">
    <dxf>
      <font/>
    </dxf>
  </rfmt>
  <rfmt sheetId="1" sqref="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4" start="0" length="2147483647">
    <dxf>
      <font/>
    </dxf>
  </rfmt>
  <rfmt sheetId="1" sqref="E654" start="0" length="2147483647">
    <dxf>
      <font/>
    </dxf>
  </rfmt>
  <rfmt sheetId="1" sqref="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4" start="0" length="2147483647">
    <dxf>
      <font/>
    </dxf>
  </rfmt>
  <rfmt sheetId="1" sqref="F654" start="0" length="2147483647">
    <dxf>
      <font/>
    </dxf>
  </rfmt>
  <rfmt sheetId="1" sqref="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4" start="0" length="2147483647">
    <dxf>
      <font/>
    </dxf>
  </rfmt>
  <rfmt sheetId="1" sqref="G654" start="0" length="2147483647">
    <dxf>
      <font/>
    </dxf>
  </rfmt>
  <rfmt sheetId="1" sqref="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4" start="0" length="2147483647">
    <dxf>
      <font/>
    </dxf>
  </rfmt>
  <rfmt sheetId="1" sqref="H654" start="0" length="2147483647">
    <dxf>
      <font/>
    </dxf>
  </rfmt>
  <rfmt sheetId="1" sqref="I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4" start="0" length="2147483647">
    <dxf>
      <font/>
    </dxf>
  </rfmt>
  <rfmt sheetId="1" sqref="I654" start="0" length="2147483647">
    <dxf>
      <font/>
    </dxf>
  </rfmt>
  <rfmt sheetId="1" sqref="J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4" start="0" length="2147483647">
    <dxf>
      <font/>
    </dxf>
  </rfmt>
  <rfmt sheetId="1" sqref="J654" start="0" length="2147483647">
    <dxf>
      <font/>
    </dxf>
  </rfmt>
  <rfmt sheetId="1" sqref="K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4" start="0" length="2147483647">
    <dxf>
      <font/>
    </dxf>
  </rfmt>
  <rfmt sheetId="1" sqref="K654" start="0" length="2147483647">
    <dxf>
      <font/>
    </dxf>
  </rfmt>
  <rfmt sheetId="1" sqref="L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4" start="0" length="2147483647">
    <dxf>
      <font/>
    </dxf>
  </rfmt>
  <rfmt sheetId="1" sqref="L654" start="0" length="2147483647">
    <dxf>
      <font/>
    </dxf>
  </rfmt>
  <rfmt sheetId="1" sqref="M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4" start="0" length="2147483647">
    <dxf>
      <font/>
    </dxf>
  </rfmt>
  <rfmt sheetId="1" sqref="M654" start="0" length="2147483647">
    <dxf>
      <font/>
    </dxf>
  </rfmt>
  <rfmt sheetId="1" sqref="N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4" start="0" length="2147483647">
    <dxf>
      <font/>
    </dxf>
  </rfmt>
  <rfmt sheetId="1" sqref="N654" start="0" length="2147483647">
    <dxf>
      <font/>
    </dxf>
  </rfmt>
  <rfmt sheetId="1" sqref="O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4" start="0" length="2147483647">
    <dxf>
      <font/>
    </dxf>
  </rfmt>
  <rfmt sheetId="1" sqref="O654" start="0" length="2147483647">
    <dxf>
      <font/>
    </dxf>
  </rfmt>
  <rfmt sheetId="1" sqref="P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4" start="0" length="2147483647">
    <dxf>
      <font/>
    </dxf>
  </rfmt>
  <rfmt sheetId="1" sqref="P654" start="0" length="2147483647">
    <dxf>
      <font/>
    </dxf>
  </rfmt>
  <rfmt sheetId="1" sqref="Q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4" start="0" length="2147483647">
    <dxf>
      <font/>
    </dxf>
  </rfmt>
  <rfmt sheetId="1" sqref="Q654" start="0" length="2147483647">
    <dxf>
      <font/>
    </dxf>
  </rfmt>
  <rfmt sheetId="1" sqref="R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4" start="0" length="2147483647">
    <dxf>
      <font/>
    </dxf>
  </rfmt>
  <rfmt sheetId="1" sqref="R654" start="0" length="2147483647">
    <dxf>
      <font/>
    </dxf>
  </rfmt>
  <rfmt sheetId="1" sqref="S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4" start="0" length="2147483647">
    <dxf>
      <font/>
    </dxf>
  </rfmt>
  <rfmt sheetId="1" sqref="S654" start="0" length="2147483647">
    <dxf>
      <font/>
    </dxf>
  </rfmt>
  <rfmt sheetId="1" sqref="T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4" start="0" length="2147483647">
    <dxf>
      <font/>
    </dxf>
  </rfmt>
  <rfmt sheetId="1" sqref="T654" start="0" length="2147483647">
    <dxf>
      <font/>
    </dxf>
  </rfmt>
  <rfmt sheetId="1" sqref="U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4" start="0" length="2147483647">
    <dxf>
      <font/>
    </dxf>
  </rfmt>
  <rfmt sheetId="1" sqref="U654" start="0" length="2147483647">
    <dxf>
      <font/>
    </dxf>
  </rfmt>
  <rfmt sheetId="1" sqref="V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4" start="0" length="2147483647">
    <dxf>
      <font/>
    </dxf>
  </rfmt>
  <rfmt sheetId="1" sqref="V654" start="0" length="2147483647">
    <dxf>
      <font/>
    </dxf>
  </rfmt>
  <rfmt sheetId="1" sqref="W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4" start="0" length="2147483647">
    <dxf>
      <font/>
    </dxf>
  </rfmt>
  <rfmt sheetId="1" sqref="W654" start="0" length="2147483647">
    <dxf>
      <font/>
    </dxf>
  </rfmt>
  <rfmt sheetId="1" sqref="X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4" start="0" length="2147483647">
    <dxf>
      <font/>
    </dxf>
  </rfmt>
  <rfmt sheetId="1" sqref="X654" start="0" length="2147483647">
    <dxf>
      <font/>
    </dxf>
  </rfmt>
  <rfmt sheetId="1" sqref="Y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4" start="0" length="2147483647">
    <dxf>
      <font/>
    </dxf>
  </rfmt>
  <rfmt sheetId="1" sqref="Y654" start="0" length="2147483647">
    <dxf>
      <font/>
    </dxf>
  </rfmt>
  <rfmt sheetId="1" sqref="Z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4" start="0" length="2147483647">
    <dxf>
      <font/>
    </dxf>
  </rfmt>
  <rfmt sheetId="1" sqref="Z654" start="0" length="2147483647">
    <dxf>
      <font/>
    </dxf>
  </rfmt>
  <rfmt sheetId="1" sqref="AA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54" start="0" length="2147483647">
    <dxf>
      <font/>
    </dxf>
  </rfmt>
  <rfmt sheetId="1" sqref="AA654" start="0" length="2147483647">
    <dxf>
      <font/>
    </dxf>
  </rfmt>
  <rfmt sheetId="1" sqref="A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4" start="0" length="0">
    <dxf>
      <fill>
        <patternFill patternType="solid">
          <bgColor rgb="FFF2F2F2"/>
        </patternFill>
      </fill>
    </dxf>
  </rfmt>
  <rfmt sheetId="1" sqref="AB654" start="0" length="2147483647">
    <dxf>
      <font/>
    </dxf>
  </rfmt>
  <rfmt sheetId="1" sqref="AB654" start="0" length="2147483647">
    <dxf>
      <font/>
    </dxf>
  </rfmt>
  <rfmt sheetId="1" sqref="A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4" start="0" length="0">
    <dxf>
      <fill>
        <patternFill patternType="solid">
          <bgColor rgb="FFF2F2F2"/>
        </patternFill>
      </fill>
    </dxf>
  </rfmt>
  <rfmt sheetId="1" sqref="AC654" start="0" length="2147483647">
    <dxf>
      <font/>
    </dxf>
  </rfmt>
  <rfmt sheetId="1" sqref="AC654" start="0" length="2147483647">
    <dxf>
      <font/>
    </dxf>
  </rfmt>
  <rfmt sheetId="1" sqref="A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4" start="0" length="0">
    <dxf>
      <fill>
        <patternFill patternType="solid">
          <bgColor rgb="FFF2F2F2"/>
        </patternFill>
      </fill>
    </dxf>
  </rfmt>
  <rfmt sheetId="1" sqref="AD654" start="0" length="2147483647">
    <dxf>
      <font/>
    </dxf>
  </rfmt>
  <rfmt sheetId="1" sqref="AD654" start="0" length="2147483647">
    <dxf>
      <font/>
    </dxf>
  </rfmt>
  <rfmt sheetId="1" sqref="A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4" start="0" length="0">
    <dxf>
      <fill>
        <patternFill patternType="solid">
          <bgColor rgb="FFF2F2F2"/>
        </patternFill>
      </fill>
    </dxf>
  </rfmt>
  <rfmt sheetId="1" sqref="AE654" start="0" length="2147483647">
    <dxf>
      <font/>
    </dxf>
  </rfmt>
  <rfmt sheetId="1" sqref="AE654" start="0" length="2147483647">
    <dxf>
      <font/>
    </dxf>
  </rfmt>
  <rfmt sheetId="1" sqref="A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4" start="0" length="0">
    <dxf>
      <fill>
        <patternFill patternType="solid">
          <bgColor rgb="FFF2F2F2"/>
        </patternFill>
      </fill>
    </dxf>
  </rfmt>
  <rfmt sheetId="1" sqref="AF654" start="0" length="2147483647">
    <dxf>
      <font/>
    </dxf>
  </rfmt>
  <rfmt sheetId="1" sqref="AF654" start="0" length="2147483647">
    <dxf>
      <font/>
    </dxf>
  </rfmt>
  <rfmt sheetId="1" sqref="A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4" start="0" length="0">
    <dxf>
      <fill>
        <patternFill patternType="solid">
          <bgColor rgb="FFF2F2F2"/>
        </patternFill>
      </fill>
    </dxf>
  </rfmt>
  <rfmt sheetId="1" sqref="AG654" start="0" length="2147483647">
    <dxf>
      <font/>
    </dxf>
  </rfmt>
  <rfmt sheetId="1" sqref="AG654" start="0" length="2147483647">
    <dxf>
      <font/>
    </dxf>
  </rfmt>
  <rfmt sheetId="1" sqref="A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4" start="0" length="0">
    <dxf>
      <fill>
        <patternFill patternType="solid">
          <bgColor rgb="FFF2F2F2"/>
        </patternFill>
      </fill>
    </dxf>
  </rfmt>
  <rfmt sheetId="1" sqref="AH654" start="0" length="2147483647">
    <dxf>
      <font/>
    </dxf>
  </rfmt>
  <rfmt sheetId="1" sqref="AH654" start="0" length="2147483647">
    <dxf>
      <font/>
    </dxf>
  </rfmt>
  <rfmt sheetId="1" sqref="AI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54" start="0" length="0">
    <dxf>
      <fill>
        <patternFill patternType="solid">
          <bgColor rgb="FFF2F2F2"/>
        </patternFill>
      </fill>
    </dxf>
  </rfmt>
  <rfmt sheetId="1" sqref="AI654" start="0" length="2147483647">
    <dxf>
      <font/>
    </dxf>
  </rfmt>
  <rfmt sheetId="1" sqref="AI654" start="0" length="2147483647">
    <dxf>
      <font/>
    </dxf>
  </rfmt>
  <rcc rId="1422" sId="1">
    <nc r="B654">
      <v>28091</v>
    </nc>
  </rcc>
  <rfmt sheetId="1" sqref="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4" start="0" length="2147483647">
    <dxf>
      <font/>
    </dxf>
  </rfmt>
  <rfmt sheetId="1" sqref="B654" start="0" length="2147483647">
    <dxf>
      <font/>
    </dxf>
  </rfmt>
  <rcc rId="1423" sId="1">
    <nc r="C654" t="inlineStr">
      <is>
        <t>ELF US Equity</t>
      </is>
    </nc>
  </rcc>
  <rfmt sheetId="1" sqref="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4" start="0" length="2147483647">
    <dxf>
      <font/>
    </dxf>
  </rfmt>
  <rfmt sheetId="1" sqref="C654" start="0" length="2147483647">
    <dxf>
      <font/>
    </dxf>
  </rfmt>
  <rcc rId="1424" sId="1">
    <nc r="E654" t="inlineStr">
      <is>
        <t>elf Beauty</t>
      </is>
    </nc>
  </rcc>
  <rfmt sheetId="1" sqref="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4" start="0" length="2147483647">
    <dxf>
      <font/>
    </dxf>
  </rfmt>
  <rfmt sheetId="1" sqref="E654" start="0" length="2147483647">
    <dxf>
      <font/>
    </dxf>
  </rfmt>
  <rcc rId="1425" sId="1">
    <nc r="D654">
      <f>_xll.BDP(C654,$D$11)</f>
    </nc>
  </rcc>
  <rfmt sheetId="1" sqref="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4" start="0" length="2147483647">
    <dxf>
      <font/>
    </dxf>
  </rfmt>
  <rfmt sheetId="1" sqref="D654" start="0" length="2147483647">
    <dxf>
      <font/>
    </dxf>
  </rfmt>
  <rcc rId="1426" sId="1">
    <nc r="F654">
      <f>_xll.BDP(C654,$F$11)</f>
    </nc>
  </rcc>
  <rfmt sheetId="1" sqref="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4" start="0" length="2147483647">
    <dxf>
      <font/>
    </dxf>
  </rfmt>
  <rfmt sheetId="1" sqref="F654" start="0" length="2147483647">
    <dxf>
      <font/>
    </dxf>
  </rfmt>
  <rcc rId="1427" sId="1">
    <nc r="G654">
      <f>_xll.BDP(C654,$G$11)</f>
    </nc>
  </rcc>
  <rfmt sheetId="1" sqref="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4" start="0" length="2147483647">
    <dxf>
      <font/>
    </dxf>
  </rfmt>
  <rfmt sheetId="1" sqref="G654" start="0" length="2147483647">
    <dxf>
      <font/>
    </dxf>
  </rfmt>
  <rcc rId="1428" sId="1">
    <nc r="AB654">
      <f>_xll.BDH(C654,$AB$11,$D$1,$D$1)</f>
    </nc>
  </rcc>
  <rfmt sheetId="1" sqref="AB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4" start="0" length="0">
    <dxf>
      <fill>
        <patternFill patternType="solid">
          <bgColor rgb="FFF2F2F2"/>
        </patternFill>
      </fill>
    </dxf>
  </rfmt>
  <rfmt sheetId="1" sqref="AB654" start="0" length="2147483647">
    <dxf>
      <font/>
    </dxf>
  </rfmt>
  <rfmt sheetId="1" sqref="AB654" start="0" length="2147483647">
    <dxf>
      <font/>
    </dxf>
  </rfmt>
  <rcc rId="1429" sId="1">
    <nc r="H654">
      <f>IF(OR(OR(G654="#N/A N/A",G654="#N/A Real Time"),OR(F654="#N/A N/A",F654="#N/A Real Time")),0,  G654 - F654)</f>
    </nc>
  </rcc>
  <rfmt sheetId="1" sqref="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4" start="0" length="2147483647">
    <dxf>
      <font/>
    </dxf>
  </rfmt>
  <rfmt sheetId="1" sqref="H654" start="0" length="2147483647">
    <dxf>
      <font/>
    </dxf>
  </rfmt>
  <rcc rId="1430" sId="1">
    <nc r="I654">
      <f>IF(OR(F654=0,F654="#N/A N/A"),0,H654 / F654*100)</f>
    </nc>
  </rcc>
  <rfmt sheetId="1" sqref="I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4" start="0" length="2147483647">
    <dxf>
      <font/>
    </dxf>
  </rfmt>
  <rfmt sheetId="1" sqref="I654" start="0" length="2147483647">
    <dxf>
      <font/>
    </dxf>
  </rfmt>
  <rcc rId="1431" sId="1" numFmtId="4">
    <nc r="J654">
      <v>-266869</v>
    </nc>
  </rcc>
  <rfmt sheetId="1" sqref="J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4" start="0" length="2147483647">
    <dxf>
      <font/>
    </dxf>
  </rfmt>
  <rfmt sheetId="1" sqref="J654" start="0" length="2147483647">
    <dxf>
      <font/>
    </dxf>
  </rfmt>
  <rcc rId="1432" sId="1">
    <nc r="K654">
      <f>CONCATENATE(D835,D654, " Curncy")</f>
    </nc>
  </rcc>
  <rfmt sheetId="1" sqref="K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4" start="0" length="2147483647">
    <dxf>
      <font/>
    </dxf>
  </rfmt>
  <rfmt sheetId="1" sqref="K654" start="0" length="2147483647">
    <dxf>
      <font/>
    </dxf>
  </rfmt>
  <rcc rId="1433" sId="1">
    <nc r="L654">
      <f>IF(D654 = D835,1,_xll.BDP(K654,$L$11))</f>
    </nc>
  </rcc>
  <rfmt sheetId="1" sqref="L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4" start="0" length="2147483647">
    <dxf>
      <font/>
    </dxf>
  </rfmt>
  <rfmt sheetId="1" sqref="L654" start="0" length="2147483647">
    <dxf>
      <font/>
    </dxf>
  </rfmt>
  <rcc rId="1434" sId="1">
    <nc r="M654">
      <f>IF(D654 = D835,1,_xll.BDP(K654,$M$11)*L654)</f>
    </nc>
  </rcc>
  <rfmt sheetId="1" sqref="M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4" start="0" length="2147483647">
    <dxf>
      <font/>
    </dxf>
  </rfmt>
  <rfmt sheetId="1" sqref="M654" start="0" length="2147483647">
    <dxf>
      <font/>
    </dxf>
  </rfmt>
  <rcc rId="1435" sId="1">
    <nc r="N654">
      <f>H654*J654*V654/M654</f>
    </nc>
  </rcc>
  <rfmt sheetId="1" sqref="N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4" start="0" length="2147483647">
    <dxf>
      <font/>
    </dxf>
  </rfmt>
  <rfmt sheetId="1" sqref="N654" start="0" length="2147483647">
    <dxf>
      <font/>
    </dxf>
  </rfmt>
  <rcc rId="1436" sId="1">
    <nc r="O654">
      <f>N654 / AA769</f>
    </nc>
  </rcc>
  <rfmt sheetId="1" sqref="O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4" start="0" length="2147483647">
    <dxf>
      <font/>
    </dxf>
  </rfmt>
  <rfmt sheetId="1" sqref="O654" start="0" length="2147483647">
    <dxf>
      <font/>
    </dxf>
  </rfmt>
  <rcc rId="1437" sId="1">
    <nc r="P654">
      <f>N654 / AA835</f>
    </nc>
  </rcc>
  <rfmt sheetId="1" sqref="P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4" start="0" length="2147483647">
    <dxf>
      <font/>
    </dxf>
  </rfmt>
  <rfmt sheetId="1" sqref="P654" start="0" length="2147483647">
    <dxf>
      <font/>
    </dxf>
  </rfmt>
  <rcc rId="1438" sId="1">
    <nc r="Q654">
      <f>IF(J654=0,0,G654*J654*V654/M654)</f>
    </nc>
  </rcc>
  <rfmt sheetId="1" sqref="Q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4" start="0" length="2147483647">
    <dxf>
      <font/>
    </dxf>
  </rfmt>
  <rfmt sheetId="1" sqref="Q654" start="0" length="2147483647">
    <dxf>
      <font/>
    </dxf>
  </rfmt>
  <rcc rId="1439" sId="1">
    <nc r="R654">
      <f>Q654 / AA769*100</f>
    </nc>
  </rcc>
  <rfmt sheetId="1" sqref="R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4" start="0" length="2147483647">
    <dxf>
      <font/>
    </dxf>
  </rfmt>
  <rfmt sheetId="1" sqref="R654" start="0" length="2147483647">
    <dxf>
      <font/>
    </dxf>
  </rfmt>
  <rcc rId="1440" sId="1">
    <nc r="S654">
      <f>Q654 / AA835*100</f>
    </nc>
  </rcc>
  <rfmt sheetId="1" sqref="S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4" start="0" length="2147483647">
    <dxf>
      <font/>
    </dxf>
  </rfmt>
  <rfmt sheetId="1" sqref="S654" start="0" length="2147483647">
    <dxf>
      <font/>
    </dxf>
  </rfmt>
  <rcc rId="1441" sId="1">
    <nc r="T654">
      <f>IF(S654&lt;0,R654,0)</f>
    </nc>
  </rcc>
  <rfmt sheetId="1" sqref="T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4" start="0" length="2147483647">
    <dxf>
      <font/>
    </dxf>
  </rfmt>
  <rfmt sheetId="1" sqref="T654" start="0" length="2147483647">
    <dxf>
      <font/>
    </dxf>
  </rfmt>
  <rcc rId="1442" sId="1">
    <nc r="U654">
      <f>IF(S654&gt;0,R654,0)</f>
    </nc>
  </rcc>
  <rfmt sheetId="1" sqref="U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4" start="0" length="2147483647">
    <dxf>
      <font/>
    </dxf>
  </rfmt>
  <rfmt sheetId="1" sqref="U654" start="0" length="2147483647">
    <dxf>
      <font/>
    </dxf>
  </rfmt>
  <rcc rId="1443" sId="1">
    <nc r="V654">
      <f>IF(EXACT(D654,UPPER(D654)),1,0.01)/X654</f>
    </nc>
  </rcc>
  <rfmt sheetId="1" sqref="V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4" start="0" length="2147483647">
    <dxf>
      <font/>
    </dxf>
  </rfmt>
  <rfmt sheetId="1" sqref="V654" start="0" length="2147483647">
    <dxf>
      <font/>
    </dxf>
  </rfmt>
  <rcc rId="1444" sId="1">
    <nc r="W654">
      <v>0</v>
    </nc>
  </rcc>
  <rfmt sheetId="1" sqref="W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4" start="0" length="2147483647">
    <dxf>
      <font/>
    </dxf>
  </rfmt>
  <rfmt sheetId="1" sqref="W654" start="0" length="2147483647">
    <dxf>
      <font/>
    </dxf>
  </rfmt>
  <rcc rId="1445" sId="1">
    <nc r="X654">
      <v>1</v>
    </nc>
  </rcc>
  <rfmt sheetId="1" sqref="X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4" start="0" length="2147483647">
    <dxf>
      <font/>
    </dxf>
  </rfmt>
  <rfmt sheetId="1" sqref="X654" start="0" length="2147483647">
    <dxf>
      <font/>
    </dxf>
  </rfmt>
  <rcc rId="1446" sId="1">
    <nc r="Y654">
      <f>IF(AND(S654&lt;0,O654&gt;0),O654,0)</f>
    </nc>
  </rcc>
  <rfmt sheetId="1" sqref="Y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4" start="0" length="2147483647">
    <dxf>
      <font/>
    </dxf>
  </rfmt>
  <rfmt sheetId="1" sqref="Y654" start="0" length="2147483647">
    <dxf>
      <font/>
    </dxf>
  </rfmt>
  <rcc rId="1447" sId="1">
    <nc r="Z654">
      <f>IF(AND(S654&gt;0,O654&gt;0),O654,0)</f>
    </nc>
  </rcc>
  <rfmt sheetId="1" sqref="Z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4" start="0" length="2147483647">
    <dxf>
      <font/>
    </dxf>
  </rfmt>
  <rfmt sheetId="1" sqref="Z654" start="0" length="2147483647">
    <dxf>
      <font/>
    </dxf>
  </rfmt>
  <rcc rId="1448" sId="1">
    <nc r="AC654">
      <f>IF(OR(OR(F654="#N/A N/A",F654="#N/A Real Time"),OR(AB654="#N/A N/A",AB654="#N/A Real Time")),0,  F654 - AB654)</f>
    </nc>
  </rcc>
  <rfmt sheetId="1" sqref="AC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4" start="0" length="0">
    <dxf>
      <fill>
        <patternFill patternType="solid">
          <bgColor rgb="FFF2F2F2"/>
        </patternFill>
      </fill>
    </dxf>
  </rfmt>
  <rfmt sheetId="1" sqref="AC654" start="0" length="2147483647">
    <dxf>
      <font/>
    </dxf>
  </rfmt>
  <rfmt sheetId="1" sqref="AC654" start="0" length="2147483647">
    <dxf>
      <font/>
    </dxf>
  </rfmt>
  <rcc rId="1449" sId="1">
    <nc r="AD654">
      <f>IF(OR(AB654=0,AB654="#N/A N/A"),0,AC654 / AB654*100)</f>
    </nc>
  </rcc>
  <rfmt sheetId="1" sqref="AD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4" start="0" length="0">
    <dxf>
      <fill>
        <patternFill patternType="solid">
          <bgColor rgb="FFF2F2F2"/>
        </patternFill>
      </fill>
    </dxf>
  </rfmt>
  <rfmt sheetId="1" sqref="AD654" start="0" length="2147483647">
    <dxf>
      <font/>
    </dxf>
  </rfmt>
  <rfmt sheetId="1" sqref="AD654" start="0" length="2147483647">
    <dxf>
      <font/>
    </dxf>
  </rfmt>
  <rcc rId="1450" sId="1" numFmtId="4">
    <nc r="AE654">
      <v>-230500</v>
    </nc>
  </rcc>
  <rfmt sheetId="1" sqref="AE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4" start="0" length="0">
    <dxf>
      <fill>
        <patternFill patternType="solid">
          <bgColor rgb="FFF2F2F2"/>
        </patternFill>
      </fill>
    </dxf>
  </rfmt>
  <rfmt sheetId="1" sqref="AE654" start="0" length="2147483647">
    <dxf>
      <font/>
    </dxf>
  </rfmt>
  <rfmt sheetId="1" sqref="AE654" start="0" length="2147483647">
    <dxf>
      <font/>
    </dxf>
  </rfmt>
  <rcc rId="1451" sId="1">
    <nc r="AF654">
      <f>IF(D654 = D835,1,_xll.BDP(K654,$AF$11)*L654)</f>
    </nc>
  </rcc>
  <rfmt sheetId="1" sqref="AF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4" start="0" length="0">
    <dxf>
      <fill>
        <patternFill patternType="solid">
          <bgColor rgb="FFF2F2F2"/>
        </patternFill>
      </fill>
    </dxf>
  </rfmt>
  <rfmt sheetId="1" sqref="AF654" start="0" length="2147483647">
    <dxf>
      <font/>
    </dxf>
  </rfmt>
  <rfmt sheetId="1" sqref="AF654" start="0" length="2147483647">
    <dxf>
      <font/>
    </dxf>
  </rfmt>
  <rcc rId="1452" sId="1">
    <nc r="AG654">
      <f>AC654*AE654*V654/AF654 / AI769</f>
    </nc>
  </rcc>
  <rfmt sheetId="1" sqref="AG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4" start="0" length="0">
    <dxf>
      <fill>
        <patternFill patternType="solid">
          <bgColor rgb="FFF2F2F2"/>
        </patternFill>
      </fill>
    </dxf>
  </rfmt>
  <rfmt sheetId="1" sqref="AG654" start="0" length="2147483647">
    <dxf>
      <font/>
    </dxf>
  </rfmt>
  <rfmt sheetId="1" sqref="AG654" start="0" length="2147483647">
    <dxf>
      <font/>
    </dxf>
  </rfmt>
  <rcc rId="1453" sId="1">
    <nc r="AH654">
      <f>AC654*AE654*V654/AF654 / AI835</f>
    </nc>
  </rcc>
  <rfmt sheetId="1" sqref="AH6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4" start="0" length="0">
    <dxf>
      <fill>
        <patternFill patternType="solid">
          <bgColor rgb="FFF2F2F2"/>
        </patternFill>
      </fill>
    </dxf>
  </rfmt>
  <rfmt sheetId="1" sqref="AH654" start="0" length="2147483647">
    <dxf>
      <font/>
    </dxf>
  </rfmt>
  <rfmt sheetId="1" sqref="AH654" start="0" length="2147483647">
    <dxf>
      <font/>
    </dxf>
  </rfmt>
  <rrc rId="1454" sId="1" ref="A655:XFD655" action="insertRow">
    <undo index="0" exp="area" dr="G$1:G$1048576" r="E9" sId="1"/>
    <undo index="2" exp="area" ref3D="1" dr="$A$770:$XFD$83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55:AI655" start="0" length="0">
    <dxf>
      <fill>
        <patternFill patternType="none">
          <bgColor indexed="65"/>
        </patternFill>
      </fill>
    </dxf>
  </rfmt>
  <rfmt sheetId="1" sqref="A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55" start="0" length="2147483647">
    <dxf>
      <font/>
    </dxf>
  </rfmt>
  <rfmt sheetId="1" sqref="A655" start="0" length="2147483647">
    <dxf>
      <font/>
    </dxf>
  </rfmt>
  <rfmt sheetId="1" sqref="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5" start="0" length="2147483647">
    <dxf>
      <font/>
    </dxf>
  </rfmt>
  <rfmt sheetId="1" sqref="B655" start="0" length="2147483647">
    <dxf>
      <font/>
    </dxf>
  </rfmt>
  <rfmt sheetId="1" sqref="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5" start="0" length="2147483647">
    <dxf>
      <font/>
    </dxf>
  </rfmt>
  <rfmt sheetId="1" sqref="C655" start="0" length="2147483647">
    <dxf>
      <font/>
    </dxf>
  </rfmt>
  <rfmt sheetId="1" sqref="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5" start="0" length="2147483647">
    <dxf>
      <font/>
    </dxf>
  </rfmt>
  <rfmt sheetId="1" sqref="D655" start="0" length="2147483647">
    <dxf>
      <font/>
    </dxf>
  </rfmt>
  <rfmt sheetId="1" sqref="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5" start="0" length="2147483647">
    <dxf>
      <font/>
    </dxf>
  </rfmt>
  <rfmt sheetId="1" sqref="E655" start="0" length="2147483647">
    <dxf>
      <font/>
    </dxf>
  </rfmt>
  <rfmt sheetId="1" sqref="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5" start="0" length="2147483647">
    <dxf>
      <font/>
    </dxf>
  </rfmt>
  <rfmt sheetId="1" sqref="F655" start="0" length="2147483647">
    <dxf>
      <font/>
    </dxf>
  </rfmt>
  <rfmt sheetId="1" sqref="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5" start="0" length="2147483647">
    <dxf>
      <font/>
    </dxf>
  </rfmt>
  <rfmt sheetId="1" sqref="G655" start="0" length="2147483647">
    <dxf>
      <font/>
    </dxf>
  </rfmt>
  <rfmt sheetId="1" sqref="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5" start="0" length="2147483647">
    <dxf>
      <font/>
    </dxf>
  </rfmt>
  <rfmt sheetId="1" sqref="H655" start="0" length="2147483647">
    <dxf>
      <font/>
    </dxf>
  </rfmt>
  <rfmt sheetId="1" sqref="I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5" start="0" length="2147483647">
    <dxf>
      <font/>
    </dxf>
  </rfmt>
  <rfmt sheetId="1" sqref="I655" start="0" length="2147483647">
    <dxf>
      <font/>
    </dxf>
  </rfmt>
  <rfmt sheetId="1" sqref="J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5" start="0" length="2147483647">
    <dxf>
      <font/>
    </dxf>
  </rfmt>
  <rfmt sheetId="1" sqref="J655" start="0" length="2147483647">
    <dxf>
      <font/>
    </dxf>
  </rfmt>
  <rfmt sheetId="1" sqref="K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5" start="0" length="2147483647">
    <dxf>
      <font/>
    </dxf>
  </rfmt>
  <rfmt sheetId="1" sqref="K655" start="0" length="2147483647">
    <dxf>
      <font/>
    </dxf>
  </rfmt>
  <rfmt sheetId="1" sqref="L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5" start="0" length="2147483647">
    <dxf>
      <font/>
    </dxf>
  </rfmt>
  <rfmt sheetId="1" sqref="L655" start="0" length="2147483647">
    <dxf>
      <font/>
    </dxf>
  </rfmt>
  <rfmt sheetId="1" sqref="M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5" start="0" length="2147483647">
    <dxf>
      <font/>
    </dxf>
  </rfmt>
  <rfmt sheetId="1" sqref="M655" start="0" length="2147483647">
    <dxf>
      <font/>
    </dxf>
  </rfmt>
  <rfmt sheetId="1" sqref="N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5" start="0" length="2147483647">
    <dxf>
      <font/>
    </dxf>
  </rfmt>
  <rfmt sheetId="1" sqref="N655" start="0" length="2147483647">
    <dxf>
      <font/>
    </dxf>
  </rfmt>
  <rfmt sheetId="1" sqref="O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5" start="0" length="2147483647">
    <dxf>
      <font/>
    </dxf>
  </rfmt>
  <rfmt sheetId="1" sqref="O655" start="0" length="2147483647">
    <dxf>
      <font/>
    </dxf>
  </rfmt>
  <rfmt sheetId="1" sqref="P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5" start="0" length="2147483647">
    <dxf>
      <font/>
    </dxf>
  </rfmt>
  <rfmt sheetId="1" sqref="P655" start="0" length="2147483647">
    <dxf>
      <font/>
    </dxf>
  </rfmt>
  <rfmt sheetId="1" sqref="Q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5" start="0" length="2147483647">
    <dxf>
      <font/>
    </dxf>
  </rfmt>
  <rfmt sheetId="1" sqref="Q655" start="0" length="2147483647">
    <dxf>
      <font/>
    </dxf>
  </rfmt>
  <rfmt sheetId="1" sqref="R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5" start="0" length="2147483647">
    <dxf>
      <font/>
    </dxf>
  </rfmt>
  <rfmt sheetId="1" sqref="R655" start="0" length="2147483647">
    <dxf>
      <font/>
    </dxf>
  </rfmt>
  <rfmt sheetId="1" sqref="S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5" start="0" length="2147483647">
    <dxf>
      <font/>
    </dxf>
  </rfmt>
  <rfmt sheetId="1" sqref="S655" start="0" length="2147483647">
    <dxf>
      <font/>
    </dxf>
  </rfmt>
  <rfmt sheetId="1" sqref="T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5" start="0" length="2147483647">
    <dxf>
      <font/>
    </dxf>
  </rfmt>
  <rfmt sheetId="1" sqref="T655" start="0" length="2147483647">
    <dxf>
      <font/>
    </dxf>
  </rfmt>
  <rfmt sheetId="1" sqref="U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5" start="0" length="2147483647">
    <dxf>
      <font/>
    </dxf>
  </rfmt>
  <rfmt sheetId="1" sqref="U655" start="0" length="2147483647">
    <dxf>
      <font/>
    </dxf>
  </rfmt>
  <rfmt sheetId="1" sqref="V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5" start="0" length="2147483647">
    <dxf>
      <font/>
    </dxf>
  </rfmt>
  <rfmt sheetId="1" sqref="V655" start="0" length="2147483647">
    <dxf>
      <font/>
    </dxf>
  </rfmt>
  <rfmt sheetId="1" sqref="W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5" start="0" length="2147483647">
    <dxf>
      <font/>
    </dxf>
  </rfmt>
  <rfmt sheetId="1" sqref="W655" start="0" length="2147483647">
    <dxf>
      <font/>
    </dxf>
  </rfmt>
  <rfmt sheetId="1" sqref="X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5" start="0" length="2147483647">
    <dxf>
      <font/>
    </dxf>
  </rfmt>
  <rfmt sheetId="1" sqref="X655" start="0" length="2147483647">
    <dxf>
      <font/>
    </dxf>
  </rfmt>
  <rfmt sheetId="1" sqref="Y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5" start="0" length="2147483647">
    <dxf>
      <font/>
    </dxf>
  </rfmt>
  <rfmt sheetId="1" sqref="Y655" start="0" length="2147483647">
    <dxf>
      <font/>
    </dxf>
  </rfmt>
  <rfmt sheetId="1" sqref="Z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5" start="0" length="2147483647">
    <dxf>
      <font/>
    </dxf>
  </rfmt>
  <rfmt sheetId="1" sqref="Z655" start="0" length="2147483647">
    <dxf>
      <font/>
    </dxf>
  </rfmt>
  <rfmt sheetId="1" sqref="AA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55" start="0" length="2147483647">
    <dxf>
      <font/>
    </dxf>
  </rfmt>
  <rfmt sheetId="1" sqref="AA655" start="0" length="2147483647">
    <dxf>
      <font/>
    </dxf>
  </rfmt>
  <rfmt sheetId="1" sqref="A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5" start="0" length="0">
    <dxf>
      <fill>
        <patternFill patternType="solid">
          <bgColor rgb="FFF2F2F2"/>
        </patternFill>
      </fill>
    </dxf>
  </rfmt>
  <rfmt sheetId="1" sqref="AB655" start="0" length="2147483647">
    <dxf>
      <font/>
    </dxf>
  </rfmt>
  <rfmt sheetId="1" sqref="AB655" start="0" length="2147483647">
    <dxf>
      <font/>
    </dxf>
  </rfmt>
  <rfmt sheetId="1" sqref="A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5" start="0" length="0">
    <dxf>
      <fill>
        <patternFill patternType="solid">
          <bgColor rgb="FFF2F2F2"/>
        </patternFill>
      </fill>
    </dxf>
  </rfmt>
  <rfmt sheetId="1" sqref="AC655" start="0" length="2147483647">
    <dxf>
      <font/>
    </dxf>
  </rfmt>
  <rfmt sheetId="1" sqref="AC655" start="0" length="2147483647">
    <dxf>
      <font/>
    </dxf>
  </rfmt>
  <rfmt sheetId="1" sqref="A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5" start="0" length="0">
    <dxf>
      <fill>
        <patternFill patternType="solid">
          <bgColor rgb="FFF2F2F2"/>
        </patternFill>
      </fill>
    </dxf>
  </rfmt>
  <rfmt sheetId="1" sqref="AD655" start="0" length="2147483647">
    <dxf>
      <font/>
    </dxf>
  </rfmt>
  <rfmt sheetId="1" sqref="AD655" start="0" length="2147483647">
    <dxf>
      <font/>
    </dxf>
  </rfmt>
  <rfmt sheetId="1" sqref="A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5" start="0" length="0">
    <dxf>
      <fill>
        <patternFill patternType="solid">
          <bgColor rgb="FFF2F2F2"/>
        </patternFill>
      </fill>
    </dxf>
  </rfmt>
  <rfmt sheetId="1" sqref="AE655" start="0" length="2147483647">
    <dxf>
      <font/>
    </dxf>
  </rfmt>
  <rfmt sheetId="1" sqref="AE655" start="0" length="2147483647">
    <dxf>
      <font/>
    </dxf>
  </rfmt>
  <rfmt sheetId="1" sqref="A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5" start="0" length="0">
    <dxf>
      <fill>
        <patternFill patternType="solid">
          <bgColor rgb="FFF2F2F2"/>
        </patternFill>
      </fill>
    </dxf>
  </rfmt>
  <rfmt sheetId="1" sqref="AF655" start="0" length="2147483647">
    <dxf>
      <font/>
    </dxf>
  </rfmt>
  <rfmt sheetId="1" sqref="AF655" start="0" length="2147483647">
    <dxf>
      <font/>
    </dxf>
  </rfmt>
  <rfmt sheetId="1" sqref="A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5" start="0" length="0">
    <dxf>
      <fill>
        <patternFill patternType="solid">
          <bgColor rgb="FFF2F2F2"/>
        </patternFill>
      </fill>
    </dxf>
  </rfmt>
  <rfmt sheetId="1" sqref="AG655" start="0" length="2147483647">
    <dxf>
      <font/>
    </dxf>
  </rfmt>
  <rfmt sheetId="1" sqref="AG655" start="0" length="2147483647">
    <dxf>
      <font/>
    </dxf>
  </rfmt>
  <rfmt sheetId="1" sqref="A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5" start="0" length="0">
    <dxf>
      <fill>
        <patternFill patternType="solid">
          <bgColor rgb="FFF2F2F2"/>
        </patternFill>
      </fill>
    </dxf>
  </rfmt>
  <rfmt sheetId="1" sqref="AH655" start="0" length="2147483647">
    <dxf>
      <font/>
    </dxf>
  </rfmt>
  <rfmt sheetId="1" sqref="AH655" start="0" length="2147483647">
    <dxf>
      <font/>
    </dxf>
  </rfmt>
  <rfmt sheetId="1" sqref="AI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55" start="0" length="0">
    <dxf>
      <fill>
        <patternFill patternType="solid">
          <bgColor rgb="FFF2F2F2"/>
        </patternFill>
      </fill>
    </dxf>
  </rfmt>
  <rfmt sheetId="1" sqref="AI655" start="0" length="2147483647">
    <dxf>
      <font/>
    </dxf>
  </rfmt>
  <rfmt sheetId="1" sqref="AI655" start="0" length="2147483647">
    <dxf>
      <font/>
    </dxf>
  </rfmt>
  <rcc rId="1455" sId="1">
    <nc r="B655">
      <v>26364</v>
    </nc>
  </rcc>
  <rfmt sheetId="1" sqref="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55" start="0" length="2147483647">
    <dxf>
      <font/>
    </dxf>
  </rfmt>
  <rfmt sheetId="1" sqref="B655" start="0" length="2147483647">
    <dxf>
      <font/>
    </dxf>
  </rfmt>
  <rcc rId="1456" sId="1">
    <nc r="C655" t="inlineStr">
      <is>
        <t>ESV US Equity</t>
      </is>
    </nc>
  </rcc>
  <rfmt sheetId="1" sqref="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55" start="0" length="2147483647">
    <dxf>
      <font/>
    </dxf>
  </rfmt>
  <rfmt sheetId="1" sqref="C655" start="0" length="2147483647">
    <dxf>
      <font/>
    </dxf>
  </rfmt>
  <rcc rId="1457" sId="1">
    <nc r="E655" t="inlineStr">
      <is>
        <t>Ensco</t>
      </is>
    </nc>
  </rcc>
  <rfmt sheetId="1" sqref="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55" start="0" length="2147483647">
    <dxf>
      <font/>
    </dxf>
  </rfmt>
  <rfmt sheetId="1" sqref="E655" start="0" length="2147483647">
    <dxf>
      <font/>
    </dxf>
  </rfmt>
  <rcc rId="1458" sId="1">
    <nc r="D655">
      <f>_xll.BDP(C655,$D$11)</f>
    </nc>
  </rcc>
  <rfmt sheetId="1" sqref="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55" start="0" length="2147483647">
    <dxf>
      <font/>
    </dxf>
  </rfmt>
  <rfmt sheetId="1" sqref="D655" start="0" length="2147483647">
    <dxf>
      <font/>
    </dxf>
  </rfmt>
  <rcc rId="1459" sId="1">
    <nc r="F655">
      <f>_xll.BDP(C655,$F$11)</f>
    </nc>
  </rcc>
  <rfmt sheetId="1" sqref="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55" start="0" length="2147483647">
    <dxf>
      <font/>
    </dxf>
  </rfmt>
  <rfmt sheetId="1" sqref="F655" start="0" length="2147483647">
    <dxf>
      <font/>
    </dxf>
  </rfmt>
  <rcc rId="1460" sId="1">
    <nc r="G655">
      <f>_xll.BDP(C655,$G$11)</f>
    </nc>
  </rcc>
  <rfmt sheetId="1" sqref="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55" start="0" length="2147483647">
    <dxf>
      <font/>
    </dxf>
  </rfmt>
  <rfmt sheetId="1" sqref="G655" start="0" length="2147483647">
    <dxf>
      <font/>
    </dxf>
  </rfmt>
  <rcc rId="1461" sId="1">
    <nc r="AB655">
      <f>_xll.BDH(C655,$AB$11,$D$1,$D$1)</f>
    </nc>
  </rcc>
  <rfmt sheetId="1" sqref="AB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55" start="0" length="0">
    <dxf>
      <fill>
        <patternFill patternType="solid">
          <bgColor rgb="FFF2F2F2"/>
        </patternFill>
      </fill>
    </dxf>
  </rfmt>
  <rfmt sheetId="1" sqref="AB655" start="0" length="2147483647">
    <dxf>
      <font/>
    </dxf>
  </rfmt>
  <rfmt sheetId="1" sqref="AB655" start="0" length="2147483647">
    <dxf>
      <font/>
    </dxf>
  </rfmt>
  <rcc rId="1462" sId="1">
    <nc r="H655">
      <f>IF(OR(OR(G655="#N/A N/A",G655="#N/A Real Time"),OR(F655="#N/A N/A",F655="#N/A Real Time")),0,  G655 - F655)</f>
    </nc>
  </rcc>
  <rfmt sheetId="1" sqref="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55" start="0" length="2147483647">
    <dxf>
      <font/>
    </dxf>
  </rfmt>
  <rfmt sheetId="1" sqref="H655" start="0" length="2147483647">
    <dxf>
      <font/>
    </dxf>
  </rfmt>
  <rcc rId="1463" sId="1">
    <nc r="I655">
      <f>IF(OR(F655=0,F655="#N/A N/A"),0,H655 / F655*100)</f>
    </nc>
  </rcc>
  <rfmt sheetId="1" sqref="I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55" start="0" length="2147483647">
    <dxf>
      <font/>
    </dxf>
  </rfmt>
  <rfmt sheetId="1" sqref="I655" start="0" length="2147483647">
    <dxf>
      <font/>
    </dxf>
  </rfmt>
  <rcc rId="1464" sId="1" numFmtId="4">
    <nc r="J655">
      <v>348000</v>
    </nc>
  </rcc>
  <rfmt sheetId="1" sqref="J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55" start="0" length="2147483647">
    <dxf>
      <font/>
    </dxf>
  </rfmt>
  <rfmt sheetId="1" sqref="J655" start="0" length="2147483647">
    <dxf>
      <font/>
    </dxf>
  </rfmt>
  <rcc rId="1465" sId="1">
    <nc r="K655">
      <f>CONCATENATE(D836,D655, " Curncy")</f>
    </nc>
  </rcc>
  <rfmt sheetId="1" sqref="K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55" start="0" length="2147483647">
    <dxf>
      <font/>
    </dxf>
  </rfmt>
  <rfmt sheetId="1" sqref="K655" start="0" length="2147483647">
    <dxf>
      <font/>
    </dxf>
  </rfmt>
  <rcc rId="1466" sId="1">
    <nc r="L655">
      <f>IF(D655 = D836,1,_xll.BDP(K655,$L$11))</f>
    </nc>
  </rcc>
  <rfmt sheetId="1" sqref="L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55" start="0" length="2147483647">
    <dxf>
      <font/>
    </dxf>
  </rfmt>
  <rfmt sheetId="1" sqref="L655" start="0" length="2147483647">
    <dxf>
      <font/>
    </dxf>
  </rfmt>
  <rcc rId="1467" sId="1">
    <nc r="M655">
      <f>IF(D655 = D836,1,_xll.BDP(K655,$M$11)*L655)</f>
    </nc>
  </rcc>
  <rfmt sheetId="1" sqref="M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55" start="0" length="2147483647">
    <dxf>
      <font/>
    </dxf>
  </rfmt>
  <rfmt sheetId="1" sqref="M655" start="0" length="2147483647">
    <dxf>
      <font/>
    </dxf>
  </rfmt>
  <rcc rId="1468" sId="1">
    <nc r="N655">
      <f>H655*J655*V655/M655</f>
    </nc>
  </rcc>
  <rfmt sheetId="1" sqref="N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55" start="0" length="2147483647">
    <dxf>
      <font/>
    </dxf>
  </rfmt>
  <rfmt sheetId="1" sqref="N655" start="0" length="2147483647">
    <dxf>
      <font/>
    </dxf>
  </rfmt>
  <rcc rId="1469" sId="1">
    <nc r="O655">
      <f>N655 / AA770</f>
    </nc>
  </rcc>
  <rfmt sheetId="1" sqref="O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55" start="0" length="2147483647">
    <dxf>
      <font/>
    </dxf>
  </rfmt>
  <rfmt sheetId="1" sqref="O655" start="0" length="2147483647">
    <dxf>
      <font/>
    </dxf>
  </rfmt>
  <rcc rId="1470" sId="1">
    <nc r="P655">
      <f>N655 / AA836</f>
    </nc>
  </rcc>
  <rfmt sheetId="1" sqref="P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55" start="0" length="2147483647">
    <dxf>
      <font/>
    </dxf>
  </rfmt>
  <rfmt sheetId="1" sqref="P655" start="0" length="2147483647">
    <dxf>
      <font/>
    </dxf>
  </rfmt>
  <rcc rId="1471" sId="1">
    <nc r="Q655">
      <f>IF(J655=0,0,G655*J655*V655/M655)</f>
    </nc>
  </rcc>
  <rfmt sheetId="1" sqref="Q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55" start="0" length="2147483647">
    <dxf>
      <font/>
    </dxf>
  </rfmt>
  <rfmt sheetId="1" sqref="Q655" start="0" length="2147483647">
    <dxf>
      <font/>
    </dxf>
  </rfmt>
  <rcc rId="1472" sId="1">
    <nc r="R655">
      <f>Q655 / AA770*100</f>
    </nc>
  </rcc>
  <rfmt sheetId="1" sqref="R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55" start="0" length="2147483647">
    <dxf>
      <font/>
    </dxf>
  </rfmt>
  <rfmt sheetId="1" sqref="R655" start="0" length="2147483647">
    <dxf>
      <font/>
    </dxf>
  </rfmt>
  <rcc rId="1473" sId="1">
    <nc r="S655">
      <f>Q655 / AA836*100</f>
    </nc>
  </rcc>
  <rfmt sheetId="1" sqref="S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55" start="0" length="2147483647">
    <dxf>
      <font/>
    </dxf>
  </rfmt>
  <rfmt sheetId="1" sqref="S655" start="0" length="2147483647">
    <dxf>
      <font/>
    </dxf>
  </rfmt>
  <rcc rId="1474" sId="1">
    <nc r="T655">
      <f>IF(S655&lt;0,R655,0)</f>
    </nc>
  </rcc>
  <rfmt sheetId="1" sqref="T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55" start="0" length="2147483647">
    <dxf>
      <font/>
    </dxf>
  </rfmt>
  <rfmt sheetId="1" sqref="T655" start="0" length="2147483647">
    <dxf>
      <font/>
    </dxf>
  </rfmt>
  <rcc rId="1475" sId="1">
    <nc r="U655">
      <f>IF(S655&gt;0,R655,0)</f>
    </nc>
  </rcc>
  <rfmt sheetId="1" sqref="U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55" start="0" length="2147483647">
    <dxf>
      <font/>
    </dxf>
  </rfmt>
  <rfmt sheetId="1" sqref="U655" start="0" length="2147483647">
    <dxf>
      <font/>
    </dxf>
  </rfmt>
  <rcc rId="1476" sId="1">
    <nc r="V655">
      <f>IF(EXACT(D655,UPPER(D655)),1,0.01)/X655</f>
    </nc>
  </rcc>
  <rfmt sheetId="1" sqref="V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55" start="0" length="2147483647">
    <dxf>
      <font/>
    </dxf>
  </rfmt>
  <rfmt sheetId="1" sqref="V655" start="0" length="2147483647">
    <dxf>
      <font/>
    </dxf>
  </rfmt>
  <rcc rId="1477" sId="1">
    <nc r="W655">
      <v>0</v>
    </nc>
  </rcc>
  <rfmt sheetId="1" sqref="W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55" start="0" length="2147483647">
    <dxf>
      <font/>
    </dxf>
  </rfmt>
  <rfmt sheetId="1" sqref="W655" start="0" length="2147483647">
    <dxf>
      <font/>
    </dxf>
  </rfmt>
  <rcc rId="1478" sId="1">
    <nc r="X655">
      <v>1</v>
    </nc>
  </rcc>
  <rfmt sheetId="1" sqref="X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55" start="0" length="2147483647">
    <dxf>
      <font/>
    </dxf>
  </rfmt>
  <rfmt sheetId="1" sqref="X655" start="0" length="2147483647">
    <dxf>
      <font/>
    </dxf>
  </rfmt>
  <rcc rId="1479" sId="1">
    <nc r="Y655">
      <f>IF(AND(S655&lt;0,O655&gt;0),O655,0)</f>
    </nc>
  </rcc>
  <rfmt sheetId="1" sqref="Y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55" start="0" length="2147483647">
    <dxf>
      <font/>
    </dxf>
  </rfmt>
  <rfmt sheetId="1" sqref="Y655" start="0" length="2147483647">
    <dxf>
      <font/>
    </dxf>
  </rfmt>
  <rcc rId="1480" sId="1">
    <nc r="Z655">
      <f>IF(AND(S655&gt;0,O655&gt;0),O655,0)</f>
    </nc>
  </rcc>
  <rfmt sheetId="1" sqref="Z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55" start="0" length="2147483647">
    <dxf>
      <font/>
    </dxf>
  </rfmt>
  <rfmt sheetId="1" sqref="Z655" start="0" length="2147483647">
    <dxf>
      <font/>
    </dxf>
  </rfmt>
  <rcc rId="1481" sId="1">
    <nc r="AC655">
      <f>IF(OR(OR(F655="#N/A N/A",F655="#N/A Real Time"),OR(AB655="#N/A N/A",AB655="#N/A Real Time")),0,  F655 - AB655)</f>
    </nc>
  </rcc>
  <rfmt sheetId="1" sqref="AC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55" start="0" length="0">
    <dxf>
      <fill>
        <patternFill patternType="solid">
          <bgColor rgb="FFF2F2F2"/>
        </patternFill>
      </fill>
    </dxf>
  </rfmt>
  <rfmt sheetId="1" sqref="AC655" start="0" length="2147483647">
    <dxf>
      <font/>
    </dxf>
  </rfmt>
  <rfmt sheetId="1" sqref="AC655" start="0" length="2147483647">
    <dxf>
      <font/>
    </dxf>
  </rfmt>
  <rcc rId="1482" sId="1">
    <nc r="AD655">
      <f>IF(OR(AB655=0,AB655="#N/A N/A"),0,AC655 / AB655*100)</f>
    </nc>
  </rcc>
  <rfmt sheetId="1" sqref="AD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55" start="0" length="0">
    <dxf>
      <fill>
        <patternFill patternType="solid">
          <bgColor rgb="FFF2F2F2"/>
        </patternFill>
      </fill>
    </dxf>
  </rfmt>
  <rfmt sheetId="1" sqref="AD655" start="0" length="2147483647">
    <dxf>
      <font/>
    </dxf>
  </rfmt>
  <rfmt sheetId="1" sqref="AD655" start="0" length="2147483647">
    <dxf>
      <font/>
    </dxf>
  </rfmt>
  <rcc rId="1483" sId="1" numFmtId="4">
    <nc r="AE655">
      <v>727100</v>
    </nc>
  </rcc>
  <rfmt sheetId="1" sqref="AE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55" start="0" length="0">
    <dxf>
      <fill>
        <patternFill patternType="solid">
          <bgColor rgb="FFF2F2F2"/>
        </patternFill>
      </fill>
    </dxf>
  </rfmt>
  <rfmt sheetId="1" sqref="AE655" start="0" length="2147483647">
    <dxf>
      <font/>
    </dxf>
  </rfmt>
  <rfmt sheetId="1" sqref="AE655" start="0" length="2147483647">
    <dxf>
      <font/>
    </dxf>
  </rfmt>
  <rcc rId="1484" sId="1">
    <nc r="AF655">
      <f>IF(D655 = D836,1,_xll.BDP(K655,$AF$11)*L655)</f>
    </nc>
  </rcc>
  <rfmt sheetId="1" sqref="AF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55" start="0" length="0">
    <dxf>
      <fill>
        <patternFill patternType="solid">
          <bgColor rgb="FFF2F2F2"/>
        </patternFill>
      </fill>
    </dxf>
  </rfmt>
  <rfmt sheetId="1" sqref="AF655" start="0" length="2147483647">
    <dxf>
      <font/>
    </dxf>
  </rfmt>
  <rfmt sheetId="1" sqref="AF655" start="0" length="2147483647">
    <dxf>
      <font/>
    </dxf>
  </rfmt>
  <rcc rId="1485" sId="1">
    <nc r="AG655">
      <f>AC655*AE655*V655/AF655 / AI770</f>
    </nc>
  </rcc>
  <rfmt sheetId="1" sqref="AG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55" start="0" length="0">
    <dxf>
      <fill>
        <patternFill patternType="solid">
          <bgColor rgb="FFF2F2F2"/>
        </patternFill>
      </fill>
    </dxf>
  </rfmt>
  <rfmt sheetId="1" sqref="AG655" start="0" length="2147483647">
    <dxf>
      <font/>
    </dxf>
  </rfmt>
  <rfmt sheetId="1" sqref="AG655" start="0" length="2147483647">
    <dxf>
      <font/>
    </dxf>
  </rfmt>
  <rcc rId="1486" sId="1">
    <nc r="AH655">
      <f>AC655*AE655*V655/AF655 / AI836</f>
    </nc>
  </rcc>
  <rfmt sheetId="1" sqref="AH6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55" start="0" length="0">
    <dxf>
      <fill>
        <patternFill patternType="solid">
          <bgColor rgb="FFF2F2F2"/>
        </patternFill>
      </fill>
    </dxf>
  </rfmt>
  <rfmt sheetId="1" sqref="AH655" start="0" length="2147483647">
    <dxf>
      <font/>
    </dxf>
  </rfmt>
  <rfmt sheetId="1" sqref="AH655" start="0" length="2147483647">
    <dxf>
      <font/>
    </dxf>
  </rfmt>
  <rcc rId="1487" sId="1" numFmtId="4">
    <oc r="J666">
      <v>-97000</v>
    </oc>
    <nc r="J666">
      <v>0</v>
    </nc>
  </rcc>
  <rcc rId="1488" sId="1" numFmtId="4">
    <oc r="AE666">
      <v>-97000</v>
    </oc>
    <nc r="AE666">
      <v>0</v>
    </nc>
  </rcc>
  <rcc rId="1489" sId="1" numFmtId="4">
    <oc r="J667">
      <v>-430000</v>
    </oc>
    <nc r="J667">
      <v>-1366338</v>
    </nc>
  </rcc>
  <rcc rId="1490" sId="1" numFmtId="4">
    <oc r="AE667">
      <v>-430000</v>
    </oc>
    <nc r="AE667">
      <v>-1366338</v>
    </nc>
  </rcc>
  <rcc rId="1491" sId="1" numFmtId="4">
    <oc r="J669">
      <v>40000</v>
    </oc>
    <nc r="J669">
      <v>45800</v>
    </nc>
  </rcc>
  <rcc rId="1492" sId="1" numFmtId="4">
    <oc r="AE669">
      <v>40000</v>
    </oc>
    <nc r="AE669">
      <v>45800</v>
    </nc>
  </rcc>
  <rrc rId="1493" sId="1" ref="A670:XFD670" action="insertRow">
    <undo index="0" exp="area" dr="G$1:G$1048576" r="E9" sId="1"/>
    <undo index="2" exp="area" ref3D="1" dr="$A$771:$XFD$83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670:AI670" start="0" length="0">
    <dxf>
      <fill>
        <patternFill patternType="none">
          <bgColor indexed="65"/>
        </patternFill>
      </fill>
    </dxf>
  </rfmt>
  <rfmt sheetId="1" sqref="A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670" start="0" length="2147483647">
    <dxf>
      <font/>
    </dxf>
  </rfmt>
  <rfmt sheetId="1" sqref="A670" start="0" length="2147483647">
    <dxf>
      <font/>
    </dxf>
  </rfmt>
  <rfmt sheetId="1" sqref="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70" start="0" length="2147483647">
    <dxf>
      <font/>
    </dxf>
  </rfmt>
  <rfmt sheetId="1" sqref="B670" start="0" length="2147483647">
    <dxf>
      <font/>
    </dxf>
  </rfmt>
  <rfmt sheetId="1" sqref="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70" start="0" length="2147483647">
    <dxf>
      <font/>
    </dxf>
  </rfmt>
  <rfmt sheetId="1" sqref="C670" start="0" length="2147483647">
    <dxf>
      <font/>
    </dxf>
  </rfmt>
  <rfmt sheetId="1" sqref="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70" start="0" length="2147483647">
    <dxf>
      <font/>
    </dxf>
  </rfmt>
  <rfmt sheetId="1" sqref="D670" start="0" length="2147483647">
    <dxf>
      <font/>
    </dxf>
  </rfmt>
  <rfmt sheetId="1" sqref="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70" start="0" length="2147483647">
    <dxf>
      <font/>
    </dxf>
  </rfmt>
  <rfmt sheetId="1" sqref="E670" start="0" length="2147483647">
    <dxf>
      <font/>
    </dxf>
  </rfmt>
  <rfmt sheetId="1" sqref="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70" start="0" length="2147483647">
    <dxf>
      <font/>
    </dxf>
  </rfmt>
  <rfmt sheetId="1" sqref="F670" start="0" length="2147483647">
    <dxf>
      <font/>
    </dxf>
  </rfmt>
  <rfmt sheetId="1" sqref="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70" start="0" length="2147483647">
    <dxf>
      <font/>
    </dxf>
  </rfmt>
  <rfmt sheetId="1" sqref="G670" start="0" length="2147483647">
    <dxf>
      <font/>
    </dxf>
  </rfmt>
  <rfmt sheetId="1" sqref="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70" start="0" length="2147483647">
    <dxf>
      <font/>
    </dxf>
  </rfmt>
  <rfmt sheetId="1" sqref="H670" start="0" length="2147483647">
    <dxf>
      <font/>
    </dxf>
  </rfmt>
  <rfmt sheetId="1" sqref="I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70" start="0" length="2147483647">
    <dxf>
      <font/>
    </dxf>
  </rfmt>
  <rfmt sheetId="1" sqref="I670" start="0" length="2147483647">
    <dxf>
      <font/>
    </dxf>
  </rfmt>
  <rfmt sheetId="1" sqref="J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70" start="0" length="2147483647">
    <dxf>
      <font/>
    </dxf>
  </rfmt>
  <rfmt sheetId="1" sqref="J670" start="0" length="2147483647">
    <dxf>
      <font/>
    </dxf>
  </rfmt>
  <rfmt sheetId="1" sqref="K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70" start="0" length="2147483647">
    <dxf>
      <font/>
    </dxf>
  </rfmt>
  <rfmt sheetId="1" sqref="K670" start="0" length="2147483647">
    <dxf>
      <font/>
    </dxf>
  </rfmt>
  <rfmt sheetId="1" sqref="L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70" start="0" length="2147483647">
    <dxf>
      <font/>
    </dxf>
  </rfmt>
  <rfmt sheetId="1" sqref="L670" start="0" length="2147483647">
    <dxf>
      <font/>
    </dxf>
  </rfmt>
  <rfmt sheetId="1" sqref="M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70" start="0" length="2147483647">
    <dxf>
      <font/>
    </dxf>
  </rfmt>
  <rfmt sheetId="1" sqref="M670" start="0" length="2147483647">
    <dxf>
      <font/>
    </dxf>
  </rfmt>
  <rfmt sheetId="1" sqref="N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70" start="0" length="2147483647">
    <dxf>
      <font/>
    </dxf>
  </rfmt>
  <rfmt sheetId="1" sqref="N670" start="0" length="2147483647">
    <dxf>
      <font/>
    </dxf>
  </rfmt>
  <rfmt sheetId="1" sqref="O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70" start="0" length="2147483647">
    <dxf>
      <font/>
    </dxf>
  </rfmt>
  <rfmt sheetId="1" sqref="O670" start="0" length="2147483647">
    <dxf>
      <font/>
    </dxf>
  </rfmt>
  <rfmt sheetId="1" sqref="P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70" start="0" length="2147483647">
    <dxf>
      <font/>
    </dxf>
  </rfmt>
  <rfmt sheetId="1" sqref="P670" start="0" length="2147483647">
    <dxf>
      <font/>
    </dxf>
  </rfmt>
  <rfmt sheetId="1" sqref="Q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70" start="0" length="2147483647">
    <dxf>
      <font/>
    </dxf>
  </rfmt>
  <rfmt sheetId="1" sqref="Q670" start="0" length="2147483647">
    <dxf>
      <font/>
    </dxf>
  </rfmt>
  <rfmt sheetId="1" sqref="R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70" start="0" length="2147483647">
    <dxf>
      <font/>
    </dxf>
  </rfmt>
  <rfmt sheetId="1" sqref="R670" start="0" length="2147483647">
    <dxf>
      <font/>
    </dxf>
  </rfmt>
  <rfmt sheetId="1" sqref="S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70" start="0" length="2147483647">
    <dxf>
      <font/>
    </dxf>
  </rfmt>
  <rfmt sheetId="1" sqref="S670" start="0" length="2147483647">
    <dxf>
      <font/>
    </dxf>
  </rfmt>
  <rfmt sheetId="1" sqref="T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70" start="0" length="2147483647">
    <dxf>
      <font/>
    </dxf>
  </rfmt>
  <rfmt sheetId="1" sqref="T670" start="0" length="2147483647">
    <dxf>
      <font/>
    </dxf>
  </rfmt>
  <rfmt sheetId="1" sqref="U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70" start="0" length="2147483647">
    <dxf>
      <font/>
    </dxf>
  </rfmt>
  <rfmt sheetId="1" sqref="U670" start="0" length="2147483647">
    <dxf>
      <font/>
    </dxf>
  </rfmt>
  <rfmt sheetId="1" sqref="V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70" start="0" length="2147483647">
    <dxf>
      <font/>
    </dxf>
  </rfmt>
  <rfmt sheetId="1" sqref="V670" start="0" length="2147483647">
    <dxf>
      <font/>
    </dxf>
  </rfmt>
  <rfmt sheetId="1" sqref="W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70" start="0" length="2147483647">
    <dxf>
      <font/>
    </dxf>
  </rfmt>
  <rfmt sheetId="1" sqref="W670" start="0" length="2147483647">
    <dxf>
      <font/>
    </dxf>
  </rfmt>
  <rfmt sheetId="1" sqref="X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70" start="0" length="2147483647">
    <dxf>
      <font/>
    </dxf>
  </rfmt>
  <rfmt sheetId="1" sqref="X670" start="0" length="2147483647">
    <dxf>
      <font/>
    </dxf>
  </rfmt>
  <rfmt sheetId="1" sqref="Y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70" start="0" length="2147483647">
    <dxf>
      <font/>
    </dxf>
  </rfmt>
  <rfmt sheetId="1" sqref="Y670" start="0" length="2147483647">
    <dxf>
      <font/>
    </dxf>
  </rfmt>
  <rfmt sheetId="1" sqref="Z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70" start="0" length="2147483647">
    <dxf>
      <font/>
    </dxf>
  </rfmt>
  <rfmt sheetId="1" sqref="Z670" start="0" length="2147483647">
    <dxf>
      <font/>
    </dxf>
  </rfmt>
  <rfmt sheetId="1" sqref="AA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670" start="0" length="2147483647">
    <dxf>
      <font/>
    </dxf>
  </rfmt>
  <rfmt sheetId="1" sqref="AA670" start="0" length="2147483647">
    <dxf>
      <font/>
    </dxf>
  </rfmt>
  <rfmt sheetId="1" sqref="A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70" start="0" length="0">
    <dxf>
      <fill>
        <patternFill patternType="solid">
          <bgColor rgb="FFF2F2F2"/>
        </patternFill>
      </fill>
    </dxf>
  </rfmt>
  <rfmt sheetId="1" sqref="AB670" start="0" length="2147483647">
    <dxf>
      <font/>
    </dxf>
  </rfmt>
  <rfmt sheetId="1" sqref="AB670" start="0" length="2147483647">
    <dxf>
      <font/>
    </dxf>
  </rfmt>
  <rfmt sheetId="1" sqref="A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70" start="0" length="0">
    <dxf>
      <fill>
        <patternFill patternType="solid">
          <bgColor rgb="FFF2F2F2"/>
        </patternFill>
      </fill>
    </dxf>
  </rfmt>
  <rfmt sheetId="1" sqref="AC670" start="0" length="2147483647">
    <dxf>
      <font/>
    </dxf>
  </rfmt>
  <rfmt sheetId="1" sqref="AC670" start="0" length="2147483647">
    <dxf>
      <font/>
    </dxf>
  </rfmt>
  <rfmt sheetId="1" sqref="A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70" start="0" length="0">
    <dxf>
      <fill>
        <patternFill patternType="solid">
          <bgColor rgb="FFF2F2F2"/>
        </patternFill>
      </fill>
    </dxf>
  </rfmt>
  <rfmt sheetId="1" sqref="AD670" start="0" length="2147483647">
    <dxf>
      <font/>
    </dxf>
  </rfmt>
  <rfmt sheetId="1" sqref="AD670" start="0" length="2147483647">
    <dxf>
      <font/>
    </dxf>
  </rfmt>
  <rfmt sheetId="1" sqref="A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70" start="0" length="0">
    <dxf>
      <fill>
        <patternFill patternType="solid">
          <bgColor rgb="FFF2F2F2"/>
        </patternFill>
      </fill>
    </dxf>
  </rfmt>
  <rfmt sheetId="1" sqref="AE670" start="0" length="2147483647">
    <dxf>
      <font/>
    </dxf>
  </rfmt>
  <rfmt sheetId="1" sqref="AE670" start="0" length="2147483647">
    <dxf>
      <font/>
    </dxf>
  </rfmt>
  <rfmt sheetId="1" sqref="A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70" start="0" length="0">
    <dxf>
      <fill>
        <patternFill patternType="solid">
          <bgColor rgb="FFF2F2F2"/>
        </patternFill>
      </fill>
    </dxf>
  </rfmt>
  <rfmt sheetId="1" sqref="AF670" start="0" length="2147483647">
    <dxf>
      <font/>
    </dxf>
  </rfmt>
  <rfmt sheetId="1" sqref="AF670" start="0" length="2147483647">
    <dxf>
      <font/>
    </dxf>
  </rfmt>
  <rfmt sheetId="1" sqref="A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70" start="0" length="0">
    <dxf>
      <fill>
        <patternFill patternType="solid">
          <bgColor rgb="FFF2F2F2"/>
        </patternFill>
      </fill>
    </dxf>
  </rfmt>
  <rfmt sheetId="1" sqref="AG670" start="0" length="2147483647">
    <dxf>
      <font/>
    </dxf>
  </rfmt>
  <rfmt sheetId="1" sqref="AG670" start="0" length="2147483647">
    <dxf>
      <font/>
    </dxf>
  </rfmt>
  <rfmt sheetId="1" sqref="A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70" start="0" length="0">
    <dxf>
      <fill>
        <patternFill patternType="solid">
          <bgColor rgb="FFF2F2F2"/>
        </patternFill>
      </fill>
    </dxf>
  </rfmt>
  <rfmt sheetId="1" sqref="AH670" start="0" length="2147483647">
    <dxf>
      <font/>
    </dxf>
  </rfmt>
  <rfmt sheetId="1" sqref="AH670" start="0" length="2147483647">
    <dxf>
      <font/>
    </dxf>
  </rfmt>
  <rfmt sheetId="1" sqref="AI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670" start="0" length="0">
    <dxf>
      <fill>
        <patternFill patternType="solid">
          <bgColor rgb="FFF2F2F2"/>
        </patternFill>
      </fill>
    </dxf>
  </rfmt>
  <rfmt sheetId="1" sqref="AI670" start="0" length="2147483647">
    <dxf>
      <font/>
    </dxf>
  </rfmt>
  <rfmt sheetId="1" sqref="AI670" start="0" length="2147483647">
    <dxf>
      <font/>
    </dxf>
  </rfmt>
  <rcc rId="1494" sId="1">
    <nc r="B670">
      <v>28172</v>
    </nc>
  </rcc>
  <rfmt sheetId="1" sqref="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670" start="0" length="2147483647">
    <dxf>
      <font/>
    </dxf>
  </rfmt>
  <rfmt sheetId="1" sqref="B670" start="0" length="2147483647">
    <dxf>
      <font/>
    </dxf>
  </rfmt>
  <rcc rId="1495" sId="1">
    <nc r="C670" t="inlineStr">
      <is>
        <t>SUPV US Equity</t>
      </is>
    </nc>
  </rcc>
  <rfmt sheetId="1" sqref="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670" start="0" length="2147483647">
    <dxf>
      <font/>
    </dxf>
  </rfmt>
  <rfmt sheetId="1" sqref="C670" start="0" length="2147483647">
    <dxf>
      <font/>
    </dxf>
  </rfmt>
  <rcc rId="1496" sId="1">
    <nc r="E670" t="inlineStr">
      <is>
        <t>Grupo Supervielle -ADR</t>
      </is>
    </nc>
  </rcc>
  <rfmt sheetId="1" sqref="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670" start="0" length="2147483647">
    <dxf>
      <font/>
    </dxf>
  </rfmt>
  <rfmt sheetId="1" sqref="E670" start="0" length="2147483647">
    <dxf>
      <font/>
    </dxf>
  </rfmt>
  <rcc rId="1497" sId="1">
    <nc r="D670">
      <f>_xll.BDP(C670,$D$11)</f>
    </nc>
  </rcc>
  <rfmt sheetId="1" sqref="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670" start="0" length="2147483647">
    <dxf>
      <font/>
    </dxf>
  </rfmt>
  <rfmt sheetId="1" sqref="D670" start="0" length="2147483647">
    <dxf>
      <font/>
    </dxf>
  </rfmt>
  <rcc rId="1498" sId="1">
    <nc r="F670">
      <f>_xll.BDP(C670,$F$11)</f>
    </nc>
  </rcc>
  <rfmt sheetId="1" sqref="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670" start="0" length="2147483647">
    <dxf>
      <font/>
    </dxf>
  </rfmt>
  <rfmt sheetId="1" sqref="F670" start="0" length="2147483647">
    <dxf>
      <font/>
    </dxf>
  </rfmt>
  <rcc rId="1499" sId="1">
    <nc r="G670">
      <f>_xll.BDP(C670,$G$11)</f>
    </nc>
  </rcc>
  <rfmt sheetId="1" sqref="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670" start="0" length="2147483647">
    <dxf>
      <font/>
    </dxf>
  </rfmt>
  <rfmt sheetId="1" sqref="G670" start="0" length="2147483647">
    <dxf>
      <font/>
    </dxf>
  </rfmt>
  <rcc rId="1500" sId="1">
    <nc r="AB670">
      <f>_xll.BDH(C670,$AB$11,$D$1,$D$1)</f>
    </nc>
  </rcc>
  <rfmt sheetId="1" sqref="AB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670" start="0" length="0">
    <dxf>
      <fill>
        <patternFill patternType="solid">
          <bgColor rgb="FFF2F2F2"/>
        </patternFill>
      </fill>
    </dxf>
  </rfmt>
  <rfmt sheetId="1" sqref="AB670" start="0" length="2147483647">
    <dxf>
      <font/>
    </dxf>
  </rfmt>
  <rfmt sheetId="1" sqref="AB670" start="0" length="2147483647">
    <dxf>
      <font/>
    </dxf>
  </rfmt>
  <rcc rId="1501" sId="1">
    <nc r="H670">
      <f>IF(OR(OR(G670="#N/A N/A",G670="#N/A Real Time"),OR(F670="#N/A N/A",F670="#N/A Real Time")),0,  G670 - F670)</f>
    </nc>
  </rcc>
  <rfmt sheetId="1" sqref="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670" start="0" length="2147483647">
    <dxf>
      <font/>
    </dxf>
  </rfmt>
  <rfmt sheetId="1" sqref="H670" start="0" length="2147483647">
    <dxf>
      <font/>
    </dxf>
  </rfmt>
  <rcc rId="1502" sId="1">
    <nc r="I670">
      <f>IF(OR(F670=0,F670="#N/A N/A"),0,H670 / F670*100)</f>
    </nc>
  </rcc>
  <rfmt sheetId="1" sqref="I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670" start="0" length="2147483647">
    <dxf>
      <font/>
    </dxf>
  </rfmt>
  <rfmt sheetId="1" sqref="I670" start="0" length="2147483647">
    <dxf>
      <font/>
    </dxf>
  </rfmt>
  <rcc rId="1503" sId="1" numFmtId="4">
    <nc r="J670">
      <v>143500</v>
    </nc>
  </rcc>
  <rfmt sheetId="1" sqref="J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670" start="0" length="2147483647">
    <dxf>
      <font/>
    </dxf>
  </rfmt>
  <rfmt sheetId="1" sqref="J670" start="0" length="2147483647">
    <dxf>
      <font/>
    </dxf>
  </rfmt>
  <rcc rId="1504" sId="1">
    <nc r="K670">
      <f>CONCATENATE(D837,D670, " Curncy")</f>
    </nc>
  </rcc>
  <rfmt sheetId="1" sqref="K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670" start="0" length="2147483647">
    <dxf>
      <font/>
    </dxf>
  </rfmt>
  <rfmt sheetId="1" sqref="K670" start="0" length="2147483647">
    <dxf>
      <font/>
    </dxf>
  </rfmt>
  <rcc rId="1505" sId="1">
    <nc r="L670">
      <f>IF(D670 = D837,1,_xll.BDP(K670,$L$11))</f>
    </nc>
  </rcc>
  <rfmt sheetId="1" sqref="L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670" start="0" length="2147483647">
    <dxf>
      <font/>
    </dxf>
  </rfmt>
  <rfmt sheetId="1" sqref="L670" start="0" length="2147483647">
    <dxf>
      <font/>
    </dxf>
  </rfmt>
  <rcc rId="1506" sId="1">
    <nc r="M670">
      <f>IF(D670 = D837,1,_xll.BDP(K670,$M$11)*L670)</f>
    </nc>
  </rcc>
  <rfmt sheetId="1" sqref="M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670" start="0" length="2147483647">
    <dxf>
      <font/>
    </dxf>
  </rfmt>
  <rfmt sheetId="1" sqref="M670" start="0" length="2147483647">
    <dxf>
      <font/>
    </dxf>
  </rfmt>
  <rcc rId="1507" sId="1">
    <nc r="N670">
      <f>H670*J670*V670/M670</f>
    </nc>
  </rcc>
  <rfmt sheetId="1" sqref="N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670" start="0" length="2147483647">
    <dxf>
      <font/>
    </dxf>
  </rfmt>
  <rfmt sheetId="1" sqref="N670" start="0" length="2147483647">
    <dxf>
      <font/>
    </dxf>
  </rfmt>
  <rcc rId="1508" sId="1">
    <nc r="O670">
      <f>N670 / AA771</f>
    </nc>
  </rcc>
  <rfmt sheetId="1" sqref="O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670" start="0" length="2147483647">
    <dxf>
      <font/>
    </dxf>
  </rfmt>
  <rfmt sheetId="1" sqref="O670" start="0" length="2147483647">
    <dxf>
      <font/>
    </dxf>
  </rfmt>
  <rcc rId="1509" sId="1">
    <nc r="P670">
      <f>N670 / AA837</f>
    </nc>
  </rcc>
  <rfmt sheetId="1" sqref="P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670" start="0" length="2147483647">
    <dxf>
      <font/>
    </dxf>
  </rfmt>
  <rfmt sheetId="1" sqref="P670" start="0" length="2147483647">
    <dxf>
      <font/>
    </dxf>
  </rfmt>
  <rcc rId="1510" sId="1">
    <nc r="Q670">
      <f>IF(J670=0,0,G670*J670*V670/M670)</f>
    </nc>
  </rcc>
  <rfmt sheetId="1" sqref="Q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670" start="0" length="2147483647">
    <dxf>
      <font/>
    </dxf>
  </rfmt>
  <rfmt sheetId="1" sqref="Q670" start="0" length="2147483647">
    <dxf>
      <font/>
    </dxf>
  </rfmt>
  <rcc rId="1511" sId="1">
    <nc r="R670">
      <f>Q670 / AA771*100</f>
    </nc>
  </rcc>
  <rfmt sheetId="1" sqref="R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670" start="0" length="2147483647">
    <dxf>
      <font/>
    </dxf>
  </rfmt>
  <rfmt sheetId="1" sqref="R670" start="0" length="2147483647">
    <dxf>
      <font/>
    </dxf>
  </rfmt>
  <rcc rId="1512" sId="1">
    <nc r="S670">
      <f>Q670 / AA837*100</f>
    </nc>
  </rcc>
  <rfmt sheetId="1" sqref="S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670" start="0" length="2147483647">
    <dxf>
      <font/>
    </dxf>
  </rfmt>
  <rfmt sheetId="1" sqref="S670" start="0" length="2147483647">
    <dxf>
      <font/>
    </dxf>
  </rfmt>
  <rcc rId="1513" sId="1">
    <nc r="T670">
      <f>IF(S670&lt;0,R670,0)</f>
    </nc>
  </rcc>
  <rfmt sheetId="1" sqref="T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670" start="0" length="2147483647">
    <dxf>
      <font/>
    </dxf>
  </rfmt>
  <rfmt sheetId="1" sqref="T670" start="0" length="2147483647">
    <dxf>
      <font/>
    </dxf>
  </rfmt>
  <rcc rId="1514" sId="1">
    <nc r="U670">
      <f>IF(S670&gt;0,R670,0)</f>
    </nc>
  </rcc>
  <rfmt sheetId="1" sqref="U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670" start="0" length="2147483647">
    <dxf>
      <font/>
    </dxf>
  </rfmt>
  <rfmt sheetId="1" sqref="U670" start="0" length="2147483647">
    <dxf>
      <font/>
    </dxf>
  </rfmt>
  <rcc rId="1515" sId="1">
    <nc r="V670">
      <f>IF(EXACT(D670,UPPER(D670)),1,0.01)/X670</f>
    </nc>
  </rcc>
  <rfmt sheetId="1" sqref="V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670" start="0" length="2147483647">
    <dxf>
      <font/>
    </dxf>
  </rfmt>
  <rfmt sheetId="1" sqref="V670" start="0" length="2147483647">
    <dxf>
      <font/>
    </dxf>
  </rfmt>
  <rcc rId="1516" sId="1">
    <nc r="W670">
      <v>0</v>
    </nc>
  </rcc>
  <rfmt sheetId="1" sqref="W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670" start="0" length="2147483647">
    <dxf>
      <font/>
    </dxf>
  </rfmt>
  <rfmt sheetId="1" sqref="W670" start="0" length="2147483647">
    <dxf>
      <font/>
    </dxf>
  </rfmt>
  <rcc rId="1517" sId="1">
    <nc r="X670">
      <v>1</v>
    </nc>
  </rcc>
  <rfmt sheetId="1" sqref="X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670" start="0" length="2147483647">
    <dxf>
      <font/>
    </dxf>
  </rfmt>
  <rfmt sheetId="1" sqref="X670" start="0" length="2147483647">
    <dxf>
      <font/>
    </dxf>
  </rfmt>
  <rcc rId="1518" sId="1">
    <nc r="Y670">
      <f>IF(AND(S670&lt;0,O670&gt;0),O670,0)</f>
    </nc>
  </rcc>
  <rfmt sheetId="1" sqref="Y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670" start="0" length="2147483647">
    <dxf>
      <font/>
    </dxf>
  </rfmt>
  <rfmt sheetId="1" sqref="Y670" start="0" length="2147483647">
    <dxf>
      <font/>
    </dxf>
  </rfmt>
  <rcc rId="1519" sId="1">
    <nc r="Z670">
      <f>IF(AND(S670&gt;0,O670&gt;0),O670,0)</f>
    </nc>
  </rcc>
  <rfmt sheetId="1" sqref="Z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670" start="0" length="2147483647">
    <dxf>
      <font/>
    </dxf>
  </rfmt>
  <rfmt sheetId="1" sqref="Z670" start="0" length="2147483647">
    <dxf>
      <font/>
    </dxf>
  </rfmt>
  <rcc rId="1520" sId="1">
    <nc r="AC670">
      <f>IF(OR(OR(F670="#N/A N/A",F670="#N/A Real Time"),OR(AB670="#N/A N/A",AB670="#N/A Real Time")),0,  F670 - AB670)</f>
    </nc>
  </rcc>
  <rfmt sheetId="1" sqref="AC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670" start="0" length="0">
    <dxf>
      <fill>
        <patternFill patternType="solid">
          <bgColor rgb="FFF2F2F2"/>
        </patternFill>
      </fill>
    </dxf>
  </rfmt>
  <rfmt sheetId="1" sqref="AC670" start="0" length="2147483647">
    <dxf>
      <font/>
    </dxf>
  </rfmt>
  <rfmt sheetId="1" sqref="AC670" start="0" length="2147483647">
    <dxf>
      <font/>
    </dxf>
  </rfmt>
  <rcc rId="1521" sId="1">
    <nc r="AD670">
      <f>IF(OR(AB670=0,AB670="#N/A N/A"),0,AC670 / AB670*100)</f>
    </nc>
  </rcc>
  <rfmt sheetId="1" sqref="AD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670" start="0" length="0">
    <dxf>
      <fill>
        <patternFill patternType="solid">
          <bgColor rgb="FFF2F2F2"/>
        </patternFill>
      </fill>
    </dxf>
  </rfmt>
  <rfmt sheetId="1" sqref="AD670" start="0" length="2147483647">
    <dxf>
      <font/>
    </dxf>
  </rfmt>
  <rfmt sheetId="1" sqref="AD670" start="0" length="2147483647">
    <dxf>
      <font/>
    </dxf>
  </rfmt>
  <rcc rId="1522" sId="1" numFmtId="4">
    <nc r="AE670">
      <v>143500</v>
    </nc>
  </rcc>
  <rfmt sheetId="1" sqref="AE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670" start="0" length="0">
    <dxf>
      <fill>
        <patternFill patternType="solid">
          <bgColor rgb="FFF2F2F2"/>
        </patternFill>
      </fill>
    </dxf>
  </rfmt>
  <rfmt sheetId="1" sqref="AE670" start="0" length="2147483647">
    <dxf>
      <font/>
    </dxf>
  </rfmt>
  <rfmt sheetId="1" sqref="AE670" start="0" length="2147483647">
    <dxf>
      <font/>
    </dxf>
  </rfmt>
  <rcc rId="1523" sId="1">
    <nc r="AF670">
      <f>IF(D670 = D837,1,_xll.BDP(K670,$AF$11)*L670)</f>
    </nc>
  </rcc>
  <rfmt sheetId="1" sqref="AF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670" start="0" length="0">
    <dxf>
      <fill>
        <patternFill patternType="solid">
          <bgColor rgb="FFF2F2F2"/>
        </patternFill>
      </fill>
    </dxf>
  </rfmt>
  <rfmt sheetId="1" sqref="AF670" start="0" length="2147483647">
    <dxf>
      <font/>
    </dxf>
  </rfmt>
  <rfmt sheetId="1" sqref="AF670" start="0" length="2147483647">
    <dxf>
      <font/>
    </dxf>
  </rfmt>
  <rcc rId="1524" sId="1">
    <nc r="AG670">
      <f>AC670*AE670*V670/AF670 / AI771</f>
    </nc>
  </rcc>
  <rfmt sheetId="1" sqref="AG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670" start="0" length="0">
    <dxf>
      <fill>
        <patternFill patternType="solid">
          <bgColor rgb="FFF2F2F2"/>
        </patternFill>
      </fill>
    </dxf>
  </rfmt>
  <rfmt sheetId="1" sqref="AG670" start="0" length="2147483647">
    <dxf>
      <font/>
    </dxf>
  </rfmt>
  <rfmt sheetId="1" sqref="AG670" start="0" length="2147483647">
    <dxf>
      <font/>
    </dxf>
  </rfmt>
  <rcc rId="1525" sId="1">
    <nc r="AH670">
      <f>AC670*AE670*V670/AF670 / AI837</f>
    </nc>
  </rcc>
  <rfmt sheetId="1" sqref="AH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670" start="0" length="0">
    <dxf>
      <fill>
        <patternFill patternType="solid">
          <bgColor rgb="FFF2F2F2"/>
        </patternFill>
      </fill>
    </dxf>
  </rfmt>
  <rfmt sheetId="1" sqref="AH670" start="0" length="2147483647">
    <dxf>
      <font/>
    </dxf>
  </rfmt>
  <rfmt sheetId="1" sqref="AH670" start="0" length="2147483647">
    <dxf>
      <font/>
    </dxf>
  </rfmt>
  <rcc rId="1526" sId="1" numFmtId="4">
    <oc r="J672">
      <v>-432200</v>
    </oc>
    <nc r="J672">
      <v>-380412</v>
    </nc>
  </rcc>
  <rcc rId="1527" sId="1" numFmtId="4">
    <oc r="AE672">
      <v>-432200</v>
    </oc>
    <nc r="AE672">
      <v>-380412</v>
    </nc>
  </rcc>
  <rcc rId="1528" sId="1" numFmtId="4">
    <oc r="J675">
      <v>-9400</v>
    </oc>
    <nc r="J675">
      <v>0</v>
    </nc>
  </rcc>
  <rcc rId="1529" sId="1" numFmtId="4">
    <oc r="AE675">
      <v>-9400</v>
    </oc>
    <nc r="AE675">
      <v>0</v>
    </nc>
  </rcc>
  <rcc rId="1530" sId="1" numFmtId="4">
    <oc r="J678">
      <v>-46000</v>
    </oc>
    <nc r="J678">
      <v>-52300</v>
    </nc>
  </rcc>
  <rcc rId="1531" sId="1" numFmtId="4">
    <oc r="AE678">
      <v>-46000</v>
    </oc>
    <nc r="AE678">
      <v>-36700</v>
    </nc>
  </rcc>
  <rcc rId="1532" sId="1" numFmtId="4">
    <oc r="J679">
      <v>824000</v>
    </oc>
    <nc r="J679">
      <v>597194</v>
    </nc>
  </rcc>
  <rcc rId="1533" sId="1" numFmtId="4">
    <oc r="AE679">
      <v>824000</v>
    </oc>
    <nc r="AE679">
      <v>597194</v>
    </nc>
  </rcc>
  <rcc rId="1534" sId="1" numFmtId="4">
    <oc r="J681">
      <v>-76000</v>
    </oc>
    <nc r="J681">
      <v>-81900</v>
    </nc>
  </rcc>
  <rcc rId="1535" sId="1" numFmtId="4">
    <oc r="AE681">
      <v>-76000</v>
    </oc>
    <nc r="AE681">
      <v>-81900</v>
    </nc>
  </rcc>
  <rcc rId="1536" sId="1" numFmtId="4">
    <oc r="J683">
      <v>-49500</v>
    </oc>
    <nc r="J683">
      <v>0</v>
    </nc>
  </rcc>
  <rcc rId="1537" sId="1" numFmtId="4">
    <oc r="AE683">
      <v>-49500</v>
    </oc>
    <nc r="AE683">
      <v>0</v>
    </nc>
  </rcc>
  <rcc rId="1538" sId="1">
    <oc r="C693" t="inlineStr">
      <is>
        <t>MON US Equity</t>
      </is>
    </oc>
    <nc r="C693"/>
  </rcc>
  <rcc rId="1539" sId="1">
    <oc r="D693">
      <f>_xll.BDP(C693,$D$11)</f>
    </oc>
    <nc r="D693"/>
  </rcc>
  <rcc rId="1540" sId="1">
    <oc r="F693">
      <f>_xll.BDP(C693,$F$11)</f>
    </oc>
    <nc r="F693"/>
  </rcc>
  <rcc rId="1541" sId="1">
    <oc r="G693">
      <f>_xll.BDP(C693,$G$11)</f>
    </oc>
    <nc r="G693"/>
  </rcc>
  <rcc rId="1542" sId="1">
    <oc r="AB693">
      <f>_xll.BDH(C693,$AB$11,$D$1,$D$1)</f>
    </oc>
    <nc r="AB693"/>
  </rcc>
  <rcc rId="1543" sId="1" numFmtId="4">
    <oc r="J693">
      <v>27700</v>
    </oc>
    <nc r="J693">
      <v>0</v>
    </nc>
  </rcc>
  <rcc rId="1544" sId="1">
    <oc r="W693">
      <v>0</v>
    </oc>
    <nc r="W693">
      <v>1</v>
    </nc>
  </rcc>
  <rcc rId="1545" sId="1" numFmtId="4">
    <oc r="AE693">
      <v>27700</v>
    </oc>
    <nc r="AE693">
      <v>0</v>
    </nc>
  </rcc>
  <rcc rId="1546" sId="1" numFmtId="4">
    <oc r="J696">
      <v>-25400</v>
    </oc>
    <nc r="J696">
      <v>-9930</v>
    </nc>
  </rcc>
  <rcc rId="1547" sId="1" numFmtId="4">
    <oc r="AE696">
      <v>-25400</v>
    </oc>
    <nc r="AE696">
      <v>-9930</v>
    </nc>
  </rcc>
  <rcc rId="1548" sId="1" numFmtId="4">
    <oc r="J698">
      <v>-110600</v>
    </oc>
    <nc r="J698">
      <v>-219100</v>
    </nc>
  </rcc>
  <rcc rId="1549" sId="1" numFmtId="4">
    <oc r="AE698">
      <v>-110600</v>
    </oc>
    <nc r="AE698">
      <v>-178000</v>
    </nc>
  </rcc>
  <rcc rId="1550" sId="1" numFmtId="4">
    <oc r="J699">
      <v>-10794</v>
    </oc>
    <nc r="J699">
      <v>0</v>
    </nc>
  </rcc>
  <rcc rId="1551" sId="1" numFmtId="4">
    <oc r="AE699">
      <v>-10794</v>
    </oc>
    <nc r="AE699">
      <v>0</v>
    </nc>
  </rcc>
  <rcc rId="1552" sId="1" numFmtId="4">
    <oc r="J701">
      <v>0</v>
    </oc>
    <nc r="J701">
      <v>-5800</v>
    </nc>
  </rcc>
  <rcc rId="1553" sId="1" numFmtId="4">
    <oc r="AE701">
      <v>0</v>
    </oc>
    <nc r="AE701">
      <v>-5800</v>
    </nc>
  </rcc>
  <rrc rId="1554" sId="1" ref="A703:XFD703" action="insertRow">
    <undo index="0" exp="area" dr="G$1:G$1048576" r="E9" sId="1"/>
    <undo index="2" exp="area" ref3D="1" dr="$A$772:$XFD$83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03:AI703" start="0" length="0">
    <dxf>
      <fill>
        <patternFill patternType="none">
          <bgColor indexed="65"/>
        </patternFill>
      </fill>
    </dxf>
  </rfmt>
  <rfmt sheetId="1" sqref="A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03" start="0" length="2147483647">
    <dxf>
      <font/>
    </dxf>
  </rfmt>
  <rfmt sheetId="1" sqref="A703" start="0" length="2147483647">
    <dxf>
      <font/>
    </dxf>
  </rfmt>
  <rfmt sheetId="1" sqref="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03" start="0" length="2147483647">
    <dxf>
      <font/>
    </dxf>
  </rfmt>
  <rfmt sheetId="1" sqref="B703" start="0" length="2147483647">
    <dxf>
      <font/>
    </dxf>
  </rfmt>
  <rfmt sheetId="1" sqref="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03" start="0" length="2147483647">
    <dxf>
      <font/>
    </dxf>
  </rfmt>
  <rfmt sheetId="1" sqref="C703" start="0" length="2147483647">
    <dxf>
      <font/>
    </dxf>
  </rfmt>
  <rfmt sheetId="1" sqref="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03" start="0" length="2147483647">
    <dxf>
      <font/>
    </dxf>
  </rfmt>
  <rfmt sheetId="1" sqref="D703" start="0" length="2147483647">
    <dxf>
      <font/>
    </dxf>
  </rfmt>
  <rfmt sheetId="1" sqref="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03" start="0" length="2147483647">
    <dxf>
      <font/>
    </dxf>
  </rfmt>
  <rfmt sheetId="1" sqref="E703" start="0" length="2147483647">
    <dxf>
      <font/>
    </dxf>
  </rfmt>
  <rfmt sheetId="1" sqref="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03" start="0" length="2147483647">
    <dxf>
      <font/>
    </dxf>
  </rfmt>
  <rfmt sheetId="1" sqref="F703" start="0" length="2147483647">
    <dxf>
      <font/>
    </dxf>
  </rfmt>
  <rfmt sheetId="1" sqref="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03" start="0" length="2147483647">
    <dxf>
      <font/>
    </dxf>
  </rfmt>
  <rfmt sheetId="1" sqref="G703" start="0" length="2147483647">
    <dxf>
      <font/>
    </dxf>
  </rfmt>
  <rfmt sheetId="1" sqref="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03" start="0" length="2147483647">
    <dxf>
      <font/>
    </dxf>
  </rfmt>
  <rfmt sheetId="1" sqref="H703" start="0" length="2147483647">
    <dxf>
      <font/>
    </dxf>
  </rfmt>
  <rfmt sheetId="1" sqref="I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03" start="0" length="2147483647">
    <dxf>
      <font/>
    </dxf>
  </rfmt>
  <rfmt sheetId="1" sqref="I703" start="0" length="2147483647">
    <dxf>
      <font/>
    </dxf>
  </rfmt>
  <rfmt sheetId="1" sqref="J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03" start="0" length="2147483647">
    <dxf>
      <font/>
    </dxf>
  </rfmt>
  <rfmt sheetId="1" sqref="J703" start="0" length="2147483647">
    <dxf>
      <font/>
    </dxf>
  </rfmt>
  <rfmt sheetId="1" sqref="K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03" start="0" length="2147483647">
    <dxf>
      <font/>
    </dxf>
  </rfmt>
  <rfmt sheetId="1" sqref="K703" start="0" length="2147483647">
    <dxf>
      <font/>
    </dxf>
  </rfmt>
  <rfmt sheetId="1" sqref="L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03" start="0" length="2147483647">
    <dxf>
      <font/>
    </dxf>
  </rfmt>
  <rfmt sheetId="1" sqref="L703" start="0" length="2147483647">
    <dxf>
      <font/>
    </dxf>
  </rfmt>
  <rfmt sheetId="1" sqref="M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03" start="0" length="2147483647">
    <dxf>
      <font/>
    </dxf>
  </rfmt>
  <rfmt sheetId="1" sqref="M703" start="0" length="2147483647">
    <dxf>
      <font/>
    </dxf>
  </rfmt>
  <rfmt sheetId="1" sqref="N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03" start="0" length="2147483647">
    <dxf>
      <font/>
    </dxf>
  </rfmt>
  <rfmt sheetId="1" sqref="N703" start="0" length="2147483647">
    <dxf>
      <font/>
    </dxf>
  </rfmt>
  <rfmt sheetId="1" sqref="O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03" start="0" length="2147483647">
    <dxf>
      <font/>
    </dxf>
  </rfmt>
  <rfmt sheetId="1" sqref="O703" start="0" length="2147483647">
    <dxf>
      <font/>
    </dxf>
  </rfmt>
  <rfmt sheetId="1" sqref="P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03" start="0" length="2147483647">
    <dxf>
      <font/>
    </dxf>
  </rfmt>
  <rfmt sheetId="1" sqref="P703" start="0" length="2147483647">
    <dxf>
      <font/>
    </dxf>
  </rfmt>
  <rfmt sheetId="1" sqref="Q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03" start="0" length="2147483647">
    <dxf>
      <font/>
    </dxf>
  </rfmt>
  <rfmt sheetId="1" sqref="Q703" start="0" length="2147483647">
    <dxf>
      <font/>
    </dxf>
  </rfmt>
  <rfmt sheetId="1" sqref="R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03" start="0" length="2147483647">
    <dxf>
      <font/>
    </dxf>
  </rfmt>
  <rfmt sheetId="1" sqref="R703" start="0" length="2147483647">
    <dxf>
      <font/>
    </dxf>
  </rfmt>
  <rfmt sheetId="1" sqref="S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03" start="0" length="2147483647">
    <dxf>
      <font/>
    </dxf>
  </rfmt>
  <rfmt sheetId="1" sqref="S703" start="0" length="2147483647">
    <dxf>
      <font/>
    </dxf>
  </rfmt>
  <rfmt sheetId="1" sqref="T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03" start="0" length="2147483647">
    <dxf>
      <font/>
    </dxf>
  </rfmt>
  <rfmt sheetId="1" sqref="T703" start="0" length="2147483647">
    <dxf>
      <font/>
    </dxf>
  </rfmt>
  <rfmt sheetId="1" sqref="U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03" start="0" length="2147483647">
    <dxf>
      <font/>
    </dxf>
  </rfmt>
  <rfmt sheetId="1" sqref="U703" start="0" length="2147483647">
    <dxf>
      <font/>
    </dxf>
  </rfmt>
  <rfmt sheetId="1" sqref="V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03" start="0" length="2147483647">
    <dxf>
      <font/>
    </dxf>
  </rfmt>
  <rfmt sheetId="1" sqref="V703" start="0" length="2147483647">
    <dxf>
      <font/>
    </dxf>
  </rfmt>
  <rfmt sheetId="1" sqref="W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03" start="0" length="2147483647">
    <dxf>
      <font/>
    </dxf>
  </rfmt>
  <rfmt sheetId="1" sqref="W703" start="0" length="2147483647">
    <dxf>
      <font/>
    </dxf>
  </rfmt>
  <rfmt sheetId="1" sqref="X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03" start="0" length="2147483647">
    <dxf>
      <font/>
    </dxf>
  </rfmt>
  <rfmt sheetId="1" sqref="X703" start="0" length="2147483647">
    <dxf>
      <font/>
    </dxf>
  </rfmt>
  <rfmt sheetId="1" sqref="Y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03" start="0" length="2147483647">
    <dxf>
      <font/>
    </dxf>
  </rfmt>
  <rfmt sheetId="1" sqref="Y703" start="0" length="2147483647">
    <dxf>
      <font/>
    </dxf>
  </rfmt>
  <rfmt sheetId="1" sqref="Z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03" start="0" length="2147483647">
    <dxf>
      <font/>
    </dxf>
  </rfmt>
  <rfmt sheetId="1" sqref="Z703" start="0" length="2147483647">
    <dxf>
      <font/>
    </dxf>
  </rfmt>
  <rfmt sheetId="1" sqref="AA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03" start="0" length="2147483647">
    <dxf>
      <font/>
    </dxf>
  </rfmt>
  <rfmt sheetId="1" sqref="AA703" start="0" length="2147483647">
    <dxf>
      <font/>
    </dxf>
  </rfmt>
  <rfmt sheetId="1" sqref="A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03" start="0" length="0">
    <dxf>
      <fill>
        <patternFill patternType="solid">
          <bgColor rgb="FFF2F2F2"/>
        </patternFill>
      </fill>
    </dxf>
  </rfmt>
  <rfmt sheetId="1" sqref="AB703" start="0" length="2147483647">
    <dxf>
      <font/>
    </dxf>
  </rfmt>
  <rfmt sheetId="1" sqref="AB703" start="0" length="2147483647">
    <dxf>
      <font/>
    </dxf>
  </rfmt>
  <rfmt sheetId="1" sqref="A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03" start="0" length="0">
    <dxf>
      <fill>
        <patternFill patternType="solid">
          <bgColor rgb="FFF2F2F2"/>
        </patternFill>
      </fill>
    </dxf>
  </rfmt>
  <rfmt sheetId="1" sqref="AC703" start="0" length="2147483647">
    <dxf>
      <font/>
    </dxf>
  </rfmt>
  <rfmt sheetId="1" sqref="AC703" start="0" length="2147483647">
    <dxf>
      <font/>
    </dxf>
  </rfmt>
  <rfmt sheetId="1" sqref="A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03" start="0" length="0">
    <dxf>
      <fill>
        <patternFill patternType="solid">
          <bgColor rgb="FFF2F2F2"/>
        </patternFill>
      </fill>
    </dxf>
  </rfmt>
  <rfmt sheetId="1" sqref="AD703" start="0" length="2147483647">
    <dxf>
      <font/>
    </dxf>
  </rfmt>
  <rfmt sheetId="1" sqref="AD703" start="0" length="2147483647">
    <dxf>
      <font/>
    </dxf>
  </rfmt>
  <rfmt sheetId="1" sqref="A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03" start="0" length="0">
    <dxf>
      <fill>
        <patternFill patternType="solid">
          <bgColor rgb="FFF2F2F2"/>
        </patternFill>
      </fill>
    </dxf>
  </rfmt>
  <rfmt sheetId="1" sqref="AE703" start="0" length="2147483647">
    <dxf>
      <font/>
    </dxf>
  </rfmt>
  <rfmt sheetId="1" sqref="AE703" start="0" length="2147483647">
    <dxf>
      <font/>
    </dxf>
  </rfmt>
  <rfmt sheetId="1" sqref="A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03" start="0" length="0">
    <dxf>
      <fill>
        <patternFill patternType="solid">
          <bgColor rgb="FFF2F2F2"/>
        </patternFill>
      </fill>
    </dxf>
  </rfmt>
  <rfmt sheetId="1" sqref="AF703" start="0" length="2147483647">
    <dxf>
      <font/>
    </dxf>
  </rfmt>
  <rfmt sheetId="1" sqref="AF703" start="0" length="2147483647">
    <dxf>
      <font/>
    </dxf>
  </rfmt>
  <rfmt sheetId="1" sqref="A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03" start="0" length="0">
    <dxf>
      <fill>
        <patternFill patternType="solid">
          <bgColor rgb="FFF2F2F2"/>
        </patternFill>
      </fill>
    </dxf>
  </rfmt>
  <rfmt sheetId="1" sqref="AG703" start="0" length="2147483647">
    <dxf>
      <font/>
    </dxf>
  </rfmt>
  <rfmt sheetId="1" sqref="AG703" start="0" length="2147483647">
    <dxf>
      <font/>
    </dxf>
  </rfmt>
  <rfmt sheetId="1" sqref="A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03" start="0" length="0">
    <dxf>
      <fill>
        <patternFill patternType="solid">
          <bgColor rgb="FFF2F2F2"/>
        </patternFill>
      </fill>
    </dxf>
  </rfmt>
  <rfmt sheetId="1" sqref="AH703" start="0" length="2147483647">
    <dxf>
      <font/>
    </dxf>
  </rfmt>
  <rfmt sheetId="1" sqref="AH703" start="0" length="2147483647">
    <dxf>
      <font/>
    </dxf>
  </rfmt>
  <rfmt sheetId="1" sqref="AI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03" start="0" length="0">
    <dxf>
      <fill>
        <patternFill patternType="solid">
          <bgColor rgb="FFF2F2F2"/>
        </patternFill>
      </fill>
    </dxf>
  </rfmt>
  <rfmt sheetId="1" sqref="AI703" start="0" length="2147483647">
    <dxf>
      <font/>
    </dxf>
  </rfmt>
  <rfmt sheetId="1" sqref="AI703" start="0" length="2147483647">
    <dxf>
      <font/>
    </dxf>
  </rfmt>
  <rcc rId="1555" sId="1">
    <nc r="B703">
      <v>20170</v>
    </nc>
  </rcc>
  <rfmt sheetId="1" sqref="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03" start="0" length="2147483647">
    <dxf>
      <font/>
    </dxf>
  </rfmt>
  <rfmt sheetId="1" sqref="B703" start="0" length="2147483647">
    <dxf>
      <font/>
    </dxf>
  </rfmt>
  <rcc rId="1556" sId="1">
    <nc r="C703" t="inlineStr">
      <is>
        <t>OXY US Equity</t>
      </is>
    </nc>
  </rcc>
  <rfmt sheetId="1" sqref="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03" start="0" length="2147483647">
    <dxf>
      <font/>
    </dxf>
  </rfmt>
  <rfmt sheetId="1" sqref="C703" start="0" length="2147483647">
    <dxf>
      <font/>
    </dxf>
  </rfmt>
  <rcc rId="1557" sId="1">
    <nc r="E703" t="inlineStr">
      <is>
        <t>Occidental Petroleum</t>
      </is>
    </nc>
  </rcc>
  <rfmt sheetId="1" sqref="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03" start="0" length="2147483647">
    <dxf>
      <font/>
    </dxf>
  </rfmt>
  <rfmt sheetId="1" sqref="E703" start="0" length="2147483647">
    <dxf>
      <font/>
    </dxf>
  </rfmt>
  <rcc rId="1558" sId="1">
    <nc r="D703">
      <f>_xll.BDP(C703,$D$11)</f>
    </nc>
  </rcc>
  <rfmt sheetId="1" sqref="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03" start="0" length="2147483647">
    <dxf>
      <font/>
    </dxf>
  </rfmt>
  <rfmt sheetId="1" sqref="D703" start="0" length="2147483647">
    <dxf>
      <font/>
    </dxf>
  </rfmt>
  <rcc rId="1559" sId="1">
    <nc r="F703">
      <f>_xll.BDP(C703,$F$11)</f>
    </nc>
  </rcc>
  <rfmt sheetId="1" sqref="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03" start="0" length="2147483647">
    <dxf>
      <font/>
    </dxf>
  </rfmt>
  <rfmt sheetId="1" sqref="F703" start="0" length="2147483647">
    <dxf>
      <font/>
    </dxf>
  </rfmt>
  <rcc rId="1560" sId="1">
    <nc r="G703">
      <f>_xll.BDP(C703,$G$11)</f>
    </nc>
  </rcc>
  <rfmt sheetId="1" sqref="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03" start="0" length="2147483647">
    <dxf>
      <font/>
    </dxf>
  </rfmt>
  <rfmt sheetId="1" sqref="G703" start="0" length="2147483647">
    <dxf>
      <font/>
    </dxf>
  </rfmt>
  <rcc rId="1561" sId="1">
    <nc r="AB703">
      <f>_xll.BDH(C703,$AB$11,$D$1,$D$1)</f>
    </nc>
  </rcc>
  <rfmt sheetId="1" sqref="AB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03" start="0" length="0">
    <dxf>
      <fill>
        <patternFill patternType="solid">
          <bgColor rgb="FFF2F2F2"/>
        </patternFill>
      </fill>
    </dxf>
  </rfmt>
  <rfmt sheetId="1" sqref="AB703" start="0" length="2147483647">
    <dxf>
      <font/>
    </dxf>
  </rfmt>
  <rfmt sheetId="1" sqref="AB703" start="0" length="2147483647">
    <dxf>
      <font/>
    </dxf>
  </rfmt>
  <rcc rId="1562" sId="1">
    <nc r="H703">
      <f>IF(OR(OR(G703="#N/A N/A",G703="#N/A Real Time"),OR(F703="#N/A N/A",F703="#N/A Real Time")),0,  G703 - F703)</f>
    </nc>
  </rcc>
  <rfmt sheetId="1" sqref="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03" start="0" length="2147483647">
    <dxf>
      <font/>
    </dxf>
  </rfmt>
  <rfmt sheetId="1" sqref="H703" start="0" length="2147483647">
    <dxf>
      <font/>
    </dxf>
  </rfmt>
  <rcc rId="1563" sId="1">
    <nc r="I703">
      <f>IF(OR(F703=0,F703="#N/A N/A"),0,H703 / F703*100)</f>
    </nc>
  </rcc>
  <rfmt sheetId="1" sqref="I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03" start="0" length="2147483647">
    <dxf>
      <font/>
    </dxf>
  </rfmt>
  <rfmt sheetId="1" sqref="I703" start="0" length="2147483647">
    <dxf>
      <font/>
    </dxf>
  </rfmt>
  <rcc rId="1564" sId="1" numFmtId="4">
    <nc r="J703">
      <v>25200</v>
    </nc>
  </rcc>
  <rfmt sheetId="1" sqref="J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03" start="0" length="2147483647">
    <dxf>
      <font/>
    </dxf>
  </rfmt>
  <rfmt sheetId="1" sqref="J703" start="0" length="2147483647">
    <dxf>
      <font/>
    </dxf>
  </rfmt>
  <rcc rId="1565" sId="1">
    <nc r="K703">
      <f>CONCATENATE(D838,D703, " Curncy")</f>
    </nc>
  </rcc>
  <rfmt sheetId="1" sqref="K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03" start="0" length="2147483647">
    <dxf>
      <font/>
    </dxf>
  </rfmt>
  <rfmt sheetId="1" sqref="K703" start="0" length="2147483647">
    <dxf>
      <font/>
    </dxf>
  </rfmt>
  <rcc rId="1566" sId="1">
    <nc r="L703">
      <f>IF(D703 = D838,1,_xll.BDP(K703,$L$11))</f>
    </nc>
  </rcc>
  <rfmt sheetId="1" sqref="L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03" start="0" length="2147483647">
    <dxf>
      <font/>
    </dxf>
  </rfmt>
  <rfmt sheetId="1" sqref="L703" start="0" length="2147483647">
    <dxf>
      <font/>
    </dxf>
  </rfmt>
  <rcc rId="1567" sId="1">
    <nc r="M703">
      <f>IF(D703 = D838,1,_xll.BDP(K703,$M$11)*L703)</f>
    </nc>
  </rcc>
  <rfmt sheetId="1" sqref="M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03" start="0" length="2147483647">
    <dxf>
      <font/>
    </dxf>
  </rfmt>
  <rfmt sheetId="1" sqref="M703" start="0" length="2147483647">
    <dxf>
      <font/>
    </dxf>
  </rfmt>
  <rcc rId="1568" sId="1">
    <nc r="N703">
      <f>H703*J703*V703/M703</f>
    </nc>
  </rcc>
  <rfmt sheetId="1" sqref="N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03" start="0" length="2147483647">
    <dxf>
      <font/>
    </dxf>
  </rfmt>
  <rfmt sheetId="1" sqref="N703" start="0" length="2147483647">
    <dxf>
      <font/>
    </dxf>
  </rfmt>
  <rcc rId="1569" sId="1">
    <nc r="O703">
      <f>N703 / AA772</f>
    </nc>
  </rcc>
  <rfmt sheetId="1" sqref="O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03" start="0" length="2147483647">
    <dxf>
      <font/>
    </dxf>
  </rfmt>
  <rfmt sheetId="1" sqref="O703" start="0" length="2147483647">
    <dxf>
      <font/>
    </dxf>
  </rfmt>
  <rcc rId="1570" sId="1">
    <nc r="P703">
      <f>N703 / AA838</f>
    </nc>
  </rcc>
  <rfmt sheetId="1" sqref="P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03" start="0" length="2147483647">
    <dxf>
      <font/>
    </dxf>
  </rfmt>
  <rfmt sheetId="1" sqref="P703" start="0" length="2147483647">
    <dxf>
      <font/>
    </dxf>
  </rfmt>
  <rcc rId="1571" sId="1">
    <nc r="Q703">
      <f>IF(J703=0,0,G703*J703*V703/M703)</f>
    </nc>
  </rcc>
  <rfmt sheetId="1" sqref="Q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03" start="0" length="2147483647">
    <dxf>
      <font/>
    </dxf>
  </rfmt>
  <rfmt sheetId="1" sqref="Q703" start="0" length="2147483647">
    <dxf>
      <font/>
    </dxf>
  </rfmt>
  <rcc rId="1572" sId="1">
    <nc r="R703">
      <f>Q703 / AA772*100</f>
    </nc>
  </rcc>
  <rfmt sheetId="1" sqref="R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03" start="0" length="2147483647">
    <dxf>
      <font/>
    </dxf>
  </rfmt>
  <rfmt sheetId="1" sqref="R703" start="0" length="2147483647">
    <dxf>
      <font/>
    </dxf>
  </rfmt>
  <rcc rId="1573" sId="1">
    <nc r="S703">
      <f>Q703 / AA838*100</f>
    </nc>
  </rcc>
  <rfmt sheetId="1" sqref="S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03" start="0" length="2147483647">
    <dxf>
      <font/>
    </dxf>
  </rfmt>
  <rfmt sheetId="1" sqref="S703" start="0" length="2147483647">
    <dxf>
      <font/>
    </dxf>
  </rfmt>
  <rcc rId="1574" sId="1">
    <nc r="T703">
      <f>IF(S703&lt;0,R703,0)</f>
    </nc>
  </rcc>
  <rfmt sheetId="1" sqref="T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03" start="0" length="2147483647">
    <dxf>
      <font/>
    </dxf>
  </rfmt>
  <rfmt sheetId="1" sqref="T703" start="0" length="2147483647">
    <dxf>
      <font/>
    </dxf>
  </rfmt>
  <rcc rId="1575" sId="1">
    <nc r="U703">
      <f>IF(S703&gt;0,R703,0)</f>
    </nc>
  </rcc>
  <rfmt sheetId="1" sqref="U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03" start="0" length="2147483647">
    <dxf>
      <font/>
    </dxf>
  </rfmt>
  <rfmt sheetId="1" sqref="U703" start="0" length="2147483647">
    <dxf>
      <font/>
    </dxf>
  </rfmt>
  <rcc rId="1576" sId="1">
    <nc r="V703">
      <f>IF(EXACT(D703,UPPER(D703)),1,0.01)/X703</f>
    </nc>
  </rcc>
  <rfmt sheetId="1" sqref="V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03" start="0" length="2147483647">
    <dxf>
      <font/>
    </dxf>
  </rfmt>
  <rfmt sheetId="1" sqref="V703" start="0" length="2147483647">
    <dxf>
      <font/>
    </dxf>
  </rfmt>
  <rcc rId="1577" sId="1">
    <nc r="W703">
      <v>0</v>
    </nc>
  </rcc>
  <rfmt sheetId="1" sqref="W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03" start="0" length="2147483647">
    <dxf>
      <font/>
    </dxf>
  </rfmt>
  <rfmt sheetId="1" sqref="W703" start="0" length="2147483647">
    <dxf>
      <font/>
    </dxf>
  </rfmt>
  <rcc rId="1578" sId="1">
    <nc r="X703">
      <v>1</v>
    </nc>
  </rcc>
  <rfmt sheetId="1" sqref="X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03" start="0" length="2147483647">
    <dxf>
      <font/>
    </dxf>
  </rfmt>
  <rfmt sheetId="1" sqref="X703" start="0" length="2147483647">
    <dxf>
      <font/>
    </dxf>
  </rfmt>
  <rcc rId="1579" sId="1">
    <nc r="Y703">
      <f>IF(AND(S703&lt;0,O703&gt;0),O703,0)</f>
    </nc>
  </rcc>
  <rfmt sheetId="1" sqref="Y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03" start="0" length="2147483647">
    <dxf>
      <font/>
    </dxf>
  </rfmt>
  <rfmt sheetId="1" sqref="Y703" start="0" length="2147483647">
    <dxf>
      <font/>
    </dxf>
  </rfmt>
  <rcc rId="1580" sId="1">
    <nc r="Z703">
      <f>IF(AND(S703&gt;0,O703&gt;0),O703,0)</f>
    </nc>
  </rcc>
  <rfmt sheetId="1" sqref="Z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03" start="0" length="2147483647">
    <dxf>
      <font/>
    </dxf>
  </rfmt>
  <rfmt sheetId="1" sqref="Z703" start="0" length="2147483647">
    <dxf>
      <font/>
    </dxf>
  </rfmt>
  <rcc rId="1581" sId="1">
    <nc r="AC703">
      <f>IF(OR(OR(F703="#N/A N/A",F703="#N/A Real Time"),OR(AB703="#N/A N/A",AB703="#N/A Real Time")),0,  F703 - AB703)</f>
    </nc>
  </rcc>
  <rfmt sheetId="1" sqref="AC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03" start="0" length="0">
    <dxf>
      <fill>
        <patternFill patternType="solid">
          <bgColor rgb="FFF2F2F2"/>
        </patternFill>
      </fill>
    </dxf>
  </rfmt>
  <rfmt sheetId="1" sqref="AC703" start="0" length="2147483647">
    <dxf>
      <font/>
    </dxf>
  </rfmt>
  <rfmt sheetId="1" sqref="AC703" start="0" length="2147483647">
    <dxf>
      <font/>
    </dxf>
  </rfmt>
  <rcc rId="1582" sId="1">
    <nc r="AD703">
      <f>IF(OR(AB703=0,AB703="#N/A N/A"),0,AC703 / AB703*100)</f>
    </nc>
  </rcc>
  <rfmt sheetId="1" sqref="AD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03" start="0" length="0">
    <dxf>
      <fill>
        <patternFill patternType="solid">
          <bgColor rgb="FFF2F2F2"/>
        </patternFill>
      </fill>
    </dxf>
  </rfmt>
  <rfmt sheetId="1" sqref="AD703" start="0" length="2147483647">
    <dxf>
      <font/>
    </dxf>
  </rfmt>
  <rfmt sheetId="1" sqref="AD703" start="0" length="2147483647">
    <dxf>
      <font/>
    </dxf>
  </rfmt>
  <rcc rId="1583" sId="1" numFmtId="4">
    <nc r="AE703">
      <v>25200</v>
    </nc>
  </rcc>
  <rfmt sheetId="1" sqref="AE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03" start="0" length="0">
    <dxf>
      <fill>
        <patternFill patternType="solid">
          <bgColor rgb="FFF2F2F2"/>
        </patternFill>
      </fill>
    </dxf>
  </rfmt>
  <rfmt sheetId="1" sqref="AE703" start="0" length="2147483647">
    <dxf>
      <font/>
    </dxf>
  </rfmt>
  <rfmt sheetId="1" sqref="AE703" start="0" length="2147483647">
    <dxf>
      <font/>
    </dxf>
  </rfmt>
  <rcc rId="1584" sId="1">
    <nc r="AF703">
      <f>IF(D703 = D838,1,_xll.BDP(K703,$AF$11)*L703)</f>
    </nc>
  </rcc>
  <rfmt sheetId="1" sqref="AF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03" start="0" length="0">
    <dxf>
      <fill>
        <patternFill patternType="solid">
          <bgColor rgb="FFF2F2F2"/>
        </patternFill>
      </fill>
    </dxf>
  </rfmt>
  <rfmt sheetId="1" sqref="AF703" start="0" length="2147483647">
    <dxf>
      <font/>
    </dxf>
  </rfmt>
  <rfmt sheetId="1" sqref="AF703" start="0" length="2147483647">
    <dxf>
      <font/>
    </dxf>
  </rfmt>
  <rcc rId="1585" sId="1">
    <nc r="AG703">
      <f>AC703*AE703*V703/AF703 / AI772</f>
    </nc>
  </rcc>
  <rfmt sheetId="1" sqref="AG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03" start="0" length="0">
    <dxf>
      <fill>
        <patternFill patternType="solid">
          <bgColor rgb="FFF2F2F2"/>
        </patternFill>
      </fill>
    </dxf>
  </rfmt>
  <rfmt sheetId="1" sqref="AG703" start="0" length="2147483647">
    <dxf>
      <font/>
    </dxf>
  </rfmt>
  <rfmt sheetId="1" sqref="AG703" start="0" length="2147483647">
    <dxf>
      <font/>
    </dxf>
  </rfmt>
  <rcc rId="1586" sId="1">
    <nc r="AH703">
      <f>AC703*AE703*V703/AF703 / AI838</f>
    </nc>
  </rcc>
  <rfmt sheetId="1" sqref="AH7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03" start="0" length="0">
    <dxf>
      <fill>
        <patternFill patternType="solid">
          <bgColor rgb="FFF2F2F2"/>
        </patternFill>
      </fill>
    </dxf>
  </rfmt>
  <rfmt sheetId="1" sqref="AH703" start="0" length="2147483647">
    <dxf>
      <font/>
    </dxf>
  </rfmt>
  <rfmt sheetId="1" sqref="AH703" start="0" length="2147483647">
    <dxf>
      <font/>
    </dxf>
  </rfmt>
  <rcc rId="1587" sId="1" numFmtId="4">
    <oc r="J713">
      <v>645800</v>
    </oc>
    <nc r="J713">
      <v>695960</v>
    </nc>
  </rcc>
  <rcc rId="1588" sId="1" numFmtId="4">
    <oc r="AE713">
      <v>645800</v>
    </oc>
    <nc r="AE713">
      <v>695960</v>
    </nc>
  </rcc>
  <rcc rId="1589" sId="1" numFmtId="4">
    <oc r="J716">
      <v>-115000</v>
    </oc>
    <nc r="J716">
      <v>-206300</v>
    </nc>
  </rcc>
  <rcc rId="1590" sId="1" numFmtId="4">
    <oc r="AE716">
      <v>-115000</v>
    </oc>
    <nc r="AE716">
      <v>-206300</v>
    </nc>
  </rcc>
  <rcc rId="1591" sId="1" numFmtId="4">
    <oc r="J717">
      <v>-30700</v>
    </oc>
    <nc r="J717">
      <v>-30105</v>
    </nc>
  </rcc>
  <rcc rId="1592" sId="1" numFmtId="4">
    <oc r="AE717">
      <v>-30700</v>
    </oc>
    <nc r="AE717">
      <v>-30105</v>
    </nc>
  </rcc>
  <rcc rId="1593" sId="1" numFmtId="4">
    <oc r="J720">
      <v>-30800</v>
    </oc>
    <nc r="J720">
      <v>-56200</v>
    </nc>
  </rcc>
  <rcc rId="1594" sId="1" numFmtId="4">
    <oc r="AE720">
      <v>-30800</v>
    </oc>
    <nc r="AE720">
      <v>-56200</v>
    </nc>
  </rcc>
  <rcc rId="1595" sId="1" numFmtId="4">
    <oc r="J723">
      <v>410000</v>
    </oc>
    <nc r="J723">
      <v>217000</v>
    </nc>
  </rcc>
  <rcc rId="1596" sId="1" numFmtId="4">
    <oc r="J724">
      <v>1933201</v>
    </oc>
    <nc r="J724">
      <v>710627</v>
    </nc>
  </rcc>
  <rcc rId="1597" sId="1" numFmtId="4">
    <oc r="AE724">
      <v>1933201</v>
    </oc>
    <nc r="AE724">
      <v>710627</v>
    </nc>
  </rcc>
  <rcc rId="1598" sId="1" numFmtId="4">
    <oc r="J725">
      <v>-35000</v>
    </oc>
    <nc r="J725">
      <v>-147981</v>
    </nc>
  </rcc>
  <rcc rId="1599" sId="1" numFmtId="4">
    <oc r="AE725">
      <v>-35000</v>
    </oc>
    <nc r="AE725">
      <v>-147981</v>
    </nc>
  </rcc>
  <rcc rId="1600" sId="1" numFmtId="4">
    <oc r="J727">
      <v>-45000</v>
    </oc>
    <nc r="J727">
      <v>-41700</v>
    </nc>
  </rcc>
  <rcc rId="1601" sId="1" numFmtId="4">
    <oc r="AE727">
      <v>-45000</v>
    </oc>
    <nc r="AE727">
      <v>-34200</v>
    </nc>
  </rcc>
  <rcc rId="1602" sId="1" numFmtId="4">
    <oc r="J731">
      <v>39575</v>
    </oc>
    <nc r="J731">
      <v>64499</v>
    </nc>
  </rcc>
  <rcc rId="1603" sId="1" numFmtId="4">
    <oc r="AE731">
      <v>39575</v>
    </oc>
    <nc r="AE731">
      <v>64499</v>
    </nc>
  </rcc>
  <rcc rId="1604" sId="1" numFmtId="4">
    <oc r="J732">
      <v>-1555900</v>
    </oc>
    <nc r="J732">
      <v>-2343700</v>
    </nc>
  </rcc>
  <rcc rId="1605" sId="1" numFmtId="4">
    <oc r="AE732">
      <v>-1555900</v>
    </oc>
    <nc r="AE732">
      <v>-1539700</v>
    </nc>
  </rcc>
  <rfmt sheetId="1" sqref="A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36" start="0" length="2147483647">
    <dxf>
      <font>
        <b/>
      </font>
    </dxf>
  </rfmt>
  <rfmt sheetId="1" sqref="A736" start="0" length="2147483647">
    <dxf>
      <font/>
    </dxf>
  </rfmt>
  <rfmt sheetId="1" sqref="A736" start="0" length="0">
    <dxf>
      <border>
        <left/>
        <right/>
        <top style="thin">
          <color indexed="64"/>
        </top>
        <bottom/>
      </border>
    </dxf>
  </rfmt>
  <rfmt sheetId="1" sqref="A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36" start="0" length="2147483647">
    <dxf>
      <font>
        <b/>
      </font>
    </dxf>
  </rfmt>
  <rfmt sheetId="1" sqref="B736" start="0" length="2147483647">
    <dxf>
      <font/>
    </dxf>
  </rfmt>
  <rfmt sheetId="1" sqref="B736" start="0" length="0">
    <dxf>
      <border>
        <left/>
        <right/>
        <top style="thin">
          <color indexed="64"/>
        </top>
        <bottom/>
      </border>
    </dxf>
  </rfmt>
  <rfmt sheetId="1" sqref="B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36" start="0" length="2147483647">
    <dxf>
      <font>
        <b/>
      </font>
    </dxf>
  </rfmt>
  <rfmt sheetId="1" sqref="C736" start="0" length="2147483647">
    <dxf>
      <font/>
    </dxf>
  </rfmt>
  <rfmt sheetId="1" sqref="C736" start="0" length="0">
    <dxf>
      <border>
        <left/>
        <right/>
        <top style="thin">
          <color indexed="64"/>
        </top>
        <bottom/>
      </border>
    </dxf>
  </rfmt>
  <rfmt sheetId="1" sqref="C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36" start="0" length="2147483647">
    <dxf>
      <font>
        <b/>
      </font>
    </dxf>
  </rfmt>
  <rfmt sheetId="1" sqref="D736" start="0" length="2147483647">
    <dxf>
      <font/>
    </dxf>
  </rfmt>
  <rfmt sheetId="1" sqref="D736" start="0" length="0">
    <dxf>
      <border>
        <left/>
        <right/>
        <top style="thin">
          <color indexed="64"/>
        </top>
        <bottom/>
      </border>
    </dxf>
  </rfmt>
  <rfmt sheetId="1" sqref="D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36" start="0" length="2147483647">
    <dxf>
      <font>
        <b/>
      </font>
    </dxf>
  </rfmt>
  <rfmt sheetId="1" sqref="E736" start="0" length="2147483647">
    <dxf>
      <font/>
    </dxf>
  </rfmt>
  <rfmt sheetId="1" sqref="E736" start="0" length="0">
    <dxf>
      <border>
        <left/>
        <right/>
        <top style="thin">
          <color indexed="64"/>
        </top>
        <bottom/>
      </border>
    </dxf>
  </rfmt>
  <rfmt sheetId="1" sqref="E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36" start="0" length="2147483647">
    <dxf>
      <font>
        <b/>
      </font>
    </dxf>
  </rfmt>
  <rfmt sheetId="1" sqref="F736" start="0" length="2147483647">
    <dxf>
      <font/>
    </dxf>
  </rfmt>
  <rfmt sheetId="1" sqref="F736" start="0" length="0">
    <dxf>
      <border>
        <left/>
        <right/>
        <top style="thin">
          <color indexed="64"/>
        </top>
        <bottom/>
      </border>
    </dxf>
  </rfmt>
  <rfmt sheetId="1" sqref="F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36" start="0" length="2147483647">
    <dxf>
      <font>
        <b/>
      </font>
    </dxf>
  </rfmt>
  <rfmt sheetId="1" sqref="G736" start="0" length="2147483647">
    <dxf>
      <font/>
    </dxf>
  </rfmt>
  <rfmt sheetId="1" sqref="G736" start="0" length="0">
    <dxf>
      <border>
        <left/>
        <right/>
        <top style="thin">
          <color indexed="64"/>
        </top>
        <bottom/>
      </border>
    </dxf>
  </rfmt>
  <rfmt sheetId="1" sqref="G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36" start="0" length="2147483647">
    <dxf>
      <font>
        <b/>
      </font>
    </dxf>
  </rfmt>
  <rfmt sheetId="1" sqref="H736" start="0" length="2147483647">
    <dxf>
      <font/>
    </dxf>
  </rfmt>
  <rfmt sheetId="1" sqref="H736" start="0" length="0">
    <dxf>
      <border>
        <left/>
        <right/>
        <top style="thin">
          <color indexed="64"/>
        </top>
        <bottom/>
      </border>
    </dxf>
  </rfmt>
  <rfmt sheetId="1" sqref="H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36" start="0" length="2147483647">
    <dxf>
      <font>
        <b/>
      </font>
    </dxf>
  </rfmt>
  <rfmt sheetId="1" sqref="I736" start="0" length="2147483647">
    <dxf>
      <font/>
    </dxf>
  </rfmt>
  <rfmt sheetId="1" sqref="I736" start="0" length="0">
    <dxf>
      <border>
        <left/>
        <right/>
        <top style="thin">
          <color indexed="64"/>
        </top>
        <bottom/>
      </border>
    </dxf>
  </rfmt>
  <rfmt sheetId="1" sqref="I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36" start="0" length="2147483647">
    <dxf>
      <font>
        <b/>
      </font>
    </dxf>
  </rfmt>
  <rfmt sheetId="1" sqref="J736" start="0" length="2147483647">
    <dxf>
      <font/>
    </dxf>
  </rfmt>
  <rfmt sheetId="1" sqref="J736" start="0" length="0">
    <dxf>
      <border>
        <left/>
        <right/>
        <top style="thin">
          <color indexed="64"/>
        </top>
        <bottom/>
      </border>
    </dxf>
  </rfmt>
  <rfmt sheetId="1" sqref="J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36" start="0" length="2147483647">
    <dxf>
      <font>
        <b/>
      </font>
    </dxf>
  </rfmt>
  <rfmt sheetId="1" sqref="K736" start="0" length="2147483647">
    <dxf>
      <font/>
    </dxf>
  </rfmt>
  <rfmt sheetId="1" sqref="K736" start="0" length="0">
    <dxf>
      <border>
        <left/>
        <right/>
        <top style="thin">
          <color indexed="64"/>
        </top>
        <bottom/>
      </border>
    </dxf>
  </rfmt>
  <rfmt sheetId="1" sqref="K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36" start="0" length="2147483647">
    <dxf>
      <font>
        <b/>
      </font>
    </dxf>
  </rfmt>
  <rfmt sheetId="1" sqref="L736" start="0" length="2147483647">
    <dxf>
      <font/>
    </dxf>
  </rfmt>
  <rfmt sheetId="1" sqref="L736" start="0" length="0">
    <dxf>
      <border>
        <left/>
        <right/>
        <top style="thin">
          <color indexed="64"/>
        </top>
        <bottom/>
      </border>
    </dxf>
  </rfmt>
  <rfmt sheetId="1" sqref="L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36" start="0" length="2147483647">
    <dxf>
      <font>
        <b/>
      </font>
    </dxf>
  </rfmt>
  <rfmt sheetId="1" sqref="M736" start="0" length="2147483647">
    <dxf>
      <font/>
    </dxf>
  </rfmt>
  <rfmt sheetId="1" sqref="M736" start="0" length="0">
    <dxf>
      <border>
        <left/>
        <right/>
        <top style="thin">
          <color indexed="64"/>
        </top>
        <bottom/>
      </border>
    </dxf>
  </rfmt>
  <rfmt sheetId="1" sqref="M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6" sId="1">
    <oc r="N736">
      <f xml:space="preserve"> SUM(N611:N735)</f>
    </oc>
    <nc r="N736">
      <f xml:space="preserve"> SUM(N611:N735)</f>
    </nc>
  </rcc>
  <rfmt sheetId="1" sqref="N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36" start="0" length="2147483647">
    <dxf>
      <font>
        <b/>
      </font>
    </dxf>
  </rfmt>
  <rfmt sheetId="1" sqref="N736" start="0" length="2147483647">
    <dxf>
      <font/>
    </dxf>
  </rfmt>
  <rfmt sheetId="1" sqref="N736" start="0" length="0">
    <dxf>
      <border>
        <left/>
        <right/>
        <top style="thin">
          <color indexed="64"/>
        </top>
        <bottom/>
      </border>
    </dxf>
  </rfmt>
  <rfmt sheetId="1" sqref="N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7" sId="1">
    <oc r="O736">
      <f xml:space="preserve"> SUM(O611:O735)</f>
    </oc>
    <nc r="O736">
      <f xml:space="preserve"> SUM(O611:O735)</f>
    </nc>
  </rcc>
  <rfmt sheetId="1" sqref="O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36" start="0" length="2147483647">
    <dxf>
      <font/>
    </dxf>
  </rfmt>
  <rfmt sheetId="1" sqref="O736" start="0" length="2147483647">
    <dxf>
      <font/>
    </dxf>
  </rfmt>
  <rfmt sheetId="1" sqref="O736" start="0" length="0">
    <dxf>
      <border>
        <left/>
        <right/>
        <top style="thin">
          <color indexed="64"/>
        </top>
        <bottom/>
      </border>
    </dxf>
  </rfmt>
  <rfmt sheetId="1" sqref="O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8" sId="1">
    <oc r="P736">
      <f xml:space="preserve"> SUM(P611:P735)</f>
    </oc>
    <nc r="P736">
      <f xml:space="preserve"> SUM(P611:P735)</f>
    </nc>
  </rcc>
  <rfmt sheetId="1" sqref="P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36" start="0" length="2147483647">
    <dxf>
      <font/>
    </dxf>
  </rfmt>
  <rfmt sheetId="1" sqref="P736" start="0" length="2147483647">
    <dxf>
      <font/>
    </dxf>
  </rfmt>
  <rfmt sheetId="1" sqref="P736" start="0" length="0">
    <dxf>
      <border>
        <left/>
        <right/>
        <top style="thin">
          <color indexed="64"/>
        </top>
        <bottom/>
      </border>
    </dxf>
  </rfmt>
  <rfmt sheetId="1" sqref="P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09" sId="1">
    <oc r="Q736">
      <f xml:space="preserve"> SUM(Q611:Q735)</f>
    </oc>
    <nc r="Q736">
      <f xml:space="preserve"> SUM(Q611:Q735)</f>
    </nc>
  </rcc>
  <rfmt sheetId="1" sqref="Q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36" start="0" length="2147483647">
    <dxf>
      <font>
        <b/>
      </font>
    </dxf>
  </rfmt>
  <rfmt sheetId="1" sqref="Q736" start="0" length="2147483647">
    <dxf>
      <font/>
    </dxf>
  </rfmt>
  <rfmt sheetId="1" sqref="Q736" start="0" length="0">
    <dxf>
      <border>
        <left/>
        <right/>
        <top style="thin">
          <color indexed="64"/>
        </top>
        <bottom/>
      </border>
    </dxf>
  </rfmt>
  <rfmt sheetId="1" sqref="Q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0" sId="1">
    <oc r="R736">
      <f xml:space="preserve"> SUM(R611:R735)</f>
    </oc>
    <nc r="R736">
      <f xml:space="preserve"> SUM(R611:R735)</f>
    </nc>
  </rcc>
  <rfmt sheetId="1" sqref="R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36" start="0" length="2147483647">
    <dxf>
      <font>
        <b/>
      </font>
    </dxf>
  </rfmt>
  <rfmt sheetId="1" sqref="R736" start="0" length="2147483647">
    <dxf>
      <font/>
    </dxf>
  </rfmt>
  <rfmt sheetId="1" sqref="R736" start="0" length="0">
    <dxf>
      <border>
        <left/>
        <right/>
        <top style="thin">
          <color indexed="64"/>
        </top>
        <bottom/>
      </border>
    </dxf>
  </rfmt>
  <rfmt sheetId="1" sqref="R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1" sId="1">
    <oc r="S736">
      <f xml:space="preserve"> SUM(S611:S735)</f>
    </oc>
    <nc r="S736">
      <f xml:space="preserve"> SUM(S611:S735)</f>
    </nc>
  </rcc>
  <rfmt sheetId="1" sqref="S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36" start="0" length="2147483647">
    <dxf>
      <font>
        <b/>
      </font>
    </dxf>
  </rfmt>
  <rfmt sheetId="1" sqref="S736" start="0" length="2147483647">
    <dxf>
      <font/>
    </dxf>
  </rfmt>
  <rfmt sheetId="1" sqref="S736" start="0" length="0">
    <dxf>
      <border>
        <left/>
        <right/>
        <top style="thin">
          <color indexed="64"/>
        </top>
        <bottom/>
      </border>
    </dxf>
  </rfmt>
  <rfmt sheetId="1" sqref="S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2" sId="1">
    <oc r="T736">
      <f xml:space="preserve"> SUM(T611:T735)</f>
    </oc>
    <nc r="T736">
      <f xml:space="preserve"> SUM(T611:T735)</f>
    </nc>
  </rcc>
  <rfmt sheetId="1" sqref="T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36" start="0" length="2147483647">
    <dxf>
      <font>
        <b/>
      </font>
    </dxf>
  </rfmt>
  <rfmt sheetId="1" sqref="T736" start="0" length="2147483647">
    <dxf>
      <font/>
    </dxf>
  </rfmt>
  <rfmt sheetId="1" sqref="T736" start="0" length="0">
    <dxf>
      <border>
        <left/>
        <right/>
        <top style="thin">
          <color indexed="64"/>
        </top>
        <bottom/>
      </border>
    </dxf>
  </rfmt>
  <rfmt sheetId="1" sqref="T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3" sId="1">
    <oc r="U736">
      <f xml:space="preserve"> SUM(U611:U735)</f>
    </oc>
    <nc r="U736">
      <f xml:space="preserve"> SUM(U611:U735)</f>
    </nc>
  </rcc>
  <rfmt sheetId="1" sqref="U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36" start="0" length="2147483647">
    <dxf>
      <font>
        <b/>
      </font>
    </dxf>
  </rfmt>
  <rfmt sheetId="1" sqref="U736" start="0" length="2147483647">
    <dxf>
      <font/>
    </dxf>
  </rfmt>
  <rfmt sheetId="1" sqref="U736" start="0" length="0">
    <dxf>
      <border>
        <left/>
        <right/>
        <top style="thin">
          <color indexed="64"/>
        </top>
        <bottom/>
      </border>
    </dxf>
  </rfmt>
  <rfmt sheetId="1" sqref="U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36" start="0" length="2147483647">
    <dxf>
      <font>
        <b/>
      </font>
    </dxf>
  </rfmt>
  <rfmt sheetId="1" sqref="V736" start="0" length="2147483647">
    <dxf>
      <font/>
    </dxf>
  </rfmt>
  <rfmt sheetId="1" sqref="V736" start="0" length="0">
    <dxf>
      <border>
        <left/>
        <right/>
        <top style="thin">
          <color indexed="64"/>
        </top>
        <bottom/>
      </border>
    </dxf>
  </rfmt>
  <rfmt sheetId="1" sqref="V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36" start="0" length="2147483647">
    <dxf>
      <font>
        <b/>
      </font>
    </dxf>
  </rfmt>
  <rfmt sheetId="1" sqref="W736" start="0" length="2147483647">
    <dxf>
      <font/>
    </dxf>
  </rfmt>
  <rfmt sheetId="1" sqref="W736" start="0" length="0">
    <dxf>
      <border>
        <left/>
        <right/>
        <top style="thin">
          <color indexed="64"/>
        </top>
        <bottom/>
      </border>
    </dxf>
  </rfmt>
  <rfmt sheetId="1" sqref="W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36" start="0" length="2147483647">
    <dxf>
      <font>
        <b/>
      </font>
    </dxf>
  </rfmt>
  <rfmt sheetId="1" sqref="X736" start="0" length="2147483647">
    <dxf>
      <font/>
    </dxf>
  </rfmt>
  <rfmt sheetId="1" sqref="X736" start="0" length="0">
    <dxf>
      <border>
        <left/>
        <right/>
        <top style="thin">
          <color indexed="64"/>
        </top>
        <bottom/>
      </border>
    </dxf>
  </rfmt>
  <rfmt sheetId="1" sqref="X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4" sId="1">
    <oc r="Y736">
      <f xml:space="preserve"> SUM(Y611:Y735)</f>
    </oc>
    <nc r="Y736">
      <f xml:space="preserve"> SUM(Y611:Y735)</f>
    </nc>
  </rcc>
  <rfmt sheetId="1" sqref="Y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36" start="0" length="2147483647">
    <dxf>
      <font>
        <b/>
      </font>
    </dxf>
  </rfmt>
  <rfmt sheetId="1" sqref="Y736" start="0" length="2147483647">
    <dxf>
      <font/>
    </dxf>
  </rfmt>
  <rfmt sheetId="1" sqref="Y736" start="0" length="0">
    <dxf>
      <border>
        <left/>
        <right/>
        <top style="thin">
          <color indexed="64"/>
        </top>
        <bottom/>
      </border>
    </dxf>
  </rfmt>
  <rfmt sheetId="1" sqref="Y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5" sId="1">
    <oc r="Z736">
      <f xml:space="preserve"> SUM(Z611:Z735)</f>
    </oc>
    <nc r="Z736">
      <f xml:space="preserve"> SUM(Z611:Z735)</f>
    </nc>
  </rcc>
  <rfmt sheetId="1" sqref="Z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36" start="0" length="2147483647">
    <dxf>
      <font>
        <b/>
      </font>
    </dxf>
  </rfmt>
  <rfmt sheetId="1" sqref="Z736" start="0" length="2147483647">
    <dxf>
      <font/>
    </dxf>
  </rfmt>
  <rfmt sheetId="1" sqref="Z736" start="0" length="0">
    <dxf>
      <border>
        <left/>
        <right/>
        <top style="thin">
          <color indexed="64"/>
        </top>
        <bottom/>
      </border>
    </dxf>
  </rfmt>
  <rfmt sheetId="1" sqref="Z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36" start="0" length="2147483647">
    <dxf>
      <font>
        <b/>
      </font>
    </dxf>
  </rfmt>
  <rfmt sheetId="1" sqref="AA736" start="0" length="2147483647">
    <dxf>
      <font/>
    </dxf>
  </rfmt>
  <rfmt sheetId="1" sqref="AA736" start="0" length="0">
    <dxf>
      <border>
        <left/>
        <right/>
        <top style="thin">
          <color indexed="64"/>
        </top>
        <bottom/>
      </border>
    </dxf>
  </rfmt>
  <rfmt sheetId="1" sqref="AA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36" start="0" length="0">
    <dxf>
      <fill>
        <patternFill patternType="solid">
          <bgColor rgb="FFF2F2F2"/>
        </patternFill>
      </fill>
    </dxf>
  </rfmt>
  <rfmt sheetId="1" sqref="AB736" start="0" length="2147483647">
    <dxf>
      <font>
        <b/>
      </font>
    </dxf>
  </rfmt>
  <rfmt sheetId="1" sqref="AB736" start="0" length="2147483647">
    <dxf>
      <font/>
    </dxf>
  </rfmt>
  <rfmt sheetId="1" sqref="AB736" start="0" length="0">
    <dxf>
      <border>
        <left/>
        <right/>
        <top style="thin">
          <color indexed="64"/>
        </top>
        <bottom/>
      </border>
    </dxf>
  </rfmt>
  <rfmt sheetId="1" sqref="AB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36" start="0" length="0">
    <dxf>
      <fill>
        <patternFill patternType="solid">
          <bgColor rgb="FFF2F2F2"/>
        </patternFill>
      </fill>
    </dxf>
  </rfmt>
  <rfmt sheetId="1" sqref="AC736" start="0" length="2147483647">
    <dxf>
      <font>
        <b/>
      </font>
    </dxf>
  </rfmt>
  <rfmt sheetId="1" sqref="AC736" start="0" length="2147483647">
    <dxf>
      <font/>
    </dxf>
  </rfmt>
  <rfmt sheetId="1" sqref="AC736" start="0" length="0">
    <dxf>
      <border>
        <left/>
        <right/>
        <top style="thin">
          <color indexed="64"/>
        </top>
        <bottom/>
      </border>
    </dxf>
  </rfmt>
  <rfmt sheetId="1" sqref="AC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36" start="0" length="0">
    <dxf>
      <fill>
        <patternFill patternType="solid">
          <bgColor rgb="FFF2F2F2"/>
        </patternFill>
      </fill>
    </dxf>
  </rfmt>
  <rfmt sheetId="1" sqref="AD736" start="0" length="2147483647">
    <dxf>
      <font>
        <b/>
      </font>
    </dxf>
  </rfmt>
  <rfmt sheetId="1" sqref="AD736" start="0" length="2147483647">
    <dxf>
      <font/>
    </dxf>
  </rfmt>
  <rfmt sheetId="1" sqref="AD736" start="0" length="0">
    <dxf>
      <border>
        <left/>
        <right/>
        <top style="thin">
          <color indexed="64"/>
        </top>
        <bottom/>
      </border>
    </dxf>
  </rfmt>
  <rfmt sheetId="1" sqref="AD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36" start="0" length="0">
    <dxf>
      <fill>
        <patternFill patternType="solid">
          <bgColor rgb="FFF2F2F2"/>
        </patternFill>
      </fill>
    </dxf>
  </rfmt>
  <rfmt sheetId="1" sqref="AE736" start="0" length="2147483647">
    <dxf>
      <font>
        <b/>
      </font>
    </dxf>
  </rfmt>
  <rfmt sheetId="1" sqref="AE736" start="0" length="2147483647">
    <dxf>
      <font/>
    </dxf>
  </rfmt>
  <rfmt sheetId="1" sqref="AE736" start="0" length="0">
    <dxf>
      <border>
        <left/>
        <right/>
        <top style="thin">
          <color indexed="64"/>
        </top>
        <bottom/>
      </border>
    </dxf>
  </rfmt>
  <rfmt sheetId="1" sqref="AE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36" start="0" length="0">
    <dxf>
      <fill>
        <patternFill patternType="solid">
          <bgColor rgb="FFF2F2F2"/>
        </patternFill>
      </fill>
    </dxf>
  </rfmt>
  <rfmt sheetId="1" sqref="AF736" start="0" length="2147483647">
    <dxf>
      <font>
        <b/>
      </font>
    </dxf>
  </rfmt>
  <rfmt sheetId="1" sqref="AF736" start="0" length="2147483647">
    <dxf>
      <font/>
    </dxf>
  </rfmt>
  <rfmt sheetId="1" sqref="AF736" start="0" length="0">
    <dxf>
      <border>
        <left/>
        <right/>
        <top style="thin">
          <color indexed="64"/>
        </top>
        <bottom/>
      </border>
    </dxf>
  </rfmt>
  <rfmt sheetId="1" sqref="AF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6" sId="1">
    <oc r="AG736">
      <f xml:space="preserve"> SUM(AG611:AG735)</f>
    </oc>
    <nc r="AG736">
      <f xml:space="preserve"> SUM(AG611:AG735)</f>
    </nc>
  </rcc>
  <rfmt sheetId="1" sqref="AG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36" start="0" length="0">
    <dxf>
      <fill>
        <patternFill patternType="solid">
          <bgColor rgb="FFF2F2F2"/>
        </patternFill>
      </fill>
    </dxf>
  </rfmt>
  <rfmt sheetId="1" sqref="AG736" start="0" length="2147483647">
    <dxf>
      <font/>
    </dxf>
  </rfmt>
  <rfmt sheetId="1" sqref="AG736" start="0" length="2147483647">
    <dxf>
      <font/>
    </dxf>
  </rfmt>
  <rfmt sheetId="1" sqref="AG736" start="0" length="0">
    <dxf>
      <border>
        <left/>
        <right/>
        <top style="thin">
          <color indexed="64"/>
        </top>
        <bottom/>
      </border>
    </dxf>
  </rfmt>
  <rfmt sheetId="1" sqref="AG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617" sId="1">
    <oc r="AH736">
      <f xml:space="preserve"> SUM(AH611:AH735)</f>
    </oc>
    <nc r="AH736">
      <f xml:space="preserve"> SUM(AH611:AH735)</f>
    </nc>
  </rcc>
  <rfmt sheetId="1" sqref="AH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36" start="0" length="0">
    <dxf>
      <fill>
        <patternFill patternType="solid">
          <bgColor rgb="FFF2F2F2"/>
        </patternFill>
      </fill>
    </dxf>
  </rfmt>
  <rfmt sheetId="1" sqref="AH736" start="0" length="2147483647">
    <dxf>
      <font/>
    </dxf>
  </rfmt>
  <rfmt sheetId="1" sqref="AH736" start="0" length="2147483647">
    <dxf>
      <font/>
    </dxf>
  </rfmt>
  <rfmt sheetId="1" sqref="AH736" start="0" length="0">
    <dxf>
      <border>
        <left/>
        <right/>
        <top style="thin">
          <color indexed="64"/>
        </top>
        <bottom/>
      </border>
    </dxf>
  </rfmt>
  <rfmt sheetId="1" sqref="AH73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7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36" start="0" length="0">
    <dxf>
      <fill>
        <patternFill patternType="solid">
          <bgColor rgb="FFF2F2F2"/>
        </patternFill>
      </fill>
    </dxf>
  </rfmt>
  <rfmt sheetId="1" sqref="AI736" start="0" length="2147483647">
    <dxf>
      <font>
        <b/>
      </font>
    </dxf>
  </rfmt>
  <rfmt sheetId="1" sqref="AI736" start="0" length="2147483647">
    <dxf>
      <font/>
    </dxf>
  </rfmt>
  <rfmt sheetId="1" sqref="AI736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736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1618" sId="1" numFmtId="4">
    <oc r="J755">
      <v>105</v>
    </oc>
    <nc r="J755">
      <v>0</v>
    </nc>
  </rcc>
  <rcc rId="1619" sId="1" numFmtId="4">
    <oc r="AE755">
      <v>105</v>
    </oc>
    <nc r="AE755">
      <v>0</v>
    </nc>
  </rcc>
  <rcc rId="1620" sId="1" numFmtId="4">
    <oc r="J756">
      <v>-97</v>
    </oc>
    <nc r="J756">
      <v>0</v>
    </nc>
  </rcc>
  <rcc rId="1621" sId="1" numFmtId="4">
    <oc r="AE756">
      <v>-97</v>
    </oc>
    <nc r="AE756">
      <v>0</v>
    </nc>
  </rcc>
  <rrc rId="1622" sId="1" ref="A757:XFD757" action="insertRow">
    <undo index="0" exp="area" dr="G$1:G$1048576" r="E9" sId="1"/>
    <undo index="2" exp="area" ref3D="1" dr="$A$773:$XFD$83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57:AI757" start="0" length="0">
    <dxf>
      <fill>
        <patternFill patternType="none">
          <bgColor indexed="65"/>
        </patternFill>
      </fill>
    </dxf>
  </rfmt>
  <rfmt sheetId="1" sqref="A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7" start="0" length="2147483647">
    <dxf>
      <font/>
    </dxf>
  </rfmt>
  <rfmt sheetId="1" sqref="A757" start="0" length="2147483647">
    <dxf>
      <font/>
    </dxf>
  </rfmt>
  <rfmt sheetId="1" sqref="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7" start="0" length="2147483647">
    <dxf>
      <font/>
    </dxf>
  </rfmt>
  <rfmt sheetId="1" sqref="B757" start="0" length="2147483647">
    <dxf>
      <font/>
    </dxf>
  </rfmt>
  <rfmt sheetId="1" sqref="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7" start="0" length="2147483647">
    <dxf>
      <font/>
    </dxf>
  </rfmt>
  <rfmt sheetId="1" sqref="C757" start="0" length="2147483647">
    <dxf>
      <font/>
    </dxf>
  </rfmt>
  <rfmt sheetId="1" sqref="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7" start="0" length="2147483647">
    <dxf>
      <font/>
    </dxf>
  </rfmt>
  <rfmt sheetId="1" sqref="D757" start="0" length="2147483647">
    <dxf>
      <font/>
    </dxf>
  </rfmt>
  <rfmt sheetId="1" sqref="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7" start="0" length="2147483647">
    <dxf>
      <font/>
    </dxf>
  </rfmt>
  <rfmt sheetId="1" sqref="E757" start="0" length="2147483647">
    <dxf>
      <font/>
    </dxf>
  </rfmt>
  <rfmt sheetId="1" sqref="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7" start="0" length="2147483647">
    <dxf>
      <font/>
    </dxf>
  </rfmt>
  <rfmt sheetId="1" sqref="F757" start="0" length="2147483647">
    <dxf>
      <font/>
    </dxf>
  </rfmt>
  <rfmt sheetId="1" sqref="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7" start="0" length="2147483647">
    <dxf>
      <font/>
    </dxf>
  </rfmt>
  <rfmt sheetId="1" sqref="G757" start="0" length="2147483647">
    <dxf>
      <font/>
    </dxf>
  </rfmt>
  <rfmt sheetId="1" sqref="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7" start="0" length="2147483647">
    <dxf>
      <font/>
    </dxf>
  </rfmt>
  <rfmt sheetId="1" sqref="H757" start="0" length="2147483647">
    <dxf>
      <font/>
    </dxf>
  </rfmt>
  <rfmt sheetId="1" sqref="I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7" start="0" length="2147483647">
    <dxf>
      <font/>
    </dxf>
  </rfmt>
  <rfmt sheetId="1" sqref="I757" start="0" length="2147483647">
    <dxf>
      <font/>
    </dxf>
  </rfmt>
  <rfmt sheetId="1" sqref="J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7" start="0" length="2147483647">
    <dxf>
      <font/>
    </dxf>
  </rfmt>
  <rfmt sheetId="1" sqref="J757" start="0" length="2147483647">
    <dxf>
      <font/>
    </dxf>
  </rfmt>
  <rfmt sheetId="1" sqref="K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7" start="0" length="2147483647">
    <dxf>
      <font/>
    </dxf>
  </rfmt>
  <rfmt sheetId="1" sqref="K757" start="0" length="2147483647">
    <dxf>
      <font/>
    </dxf>
  </rfmt>
  <rfmt sheetId="1" sqref="L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7" start="0" length="2147483647">
    <dxf>
      <font/>
    </dxf>
  </rfmt>
  <rfmt sheetId="1" sqref="L757" start="0" length="2147483647">
    <dxf>
      <font/>
    </dxf>
  </rfmt>
  <rfmt sheetId="1" sqref="M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7" start="0" length="2147483647">
    <dxf>
      <font/>
    </dxf>
  </rfmt>
  <rfmt sheetId="1" sqref="M757" start="0" length="2147483647">
    <dxf>
      <font/>
    </dxf>
  </rfmt>
  <rfmt sheetId="1" sqref="N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7" start="0" length="2147483647">
    <dxf>
      <font/>
    </dxf>
  </rfmt>
  <rfmt sheetId="1" sqref="N757" start="0" length="2147483647">
    <dxf>
      <font/>
    </dxf>
  </rfmt>
  <rfmt sheetId="1" sqref="O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7" start="0" length="2147483647">
    <dxf>
      <font/>
    </dxf>
  </rfmt>
  <rfmt sheetId="1" sqref="O757" start="0" length="2147483647">
    <dxf>
      <font/>
    </dxf>
  </rfmt>
  <rfmt sheetId="1" sqref="P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7" start="0" length="2147483647">
    <dxf>
      <font/>
    </dxf>
  </rfmt>
  <rfmt sheetId="1" sqref="P757" start="0" length="2147483647">
    <dxf>
      <font/>
    </dxf>
  </rfmt>
  <rfmt sheetId="1" sqref="Q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7" start="0" length="2147483647">
    <dxf>
      <font/>
    </dxf>
  </rfmt>
  <rfmt sheetId="1" sqref="Q757" start="0" length="2147483647">
    <dxf>
      <font/>
    </dxf>
  </rfmt>
  <rfmt sheetId="1" sqref="R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7" start="0" length="2147483647">
    <dxf>
      <font/>
    </dxf>
  </rfmt>
  <rfmt sheetId="1" sqref="R757" start="0" length="2147483647">
    <dxf>
      <font/>
    </dxf>
  </rfmt>
  <rfmt sheetId="1" sqref="S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7" start="0" length="2147483647">
    <dxf>
      <font/>
    </dxf>
  </rfmt>
  <rfmt sheetId="1" sqref="S757" start="0" length="2147483647">
    <dxf>
      <font/>
    </dxf>
  </rfmt>
  <rfmt sheetId="1" sqref="T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7" start="0" length="2147483647">
    <dxf>
      <font/>
    </dxf>
  </rfmt>
  <rfmt sheetId="1" sqref="T757" start="0" length="2147483647">
    <dxf>
      <font/>
    </dxf>
  </rfmt>
  <rfmt sheetId="1" sqref="U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7" start="0" length="2147483647">
    <dxf>
      <font/>
    </dxf>
  </rfmt>
  <rfmt sheetId="1" sqref="U757" start="0" length="2147483647">
    <dxf>
      <font/>
    </dxf>
  </rfmt>
  <rfmt sheetId="1" sqref="V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7" start="0" length="2147483647">
    <dxf>
      <font/>
    </dxf>
  </rfmt>
  <rfmt sheetId="1" sqref="V757" start="0" length="2147483647">
    <dxf>
      <font/>
    </dxf>
  </rfmt>
  <rfmt sheetId="1" sqref="W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7" start="0" length="2147483647">
    <dxf>
      <font/>
    </dxf>
  </rfmt>
  <rfmt sheetId="1" sqref="W757" start="0" length="2147483647">
    <dxf>
      <font/>
    </dxf>
  </rfmt>
  <rfmt sheetId="1" sqref="X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7" start="0" length="2147483647">
    <dxf>
      <font/>
    </dxf>
  </rfmt>
  <rfmt sheetId="1" sqref="X757" start="0" length="2147483647">
    <dxf>
      <font/>
    </dxf>
  </rfmt>
  <rfmt sheetId="1" sqref="Y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7" start="0" length="2147483647">
    <dxf>
      <font/>
    </dxf>
  </rfmt>
  <rfmt sheetId="1" sqref="Y757" start="0" length="2147483647">
    <dxf>
      <font/>
    </dxf>
  </rfmt>
  <rfmt sheetId="1" sqref="Z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7" start="0" length="2147483647">
    <dxf>
      <font/>
    </dxf>
  </rfmt>
  <rfmt sheetId="1" sqref="Z757" start="0" length="2147483647">
    <dxf>
      <font/>
    </dxf>
  </rfmt>
  <rfmt sheetId="1" sqref="AA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7" start="0" length="2147483647">
    <dxf>
      <font/>
    </dxf>
  </rfmt>
  <rfmt sheetId="1" sqref="AA757" start="0" length="2147483647">
    <dxf>
      <font/>
    </dxf>
  </rfmt>
  <rfmt sheetId="1" sqref="A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7" start="0" length="0">
    <dxf>
      <fill>
        <patternFill patternType="solid">
          <bgColor rgb="FFF2F2F2"/>
        </patternFill>
      </fill>
    </dxf>
  </rfmt>
  <rfmt sheetId="1" sqref="AB757" start="0" length="2147483647">
    <dxf>
      <font/>
    </dxf>
  </rfmt>
  <rfmt sheetId="1" sqref="AB757" start="0" length="2147483647">
    <dxf>
      <font/>
    </dxf>
  </rfmt>
  <rfmt sheetId="1" sqref="A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7" start="0" length="0">
    <dxf>
      <fill>
        <patternFill patternType="solid">
          <bgColor rgb="FFF2F2F2"/>
        </patternFill>
      </fill>
    </dxf>
  </rfmt>
  <rfmt sheetId="1" sqref="AC757" start="0" length="2147483647">
    <dxf>
      <font/>
    </dxf>
  </rfmt>
  <rfmt sheetId="1" sqref="AC757" start="0" length="2147483647">
    <dxf>
      <font/>
    </dxf>
  </rfmt>
  <rfmt sheetId="1" sqref="A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7" start="0" length="0">
    <dxf>
      <fill>
        <patternFill patternType="solid">
          <bgColor rgb="FFF2F2F2"/>
        </patternFill>
      </fill>
    </dxf>
  </rfmt>
  <rfmt sheetId="1" sqref="AD757" start="0" length="2147483647">
    <dxf>
      <font/>
    </dxf>
  </rfmt>
  <rfmt sheetId="1" sqref="AD757" start="0" length="2147483647">
    <dxf>
      <font/>
    </dxf>
  </rfmt>
  <rfmt sheetId="1" sqref="A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7" start="0" length="0">
    <dxf>
      <fill>
        <patternFill patternType="solid">
          <bgColor rgb="FFF2F2F2"/>
        </patternFill>
      </fill>
    </dxf>
  </rfmt>
  <rfmt sheetId="1" sqref="AE757" start="0" length="2147483647">
    <dxf>
      <font/>
    </dxf>
  </rfmt>
  <rfmt sheetId="1" sqref="AE757" start="0" length="2147483647">
    <dxf>
      <font/>
    </dxf>
  </rfmt>
  <rfmt sheetId="1" sqref="A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7" start="0" length="0">
    <dxf>
      <fill>
        <patternFill patternType="solid">
          <bgColor rgb="FFF2F2F2"/>
        </patternFill>
      </fill>
    </dxf>
  </rfmt>
  <rfmt sheetId="1" sqref="AF757" start="0" length="2147483647">
    <dxf>
      <font/>
    </dxf>
  </rfmt>
  <rfmt sheetId="1" sqref="AF757" start="0" length="2147483647">
    <dxf>
      <font/>
    </dxf>
  </rfmt>
  <rfmt sheetId="1" sqref="A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7" start="0" length="0">
    <dxf>
      <fill>
        <patternFill patternType="solid">
          <bgColor rgb="FFF2F2F2"/>
        </patternFill>
      </fill>
    </dxf>
  </rfmt>
  <rfmt sheetId="1" sqref="AG757" start="0" length="2147483647">
    <dxf>
      <font/>
    </dxf>
  </rfmt>
  <rfmt sheetId="1" sqref="AG757" start="0" length="2147483647">
    <dxf>
      <font/>
    </dxf>
  </rfmt>
  <rfmt sheetId="1" sqref="A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7" start="0" length="0">
    <dxf>
      <fill>
        <patternFill patternType="solid">
          <bgColor rgb="FFF2F2F2"/>
        </patternFill>
      </fill>
    </dxf>
  </rfmt>
  <rfmt sheetId="1" sqref="AH757" start="0" length="2147483647">
    <dxf>
      <font/>
    </dxf>
  </rfmt>
  <rfmt sheetId="1" sqref="AH757" start="0" length="2147483647">
    <dxf>
      <font/>
    </dxf>
  </rfmt>
  <rfmt sheetId="1" sqref="AI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7" start="0" length="0">
    <dxf>
      <fill>
        <patternFill patternType="solid">
          <bgColor rgb="FFF2F2F2"/>
        </patternFill>
      </fill>
    </dxf>
  </rfmt>
  <rfmt sheetId="1" sqref="AI757" start="0" length="2147483647">
    <dxf>
      <font/>
    </dxf>
  </rfmt>
  <rfmt sheetId="1" sqref="AI757" start="0" length="2147483647">
    <dxf>
      <font/>
    </dxf>
  </rfmt>
  <rcc rId="1623" sId="1">
    <nc r="B757">
      <v>28263</v>
    </nc>
  </rcc>
  <rfmt sheetId="1" sqref="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7" start="0" length="2147483647">
    <dxf>
      <font/>
    </dxf>
  </rfmt>
  <rfmt sheetId="1" sqref="B757" start="0" length="2147483647">
    <dxf>
      <font/>
    </dxf>
  </rfmt>
  <rcc rId="1624" sId="1">
    <nc r="C757" t="inlineStr">
      <is>
        <t>JBU8 Comdty</t>
      </is>
    </nc>
  </rcc>
  <rfmt sheetId="1" sqref="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7" start="0" length="2147483647">
    <dxf>
      <font/>
    </dxf>
  </rfmt>
  <rfmt sheetId="1" sqref="C757" start="0" length="2147483647">
    <dxf>
      <font/>
    </dxf>
  </rfmt>
  <rcc rId="1625" sId="1">
    <nc r="E757" t="inlineStr">
      <is>
        <t>JPN 10Y Bond(Ose) Sep18</t>
      </is>
    </nc>
  </rcc>
  <rfmt sheetId="1" sqref="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7" start="0" length="2147483647">
    <dxf>
      <font/>
    </dxf>
  </rfmt>
  <rfmt sheetId="1" sqref="E757" start="0" length="2147483647">
    <dxf>
      <font/>
    </dxf>
  </rfmt>
  <rcc rId="1626" sId="1">
    <nc r="D757">
      <f>_xll.BDP(C757,$D$11)</f>
    </nc>
  </rcc>
  <rfmt sheetId="1" sqref="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7" start="0" length="2147483647">
    <dxf>
      <font/>
    </dxf>
  </rfmt>
  <rfmt sheetId="1" sqref="D757" start="0" length="2147483647">
    <dxf>
      <font/>
    </dxf>
  </rfmt>
  <rcc rId="1627" sId="1">
    <nc r="F757">
      <f>_xll.BDP(C757,$F$11)</f>
    </nc>
  </rcc>
  <rfmt sheetId="1" sqref="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7" start="0" length="2147483647">
    <dxf>
      <font/>
    </dxf>
  </rfmt>
  <rfmt sheetId="1" sqref="F757" start="0" length="2147483647">
    <dxf>
      <font/>
    </dxf>
  </rfmt>
  <rcc rId="1628" sId="1">
    <nc r="G757">
      <f>_xll.BDP(C757,$G$11)</f>
    </nc>
  </rcc>
  <rfmt sheetId="1" sqref="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7" start="0" length="2147483647">
    <dxf>
      <font/>
    </dxf>
  </rfmt>
  <rfmt sheetId="1" sqref="G757" start="0" length="2147483647">
    <dxf>
      <font/>
    </dxf>
  </rfmt>
  <rcc rId="1629" sId="1">
    <nc r="AB757">
      <f>_xll.BDH(C757,$AB$11,$D$1,$D$1)</f>
    </nc>
  </rcc>
  <rfmt sheetId="1" sqref="AB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7" start="0" length="0">
    <dxf>
      <fill>
        <patternFill patternType="solid">
          <bgColor rgb="FFF2F2F2"/>
        </patternFill>
      </fill>
    </dxf>
  </rfmt>
  <rfmt sheetId="1" sqref="AB757" start="0" length="2147483647">
    <dxf>
      <font/>
    </dxf>
  </rfmt>
  <rfmt sheetId="1" sqref="AB757" start="0" length="2147483647">
    <dxf>
      <font/>
    </dxf>
  </rfmt>
  <rcc rId="1630" sId="1">
    <nc r="H757">
      <f>IF(OR(OR(G757="#N/A N/A",G757="#N/A Real Time"),OR(F757="#N/A N/A",F757="#N/A Real Time")),0,  G757 - F757)</f>
    </nc>
  </rcc>
  <rfmt sheetId="1" sqref="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7" start="0" length="2147483647">
    <dxf>
      <font/>
    </dxf>
  </rfmt>
  <rfmt sheetId="1" sqref="H757" start="0" length="2147483647">
    <dxf>
      <font/>
    </dxf>
  </rfmt>
  <rcc rId="1631" sId="1">
    <nc r="I757">
      <f>IF(OR(F757=0,F757="#N/A N/A"),0,H757 / F757*100)</f>
    </nc>
  </rcc>
  <rfmt sheetId="1" sqref="I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7" start="0" length="2147483647">
    <dxf>
      <font/>
    </dxf>
  </rfmt>
  <rfmt sheetId="1" sqref="I757" start="0" length="2147483647">
    <dxf>
      <font/>
    </dxf>
  </rfmt>
  <rcc rId="1632" sId="1" numFmtId="4">
    <nc r="J757">
      <v>-129</v>
    </nc>
  </rcc>
  <rfmt sheetId="1" sqref="J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7" start="0" length="2147483647">
    <dxf>
      <font/>
    </dxf>
  </rfmt>
  <rfmt sheetId="1" sqref="J757" start="0" length="2147483647">
    <dxf>
      <font/>
    </dxf>
  </rfmt>
  <rcc rId="1633" sId="1">
    <nc r="K757">
      <f>CONCATENATE(D839,D757, " Curncy")</f>
    </nc>
  </rcc>
  <rfmt sheetId="1" sqref="K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7" start="0" length="2147483647">
    <dxf>
      <font/>
    </dxf>
  </rfmt>
  <rfmt sheetId="1" sqref="K757" start="0" length="2147483647">
    <dxf>
      <font/>
    </dxf>
  </rfmt>
  <rcc rId="1634" sId="1">
    <nc r="L757">
      <f>IF(D757 = D839,1,_xll.BDP(K757,$L$11))</f>
    </nc>
  </rcc>
  <rfmt sheetId="1" sqref="L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7" start="0" length="2147483647">
    <dxf>
      <font/>
    </dxf>
  </rfmt>
  <rfmt sheetId="1" sqref="L757" start="0" length="2147483647">
    <dxf>
      <font/>
    </dxf>
  </rfmt>
  <rcc rId="1635" sId="1">
    <nc r="M757">
      <f>IF(D757 = D839,1,_xll.BDP(K757,$M$11)*L757)</f>
    </nc>
  </rcc>
  <rfmt sheetId="1" sqref="M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7" start="0" length="2147483647">
    <dxf>
      <font/>
    </dxf>
  </rfmt>
  <rfmt sheetId="1" sqref="M757" start="0" length="2147483647">
    <dxf>
      <font/>
    </dxf>
  </rfmt>
  <rcc rId="1636" sId="1">
    <nc r="N757">
      <f>H757*J757*V757/M757</f>
    </nc>
  </rcc>
  <rfmt sheetId="1" sqref="N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7" start="0" length="2147483647">
    <dxf>
      <font/>
    </dxf>
  </rfmt>
  <rfmt sheetId="1" sqref="N757" start="0" length="2147483647">
    <dxf>
      <font/>
    </dxf>
  </rfmt>
  <rcc rId="1637" sId="1">
    <nc r="O757">
      <f>N757 / AA773</f>
    </nc>
  </rcc>
  <rfmt sheetId="1" sqref="O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7" start="0" length="2147483647">
    <dxf>
      <font/>
    </dxf>
  </rfmt>
  <rfmt sheetId="1" sqref="O757" start="0" length="2147483647">
    <dxf>
      <font/>
    </dxf>
  </rfmt>
  <rcc rId="1638" sId="1">
    <nc r="P757">
      <f>N757 / AA839</f>
    </nc>
  </rcc>
  <rfmt sheetId="1" sqref="P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7" start="0" length="2147483647">
    <dxf>
      <font/>
    </dxf>
  </rfmt>
  <rfmt sheetId="1" sqref="P757" start="0" length="2147483647">
    <dxf>
      <font/>
    </dxf>
  </rfmt>
  <rcc rId="1639" sId="1">
    <nc r="Q757">
      <f>IF(J757=0,0,G757*J757*V757/M757)</f>
    </nc>
  </rcc>
  <rfmt sheetId="1" sqref="Q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7" start="0" length="2147483647">
    <dxf>
      <font/>
    </dxf>
  </rfmt>
  <rfmt sheetId="1" sqref="Q757" start="0" length="2147483647">
    <dxf>
      <font/>
    </dxf>
  </rfmt>
  <rcc rId="1640" sId="1">
    <nc r="R757">
      <f>Q757 / AA773*100</f>
    </nc>
  </rcc>
  <rfmt sheetId="1" sqref="R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7" start="0" length="2147483647">
    <dxf>
      <font/>
    </dxf>
  </rfmt>
  <rfmt sheetId="1" sqref="R757" start="0" length="2147483647">
    <dxf>
      <font/>
    </dxf>
  </rfmt>
  <rcc rId="1641" sId="1">
    <nc r="S757">
      <f>Q757 / AA839*100</f>
    </nc>
  </rcc>
  <rfmt sheetId="1" sqref="S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7" start="0" length="2147483647">
    <dxf>
      <font/>
    </dxf>
  </rfmt>
  <rfmt sheetId="1" sqref="S757" start="0" length="2147483647">
    <dxf>
      <font/>
    </dxf>
  </rfmt>
  <rcc rId="1642" sId="1">
    <nc r="T757">
      <f>IF(S757&lt;0,R757,0)</f>
    </nc>
  </rcc>
  <rfmt sheetId="1" sqref="T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7" start="0" length="2147483647">
    <dxf>
      <font/>
    </dxf>
  </rfmt>
  <rfmt sheetId="1" sqref="T757" start="0" length="2147483647">
    <dxf>
      <font/>
    </dxf>
  </rfmt>
  <rcc rId="1643" sId="1">
    <nc r="U757">
      <f>IF(S757&gt;0,R757,0)</f>
    </nc>
  </rcc>
  <rfmt sheetId="1" sqref="U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7" start="0" length="2147483647">
    <dxf>
      <font/>
    </dxf>
  </rfmt>
  <rfmt sheetId="1" sqref="U757" start="0" length="2147483647">
    <dxf>
      <font/>
    </dxf>
  </rfmt>
  <rcc rId="1644" sId="1">
    <nc r="V757">
      <f>IF(EXACT(D757,UPPER(D757)),1,0.01)/X757</f>
    </nc>
  </rcc>
  <rfmt sheetId="1" sqref="V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7" start="0" length="2147483647">
    <dxf>
      <font/>
    </dxf>
  </rfmt>
  <rfmt sheetId="1" sqref="V757" start="0" length="2147483647">
    <dxf>
      <font/>
    </dxf>
  </rfmt>
  <rcc rId="1645" sId="1">
    <nc r="W757">
      <v>4</v>
    </nc>
  </rcc>
  <rfmt sheetId="1" sqref="W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7" start="0" length="2147483647">
    <dxf>
      <font/>
    </dxf>
  </rfmt>
  <rfmt sheetId="1" sqref="W757" start="0" length="2147483647">
    <dxf>
      <font/>
    </dxf>
  </rfmt>
  <rcc rId="1646" sId="1">
    <nc r="X757">
      <v>9.9999999999999995E-7</v>
    </nc>
  </rcc>
  <rfmt sheetId="1" sqref="X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7" start="0" length="2147483647">
    <dxf>
      <font/>
    </dxf>
  </rfmt>
  <rfmt sheetId="1" sqref="X757" start="0" length="2147483647">
    <dxf>
      <font/>
    </dxf>
  </rfmt>
  <rcc rId="1647" sId="1">
    <nc r="Y757">
      <f>IF(AND(S757&lt;0,O757&gt;0),O757,0)</f>
    </nc>
  </rcc>
  <rfmt sheetId="1" sqref="Y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7" start="0" length="2147483647">
    <dxf>
      <font/>
    </dxf>
  </rfmt>
  <rfmt sheetId="1" sqref="Y757" start="0" length="2147483647">
    <dxf>
      <font/>
    </dxf>
  </rfmt>
  <rcc rId="1648" sId="1">
    <nc r="Z757">
      <f>IF(AND(S757&gt;0,O757&gt;0),O757,0)</f>
    </nc>
  </rcc>
  <rfmt sheetId="1" sqref="Z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7" start="0" length="2147483647">
    <dxf>
      <font/>
    </dxf>
  </rfmt>
  <rfmt sheetId="1" sqref="Z757" start="0" length="2147483647">
    <dxf>
      <font/>
    </dxf>
  </rfmt>
  <rcc rId="1649" sId="1">
    <nc r="AC757">
      <f>IF(OR(OR(F757="#N/A N/A",F757="#N/A Real Time"),OR(AB757="#N/A N/A",AB757="#N/A Real Time")),0,  F757 - AB757)</f>
    </nc>
  </rcc>
  <rfmt sheetId="1" sqref="AC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7" start="0" length="0">
    <dxf>
      <fill>
        <patternFill patternType="solid">
          <bgColor rgb="FFF2F2F2"/>
        </patternFill>
      </fill>
    </dxf>
  </rfmt>
  <rfmt sheetId="1" sqref="AC757" start="0" length="2147483647">
    <dxf>
      <font/>
    </dxf>
  </rfmt>
  <rfmt sheetId="1" sqref="AC757" start="0" length="2147483647">
    <dxf>
      <font/>
    </dxf>
  </rfmt>
  <rcc rId="1650" sId="1">
    <nc r="AD757">
      <f>IF(OR(AB757=0,AB757="#N/A N/A"),0,AC757 / AB757*100)</f>
    </nc>
  </rcc>
  <rfmt sheetId="1" sqref="AD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7" start="0" length="0">
    <dxf>
      <fill>
        <patternFill patternType="solid">
          <bgColor rgb="FFF2F2F2"/>
        </patternFill>
      </fill>
    </dxf>
  </rfmt>
  <rfmt sheetId="1" sqref="AD757" start="0" length="2147483647">
    <dxf>
      <font/>
    </dxf>
  </rfmt>
  <rfmt sheetId="1" sqref="AD757" start="0" length="2147483647">
    <dxf>
      <font/>
    </dxf>
  </rfmt>
  <rcc rId="1651" sId="1" numFmtId="4">
    <nc r="AE757">
      <v>-129</v>
    </nc>
  </rcc>
  <rfmt sheetId="1" sqref="AE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7" start="0" length="0">
    <dxf>
      <fill>
        <patternFill patternType="solid">
          <bgColor rgb="FFF2F2F2"/>
        </patternFill>
      </fill>
    </dxf>
  </rfmt>
  <rfmt sheetId="1" sqref="AE757" start="0" length="2147483647">
    <dxf>
      <font/>
    </dxf>
  </rfmt>
  <rfmt sheetId="1" sqref="AE757" start="0" length="2147483647">
    <dxf>
      <font/>
    </dxf>
  </rfmt>
  <rcc rId="1652" sId="1">
    <nc r="AF757">
      <f>IF(D757 = D839,1,_xll.BDP(K757,$AF$11)*L757)</f>
    </nc>
  </rcc>
  <rfmt sheetId="1" sqref="AF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7" start="0" length="0">
    <dxf>
      <fill>
        <patternFill patternType="solid">
          <bgColor rgb="FFF2F2F2"/>
        </patternFill>
      </fill>
    </dxf>
  </rfmt>
  <rfmt sheetId="1" sqref="AF757" start="0" length="2147483647">
    <dxf>
      <font/>
    </dxf>
  </rfmt>
  <rfmt sheetId="1" sqref="AF757" start="0" length="2147483647">
    <dxf>
      <font/>
    </dxf>
  </rfmt>
  <rcc rId="1653" sId="1">
    <nc r="AG757">
      <f>AC757*AE757*V757/AF757 / AI773</f>
    </nc>
  </rcc>
  <rfmt sheetId="1" sqref="AG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7" start="0" length="0">
    <dxf>
      <fill>
        <patternFill patternType="solid">
          <bgColor rgb="FFF2F2F2"/>
        </patternFill>
      </fill>
    </dxf>
  </rfmt>
  <rfmt sheetId="1" sqref="AG757" start="0" length="2147483647">
    <dxf>
      <font/>
    </dxf>
  </rfmt>
  <rfmt sheetId="1" sqref="AG757" start="0" length="2147483647">
    <dxf>
      <font/>
    </dxf>
  </rfmt>
  <rcc rId="1654" sId="1">
    <nc r="AH757">
      <f>AC757*AE757*V757/AF757 / AI839</f>
    </nc>
  </rcc>
  <rfmt sheetId="1" sqref="AH7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7" start="0" length="0">
    <dxf>
      <fill>
        <patternFill patternType="solid">
          <bgColor rgb="FFF2F2F2"/>
        </patternFill>
      </fill>
    </dxf>
  </rfmt>
  <rfmt sheetId="1" sqref="AH757" start="0" length="2147483647">
    <dxf>
      <font/>
    </dxf>
  </rfmt>
  <rfmt sheetId="1" sqref="AH757" start="0" length="2147483647">
    <dxf>
      <font/>
    </dxf>
  </rfmt>
  <rcc rId="1655" sId="1" numFmtId="4">
    <oc r="J758">
      <v>-1951</v>
    </oc>
    <nc r="J758">
      <v>0</v>
    </nc>
  </rcc>
  <rcc rId="1656" sId="1" numFmtId="4">
    <oc r="AE758">
      <v>-1832</v>
    </oc>
    <nc r="AE758">
      <v>0</v>
    </nc>
  </rcc>
  <rrc rId="1657" sId="1" ref="A759:XFD759" action="insertRow">
    <undo index="0" exp="area" dr="G$1:G$1048576" r="E9" sId="1"/>
    <undo index="2" exp="area" ref3D="1" dr="$A$774:$XFD$83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59:AI759" start="0" length="0">
    <dxf>
      <fill>
        <patternFill patternType="none">
          <bgColor indexed="65"/>
        </patternFill>
      </fill>
    </dxf>
  </rfmt>
  <rfmt sheetId="1" sqref="A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9" start="0" length="2147483647">
    <dxf>
      <font/>
    </dxf>
  </rfmt>
  <rfmt sheetId="1" sqref="A759" start="0" length="2147483647">
    <dxf>
      <font/>
    </dxf>
  </rfmt>
  <rfmt sheetId="1" sqref="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9" start="0" length="2147483647">
    <dxf>
      <font/>
    </dxf>
  </rfmt>
  <rfmt sheetId="1" sqref="B759" start="0" length="2147483647">
    <dxf>
      <font/>
    </dxf>
  </rfmt>
  <rfmt sheetId="1" sqref="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9" start="0" length="2147483647">
    <dxf>
      <font/>
    </dxf>
  </rfmt>
  <rfmt sheetId="1" sqref="C759" start="0" length="2147483647">
    <dxf>
      <font/>
    </dxf>
  </rfmt>
  <rfmt sheetId="1" sqref="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9" start="0" length="2147483647">
    <dxf>
      <font/>
    </dxf>
  </rfmt>
  <rfmt sheetId="1" sqref="D759" start="0" length="2147483647">
    <dxf>
      <font/>
    </dxf>
  </rfmt>
  <rfmt sheetId="1" sqref="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9" start="0" length="2147483647">
    <dxf>
      <font/>
    </dxf>
  </rfmt>
  <rfmt sheetId="1" sqref="E759" start="0" length="2147483647">
    <dxf>
      <font/>
    </dxf>
  </rfmt>
  <rfmt sheetId="1" sqref="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9" start="0" length="2147483647">
    <dxf>
      <font/>
    </dxf>
  </rfmt>
  <rfmt sheetId="1" sqref="F759" start="0" length="2147483647">
    <dxf>
      <font/>
    </dxf>
  </rfmt>
  <rfmt sheetId="1" sqref="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9" start="0" length="2147483647">
    <dxf>
      <font/>
    </dxf>
  </rfmt>
  <rfmt sheetId="1" sqref="G759" start="0" length="2147483647">
    <dxf>
      <font/>
    </dxf>
  </rfmt>
  <rfmt sheetId="1" sqref="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9" start="0" length="2147483647">
    <dxf>
      <font/>
    </dxf>
  </rfmt>
  <rfmt sheetId="1" sqref="H759" start="0" length="2147483647">
    <dxf>
      <font/>
    </dxf>
  </rfmt>
  <rfmt sheetId="1" sqref="I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9" start="0" length="2147483647">
    <dxf>
      <font/>
    </dxf>
  </rfmt>
  <rfmt sheetId="1" sqref="I759" start="0" length="2147483647">
    <dxf>
      <font/>
    </dxf>
  </rfmt>
  <rfmt sheetId="1" sqref="J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9" start="0" length="2147483647">
    <dxf>
      <font/>
    </dxf>
  </rfmt>
  <rfmt sheetId="1" sqref="J759" start="0" length="2147483647">
    <dxf>
      <font/>
    </dxf>
  </rfmt>
  <rfmt sheetId="1" sqref="K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9" start="0" length="2147483647">
    <dxf>
      <font/>
    </dxf>
  </rfmt>
  <rfmt sheetId="1" sqref="K759" start="0" length="2147483647">
    <dxf>
      <font/>
    </dxf>
  </rfmt>
  <rfmt sheetId="1" sqref="L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9" start="0" length="2147483647">
    <dxf>
      <font/>
    </dxf>
  </rfmt>
  <rfmt sheetId="1" sqref="L759" start="0" length="2147483647">
    <dxf>
      <font/>
    </dxf>
  </rfmt>
  <rfmt sheetId="1" sqref="M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9" start="0" length="2147483647">
    <dxf>
      <font/>
    </dxf>
  </rfmt>
  <rfmt sheetId="1" sqref="M759" start="0" length="2147483647">
    <dxf>
      <font/>
    </dxf>
  </rfmt>
  <rfmt sheetId="1" sqref="N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9" start="0" length="2147483647">
    <dxf>
      <font/>
    </dxf>
  </rfmt>
  <rfmt sheetId="1" sqref="N759" start="0" length="2147483647">
    <dxf>
      <font/>
    </dxf>
  </rfmt>
  <rfmt sheetId="1" sqref="O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9" start="0" length="2147483647">
    <dxf>
      <font/>
    </dxf>
  </rfmt>
  <rfmt sheetId="1" sqref="O759" start="0" length="2147483647">
    <dxf>
      <font/>
    </dxf>
  </rfmt>
  <rfmt sheetId="1" sqref="P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9" start="0" length="2147483647">
    <dxf>
      <font/>
    </dxf>
  </rfmt>
  <rfmt sheetId="1" sqref="P759" start="0" length="2147483647">
    <dxf>
      <font/>
    </dxf>
  </rfmt>
  <rfmt sheetId="1" sqref="Q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9" start="0" length="2147483647">
    <dxf>
      <font/>
    </dxf>
  </rfmt>
  <rfmt sheetId="1" sqref="Q759" start="0" length="2147483647">
    <dxf>
      <font/>
    </dxf>
  </rfmt>
  <rfmt sheetId="1" sqref="R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9" start="0" length="2147483647">
    <dxf>
      <font/>
    </dxf>
  </rfmt>
  <rfmt sheetId="1" sqref="R759" start="0" length="2147483647">
    <dxf>
      <font/>
    </dxf>
  </rfmt>
  <rfmt sheetId="1" sqref="S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9" start="0" length="2147483647">
    <dxf>
      <font/>
    </dxf>
  </rfmt>
  <rfmt sheetId="1" sqref="S759" start="0" length="2147483647">
    <dxf>
      <font/>
    </dxf>
  </rfmt>
  <rfmt sheetId="1" sqref="T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9" start="0" length="2147483647">
    <dxf>
      <font/>
    </dxf>
  </rfmt>
  <rfmt sheetId="1" sqref="T759" start="0" length="2147483647">
    <dxf>
      <font/>
    </dxf>
  </rfmt>
  <rfmt sheetId="1" sqref="U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9" start="0" length="2147483647">
    <dxf>
      <font/>
    </dxf>
  </rfmt>
  <rfmt sheetId="1" sqref="U759" start="0" length="2147483647">
    <dxf>
      <font/>
    </dxf>
  </rfmt>
  <rfmt sheetId="1" sqref="V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9" start="0" length="2147483647">
    <dxf>
      <font/>
    </dxf>
  </rfmt>
  <rfmt sheetId="1" sqref="V759" start="0" length="2147483647">
    <dxf>
      <font/>
    </dxf>
  </rfmt>
  <rfmt sheetId="1" sqref="W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9" start="0" length="2147483647">
    <dxf>
      <font/>
    </dxf>
  </rfmt>
  <rfmt sheetId="1" sqref="W759" start="0" length="2147483647">
    <dxf>
      <font/>
    </dxf>
  </rfmt>
  <rfmt sheetId="1" sqref="X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9" start="0" length="2147483647">
    <dxf>
      <font/>
    </dxf>
  </rfmt>
  <rfmt sheetId="1" sqref="X759" start="0" length="2147483647">
    <dxf>
      <font/>
    </dxf>
  </rfmt>
  <rfmt sheetId="1" sqref="Y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9" start="0" length="2147483647">
    <dxf>
      <font/>
    </dxf>
  </rfmt>
  <rfmt sheetId="1" sqref="Y759" start="0" length="2147483647">
    <dxf>
      <font/>
    </dxf>
  </rfmt>
  <rfmt sheetId="1" sqref="Z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9" start="0" length="2147483647">
    <dxf>
      <font/>
    </dxf>
  </rfmt>
  <rfmt sheetId="1" sqref="Z759" start="0" length="2147483647">
    <dxf>
      <font/>
    </dxf>
  </rfmt>
  <rfmt sheetId="1" sqref="AA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9" start="0" length="2147483647">
    <dxf>
      <font/>
    </dxf>
  </rfmt>
  <rfmt sheetId="1" sqref="AA759" start="0" length="2147483647">
    <dxf>
      <font/>
    </dxf>
  </rfmt>
  <rfmt sheetId="1" sqref="A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9" start="0" length="0">
    <dxf>
      <fill>
        <patternFill patternType="solid">
          <bgColor rgb="FFF2F2F2"/>
        </patternFill>
      </fill>
    </dxf>
  </rfmt>
  <rfmt sheetId="1" sqref="AB759" start="0" length="2147483647">
    <dxf>
      <font/>
    </dxf>
  </rfmt>
  <rfmt sheetId="1" sqref="AB759" start="0" length="2147483647">
    <dxf>
      <font/>
    </dxf>
  </rfmt>
  <rfmt sheetId="1" sqref="A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9" start="0" length="0">
    <dxf>
      <fill>
        <patternFill patternType="solid">
          <bgColor rgb="FFF2F2F2"/>
        </patternFill>
      </fill>
    </dxf>
  </rfmt>
  <rfmt sheetId="1" sqref="AC759" start="0" length="2147483647">
    <dxf>
      <font/>
    </dxf>
  </rfmt>
  <rfmt sheetId="1" sqref="AC759" start="0" length="2147483647">
    <dxf>
      <font/>
    </dxf>
  </rfmt>
  <rfmt sheetId="1" sqref="A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9" start="0" length="0">
    <dxf>
      <fill>
        <patternFill patternType="solid">
          <bgColor rgb="FFF2F2F2"/>
        </patternFill>
      </fill>
    </dxf>
  </rfmt>
  <rfmt sheetId="1" sqref="AD759" start="0" length="2147483647">
    <dxf>
      <font/>
    </dxf>
  </rfmt>
  <rfmt sheetId="1" sqref="AD759" start="0" length="2147483647">
    <dxf>
      <font/>
    </dxf>
  </rfmt>
  <rfmt sheetId="1" sqref="A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9" start="0" length="0">
    <dxf>
      <fill>
        <patternFill patternType="solid">
          <bgColor rgb="FFF2F2F2"/>
        </patternFill>
      </fill>
    </dxf>
  </rfmt>
  <rfmt sheetId="1" sqref="AE759" start="0" length="2147483647">
    <dxf>
      <font/>
    </dxf>
  </rfmt>
  <rfmt sheetId="1" sqref="AE759" start="0" length="2147483647">
    <dxf>
      <font/>
    </dxf>
  </rfmt>
  <rfmt sheetId="1" sqref="A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9" start="0" length="0">
    <dxf>
      <fill>
        <patternFill patternType="solid">
          <bgColor rgb="FFF2F2F2"/>
        </patternFill>
      </fill>
    </dxf>
  </rfmt>
  <rfmt sheetId="1" sqref="AF759" start="0" length="2147483647">
    <dxf>
      <font/>
    </dxf>
  </rfmt>
  <rfmt sheetId="1" sqref="AF759" start="0" length="2147483647">
    <dxf>
      <font/>
    </dxf>
  </rfmt>
  <rfmt sheetId="1" sqref="A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9" start="0" length="0">
    <dxf>
      <fill>
        <patternFill patternType="solid">
          <bgColor rgb="FFF2F2F2"/>
        </patternFill>
      </fill>
    </dxf>
  </rfmt>
  <rfmt sheetId="1" sqref="AG759" start="0" length="2147483647">
    <dxf>
      <font/>
    </dxf>
  </rfmt>
  <rfmt sheetId="1" sqref="AG759" start="0" length="2147483647">
    <dxf>
      <font/>
    </dxf>
  </rfmt>
  <rfmt sheetId="1" sqref="A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9" start="0" length="0">
    <dxf>
      <fill>
        <patternFill patternType="solid">
          <bgColor rgb="FFF2F2F2"/>
        </patternFill>
      </fill>
    </dxf>
  </rfmt>
  <rfmt sheetId="1" sqref="AH759" start="0" length="2147483647">
    <dxf>
      <font/>
    </dxf>
  </rfmt>
  <rfmt sheetId="1" sqref="AH759" start="0" length="2147483647">
    <dxf>
      <font/>
    </dxf>
  </rfmt>
  <rfmt sheetId="1" sqref="AI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9" start="0" length="0">
    <dxf>
      <fill>
        <patternFill patternType="solid">
          <bgColor rgb="FFF2F2F2"/>
        </patternFill>
      </fill>
    </dxf>
  </rfmt>
  <rfmt sheetId="1" sqref="AI759" start="0" length="2147483647">
    <dxf>
      <font/>
    </dxf>
  </rfmt>
  <rfmt sheetId="1" sqref="AI759" start="0" length="2147483647">
    <dxf>
      <font/>
    </dxf>
  </rfmt>
  <rcc rId="1658" sId="1">
    <nc r="B759">
      <v>28188</v>
    </nc>
  </rcc>
  <rfmt sheetId="1" sqref="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9" start="0" length="2147483647">
    <dxf>
      <font/>
    </dxf>
  </rfmt>
  <rfmt sheetId="1" sqref="B759" start="0" length="2147483647">
    <dxf>
      <font/>
    </dxf>
  </rfmt>
  <rcc rId="1659" sId="1">
    <nc r="C759" t="inlineStr">
      <is>
        <t>G U8 Comdty</t>
      </is>
    </nc>
  </rcc>
  <rfmt sheetId="1" sqref="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9" start="0" length="2147483647">
    <dxf>
      <font/>
    </dxf>
  </rfmt>
  <rfmt sheetId="1" sqref="C759" start="0" length="2147483647">
    <dxf>
      <font/>
    </dxf>
  </rfmt>
  <rcc rId="1660" sId="1">
    <nc r="E759" t="inlineStr">
      <is>
        <t>Long Gilt Future Sep18</t>
      </is>
    </nc>
  </rcc>
  <rfmt sheetId="1" sqref="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9" start="0" length="2147483647">
    <dxf>
      <font/>
    </dxf>
  </rfmt>
  <rfmt sheetId="1" sqref="E759" start="0" length="2147483647">
    <dxf>
      <font/>
    </dxf>
  </rfmt>
  <rcc rId="1661" sId="1">
    <nc r="D759">
      <f>_xll.BDP(C759,$D$11)</f>
    </nc>
  </rcc>
  <rfmt sheetId="1" sqref="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9" start="0" length="2147483647">
    <dxf>
      <font/>
    </dxf>
  </rfmt>
  <rfmt sheetId="1" sqref="D759" start="0" length="2147483647">
    <dxf>
      <font/>
    </dxf>
  </rfmt>
  <rcc rId="1662" sId="1">
    <nc r="F759">
      <f>_xll.BDP(C759,$F$11)</f>
    </nc>
  </rcc>
  <rfmt sheetId="1" sqref="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9" start="0" length="2147483647">
    <dxf>
      <font/>
    </dxf>
  </rfmt>
  <rfmt sheetId="1" sqref="F759" start="0" length="2147483647">
    <dxf>
      <font/>
    </dxf>
  </rfmt>
  <rcc rId="1663" sId="1">
    <nc r="G759">
      <f>_xll.BDP(C759,$G$11)</f>
    </nc>
  </rcc>
  <rfmt sheetId="1" sqref="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9" start="0" length="2147483647">
    <dxf>
      <font/>
    </dxf>
  </rfmt>
  <rfmt sheetId="1" sqref="G759" start="0" length="2147483647">
    <dxf>
      <font/>
    </dxf>
  </rfmt>
  <rcc rId="1664" sId="1">
    <nc r="AB759">
      <f>_xll.BDH(C759,$AB$11,$D$1,$D$1)</f>
    </nc>
  </rcc>
  <rfmt sheetId="1" sqref="AB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9" start="0" length="0">
    <dxf>
      <fill>
        <patternFill patternType="solid">
          <bgColor rgb="FFF2F2F2"/>
        </patternFill>
      </fill>
    </dxf>
  </rfmt>
  <rfmt sheetId="1" sqref="AB759" start="0" length="2147483647">
    <dxf>
      <font/>
    </dxf>
  </rfmt>
  <rfmt sheetId="1" sqref="AB759" start="0" length="2147483647">
    <dxf>
      <font/>
    </dxf>
  </rfmt>
  <rcc rId="1665" sId="1">
    <nc r="H759">
      <f>IF(OR(OR(G759="#N/A N/A",G759="#N/A Real Time"),OR(F759="#N/A N/A",F759="#N/A Real Time")),0,  G759 - F759)</f>
    </nc>
  </rcc>
  <rfmt sheetId="1" sqref="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9" start="0" length="2147483647">
    <dxf>
      <font/>
    </dxf>
  </rfmt>
  <rfmt sheetId="1" sqref="H759" start="0" length="2147483647">
    <dxf>
      <font/>
    </dxf>
  </rfmt>
  <rcc rId="1666" sId="1">
    <nc r="I759">
      <f>IF(OR(F759=0,F759="#N/A N/A"),0,H759 / F759*100)</f>
    </nc>
  </rcc>
  <rfmt sheetId="1" sqref="I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9" start="0" length="2147483647">
    <dxf>
      <font/>
    </dxf>
  </rfmt>
  <rfmt sheetId="1" sqref="I759" start="0" length="2147483647">
    <dxf>
      <font/>
    </dxf>
  </rfmt>
  <rcc rId="1667" sId="1" numFmtId="4">
    <nc r="J759">
      <v>-1830</v>
    </nc>
  </rcc>
  <rfmt sheetId="1" sqref="J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9" start="0" length="2147483647">
    <dxf>
      <font/>
    </dxf>
  </rfmt>
  <rfmt sheetId="1" sqref="J759" start="0" length="2147483647">
    <dxf>
      <font/>
    </dxf>
  </rfmt>
  <rcc rId="1668" sId="1">
    <nc r="K759">
      <f>CONCATENATE(D840,D759, " Curncy")</f>
    </nc>
  </rcc>
  <rfmt sheetId="1" sqref="K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9" start="0" length="2147483647">
    <dxf>
      <font/>
    </dxf>
  </rfmt>
  <rfmt sheetId="1" sqref="K759" start="0" length="2147483647">
    <dxf>
      <font/>
    </dxf>
  </rfmt>
  <rcc rId="1669" sId="1">
    <nc r="L759">
      <f>IF(D759 = D840,1,_xll.BDP(K759,$L$11))</f>
    </nc>
  </rcc>
  <rfmt sheetId="1" sqref="L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9" start="0" length="2147483647">
    <dxf>
      <font/>
    </dxf>
  </rfmt>
  <rfmt sheetId="1" sqref="L759" start="0" length="2147483647">
    <dxf>
      <font/>
    </dxf>
  </rfmt>
  <rcc rId="1670" sId="1">
    <nc r="M759">
      <f>IF(D759 = D840,1,_xll.BDP(K759,$M$11)*L759)</f>
    </nc>
  </rcc>
  <rfmt sheetId="1" sqref="M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9" start="0" length="2147483647">
    <dxf>
      <font/>
    </dxf>
  </rfmt>
  <rfmt sheetId="1" sqref="M759" start="0" length="2147483647">
    <dxf>
      <font/>
    </dxf>
  </rfmt>
  <rcc rId="1671" sId="1">
    <nc r="N759">
      <f>H759*J759*V759/M759</f>
    </nc>
  </rcc>
  <rfmt sheetId="1" sqref="N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9" start="0" length="2147483647">
    <dxf>
      <font/>
    </dxf>
  </rfmt>
  <rfmt sheetId="1" sqref="N759" start="0" length="2147483647">
    <dxf>
      <font/>
    </dxf>
  </rfmt>
  <rcc rId="1672" sId="1">
    <nc r="O759">
      <f>N759 / AA774</f>
    </nc>
  </rcc>
  <rfmt sheetId="1" sqref="O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9" start="0" length="2147483647">
    <dxf>
      <font/>
    </dxf>
  </rfmt>
  <rfmt sheetId="1" sqref="O759" start="0" length="2147483647">
    <dxf>
      <font/>
    </dxf>
  </rfmt>
  <rcc rId="1673" sId="1">
    <nc r="P759">
      <f>N759 / AA840</f>
    </nc>
  </rcc>
  <rfmt sheetId="1" sqref="P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9" start="0" length="2147483647">
    <dxf>
      <font/>
    </dxf>
  </rfmt>
  <rfmt sheetId="1" sqref="P759" start="0" length="2147483647">
    <dxf>
      <font/>
    </dxf>
  </rfmt>
  <rcc rId="1674" sId="1">
    <nc r="Q759">
      <f>IF(J759=0,0,G759*J759*V759/M759)</f>
    </nc>
  </rcc>
  <rfmt sheetId="1" sqref="Q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9" start="0" length="2147483647">
    <dxf>
      <font/>
    </dxf>
  </rfmt>
  <rfmt sheetId="1" sqref="Q759" start="0" length="2147483647">
    <dxf>
      <font/>
    </dxf>
  </rfmt>
  <rcc rId="1675" sId="1">
    <nc r="R759">
      <f>Q759 / AA774*100</f>
    </nc>
  </rcc>
  <rfmt sheetId="1" sqref="R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9" start="0" length="2147483647">
    <dxf>
      <font/>
    </dxf>
  </rfmt>
  <rfmt sheetId="1" sqref="R759" start="0" length="2147483647">
    <dxf>
      <font/>
    </dxf>
  </rfmt>
  <rcc rId="1676" sId="1">
    <nc r="S759">
      <f>Q759 / AA840*100</f>
    </nc>
  </rcc>
  <rfmt sheetId="1" sqref="S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9" start="0" length="2147483647">
    <dxf>
      <font/>
    </dxf>
  </rfmt>
  <rfmt sheetId="1" sqref="S759" start="0" length="2147483647">
    <dxf>
      <font/>
    </dxf>
  </rfmt>
  <rcc rId="1677" sId="1">
    <nc r="T759">
      <f>IF(S759&lt;0,R759,0)</f>
    </nc>
  </rcc>
  <rfmt sheetId="1" sqref="T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9" start="0" length="2147483647">
    <dxf>
      <font/>
    </dxf>
  </rfmt>
  <rfmt sheetId="1" sqref="T759" start="0" length="2147483647">
    <dxf>
      <font/>
    </dxf>
  </rfmt>
  <rcc rId="1678" sId="1">
    <nc r="U759">
      <f>IF(S759&gt;0,R759,0)</f>
    </nc>
  </rcc>
  <rfmt sheetId="1" sqref="U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9" start="0" length="2147483647">
    <dxf>
      <font/>
    </dxf>
  </rfmt>
  <rfmt sheetId="1" sqref="U759" start="0" length="2147483647">
    <dxf>
      <font/>
    </dxf>
  </rfmt>
  <rcc rId="1679" sId="1">
    <nc r="V759">
      <f>IF(EXACT(D759,UPPER(D759)),1,0.01)/X759</f>
    </nc>
  </rcc>
  <rfmt sheetId="1" sqref="V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9" start="0" length="2147483647">
    <dxf>
      <font/>
    </dxf>
  </rfmt>
  <rfmt sheetId="1" sqref="V759" start="0" length="2147483647">
    <dxf>
      <font/>
    </dxf>
  </rfmt>
  <rcc rId="1680" sId="1">
    <nc r="W759">
      <v>4</v>
    </nc>
  </rcc>
  <rfmt sheetId="1" sqref="W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9" start="0" length="2147483647">
    <dxf>
      <font/>
    </dxf>
  </rfmt>
  <rfmt sheetId="1" sqref="W759" start="0" length="2147483647">
    <dxf>
      <font/>
    </dxf>
  </rfmt>
  <rcc rId="1681" sId="1">
    <nc r="X759">
      <v>1E-3</v>
    </nc>
  </rcc>
  <rfmt sheetId="1" sqref="X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9" start="0" length="2147483647">
    <dxf>
      <font/>
    </dxf>
  </rfmt>
  <rfmt sheetId="1" sqref="X759" start="0" length="2147483647">
    <dxf>
      <font/>
    </dxf>
  </rfmt>
  <rcc rId="1682" sId="1">
    <nc r="Y759">
      <f>IF(AND(S759&lt;0,O759&gt;0),O759,0)</f>
    </nc>
  </rcc>
  <rfmt sheetId="1" sqref="Y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9" start="0" length="2147483647">
    <dxf>
      <font/>
    </dxf>
  </rfmt>
  <rfmt sheetId="1" sqref="Y759" start="0" length="2147483647">
    <dxf>
      <font/>
    </dxf>
  </rfmt>
  <rcc rId="1683" sId="1">
    <nc r="Z759">
      <f>IF(AND(S759&gt;0,O759&gt;0),O759,0)</f>
    </nc>
  </rcc>
  <rfmt sheetId="1" sqref="Z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9" start="0" length="2147483647">
    <dxf>
      <font/>
    </dxf>
  </rfmt>
  <rfmt sheetId="1" sqref="Z759" start="0" length="2147483647">
    <dxf>
      <font/>
    </dxf>
  </rfmt>
  <rcc rId="1684" sId="1">
    <nc r="AC759">
      <f>IF(OR(OR(F759="#N/A N/A",F759="#N/A Real Time"),OR(AB759="#N/A N/A",AB759="#N/A Real Time")),0,  F759 - AB759)</f>
    </nc>
  </rcc>
  <rfmt sheetId="1" sqref="AC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9" start="0" length="0">
    <dxf>
      <fill>
        <patternFill patternType="solid">
          <bgColor rgb="FFF2F2F2"/>
        </patternFill>
      </fill>
    </dxf>
  </rfmt>
  <rfmt sheetId="1" sqref="AC759" start="0" length="2147483647">
    <dxf>
      <font/>
    </dxf>
  </rfmt>
  <rfmt sheetId="1" sqref="AC759" start="0" length="2147483647">
    <dxf>
      <font/>
    </dxf>
  </rfmt>
  <rcc rId="1685" sId="1">
    <nc r="AD759">
      <f>IF(OR(AB759=0,AB759="#N/A N/A"),0,AC759 / AB759*100)</f>
    </nc>
  </rcc>
  <rfmt sheetId="1" sqref="AD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9" start="0" length="0">
    <dxf>
      <fill>
        <patternFill patternType="solid">
          <bgColor rgb="FFF2F2F2"/>
        </patternFill>
      </fill>
    </dxf>
  </rfmt>
  <rfmt sheetId="1" sqref="AD759" start="0" length="2147483647">
    <dxf>
      <font/>
    </dxf>
  </rfmt>
  <rfmt sheetId="1" sqref="AD759" start="0" length="2147483647">
    <dxf>
      <font/>
    </dxf>
  </rfmt>
  <rcc rId="1686" sId="1" numFmtId="4">
    <nc r="AE759">
      <v>-1693</v>
    </nc>
  </rcc>
  <rfmt sheetId="1" sqref="AE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9" start="0" length="0">
    <dxf>
      <fill>
        <patternFill patternType="solid">
          <bgColor rgb="FFF2F2F2"/>
        </patternFill>
      </fill>
    </dxf>
  </rfmt>
  <rfmt sheetId="1" sqref="AE759" start="0" length="2147483647">
    <dxf>
      <font/>
    </dxf>
  </rfmt>
  <rfmt sheetId="1" sqref="AE759" start="0" length="2147483647">
    <dxf>
      <font/>
    </dxf>
  </rfmt>
  <rcc rId="1687" sId="1">
    <nc r="AF759">
      <f>IF(D759 = D840,1,_xll.BDP(K759,$AF$11)*L759)</f>
    </nc>
  </rcc>
  <rfmt sheetId="1" sqref="AF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9" start="0" length="0">
    <dxf>
      <fill>
        <patternFill patternType="solid">
          <bgColor rgb="FFF2F2F2"/>
        </patternFill>
      </fill>
    </dxf>
  </rfmt>
  <rfmt sheetId="1" sqref="AF759" start="0" length="2147483647">
    <dxf>
      <font/>
    </dxf>
  </rfmt>
  <rfmt sheetId="1" sqref="AF759" start="0" length="2147483647">
    <dxf>
      <font/>
    </dxf>
  </rfmt>
  <rcc rId="1688" sId="1">
    <nc r="AG759">
      <f>AC759*AE759*V759/AF759 / AI774</f>
    </nc>
  </rcc>
  <rfmt sheetId="1" sqref="AG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9" start="0" length="0">
    <dxf>
      <fill>
        <patternFill patternType="solid">
          <bgColor rgb="FFF2F2F2"/>
        </patternFill>
      </fill>
    </dxf>
  </rfmt>
  <rfmt sheetId="1" sqref="AG759" start="0" length="2147483647">
    <dxf>
      <font/>
    </dxf>
  </rfmt>
  <rfmt sheetId="1" sqref="AG759" start="0" length="2147483647">
    <dxf>
      <font/>
    </dxf>
  </rfmt>
  <rcc rId="1689" sId="1">
    <nc r="AH759">
      <f>AC759*AE759*V759/AF759 / AI840</f>
    </nc>
  </rcc>
  <rfmt sheetId="1" sqref="AH7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9" start="0" length="0">
    <dxf>
      <fill>
        <patternFill patternType="solid">
          <bgColor rgb="FFF2F2F2"/>
        </patternFill>
      </fill>
    </dxf>
  </rfmt>
  <rfmt sheetId="1" sqref="AH759" start="0" length="2147483647">
    <dxf>
      <font/>
    </dxf>
  </rfmt>
  <rfmt sheetId="1" sqref="AH759" start="0" length="2147483647">
    <dxf>
      <font/>
    </dxf>
  </rfmt>
  <rrc rId="1690" sId="1" ref="A760:XFD760" action="insertRow">
    <undo index="0" exp="area" dr="G$1:G$1048576" r="E9" sId="1"/>
    <undo index="2" exp="area" ref3D="1" dr="$A$775:$XFD$83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60:AI760" start="0" length="0">
    <dxf>
      <fill>
        <patternFill patternType="none">
          <bgColor indexed="65"/>
        </patternFill>
      </fill>
    </dxf>
  </rfmt>
  <rfmt sheetId="1" sqref="A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60" start="0" length="2147483647">
    <dxf>
      <font/>
    </dxf>
  </rfmt>
  <rfmt sheetId="1" sqref="A760" start="0" length="2147483647">
    <dxf>
      <font/>
    </dxf>
  </rfmt>
  <rfmt sheetId="1" sqref="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0" start="0" length="2147483647">
    <dxf>
      <font/>
    </dxf>
  </rfmt>
  <rfmt sheetId="1" sqref="B760" start="0" length="2147483647">
    <dxf>
      <font/>
    </dxf>
  </rfmt>
  <rfmt sheetId="1" sqref="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0" start="0" length="2147483647">
    <dxf>
      <font/>
    </dxf>
  </rfmt>
  <rfmt sheetId="1" sqref="C760" start="0" length="2147483647">
    <dxf>
      <font/>
    </dxf>
  </rfmt>
  <rfmt sheetId="1" sqref="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0" start="0" length="2147483647">
    <dxf>
      <font/>
    </dxf>
  </rfmt>
  <rfmt sheetId="1" sqref="D760" start="0" length="2147483647">
    <dxf>
      <font/>
    </dxf>
  </rfmt>
  <rfmt sheetId="1" sqref="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0" start="0" length="2147483647">
    <dxf>
      <font/>
    </dxf>
  </rfmt>
  <rfmt sheetId="1" sqref="E760" start="0" length="2147483647">
    <dxf>
      <font/>
    </dxf>
  </rfmt>
  <rfmt sheetId="1" sqref="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0" start="0" length="2147483647">
    <dxf>
      <font/>
    </dxf>
  </rfmt>
  <rfmt sheetId="1" sqref="F760" start="0" length="2147483647">
    <dxf>
      <font/>
    </dxf>
  </rfmt>
  <rfmt sheetId="1" sqref="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0" start="0" length="2147483647">
    <dxf>
      <font/>
    </dxf>
  </rfmt>
  <rfmt sheetId="1" sqref="G760" start="0" length="2147483647">
    <dxf>
      <font/>
    </dxf>
  </rfmt>
  <rfmt sheetId="1" sqref="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0" start="0" length="2147483647">
    <dxf>
      <font/>
    </dxf>
  </rfmt>
  <rfmt sheetId="1" sqref="H760" start="0" length="2147483647">
    <dxf>
      <font/>
    </dxf>
  </rfmt>
  <rfmt sheetId="1" sqref="I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0" start="0" length="2147483647">
    <dxf>
      <font/>
    </dxf>
  </rfmt>
  <rfmt sheetId="1" sqref="I760" start="0" length="2147483647">
    <dxf>
      <font/>
    </dxf>
  </rfmt>
  <rfmt sheetId="1" sqref="J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0" start="0" length="2147483647">
    <dxf>
      <font/>
    </dxf>
  </rfmt>
  <rfmt sheetId="1" sqref="J760" start="0" length="2147483647">
    <dxf>
      <font/>
    </dxf>
  </rfmt>
  <rfmt sheetId="1" sqref="K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0" start="0" length="2147483647">
    <dxf>
      <font/>
    </dxf>
  </rfmt>
  <rfmt sheetId="1" sqref="K760" start="0" length="2147483647">
    <dxf>
      <font/>
    </dxf>
  </rfmt>
  <rfmt sheetId="1" sqref="L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0" start="0" length="2147483647">
    <dxf>
      <font/>
    </dxf>
  </rfmt>
  <rfmt sheetId="1" sqref="L760" start="0" length="2147483647">
    <dxf>
      <font/>
    </dxf>
  </rfmt>
  <rfmt sheetId="1" sqref="M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0" start="0" length="2147483647">
    <dxf>
      <font/>
    </dxf>
  </rfmt>
  <rfmt sheetId="1" sqref="M760" start="0" length="2147483647">
    <dxf>
      <font/>
    </dxf>
  </rfmt>
  <rfmt sheetId="1" sqref="N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0" start="0" length="2147483647">
    <dxf>
      <font/>
    </dxf>
  </rfmt>
  <rfmt sheetId="1" sqref="N760" start="0" length="2147483647">
    <dxf>
      <font/>
    </dxf>
  </rfmt>
  <rfmt sheetId="1" sqref="O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0" start="0" length="2147483647">
    <dxf>
      <font/>
    </dxf>
  </rfmt>
  <rfmt sheetId="1" sqref="O760" start="0" length="2147483647">
    <dxf>
      <font/>
    </dxf>
  </rfmt>
  <rfmt sheetId="1" sqref="P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0" start="0" length="2147483647">
    <dxf>
      <font/>
    </dxf>
  </rfmt>
  <rfmt sheetId="1" sqref="P760" start="0" length="2147483647">
    <dxf>
      <font/>
    </dxf>
  </rfmt>
  <rfmt sheetId="1" sqref="Q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0" start="0" length="2147483647">
    <dxf>
      <font/>
    </dxf>
  </rfmt>
  <rfmt sheetId="1" sqref="Q760" start="0" length="2147483647">
    <dxf>
      <font/>
    </dxf>
  </rfmt>
  <rfmt sheetId="1" sqref="R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0" start="0" length="2147483647">
    <dxf>
      <font/>
    </dxf>
  </rfmt>
  <rfmt sheetId="1" sqref="R760" start="0" length="2147483647">
    <dxf>
      <font/>
    </dxf>
  </rfmt>
  <rfmt sheetId="1" sqref="S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0" start="0" length="2147483647">
    <dxf>
      <font/>
    </dxf>
  </rfmt>
  <rfmt sheetId="1" sqref="S760" start="0" length="2147483647">
    <dxf>
      <font/>
    </dxf>
  </rfmt>
  <rfmt sheetId="1" sqref="T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0" start="0" length="2147483647">
    <dxf>
      <font/>
    </dxf>
  </rfmt>
  <rfmt sheetId="1" sqref="T760" start="0" length="2147483647">
    <dxf>
      <font/>
    </dxf>
  </rfmt>
  <rfmt sheetId="1" sqref="U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0" start="0" length="2147483647">
    <dxf>
      <font/>
    </dxf>
  </rfmt>
  <rfmt sheetId="1" sqref="U760" start="0" length="2147483647">
    <dxf>
      <font/>
    </dxf>
  </rfmt>
  <rfmt sheetId="1" sqref="V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0" start="0" length="2147483647">
    <dxf>
      <font/>
    </dxf>
  </rfmt>
  <rfmt sheetId="1" sqref="V760" start="0" length="2147483647">
    <dxf>
      <font/>
    </dxf>
  </rfmt>
  <rfmt sheetId="1" sqref="W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0" start="0" length="2147483647">
    <dxf>
      <font/>
    </dxf>
  </rfmt>
  <rfmt sheetId="1" sqref="W760" start="0" length="2147483647">
    <dxf>
      <font/>
    </dxf>
  </rfmt>
  <rfmt sheetId="1" sqref="X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0" start="0" length="2147483647">
    <dxf>
      <font/>
    </dxf>
  </rfmt>
  <rfmt sheetId="1" sqref="X760" start="0" length="2147483647">
    <dxf>
      <font/>
    </dxf>
  </rfmt>
  <rfmt sheetId="1" sqref="Y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0" start="0" length="2147483647">
    <dxf>
      <font/>
    </dxf>
  </rfmt>
  <rfmt sheetId="1" sqref="Y760" start="0" length="2147483647">
    <dxf>
      <font/>
    </dxf>
  </rfmt>
  <rfmt sheetId="1" sqref="Z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0" start="0" length="2147483647">
    <dxf>
      <font/>
    </dxf>
  </rfmt>
  <rfmt sheetId="1" sqref="Z760" start="0" length="2147483647">
    <dxf>
      <font/>
    </dxf>
  </rfmt>
  <rfmt sheetId="1" sqref="AA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60" start="0" length="2147483647">
    <dxf>
      <font/>
    </dxf>
  </rfmt>
  <rfmt sheetId="1" sqref="AA760" start="0" length="2147483647">
    <dxf>
      <font/>
    </dxf>
  </rfmt>
  <rfmt sheetId="1" sqref="A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0" start="0" length="0">
    <dxf>
      <fill>
        <patternFill patternType="solid">
          <bgColor rgb="FFF2F2F2"/>
        </patternFill>
      </fill>
    </dxf>
  </rfmt>
  <rfmt sheetId="1" sqref="AB760" start="0" length="2147483647">
    <dxf>
      <font/>
    </dxf>
  </rfmt>
  <rfmt sheetId="1" sqref="AB760" start="0" length="2147483647">
    <dxf>
      <font/>
    </dxf>
  </rfmt>
  <rfmt sheetId="1" sqref="A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0" start="0" length="0">
    <dxf>
      <fill>
        <patternFill patternType="solid">
          <bgColor rgb="FFF2F2F2"/>
        </patternFill>
      </fill>
    </dxf>
  </rfmt>
  <rfmt sheetId="1" sqref="AC760" start="0" length="2147483647">
    <dxf>
      <font/>
    </dxf>
  </rfmt>
  <rfmt sheetId="1" sqref="AC760" start="0" length="2147483647">
    <dxf>
      <font/>
    </dxf>
  </rfmt>
  <rfmt sheetId="1" sqref="A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0" start="0" length="0">
    <dxf>
      <fill>
        <patternFill patternType="solid">
          <bgColor rgb="FFF2F2F2"/>
        </patternFill>
      </fill>
    </dxf>
  </rfmt>
  <rfmt sheetId="1" sqref="AD760" start="0" length="2147483647">
    <dxf>
      <font/>
    </dxf>
  </rfmt>
  <rfmt sheetId="1" sqref="AD760" start="0" length="2147483647">
    <dxf>
      <font/>
    </dxf>
  </rfmt>
  <rfmt sheetId="1" sqref="A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0" start="0" length="0">
    <dxf>
      <fill>
        <patternFill patternType="solid">
          <bgColor rgb="FFF2F2F2"/>
        </patternFill>
      </fill>
    </dxf>
  </rfmt>
  <rfmt sheetId="1" sqref="AE760" start="0" length="2147483647">
    <dxf>
      <font/>
    </dxf>
  </rfmt>
  <rfmt sheetId="1" sqref="AE760" start="0" length="2147483647">
    <dxf>
      <font/>
    </dxf>
  </rfmt>
  <rfmt sheetId="1" sqref="A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0" start="0" length="0">
    <dxf>
      <fill>
        <patternFill patternType="solid">
          <bgColor rgb="FFF2F2F2"/>
        </patternFill>
      </fill>
    </dxf>
  </rfmt>
  <rfmt sheetId="1" sqref="AF760" start="0" length="2147483647">
    <dxf>
      <font/>
    </dxf>
  </rfmt>
  <rfmt sheetId="1" sqref="AF760" start="0" length="2147483647">
    <dxf>
      <font/>
    </dxf>
  </rfmt>
  <rfmt sheetId="1" sqref="A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0" start="0" length="0">
    <dxf>
      <fill>
        <patternFill patternType="solid">
          <bgColor rgb="FFF2F2F2"/>
        </patternFill>
      </fill>
    </dxf>
  </rfmt>
  <rfmt sheetId="1" sqref="AG760" start="0" length="2147483647">
    <dxf>
      <font/>
    </dxf>
  </rfmt>
  <rfmt sheetId="1" sqref="AG760" start="0" length="2147483647">
    <dxf>
      <font/>
    </dxf>
  </rfmt>
  <rfmt sheetId="1" sqref="A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0" start="0" length="0">
    <dxf>
      <fill>
        <patternFill patternType="solid">
          <bgColor rgb="FFF2F2F2"/>
        </patternFill>
      </fill>
    </dxf>
  </rfmt>
  <rfmt sheetId="1" sqref="AH760" start="0" length="2147483647">
    <dxf>
      <font/>
    </dxf>
  </rfmt>
  <rfmt sheetId="1" sqref="AH760" start="0" length="2147483647">
    <dxf>
      <font/>
    </dxf>
  </rfmt>
  <rfmt sheetId="1" sqref="AI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60" start="0" length="0">
    <dxf>
      <fill>
        <patternFill patternType="solid">
          <bgColor rgb="FFF2F2F2"/>
        </patternFill>
      </fill>
    </dxf>
  </rfmt>
  <rfmt sheetId="1" sqref="AI760" start="0" length="2147483647">
    <dxf>
      <font/>
    </dxf>
  </rfmt>
  <rfmt sheetId="1" sqref="AI760" start="0" length="2147483647">
    <dxf>
      <font/>
    </dxf>
  </rfmt>
  <rcc rId="1691" sId="1">
    <nc r="B760">
      <v>28225</v>
    </nc>
  </rcc>
  <rfmt sheetId="1" sqref="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0" start="0" length="2147483647">
    <dxf>
      <font/>
    </dxf>
  </rfmt>
  <rfmt sheetId="1" sqref="B760" start="0" length="2147483647">
    <dxf>
      <font/>
    </dxf>
  </rfmt>
  <rcc rId="1692" sId="1">
    <nc r="C760" t="inlineStr">
      <is>
        <t>USU8 Comdty</t>
      </is>
    </nc>
  </rcc>
  <rfmt sheetId="1" sqref="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0" start="0" length="2147483647">
    <dxf>
      <font/>
    </dxf>
  </rfmt>
  <rfmt sheetId="1" sqref="C760" start="0" length="2147483647">
    <dxf>
      <font/>
    </dxf>
  </rfmt>
  <rcc rId="1693" sId="1">
    <nc r="E760" t="inlineStr">
      <is>
        <t>US Long Bond(CBT) Sep18</t>
      </is>
    </nc>
  </rcc>
  <rfmt sheetId="1" sqref="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0" start="0" length="2147483647">
    <dxf>
      <font/>
    </dxf>
  </rfmt>
  <rfmt sheetId="1" sqref="E760" start="0" length="2147483647">
    <dxf>
      <font/>
    </dxf>
  </rfmt>
  <rcc rId="1694" sId="1">
    <nc r="D760">
      <f>_xll.BDP(C760,$D$11)</f>
    </nc>
  </rcc>
  <rfmt sheetId="1" sqref="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0" start="0" length="2147483647">
    <dxf>
      <font/>
    </dxf>
  </rfmt>
  <rfmt sheetId="1" sqref="D760" start="0" length="2147483647">
    <dxf>
      <font/>
    </dxf>
  </rfmt>
  <rcc rId="1695" sId="1">
    <nc r="F760">
      <f>_xll.BDP(C760,$F$11)</f>
    </nc>
  </rcc>
  <rfmt sheetId="1" sqref="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0" start="0" length="2147483647">
    <dxf>
      <font/>
    </dxf>
  </rfmt>
  <rfmt sheetId="1" sqref="F760" start="0" length="2147483647">
    <dxf>
      <font/>
    </dxf>
  </rfmt>
  <rcc rId="1696" sId="1">
    <nc r="G760">
      <f>_xll.BDP(C760,$G$11)</f>
    </nc>
  </rcc>
  <rfmt sheetId="1" sqref="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0" start="0" length="2147483647">
    <dxf>
      <font/>
    </dxf>
  </rfmt>
  <rfmt sheetId="1" sqref="G760" start="0" length="2147483647">
    <dxf>
      <font/>
    </dxf>
  </rfmt>
  <rcc rId="1697" sId="1">
    <nc r="AB760">
      <f>_xll.BDH(C760,$AB$11,$D$1,$D$1)</f>
    </nc>
  </rcc>
  <rfmt sheetId="1" sqref="AB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0" start="0" length="0">
    <dxf>
      <fill>
        <patternFill patternType="solid">
          <bgColor rgb="FFF2F2F2"/>
        </patternFill>
      </fill>
    </dxf>
  </rfmt>
  <rfmt sheetId="1" sqref="AB760" start="0" length="2147483647">
    <dxf>
      <font/>
    </dxf>
  </rfmt>
  <rfmt sheetId="1" sqref="AB760" start="0" length="2147483647">
    <dxf>
      <font/>
    </dxf>
  </rfmt>
  <rcc rId="1698" sId="1">
    <nc r="H760">
      <f>IF(OR(OR(G760="#N/A N/A",G760="#N/A Real Time"),OR(F760="#N/A N/A",F760="#N/A Real Time")),0,  G760 - F760)</f>
    </nc>
  </rcc>
  <rfmt sheetId="1" sqref="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0" start="0" length="2147483647">
    <dxf>
      <font/>
    </dxf>
  </rfmt>
  <rfmt sheetId="1" sqref="H760" start="0" length="2147483647">
    <dxf>
      <font/>
    </dxf>
  </rfmt>
  <rcc rId="1699" sId="1">
    <nc r="I760">
      <f>IF(OR(F760=0,F760="#N/A N/A"),0,H760 / F760*100)</f>
    </nc>
  </rcc>
  <rfmt sheetId="1" sqref="I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0" start="0" length="2147483647">
    <dxf>
      <font/>
    </dxf>
  </rfmt>
  <rfmt sheetId="1" sqref="I760" start="0" length="2147483647">
    <dxf>
      <font/>
    </dxf>
  </rfmt>
  <rcc rId="1700" sId="1" numFmtId="4">
    <nc r="J760">
      <v>-74</v>
    </nc>
  </rcc>
  <rfmt sheetId="1" sqref="J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0" start="0" length="2147483647">
    <dxf>
      <font/>
    </dxf>
  </rfmt>
  <rfmt sheetId="1" sqref="J760" start="0" length="2147483647">
    <dxf>
      <font/>
    </dxf>
  </rfmt>
  <rcc rId="1701" sId="1">
    <nc r="K760">
      <f>CONCATENATE(D841,D760, " Curncy")</f>
    </nc>
  </rcc>
  <rfmt sheetId="1" sqref="K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0" start="0" length="2147483647">
    <dxf>
      <font/>
    </dxf>
  </rfmt>
  <rfmt sheetId="1" sqref="K760" start="0" length="2147483647">
    <dxf>
      <font/>
    </dxf>
  </rfmt>
  <rcc rId="1702" sId="1">
    <nc r="L760">
      <f>IF(D760 = D841,1,_xll.BDP(K760,$L$11))</f>
    </nc>
  </rcc>
  <rfmt sheetId="1" sqref="L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0" start="0" length="2147483647">
    <dxf>
      <font/>
    </dxf>
  </rfmt>
  <rfmt sheetId="1" sqref="L760" start="0" length="2147483647">
    <dxf>
      <font/>
    </dxf>
  </rfmt>
  <rcc rId="1703" sId="1">
    <nc r="M760">
      <f>IF(D760 = D841,1,_xll.BDP(K760,$M$11)*L760)</f>
    </nc>
  </rcc>
  <rfmt sheetId="1" sqref="M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0" start="0" length="2147483647">
    <dxf>
      <font/>
    </dxf>
  </rfmt>
  <rfmt sheetId="1" sqref="M760" start="0" length="2147483647">
    <dxf>
      <font/>
    </dxf>
  </rfmt>
  <rcc rId="1704" sId="1">
    <nc r="N760">
      <f>H760*J760*V760/M760</f>
    </nc>
  </rcc>
  <rfmt sheetId="1" sqref="N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0" start="0" length="2147483647">
    <dxf>
      <font/>
    </dxf>
  </rfmt>
  <rfmt sheetId="1" sqref="N760" start="0" length="2147483647">
    <dxf>
      <font/>
    </dxf>
  </rfmt>
  <rcc rId="1705" sId="1">
    <nc r="O760">
      <f>N760 / AA775</f>
    </nc>
  </rcc>
  <rfmt sheetId="1" sqref="O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0" start="0" length="2147483647">
    <dxf>
      <font/>
    </dxf>
  </rfmt>
  <rfmt sheetId="1" sqref="O760" start="0" length="2147483647">
    <dxf>
      <font/>
    </dxf>
  </rfmt>
  <rcc rId="1706" sId="1">
    <nc r="P760">
      <f>N760 / AA841</f>
    </nc>
  </rcc>
  <rfmt sheetId="1" sqref="P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0" start="0" length="2147483647">
    <dxf>
      <font/>
    </dxf>
  </rfmt>
  <rfmt sheetId="1" sqref="P760" start="0" length="2147483647">
    <dxf>
      <font/>
    </dxf>
  </rfmt>
  <rcc rId="1707" sId="1">
    <nc r="Q760">
      <f>IF(J760=0,0,G760*J760*V760/M760)</f>
    </nc>
  </rcc>
  <rfmt sheetId="1" sqref="Q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0" start="0" length="2147483647">
    <dxf>
      <font/>
    </dxf>
  </rfmt>
  <rfmt sheetId="1" sqref="Q760" start="0" length="2147483647">
    <dxf>
      <font/>
    </dxf>
  </rfmt>
  <rcc rId="1708" sId="1">
    <nc r="R760">
      <f>Q760 / AA775*100</f>
    </nc>
  </rcc>
  <rfmt sheetId="1" sqref="R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0" start="0" length="2147483647">
    <dxf>
      <font/>
    </dxf>
  </rfmt>
  <rfmt sheetId="1" sqref="R760" start="0" length="2147483647">
    <dxf>
      <font/>
    </dxf>
  </rfmt>
  <rcc rId="1709" sId="1">
    <nc r="S760">
      <f>Q760 / AA841*100</f>
    </nc>
  </rcc>
  <rfmt sheetId="1" sqref="S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0" start="0" length="2147483647">
    <dxf>
      <font/>
    </dxf>
  </rfmt>
  <rfmt sheetId="1" sqref="S760" start="0" length="2147483647">
    <dxf>
      <font/>
    </dxf>
  </rfmt>
  <rcc rId="1710" sId="1">
    <nc r="T760">
      <f>IF(S760&lt;0,R760,0)</f>
    </nc>
  </rcc>
  <rfmt sheetId="1" sqref="T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0" start="0" length="2147483647">
    <dxf>
      <font/>
    </dxf>
  </rfmt>
  <rfmt sheetId="1" sqref="T760" start="0" length="2147483647">
    <dxf>
      <font/>
    </dxf>
  </rfmt>
  <rcc rId="1711" sId="1">
    <nc r="U760">
      <f>IF(S760&gt;0,R760,0)</f>
    </nc>
  </rcc>
  <rfmt sheetId="1" sqref="U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0" start="0" length="2147483647">
    <dxf>
      <font/>
    </dxf>
  </rfmt>
  <rfmt sheetId="1" sqref="U760" start="0" length="2147483647">
    <dxf>
      <font/>
    </dxf>
  </rfmt>
  <rcc rId="1712" sId="1">
    <nc r="V760">
      <f>IF(EXACT(D760,UPPER(D760)),1,0.01)/X760</f>
    </nc>
  </rcc>
  <rfmt sheetId="1" sqref="V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0" start="0" length="2147483647">
    <dxf>
      <font/>
    </dxf>
  </rfmt>
  <rfmt sheetId="1" sqref="V760" start="0" length="2147483647">
    <dxf>
      <font/>
    </dxf>
  </rfmt>
  <rcc rId="1713" sId="1">
    <nc r="W760">
      <v>4</v>
    </nc>
  </rcc>
  <rfmt sheetId="1" sqref="W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0" start="0" length="2147483647">
    <dxf>
      <font/>
    </dxf>
  </rfmt>
  <rfmt sheetId="1" sqref="W760" start="0" length="2147483647">
    <dxf>
      <font/>
    </dxf>
  </rfmt>
  <rcc rId="1714" sId="1">
    <nc r="X760">
      <v>1E-3</v>
    </nc>
  </rcc>
  <rfmt sheetId="1" sqref="X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0" start="0" length="2147483647">
    <dxf>
      <font/>
    </dxf>
  </rfmt>
  <rfmt sheetId="1" sqref="X760" start="0" length="2147483647">
    <dxf>
      <font/>
    </dxf>
  </rfmt>
  <rcc rId="1715" sId="1">
    <nc r="Y760">
      <f>IF(AND(S760&lt;0,O760&gt;0),O760,0)</f>
    </nc>
  </rcc>
  <rfmt sheetId="1" sqref="Y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0" start="0" length="2147483647">
    <dxf>
      <font/>
    </dxf>
  </rfmt>
  <rfmt sheetId="1" sqref="Y760" start="0" length="2147483647">
    <dxf>
      <font/>
    </dxf>
  </rfmt>
  <rcc rId="1716" sId="1">
    <nc r="Z760">
      <f>IF(AND(S760&gt;0,O760&gt;0),O760,0)</f>
    </nc>
  </rcc>
  <rfmt sheetId="1" sqref="Z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0" start="0" length="2147483647">
    <dxf>
      <font/>
    </dxf>
  </rfmt>
  <rfmt sheetId="1" sqref="Z760" start="0" length="2147483647">
    <dxf>
      <font/>
    </dxf>
  </rfmt>
  <rcc rId="1717" sId="1">
    <nc r="AC760">
      <f>IF(OR(OR(F760="#N/A N/A",F760="#N/A Real Time"),OR(AB760="#N/A N/A",AB760="#N/A Real Time")),0,  F760 - AB760)</f>
    </nc>
  </rcc>
  <rfmt sheetId="1" sqref="AC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0" start="0" length="0">
    <dxf>
      <fill>
        <patternFill patternType="solid">
          <bgColor rgb="FFF2F2F2"/>
        </patternFill>
      </fill>
    </dxf>
  </rfmt>
  <rfmt sheetId="1" sqref="AC760" start="0" length="2147483647">
    <dxf>
      <font/>
    </dxf>
  </rfmt>
  <rfmt sheetId="1" sqref="AC760" start="0" length="2147483647">
    <dxf>
      <font/>
    </dxf>
  </rfmt>
  <rcc rId="1718" sId="1">
    <nc r="AD760">
      <f>IF(OR(AB760=0,AB760="#N/A N/A"),0,AC760 / AB760*100)</f>
    </nc>
  </rcc>
  <rfmt sheetId="1" sqref="AD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0" start="0" length="0">
    <dxf>
      <fill>
        <patternFill patternType="solid">
          <bgColor rgb="FFF2F2F2"/>
        </patternFill>
      </fill>
    </dxf>
  </rfmt>
  <rfmt sheetId="1" sqref="AD760" start="0" length="2147483647">
    <dxf>
      <font/>
    </dxf>
  </rfmt>
  <rfmt sheetId="1" sqref="AD760" start="0" length="2147483647">
    <dxf>
      <font/>
    </dxf>
  </rfmt>
  <rcc rId="1719" sId="1" numFmtId="4">
    <nc r="AE760">
      <v>-74</v>
    </nc>
  </rcc>
  <rfmt sheetId="1" sqref="AE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0" start="0" length="0">
    <dxf>
      <fill>
        <patternFill patternType="solid">
          <bgColor rgb="FFF2F2F2"/>
        </patternFill>
      </fill>
    </dxf>
  </rfmt>
  <rfmt sheetId="1" sqref="AE760" start="0" length="2147483647">
    <dxf>
      <font/>
    </dxf>
  </rfmt>
  <rfmt sheetId="1" sqref="AE760" start="0" length="2147483647">
    <dxf>
      <font/>
    </dxf>
  </rfmt>
  <rcc rId="1720" sId="1">
    <nc r="AF760">
      <f>IF(D760 = D841,1,_xll.BDP(K760,$AF$11)*L760)</f>
    </nc>
  </rcc>
  <rfmt sheetId="1" sqref="AF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0" start="0" length="0">
    <dxf>
      <fill>
        <patternFill patternType="solid">
          <bgColor rgb="FFF2F2F2"/>
        </patternFill>
      </fill>
    </dxf>
  </rfmt>
  <rfmt sheetId="1" sqref="AF760" start="0" length="2147483647">
    <dxf>
      <font/>
    </dxf>
  </rfmt>
  <rfmt sheetId="1" sqref="AF760" start="0" length="2147483647">
    <dxf>
      <font/>
    </dxf>
  </rfmt>
  <rcc rId="1721" sId="1">
    <nc r="AG760">
      <f>AC760*AE760*V760/AF760 / AI775</f>
    </nc>
  </rcc>
  <rfmt sheetId="1" sqref="AG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0" start="0" length="0">
    <dxf>
      <fill>
        <patternFill patternType="solid">
          <bgColor rgb="FFF2F2F2"/>
        </patternFill>
      </fill>
    </dxf>
  </rfmt>
  <rfmt sheetId="1" sqref="AG760" start="0" length="2147483647">
    <dxf>
      <font/>
    </dxf>
  </rfmt>
  <rfmt sheetId="1" sqref="AG760" start="0" length="2147483647">
    <dxf>
      <font/>
    </dxf>
  </rfmt>
  <rcc rId="1722" sId="1">
    <nc r="AH760">
      <f>AC760*AE760*V760/AF760 / AI841</f>
    </nc>
  </rcc>
  <rfmt sheetId="1" sqref="AH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0" start="0" length="0">
    <dxf>
      <fill>
        <patternFill patternType="solid">
          <bgColor rgb="FFF2F2F2"/>
        </patternFill>
      </fill>
    </dxf>
  </rfmt>
  <rfmt sheetId="1" sqref="AH760" start="0" length="2147483647">
    <dxf>
      <font/>
    </dxf>
  </rfmt>
  <rfmt sheetId="1" sqref="AH760" start="0" length="2147483647">
    <dxf>
      <font/>
    </dxf>
  </rfmt>
  <rrc rId="1723" sId="1" ref="A755:XFD755" action="deleteRow">
    <undo index="0" exp="area" dr="G$1:G$1048576" r="E9" sId="1"/>
    <undo index="2" exp="area" ref3D="1" dr="$A$776:$XFD$83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55:XFD755" start="0" length="0">
      <dxf>
        <font/>
      </dxf>
    </rfmt>
    <rfmt sheetId="1" sqref="A755" start="0" length="0">
      <dxf>
        <font>
          <sz val="9"/>
          <color theme="1"/>
          <name val="Arial"/>
          <scheme val="none"/>
        </font>
      </dxf>
    </rfmt>
    <rcc rId="0" sId="1" dxf="1">
      <nc r="B755">
        <v>28053</v>
      </nc>
      <ndxf>
        <font>
          <sz val="9"/>
          <color theme="1"/>
          <name val="Arial"/>
          <scheme val="none"/>
        </font>
      </ndxf>
    </rcc>
    <rcc rId="0" sId="1" dxf="1">
      <nc r="C755" t="inlineStr">
        <is>
          <t>GCM8 Comdty</t>
        </is>
      </nc>
      <ndxf>
        <font>
          <sz val="9"/>
          <color theme="1"/>
          <name val="Arial"/>
          <scheme val="none"/>
        </font>
      </ndxf>
    </rcc>
    <rcc rId="0" sId="1" dxf="1">
      <nc r="D755">
        <f>_xll.BDP(C755,$D$11)</f>
      </nc>
      <ndxf>
        <font>
          <sz val="9"/>
          <color theme="1"/>
          <name val="Arial"/>
          <scheme val="none"/>
        </font>
      </ndxf>
    </rcc>
    <rcc rId="0" sId="1" dxf="1">
      <nc r="E755" t="inlineStr">
        <is>
          <t>GOLD 100 OZ FUTR Jun18</t>
        </is>
      </nc>
      <ndxf>
        <font>
          <sz val="9"/>
          <color theme="1"/>
          <name val="Arial"/>
          <scheme val="none"/>
        </font>
      </ndxf>
    </rcc>
    <rcc rId="0" sId="1" s="1" dxf="1">
      <nc r="F755">
        <f>_xll.BDP(C755,$F$11)</f>
      </nc>
      <ndxf>
        <numFmt numFmtId="164" formatCode="_(* #,##0.00_);_(* \(#,##0.00\);_(* &quot;-&quot;??_);_(@_)"/>
      </ndxf>
    </rcc>
    <rcc rId="0" sId="1" s="1" dxf="1">
      <nc r="G755">
        <f>_xll.BDP(C755,$G$11)</f>
      </nc>
      <ndxf>
        <numFmt numFmtId="164" formatCode="_(* #,##0.00_);_(* \(#,##0.00\);_(* &quot;-&quot;??_);_(@_)"/>
      </ndxf>
    </rcc>
    <rcc rId="0" sId="1" s="1" dxf="1">
      <nc r="H755">
        <f>IF(OR(OR(G755="#N/A N/A",G755="#N/A Real Time"),OR(F755="#N/A N/A",F755="#N/A Real Time")),0,  G755 - F755)</f>
      </nc>
      <ndxf>
        <numFmt numFmtId="2" formatCode="0.00"/>
      </ndxf>
    </rcc>
    <rcc rId="0" sId="1" s="1" dxf="1">
      <nc r="I755">
        <f>IF(OR(F755=0,F755="#N/A N/A"),0,H755 / F755*100)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55">
        <v>0</v>
      </nc>
      <ndxf>
        <numFmt numFmtId="170" formatCode="#,##0_ ;[Red]\-#,##0\ "/>
        <alignment horizontal="right" readingOrder="0"/>
      </ndxf>
    </rcc>
    <rcc rId="0" sId="1" dxf="1">
      <nc r="K755">
        <f>CONCATENATE(D841,D755, " Curncy")</f>
      </nc>
      <ndxf>
        <font>
          <sz val="9"/>
          <color theme="1"/>
          <name val="Arial"/>
          <scheme val="none"/>
        </font>
      </ndxf>
    </rcc>
    <rcc rId="0" sId="1" dxf="1">
      <nc r="L755">
        <f>IF(D755 = D841,1,_xll.BDP(K755,$L$11))</f>
      </nc>
      <ndxf>
        <font>
          <sz val="9"/>
          <color theme="1"/>
          <name val="Arial"/>
          <scheme val="none"/>
        </font>
      </ndxf>
    </rcc>
    <rcc rId="0" sId="1" s="1" dxf="1">
      <nc r="M755">
        <f>IF(D755 = D841,1,_xll.BDP(K755,$M$11)*L755)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55">
        <f>H755*J755*V755/M755</f>
      </nc>
      <ndxf>
        <numFmt numFmtId="170" formatCode="#,##0_ ;[Red]\-#,##0\ "/>
        <alignment horizontal="right" readingOrder="0"/>
      </ndxf>
    </rcc>
    <rcc rId="0" sId="1" s="1" dxf="1">
      <nc r="O755">
        <f>N755 / AA775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55">
        <f>N755 / AA841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55">
        <f>IF(J755=0,0,G755*J755*V755/M755)</f>
      </nc>
      <ndxf>
        <numFmt numFmtId="167" formatCode="#,##0;[Red]#,##0"/>
      </ndxf>
    </rcc>
    <rcc rId="0" sId="1" s="1" dxf="1">
      <nc r="R755">
        <f>Q755 / AA775*100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55">
        <f>Q755 / AA841*100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55">
        <f>IF(S755&lt;0,R755,0)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55">
        <f>IF(S755&gt;0,R755,0)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55">
        <f>IF(EXACT(D755,UPPER(D755)),1,0.01)/X755</f>
      </nc>
      <ndxf>
        <font>
          <sz val="9"/>
          <color theme="1"/>
          <name val="Arial"/>
          <scheme val="none"/>
        </font>
      </ndxf>
    </rcc>
    <rcc rId="0" sId="1" dxf="1">
      <nc r="W755">
        <v>4</v>
      </nc>
      <ndxf>
        <font>
          <sz val="9"/>
          <color theme="1"/>
          <name val="Arial"/>
          <scheme val="none"/>
        </font>
      </ndxf>
    </rcc>
    <rcc rId="0" sId="1" dxf="1">
      <nc r="X755">
        <v>0.01</v>
      </nc>
      <ndxf>
        <font>
          <sz val="9"/>
          <color theme="1"/>
          <name val="Arial"/>
          <scheme val="none"/>
        </font>
      </ndxf>
    </rcc>
    <rcc rId="0" sId="1" s="1" dxf="1">
      <nc r="Y755">
        <f>IF(AND(S755&lt;0,O755&gt;0),O755,0)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55">
        <f>IF(AND(S755&gt;0,O755&gt;0),O755,0)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755" start="0" length="0">
      <dxf>
        <font>
          <sz val="9"/>
          <color theme="1"/>
          <name val="Arial"/>
          <scheme val="none"/>
        </font>
      </dxf>
    </rfmt>
    <rcc rId="0" sId="1" s="1" dxf="1">
      <nc r="AB755">
        <f>_xll.BDH(C755,$AB$11,$D$1,$D$1)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55">
        <f>IF(OR(OR(F755="#N/A N/A",F755="#N/A Real Time"),OR(AB755="#N/A N/A",AB755="#N/A Real Time")),0,  F755 - AB755)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55">
        <f>IF(OR(AB755=0,AB755="#N/A N/A"),0,AC755 / AB755*100)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55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55">
        <f>IF(D755 = D841,1,_xll.BDP(K755,$AF$11)*L755)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55">
        <f>AC755*AE755*V755/AF755 / AI775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55">
        <f>AC755*AE755*V755/AF755 / AI841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755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755" start="0" length="0">
      <dxf>
        <border outline="0">
          <left style="thin">
            <color indexed="64"/>
          </left>
        </border>
      </dxf>
    </rfmt>
    <rfmt sheetId="1" sqref="AK755" start="0" length="0">
      <dxf>
        <numFmt numFmtId="164" formatCode="_(* #,##0.00_);_(* \(#,##0.00\);_(* &quot;-&quot;??_);_(@_)"/>
      </dxf>
    </rfmt>
  </rrc>
  <rrc rId="1724" sId="1" ref="A755:XFD755" action="deleteRow">
    <undo index="0" exp="area" dr="G$1:G$1048576" r="E9" sId="1"/>
    <undo index="2" exp="area" ref3D="1" dr="$A$775:$XFD$83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55:XFD755" start="0" length="0">
      <dxf>
        <font/>
      </dxf>
    </rfmt>
    <rfmt sheetId="1" sqref="A755" start="0" length="0">
      <dxf>
        <font>
          <sz val="9"/>
          <color theme="1"/>
          <name val="Arial"/>
          <scheme val="none"/>
        </font>
      </dxf>
    </rfmt>
    <rcc rId="0" sId="1" dxf="1">
      <nc r="B755">
        <v>27965</v>
      </nc>
      <ndxf>
        <font>
          <sz val="9"/>
          <color theme="1"/>
          <name val="Arial"/>
          <scheme val="none"/>
        </font>
      </ndxf>
    </rcc>
    <rcc rId="0" sId="1" dxf="1">
      <nc r="C755" t="inlineStr">
        <is>
          <t>JBM8 Comdty</t>
        </is>
      </nc>
      <ndxf>
        <font>
          <sz val="9"/>
          <color theme="1"/>
          <name val="Arial"/>
          <scheme val="none"/>
        </font>
      </ndxf>
    </rcc>
    <rcc rId="0" sId="1" dxf="1">
      <nc r="D755">
        <f>_xll.BDP(C755,$D$11)</f>
      </nc>
      <ndxf>
        <font>
          <sz val="9"/>
          <color theme="1"/>
          <name val="Arial"/>
          <scheme val="none"/>
        </font>
      </ndxf>
    </rcc>
    <rcc rId="0" sId="1" dxf="1">
      <nc r="E755" t="inlineStr">
        <is>
          <t>JPN 10Y Bond(Ose) Jun18</t>
        </is>
      </nc>
      <ndxf>
        <font>
          <sz val="9"/>
          <color theme="1"/>
          <name val="Arial"/>
          <scheme val="none"/>
        </font>
      </ndxf>
    </rcc>
    <rcc rId="0" sId="1" s="1" dxf="1">
      <nc r="F755">
        <f>_xll.BDP(C755,$F$11)</f>
      </nc>
      <ndxf>
        <numFmt numFmtId="164" formatCode="_(* #,##0.00_);_(* \(#,##0.00\);_(* &quot;-&quot;??_);_(@_)"/>
      </ndxf>
    </rcc>
    <rcc rId="0" sId="1" s="1" dxf="1">
      <nc r="G755">
        <f>_xll.BDP(C755,$G$11)</f>
      </nc>
      <ndxf>
        <numFmt numFmtId="164" formatCode="_(* #,##0.00_);_(* \(#,##0.00\);_(* &quot;-&quot;??_);_(@_)"/>
      </ndxf>
    </rcc>
    <rcc rId="0" sId="1" s="1" dxf="1">
      <nc r="H755">
        <f>IF(OR(OR(G755="#N/A N/A",G755="#N/A Real Time"),OR(F755="#N/A N/A",F755="#N/A Real Time")),0,  G755 - F755)</f>
      </nc>
      <ndxf>
        <numFmt numFmtId="2" formatCode="0.00"/>
      </ndxf>
    </rcc>
    <rcc rId="0" sId="1" s="1" dxf="1">
      <nc r="I755">
        <f>IF(OR(F755=0,F755="#N/A N/A"),0,H755 / F755*100)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55">
        <v>0</v>
      </nc>
      <ndxf>
        <numFmt numFmtId="170" formatCode="#,##0_ ;[Red]\-#,##0\ "/>
        <alignment horizontal="right" readingOrder="0"/>
      </ndxf>
    </rcc>
    <rcc rId="0" sId="1" dxf="1">
      <nc r="K755">
        <f>CONCATENATE(D840,D755, " Curncy")</f>
      </nc>
      <ndxf>
        <font>
          <sz val="9"/>
          <color theme="1"/>
          <name val="Arial"/>
          <scheme val="none"/>
        </font>
      </ndxf>
    </rcc>
    <rcc rId="0" sId="1" dxf="1">
      <nc r="L755">
        <f>IF(D755 = D840,1,_xll.BDP(K755,$L$11))</f>
      </nc>
      <ndxf>
        <font>
          <sz val="9"/>
          <color theme="1"/>
          <name val="Arial"/>
          <scheme val="none"/>
        </font>
      </ndxf>
    </rcc>
    <rcc rId="0" sId="1" s="1" dxf="1">
      <nc r="M755">
        <f>IF(D755 = D840,1,_xll.BDP(K755,$M$11)*L755)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55">
        <f>H755*J755*V755/M755</f>
      </nc>
      <ndxf>
        <numFmt numFmtId="170" formatCode="#,##0_ ;[Red]\-#,##0\ "/>
        <alignment horizontal="right" readingOrder="0"/>
      </ndxf>
    </rcc>
    <rcc rId="0" sId="1" s="1" dxf="1">
      <nc r="O755">
        <f>N755 / AA774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55">
        <f>N755 / AA840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55">
        <f>IF(J755=0,0,G755*J755*V755/M755)</f>
      </nc>
      <ndxf>
        <numFmt numFmtId="167" formatCode="#,##0;[Red]#,##0"/>
      </ndxf>
    </rcc>
    <rcc rId="0" sId="1" s="1" dxf="1">
      <nc r="R755">
        <f>Q755 / AA774*100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55">
        <f>Q755 / AA840*100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55">
        <f>IF(S755&lt;0,R755,0)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55">
        <f>IF(S755&gt;0,R755,0)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55">
        <f>IF(EXACT(D755,UPPER(D755)),1,0.01)/X755</f>
      </nc>
      <ndxf>
        <font>
          <sz val="9"/>
          <color theme="1"/>
          <name val="Arial"/>
          <scheme val="none"/>
        </font>
      </ndxf>
    </rcc>
    <rcc rId="0" sId="1" dxf="1">
      <nc r="W755">
        <v>4</v>
      </nc>
      <ndxf>
        <font>
          <sz val="9"/>
          <color theme="1"/>
          <name val="Arial"/>
          <scheme val="none"/>
        </font>
      </ndxf>
    </rcc>
    <rcc rId="0" sId="1" dxf="1">
      <nc r="X755">
        <v>9.9999999999999995E-7</v>
      </nc>
      <ndxf>
        <font>
          <sz val="9"/>
          <color theme="1"/>
          <name val="Arial"/>
          <scheme val="none"/>
        </font>
      </ndxf>
    </rcc>
    <rcc rId="0" sId="1" s="1" dxf="1">
      <nc r="Y755">
        <f>IF(AND(S755&lt;0,O755&gt;0),O755,0)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55">
        <f>IF(AND(S755&gt;0,O755&gt;0),O755,0)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755" start="0" length="0">
      <dxf>
        <font>
          <sz val="9"/>
          <color theme="1"/>
          <name val="Arial"/>
          <scheme val="none"/>
        </font>
      </dxf>
    </rfmt>
    <rcc rId="0" sId="1" s="1" dxf="1">
      <nc r="AB755">
        <f>_xll.BDH(C755,$AB$11,$D$1,$D$1)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55">
        <f>IF(OR(OR(F755="#N/A N/A",F755="#N/A Real Time"),OR(AB755="#N/A N/A",AB755="#N/A Real Time")),0,  F755 - AB755)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55">
        <f>IF(OR(AB755=0,AB755="#N/A N/A"),0,AC755 / AB755*100)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55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55">
        <f>IF(D755 = D840,1,_xll.BDP(K755,$AF$11)*L755)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55">
        <f>AC755*AE755*V755/AF755 / AI774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55">
        <f>AC755*AE755*V755/AF755 / AI840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755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755" start="0" length="0">
      <dxf>
        <border outline="0">
          <left style="thin">
            <color indexed="64"/>
          </left>
        </border>
      </dxf>
    </rfmt>
    <rfmt sheetId="1" sqref="AK755" start="0" length="0">
      <dxf>
        <numFmt numFmtId="164" formatCode="_(* #,##0.00_);_(* \(#,##0.00\);_(* &quot;-&quot;??_);_(@_)"/>
      </dxf>
    </rfmt>
  </rrc>
  <rrc rId="1725" sId="1" ref="A756:XFD756" action="deleteRow">
    <undo index="0" exp="area" dr="AH739:AH756" r="AH759" sId="1"/>
    <undo index="0" exp="area" dr="AG739:AG756" r="AG759" sId="1"/>
    <undo index="0" exp="area" dr="Z739:Z756" r="Z759" sId="1"/>
    <undo index="0" exp="area" dr="Y739:Y756" r="Y759" sId="1"/>
    <undo index="0" exp="area" dr="U739:U756" r="U759" sId="1"/>
    <undo index="0" exp="area" dr="T739:T756" r="T759" sId="1"/>
    <undo index="0" exp="area" dr="S739:S756" r="S759" sId="1"/>
    <undo index="0" exp="area" dr="R739:R756" r="R759" sId="1"/>
    <undo index="0" exp="area" dr="Q739:Q756" r="Q759" sId="1"/>
    <undo index="0" exp="area" dr="P739:P756" r="P759" sId="1"/>
    <undo index="0" exp="area" dr="O739:O756" r="O759" sId="1"/>
    <undo index="0" exp="area" dr="N739:N756" r="N759" sId="1"/>
    <undo index="0" exp="area" dr="G$1:G$1048576" r="E9" sId="1"/>
    <undo index="2" exp="area" ref3D="1" dr="$A$774:$XFD$83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56:XFD756" start="0" length="0">
      <dxf>
        <font/>
      </dxf>
    </rfmt>
    <rcc rId="0" sId="1" dxf="1">
      <nc r="B756">
        <v>27559</v>
      </nc>
      <ndxf>
        <font>
          <sz val="9"/>
          <color theme="1"/>
          <name val="Arial"/>
          <scheme val="none"/>
        </font>
      </ndxf>
    </rcc>
    <rcc rId="0" sId="1" dxf="1">
      <nc r="C756" t="inlineStr">
        <is>
          <t>G M8 Comdty</t>
        </is>
      </nc>
      <ndxf>
        <font>
          <sz val="9"/>
          <color theme="1"/>
          <name val="Arial"/>
          <scheme val="none"/>
        </font>
      </ndxf>
    </rcc>
    <rcc rId="0" sId="1" dxf="1">
      <nc r="D756">
        <f>_xll.BDP(C756,$D$11)</f>
      </nc>
      <ndxf>
        <font>
          <sz val="9"/>
          <color theme="1"/>
          <name val="Arial"/>
          <scheme val="none"/>
        </font>
      </ndxf>
    </rcc>
    <rcc rId="0" sId="1" dxf="1">
      <nc r="E756" t="inlineStr">
        <is>
          <t>Long Gilt Future Jun18</t>
        </is>
      </nc>
      <ndxf>
        <font>
          <sz val="9"/>
          <color theme="1"/>
          <name val="Arial"/>
          <scheme val="none"/>
        </font>
      </ndxf>
    </rcc>
    <rcc rId="0" sId="1" s="1" dxf="1">
      <nc r="F756">
        <f>_xll.BDP(C756,$F$11)</f>
      </nc>
      <ndxf>
        <numFmt numFmtId="164" formatCode="_(* #,##0.00_);_(* \(#,##0.00\);_(* &quot;-&quot;??_);_(@_)"/>
      </ndxf>
    </rcc>
    <rcc rId="0" sId="1" s="1" dxf="1">
      <nc r="G756">
        <f>_xll.BDP(C756,$G$11)</f>
      </nc>
      <ndxf>
        <numFmt numFmtId="164" formatCode="_(* #,##0.00_);_(* \(#,##0.00\);_(* &quot;-&quot;??_);_(@_)"/>
      </ndxf>
    </rcc>
    <rcc rId="0" sId="1" s="1" dxf="1">
      <nc r="H756">
        <f>IF(OR(OR(G756="#N/A N/A",G756="#N/A Real Time"),OR(F756="#N/A N/A",F756="#N/A Real Time")),0,  G756 - F756)</f>
      </nc>
      <ndxf>
        <numFmt numFmtId="2" formatCode="0.00"/>
      </ndxf>
    </rcc>
    <rcc rId="0" sId="1" s="1" dxf="1">
      <nc r="I756">
        <f>IF(OR(F756=0,F756="#N/A N/A"),0,H756 / F756*100)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56">
        <v>0</v>
      </nc>
      <ndxf>
        <numFmt numFmtId="170" formatCode="#,##0_ ;[Red]\-#,##0\ "/>
        <alignment horizontal="right" readingOrder="0"/>
      </ndxf>
    </rcc>
    <rcc rId="0" sId="1" dxf="1">
      <nc r="K756">
        <f>CONCATENATE(D839,D756, " Curncy")</f>
      </nc>
      <ndxf>
        <font>
          <sz val="9"/>
          <color theme="1"/>
          <name val="Arial"/>
          <scheme val="none"/>
        </font>
      </ndxf>
    </rcc>
    <rcc rId="0" sId="1" dxf="1">
      <nc r="L756">
        <f>IF(D756 = D839,1,_xll.BDP(K756,$L$11))</f>
      </nc>
      <ndxf>
        <font>
          <sz val="9"/>
          <color theme="1"/>
          <name val="Arial"/>
          <scheme val="none"/>
        </font>
      </ndxf>
    </rcc>
    <rcc rId="0" sId="1" s="1" dxf="1">
      <nc r="M756">
        <f>IF(D756 = D839,1,_xll.BDP(K756,$M$11)*L756)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56">
        <f>H756*J756*V756/M756</f>
      </nc>
      <ndxf>
        <numFmt numFmtId="170" formatCode="#,##0_ ;[Red]\-#,##0\ "/>
        <alignment horizontal="right" readingOrder="0"/>
      </ndxf>
    </rcc>
    <rcc rId="0" sId="1" s="1" dxf="1">
      <nc r="O756">
        <f>N756 / AA773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56">
        <f>N756 / AA839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56">
        <f>IF(J756=0,0,G756*J756*V756/M756)</f>
      </nc>
      <ndxf>
        <numFmt numFmtId="167" formatCode="#,##0;[Red]#,##0"/>
      </ndxf>
    </rcc>
    <rcc rId="0" sId="1" s="1" dxf="1">
      <nc r="R756">
        <f>Q756 / AA773*100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56">
        <f>Q756 / AA839*100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56">
        <f>IF(S756&lt;0,R756,0)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56">
        <f>IF(S756&gt;0,R756,0)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56">
        <f>IF(EXACT(D756,UPPER(D756)),1,0.01)/X756</f>
      </nc>
      <ndxf>
        <font>
          <sz val="9"/>
          <color theme="1"/>
          <name val="Arial"/>
          <scheme val="none"/>
        </font>
      </ndxf>
    </rcc>
    <rcc rId="0" sId="1" dxf="1">
      <nc r="W756">
        <v>4</v>
      </nc>
      <ndxf>
        <font>
          <sz val="9"/>
          <color theme="1"/>
          <name val="Arial"/>
          <scheme val="none"/>
        </font>
      </ndxf>
    </rcc>
    <rcc rId="0" sId="1" dxf="1">
      <nc r="X756">
        <v>1E-3</v>
      </nc>
      <ndxf>
        <font>
          <sz val="9"/>
          <color theme="1"/>
          <name val="Arial"/>
          <scheme val="none"/>
        </font>
      </ndxf>
    </rcc>
    <rcc rId="0" sId="1" s="1" dxf="1">
      <nc r="Y756">
        <f>IF(AND(S756&lt;0,O756&gt;0),O756,0)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56">
        <f>IF(AND(S756&gt;0,O756&gt;0),O756,0)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56" start="0" length="0">
      <dxf>
        <font>
          <sz val="9"/>
          <color rgb="FF002060"/>
          <name val="Arial"/>
          <scheme val="none"/>
        </font>
        <numFmt numFmtId="165" formatCode="_-* #,##0_-;\-* #,##0_-;_-* &quot;-&quot;??_-;_-@_-"/>
        <alignment horizontal="right" readingOrder="0"/>
      </dxf>
    </rfmt>
    <rcc rId="0" sId="1" s="1" dxf="1">
      <nc r="AB756">
        <f>_xll.BDH(C756,$AB$11,$D$1,$D$1)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56">
        <f>IF(OR(OR(F756="#N/A N/A",F756="#N/A Real Time"),OR(AB756="#N/A N/A",AB756="#N/A Real Time")),0,  F756 - AB756)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56">
        <f>IF(OR(AB756=0,AB756="#N/A N/A"),0,AC756 / AB756*100)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5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56">
        <f>IF(D756 = D839,1,_xll.BDP(K756,$AF$11)*L756)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56">
        <f>AC756*AE756*V756/AF756 / AI773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56">
        <f>AC756*AE756*V756/AF756 / AI839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5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56" start="0" length="0">
      <dxf>
        <border outline="0">
          <left style="thin">
            <color indexed="64"/>
          </left>
        </border>
      </dxf>
    </rfmt>
    <rfmt sheetId="1" sqref="AK756" start="0" length="0">
      <dxf>
        <numFmt numFmtId="164" formatCode="_(* #,##0.00_);_(* \(#,##0.00\);_(* &quot;-&quot;??_);_(@_)"/>
      </dxf>
    </rfmt>
  </rrc>
  <rfmt sheetId="1" sqref="A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58" start="0" length="0">
    <dxf>
      <fill>
        <patternFill patternType="solid">
          <bgColor rgb="FFD9D9D9"/>
        </patternFill>
      </fill>
    </dxf>
  </rfmt>
  <rfmt sheetId="1" sqref="A758" start="0" length="2147483647">
    <dxf>
      <font>
        <b/>
      </font>
    </dxf>
  </rfmt>
  <rfmt sheetId="1" sqref="A758" start="0" length="2147483647">
    <dxf>
      <font/>
    </dxf>
  </rfmt>
  <rfmt sheetId="1" sqref="A758" start="0" length="0">
    <dxf>
      <border>
        <left/>
        <right/>
        <top style="thin">
          <color indexed="64"/>
        </top>
        <bottom/>
      </border>
    </dxf>
  </rfmt>
  <rfmt sheetId="1" sqref="A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58" start="0" length="0">
    <dxf>
      <fill>
        <patternFill patternType="solid">
          <bgColor rgb="FFD9D9D9"/>
        </patternFill>
      </fill>
    </dxf>
  </rfmt>
  <rfmt sheetId="1" sqref="B758" start="0" length="2147483647">
    <dxf>
      <font>
        <b/>
      </font>
    </dxf>
  </rfmt>
  <rfmt sheetId="1" sqref="B758" start="0" length="2147483647">
    <dxf>
      <font/>
    </dxf>
  </rfmt>
  <rfmt sheetId="1" sqref="B758" start="0" length="0">
    <dxf>
      <border>
        <left/>
        <right/>
        <top style="thin">
          <color indexed="64"/>
        </top>
        <bottom/>
      </border>
    </dxf>
  </rfmt>
  <rfmt sheetId="1" sqref="B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58" start="0" length="0">
    <dxf>
      <fill>
        <patternFill patternType="solid">
          <bgColor rgb="FFD9D9D9"/>
        </patternFill>
      </fill>
    </dxf>
  </rfmt>
  <rfmt sheetId="1" sqref="C758" start="0" length="2147483647">
    <dxf>
      <font>
        <b/>
      </font>
    </dxf>
  </rfmt>
  <rfmt sheetId="1" sqref="C758" start="0" length="2147483647">
    <dxf>
      <font/>
    </dxf>
  </rfmt>
  <rfmt sheetId="1" sqref="C758" start="0" length="0">
    <dxf>
      <border>
        <left/>
        <right/>
        <top style="thin">
          <color indexed="64"/>
        </top>
        <bottom/>
      </border>
    </dxf>
  </rfmt>
  <rfmt sheetId="1" sqref="C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58" start="0" length="0">
    <dxf>
      <fill>
        <patternFill patternType="solid">
          <bgColor rgb="FFD9D9D9"/>
        </patternFill>
      </fill>
    </dxf>
  </rfmt>
  <rfmt sheetId="1" sqref="D758" start="0" length="2147483647">
    <dxf>
      <font>
        <b/>
      </font>
    </dxf>
  </rfmt>
  <rfmt sheetId="1" sqref="D758" start="0" length="2147483647">
    <dxf>
      <font/>
    </dxf>
  </rfmt>
  <rfmt sheetId="1" sqref="D758" start="0" length="0">
    <dxf>
      <border>
        <left/>
        <right/>
        <top style="thin">
          <color indexed="64"/>
        </top>
        <bottom/>
      </border>
    </dxf>
  </rfmt>
  <rfmt sheetId="1" sqref="D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58" start="0" length="0">
    <dxf>
      <fill>
        <patternFill patternType="solid">
          <bgColor rgb="FFD9D9D9"/>
        </patternFill>
      </fill>
    </dxf>
  </rfmt>
  <rfmt sheetId="1" sqref="E758" start="0" length="2147483647">
    <dxf>
      <font>
        <b/>
      </font>
    </dxf>
  </rfmt>
  <rfmt sheetId="1" sqref="E758" start="0" length="2147483647">
    <dxf>
      <font/>
    </dxf>
  </rfmt>
  <rfmt sheetId="1" sqref="E758" start="0" length="0">
    <dxf>
      <border>
        <left/>
        <right/>
        <top style="thin">
          <color indexed="64"/>
        </top>
        <bottom/>
      </border>
    </dxf>
  </rfmt>
  <rfmt sheetId="1" sqref="E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58" start="0" length="0">
    <dxf>
      <fill>
        <patternFill patternType="solid">
          <bgColor rgb="FFD9D9D9"/>
        </patternFill>
      </fill>
    </dxf>
  </rfmt>
  <rfmt sheetId="1" sqref="F758" start="0" length="2147483647">
    <dxf>
      <font>
        <b/>
      </font>
    </dxf>
  </rfmt>
  <rfmt sheetId="1" sqref="F758" start="0" length="2147483647">
    <dxf>
      <font/>
    </dxf>
  </rfmt>
  <rfmt sheetId="1" sqref="F758" start="0" length="0">
    <dxf>
      <border>
        <left/>
        <right/>
        <top style="thin">
          <color indexed="64"/>
        </top>
        <bottom/>
      </border>
    </dxf>
  </rfmt>
  <rfmt sheetId="1" sqref="F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58" start="0" length="0">
    <dxf>
      <fill>
        <patternFill patternType="solid">
          <bgColor rgb="FFD9D9D9"/>
        </patternFill>
      </fill>
    </dxf>
  </rfmt>
  <rfmt sheetId="1" sqref="G758" start="0" length="2147483647">
    <dxf>
      <font>
        <b/>
      </font>
    </dxf>
  </rfmt>
  <rfmt sheetId="1" sqref="G758" start="0" length="2147483647">
    <dxf>
      <font/>
    </dxf>
  </rfmt>
  <rfmt sheetId="1" sqref="G758" start="0" length="0">
    <dxf>
      <border>
        <left/>
        <right/>
        <top style="thin">
          <color indexed="64"/>
        </top>
        <bottom/>
      </border>
    </dxf>
  </rfmt>
  <rfmt sheetId="1" sqref="G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58" start="0" length="0">
    <dxf>
      <fill>
        <patternFill patternType="solid">
          <bgColor rgb="FFD9D9D9"/>
        </patternFill>
      </fill>
    </dxf>
  </rfmt>
  <rfmt sheetId="1" sqref="H758" start="0" length="2147483647">
    <dxf>
      <font>
        <b/>
      </font>
    </dxf>
  </rfmt>
  <rfmt sheetId="1" sqref="H758" start="0" length="2147483647">
    <dxf>
      <font/>
    </dxf>
  </rfmt>
  <rfmt sheetId="1" sqref="H758" start="0" length="0">
    <dxf>
      <border>
        <left/>
        <right/>
        <top style="thin">
          <color indexed="64"/>
        </top>
        <bottom/>
      </border>
    </dxf>
  </rfmt>
  <rfmt sheetId="1" sqref="H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58" start="0" length="0">
    <dxf>
      <fill>
        <patternFill patternType="solid">
          <bgColor rgb="FFD9D9D9"/>
        </patternFill>
      </fill>
    </dxf>
  </rfmt>
  <rfmt sheetId="1" sqref="I758" start="0" length="2147483647">
    <dxf>
      <font>
        <b/>
      </font>
    </dxf>
  </rfmt>
  <rfmt sheetId="1" sqref="I758" start="0" length="2147483647">
    <dxf>
      <font/>
    </dxf>
  </rfmt>
  <rfmt sheetId="1" sqref="I758" start="0" length="0">
    <dxf>
      <border>
        <left/>
        <right/>
        <top style="thin">
          <color indexed="64"/>
        </top>
        <bottom/>
      </border>
    </dxf>
  </rfmt>
  <rfmt sheetId="1" sqref="I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58" start="0" length="0">
    <dxf>
      <fill>
        <patternFill patternType="solid">
          <bgColor rgb="FFD9D9D9"/>
        </patternFill>
      </fill>
    </dxf>
  </rfmt>
  <rfmt sheetId="1" sqref="J758" start="0" length="2147483647">
    <dxf>
      <font>
        <b/>
      </font>
    </dxf>
  </rfmt>
  <rfmt sheetId="1" sqref="J758" start="0" length="2147483647">
    <dxf>
      <font/>
    </dxf>
  </rfmt>
  <rfmt sheetId="1" sqref="J758" start="0" length="0">
    <dxf>
      <border>
        <left/>
        <right/>
        <top style="thin">
          <color indexed="64"/>
        </top>
        <bottom/>
      </border>
    </dxf>
  </rfmt>
  <rfmt sheetId="1" sqref="J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58" start="0" length="0">
    <dxf>
      <fill>
        <patternFill patternType="solid">
          <bgColor rgb="FFD9D9D9"/>
        </patternFill>
      </fill>
    </dxf>
  </rfmt>
  <rfmt sheetId="1" sqref="K758" start="0" length="2147483647">
    <dxf>
      <font>
        <b/>
      </font>
    </dxf>
  </rfmt>
  <rfmt sheetId="1" sqref="K758" start="0" length="2147483647">
    <dxf>
      <font/>
    </dxf>
  </rfmt>
  <rfmt sheetId="1" sqref="K758" start="0" length="0">
    <dxf>
      <border>
        <left/>
        <right/>
        <top style="thin">
          <color indexed="64"/>
        </top>
        <bottom/>
      </border>
    </dxf>
  </rfmt>
  <rfmt sheetId="1" sqref="K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58" start="0" length="0">
    <dxf>
      <fill>
        <patternFill patternType="solid">
          <bgColor rgb="FFD9D9D9"/>
        </patternFill>
      </fill>
    </dxf>
  </rfmt>
  <rfmt sheetId="1" sqref="L758" start="0" length="2147483647">
    <dxf>
      <font>
        <b/>
      </font>
    </dxf>
  </rfmt>
  <rfmt sheetId="1" sqref="L758" start="0" length="2147483647">
    <dxf>
      <font/>
    </dxf>
  </rfmt>
  <rfmt sheetId="1" sqref="L758" start="0" length="0">
    <dxf>
      <border>
        <left/>
        <right/>
        <top style="thin">
          <color indexed="64"/>
        </top>
        <bottom/>
      </border>
    </dxf>
  </rfmt>
  <rfmt sheetId="1" sqref="L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58" start="0" length="0">
    <dxf>
      <fill>
        <patternFill patternType="solid">
          <bgColor rgb="FFD9D9D9"/>
        </patternFill>
      </fill>
    </dxf>
  </rfmt>
  <rfmt sheetId="1" sqref="M758" start="0" length="2147483647">
    <dxf>
      <font>
        <b/>
      </font>
    </dxf>
  </rfmt>
  <rfmt sheetId="1" sqref="M758" start="0" length="2147483647">
    <dxf>
      <font/>
    </dxf>
  </rfmt>
  <rfmt sheetId="1" sqref="M758" start="0" length="0">
    <dxf>
      <border>
        <left/>
        <right/>
        <top style="thin">
          <color indexed="64"/>
        </top>
        <bottom/>
      </border>
    </dxf>
  </rfmt>
  <rfmt sheetId="1" sqref="M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6" sId="1">
    <oc r="N758">
      <f xml:space="preserve"> SUM(N739:N755)</f>
    </oc>
    <nc r="N758">
      <f xml:space="preserve"> SUM(N739:N757)</f>
    </nc>
  </rcc>
  <rfmt sheetId="1" sqref="N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58" start="0" length="0">
    <dxf>
      <fill>
        <patternFill patternType="solid">
          <bgColor rgb="FFD9D9D9"/>
        </patternFill>
      </fill>
    </dxf>
  </rfmt>
  <rfmt sheetId="1" sqref="N758" start="0" length="2147483647">
    <dxf>
      <font>
        <b/>
      </font>
    </dxf>
  </rfmt>
  <rfmt sheetId="1" sqref="N758" start="0" length="2147483647">
    <dxf>
      <font/>
    </dxf>
  </rfmt>
  <rfmt sheetId="1" sqref="N758" start="0" length="0">
    <dxf>
      <border>
        <left/>
        <right/>
        <top style="thin">
          <color indexed="64"/>
        </top>
        <bottom/>
      </border>
    </dxf>
  </rfmt>
  <rfmt sheetId="1" sqref="N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7" sId="1">
    <oc r="O758">
      <f xml:space="preserve"> SUM(O739:O755)</f>
    </oc>
    <nc r="O758">
      <f xml:space="preserve"> SUM(O739:O757)</f>
    </nc>
  </rcc>
  <rfmt sheetId="1" sqref="O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58" start="0" length="0">
    <dxf>
      <fill>
        <patternFill patternType="solid">
          <bgColor rgb="FFD9D9D9"/>
        </patternFill>
      </fill>
    </dxf>
  </rfmt>
  <rfmt sheetId="1" sqref="O758" start="0" length="2147483647">
    <dxf>
      <font/>
    </dxf>
  </rfmt>
  <rfmt sheetId="1" sqref="O758" start="0" length="2147483647">
    <dxf>
      <font/>
    </dxf>
  </rfmt>
  <rfmt sheetId="1" sqref="O758" start="0" length="0">
    <dxf>
      <border>
        <left/>
        <right/>
        <top style="thin">
          <color indexed="64"/>
        </top>
        <bottom/>
      </border>
    </dxf>
  </rfmt>
  <rfmt sheetId="1" sqref="O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8" sId="1">
    <oc r="P758">
      <f xml:space="preserve"> SUM(P739:P755)</f>
    </oc>
    <nc r="P758">
      <f xml:space="preserve"> SUM(P739:P757)</f>
    </nc>
  </rcc>
  <rfmt sheetId="1" sqref="P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58" start="0" length="0">
    <dxf>
      <fill>
        <patternFill patternType="solid">
          <bgColor rgb="FFD9D9D9"/>
        </patternFill>
      </fill>
    </dxf>
  </rfmt>
  <rfmt sheetId="1" sqref="P758" start="0" length="2147483647">
    <dxf>
      <font/>
    </dxf>
  </rfmt>
  <rfmt sheetId="1" sqref="P758" start="0" length="2147483647">
    <dxf>
      <font/>
    </dxf>
  </rfmt>
  <rfmt sheetId="1" sqref="P758" start="0" length="0">
    <dxf>
      <border>
        <left/>
        <right/>
        <top style="thin">
          <color indexed="64"/>
        </top>
        <bottom/>
      </border>
    </dxf>
  </rfmt>
  <rfmt sheetId="1" sqref="P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29" sId="1">
    <oc r="Q758">
      <f xml:space="preserve"> SUM(Q739:Q755)</f>
    </oc>
    <nc r="Q758">
      <f xml:space="preserve"> SUM(Q739:Q757)</f>
    </nc>
  </rcc>
  <rfmt sheetId="1" sqref="Q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58" start="0" length="0">
    <dxf>
      <fill>
        <patternFill patternType="solid">
          <bgColor rgb="FFD9D9D9"/>
        </patternFill>
      </fill>
    </dxf>
  </rfmt>
  <rfmt sheetId="1" sqref="Q758" start="0" length="2147483647">
    <dxf>
      <font>
        <b/>
      </font>
    </dxf>
  </rfmt>
  <rfmt sheetId="1" sqref="Q758" start="0" length="2147483647">
    <dxf>
      <font/>
    </dxf>
  </rfmt>
  <rfmt sheetId="1" sqref="Q758" start="0" length="0">
    <dxf>
      <border>
        <left/>
        <right/>
        <top style="thin">
          <color indexed="64"/>
        </top>
        <bottom/>
      </border>
    </dxf>
  </rfmt>
  <rfmt sheetId="1" sqref="Q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0" sId="1">
    <oc r="R758">
      <f xml:space="preserve"> SUM(R739:R755)</f>
    </oc>
    <nc r="R758">
      <f xml:space="preserve"> SUM(R739:R757)</f>
    </nc>
  </rcc>
  <rfmt sheetId="1" sqref="R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58" start="0" length="0">
    <dxf>
      <fill>
        <patternFill patternType="solid">
          <bgColor rgb="FFD9D9D9"/>
        </patternFill>
      </fill>
    </dxf>
  </rfmt>
  <rfmt sheetId="1" sqref="R758" start="0" length="2147483647">
    <dxf>
      <font>
        <b/>
      </font>
    </dxf>
  </rfmt>
  <rfmt sheetId="1" sqref="R758" start="0" length="2147483647">
    <dxf>
      <font/>
    </dxf>
  </rfmt>
  <rfmt sheetId="1" sqref="R758" start="0" length="0">
    <dxf>
      <border>
        <left/>
        <right/>
        <top style="thin">
          <color indexed="64"/>
        </top>
        <bottom/>
      </border>
    </dxf>
  </rfmt>
  <rfmt sheetId="1" sqref="R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1" sId="1">
    <oc r="S758">
      <f xml:space="preserve"> SUM(S739:S755)</f>
    </oc>
    <nc r="S758">
      <f xml:space="preserve"> SUM(S739:S757)</f>
    </nc>
  </rcc>
  <rfmt sheetId="1" sqref="S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58" start="0" length="0">
    <dxf>
      <fill>
        <patternFill patternType="solid">
          <bgColor rgb="FFD9D9D9"/>
        </patternFill>
      </fill>
    </dxf>
  </rfmt>
  <rfmt sheetId="1" sqref="S758" start="0" length="2147483647">
    <dxf>
      <font>
        <b/>
      </font>
    </dxf>
  </rfmt>
  <rfmt sheetId="1" sqref="S758" start="0" length="2147483647">
    <dxf>
      <font/>
    </dxf>
  </rfmt>
  <rfmt sheetId="1" sqref="S758" start="0" length="0">
    <dxf>
      <border>
        <left/>
        <right/>
        <top style="thin">
          <color indexed="64"/>
        </top>
        <bottom/>
      </border>
    </dxf>
  </rfmt>
  <rfmt sheetId="1" sqref="S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2" sId="1">
    <oc r="T758">
      <f xml:space="preserve"> SUM(T739:T755)</f>
    </oc>
    <nc r="T758">
      <f xml:space="preserve"> SUM(T739:T757)</f>
    </nc>
  </rcc>
  <rfmt sheetId="1" sqref="T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58" start="0" length="0">
    <dxf>
      <fill>
        <patternFill patternType="solid">
          <bgColor rgb="FFD9D9D9"/>
        </patternFill>
      </fill>
    </dxf>
  </rfmt>
  <rfmt sheetId="1" sqref="T758" start="0" length="2147483647">
    <dxf>
      <font>
        <b/>
      </font>
    </dxf>
  </rfmt>
  <rfmt sheetId="1" sqref="T758" start="0" length="2147483647">
    <dxf>
      <font/>
    </dxf>
  </rfmt>
  <rfmt sheetId="1" sqref="T758" start="0" length="0">
    <dxf>
      <border>
        <left/>
        <right/>
        <top style="thin">
          <color indexed="64"/>
        </top>
        <bottom/>
      </border>
    </dxf>
  </rfmt>
  <rfmt sheetId="1" sqref="T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3" sId="1">
    <oc r="U758">
      <f xml:space="preserve"> SUM(U739:U755)</f>
    </oc>
    <nc r="U758">
      <f xml:space="preserve"> SUM(U739:U757)</f>
    </nc>
  </rcc>
  <rfmt sheetId="1" sqref="U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58" start="0" length="0">
    <dxf>
      <fill>
        <patternFill patternType="solid">
          <bgColor rgb="FFD9D9D9"/>
        </patternFill>
      </fill>
    </dxf>
  </rfmt>
  <rfmt sheetId="1" sqref="U758" start="0" length="2147483647">
    <dxf>
      <font>
        <b/>
      </font>
    </dxf>
  </rfmt>
  <rfmt sheetId="1" sqref="U758" start="0" length="2147483647">
    <dxf>
      <font/>
    </dxf>
  </rfmt>
  <rfmt sheetId="1" sqref="U758" start="0" length="0">
    <dxf>
      <border>
        <left/>
        <right/>
        <top style="thin">
          <color indexed="64"/>
        </top>
        <bottom/>
      </border>
    </dxf>
  </rfmt>
  <rfmt sheetId="1" sqref="U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58" start="0" length="0">
    <dxf>
      <fill>
        <patternFill patternType="solid">
          <bgColor rgb="FFD9D9D9"/>
        </patternFill>
      </fill>
    </dxf>
  </rfmt>
  <rfmt sheetId="1" sqref="V758" start="0" length="2147483647">
    <dxf>
      <font>
        <b/>
      </font>
    </dxf>
  </rfmt>
  <rfmt sheetId="1" sqref="V758" start="0" length="2147483647">
    <dxf>
      <font/>
    </dxf>
  </rfmt>
  <rfmt sheetId="1" sqref="V758" start="0" length="0">
    <dxf>
      <border>
        <left/>
        <right/>
        <top style="thin">
          <color indexed="64"/>
        </top>
        <bottom/>
      </border>
    </dxf>
  </rfmt>
  <rfmt sheetId="1" sqref="V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58" start="0" length="0">
    <dxf>
      <fill>
        <patternFill patternType="solid">
          <bgColor rgb="FFD9D9D9"/>
        </patternFill>
      </fill>
    </dxf>
  </rfmt>
  <rfmt sheetId="1" sqref="W758" start="0" length="2147483647">
    <dxf>
      <font>
        <b/>
      </font>
    </dxf>
  </rfmt>
  <rfmt sheetId="1" sqref="W758" start="0" length="2147483647">
    <dxf>
      <font/>
    </dxf>
  </rfmt>
  <rfmt sheetId="1" sqref="W758" start="0" length="0">
    <dxf>
      <border>
        <left/>
        <right/>
        <top style="thin">
          <color indexed="64"/>
        </top>
        <bottom/>
      </border>
    </dxf>
  </rfmt>
  <rfmt sheetId="1" sqref="W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58" start="0" length="0">
    <dxf>
      <fill>
        <patternFill patternType="solid">
          <bgColor rgb="FFD9D9D9"/>
        </patternFill>
      </fill>
    </dxf>
  </rfmt>
  <rfmt sheetId="1" sqref="X758" start="0" length="2147483647">
    <dxf>
      <font>
        <b/>
      </font>
    </dxf>
  </rfmt>
  <rfmt sheetId="1" sqref="X758" start="0" length="2147483647">
    <dxf>
      <font/>
    </dxf>
  </rfmt>
  <rfmt sheetId="1" sqref="X758" start="0" length="0">
    <dxf>
      <border>
        <left/>
        <right/>
        <top style="thin">
          <color indexed="64"/>
        </top>
        <bottom/>
      </border>
    </dxf>
  </rfmt>
  <rfmt sheetId="1" sqref="X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4" sId="1">
    <oc r="Y758">
      <f xml:space="preserve"> SUM(Y739:Y755)</f>
    </oc>
    <nc r="Y758">
      <f xml:space="preserve"> SUM(Y739:Y757)</f>
    </nc>
  </rcc>
  <rfmt sheetId="1" sqref="Y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58" start="0" length="0">
    <dxf>
      <fill>
        <patternFill patternType="solid">
          <bgColor rgb="FFD9D9D9"/>
        </patternFill>
      </fill>
    </dxf>
  </rfmt>
  <rfmt sheetId="1" sqref="Y758" start="0" length="2147483647">
    <dxf>
      <font>
        <b/>
      </font>
    </dxf>
  </rfmt>
  <rfmt sheetId="1" sqref="Y758" start="0" length="2147483647">
    <dxf>
      <font/>
    </dxf>
  </rfmt>
  <rfmt sheetId="1" sqref="Y758" start="0" length="0">
    <dxf>
      <border>
        <left/>
        <right/>
        <top style="thin">
          <color indexed="64"/>
        </top>
        <bottom/>
      </border>
    </dxf>
  </rfmt>
  <rfmt sheetId="1" sqref="Y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5" sId="1">
    <oc r="Z758">
      <f xml:space="preserve"> SUM(Z739:Z755)</f>
    </oc>
    <nc r="Z758">
      <f xml:space="preserve"> SUM(Z739:Z757)</f>
    </nc>
  </rcc>
  <rfmt sheetId="1" sqref="Z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58" start="0" length="0">
    <dxf>
      <fill>
        <patternFill patternType="solid">
          <bgColor rgb="FFD9D9D9"/>
        </patternFill>
      </fill>
    </dxf>
  </rfmt>
  <rfmt sheetId="1" sqref="Z758" start="0" length="2147483647">
    <dxf>
      <font>
        <b/>
      </font>
    </dxf>
  </rfmt>
  <rfmt sheetId="1" sqref="Z758" start="0" length="2147483647">
    <dxf>
      <font/>
    </dxf>
  </rfmt>
  <rfmt sheetId="1" sqref="Z758" start="0" length="0">
    <dxf>
      <border>
        <left/>
        <right/>
        <top style="thin">
          <color indexed="64"/>
        </top>
        <bottom/>
      </border>
    </dxf>
  </rfmt>
  <rfmt sheetId="1" sqref="Z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58" start="0" length="0">
    <dxf>
      <fill>
        <patternFill patternType="solid">
          <bgColor rgb="FFD9D9D9"/>
        </patternFill>
      </fill>
    </dxf>
  </rfmt>
  <rfmt sheetId="1" sqref="AA758" start="0" length="2147483647">
    <dxf>
      <font>
        <b/>
      </font>
    </dxf>
  </rfmt>
  <rfmt sheetId="1" sqref="AA758" start="0" length="2147483647">
    <dxf>
      <font/>
    </dxf>
  </rfmt>
  <rfmt sheetId="1" sqref="AA758" start="0" length="0">
    <dxf>
      <border>
        <left/>
        <right/>
        <top style="thin">
          <color indexed="64"/>
        </top>
        <bottom/>
      </border>
    </dxf>
  </rfmt>
  <rfmt sheetId="1" sqref="AA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58" start="0" length="0">
    <dxf>
      <fill>
        <patternFill patternType="solid">
          <bgColor rgb="FFD9D9D9"/>
        </patternFill>
      </fill>
    </dxf>
  </rfmt>
  <rfmt sheetId="1" sqref="AB758" start="0" length="2147483647">
    <dxf>
      <font>
        <b/>
      </font>
    </dxf>
  </rfmt>
  <rfmt sheetId="1" sqref="AB758" start="0" length="2147483647">
    <dxf>
      <font/>
    </dxf>
  </rfmt>
  <rfmt sheetId="1" sqref="AB758" start="0" length="0">
    <dxf>
      <border>
        <left/>
        <right/>
        <top style="thin">
          <color indexed="64"/>
        </top>
        <bottom/>
      </border>
    </dxf>
  </rfmt>
  <rfmt sheetId="1" sqref="AB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58" start="0" length="0">
    <dxf>
      <fill>
        <patternFill patternType="solid">
          <bgColor rgb="FFD9D9D9"/>
        </patternFill>
      </fill>
    </dxf>
  </rfmt>
  <rfmt sheetId="1" sqref="AC758" start="0" length="2147483647">
    <dxf>
      <font>
        <b/>
      </font>
    </dxf>
  </rfmt>
  <rfmt sheetId="1" sqref="AC758" start="0" length="2147483647">
    <dxf>
      <font/>
    </dxf>
  </rfmt>
  <rfmt sheetId="1" sqref="AC758" start="0" length="0">
    <dxf>
      <border>
        <left/>
        <right/>
        <top style="thin">
          <color indexed="64"/>
        </top>
        <bottom/>
      </border>
    </dxf>
  </rfmt>
  <rfmt sheetId="1" sqref="AC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58" start="0" length="0">
    <dxf>
      <fill>
        <patternFill patternType="solid">
          <bgColor rgb="FFD9D9D9"/>
        </patternFill>
      </fill>
    </dxf>
  </rfmt>
  <rfmt sheetId="1" sqref="AD758" start="0" length="2147483647">
    <dxf>
      <font>
        <b/>
      </font>
    </dxf>
  </rfmt>
  <rfmt sheetId="1" sqref="AD758" start="0" length="2147483647">
    <dxf>
      <font/>
    </dxf>
  </rfmt>
  <rfmt sheetId="1" sqref="AD758" start="0" length="0">
    <dxf>
      <border>
        <left/>
        <right/>
        <top style="thin">
          <color indexed="64"/>
        </top>
        <bottom/>
      </border>
    </dxf>
  </rfmt>
  <rfmt sheetId="1" sqref="AD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58" start="0" length="0">
    <dxf>
      <fill>
        <patternFill patternType="solid">
          <bgColor rgb="FFD9D9D9"/>
        </patternFill>
      </fill>
    </dxf>
  </rfmt>
  <rfmt sheetId="1" sqref="AE758" start="0" length="2147483647">
    <dxf>
      <font>
        <b/>
      </font>
    </dxf>
  </rfmt>
  <rfmt sheetId="1" sqref="AE758" start="0" length="2147483647">
    <dxf>
      <font/>
    </dxf>
  </rfmt>
  <rfmt sheetId="1" sqref="AE758" start="0" length="0">
    <dxf>
      <border>
        <left/>
        <right/>
        <top style="thin">
          <color indexed="64"/>
        </top>
        <bottom/>
      </border>
    </dxf>
  </rfmt>
  <rfmt sheetId="1" sqref="AE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58" start="0" length="0">
    <dxf>
      <fill>
        <patternFill patternType="solid">
          <bgColor rgb="FFD9D9D9"/>
        </patternFill>
      </fill>
    </dxf>
  </rfmt>
  <rfmt sheetId="1" sqref="AF758" start="0" length="2147483647">
    <dxf>
      <font>
        <b/>
      </font>
    </dxf>
  </rfmt>
  <rfmt sheetId="1" sqref="AF758" start="0" length="2147483647">
    <dxf>
      <font/>
    </dxf>
  </rfmt>
  <rfmt sheetId="1" sqref="AF758" start="0" length="0">
    <dxf>
      <border>
        <left/>
        <right/>
        <top style="thin">
          <color indexed="64"/>
        </top>
        <bottom/>
      </border>
    </dxf>
  </rfmt>
  <rfmt sheetId="1" sqref="AF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6" sId="1">
    <oc r="AG758">
      <f xml:space="preserve"> SUM(AG739:AG755)</f>
    </oc>
    <nc r="AG758">
      <f xml:space="preserve"> SUM(AG739:AG757)</f>
    </nc>
  </rcc>
  <rfmt sheetId="1" sqref="AG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58" start="0" length="0">
    <dxf>
      <fill>
        <patternFill patternType="solid">
          <bgColor rgb="FFD9D9D9"/>
        </patternFill>
      </fill>
    </dxf>
  </rfmt>
  <rfmt sheetId="1" sqref="AG758" start="0" length="2147483647">
    <dxf>
      <font/>
    </dxf>
  </rfmt>
  <rfmt sheetId="1" sqref="AG758" start="0" length="2147483647">
    <dxf>
      <font/>
    </dxf>
  </rfmt>
  <rfmt sheetId="1" sqref="AG758" start="0" length="0">
    <dxf>
      <border>
        <left/>
        <right/>
        <top style="thin">
          <color indexed="64"/>
        </top>
        <bottom/>
      </border>
    </dxf>
  </rfmt>
  <rfmt sheetId="1" sqref="AG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37" sId="1">
    <oc r="AH758">
      <f xml:space="preserve"> SUM(AH739:AH755)</f>
    </oc>
    <nc r="AH758">
      <f xml:space="preserve"> SUM(AH739:AH757)</f>
    </nc>
  </rcc>
  <rfmt sheetId="1" sqref="AH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58" start="0" length="0">
    <dxf>
      <fill>
        <patternFill patternType="solid">
          <bgColor rgb="FFD9D9D9"/>
        </patternFill>
      </fill>
    </dxf>
  </rfmt>
  <rfmt sheetId="1" sqref="AH758" start="0" length="2147483647">
    <dxf>
      <font/>
    </dxf>
  </rfmt>
  <rfmt sheetId="1" sqref="AH758" start="0" length="2147483647">
    <dxf>
      <font/>
    </dxf>
  </rfmt>
  <rfmt sheetId="1" sqref="AH758" start="0" length="0">
    <dxf>
      <border>
        <left/>
        <right/>
        <top style="thin">
          <color indexed="64"/>
        </top>
        <bottom/>
      </border>
    </dxf>
  </rfmt>
  <rfmt sheetId="1" sqref="AH75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7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58" start="0" length="0">
    <dxf>
      <fill>
        <patternFill patternType="solid">
          <bgColor rgb="FFD9D9D9"/>
        </patternFill>
      </fill>
    </dxf>
  </rfmt>
  <rfmt sheetId="1" sqref="AI758" start="0" length="2147483647">
    <dxf>
      <font>
        <b/>
      </font>
    </dxf>
  </rfmt>
  <rfmt sheetId="1" sqref="AI758" start="0" length="2147483647">
    <dxf>
      <font/>
    </dxf>
  </rfmt>
  <rfmt sheetId="1" sqref="AI758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758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1738" sId="1" numFmtId="34">
    <oc r="F768">
      <v>0.76687154999999996</v>
    </oc>
    <nc r="F768">
      <v>0.72567161999999996</v>
    </nc>
  </rcc>
  <rcc rId="1739" sId="1" numFmtId="34">
    <oc r="AB768">
      <v>0.77086701999999996</v>
    </oc>
    <nc r="AB768">
      <v>0.72856049000000001</v>
    </nc>
  </rcc>
  <rcc rId="1740" sId="1" numFmtId="4">
    <oc r="J768">
      <v>31000000</v>
    </oc>
    <nc r="J768">
      <v>30000000</v>
    </nc>
  </rcc>
  <rcc rId="1741" sId="1" numFmtId="4">
    <oc r="AE768">
      <v>31000000</v>
    </oc>
    <nc r="AE768">
      <v>30000000</v>
    </nc>
  </rcc>
  <rcc rId="1742" sId="1" numFmtId="34">
    <oc r="F767">
      <v>7.8477169699999996</v>
    </oc>
    <nc r="F767">
      <v>7.8501582799999996</v>
    </nc>
  </rcc>
  <rcc rId="1743" sId="1" numFmtId="34">
    <oc r="AB767">
      <v>7.8464579600000004</v>
    </oc>
    <nc r="AB767">
      <v>7.8500613100000001</v>
    </nc>
  </rcc>
  <rcc rId="1744" sId="1" numFmtId="4">
    <oc r="J767">
      <v>149000000</v>
    </oc>
    <nc r="J767">
      <v>0</v>
    </nc>
  </rcc>
  <rcc rId="1745" sId="1" numFmtId="4">
    <oc r="AE767">
      <v>149000000</v>
    </oc>
    <nc r="AE767">
      <v>0</v>
    </nc>
  </rcc>
  <rcc rId="1746" sId="1" numFmtId="34">
    <oc r="F764">
      <v>57.698591319999998</v>
    </oc>
    <nc r="F764">
      <v>66.475993669999994</v>
    </nc>
  </rcc>
  <rcc rId="1747" sId="1" numFmtId="34">
    <oc r="AB764">
      <v>57.39309343</v>
    </oc>
    <nc r="AB764">
      <v>67.800490449999998</v>
    </nc>
  </rcc>
  <rcc rId="1748" sId="1" numFmtId="34">
    <oc r="F763">
      <v>8.3049711647248667</v>
    </oc>
    <nc r="F763">
      <v>9.1081607754323759</v>
    </nc>
  </rcc>
  <rcc rId="1749" sId="1" numFmtId="34">
    <oc r="AB763">
      <v>8.2302724895076373</v>
    </oc>
    <nc r="AB763">
      <v>9.1112279575478716</v>
    </nc>
  </rcc>
  <rcc rId="1750" sId="1" numFmtId="34">
    <oc r="F766">
      <v>106.16500164555752</v>
    </oc>
    <nc r="F766">
      <v>110.89080803914001</v>
    </nc>
  </rcc>
  <rcc rId="1751" sId="1" numFmtId="34">
    <oc r="AB766">
      <v>105.78103959490093</v>
    </oc>
    <nc r="AB766">
      <v>110.76809923049402</v>
    </nc>
  </rcc>
  <rrc rId="1752" sId="1" ref="A767:XFD767" action="insertRow">
    <undo index="0" exp="area" dr="G$1:G$1048576" r="E9" sId="1"/>
    <undo index="2" exp="area" ref3D="1" dr="$A$773:$XFD$83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67:AI767" start="0" length="0">
    <dxf>
      <fill>
        <patternFill patternType="none">
          <bgColor indexed="65"/>
        </patternFill>
      </fill>
    </dxf>
  </rfmt>
  <rfmt sheetId="1" sqref="A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67" start="0" length="2147483647">
    <dxf>
      <font/>
    </dxf>
  </rfmt>
  <rfmt sheetId="1" sqref="A767" start="0" length="2147483647">
    <dxf>
      <font/>
    </dxf>
  </rfmt>
  <rfmt sheetId="1" sqref="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7" start="0" length="2147483647">
    <dxf>
      <font/>
    </dxf>
  </rfmt>
  <rfmt sheetId="1" sqref="B767" start="0" length="2147483647">
    <dxf>
      <font/>
    </dxf>
  </rfmt>
  <rfmt sheetId="1" sqref="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7" start="0" length="2147483647">
    <dxf>
      <font/>
    </dxf>
  </rfmt>
  <rfmt sheetId="1" sqref="C767" start="0" length="2147483647">
    <dxf>
      <font/>
    </dxf>
  </rfmt>
  <rfmt sheetId="1" sqref="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7" start="0" length="2147483647">
    <dxf>
      <font/>
    </dxf>
  </rfmt>
  <rfmt sheetId="1" sqref="D767" start="0" length="2147483647">
    <dxf>
      <font/>
    </dxf>
  </rfmt>
  <rfmt sheetId="1" sqref="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7" start="0" length="2147483647">
    <dxf>
      <font/>
    </dxf>
  </rfmt>
  <rfmt sheetId="1" sqref="E767" start="0" length="2147483647">
    <dxf>
      <font/>
    </dxf>
  </rfmt>
  <rfmt sheetId="1" sqref="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7" start="0" length="2147483647">
    <dxf>
      <font/>
    </dxf>
  </rfmt>
  <rfmt sheetId="1" sqref="F767" start="0" length="2147483647">
    <dxf>
      <font/>
    </dxf>
  </rfmt>
  <rfmt sheetId="1" sqref="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7" start="0" length="2147483647">
    <dxf>
      <font/>
    </dxf>
  </rfmt>
  <rfmt sheetId="1" sqref="G767" start="0" length="2147483647">
    <dxf>
      <font/>
    </dxf>
  </rfmt>
  <rfmt sheetId="1" sqref="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7" start="0" length="2147483647">
    <dxf>
      <font/>
    </dxf>
  </rfmt>
  <rfmt sheetId="1" sqref="H767" start="0" length="2147483647">
    <dxf>
      <font/>
    </dxf>
  </rfmt>
  <rfmt sheetId="1" sqref="I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7" start="0" length="2147483647">
    <dxf>
      <font/>
    </dxf>
  </rfmt>
  <rfmt sheetId="1" sqref="I767" start="0" length="2147483647">
    <dxf>
      <font/>
    </dxf>
  </rfmt>
  <rfmt sheetId="1" sqref="J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7" start="0" length="2147483647">
    <dxf>
      <font/>
    </dxf>
  </rfmt>
  <rfmt sheetId="1" sqref="J767" start="0" length="2147483647">
    <dxf>
      <font/>
    </dxf>
  </rfmt>
  <rfmt sheetId="1" sqref="K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7" start="0" length="2147483647">
    <dxf>
      <font/>
    </dxf>
  </rfmt>
  <rfmt sheetId="1" sqref="K767" start="0" length="2147483647">
    <dxf>
      <font/>
    </dxf>
  </rfmt>
  <rfmt sheetId="1" sqref="L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7" start="0" length="2147483647">
    <dxf>
      <font/>
    </dxf>
  </rfmt>
  <rfmt sheetId="1" sqref="L767" start="0" length="2147483647">
    <dxf>
      <font/>
    </dxf>
  </rfmt>
  <rfmt sheetId="1" sqref="M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7" start="0" length="2147483647">
    <dxf>
      <font/>
    </dxf>
  </rfmt>
  <rfmt sheetId="1" sqref="M767" start="0" length="2147483647">
    <dxf>
      <font/>
    </dxf>
  </rfmt>
  <rfmt sheetId="1" sqref="N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7" start="0" length="2147483647">
    <dxf>
      <font/>
    </dxf>
  </rfmt>
  <rfmt sheetId="1" sqref="N767" start="0" length="2147483647">
    <dxf>
      <font/>
    </dxf>
  </rfmt>
  <rfmt sheetId="1" sqref="O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7" start="0" length="2147483647">
    <dxf>
      <font/>
    </dxf>
  </rfmt>
  <rfmt sheetId="1" sqref="O767" start="0" length="2147483647">
    <dxf>
      <font/>
    </dxf>
  </rfmt>
  <rfmt sheetId="1" sqref="P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7" start="0" length="2147483647">
    <dxf>
      <font/>
    </dxf>
  </rfmt>
  <rfmt sheetId="1" sqref="P767" start="0" length="2147483647">
    <dxf>
      <font/>
    </dxf>
  </rfmt>
  <rfmt sheetId="1" sqref="Q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7" start="0" length="2147483647">
    <dxf>
      <font/>
    </dxf>
  </rfmt>
  <rfmt sheetId="1" sqref="Q767" start="0" length="2147483647">
    <dxf>
      <font/>
    </dxf>
  </rfmt>
  <rfmt sheetId="1" sqref="R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7" start="0" length="2147483647">
    <dxf>
      <font/>
    </dxf>
  </rfmt>
  <rfmt sheetId="1" sqref="R767" start="0" length="2147483647">
    <dxf>
      <font/>
    </dxf>
  </rfmt>
  <rfmt sheetId="1" sqref="S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7" start="0" length="2147483647">
    <dxf>
      <font/>
    </dxf>
  </rfmt>
  <rfmt sheetId="1" sqref="S767" start="0" length="2147483647">
    <dxf>
      <font/>
    </dxf>
  </rfmt>
  <rfmt sheetId="1" sqref="T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7" start="0" length="2147483647">
    <dxf>
      <font/>
    </dxf>
  </rfmt>
  <rfmt sheetId="1" sqref="T767" start="0" length="2147483647">
    <dxf>
      <font/>
    </dxf>
  </rfmt>
  <rfmt sheetId="1" sqref="U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7" start="0" length="2147483647">
    <dxf>
      <font/>
    </dxf>
  </rfmt>
  <rfmt sheetId="1" sqref="U767" start="0" length="2147483647">
    <dxf>
      <font/>
    </dxf>
  </rfmt>
  <rfmt sheetId="1" sqref="V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7" start="0" length="2147483647">
    <dxf>
      <font/>
    </dxf>
  </rfmt>
  <rfmt sheetId="1" sqref="V767" start="0" length="2147483647">
    <dxf>
      <font/>
    </dxf>
  </rfmt>
  <rfmt sheetId="1" sqref="W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7" start="0" length="2147483647">
    <dxf>
      <font/>
    </dxf>
  </rfmt>
  <rfmt sheetId="1" sqref="W767" start="0" length="2147483647">
    <dxf>
      <font/>
    </dxf>
  </rfmt>
  <rfmt sheetId="1" sqref="X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7" start="0" length="2147483647">
    <dxf>
      <font/>
    </dxf>
  </rfmt>
  <rfmt sheetId="1" sqref="X767" start="0" length="2147483647">
    <dxf>
      <font/>
    </dxf>
  </rfmt>
  <rfmt sheetId="1" sqref="Y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7" start="0" length="2147483647">
    <dxf>
      <font/>
    </dxf>
  </rfmt>
  <rfmt sheetId="1" sqref="Y767" start="0" length="2147483647">
    <dxf>
      <font/>
    </dxf>
  </rfmt>
  <rfmt sheetId="1" sqref="Z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7" start="0" length="2147483647">
    <dxf>
      <font/>
    </dxf>
  </rfmt>
  <rfmt sheetId="1" sqref="Z767" start="0" length="2147483647">
    <dxf>
      <font/>
    </dxf>
  </rfmt>
  <rfmt sheetId="1" sqref="AA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67" start="0" length="2147483647">
    <dxf>
      <font/>
    </dxf>
  </rfmt>
  <rfmt sheetId="1" sqref="AA767" start="0" length="2147483647">
    <dxf>
      <font/>
    </dxf>
  </rfmt>
  <rfmt sheetId="1" sqref="A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7" start="0" length="0">
    <dxf>
      <fill>
        <patternFill patternType="solid">
          <bgColor rgb="FFF2F2F2"/>
        </patternFill>
      </fill>
    </dxf>
  </rfmt>
  <rfmt sheetId="1" sqref="AB767" start="0" length="2147483647">
    <dxf>
      <font/>
    </dxf>
  </rfmt>
  <rfmt sheetId="1" sqref="AB767" start="0" length="2147483647">
    <dxf>
      <font/>
    </dxf>
  </rfmt>
  <rfmt sheetId="1" sqref="A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7" start="0" length="0">
    <dxf>
      <fill>
        <patternFill patternType="solid">
          <bgColor rgb="FFF2F2F2"/>
        </patternFill>
      </fill>
    </dxf>
  </rfmt>
  <rfmt sheetId="1" sqref="AC767" start="0" length="2147483647">
    <dxf>
      <font/>
    </dxf>
  </rfmt>
  <rfmt sheetId="1" sqref="AC767" start="0" length="2147483647">
    <dxf>
      <font/>
    </dxf>
  </rfmt>
  <rfmt sheetId="1" sqref="A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7" start="0" length="0">
    <dxf>
      <fill>
        <patternFill patternType="solid">
          <bgColor rgb="FFF2F2F2"/>
        </patternFill>
      </fill>
    </dxf>
  </rfmt>
  <rfmt sheetId="1" sqref="AD767" start="0" length="2147483647">
    <dxf>
      <font/>
    </dxf>
  </rfmt>
  <rfmt sheetId="1" sqref="AD767" start="0" length="2147483647">
    <dxf>
      <font/>
    </dxf>
  </rfmt>
  <rfmt sheetId="1" sqref="A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7" start="0" length="0">
    <dxf>
      <fill>
        <patternFill patternType="solid">
          <bgColor rgb="FFF2F2F2"/>
        </patternFill>
      </fill>
    </dxf>
  </rfmt>
  <rfmt sheetId="1" sqref="AE767" start="0" length="2147483647">
    <dxf>
      <font/>
    </dxf>
  </rfmt>
  <rfmt sheetId="1" sqref="AE767" start="0" length="2147483647">
    <dxf>
      <font/>
    </dxf>
  </rfmt>
  <rfmt sheetId="1" sqref="A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7" start="0" length="0">
    <dxf>
      <fill>
        <patternFill patternType="solid">
          <bgColor rgb="FFF2F2F2"/>
        </patternFill>
      </fill>
    </dxf>
  </rfmt>
  <rfmt sheetId="1" sqref="AF767" start="0" length="2147483647">
    <dxf>
      <font/>
    </dxf>
  </rfmt>
  <rfmt sheetId="1" sqref="AF767" start="0" length="2147483647">
    <dxf>
      <font/>
    </dxf>
  </rfmt>
  <rfmt sheetId="1" sqref="A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7" start="0" length="0">
    <dxf>
      <fill>
        <patternFill patternType="solid">
          <bgColor rgb="FFF2F2F2"/>
        </patternFill>
      </fill>
    </dxf>
  </rfmt>
  <rfmt sheetId="1" sqref="AG767" start="0" length="2147483647">
    <dxf>
      <font/>
    </dxf>
  </rfmt>
  <rfmt sheetId="1" sqref="AG767" start="0" length="2147483647">
    <dxf>
      <font/>
    </dxf>
  </rfmt>
  <rfmt sheetId="1" sqref="A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7" start="0" length="0">
    <dxf>
      <fill>
        <patternFill patternType="solid">
          <bgColor rgb="FFF2F2F2"/>
        </patternFill>
      </fill>
    </dxf>
  </rfmt>
  <rfmt sheetId="1" sqref="AH767" start="0" length="2147483647">
    <dxf>
      <font/>
    </dxf>
  </rfmt>
  <rfmt sheetId="1" sqref="AH767" start="0" length="2147483647">
    <dxf>
      <font/>
    </dxf>
  </rfmt>
  <rfmt sheetId="1" sqref="AI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67" start="0" length="0">
    <dxf>
      <fill>
        <patternFill patternType="solid">
          <bgColor rgb="FFF2F2F2"/>
        </patternFill>
      </fill>
    </dxf>
  </rfmt>
  <rfmt sheetId="1" sqref="AI767" start="0" length="2147483647">
    <dxf>
      <font/>
    </dxf>
  </rfmt>
  <rfmt sheetId="1" sqref="AI767" start="0" length="2147483647">
    <dxf>
      <font/>
    </dxf>
  </rfmt>
  <rfmt sheetId="1" sqref="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67" start="0" length="2147483647">
    <dxf>
      <font/>
    </dxf>
  </rfmt>
  <rfmt sheetId="1" sqref="B767" start="0" length="2147483647">
    <dxf>
      <font/>
    </dxf>
  </rfmt>
  <rcc rId="1753" sId="1">
    <nc r="C767" t="inlineStr">
      <is>
        <t>USDZAR Curncy</t>
      </is>
    </nc>
  </rcc>
  <rfmt sheetId="1" sqref="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67" start="0" length="2147483647">
    <dxf>
      <font/>
    </dxf>
  </rfmt>
  <rfmt sheetId="1" sqref="C767" start="0" length="2147483647">
    <dxf>
      <font/>
    </dxf>
  </rfmt>
  <rcc rId="1754" sId="1">
    <nc r="E767" t="inlineStr">
      <is>
        <t>$/ZAR</t>
      </is>
    </nc>
  </rcc>
  <rfmt sheetId="1" sqref="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67" start="0" length="2147483647">
    <dxf>
      <font/>
    </dxf>
  </rfmt>
  <rfmt sheetId="1" sqref="E767" start="0" length="2147483647">
    <dxf>
      <font/>
    </dxf>
  </rfmt>
  <rcc rId="1755" sId="1">
    <nc r="D767" t="inlineStr">
      <is>
        <t>USD</t>
      </is>
    </nc>
  </rcc>
  <rfmt sheetId="1" sqref="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67" start="0" length="2147483647">
    <dxf>
      <font/>
    </dxf>
  </rfmt>
  <rfmt sheetId="1" sqref="D767" start="0" length="2147483647">
    <dxf>
      <font/>
    </dxf>
  </rfmt>
  <rcc rId="1756" sId="1" numFmtId="34">
    <nc r="F767">
      <v>14.209110089999999</v>
    </nc>
  </rcc>
  <rfmt sheetId="1" sqref="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67" start="0" length="2147483647">
    <dxf>
      <font/>
    </dxf>
  </rfmt>
  <rfmt sheetId="1" sqref="F767" start="0" length="2147483647">
    <dxf>
      <font/>
    </dxf>
  </rfmt>
  <rcc rId="1757" sId="1">
    <nc r="G767">
      <f>_xll.BDP(C767,$G$11)</f>
    </nc>
  </rcc>
  <rfmt sheetId="1" sqref="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67" start="0" length="2147483647">
    <dxf>
      <font/>
    </dxf>
  </rfmt>
  <rfmt sheetId="1" sqref="G767" start="0" length="2147483647">
    <dxf>
      <font/>
    </dxf>
  </rfmt>
  <rcc rId="1758" sId="1" numFmtId="34">
    <nc r="AB767">
      <v>14.30889823</v>
    </nc>
  </rcc>
  <rfmt sheetId="1" sqref="AB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67" start="0" length="0">
    <dxf>
      <fill>
        <patternFill patternType="solid">
          <bgColor rgb="FFF2F2F2"/>
        </patternFill>
      </fill>
    </dxf>
  </rfmt>
  <rfmt sheetId="1" sqref="AB767" start="0" length="2147483647">
    <dxf>
      <font/>
    </dxf>
  </rfmt>
  <rfmt sheetId="1" sqref="AB767" start="0" length="2147483647">
    <dxf>
      <font/>
    </dxf>
  </rfmt>
  <rcc rId="1759" sId="1">
    <nc r="H767">
      <f>IF(OR(OR(G767="#N/A N/A",G767="#N/A Real Time"),OR(F767="#N/A N/A",F767="#N/A Real Time")),0,  G767 - F767)</f>
    </nc>
  </rcc>
  <rfmt sheetId="1" sqref="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67" start="0" length="2147483647">
    <dxf>
      <font/>
    </dxf>
  </rfmt>
  <rfmt sheetId="1" sqref="H767" start="0" length="2147483647">
    <dxf>
      <font/>
    </dxf>
  </rfmt>
  <rcc rId="1760" sId="1">
    <nc r="I767">
      <f>IF(OR(F767=0,F767="#N/A N/A"),0,H767 / F767*100)</f>
    </nc>
  </rcc>
  <rfmt sheetId="1" sqref="I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67" start="0" length="2147483647">
    <dxf>
      <font/>
    </dxf>
  </rfmt>
  <rfmt sheetId="1" sqref="I767" start="0" length="2147483647">
    <dxf>
      <font/>
    </dxf>
  </rfmt>
  <rcc rId="1761" sId="1" numFmtId="4">
    <nc r="J767">
      <v>23000000</v>
    </nc>
  </rcc>
  <rfmt sheetId="1" sqref="J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67" start="0" length="2147483647">
    <dxf>
      <font/>
    </dxf>
  </rfmt>
  <rfmt sheetId="1" sqref="J767" start="0" length="2147483647">
    <dxf>
      <font/>
    </dxf>
  </rfmt>
  <rcc rId="1762" sId="1">
    <nc r="K767">
      <f>CONCATENATE(D839,D767, " Curncy")</f>
    </nc>
  </rcc>
  <rfmt sheetId="1" sqref="K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67" start="0" length="2147483647">
    <dxf>
      <font/>
    </dxf>
  </rfmt>
  <rfmt sheetId="1" sqref="K767" start="0" length="2147483647">
    <dxf>
      <font/>
    </dxf>
  </rfmt>
  <rcc rId="1763" sId="1">
    <nc r="L767">
      <f>IF(D767 = D839,1,_xll.BDP(K767,$L$11))</f>
    </nc>
  </rcc>
  <rfmt sheetId="1" sqref="L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67" start="0" length="2147483647">
    <dxf>
      <font/>
    </dxf>
  </rfmt>
  <rfmt sheetId="1" sqref="L767" start="0" length="2147483647">
    <dxf>
      <font/>
    </dxf>
  </rfmt>
  <rcc rId="1764" sId="1">
    <nc r="M767">
      <f>IF(D767 = D839,1,_xll.BDP(K767,$M$11)*L767)</f>
    </nc>
  </rcc>
  <rfmt sheetId="1" sqref="M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67" start="0" length="2147483647">
    <dxf>
      <font/>
    </dxf>
  </rfmt>
  <rfmt sheetId="1" sqref="M767" start="0" length="2147483647">
    <dxf>
      <font/>
    </dxf>
  </rfmt>
  <rcc rId="1765" sId="1">
    <nc r="N767">
      <f>H767*J767/M767/G767</f>
    </nc>
  </rcc>
  <rfmt sheetId="1" sqref="N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67" start="0" length="2147483647">
    <dxf>
      <font/>
    </dxf>
  </rfmt>
  <rfmt sheetId="1" sqref="N767" start="0" length="2147483647">
    <dxf>
      <font/>
    </dxf>
  </rfmt>
  <rcc rId="1766" sId="1">
    <nc r="O767">
      <f>N767 / AA773</f>
    </nc>
  </rcc>
  <rfmt sheetId="1" sqref="O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67" start="0" length="2147483647">
    <dxf>
      <font/>
    </dxf>
  </rfmt>
  <rfmt sheetId="1" sqref="O767" start="0" length="2147483647">
    <dxf>
      <font/>
    </dxf>
  </rfmt>
  <rcc rId="1767" sId="1">
    <nc r="P767">
      <f>N767 / AA839</f>
    </nc>
  </rcc>
  <rfmt sheetId="1" sqref="P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67" start="0" length="2147483647">
    <dxf>
      <font/>
    </dxf>
  </rfmt>
  <rfmt sheetId="1" sqref="P767" start="0" length="2147483647">
    <dxf>
      <font/>
    </dxf>
  </rfmt>
  <rcc rId="1768" sId="1">
    <nc r="Q767">
      <f>ABS(IF(J767=0,0,J767/M767))</f>
    </nc>
  </rcc>
  <rfmt sheetId="1" sqref="Q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67" start="0" length="2147483647">
    <dxf>
      <font/>
    </dxf>
  </rfmt>
  <rfmt sheetId="1" sqref="Q767" start="0" length="2147483647">
    <dxf>
      <font/>
    </dxf>
  </rfmt>
  <rcc rId="1769" sId="1">
    <nc r="R767">
      <f>Q767 / AA773*100</f>
    </nc>
  </rcc>
  <rfmt sheetId="1" sqref="R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67" start="0" length="2147483647">
    <dxf>
      <font/>
    </dxf>
  </rfmt>
  <rfmt sheetId="1" sqref="R767" start="0" length="2147483647">
    <dxf>
      <font/>
    </dxf>
  </rfmt>
  <rcc rId="1770" sId="1">
    <nc r="S767">
      <f>Q767 / AA839*100</f>
    </nc>
  </rcc>
  <rfmt sheetId="1" sqref="S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67" start="0" length="2147483647">
    <dxf>
      <font/>
    </dxf>
  </rfmt>
  <rfmt sheetId="1" sqref="S767" start="0" length="2147483647">
    <dxf>
      <font/>
    </dxf>
  </rfmt>
  <rfmt sheetId="1" sqref="T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67" start="0" length="2147483647">
    <dxf>
      <font/>
    </dxf>
  </rfmt>
  <rfmt sheetId="1" sqref="T767" start="0" length="2147483647">
    <dxf>
      <font/>
    </dxf>
  </rfmt>
  <rfmt sheetId="1" sqref="U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67" start="0" length="2147483647">
    <dxf>
      <font/>
    </dxf>
  </rfmt>
  <rfmt sheetId="1" sqref="U767" start="0" length="2147483647">
    <dxf>
      <font/>
    </dxf>
  </rfmt>
  <rcc rId="1771" sId="1">
    <nc r="V767">
      <f>IF(EXACT(D767,UPPER(D767)),1,0.01)/X767</f>
    </nc>
  </rcc>
  <rfmt sheetId="1" sqref="V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67" start="0" length="2147483647">
    <dxf>
      <font/>
    </dxf>
  </rfmt>
  <rfmt sheetId="1" sqref="V767" start="0" length="2147483647">
    <dxf>
      <font/>
    </dxf>
  </rfmt>
  <rcc rId="1772" sId="1">
    <nc r="W767">
      <v>2</v>
    </nc>
  </rcc>
  <rfmt sheetId="1" sqref="W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67" start="0" length="2147483647">
    <dxf>
      <font/>
    </dxf>
  </rfmt>
  <rfmt sheetId="1" sqref="W767" start="0" length="2147483647">
    <dxf>
      <font/>
    </dxf>
  </rfmt>
  <rcc rId="1773" sId="1">
    <nc r="X767">
      <v>1</v>
    </nc>
  </rcc>
  <rfmt sheetId="1" sqref="X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67" start="0" length="2147483647">
    <dxf>
      <font/>
    </dxf>
  </rfmt>
  <rfmt sheetId="1" sqref="X767" start="0" length="2147483647">
    <dxf>
      <font/>
    </dxf>
  </rfmt>
  <rcc rId="1774" sId="1">
    <nc r="Y767">
      <f>IF(AND(S767&lt;0,O767&gt;0),O767,0)</f>
    </nc>
  </rcc>
  <rfmt sheetId="1" sqref="Y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67" start="0" length="2147483647">
    <dxf>
      <font/>
    </dxf>
  </rfmt>
  <rfmt sheetId="1" sqref="Y767" start="0" length="2147483647">
    <dxf>
      <font/>
    </dxf>
  </rfmt>
  <rcc rId="1775" sId="1">
    <nc r="Z767">
      <f>IF(AND(S767&gt;0,O767&gt;0),O767,0)</f>
    </nc>
  </rcc>
  <rfmt sheetId="1" sqref="Z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67" start="0" length="2147483647">
    <dxf>
      <font/>
    </dxf>
  </rfmt>
  <rfmt sheetId="1" sqref="Z767" start="0" length="2147483647">
    <dxf>
      <font/>
    </dxf>
  </rfmt>
  <rcc rId="1776" sId="1">
    <nc r="AC767">
      <f>IF(OR(OR(F767="#N/A N/A",F767="#N/A Real Time"),OR(AB767="#N/A N/A",AB767="#N/A Real Time")),0,  F767 - AB767)</f>
    </nc>
  </rcc>
  <rfmt sheetId="1" sqref="AC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67" start="0" length="0">
    <dxf>
      <fill>
        <patternFill patternType="solid">
          <bgColor rgb="FFF2F2F2"/>
        </patternFill>
      </fill>
    </dxf>
  </rfmt>
  <rfmt sheetId="1" sqref="AC767" start="0" length="2147483647">
    <dxf>
      <font/>
    </dxf>
  </rfmt>
  <rfmt sheetId="1" sqref="AC767" start="0" length="2147483647">
    <dxf>
      <font/>
    </dxf>
  </rfmt>
  <rcc rId="1777" sId="1">
    <nc r="AD767">
      <f>IF(OR(AB767=0,AB767="#N/A N/A"),0,AC767 / AB767*100)</f>
    </nc>
  </rcc>
  <rfmt sheetId="1" sqref="AD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67" start="0" length="0">
    <dxf>
      <fill>
        <patternFill patternType="solid">
          <bgColor rgb="FFF2F2F2"/>
        </patternFill>
      </fill>
    </dxf>
  </rfmt>
  <rfmt sheetId="1" sqref="AD767" start="0" length="2147483647">
    <dxf>
      <font/>
    </dxf>
  </rfmt>
  <rfmt sheetId="1" sqref="AD767" start="0" length="2147483647">
    <dxf>
      <font/>
    </dxf>
  </rfmt>
  <rcc rId="1778" sId="1" numFmtId="4">
    <nc r="AE767">
      <v>0</v>
    </nc>
  </rcc>
  <rfmt sheetId="1" sqref="AE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67" start="0" length="0">
    <dxf>
      <fill>
        <patternFill patternType="solid">
          <bgColor rgb="FFF2F2F2"/>
        </patternFill>
      </fill>
    </dxf>
  </rfmt>
  <rfmt sheetId="1" sqref="AE767" start="0" length="2147483647">
    <dxf>
      <font/>
    </dxf>
  </rfmt>
  <rfmt sheetId="1" sqref="AE767" start="0" length="2147483647">
    <dxf>
      <font/>
    </dxf>
  </rfmt>
  <rcc rId="1779" sId="1">
    <nc r="AF767">
      <f>IF(D767 = D839,1,_xll.BDP(K767,$AF$11)*L767)</f>
    </nc>
  </rcc>
  <rfmt sheetId="1" sqref="AF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67" start="0" length="0">
    <dxf>
      <fill>
        <patternFill patternType="solid">
          <bgColor rgb="FFF2F2F2"/>
        </patternFill>
      </fill>
    </dxf>
  </rfmt>
  <rfmt sheetId="1" sqref="AF767" start="0" length="2147483647">
    <dxf>
      <font/>
    </dxf>
  </rfmt>
  <rfmt sheetId="1" sqref="AF767" start="0" length="2147483647">
    <dxf>
      <font/>
    </dxf>
  </rfmt>
  <rcc rId="1780" sId="1">
    <nc r="AG767">
      <f>AC767*AE767/AF767/AB767 / AI773</f>
    </nc>
  </rcc>
  <rfmt sheetId="1" sqref="AG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67" start="0" length="0">
    <dxf>
      <fill>
        <patternFill patternType="solid">
          <bgColor rgb="FFF2F2F2"/>
        </patternFill>
      </fill>
    </dxf>
  </rfmt>
  <rfmt sheetId="1" sqref="AG767" start="0" length="2147483647">
    <dxf>
      <font/>
    </dxf>
  </rfmt>
  <rfmt sheetId="1" sqref="AG767" start="0" length="2147483647">
    <dxf>
      <font/>
    </dxf>
  </rfmt>
  <rcc rId="1781" sId="1">
    <nc r="AH767">
      <f>AC767*AE767/AF767/AB767 / AI839</f>
    </nc>
  </rcc>
  <rfmt sheetId="1" sqref="AH7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67" start="0" length="0">
    <dxf>
      <fill>
        <patternFill patternType="solid">
          <bgColor rgb="FFF2F2F2"/>
        </patternFill>
      </fill>
    </dxf>
  </rfmt>
  <rfmt sheetId="1" sqref="AH767" start="0" length="2147483647">
    <dxf>
      <font/>
    </dxf>
  </rfmt>
  <rfmt sheetId="1" sqref="AH767" start="0" length="2147483647">
    <dxf>
      <font/>
    </dxf>
  </rfmt>
  <rcc rId="1782" sId="1" numFmtId="34">
    <oc r="F765">
      <v>16.60974775</v>
    </oc>
    <nc r="F765">
      <v>18.121116969999999</v>
    </nc>
  </rcc>
  <rcc rId="1783" sId="1" numFmtId="34">
    <oc r="AB765">
      <v>16.47084332</v>
    </oc>
    <nc r="AB765">
      <v>18.283236349999999</v>
    </nc>
  </rcc>
  <rcc rId="1784" sId="1" numFmtId="34">
    <oc r="F762">
      <v>1.40988472</v>
    </oc>
    <nc r="F762">
      <v>1.2753168100000001</v>
    </nc>
  </rcc>
  <rcc rId="1785" sId="1" numFmtId="34">
    <oc r="AB762">
      <v>1.41435581</v>
    </oc>
    <nc r="AB762">
      <v>1.27775291</v>
    </nc>
  </rcc>
  <rcc rId="1786" sId="1" numFmtId="4">
    <oc r="J762">
      <v>-62500000</v>
    </oc>
    <nc r="J762">
      <v>-115000000</v>
    </nc>
  </rcc>
  <rcc rId="1787" sId="1" numFmtId="4">
    <oc r="AE762">
      <v>-46500000</v>
    </oc>
    <nc r="AE762">
      <v>-115000000</v>
    </nc>
  </rcc>
  <rcc rId="1788" sId="1" numFmtId="34">
    <oc r="F770">
      <v>1.2352000000000001</v>
    </oc>
    <nc r="F770">
      <v>1.1372</v>
    </nc>
  </rcc>
  <rcc rId="1789" sId="1" numFmtId="34">
    <oc r="AB770">
      <v>1.2394000000000001</v>
    </oc>
    <nc r="AB770">
      <v>1.1417999999999999</v>
    </nc>
  </rcc>
  <rcc rId="1790" sId="1" numFmtId="34">
    <oc r="F760">
      <v>0.87609999999999999</v>
    </oc>
    <nc r="F760">
      <v>0.89170000000000005</v>
    </nc>
  </rcc>
  <rcc rId="1791" sId="1" numFmtId="34">
    <oc r="AB760">
      <v>0.87629999999999997</v>
    </oc>
    <nc r="AB760">
      <v>0.89359999999999995</v>
    </nc>
  </rcc>
  <rcc rId="1792" sId="1" numFmtId="34">
    <oc r="F761">
      <v>1.6107</v>
    </oc>
    <nc r="F761">
      <v>1.5670999999999999</v>
    </nc>
  </rcc>
  <rcc rId="1793" sId="1" numFmtId="34">
    <oc r="AB761">
      <v>1.6077999999999999</v>
    </oc>
    <nc r="AB761">
      <v>1.5671999999999999</v>
    </nc>
  </rcc>
  <rfmt sheetId="1" sqref="A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71" start="0" length="0">
    <dxf>
      <fill>
        <patternFill patternType="solid">
          <bgColor rgb="FFD9D9D9"/>
        </patternFill>
      </fill>
    </dxf>
  </rfmt>
  <rfmt sheetId="1" sqref="A771" start="0" length="2147483647">
    <dxf>
      <font>
        <b/>
      </font>
    </dxf>
  </rfmt>
  <rfmt sheetId="1" sqref="A771" start="0" length="2147483647">
    <dxf>
      <font/>
    </dxf>
  </rfmt>
  <rfmt sheetId="1" sqref="A771" start="0" length="0">
    <dxf>
      <border>
        <left/>
        <right/>
        <top style="thin">
          <color indexed="64"/>
        </top>
        <bottom/>
      </border>
    </dxf>
  </rfmt>
  <rfmt sheetId="1" sqref="A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B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1" start="0" length="0">
    <dxf>
      <fill>
        <patternFill patternType="solid">
          <bgColor rgb="FFD9D9D9"/>
        </patternFill>
      </fill>
    </dxf>
  </rfmt>
  <rfmt sheetId="1" sqref="B771" start="0" length="2147483647">
    <dxf>
      <font>
        <b/>
      </font>
    </dxf>
  </rfmt>
  <rfmt sheetId="1" sqref="B771" start="0" length="2147483647">
    <dxf>
      <font/>
    </dxf>
  </rfmt>
  <rfmt sheetId="1" sqref="B771" start="0" length="0">
    <dxf>
      <border>
        <left/>
        <right/>
        <top style="thin">
          <color indexed="64"/>
        </top>
        <bottom/>
      </border>
    </dxf>
  </rfmt>
  <rfmt sheetId="1" sqref="B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C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1" start="0" length="0">
    <dxf>
      <fill>
        <patternFill patternType="solid">
          <bgColor rgb="FFD9D9D9"/>
        </patternFill>
      </fill>
    </dxf>
  </rfmt>
  <rfmt sheetId="1" sqref="C771" start="0" length="2147483647">
    <dxf>
      <font>
        <b/>
      </font>
    </dxf>
  </rfmt>
  <rfmt sheetId="1" sqref="C771" start="0" length="2147483647">
    <dxf>
      <font/>
    </dxf>
  </rfmt>
  <rfmt sheetId="1" sqref="C771" start="0" length="0">
    <dxf>
      <border>
        <left/>
        <right/>
        <top style="thin">
          <color indexed="64"/>
        </top>
        <bottom/>
      </border>
    </dxf>
  </rfmt>
  <rfmt sheetId="1" sqref="C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D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1" start="0" length="0">
    <dxf>
      <fill>
        <patternFill patternType="solid">
          <bgColor rgb="FFD9D9D9"/>
        </patternFill>
      </fill>
    </dxf>
  </rfmt>
  <rfmt sheetId="1" sqref="D771" start="0" length="2147483647">
    <dxf>
      <font>
        <b/>
      </font>
    </dxf>
  </rfmt>
  <rfmt sheetId="1" sqref="D771" start="0" length="2147483647">
    <dxf>
      <font/>
    </dxf>
  </rfmt>
  <rfmt sheetId="1" sqref="D771" start="0" length="0">
    <dxf>
      <border>
        <left/>
        <right/>
        <top style="thin">
          <color indexed="64"/>
        </top>
        <bottom/>
      </border>
    </dxf>
  </rfmt>
  <rfmt sheetId="1" sqref="D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E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1" start="0" length="0">
    <dxf>
      <fill>
        <patternFill patternType="solid">
          <bgColor rgb="FFD9D9D9"/>
        </patternFill>
      </fill>
    </dxf>
  </rfmt>
  <rfmt sheetId="1" sqref="E771" start="0" length="2147483647">
    <dxf>
      <font>
        <b/>
      </font>
    </dxf>
  </rfmt>
  <rfmt sheetId="1" sqref="E771" start="0" length="2147483647">
    <dxf>
      <font/>
    </dxf>
  </rfmt>
  <rfmt sheetId="1" sqref="E771" start="0" length="0">
    <dxf>
      <border>
        <left/>
        <right/>
        <top style="thin">
          <color indexed="64"/>
        </top>
        <bottom/>
      </border>
    </dxf>
  </rfmt>
  <rfmt sheetId="1" sqref="E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F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1" start="0" length="0">
    <dxf>
      <fill>
        <patternFill patternType="solid">
          <bgColor rgb="FFD9D9D9"/>
        </patternFill>
      </fill>
    </dxf>
  </rfmt>
  <rfmt sheetId="1" sqref="F771" start="0" length="2147483647">
    <dxf>
      <font>
        <b/>
      </font>
    </dxf>
  </rfmt>
  <rfmt sheetId="1" sqref="F771" start="0" length="2147483647">
    <dxf>
      <font/>
    </dxf>
  </rfmt>
  <rfmt sheetId="1" sqref="F771" start="0" length="0">
    <dxf>
      <border>
        <left/>
        <right/>
        <top style="thin">
          <color indexed="64"/>
        </top>
        <bottom/>
      </border>
    </dxf>
  </rfmt>
  <rfmt sheetId="1" sqref="F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G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1" start="0" length="0">
    <dxf>
      <fill>
        <patternFill patternType="solid">
          <bgColor rgb="FFD9D9D9"/>
        </patternFill>
      </fill>
    </dxf>
  </rfmt>
  <rfmt sheetId="1" sqref="G771" start="0" length="2147483647">
    <dxf>
      <font>
        <b/>
      </font>
    </dxf>
  </rfmt>
  <rfmt sheetId="1" sqref="G771" start="0" length="2147483647">
    <dxf>
      <font/>
    </dxf>
  </rfmt>
  <rfmt sheetId="1" sqref="G771" start="0" length="0">
    <dxf>
      <border>
        <left/>
        <right/>
        <top style="thin">
          <color indexed="64"/>
        </top>
        <bottom/>
      </border>
    </dxf>
  </rfmt>
  <rfmt sheetId="1" sqref="G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H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1" start="0" length="0">
    <dxf>
      <fill>
        <patternFill patternType="solid">
          <bgColor rgb="FFD9D9D9"/>
        </patternFill>
      </fill>
    </dxf>
  </rfmt>
  <rfmt sheetId="1" sqref="H771" start="0" length="2147483647">
    <dxf>
      <font>
        <b/>
      </font>
    </dxf>
  </rfmt>
  <rfmt sheetId="1" sqref="H771" start="0" length="2147483647">
    <dxf>
      <font/>
    </dxf>
  </rfmt>
  <rfmt sheetId="1" sqref="H771" start="0" length="0">
    <dxf>
      <border>
        <left/>
        <right/>
        <top style="thin">
          <color indexed="64"/>
        </top>
        <bottom/>
      </border>
    </dxf>
  </rfmt>
  <rfmt sheetId="1" sqref="H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I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1" start="0" length="0">
    <dxf>
      <fill>
        <patternFill patternType="solid">
          <bgColor rgb="FFD9D9D9"/>
        </patternFill>
      </fill>
    </dxf>
  </rfmt>
  <rfmt sheetId="1" sqref="I771" start="0" length="2147483647">
    <dxf>
      <font>
        <b/>
      </font>
    </dxf>
  </rfmt>
  <rfmt sheetId="1" sqref="I771" start="0" length="2147483647">
    <dxf>
      <font/>
    </dxf>
  </rfmt>
  <rfmt sheetId="1" sqref="I771" start="0" length="0">
    <dxf>
      <border>
        <left/>
        <right/>
        <top style="thin">
          <color indexed="64"/>
        </top>
        <bottom/>
      </border>
    </dxf>
  </rfmt>
  <rfmt sheetId="1" sqref="I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J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1" start="0" length="0">
    <dxf>
      <fill>
        <patternFill patternType="solid">
          <bgColor rgb="FFD9D9D9"/>
        </patternFill>
      </fill>
    </dxf>
  </rfmt>
  <rfmt sheetId="1" sqref="J771" start="0" length="2147483647">
    <dxf>
      <font>
        <b/>
      </font>
    </dxf>
  </rfmt>
  <rfmt sheetId="1" sqref="J771" start="0" length="2147483647">
    <dxf>
      <font/>
    </dxf>
  </rfmt>
  <rfmt sheetId="1" sqref="J771" start="0" length="0">
    <dxf>
      <border>
        <left/>
        <right/>
        <top style="thin">
          <color indexed="64"/>
        </top>
        <bottom/>
      </border>
    </dxf>
  </rfmt>
  <rfmt sheetId="1" sqref="J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K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1" start="0" length="0">
    <dxf>
      <fill>
        <patternFill patternType="solid">
          <bgColor rgb="FFD9D9D9"/>
        </patternFill>
      </fill>
    </dxf>
  </rfmt>
  <rfmt sheetId="1" sqref="K771" start="0" length="2147483647">
    <dxf>
      <font>
        <b/>
      </font>
    </dxf>
  </rfmt>
  <rfmt sheetId="1" sqref="K771" start="0" length="2147483647">
    <dxf>
      <font/>
    </dxf>
  </rfmt>
  <rfmt sheetId="1" sqref="K771" start="0" length="0">
    <dxf>
      <border>
        <left/>
        <right/>
        <top style="thin">
          <color indexed="64"/>
        </top>
        <bottom/>
      </border>
    </dxf>
  </rfmt>
  <rfmt sheetId="1" sqref="K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L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1" start="0" length="0">
    <dxf>
      <fill>
        <patternFill patternType="solid">
          <bgColor rgb="FFD9D9D9"/>
        </patternFill>
      </fill>
    </dxf>
  </rfmt>
  <rfmt sheetId="1" sqref="L771" start="0" length="2147483647">
    <dxf>
      <font>
        <b/>
      </font>
    </dxf>
  </rfmt>
  <rfmt sheetId="1" sqref="L771" start="0" length="2147483647">
    <dxf>
      <font/>
    </dxf>
  </rfmt>
  <rfmt sheetId="1" sqref="L771" start="0" length="0">
    <dxf>
      <border>
        <left/>
        <right/>
        <top style="thin">
          <color indexed="64"/>
        </top>
        <bottom/>
      </border>
    </dxf>
  </rfmt>
  <rfmt sheetId="1" sqref="L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M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1" start="0" length="0">
    <dxf>
      <fill>
        <patternFill patternType="solid">
          <bgColor rgb="FFD9D9D9"/>
        </patternFill>
      </fill>
    </dxf>
  </rfmt>
  <rfmt sheetId="1" sqref="M771" start="0" length="2147483647">
    <dxf>
      <font>
        <b/>
      </font>
    </dxf>
  </rfmt>
  <rfmt sheetId="1" sqref="M771" start="0" length="2147483647">
    <dxf>
      <font/>
    </dxf>
  </rfmt>
  <rfmt sheetId="1" sqref="M771" start="0" length="0">
    <dxf>
      <border>
        <left/>
        <right/>
        <top style="thin">
          <color indexed="64"/>
        </top>
        <bottom/>
      </border>
    </dxf>
  </rfmt>
  <rfmt sheetId="1" sqref="M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4" sId="1">
    <oc r="N771">
      <f xml:space="preserve"> SUM(N759:N770)</f>
    </oc>
    <nc r="N771">
      <f xml:space="preserve"> SUM(N759:N770)</f>
    </nc>
  </rcc>
  <rfmt sheetId="1" sqref="N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1" start="0" length="0">
    <dxf>
      <fill>
        <patternFill patternType="solid">
          <bgColor rgb="FFD9D9D9"/>
        </patternFill>
      </fill>
    </dxf>
  </rfmt>
  <rfmt sheetId="1" sqref="N771" start="0" length="2147483647">
    <dxf>
      <font>
        <b/>
      </font>
    </dxf>
  </rfmt>
  <rfmt sheetId="1" sqref="N771" start="0" length="2147483647">
    <dxf>
      <font/>
    </dxf>
  </rfmt>
  <rfmt sheetId="1" sqref="N771" start="0" length="0">
    <dxf>
      <border>
        <left/>
        <right/>
        <top style="thin">
          <color indexed="64"/>
        </top>
        <bottom/>
      </border>
    </dxf>
  </rfmt>
  <rfmt sheetId="1" sqref="N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5" sId="1">
    <oc r="O771">
      <f xml:space="preserve"> SUM(O759:O770)</f>
    </oc>
    <nc r="O771">
      <f xml:space="preserve"> SUM(O759:O770)</f>
    </nc>
  </rcc>
  <rfmt sheetId="1" sqref="O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1" start="0" length="0">
    <dxf>
      <fill>
        <patternFill patternType="solid">
          <bgColor rgb="FFD9D9D9"/>
        </patternFill>
      </fill>
    </dxf>
  </rfmt>
  <rfmt sheetId="1" sqref="O771" start="0" length="2147483647">
    <dxf>
      <font/>
    </dxf>
  </rfmt>
  <rfmt sheetId="1" sqref="O771" start="0" length="2147483647">
    <dxf>
      <font/>
    </dxf>
  </rfmt>
  <rfmt sheetId="1" sqref="O771" start="0" length="0">
    <dxf>
      <border>
        <left/>
        <right/>
        <top style="thin">
          <color indexed="64"/>
        </top>
        <bottom/>
      </border>
    </dxf>
  </rfmt>
  <rfmt sheetId="1" sqref="O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6" sId="1">
    <oc r="P771">
      <f xml:space="preserve"> SUM(P759:P770)</f>
    </oc>
    <nc r="P771">
      <f xml:space="preserve"> SUM(P759:P770)</f>
    </nc>
  </rcc>
  <rfmt sheetId="1" sqref="P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1" start="0" length="0">
    <dxf>
      <fill>
        <patternFill patternType="solid">
          <bgColor rgb="FFD9D9D9"/>
        </patternFill>
      </fill>
    </dxf>
  </rfmt>
  <rfmt sheetId="1" sqref="P771" start="0" length="2147483647">
    <dxf>
      <font/>
    </dxf>
  </rfmt>
  <rfmt sheetId="1" sqref="P771" start="0" length="2147483647">
    <dxf>
      <font/>
    </dxf>
  </rfmt>
  <rfmt sheetId="1" sqref="P771" start="0" length="0">
    <dxf>
      <border>
        <left/>
        <right/>
        <top style="thin">
          <color indexed="64"/>
        </top>
        <bottom/>
      </border>
    </dxf>
  </rfmt>
  <rfmt sheetId="1" sqref="P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7" sId="1">
    <oc r="Q771">
      <f xml:space="preserve"> SUM(Q759:Q770)</f>
    </oc>
    <nc r="Q771">
      <f xml:space="preserve"> SUM(Q759:Q770)</f>
    </nc>
  </rcc>
  <rfmt sheetId="1" sqref="Q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1" start="0" length="0">
    <dxf>
      <fill>
        <patternFill patternType="solid">
          <bgColor rgb="FFD9D9D9"/>
        </patternFill>
      </fill>
    </dxf>
  </rfmt>
  <rfmt sheetId="1" sqref="Q771" start="0" length="2147483647">
    <dxf>
      <font>
        <b/>
      </font>
    </dxf>
  </rfmt>
  <rfmt sheetId="1" sqref="Q771" start="0" length="2147483647">
    <dxf>
      <font/>
    </dxf>
  </rfmt>
  <rfmt sheetId="1" sqref="Q771" start="0" length="0">
    <dxf>
      <border>
        <left/>
        <right/>
        <top style="thin">
          <color indexed="64"/>
        </top>
        <bottom/>
      </border>
    </dxf>
  </rfmt>
  <rfmt sheetId="1" sqref="Q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8" sId="1">
    <oc r="R771">
      <f xml:space="preserve"> SUM(R759:R770)</f>
    </oc>
    <nc r="R771">
      <f xml:space="preserve"> SUM(R759:R770)</f>
    </nc>
  </rcc>
  <rfmt sheetId="1" sqref="R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1" start="0" length="0">
    <dxf>
      <fill>
        <patternFill patternType="solid">
          <bgColor rgb="FFD9D9D9"/>
        </patternFill>
      </fill>
    </dxf>
  </rfmt>
  <rfmt sheetId="1" sqref="R771" start="0" length="2147483647">
    <dxf>
      <font>
        <b/>
      </font>
    </dxf>
  </rfmt>
  <rfmt sheetId="1" sqref="R771" start="0" length="2147483647">
    <dxf>
      <font/>
    </dxf>
  </rfmt>
  <rfmt sheetId="1" sqref="R771" start="0" length="0">
    <dxf>
      <border>
        <left/>
        <right/>
        <top style="thin">
          <color indexed="64"/>
        </top>
        <bottom/>
      </border>
    </dxf>
  </rfmt>
  <rfmt sheetId="1" sqref="R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799" sId="1">
    <oc r="S771">
      <f xml:space="preserve"> SUM(S759:S770)</f>
    </oc>
    <nc r="S771">
      <f xml:space="preserve"> SUM(S759:S770)</f>
    </nc>
  </rcc>
  <rfmt sheetId="1" sqref="S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1" start="0" length="0">
    <dxf>
      <fill>
        <patternFill patternType="solid">
          <bgColor rgb="FFD9D9D9"/>
        </patternFill>
      </fill>
    </dxf>
  </rfmt>
  <rfmt sheetId="1" sqref="S771" start="0" length="2147483647">
    <dxf>
      <font>
        <b/>
      </font>
    </dxf>
  </rfmt>
  <rfmt sheetId="1" sqref="S771" start="0" length="2147483647">
    <dxf>
      <font/>
    </dxf>
  </rfmt>
  <rfmt sheetId="1" sqref="S771" start="0" length="0">
    <dxf>
      <border>
        <left/>
        <right/>
        <top style="thin">
          <color indexed="64"/>
        </top>
        <bottom/>
      </border>
    </dxf>
  </rfmt>
  <rfmt sheetId="1" sqref="S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0" sId="1">
    <oc r="T771">
      <f xml:space="preserve"> SUM(T759:T770)</f>
    </oc>
    <nc r="T771">
      <f xml:space="preserve"> SUM(T759:T770)</f>
    </nc>
  </rcc>
  <rfmt sheetId="1" sqref="T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1" start="0" length="0">
    <dxf>
      <fill>
        <patternFill patternType="solid">
          <bgColor rgb="FFD9D9D9"/>
        </patternFill>
      </fill>
    </dxf>
  </rfmt>
  <rfmt sheetId="1" sqref="T771" start="0" length="2147483647">
    <dxf>
      <font>
        <b/>
      </font>
    </dxf>
  </rfmt>
  <rfmt sheetId="1" sqref="T771" start="0" length="2147483647">
    <dxf>
      <font/>
    </dxf>
  </rfmt>
  <rfmt sheetId="1" sqref="T771" start="0" length="0">
    <dxf>
      <border>
        <left/>
        <right/>
        <top style="thin">
          <color indexed="64"/>
        </top>
        <bottom/>
      </border>
    </dxf>
  </rfmt>
  <rfmt sheetId="1" sqref="T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1" sId="1">
    <oc r="U771">
      <f xml:space="preserve"> SUM(U759:U770)</f>
    </oc>
    <nc r="U771">
      <f xml:space="preserve"> SUM(U759:U770)</f>
    </nc>
  </rcc>
  <rfmt sheetId="1" sqref="U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1" start="0" length="0">
    <dxf>
      <fill>
        <patternFill patternType="solid">
          <bgColor rgb="FFD9D9D9"/>
        </patternFill>
      </fill>
    </dxf>
  </rfmt>
  <rfmt sheetId="1" sqref="U771" start="0" length="2147483647">
    <dxf>
      <font>
        <b/>
      </font>
    </dxf>
  </rfmt>
  <rfmt sheetId="1" sqref="U771" start="0" length="2147483647">
    <dxf>
      <font/>
    </dxf>
  </rfmt>
  <rfmt sheetId="1" sqref="U771" start="0" length="0">
    <dxf>
      <border>
        <left/>
        <right/>
        <top style="thin">
          <color indexed="64"/>
        </top>
        <bottom/>
      </border>
    </dxf>
  </rfmt>
  <rfmt sheetId="1" sqref="U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V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1" start="0" length="0">
    <dxf>
      <fill>
        <patternFill patternType="solid">
          <bgColor rgb="FFD9D9D9"/>
        </patternFill>
      </fill>
    </dxf>
  </rfmt>
  <rfmt sheetId="1" sqref="V771" start="0" length="2147483647">
    <dxf>
      <font>
        <b/>
      </font>
    </dxf>
  </rfmt>
  <rfmt sheetId="1" sqref="V771" start="0" length="2147483647">
    <dxf>
      <font/>
    </dxf>
  </rfmt>
  <rfmt sheetId="1" sqref="V771" start="0" length="0">
    <dxf>
      <border>
        <left/>
        <right/>
        <top style="thin">
          <color indexed="64"/>
        </top>
        <bottom/>
      </border>
    </dxf>
  </rfmt>
  <rfmt sheetId="1" sqref="V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W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1" start="0" length="0">
    <dxf>
      <fill>
        <patternFill patternType="solid">
          <bgColor rgb="FFD9D9D9"/>
        </patternFill>
      </fill>
    </dxf>
  </rfmt>
  <rfmt sheetId="1" sqref="W771" start="0" length="2147483647">
    <dxf>
      <font>
        <b/>
      </font>
    </dxf>
  </rfmt>
  <rfmt sheetId="1" sqref="W771" start="0" length="2147483647">
    <dxf>
      <font/>
    </dxf>
  </rfmt>
  <rfmt sheetId="1" sqref="W771" start="0" length="0">
    <dxf>
      <border>
        <left/>
        <right/>
        <top style="thin">
          <color indexed="64"/>
        </top>
        <bottom/>
      </border>
    </dxf>
  </rfmt>
  <rfmt sheetId="1" sqref="W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X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1" start="0" length="0">
    <dxf>
      <fill>
        <patternFill patternType="solid">
          <bgColor rgb="FFD9D9D9"/>
        </patternFill>
      </fill>
    </dxf>
  </rfmt>
  <rfmt sheetId="1" sqref="X771" start="0" length="2147483647">
    <dxf>
      <font>
        <b/>
      </font>
    </dxf>
  </rfmt>
  <rfmt sheetId="1" sqref="X771" start="0" length="2147483647">
    <dxf>
      <font/>
    </dxf>
  </rfmt>
  <rfmt sheetId="1" sqref="X771" start="0" length="0">
    <dxf>
      <border>
        <left/>
        <right/>
        <top style="thin">
          <color indexed="64"/>
        </top>
        <bottom/>
      </border>
    </dxf>
  </rfmt>
  <rfmt sheetId="1" sqref="X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2" sId="1">
    <oc r="Y771">
      <f xml:space="preserve"> SUM(Y759:Y770)</f>
    </oc>
    <nc r="Y771">
      <f xml:space="preserve"> SUM(Y759:Y770)</f>
    </nc>
  </rcc>
  <rfmt sheetId="1" sqref="Y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1" start="0" length="0">
    <dxf>
      <fill>
        <patternFill patternType="solid">
          <bgColor rgb="FFD9D9D9"/>
        </patternFill>
      </fill>
    </dxf>
  </rfmt>
  <rfmt sheetId="1" sqref="Y771" start="0" length="2147483647">
    <dxf>
      <font>
        <b/>
      </font>
    </dxf>
  </rfmt>
  <rfmt sheetId="1" sqref="Y771" start="0" length="2147483647">
    <dxf>
      <font/>
    </dxf>
  </rfmt>
  <rfmt sheetId="1" sqref="Y771" start="0" length="0">
    <dxf>
      <border>
        <left/>
        <right/>
        <top style="thin">
          <color indexed="64"/>
        </top>
        <bottom/>
      </border>
    </dxf>
  </rfmt>
  <rfmt sheetId="1" sqref="Y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3" sId="1">
    <oc r="Z771">
      <f xml:space="preserve"> SUM(Z759:Z770)</f>
    </oc>
    <nc r="Z771">
      <f xml:space="preserve"> SUM(Z759:Z770)</f>
    </nc>
  </rcc>
  <rfmt sheetId="1" sqref="Z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1" start="0" length="0">
    <dxf>
      <fill>
        <patternFill patternType="solid">
          <bgColor rgb="FFD9D9D9"/>
        </patternFill>
      </fill>
    </dxf>
  </rfmt>
  <rfmt sheetId="1" sqref="Z771" start="0" length="2147483647">
    <dxf>
      <font>
        <b/>
      </font>
    </dxf>
  </rfmt>
  <rfmt sheetId="1" sqref="Z771" start="0" length="2147483647">
    <dxf>
      <font/>
    </dxf>
  </rfmt>
  <rfmt sheetId="1" sqref="Z771" start="0" length="0">
    <dxf>
      <border>
        <left/>
        <right/>
        <top style="thin">
          <color indexed="64"/>
        </top>
        <bottom/>
      </border>
    </dxf>
  </rfmt>
  <rfmt sheetId="1" sqref="Z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A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71" start="0" length="0">
    <dxf>
      <fill>
        <patternFill patternType="solid">
          <bgColor rgb="FFD9D9D9"/>
        </patternFill>
      </fill>
    </dxf>
  </rfmt>
  <rfmt sheetId="1" sqref="AA771" start="0" length="2147483647">
    <dxf>
      <font>
        <b/>
      </font>
    </dxf>
  </rfmt>
  <rfmt sheetId="1" sqref="AA771" start="0" length="2147483647">
    <dxf>
      <font/>
    </dxf>
  </rfmt>
  <rfmt sheetId="1" sqref="AA771" start="0" length="0">
    <dxf>
      <border>
        <left/>
        <right/>
        <top style="thin">
          <color indexed="64"/>
        </top>
        <bottom/>
      </border>
    </dxf>
  </rfmt>
  <rfmt sheetId="1" sqref="AA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B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1" start="0" length="0">
    <dxf>
      <fill>
        <patternFill patternType="solid">
          <bgColor rgb="FFD9D9D9"/>
        </patternFill>
      </fill>
    </dxf>
  </rfmt>
  <rfmt sheetId="1" sqref="AB771" start="0" length="2147483647">
    <dxf>
      <font>
        <b/>
      </font>
    </dxf>
  </rfmt>
  <rfmt sheetId="1" sqref="AB771" start="0" length="2147483647">
    <dxf>
      <font/>
    </dxf>
  </rfmt>
  <rfmt sheetId="1" sqref="AB771" start="0" length="0">
    <dxf>
      <border>
        <left/>
        <right/>
        <top style="thin">
          <color indexed="64"/>
        </top>
        <bottom/>
      </border>
    </dxf>
  </rfmt>
  <rfmt sheetId="1" sqref="AB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C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1" start="0" length="0">
    <dxf>
      <fill>
        <patternFill patternType="solid">
          <bgColor rgb="FFD9D9D9"/>
        </patternFill>
      </fill>
    </dxf>
  </rfmt>
  <rfmt sheetId="1" sqref="AC771" start="0" length="2147483647">
    <dxf>
      <font>
        <b/>
      </font>
    </dxf>
  </rfmt>
  <rfmt sheetId="1" sqref="AC771" start="0" length="2147483647">
    <dxf>
      <font/>
    </dxf>
  </rfmt>
  <rfmt sheetId="1" sqref="AC771" start="0" length="0">
    <dxf>
      <border>
        <left/>
        <right/>
        <top style="thin">
          <color indexed="64"/>
        </top>
        <bottom/>
      </border>
    </dxf>
  </rfmt>
  <rfmt sheetId="1" sqref="AC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D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1" start="0" length="0">
    <dxf>
      <fill>
        <patternFill patternType="solid">
          <bgColor rgb="FFD9D9D9"/>
        </patternFill>
      </fill>
    </dxf>
  </rfmt>
  <rfmt sheetId="1" sqref="AD771" start="0" length="2147483647">
    <dxf>
      <font>
        <b/>
      </font>
    </dxf>
  </rfmt>
  <rfmt sheetId="1" sqref="AD771" start="0" length="2147483647">
    <dxf>
      <font/>
    </dxf>
  </rfmt>
  <rfmt sheetId="1" sqref="AD771" start="0" length="0">
    <dxf>
      <border>
        <left/>
        <right/>
        <top style="thin">
          <color indexed="64"/>
        </top>
        <bottom/>
      </border>
    </dxf>
  </rfmt>
  <rfmt sheetId="1" sqref="AD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E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1" start="0" length="0">
    <dxf>
      <fill>
        <patternFill patternType="solid">
          <bgColor rgb="FFD9D9D9"/>
        </patternFill>
      </fill>
    </dxf>
  </rfmt>
  <rfmt sheetId="1" sqref="AE771" start="0" length="2147483647">
    <dxf>
      <font>
        <b/>
      </font>
    </dxf>
  </rfmt>
  <rfmt sheetId="1" sqref="AE771" start="0" length="2147483647">
    <dxf>
      <font/>
    </dxf>
  </rfmt>
  <rfmt sheetId="1" sqref="AE771" start="0" length="0">
    <dxf>
      <border>
        <left/>
        <right/>
        <top style="thin">
          <color indexed="64"/>
        </top>
        <bottom/>
      </border>
    </dxf>
  </rfmt>
  <rfmt sheetId="1" sqref="AE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F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1" start="0" length="0">
    <dxf>
      <fill>
        <patternFill patternType="solid">
          <bgColor rgb="FFD9D9D9"/>
        </patternFill>
      </fill>
    </dxf>
  </rfmt>
  <rfmt sheetId="1" sqref="AF771" start="0" length="2147483647">
    <dxf>
      <font>
        <b/>
      </font>
    </dxf>
  </rfmt>
  <rfmt sheetId="1" sqref="AF771" start="0" length="2147483647">
    <dxf>
      <font/>
    </dxf>
  </rfmt>
  <rfmt sheetId="1" sqref="AF771" start="0" length="0">
    <dxf>
      <border>
        <left/>
        <right/>
        <top style="thin">
          <color indexed="64"/>
        </top>
        <bottom/>
      </border>
    </dxf>
  </rfmt>
  <rfmt sheetId="1" sqref="AF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4" sId="1">
    <oc r="AG771">
      <f xml:space="preserve"> SUM(AG759:AG770)</f>
    </oc>
    <nc r="AG771">
      <f xml:space="preserve"> SUM(AG759:AG770)</f>
    </nc>
  </rcc>
  <rfmt sheetId="1" sqref="AG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1" start="0" length="0">
    <dxf>
      <fill>
        <patternFill patternType="solid">
          <bgColor rgb="FFD9D9D9"/>
        </patternFill>
      </fill>
    </dxf>
  </rfmt>
  <rfmt sheetId="1" sqref="AG771" start="0" length="2147483647">
    <dxf>
      <font/>
    </dxf>
  </rfmt>
  <rfmt sheetId="1" sqref="AG771" start="0" length="2147483647">
    <dxf>
      <font/>
    </dxf>
  </rfmt>
  <rfmt sheetId="1" sqref="AG771" start="0" length="0">
    <dxf>
      <border>
        <left/>
        <right/>
        <top style="thin">
          <color indexed="64"/>
        </top>
        <bottom/>
      </border>
    </dxf>
  </rfmt>
  <rfmt sheetId="1" sqref="AG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1805" sId="1">
    <oc r="AH771">
      <f xml:space="preserve"> SUM(AH759:AH770)</f>
    </oc>
    <nc r="AH771">
      <f xml:space="preserve"> SUM(AH759:AH770)</f>
    </nc>
  </rcc>
  <rfmt sheetId="1" sqref="AH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1" start="0" length="0">
    <dxf>
      <fill>
        <patternFill patternType="solid">
          <bgColor rgb="FFD9D9D9"/>
        </patternFill>
      </fill>
    </dxf>
  </rfmt>
  <rfmt sheetId="1" sqref="AH771" start="0" length="2147483647">
    <dxf>
      <font/>
    </dxf>
  </rfmt>
  <rfmt sheetId="1" sqref="AH771" start="0" length="2147483647">
    <dxf>
      <font/>
    </dxf>
  </rfmt>
  <rfmt sheetId="1" sqref="AH771" start="0" length="0">
    <dxf>
      <border>
        <left/>
        <right/>
        <top style="thin">
          <color indexed="64"/>
        </top>
        <bottom/>
      </border>
    </dxf>
  </rfmt>
  <rfmt sheetId="1" sqref="AH77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1" sqref="AI7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71" start="0" length="0">
    <dxf>
      <fill>
        <patternFill patternType="solid">
          <bgColor rgb="FFD9D9D9"/>
        </patternFill>
      </fill>
    </dxf>
  </rfmt>
  <rfmt sheetId="1" sqref="AI771" start="0" length="2147483647">
    <dxf>
      <font>
        <b/>
      </font>
    </dxf>
  </rfmt>
  <rfmt sheetId="1" sqref="AI771" start="0" length="2147483647">
    <dxf>
      <font/>
    </dxf>
  </rfmt>
  <rfmt sheetId="1" sqref="AI771" start="0" length="0">
    <dxf>
      <border>
        <left/>
        <right style="thin">
          <color indexed="64"/>
        </right>
        <top style="thin">
          <color indexed="64"/>
        </top>
        <bottom/>
      </border>
    </dxf>
  </rfmt>
  <rfmt sheetId="1" sqref="AI771" start="0" length="0">
    <dxf>
      <border>
        <left/>
        <right style="thin">
          <color auto="1"/>
        </right>
        <top style="thin">
          <color indexed="64"/>
        </top>
        <bottom style="thin">
          <color indexed="64"/>
        </bottom>
      </border>
    </dxf>
  </rfmt>
  <rcc rId="1806" sId="1">
    <oc r="AA773">
      <v>165165185.21536493</v>
    </oc>
    <nc r="AA773">
      <v>190225677.21411127</v>
    </nc>
  </rcc>
  <rcc rId="1807" sId="1">
    <oc r="AI773">
      <v>166322620.40214756</v>
    </oc>
    <nc r="AI773">
      <v>189965768.18408969</v>
    </nc>
  </rcc>
  <rcc rId="1808" sId="1" numFmtId="4">
    <oc r="J775">
      <v>12936</v>
    </oc>
    <nc r="J775">
      <v>6366</v>
    </nc>
  </rcc>
  <rcc rId="1809" sId="1" numFmtId="4">
    <oc r="AE775">
      <v>12936</v>
    </oc>
    <nc r="AE775">
      <v>6366</v>
    </nc>
  </rcc>
  <rcc rId="1810" sId="1" numFmtId="4">
    <oc r="J776">
      <v>-8309</v>
    </oc>
    <nc r="J776">
      <v>0</v>
    </nc>
  </rcc>
  <rcc rId="1811" sId="1" numFmtId="4">
    <oc r="AE776">
      <v>-8309</v>
    </oc>
    <nc r="AE776">
      <v>0</v>
    </nc>
  </rcc>
  <rrc rId="1812" sId="1" ref="A777:XFD777" action="insertRow">
    <undo index="0" exp="area" dr="G$1:G$1048576" r="E9" sId="1"/>
    <undo index="2" exp="area" ref3D="1" dr="$A$774:$XFD$83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77:AI777" start="0" length="0">
    <dxf>
      <fill>
        <patternFill patternType="none">
          <bgColor indexed="65"/>
        </patternFill>
      </fill>
    </dxf>
  </rfmt>
  <rfmt sheetId="1" sqref="A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77" start="0" length="2147483647">
    <dxf>
      <font/>
    </dxf>
  </rfmt>
  <rfmt sheetId="1" sqref="A777" start="0" length="2147483647">
    <dxf>
      <font/>
    </dxf>
  </rfmt>
  <rfmt sheetId="1" sqref="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7" start="0" length="2147483647">
    <dxf>
      <font/>
    </dxf>
  </rfmt>
  <rfmt sheetId="1" sqref="B777" start="0" length="2147483647">
    <dxf>
      <font/>
    </dxf>
  </rfmt>
  <rfmt sheetId="1" sqref="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7" start="0" length="2147483647">
    <dxf>
      <font/>
    </dxf>
  </rfmt>
  <rfmt sheetId="1" sqref="C777" start="0" length="2147483647">
    <dxf>
      <font/>
    </dxf>
  </rfmt>
  <rfmt sheetId="1" sqref="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7" start="0" length="2147483647">
    <dxf>
      <font/>
    </dxf>
  </rfmt>
  <rfmt sheetId="1" sqref="D777" start="0" length="2147483647">
    <dxf>
      <font/>
    </dxf>
  </rfmt>
  <rfmt sheetId="1" sqref="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7" start="0" length="2147483647">
    <dxf>
      <font/>
    </dxf>
  </rfmt>
  <rfmt sheetId="1" sqref="E777" start="0" length="2147483647">
    <dxf>
      <font/>
    </dxf>
  </rfmt>
  <rfmt sheetId="1" sqref="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7" start="0" length="2147483647">
    <dxf>
      <font/>
    </dxf>
  </rfmt>
  <rfmt sheetId="1" sqref="F777" start="0" length="2147483647">
    <dxf>
      <font/>
    </dxf>
  </rfmt>
  <rfmt sheetId="1" sqref="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7" start="0" length="2147483647">
    <dxf>
      <font/>
    </dxf>
  </rfmt>
  <rfmt sheetId="1" sqref="G777" start="0" length="2147483647">
    <dxf>
      <font/>
    </dxf>
  </rfmt>
  <rfmt sheetId="1" sqref="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7" start="0" length="2147483647">
    <dxf>
      <font/>
    </dxf>
  </rfmt>
  <rfmt sheetId="1" sqref="H777" start="0" length="2147483647">
    <dxf>
      <font/>
    </dxf>
  </rfmt>
  <rfmt sheetId="1" sqref="I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7" start="0" length="2147483647">
    <dxf>
      <font/>
    </dxf>
  </rfmt>
  <rfmt sheetId="1" sqref="I777" start="0" length="2147483647">
    <dxf>
      <font/>
    </dxf>
  </rfmt>
  <rfmt sheetId="1" sqref="J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7" start="0" length="2147483647">
    <dxf>
      <font/>
    </dxf>
  </rfmt>
  <rfmt sheetId="1" sqref="J777" start="0" length="2147483647">
    <dxf>
      <font/>
    </dxf>
  </rfmt>
  <rfmt sheetId="1" sqref="K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7" start="0" length="2147483647">
    <dxf>
      <font/>
    </dxf>
  </rfmt>
  <rfmt sheetId="1" sqref="K777" start="0" length="2147483647">
    <dxf>
      <font/>
    </dxf>
  </rfmt>
  <rfmt sheetId="1" sqref="L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7" start="0" length="2147483647">
    <dxf>
      <font/>
    </dxf>
  </rfmt>
  <rfmt sheetId="1" sqref="L777" start="0" length="2147483647">
    <dxf>
      <font/>
    </dxf>
  </rfmt>
  <rfmt sheetId="1" sqref="M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7" start="0" length="2147483647">
    <dxf>
      <font/>
    </dxf>
  </rfmt>
  <rfmt sheetId="1" sqref="M777" start="0" length="2147483647">
    <dxf>
      <font/>
    </dxf>
  </rfmt>
  <rfmt sheetId="1" sqref="N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7" start="0" length="2147483647">
    <dxf>
      <font/>
    </dxf>
  </rfmt>
  <rfmt sheetId="1" sqref="N777" start="0" length="2147483647">
    <dxf>
      <font/>
    </dxf>
  </rfmt>
  <rfmt sheetId="1" sqref="O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7" start="0" length="2147483647">
    <dxf>
      <font/>
    </dxf>
  </rfmt>
  <rfmt sheetId="1" sqref="O777" start="0" length="2147483647">
    <dxf>
      <font/>
    </dxf>
  </rfmt>
  <rfmt sheetId="1" sqref="P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7" start="0" length="2147483647">
    <dxf>
      <font/>
    </dxf>
  </rfmt>
  <rfmt sheetId="1" sqref="P777" start="0" length="2147483647">
    <dxf>
      <font/>
    </dxf>
  </rfmt>
  <rfmt sheetId="1" sqref="Q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7" start="0" length="2147483647">
    <dxf>
      <font/>
    </dxf>
  </rfmt>
  <rfmt sheetId="1" sqref="Q777" start="0" length="2147483647">
    <dxf>
      <font/>
    </dxf>
  </rfmt>
  <rfmt sheetId="1" sqref="R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7" start="0" length="2147483647">
    <dxf>
      <font/>
    </dxf>
  </rfmt>
  <rfmt sheetId="1" sqref="R777" start="0" length="2147483647">
    <dxf>
      <font/>
    </dxf>
  </rfmt>
  <rfmt sheetId="1" sqref="S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7" start="0" length="2147483647">
    <dxf>
      <font/>
    </dxf>
  </rfmt>
  <rfmt sheetId="1" sqref="S777" start="0" length="2147483647">
    <dxf>
      <font/>
    </dxf>
  </rfmt>
  <rfmt sheetId="1" sqref="T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7" start="0" length="2147483647">
    <dxf>
      <font/>
    </dxf>
  </rfmt>
  <rfmt sheetId="1" sqref="T777" start="0" length="2147483647">
    <dxf>
      <font/>
    </dxf>
  </rfmt>
  <rfmt sheetId="1" sqref="U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7" start="0" length="2147483647">
    <dxf>
      <font/>
    </dxf>
  </rfmt>
  <rfmt sheetId="1" sqref="U777" start="0" length="2147483647">
    <dxf>
      <font/>
    </dxf>
  </rfmt>
  <rfmt sheetId="1" sqref="V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7" start="0" length="2147483647">
    <dxf>
      <font/>
    </dxf>
  </rfmt>
  <rfmt sheetId="1" sqref="V777" start="0" length="2147483647">
    <dxf>
      <font/>
    </dxf>
  </rfmt>
  <rfmt sheetId="1" sqref="W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7" start="0" length="2147483647">
    <dxf>
      <font/>
    </dxf>
  </rfmt>
  <rfmt sheetId="1" sqref="W777" start="0" length="2147483647">
    <dxf>
      <font/>
    </dxf>
  </rfmt>
  <rfmt sheetId="1" sqref="X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7" start="0" length="2147483647">
    <dxf>
      <font/>
    </dxf>
  </rfmt>
  <rfmt sheetId="1" sqref="X777" start="0" length="2147483647">
    <dxf>
      <font/>
    </dxf>
  </rfmt>
  <rfmt sheetId="1" sqref="Y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7" start="0" length="2147483647">
    <dxf>
      <font/>
    </dxf>
  </rfmt>
  <rfmt sheetId="1" sqref="Y777" start="0" length="2147483647">
    <dxf>
      <font/>
    </dxf>
  </rfmt>
  <rfmt sheetId="1" sqref="Z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7" start="0" length="2147483647">
    <dxf>
      <font/>
    </dxf>
  </rfmt>
  <rfmt sheetId="1" sqref="Z777" start="0" length="2147483647">
    <dxf>
      <font/>
    </dxf>
  </rfmt>
  <rfmt sheetId="1" sqref="AA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77" start="0" length="2147483647">
    <dxf>
      <font/>
    </dxf>
  </rfmt>
  <rfmt sheetId="1" sqref="AA777" start="0" length="2147483647">
    <dxf>
      <font/>
    </dxf>
  </rfmt>
  <rfmt sheetId="1" sqref="A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7" start="0" length="0">
    <dxf>
      <fill>
        <patternFill patternType="solid">
          <bgColor rgb="FFF2F2F2"/>
        </patternFill>
      </fill>
    </dxf>
  </rfmt>
  <rfmt sheetId="1" sqref="AB777" start="0" length="2147483647">
    <dxf>
      <font/>
    </dxf>
  </rfmt>
  <rfmt sheetId="1" sqref="AB777" start="0" length="2147483647">
    <dxf>
      <font/>
    </dxf>
  </rfmt>
  <rfmt sheetId="1" sqref="A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7" start="0" length="0">
    <dxf>
      <fill>
        <patternFill patternType="solid">
          <bgColor rgb="FFF2F2F2"/>
        </patternFill>
      </fill>
    </dxf>
  </rfmt>
  <rfmt sheetId="1" sqref="AC777" start="0" length="2147483647">
    <dxf>
      <font/>
    </dxf>
  </rfmt>
  <rfmt sheetId="1" sqref="AC777" start="0" length="2147483647">
    <dxf>
      <font/>
    </dxf>
  </rfmt>
  <rfmt sheetId="1" sqref="A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7" start="0" length="0">
    <dxf>
      <fill>
        <patternFill patternType="solid">
          <bgColor rgb="FFF2F2F2"/>
        </patternFill>
      </fill>
    </dxf>
  </rfmt>
  <rfmt sheetId="1" sqref="AD777" start="0" length="2147483647">
    <dxf>
      <font/>
    </dxf>
  </rfmt>
  <rfmt sheetId="1" sqref="AD777" start="0" length="2147483647">
    <dxf>
      <font/>
    </dxf>
  </rfmt>
  <rfmt sheetId="1" sqref="A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7" start="0" length="0">
    <dxf>
      <fill>
        <patternFill patternType="solid">
          <bgColor rgb="FFF2F2F2"/>
        </patternFill>
      </fill>
    </dxf>
  </rfmt>
  <rfmt sheetId="1" sqref="AE777" start="0" length="2147483647">
    <dxf>
      <font/>
    </dxf>
  </rfmt>
  <rfmt sheetId="1" sqref="AE777" start="0" length="2147483647">
    <dxf>
      <font/>
    </dxf>
  </rfmt>
  <rfmt sheetId="1" sqref="A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7" start="0" length="0">
    <dxf>
      <fill>
        <patternFill patternType="solid">
          <bgColor rgb="FFF2F2F2"/>
        </patternFill>
      </fill>
    </dxf>
  </rfmt>
  <rfmt sheetId="1" sqref="AF777" start="0" length="2147483647">
    <dxf>
      <font/>
    </dxf>
  </rfmt>
  <rfmt sheetId="1" sqref="AF777" start="0" length="2147483647">
    <dxf>
      <font/>
    </dxf>
  </rfmt>
  <rfmt sheetId="1" sqref="A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7" start="0" length="0">
    <dxf>
      <fill>
        <patternFill patternType="solid">
          <bgColor rgb="FFF2F2F2"/>
        </patternFill>
      </fill>
    </dxf>
  </rfmt>
  <rfmt sheetId="1" sqref="AG777" start="0" length="2147483647">
    <dxf>
      <font/>
    </dxf>
  </rfmt>
  <rfmt sheetId="1" sqref="AG777" start="0" length="2147483647">
    <dxf>
      <font/>
    </dxf>
  </rfmt>
  <rfmt sheetId="1" sqref="A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7" start="0" length="0">
    <dxf>
      <fill>
        <patternFill patternType="solid">
          <bgColor rgb="FFF2F2F2"/>
        </patternFill>
      </fill>
    </dxf>
  </rfmt>
  <rfmt sheetId="1" sqref="AH777" start="0" length="2147483647">
    <dxf>
      <font/>
    </dxf>
  </rfmt>
  <rfmt sheetId="1" sqref="AH777" start="0" length="2147483647">
    <dxf>
      <font/>
    </dxf>
  </rfmt>
  <rfmt sheetId="1" sqref="AI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77" start="0" length="0">
    <dxf>
      <fill>
        <patternFill patternType="solid">
          <bgColor rgb="FFF2F2F2"/>
        </patternFill>
      </fill>
    </dxf>
  </rfmt>
  <rfmt sheetId="1" sqref="AI777" start="0" length="2147483647">
    <dxf>
      <font/>
    </dxf>
  </rfmt>
  <rfmt sheetId="1" sqref="AI777" start="0" length="2147483647">
    <dxf>
      <font/>
    </dxf>
  </rfmt>
  <rcc rId="1813" sId="1">
    <nc r="B777">
      <v>18837</v>
    </nc>
  </rcc>
  <rfmt sheetId="1" sqref="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7" start="0" length="2147483647">
    <dxf>
      <font/>
    </dxf>
  </rfmt>
  <rfmt sheetId="1" sqref="B777" start="0" length="2147483647">
    <dxf>
      <font/>
    </dxf>
  </rfmt>
  <rcc rId="1814" sId="1">
    <nc r="C777" t="inlineStr">
      <is>
        <t>AMS SW Equity</t>
      </is>
    </nc>
  </rcc>
  <rfmt sheetId="1" sqref="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7" start="0" length="2147483647">
    <dxf>
      <font/>
    </dxf>
  </rfmt>
  <rfmt sheetId="1" sqref="C777" start="0" length="2147483647">
    <dxf>
      <font/>
    </dxf>
  </rfmt>
  <rcc rId="1815" sId="1">
    <nc r="E777" t="inlineStr">
      <is>
        <t>ams</t>
      </is>
    </nc>
  </rcc>
  <rfmt sheetId="1" sqref="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7" start="0" length="2147483647">
    <dxf>
      <font/>
    </dxf>
  </rfmt>
  <rfmt sheetId="1" sqref="E777" start="0" length="2147483647">
    <dxf>
      <font/>
    </dxf>
  </rfmt>
  <rcc rId="1816" sId="1">
    <nc r="D777">
      <f>_xll.BDP(C777,$D$11)</f>
    </nc>
  </rcc>
  <rfmt sheetId="1" sqref="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7" start="0" length="2147483647">
    <dxf>
      <font/>
    </dxf>
  </rfmt>
  <rfmt sheetId="1" sqref="D777" start="0" length="2147483647">
    <dxf>
      <font/>
    </dxf>
  </rfmt>
  <rcc rId="1817" sId="1">
    <nc r="F777">
      <f>_xll.BDP(C777,$F$11)</f>
    </nc>
  </rcc>
  <rfmt sheetId="1" sqref="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7" start="0" length="2147483647">
    <dxf>
      <font/>
    </dxf>
  </rfmt>
  <rfmt sheetId="1" sqref="F777" start="0" length="2147483647">
    <dxf>
      <font/>
    </dxf>
  </rfmt>
  <rcc rId="1818" sId="1">
    <nc r="G777">
      <f>_xll.BDP(C777,$G$11)</f>
    </nc>
  </rcc>
  <rfmt sheetId="1" sqref="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7" start="0" length="2147483647">
    <dxf>
      <font/>
    </dxf>
  </rfmt>
  <rfmt sheetId="1" sqref="G777" start="0" length="2147483647">
    <dxf>
      <font/>
    </dxf>
  </rfmt>
  <rcc rId="1819" sId="1">
    <nc r="AB777">
      <f>_xll.BDH(C777,$AB$11,$D$1,$D$1)</f>
    </nc>
  </rcc>
  <rfmt sheetId="1" sqref="AB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7" start="0" length="0">
    <dxf>
      <fill>
        <patternFill patternType="solid">
          <bgColor rgb="FFF2F2F2"/>
        </patternFill>
      </fill>
    </dxf>
  </rfmt>
  <rfmt sheetId="1" sqref="AB777" start="0" length="2147483647">
    <dxf>
      <font/>
    </dxf>
  </rfmt>
  <rfmt sheetId="1" sqref="AB777" start="0" length="2147483647">
    <dxf>
      <font/>
    </dxf>
  </rfmt>
  <rcc rId="1820" sId="1">
    <nc r="H777">
      <f>IF(OR(OR(G777="#N/A N/A",G777="#N/A Real Time"),OR(F777="#N/A N/A",F777="#N/A Real Time")),0,  G777 - F777)</f>
    </nc>
  </rcc>
  <rfmt sheetId="1" sqref="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7" start="0" length="2147483647">
    <dxf>
      <font/>
    </dxf>
  </rfmt>
  <rfmt sheetId="1" sqref="H777" start="0" length="2147483647">
    <dxf>
      <font/>
    </dxf>
  </rfmt>
  <rcc rId="1821" sId="1">
    <nc r="I777">
      <f>IF(OR(F777=0,F777="#N/A N/A"),0,H777 / F777*100)</f>
    </nc>
  </rcc>
  <rfmt sheetId="1" sqref="I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7" start="0" length="2147483647">
    <dxf>
      <font/>
    </dxf>
  </rfmt>
  <rfmt sheetId="1" sqref="I777" start="0" length="2147483647">
    <dxf>
      <font/>
    </dxf>
  </rfmt>
  <rcc rId="1822" sId="1" numFmtId="4">
    <nc r="J777">
      <v>-6085</v>
    </nc>
  </rcc>
  <rfmt sheetId="1" sqref="J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7" start="0" length="2147483647">
    <dxf>
      <font/>
    </dxf>
  </rfmt>
  <rfmt sheetId="1" sqref="J777" start="0" length="2147483647">
    <dxf>
      <font/>
    </dxf>
  </rfmt>
  <rcc rId="1823" sId="1">
    <nc r="K777">
      <f>CONCATENATE(D840,D777, " Curncy")</f>
    </nc>
  </rcc>
  <rfmt sheetId="1" sqref="K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7" start="0" length="2147483647">
    <dxf>
      <font/>
    </dxf>
  </rfmt>
  <rfmt sheetId="1" sqref="K777" start="0" length="2147483647">
    <dxf>
      <font/>
    </dxf>
  </rfmt>
  <rcc rId="1824" sId="1">
    <nc r="L777">
      <f>IF(D777 = D840,1,_xll.BDP(K777,$L$11))</f>
    </nc>
  </rcc>
  <rfmt sheetId="1" sqref="L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7" start="0" length="2147483647">
    <dxf>
      <font/>
    </dxf>
  </rfmt>
  <rfmt sheetId="1" sqref="L777" start="0" length="2147483647">
    <dxf>
      <font/>
    </dxf>
  </rfmt>
  <rcc rId="1825" sId="1">
    <nc r="M777">
      <f>IF(D777 = D840,1,_xll.BDP(K777,$M$11)*L777)</f>
    </nc>
  </rcc>
  <rfmt sheetId="1" sqref="M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7" start="0" length="2147483647">
    <dxf>
      <font/>
    </dxf>
  </rfmt>
  <rfmt sheetId="1" sqref="M777" start="0" length="2147483647">
    <dxf>
      <font/>
    </dxf>
  </rfmt>
  <rcc rId="1826" sId="1">
    <nc r="N777">
      <f>H777*J777*V777/M777</f>
    </nc>
  </rcc>
  <rfmt sheetId="1" sqref="N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7" start="0" length="2147483647">
    <dxf>
      <font/>
    </dxf>
  </rfmt>
  <rfmt sheetId="1" sqref="N777" start="0" length="2147483647">
    <dxf>
      <font/>
    </dxf>
  </rfmt>
  <rcc rId="1827" sId="1">
    <nc r="O777">
      <f>N777 / AA839</f>
    </nc>
  </rcc>
  <rfmt sheetId="1" sqref="O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7" start="0" length="2147483647">
    <dxf>
      <font/>
    </dxf>
  </rfmt>
  <rfmt sheetId="1" sqref="O777" start="0" length="2147483647">
    <dxf>
      <font/>
    </dxf>
  </rfmt>
  <rcc rId="1828" sId="1">
    <nc r="P777">
      <f>N777 / AA840</f>
    </nc>
  </rcc>
  <rfmt sheetId="1" sqref="P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7" start="0" length="2147483647">
    <dxf>
      <font/>
    </dxf>
  </rfmt>
  <rfmt sheetId="1" sqref="P777" start="0" length="2147483647">
    <dxf>
      <font/>
    </dxf>
  </rfmt>
  <rcc rId="1829" sId="1">
    <nc r="Q777">
      <f>IF(J777=0,0,G777*J777*V777/M777)</f>
    </nc>
  </rcc>
  <rfmt sheetId="1" sqref="Q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7" start="0" length="2147483647">
    <dxf>
      <font/>
    </dxf>
  </rfmt>
  <rfmt sheetId="1" sqref="Q777" start="0" length="2147483647">
    <dxf>
      <font/>
    </dxf>
  </rfmt>
  <rcc rId="1830" sId="1">
    <nc r="R777">
      <f>Q777 / AA839*100</f>
    </nc>
  </rcc>
  <rfmt sheetId="1" sqref="R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7" start="0" length="2147483647">
    <dxf>
      <font/>
    </dxf>
  </rfmt>
  <rfmt sheetId="1" sqref="R777" start="0" length="2147483647">
    <dxf>
      <font/>
    </dxf>
  </rfmt>
  <rcc rId="1831" sId="1">
    <nc r="S777">
      <f>Q777 / AA840*100</f>
    </nc>
  </rcc>
  <rfmt sheetId="1" sqref="S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7" start="0" length="2147483647">
    <dxf>
      <font/>
    </dxf>
  </rfmt>
  <rfmt sheetId="1" sqref="S777" start="0" length="2147483647">
    <dxf>
      <font/>
    </dxf>
  </rfmt>
  <rcc rId="1832" sId="1">
    <nc r="T777">
      <f>IF(S777&lt;0,R777,0)</f>
    </nc>
  </rcc>
  <rfmt sheetId="1" sqref="T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7" start="0" length="2147483647">
    <dxf>
      <font/>
    </dxf>
  </rfmt>
  <rfmt sheetId="1" sqref="T777" start="0" length="2147483647">
    <dxf>
      <font/>
    </dxf>
  </rfmt>
  <rcc rId="1833" sId="1">
    <nc r="U777">
      <f>IF(S777&gt;0,R777,0)</f>
    </nc>
  </rcc>
  <rfmt sheetId="1" sqref="U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7" start="0" length="2147483647">
    <dxf>
      <font/>
    </dxf>
  </rfmt>
  <rfmt sheetId="1" sqref="U777" start="0" length="2147483647">
    <dxf>
      <font/>
    </dxf>
  </rfmt>
  <rcc rId="1834" sId="1">
    <nc r="V777">
      <f>IF(EXACT(D777,UPPER(D777)),1,0.01)/X777</f>
    </nc>
  </rcc>
  <rfmt sheetId="1" sqref="V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7" start="0" length="2147483647">
    <dxf>
      <font/>
    </dxf>
  </rfmt>
  <rfmt sheetId="1" sqref="V777" start="0" length="2147483647">
    <dxf>
      <font/>
    </dxf>
  </rfmt>
  <rcc rId="1835" sId="1">
    <nc r="W777">
      <v>0</v>
    </nc>
  </rcc>
  <rfmt sheetId="1" sqref="W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7" start="0" length="2147483647">
    <dxf>
      <font/>
    </dxf>
  </rfmt>
  <rfmt sheetId="1" sqref="W777" start="0" length="2147483647">
    <dxf>
      <font/>
    </dxf>
  </rfmt>
  <rcc rId="1836" sId="1">
    <nc r="X777">
      <v>1</v>
    </nc>
  </rcc>
  <rfmt sheetId="1" sqref="X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7" start="0" length="2147483647">
    <dxf>
      <font/>
    </dxf>
  </rfmt>
  <rfmt sheetId="1" sqref="X777" start="0" length="2147483647">
    <dxf>
      <font/>
    </dxf>
  </rfmt>
  <rcc rId="1837" sId="1">
    <nc r="Y777">
      <f>IF(AND(S777&lt;0,O777&gt;0),O777,0)</f>
    </nc>
  </rcc>
  <rfmt sheetId="1" sqref="Y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7" start="0" length="2147483647">
    <dxf>
      <font/>
    </dxf>
  </rfmt>
  <rfmt sheetId="1" sqref="Y777" start="0" length="2147483647">
    <dxf>
      <font/>
    </dxf>
  </rfmt>
  <rcc rId="1838" sId="1">
    <nc r="Z777">
      <f>IF(AND(S777&gt;0,O777&gt;0),O777,0)</f>
    </nc>
  </rcc>
  <rfmt sheetId="1" sqref="Z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7" start="0" length="2147483647">
    <dxf>
      <font/>
    </dxf>
  </rfmt>
  <rfmt sheetId="1" sqref="Z777" start="0" length="2147483647">
    <dxf>
      <font/>
    </dxf>
  </rfmt>
  <rcc rId="1839" sId="1">
    <nc r="AC777">
      <f>IF(OR(OR(F777="#N/A N/A",F777="#N/A Real Time"),OR(AB777="#N/A N/A",AB777="#N/A Real Time")),0,  F777 - AB777)</f>
    </nc>
  </rcc>
  <rfmt sheetId="1" sqref="AC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7" start="0" length="0">
    <dxf>
      <fill>
        <patternFill patternType="solid">
          <bgColor rgb="FFF2F2F2"/>
        </patternFill>
      </fill>
    </dxf>
  </rfmt>
  <rfmt sheetId="1" sqref="AC777" start="0" length="2147483647">
    <dxf>
      <font/>
    </dxf>
  </rfmt>
  <rfmt sheetId="1" sqref="AC777" start="0" length="2147483647">
    <dxf>
      <font/>
    </dxf>
  </rfmt>
  <rcc rId="1840" sId="1">
    <nc r="AD777">
      <f>IF(OR(AB777=0,AB777="#N/A N/A"),0,AC777 / AB777*100)</f>
    </nc>
  </rcc>
  <rfmt sheetId="1" sqref="AD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7" start="0" length="0">
    <dxf>
      <fill>
        <patternFill patternType="solid">
          <bgColor rgb="FFF2F2F2"/>
        </patternFill>
      </fill>
    </dxf>
  </rfmt>
  <rfmt sheetId="1" sqref="AD777" start="0" length="2147483647">
    <dxf>
      <font/>
    </dxf>
  </rfmt>
  <rfmt sheetId="1" sqref="AD777" start="0" length="2147483647">
    <dxf>
      <font/>
    </dxf>
  </rfmt>
  <rcc rId="1841" sId="1" numFmtId="4">
    <nc r="AE777">
      <v>-6085</v>
    </nc>
  </rcc>
  <rfmt sheetId="1" sqref="AE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7" start="0" length="0">
    <dxf>
      <fill>
        <patternFill patternType="solid">
          <bgColor rgb="FFF2F2F2"/>
        </patternFill>
      </fill>
    </dxf>
  </rfmt>
  <rfmt sheetId="1" sqref="AE777" start="0" length="2147483647">
    <dxf>
      <font/>
    </dxf>
  </rfmt>
  <rfmt sheetId="1" sqref="AE777" start="0" length="2147483647">
    <dxf>
      <font/>
    </dxf>
  </rfmt>
  <rcc rId="1842" sId="1">
    <nc r="AF777">
      <f>IF(D777 = D840,1,_xll.BDP(K777,$AF$11)*L777)</f>
    </nc>
  </rcc>
  <rfmt sheetId="1" sqref="AF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7" start="0" length="0">
    <dxf>
      <fill>
        <patternFill patternType="solid">
          <bgColor rgb="FFF2F2F2"/>
        </patternFill>
      </fill>
    </dxf>
  </rfmt>
  <rfmt sheetId="1" sqref="AF777" start="0" length="2147483647">
    <dxf>
      <font/>
    </dxf>
  </rfmt>
  <rfmt sheetId="1" sqref="AF777" start="0" length="2147483647">
    <dxf>
      <font/>
    </dxf>
  </rfmt>
  <rcc rId="1843" sId="1">
    <nc r="AG777">
      <f>AC777*AE777*V777/AF777 / AI839</f>
    </nc>
  </rcc>
  <rfmt sheetId="1" sqref="AG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7" start="0" length="0">
    <dxf>
      <fill>
        <patternFill patternType="solid">
          <bgColor rgb="FFF2F2F2"/>
        </patternFill>
      </fill>
    </dxf>
  </rfmt>
  <rfmt sheetId="1" sqref="AG777" start="0" length="2147483647">
    <dxf>
      <font/>
    </dxf>
  </rfmt>
  <rfmt sheetId="1" sqref="AG777" start="0" length="2147483647">
    <dxf>
      <font/>
    </dxf>
  </rfmt>
  <rcc rId="1844" sId="1">
    <nc r="AH777">
      <f>AC777*AE777*V777/AF777 / AI840</f>
    </nc>
  </rcc>
  <rfmt sheetId="1" sqref="AH7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7" start="0" length="0">
    <dxf>
      <fill>
        <patternFill patternType="solid">
          <bgColor rgb="FFF2F2F2"/>
        </patternFill>
      </fill>
    </dxf>
  </rfmt>
  <rfmt sheetId="1" sqref="AH777" start="0" length="2147483647">
    <dxf>
      <font/>
    </dxf>
  </rfmt>
  <rfmt sheetId="1" sqref="AH777" start="0" length="2147483647">
    <dxf>
      <font/>
    </dxf>
  </rfmt>
  <rcc rId="1845" sId="1" numFmtId="4">
    <oc r="J778">
      <v>-2269</v>
    </oc>
    <nc r="J778">
      <v>-5506</v>
    </nc>
  </rcc>
  <rcc rId="1846" sId="1" numFmtId="4">
    <oc r="AE778">
      <v>-2269</v>
    </oc>
    <nc r="AE778">
      <v>-5506</v>
    </nc>
  </rcc>
  <rrc rId="1847" sId="1" ref="A779:XFD779" action="insertRow">
    <undo index="0" exp="area" dr="G$1:G$1048576" r="E9" sId="1"/>
    <undo index="2" exp="area" ref3D="1" dr="$A$774:$XFD$83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79:AI779" start="0" length="0">
    <dxf>
      <fill>
        <patternFill patternType="none">
          <bgColor indexed="65"/>
        </patternFill>
      </fill>
    </dxf>
  </rfmt>
  <rfmt sheetId="1" sqref="A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79" start="0" length="2147483647">
    <dxf>
      <font/>
    </dxf>
  </rfmt>
  <rfmt sheetId="1" sqref="A779" start="0" length="2147483647">
    <dxf>
      <font/>
    </dxf>
  </rfmt>
  <rfmt sheetId="1" sqref="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9" start="0" length="2147483647">
    <dxf>
      <font/>
    </dxf>
  </rfmt>
  <rfmt sheetId="1" sqref="B779" start="0" length="2147483647">
    <dxf>
      <font/>
    </dxf>
  </rfmt>
  <rfmt sheetId="1" sqref="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9" start="0" length="2147483647">
    <dxf>
      <font/>
    </dxf>
  </rfmt>
  <rfmt sheetId="1" sqref="C779" start="0" length="2147483647">
    <dxf>
      <font/>
    </dxf>
  </rfmt>
  <rfmt sheetId="1" sqref="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9" start="0" length="2147483647">
    <dxf>
      <font/>
    </dxf>
  </rfmt>
  <rfmt sheetId="1" sqref="D779" start="0" length="2147483647">
    <dxf>
      <font/>
    </dxf>
  </rfmt>
  <rfmt sheetId="1" sqref="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9" start="0" length="2147483647">
    <dxf>
      <font/>
    </dxf>
  </rfmt>
  <rfmt sheetId="1" sqref="E779" start="0" length="2147483647">
    <dxf>
      <font/>
    </dxf>
  </rfmt>
  <rfmt sheetId="1" sqref="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9" start="0" length="2147483647">
    <dxf>
      <font/>
    </dxf>
  </rfmt>
  <rfmt sheetId="1" sqref="F779" start="0" length="2147483647">
    <dxf>
      <font/>
    </dxf>
  </rfmt>
  <rfmt sheetId="1" sqref="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9" start="0" length="2147483647">
    <dxf>
      <font/>
    </dxf>
  </rfmt>
  <rfmt sheetId="1" sqref="G779" start="0" length="2147483647">
    <dxf>
      <font/>
    </dxf>
  </rfmt>
  <rfmt sheetId="1" sqref="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9" start="0" length="2147483647">
    <dxf>
      <font/>
    </dxf>
  </rfmt>
  <rfmt sheetId="1" sqref="H779" start="0" length="2147483647">
    <dxf>
      <font/>
    </dxf>
  </rfmt>
  <rfmt sheetId="1" sqref="I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9" start="0" length="2147483647">
    <dxf>
      <font/>
    </dxf>
  </rfmt>
  <rfmt sheetId="1" sqref="I779" start="0" length="2147483647">
    <dxf>
      <font/>
    </dxf>
  </rfmt>
  <rfmt sheetId="1" sqref="J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9" start="0" length="2147483647">
    <dxf>
      <font/>
    </dxf>
  </rfmt>
  <rfmt sheetId="1" sqref="J779" start="0" length="2147483647">
    <dxf>
      <font/>
    </dxf>
  </rfmt>
  <rfmt sheetId="1" sqref="K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9" start="0" length="2147483647">
    <dxf>
      <font/>
    </dxf>
  </rfmt>
  <rfmt sheetId="1" sqref="K779" start="0" length="2147483647">
    <dxf>
      <font/>
    </dxf>
  </rfmt>
  <rfmt sheetId="1" sqref="L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9" start="0" length="2147483647">
    <dxf>
      <font/>
    </dxf>
  </rfmt>
  <rfmt sheetId="1" sqref="L779" start="0" length="2147483647">
    <dxf>
      <font/>
    </dxf>
  </rfmt>
  <rfmt sheetId="1" sqref="M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9" start="0" length="2147483647">
    <dxf>
      <font/>
    </dxf>
  </rfmt>
  <rfmt sheetId="1" sqref="M779" start="0" length="2147483647">
    <dxf>
      <font/>
    </dxf>
  </rfmt>
  <rfmt sheetId="1" sqref="N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9" start="0" length="2147483647">
    <dxf>
      <font/>
    </dxf>
  </rfmt>
  <rfmt sheetId="1" sqref="N779" start="0" length="2147483647">
    <dxf>
      <font/>
    </dxf>
  </rfmt>
  <rfmt sheetId="1" sqref="O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9" start="0" length="2147483647">
    <dxf>
      <font/>
    </dxf>
  </rfmt>
  <rfmt sheetId="1" sqref="O779" start="0" length="2147483647">
    <dxf>
      <font/>
    </dxf>
  </rfmt>
  <rfmt sheetId="1" sqref="P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9" start="0" length="2147483647">
    <dxf>
      <font/>
    </dxf>
  </rfmt>
  <rfmt sheetId="1" sqref="P779" start="0" length="2147483647">
    <dxf>
      <font/>
    </dxf>
  </rfmt>
  <rfmt sheetId="1" sqref="Q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9" start="0" length="2147483647">
    <dxf>
      <font/>
    </dxf>
  </rfmt>
  <rfmt sheetId="1" sqref="Q779" start="0" length="2147483647">
    <dxf>
      <font/>
    </dxf>
  </rfmt>
  <rfmt sheetId="1" sqref="R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9" start="0" length="2147483647">
    <dxf>
      <font/>
    </dxf>
  </rfmt>
  <rfmt sheetId="1" sqref="R779" start="0" length="2147483647">
    <dxf>
      <font/>
    </dxf>
  </rfmt>
  <rfmt sheetId="1" sqref="S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9" start="0" length="2147483647">
    <dxf>
      <font/>
    </dxf>
  </rfmt>
  <rfmt sheetId="1" sqref="S779" start="0" length="2147483647">
    <dxf>
      <font/>
    </dxf>
  </rfmt>
  <rfmt sheetId="1" sqref="T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9" start="0" length="2147483647">
    <dxf>
      <font/>
    </dxf>
  </rfmt>
  <rfmt sheetId="1" sqref="T779" start="0" length="2147483647">
    <dxf>
      <font/>
    </dxf>
  </rfmt>
  <rfmt sheetId="1" sqref="U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9" start="0" length="2147483647">
    <dxf>
      <font/>
    </dxf>
  </rfmt>
  <rfmt sheetId="1" sqref="U779" start="0" length="2147483647">
    <dxf>
      <font/>
    </dxf>
  </rfmt>
  <rfmt sheetId="1" sqref="V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9" start="0" length="2147483647">
    <dxf>
      <font/>
    </dxf>
  </rfmt>
  <rfmt sheetId="1" sqref="V779" start="0" length="2147483647">
    <dxf>
      <font/>
    </dxf>
  </rfmt>
  <rfmt sheetId="1" sqref="W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9" start="0" length="2147483647">
    <dxf>
      <font/>
    </dxf>
  </rfmt>
  <rfmt sheetId="1" sqref="W779" start="0" length="2147483647">
    <dxf>
      <font/>
    </dxf>
  </rfmt>
  <rfmt sheetId="1" sqref="X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9" start="0" length="2147483647">
    <dxf>
      <font/>
    </dxf>
  </rfmt>
  <rfmt sheetId="1" sqref="X779" start="0" length="2147483647">
    <dxf>
      <font/>
    </dxf>
  </rfmt>
  <rfmt sheetId="1" sqref="Y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9" start="0" length="2147483647">
    <dxf>
      <font/>
    </dxf>
  </rfmt>
  <rfmt sheetId="1" sqref="Y779" start="0" length="2147483647">
    <dxf>
      <font/>
    </dxf>
  </rfmt>
  <rfmt sheetId="1" sqref="Z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9" start="0" length="2147483647">
    <dxf>
      <font/>
    </dxf>
  </rfmt>
  <rfmt sheetId="1" sqref="Z779" start="0" length="2147483647">
    <dxf>
      <font/>
    </dxf>
  </rfmt>
  <rfmt sheetId="1" sqref="AA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79" start="0" length="2147483647">
    <dxf>
      <font/>
    </dxf>
  </rfmt>
  <rfmt sheetId="1" sqref="AA779" start="0" length="2147483647">
    <dxf>
      <font/>
    </dxf>
  </rfmt>
  <rfmt sheetId="1" sqref="A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9" start="0" length="0">
    <dxf>
      <fill>
        <patternFill patternType="solid">
          <bgColor rgb="FFF2F2F2"/>
        </patternFill>
      </fill>
    </dxf>
  </rfmt>
  <rfmt sheetId="1" sqref="AB779" start="0" length="2147483647">
    <dxf>
      <font/>
    </dxf>
  </rfmt>
  <rfmt sheetId="1" sqref="AB779" start="0" length="2147483647">
    <dxf>
      <font/>
    </dxf>
  </rfmt>
  <rfmt sheetId="1" sqref="A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9" start="0" length="0">
    <dxf>
      <fill>
        <patternFill patternType="solid">
          <bgColor rgb="FFF2F2F2"/>
        </patternFill>
      </fill>
    </dxf>
  </rfmt>
  <rfmt sheetId="1" sqref="AC779" start="0" length="2147483647">
    <dxf>
      <font/>
    </dxf>
  </rfmt>
  <rfmt sheetId="1" sqref="AC779" start="0" length="2147483647">
    <dxf>
      <font/>
    </dxf>
  </rfmt>
  <rfmt sheetId="1" sqref="A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9" start="0" length="0">
    <dxf>
      <fill>
        <patternFill patternType="solid">
          <bgColor rgb="FFF2F2F2"/>
        </patternFill>
      </fill>
    </dxf>
  </rfmt>
  <rfmt sheetId="1" sqref="AD779" start="0" length="2147483647">
    <dxf>
      <font/>
    </dxf>
  </rfmt>
  <rfmt sheetId="1" sqref="AD779" start="0" length="2147483647">
    <dxf>
      <font/>
    </dxf>
  </rfmt>
  <rfmt sheetId="1" sqref="A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9" start="0" length="0">
    <dxf>
      <fill>
        <patternFill patternType="solid">
          <bgColor rgb="FFF2F2F2"/>
        </patternFill>
      </fill>
    </dxf>
  </rfmt>
  <rfmt sheetId="1" sqref="AE779" start="0" length="2147483647">
    <dxf>
      <font/>
    </dxf>
  </rfmt>
  <rfmt sheetId="1" sqref="AE779" start="0" length="2147483647">
    <dxf>
      <font/>
    </dxf>
  </rfmt>
  <rfmt sheetId="1" sqref="A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9" start="0" length="0">
    <dxf>
      <fill>
        <patternFill patternType="solid">
          <bgColor rgb="FFF2F2F2"/>
        </patternFill>
      </fill>
    </dxf>
  </rfmt>
  <rfmt sheetId="1" sqref="AF779" start="0" length="2147483647">
    <dxf>
      <font/>
    </dxf>
  </rfmt>
  <rfmt sheetId="1" sqref="AF779" start="0" length="2147483647">
    <dxf>
      <font/>
    </dxf>
  </rfmt>
  <rfmt sheetId="1" sqref="A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9" start="0" length="0">
    <dxf>
      <fill>
        <patternFill patternType="solid">
          <bgColor rgb="FFF2F2F2"/>
        </patternFill>
      </fill>
    </dxf>
  </rfmt>
  <rfmt sheetId="1" sqref="AG779" start="0" length="2147483647">
    <dxf>
      <font/>
    </dxf>
  </rfmt>
  <rfmt sheetId="1" sqref="AG779" start="0" length="2147483647">
    <dxf>
      <font/>
    </dxf>
  </rfmt>
  <rfmt sheetId="1" sqref="A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9" start="0" length="0">
    <dxf>
      <fill>
        <patternFill patternType="solid">
          <bgColor rgb="FFF2F2F2"/>
        </patternFill>
      </fill>
    </dxf>
  </rfmt>
  <rfmt sheetId="1" sqref="AH779" start="0" length="2147483647">
    <dxf>
      <font/>
    </dxf>
  </rfmt>
  <rfmt sheetId="1" sqref="AH779" start="0" length="2147483647">
    <dxf>
      <font/>
    </dxf>
  </rfmt>
  <rfmt sheetId="1" sqref="AI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79" start="0" length="0">
    <dxf>
      <fill>
        <patternFill patternType="solid">
          <bgColor rgb="FFF2F2F2"/>
        </patternFill>
      </fill>
    </dxf>
  </rfmt>
  <rfmt sheetId="1" sqref="AI779" start="0" length="2147483647">
    <dxf>
      <font/>
    </dxf>
  </rfmt>
  <rfmt sheetId="1" sqref="AI779" start="0" length="2147483647">
    <dxf>
      <font/>
    </dxf>
  </rfmt>
  <rcc rId="1848" sId="1">
    <nc r="B779">
      <v>1013</v>
    </nc>
  </rcc>
  <rfmt sheetId="1" sqref="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79" start="0" length="2147483647">
    <dxf>
      <font/>
    </dxf>
  </rfmt>
  <rfmt sheetId="1" sqref="B779" start="0" length="2147483647">
    <dxf>
      <font/>
    </dxf>
  </rfmt>
  <rcc rId="1849" sId="1">
    <nc r="C779" t="inlineStr">
      <is>
        <t>MAERSKB DC Equity</t>
      </is>
    </nc>
  </rcc>
  <rfmt sheetId="1" sqref="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79" start="0" length="2147483647">
    <dxf>
      <font/>
    </dxf>
  </rfmt>
  <rfmt sheetId="1" sqref="C779" start="0" length="2147483647">
    <dxf>
      <font/>
    </dxf>
  </rfmt>
  <rcc rId="1850" sId="1">
    <nc r="E779" t="inlineStr">
      <is>
        <t>AP Moller - Maersk-Non Voting</t>
      </is>
    </nc>
  </rcc>
  <rfmt sheetId="1" sqref="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79" start="0" length="2147483647">
    <dxf>
      <font/>
    </dxf>
  </rfmt>
  <rfmt sheetId="1" sqref="E779" start="0" length="2147483647">
    <dxf>
      <font/>
    </dxf>
  </rfmt>
  <rcc rId="1851" sId="1">
    <nc r="D779">
      <f>_xll.BDP(C779,$D$11)</f>
    </nc>
  </rcc>
  <rfmt sheetId="1" sqref="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79" start="0" length="2147483647">
    <dxf>
      <font/>
    </dxf>
  </rfmt>
  <rfmt sheetId="1" sqref="D779" start="0" length="2147483647">
    <dxf>
      <font/>
    </dxf>
  </rfmt>
  <rcc rId="1852" sId="1">
    <nc r="F779">
      <f>_xll.BDP(C779,$F$11)</f>
    </nc>
  </rcc>
  <rfmt sheetId="1" sqref="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79" start="0" length="2147483647">
    <dxf>
      <font/>
    </dxf>
  </rfmt>
  <rfmt sheetId="1" sqref="F779" start="0" length="2147483647">
    <dxf>
      <font/>
    </dxf>
  </rfmt>
  <rcc rId="1853" sId="1">
    <nc r="G779">
      <f>_xll.BDP(C779,$G$11)</f>
    </nc>
  </rcc>
  <rfmt sheetId="1" sqref="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79" start="0" length="2147483647">
    <dxf>
      <font/>
    </dxf>
  </rfmt>
  <rfmt sheetId="1" sqref="G779" start="0" length="2147483647">
    <dxf>
      <font/>
    </dxf>
  </rfmt>
  <rcc rId="1854" sId="1">
    <nc r="AB779">
      <f>_xll.BDH(C779,$AB$11,$D$1,$D$1)</f>
    </nc>
  </rcc>
  <rfmt sheetId="1" sqref="AB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79" start="0" length="0">
    <dxf>
      <fill>
        <patternFill patternType="solid">
          <bgColor rgb="FFF2F2F2"/>
        </patternFill>
      </fill>
    </dxf>
  </rfmt>
  <rfmt sheetId="1" sqref="AB779" start="0" length="2147483647">
    <dxf>
      <font/>
    </dxf>
  </rfmt>
  <rfmt sheetId="1" sqref="AB779" start="0" length="2147483647">
    <dxf>
      <font/>
    </dxf>
  </rfmt>
  <rcc rId="1855" sId="1">
    <nc r="H779">
      <f>IF(OR(OR(G779="#N/A N/A",G779="#N/A Real Time"),OR(F779="#N/A N/A",F779="#N/A Real Time")),0,  G779 - F779)</f>
    </nc>
  </rcc>
  <rfmt sheetId="1" sqref="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79" start="0" length="2147483647">
    <dxf>
      <font/>
    </dxf>
  </rfmt>
  <rfmt sheetId="1" sqref="H779" start="0" length="2147483647">
    <dxf>
      <font/>
    </dxf>
  </rfmt>
  <rcc rId="1856" sId="1">
    <nc r="I779">
      <f>IF(OR(F779=0,F779="#N/A N/A"),0,H779 / F779*100)</f>
    </nc>
  </rcc>
  <rfmt sheetId="1" sqref="I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79" start="0" length="2147483647">
    <dxf>
      <font/>
    </dxf>
  </rfmt>
  <rfmt sheetId="1" sqref="I779" start="0" length="2147483647">
    <dxf>
      <font/>
    </dxf>
  </rfmt>
  <rcc rId="1857" sId="1" numFmtId="4">
    <nc r="J779">
      <v>147</v>
    </nc>
  </rcc>
  <rfmt sheetId="1" sqref="J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79" start="0" length="2147483647">
    <dxf>
      <font/>
    </dxf>
  </rfmt>
  <rfmt sheetId="1" sqref="J779" start="0" length="2147483647">
    <dxf>
      <font/>
    </dxf>
  </rfmt>
  <rcc rId="1858" sId="1">
    <nc r="K779">
      <f>CONCATENATE(D841,D779, " Curncy")</f>
    </nc>
  </rcc>
  <rfmt sheetId="1" sqref="K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79" start="0" length="2147483647">
    <dxf>
      <font/>
    </dxf>
  </rfmt>
  <rfmt sheetId="1" sqref="K779" start="0" length="2147483647">
    <dxf>
      <font/>
    </dxf>
  </rfmt>
  <rcc rId="1859" sId="1">
    <nc r="L779">
      <f>IF(D779 = D841,1,_xll.BDP(K779,$L$11))</f>
    </nc>
  </rcc>
  <rfmt sheetId="1" sqref="L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79" start="0" length="2147483647">
    <dxf>
      <font/>
    </dxf>
  </rfmt>
  <rfmt sheetId="1" sqref="L779" start="0" length="2147483647">
    <dxf>
      <font/>
    </dxf>
  </rfmt>
  <rcc rId="1860" sId="1">
    <nc r="M779">
      <f>IF(D779 = D841,1,_xll.BDP(K779,$M$11)*L779)</f>
    </nc>
  </rcc>
  <rfmt sheetId="1" sqref="M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79" start="0" length="2147483647">
    <dxf>
      <font/>
    </dxf>
  </rfmt>
  <rfmt sheetId="1" sqref="M779" start="0" length="2147483647">
    <dxf>
      <font/>
    </dxf>
  </rfmt>
  <rcc rId="1861" sId="1">
    <nc r="N779">
      <f>H779*J779*V779/M779</f>
    </nc>
  </rcc>
  <rfmt sheetId="1" sqref="N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79" start="0" length="2147483647">
    <dxf>
      <font/>
    </dxf>
  </rfmt>
  <rfmt sheetId="1" sqref="N779" start="0" length="2147483647">
    <dxf>
      <font/>
    </dxf>
  </rfmt>
  <rcc rId="1862" sId="1">
    <nc r="O779">
      <f>N779 / AA840</f>
    </nc>
  </rcc>
  <rfmt sheetId="1" sqref="O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79" start="0" length="2147483647">
    <dxf>
      <font/>
    </dxf>
  </rfmt>
  <rfmt sheetId="1" sqref="O779" start="0" length="2147483647">
    <dxf>
      <font/>
    </dxf>
  </rfmt>
  <rcc rId="1863" sId="1">
    <nc r="P779">
      <f>N779 / AA841</f>
    </nc>
  </rcc>
  <rfmt sheetId="1" sqref="P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79" start="0" length="2147483647">
    <dxf>
      <font/>
    </dxf>
  </rfmt>
  <rfmt sheetId="1" sqref="P779" start="0" length="2147483647">
    <dxf>
      <font/>
    </dxf>
  </rfmt>
  <rcc rId="1864" sId="1">
    <nc r="Q779">
      <f>IF(J779=0,0,G779*J779*V779/M779)</f>
    </nc>
  </rcc>
  <rfmt sheetId="1" sqref="Q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79" start="0" length="2147483647">
    <dxf>
      <font/>
    </dxf>
  </rfmt>
  <rfmt sheetId="1" sqref="Q779" start="0" length="2147483647">
    <dxf>
      <font/>
    </dxf>
  </rfmt>
  <rcc rId="1865" sId="1">
    <nc r="R779">
      <f>Q779 / AA840*100</f>
    </nc>
  </rcc>
  <rfmt sheetId="1" sqref="R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79" start="0" length="2147483647">
    <dxf>
      <font/>
    </dxf>
  </rfmt>
  <rfmt sheetId="1" sqref="R779" start="0" length="2147483647">
    <dxf>
      <font/>
    </dxf>
  </rfmt>
  <rcc rId="1866" sId="1">
    <nc r="S779">
      <f>Q779 / AA841*100</f>
    </nc>
  </rcc>
  <rfmt sheetId="1" sqref="S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79" start="0" length="2147483647">
    <dxf>
      <font/>
    </dxf>
  </rfmt>
  <rfmt sheetId="1" sqref="S779" start="0" length="2147483647">
    <dxf>
      <font/>
    </dxf>
  </rfmt>
  <rcc rId="1867" sId="1">
    <nc r="T779">
      <f>IF(S779&lt;0,R779,0)</f>
    </nc>
  </rcc>
  <rfmt sheetId="1" sqref="T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79" start="0" length="2147483647">
    <dxf>
      <font/>
    </dxf>
  </rfmt>
  <rfmt sheetId="1" sqref="T779" start="0" length="2147483647">
    <dxf>
      <font/>
    </dxf>
  </rfmt>
  <rcc rId="1868" sId="1">
    <nc r="U779">
      <f>IF(S779&gt;0,R779,0)</f>
    </nc>
  </rcc>
  <rfmt sheetId="1" sqref="U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79" start="0" length="2147483647">
    <dxf>
      <font/>
    </dxf>
  </rfmt>
  <rfmt sheetId="1" sqref="U779" start="0" length="2147483647">
    <dxf>
      <font/>
    </dxf>
  </rfmt>
  <rcc rId="1869" sId="1">
    <nc r="V779">
      <f>IF(EXACT(D779,UPPER(D779)),1,0.01)/X779</f>
    </nc>
  </rcc>
  <rfmt sheetId="1" sqref="V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79" start="0" length="2147483647">
    <dxf>
      <font/>
    </dxf>
  </rfmt>
  <rfmt sheetId="1" sqref="V779" start="0" length="2147483647">
    <dxf>
      <font/>
    </dxf>
  </rfmt>
  <rcc rId="1870" sId="1">
    <nc r="W779">
      <v>0</v>
    </nc>
  </rcc>
  <rfmt sheetId="1" sqref="W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79" start="0" length="2147483647">
    <dxf>
      <font/>
    </dxf>
  </rfmt>
  <rfmt sheetId="1" sqref="W779" start="0" length="2147483647">
    <dxf>
      <font/>
    </dxf>
  </rfmt>
  <rcc rId="1871" sId="1">
    <nc r="X779">
      <v>1</v>
    </nc>
  </rcc>
  <rfmt sheetId="1" sqref="X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79" start="0" length="2147483647">
    <dxf>
      <font/>
    </dxf>
  </rfmt>
  <rfmt sheetId="1" sqref="X779" start="0" length="2147483647">
    <dxf>
      <font/>
    </dxf>
  </rfmt>
  <rcc rId="1872" sId="1">
    <nc r="Y779">
      <f>IF(AND(S779&lt;0,O779&gt;0),O779,0)</f>
    </nc>
  </rcc>
  <rfmt sheetId="1" sqref="Y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79" start="0" length="2147483647">
    <dxf>
      <font/>
    </dxf>
  </rfmt>
  <rfmt sheetId="1" sqref="Y779" start="0" length="2147483647">
    <dxf>
      <font/>
    </dxf>
  </rfmt>
  <rcc rId="1873" sId="1">
    <nc r="Z779">
      <f>IF(AND(S779&gt;0,O779&gt;0),O779,0)</f>
    </nc>
  </rcc>
  <rfmt sheetId="1" sqref="Z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79" start="0" length="2147483647">
    <dxf>
      <font/>
    </dxf>
  </rfmt>
  <rfmt sheetId="1" sqref="Z779" start="0" length="2147483647">
    <dxf>
      <font/>
    </dxf>
  </rfmt>
  <rcc rId="1874" sId="1">
    <nc r="AC779">
      <f>IF(OR(OR(F779="#N/A N/A",F779="#N/A Real Time"),OR(AB779="#N/A N/A",AB779="#N/A Real Time")),0,  F779 - AB779)</f>
    </nc>
  </rcc>
  <rfmt sheetId="1" sqref="AC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79" start="0" length="0">
    <dxf>
      <fill>
        <patternFill patternType="solid">
          <bgColor rgb="FFF2F2F2"/>
        </patternFill>
      </fill>
    </dxf>
  </rfmt>
  <rfmt sheetId="1" sqref="AC779" start="0" length="2147483647">
    <dxf>
      <font/>
    </dxf>
  </rfmt>
  <rfmt sheetId="1" sqref="AC779" start="0" length="2147483647">
    <dxf>
      <font/>
    </dxf>
  </rfmt>
  <rcc rId="1875" sId="1">
    <nc r="AD779">
      <f>IF(OR(AB779=0,AB779="#N/A N/A"),0,AC779 / AB779*100)</f>
    </nc>
  </rcc>
  <rfmt sheetId="1" sqref="AD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79" start="0" length="0">
    <dxf>
      <fill>
        <patternFill patternType="solid">
          <bgColor rgb="FFF2F2F2"/>
        </patternFill>
      </fill>
    </dxf>
  </rfmt>
  <rfmt sheetId="1" sqref="AD779" start="0" length="2147483647">
    <dxf>
      <font/>
    </dxf>
  </rfmt>
  <rfmt sheetId="1" sqref="AD779" start="0" length="2147483647">
    <dxf>
      <font/>
    </dxf>
  </rfmt>
  <rcc rId="1876" sId="1" numFmtId="4">
    <nc r="AE779">
      <v>147</v>
    </nc>
  </rcc>
  <rfmt sheetId="1" sqref="AE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79" start="0" length="0">
    <dxf>
      <fill>
        <patternFill patternType="solid">
          <bgColor rgb="FFF2F2F2"/>
        </patternFill>
      </fill>
    </dxf>
  </rfmt>
  <rfmt sheetId="1" sqref="AE779" start="0" length="2147483647">
    <dxf>
      <font/>
    </dxf>
  </rfmt>
  <rfmt sheetId="1" sqref="AE779" start="0" length="2147483647">
    <dxf>
      <font/>
    </dxf>
  </rfmt>
  <rcc rId="1877" sId="1">
    <nc r="AF779">
      <f>IF(D779 = D841,1,_xll.BDP(K779,$AF$11)*L779)</f>
    </nc>
  </rcc>
  <rfmt sheetId="1" sqref="AF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79" start="0" length="0">
    <dxf>
      <fill>
        <patternFill patternType="solid">
          <bgColor rgb="FFF2F2F2"/>
        </patternFill>
      </fill>
    </dxf>
  </rfmt>
  <rfmt sheetId="1" sqref="AF779" start="0" length="2147483647">
    <dxf>
      <font/>
    </dxf>
  </rfmt>
  <rfmt sheetId="1" sqref="AF779" start="0" length="2147483647">
    <dxf>
      <font/>
    </dxf>
  </rfmt>
  <rcc rId="1878" sId="1">
    <nc r="AG779">
      <f>AC779*AE779*V779/AF779 / AI840</f>
    </nc>
  </rcc>
  <rfmt sheetId="1" sqref="AG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79" start="0" length="0">
    <dxf>
      <fill>
        <patternFill patternType="solid">
          <bgColor rgb="FFF2F2F2"/>
        </patternFill>
      </fill>
    </dxf>
  </rfmt>
  <rfmt sheetId="1" sqref="AG779" start="0" length="2147483647">
    <dxf>
      <font/>
    </dxf>
  </rfmt>
  <rfmt sheetId="1" sqref="AG779" start="0" length="2147483647">
    <dxf>
      <font/>
    </dxf>
  </rfmt>
  <rcc rId="1879" sId="1">
    <nc r="AH779">
      <f>AC779*AE779*V779/AF779 / AI841</f>
    </nc>
  </rcc>
  <rfmt sheetId="1" sqref="AH7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79" start="0" length="0">
    <dxf>
      <fill>
        <patternFill patternType="solid">
          <bgColor rgb="FFF2F2F2"/>
        </patternFill>
      </fill>
    </dxf>
  </rfmt>
  <rfmt sheetId="1" sqref="AH779" start="0" length="2147483647">
    <dxf>
      <font/>
    </dxf>
  </rfmt>
  <rfmt sheetId="1" sqref="AH779" start="0" length="2147483647">
    <dxf>
      <font/>
    </dxf>
  </rfmt>
  <rcc rId="1880" sId="1" numFmtId="4">
    <oc r="J780">
      <v>-8029</v>
    </oc>
    <nc r="J780">
      <v>-24928</v>
    </nc>
  </rcc>
  <rcc rId="1881" sId="1" numFmtId="4">
    <oc r="AE780">
      <v>-8029</v>
    </oc>
    <nc r="AE780">
      <v>-24928</v>
    </nc>
  </rcc>
  <rcc rId="1882" sId="1">
    <oc r="E781" t="inlineStr">
      <is>
        <t>Ashmore Group</t>
      </is>
    </oc>
    <nc r="E781" t="inlineStr">
      <is>
        <t>Ashmore</t>
      </is>
    </nc>
  </rcc>
  <rcc rId="1883" sId="1" numFmtId="4">
    <oc r="J781">
      <v>-90706</v>
    </oc>
    <nc r="J781">
      <v>-51452</v>
    </nc>
  </rcc>
  <rcc rId="1884" sId="1" numFmtId="4">
    <oc r="AE781">
      <v>-90706</v>
    </oc>
    <nc r="AE781">
      <v>-51452</v>
    </nc>
  </rcc>
  <rrc rId="1885" sId="1" ref="A782:XFD782" action="insertRow">
    <undo index="0" exp="area" dr="G$1:G$1048576" r="E9" sId="1"/>
    <undo index="2" exp="area" ref3D="1" dr="$A$774:$XFD$83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82:AI782" start="0" length="0">
    <dxf>
      <fill>
        <patternFill patternType="none">
          <bgColor indexed="65"/>
        </patternFill>
      </fill>
    </dxf>
  </rfmt>
  <rfmt sheetId="1" sqref="A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82" start="0" length="2147483647">
    <dxf>
      <font/>
    </dxf>
  </rfmt>
  <rfmt sheetId="1" sqref="A782" start="0" length="2147483647">
    <dxf>
      <font/>
    </dxf>
  </rfmt>
  <rfmt sheetId="1" sqref="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2" start="0" length="2147483647">
    <dxf>
      <font/>
    </dxf>
  </rfmt>
  <rfmt sheetId="1" sqref="B782" start="0" length="2147483647">
    <dxf>
      <font/>
    </dxf>
  </rfmt>
  <rfmt sheetId="1" sqref="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2" start="0" length="2147483647">
    <dxf>
      <font/>
    </dxf>
  </rfmt>
  <rfmt sheetId="1" sqref="C782" start="0" length="2147483647">
    <dxf>
      <font/>
    </dxf>
  </rfmt>
  <rfmt sheetId="1" sqref="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2" start="0" length="2147483647">
    <dxf>
      <font/>
    </dxf>
  </rfmt>
  <rfmt sheetId="1" sqref="D782" start="0" length="2147483647">
    <dxf>
      <font/>
    </dxf>
  </rfmt>
  <rfmt sheetId="1" sqref="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2" start="0" length="2147483647">
    <dxf>
      <font/>
    </dxf>
  </rfmt>
  <rfmt sheetId="1" sqref="E782" start="0" length="2147483647">
    <dxf>
      <font/>
    </dxf>
  </rfmt>
  <rfmt sheetId="1" sqref="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2" start="0" length="2147483647">
    <dxf>
      <font/>
    </dxf>
  </rfmt>
  <rfmt sheetId="1" sqref="F782" start="0" length="2147483647">
    <dxf>
      <font/>
    </dxf>
  </rfmt>
  <rfmt sheetId="1" sqref="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2" start="0" length="2147483647">
    <dxf>
      <font/>
    </dxf>
  </rfmt>
  <rfmt sheetId="1" sqref="G782" start="0" length="2147483647">
    <dxf>
      <font/>
    </dxf>
  </rfmt>
  <rfmt sheetId="1" sqref="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2" start="0" length="2147483647">
    <dxf>
      <font/>
    </dxf>
  </rfmt>
  <rfmt sheetId="1" sqref="H782" start="0" length="2147483647">
    <dxf>
      <font/>
    </dxf>
  </rfmt>
  <rfmt sheetId="1" sqref="I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2" start="0" length="2147483647">
    <dxf>
      <font/>
    </dxf>
  </rfmt>
  <rfmt sheetId="1" sqref="I782" start="0" length="2147483647">
    <dxf>
      <font/>
    </dxf>
  </rfmt>
  <rfmt sheetId="1" sqref="J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2" start="0" length="2147483647">
    <dxf>
      <font/>
    </dxf>
  </rfmt>
  <rfmt sheetId="1" sqref="J782" start="0" length="2147483647">
    <dxf>
      <font/>
    </dxf>
  </rfmt>
  <rfmt sheetId="1" sqref="K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2" start="0" length="2147483647">
    <dxf>
      <font/>
    </dxf>
  </rfmt>
  <rfmt sheetId="1" sqref="K782" start="0" length="2147483647">
    <dxf>
      <font/>
    </dxf>
  </rfmt>
  <rfmt sheetId="1" sqref="L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2" start="0" length="2147483647">
    <dxf>
      <font/>
    </dxf>
  </rfmt>
  <rfmt sheetId="1" sqref="L782" start="0" length="2147483647">
    <dxf>
      <font/>
    </dxf>
  </rfmt>
  <rfmt sheetId="1" sqref="M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2" start="0" length="2147483647">
    <dxf>
      <font/>
    </dxf>
  </rfmt>
  <rfmt sheetId="1" sqref="M782" start="0" length="2147483647">
    <dxf>
      <font/>
    </dxf>
  </rfmt>
  <rfmt sheetId="1" sqref="N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2" start="0" length="2147483647">
    <dxf>
      <font/>
    </dxf>
  </rfmt>
  <rfmt sheetId="1" sqref="N782" start="0" length="2147483647">
    <dxf>
      <font/>
    </dxf>
  </rfmt>
  <rfmt sheetId="1" sqref="O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2" start="0" length="2147483647">
    <dxf>
      <font/>
    </dxf>
  </rfmt>
  <rfmt sheetId="1" sqref="O782" start="0" length="2147483647">
    <dxf>
      <font/>
    </dxf>
  </rfmt>
  <rfmt sheetId="1" sqref="P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2" start="0" length="2147483647">
    <dxf>
      <font/>
    </dxf>
  </rfmt>
  <rfmt sheetId="1" sqref="P782" start="0" length="2147483647">
    <dxf>
      <font/>
    </dxf>
  </rfmt>
  <rfmt sheetId="1" sqref="Q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2" start="0" length="2147483647">
    <dxf>
      <font/>
    </dxf>
  </rfmt>
  <rfmt sheetId="1" sqref="Q782" start="0" length="2147483647">
    <dxf>
      <font/>
    </dxf>
  </rfmt>
  <rfmt sheetId="1" sqref="R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2" start="0" length="2147483647">
    <dxf>
      <font/>
    </dxf>
  </rfmt>
  <rfmt sheetId="1" sqref="R782" start="0" length="2147483647">
    <dxf>
      <font/>
    </dxf>
  </rfmt>
  <rfmt sheetId="1" sqref="S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2" start="0" length="2147483647">
    <dxf>
      <font/>
    </dxf>
  </rfmt>
  <rfmt sheetId="1" sqref="S782" start="0" length="2147483647">
    <dxf>
      <font/>
    </dxf>
  </rfmt>
  <rfmt sheetId="1" sqref="T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2" start="0" length="2147483647">
    <dxf>
      <font/>
    </dxf>
  </rfmt>
  <rfmt sheetId="1" sqref="T782" start="0" length="2147483647">
    <dxf>
      <font/>
    </dxf>
  </rfmt>
  <rfmt sheetId="1" sqref="U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2" start="0" length="2147483647">
    <dxf>
      <font/>
    </dxf>
  </rfmt>
  <rfmt sheetId="1" sqref="U782" start="0" length="2147483647">
    <dxf>
      <font/>
    </dxf>
  </rfmt>
  <rfmt sheetId="1" sqref="V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2" start="0" length="2147483647">
    <dxf>
      <font/>
    </dxf>
  </rfmt>
  <rfmt sheetId="1" sqref="V782" start="0" length="2147483647">
    <dxf>
      <font/>
    </dxf>
  </rfmt>
  <rfmt sheetId="1" sqref="W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2" start="0" length="2147483647">
    <dxf>
      <font/>
    </dxf>
  </rfmt>
  <rfmt sheetId="1" sqref="W782" start="0" length="2147483647">
    <dxf>
      <font/>
    </dxf>
  </rfmt>
  <rfmt sheetId="1" sqref="X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2" start="0" length="2147483647">
    <dxf>
      <font/>
    </dxf>
  </rfmt>
  <rfmt sheetId="1" sqref="X782" start="0" length="2147483647">
    <dxf>
      <font/>
    </dxf>
  </rfmt>
  <rfmt sheetId="1" sqref="Y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2" start="0" length="2147483647">
    <dxf>
      <font/>
    </dxf>
  </rfmt>
  <rfmt sheetId="1" sqref="Y782" start="0" length="2147483647">
    <dxf>
      <font/>
    </dxf>
  </rfmt>
  <rfmt sheetId="1" sqref="Z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2" start="0" length="2147483647">
    <dxf>
      <font/>
    </dxf>
  </rfmt>
  <rfmt sheetId="1" sqref="Z782" start="0" length="2147483647">
    <dxf>
      <font/>
    </dxf>
  </rfmt>
  <rfmt sheetId="1" sqref="AA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82" start="0" length="2147483647">
    <dxf>
      <font/>
    </dxf>
  </rfmt>
  <rfmt sheetId="1" sqref="AA782" start="0" length="2147483647">
    <dxf>
      <font/>
    </dxf>
  </rfmt>
  <rfmt sheetId="1" sqref="A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2" start="0" length="0">
    <dxf>
      <fill>
        <patternFill patternType="solid">
          <bgColor rgb="FFF2F2F2"/>
        </patternFill>
      </fill>
    </dxf>
  </rfmt>
  <rfmt sheetId="1" sqref="AB782" start="0" length="2147483647">
    <dxf>
      <font/>
    </dxf>
  </rfmt>
  <rfmt sheetId="1" sqref="AB782" start="0" length="2147483647">
    <dxf>
      <font/>
    </dxf>
  </rfmt>
  <rfmt sheetId="1" sqref="A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2" start="0" length="0">
    <dxf>
      <fill>
        <patternFill patternType="solid">
          <bgColor rgb="FFF2F2F2"/>
        </patternFill>
      </fill>
    </dxf>
  </rfmt>
  <rfmt sheetId="1" sqref="AC782" start="0" length="2147483647">
    <dxf>
      <font/>
    </dxf>
  </rfmt>
  <rfmt sheetId="1" sqref="AC782" start="0" length="2147483647">
    <dxf>
      <font/>
    </dxf>
  </rfmt>
  <rfmt sheetId="1" sqref="A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2" start="0" length="0">
    <dxf>
      <fill>
        <patternFill patternType="solid">
          <bgColor rgb="FFF2F2F2"/>
        </patternFill>
      </fill>
    </dxf>
  </rfmt>
  <rfmt sheetId="1" sqref="AD782" start="0" length="2147483647">
    <dxf>
      <font/>
    </dxf>
  </rfmt>
  <rfmt sheetId="1" sqref="AD782" start="0" length="2147483647">
    <dxf>
      <font/>
    </dxf>
  </rfmt>
  <rfmt sheetId="1" sqref="A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2" start="0" length="0">
    <dxf>
      <fill>
        <patternFill patternType="solid">
          <bgColor rgb="FFF2F2F2"/>
        </patternFill>
      </fill>
    </dxf>
  </rfmt>
  <rfmt sheetId="1" sqref="AE782" start="0" length="2147483647">
    <dxf>
      <font/>
    </dxf>
  </rfmt>
  <rfmt sheetId="1" sqref="AE782" start="0" length="2147483647">
    <dxf>
      <font/>
    </dxf>
  </rfmt>
  <rfmt sheetId="1" sqref="A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2" start="0" length="0">
    <dxf>
      <fill>
        <patternFill patternType="solid">
          <bgColor rgb="FFF2F2F2"/>
        </patternFill>
      </fill>
    </dxf>
  </rfmt>
  <rfmt sheetId="1" sqref="AF782" start="0" length="2147483647">
    <dxf>
      <font/>
    </dxf>
  </rfmt>
  <rfmt sheetId="1" sqref="AF782" start="0" length="2147483647">
    <dxf>
      <font/>
    </dxf>
  </rfmt>
  <rfmt sheetId="1" sqref="A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2" start="0" length="0">
    <dxf>
      <fill>
        <patternFill patternType="solid">
          <bgColor rgb="FFF2F2F2"/>
        </patternFill>
      </fill>
    </dxf>
  </rfmt>
  <rfmt sheetId="1" sqref="AG782" start="0" length="2147483647">
    <dxf>
      <font/>
    </dxf>
  </rfmt>
  <rfmt sheetId="1" sqref="AG782" start="0" length="2147483647">
    <dxf>
      <font/>
    </dxf>
  </rfmt>
  <rfmt sheetId="1" sqref="A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2" start="0" length="0">
    <dxf>
      <fill>
        <patternFill patternType="solid">
          <bgColor rgb="FFF2F2F2"/>
        </patternFill>
      </fill>
    </dxf>
  </rfmt>
  <rfmt sheetId="1" sqref="AH782" start="0" length="2147483647">
    <dxf>
      <font/>
    </dxf>
  </rfmt>
  <rfmt sheetId="1" sqref="AH782" start="0" length="2147483647">
    <dxf>
      <font/>
    </dxf>
  </rfmt>
  <rfmt sheetId="1" sqref="AI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82" start="0" length="0">
    <dxf>
      <fill>
        <patternFill patternType="solid">
          <bgColor rgb="FFF2F2F2"/>
        </patternFill>
      </fill>
    </dxf>
  </rfmt>
  <rfmt sheetId="1" sqref="AI782" start="0" length="2147483647">
    <dxf>
      <font/>
    </dxf>
  </rfmt>
  <rfmt sheetId="1" sqref="AI782" start="0" length="2147483647">
    <dxf>
      <font/>
    </dxf>
  </rfmt>
  <rcc rId="1886" sId="1">
    <nc r="B782">
      <v>7274</v>
    </nc>
  </rcc>
  <rfmt sheetId="1" sqref="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2" start="0" length="2147483647">
    <dxf>
      <font/>
    </dxf>
  </rfmt>
  <rfmt sheetId="1" sqref="B782" start="0" length="2147483647">
    <dxf>
      <font/>
    </dxf>
  </rfmt>
  <rcc rId="1887" sId="1">
    <nc r="C782" t="inlineStr">
      <is>
        <t>ABF LN Equity</t>
      </is>
    </nc>
  </rcc>
  <rfmt sheetId="1" sqref="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2" start="0" length="2147483647">
    <dxf>
      <font/>
    </dxf>
  </rfmt>
  <rfmt sheetId="1" sqref="C782" start="0" length="2147483647">
    <dxf>
      <font/>
    </dxf>
  </rfmt>
  <rcc rId="1888" sId="1">
    <nc r="E782" t="inlineStr">
      <is>
        <t>Associated British Foods</t>
      </is>
    </nc>
  </rcc>
  <rfmt sheetId="1" sqref="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2" start="0" length="2147483647">
    <dxf>
      <font/>
    </dxf>
  </rfmt>
  <rfmt sheetId="1" sqref="E782" start="0" length="2147483647">
    <dxf>
      <font/>
    </dxf>
  </rfmt>
  <rcc rId="1889" sId="1">
    <nc r="D782">
      <f>_xll.BDP(C782,$D$11)</f>
    </nc>
  </rcc>
  <rfmt sheetId="1" sqref="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2" start="0" length="2147483647">
    <dxf>
      <font/>
    </dxf>
  </rfmt>
  <rfmt sheetId="1" sqref="D782" start="0" length="2147483647">
    <dxf>
      <font/>
    </dxf>
  </rfmt>
  <rcc rId="1890" sId="1">
    <nc r="F782">
      <f>_xll.BDP(C782,$F$11)</f>
    </nc>
  </rcc>
  <rfmt sheetId="1" sqref="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2" start="0" length="2147483647">
    <dxf>
      <font/>
    </dxf>
  </rfmt>
  <rfmt sheetId="1" sqref="F782" start="0" length="2147483647">
    <dxf>
      <font/>
    </dxf>
  </rfmt>
  <rcc rId="1891" sId="1">
    <nc r="G782">
      <f>_xll.BDP(C782,$G$11)</f>
    </nc>
  </rcc>
  <rfmt sheetId="1" sqref="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2" start="0" length="2147483647">
    <dxf>
      <font/>
    </dxf>
  </rfmt>
  <rfmt sheetId="1" sqref="G782" start="0" length="2147483647">
    <dxf>
      <font/>
    </dxf>
  </rfmt>
  <rcc rId="1892" sId="1">
    <nc r="AB782">
      <f>_xll.BDH(C782,$AB$11,$D$1,$D$1)</f>
    </nc>
  </rcc>
  <rfmt sheetId="1" sqref="AB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2" start="0" length="0">
    <dxf>
      <fill>
        <patternFill patternType="solid">
          <bgColor rgb="FFF2F2F2"/>
        </patternFill>
      </fill>
    </dxf>
  </rfmt>
  <rfmt sheetId="1" sqref="AB782" start="0" length="2147483647">
    <dxf>
      <font/>
    </dxf>
  </rfmt>
  <rfmt sheetId="1" sqref="AB782" start="0" length="2147483647">
    <dxf>
      <font/>
    </dxf>
  </rfmt>
  <rcc rId="1893" sId="1">
    <nc r="H782">
      <f>IF(OR(OR(G782="#N/A N/A",G782="#N/A Real Time"),OR(F782="#N/A N/A",F782="#N/A Real Time")),0,  G782 - F782)</f>
    </nc>
  </rcc>
  <rfmt sheetId="1" sqref="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2" start="0" length="2147483647">
    <dxf>
      <font/>
    </dxf>
  </rfmt>
  <rfmt sheetId="1" sqref="H782" start="0" length="2147483647">
    <dxf>
      <font/>
    </dxf>
  </rfmt>
  <rcc rId="1894" sId="1">
    <nc r="I782">
      <f>IF(OR(F782=0,F782="#N/A N/A"),0,H782 / F782*100)</f>
    </nc>
  </rcc>
  <rfmt sheetId="1" sqref="I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2" start="0" length="2147483647">
    <dxf>
      <font/>
    </dxf>
  </rfmt>
  <rfmt sheetId="1" sqref="I782" start="0" length="2147483647">
    <dxf>
      <font/>
    </dxf>
  </rfmt>
  <rcc rId="1895" sId="1" numFmtId="4">
    <nc r="J782">
      <v>5500</v>
    </nc>
  </rcc>
  <rfmt sheetId="1" sqref="J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2" start="0" length="2147483647">
    <dxf>
      <font/>
    </dxf>
  </rfmt>
  <rfmt sheetId="1" sqref="J782" start="0" length="2147483647">
    <dxf>
      <font/>
    </dxf>
  </rfmt>
  <rcc rId="1896" sId="1">
    <nc r="K782">
      <f>CONCATENATE(D842,D782, " Curncy")</f>
    </nc>
  </rcc>
  <rfmt sheetId="1" sqref="K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2" start="0" length="2147483647">
    <dxf>
      <font/>
    </dxf>
  </rfmt>
  <rfmt sheetId="1" sqref="K782" start="0" length="2147483647">
    <dxf>
      <font/>
    </dxf>
  </rfmt>
  <rcc rId="1897" sId="1">
    <nc r="L782">
      <f>IF(D782 = D842,1,_xll.BDP(K782,$L$11))</f>
    </nc>
  </rcc>
  <rfmt sheetId="1" sqref="L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2" start="0" length="2147483647">
    <dxf>
      <font/>
    </dxf>
  </rfmt>
  <rfmt sheetId="1" sqref="L782" start="0" length="2147483647">
    <dxf>
      <font/>
    </dxf>
  </rfmt>
  <rcc rId="1898" sId="1">
    <nc r="M782">
      <f>IF(D782 = D842,1,_xll.BDP(K782,$M$11)*L782)</f>
    </nc>
  </rcc>
  <rfmt sheetId="1" sqref="M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2" start="0" length="2147483647">
    <dxf>
      <font/>
    </dxf>
  </rfmt>
  <rfmt sheetId="1" sqref="M782" start="0" length="2147483647">
    <dxf>
      <font/>
    </dxf>
  </rfmt>
  <rcc rId="1899" sId="1">
    <nc r="N782">
      <f>H782*J782*V782/M782</f>
    </nc>
  </rcc>
  <rfmt sheetId="1" sqref="N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2" start="0" length="2147483647">
    <dxf>
      <font/>
    </dxf>
  </rfmt>
  <rfmt sheetId="1" sqref="N782" start="0" length="2147483647">
    <dxf>
      <font/>
    </dxf>
  </rfmt>
  <rcc rId="1900" sId="1">
    <nc r="O782">
      <f>N782 / AA841</f>
    </nc>
  </rcc>
  <rfmt sheetId="1" sqref="O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2" start="0" length="2147483647">
    <dxf>
      <font/>
    </dxf>
  </rfmt>
  <rfmt sheetId="1" sqref="O782" start="0" length="2147483647">
    <dxf>
      <font/>
    </dxf>
  </rfmt>
  <rcc rId="1901" sId="1">
    <nc r="P782">
      <f>N782 / AA842</f>
    </nc>
  </rcc>
  <rfmt sheetId="1" sqref="P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2" start="0" length="2147483647">
    <dxf>
      <font/>
    </dxf>
  </rfmt>
  <rfmt sheetId="1" sqref="P782" start="0" length="2147483647">
    <dxf>
      <font/>
    </dxf>
  </rfmt>
  <rcc rId="1902" sId="1">
    <nc r="Q782">
      <f>IF(J782=0,0,G782*J782*V782/M782)</f>
    </nc>
  </rcc>
  <rfmt sheetId="1" sqref="Q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2" start="0" length="2147483647">
    <dxf>
      <font/>
    </dxf>
  </rfmt>
  <rfmt sheetId="1" sqref="Q782" start="0" length="2147483647">
    <dxf>
      <font/>
    </dxf>
  </rfmt>
  <rcc rId="1903" sId="1">
    <nc r="R782">
      <f>Q782 / AA841*100</f>
    </nc>
  </rcc>
  <rfmt sheetId="1" sqref="R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2" start="0" length="2147483647">
    <dxf>
      <font/>
    </dxf>
  </rfmt>
  <rfmt sheetId="1" sqref="R782" start="0" length="2147483647">
    <dxf>
      <font/>
    </dxf>
  </rfmt>
  <rcc rId="1904" sId="1">
    <nc r="S782">
      <f>Q782 / AA842*100</f>
    </nc>
  </rcc>
  <rfmt sheetId="1" sqref="S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2" start="0" length="2147483647">
    <dxf>
      <font/>
    </dxf>
  </rfmt>
  <rfmt sheetId="1" sqref="S782" start="0" length="2147483647">
    <dxf>
      <font/>
    </dxf>
  </rfmt>
  <rcc rId="1905" sId="1">
    <nc r="T782">
      <f>IF(S782&lt;0,R782,0)</f>
    </nc>
  </rcc>
  <rfmt sheetId="1" sqref="T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2" start="0" length="2147483647">
    <dxf>
      <font/>
    </dxf>
  </rfmt>
  <rfmt sheetId="1" sqref="T782" start="0" length="2147483647">
    <dxf>
      <font/>
    </dxf>
  </rfmt>
  <rcc rId="1906" sId="1">
    <nc r="U782">
      <f>IF(S782&gt;0,R782,0)</f>
    </nc>
  </rcc>
  <rfmt sheetId="1" sqref="U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2" start="0" length="2147483647">
    <dxf>
      <font/>
    </dxf>
  </rfmt>
  <rfmt sheetId="1" sqref="U782" start="0" length="2147483647">
    <dxf>
      <font/>
    </dxf>
  </rfmt>
  <rcc rId="1907" sId="1">
    <nc r="V782">
      <f>IF(EXACT(D782,UPPER(D782)),1,0.01)/X782</f>
    </nc>
  </rcc>
  <rfmt sheetId="1" sqref="V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2" start="0" length="2147483647">
    <dxf>
      <font/>
    </dxf>
  </rfmt>
  <rfmt sheetId="1" sqref="V782" start="0" length="2147483647">
    <dxf>
      <font/>
    </dxf>
  </rfmt>
  <rcc rId="1908" sId="1">
    <nc r="W782">
      <v>0</v>
    </nc>
  </rcc>
  <rfmt sheetId="1" sqref="W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2" start="0" length="2147483647">
    <dxf>
      <font/>
    </dxf>
  </rfmt>
  <rfmt sheetId="1" sqref="W782" start="0" length="2147483647">
    <dxf>
      <font/>
    </dxf>
  </rfmt>
  <rcc rId="1909" sId="1">
    <nc r="X782">
      <v>1</v>
    </nc>
  </rcc>
  <rfmt sheetId="1" sqref="X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2" start="0" length="2147483647">
    <dxf>
      <font/>
    </dxf>
  </rfmt>
  <rfmt sheetId="1" sqref="X782" start="0" length="2147483647">
    <dxf>
      <font/>
    </dxf>
  </rfmt>
  <rcc rId="1910" sId="1">
    <nc r="Y782">
      <f>IF(AND(S782&lt;0,O782&gt;0),O782,0)</f>
    </nc>
  </rcc>
  <rfmt sheetId="1" sqref="Y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2" start="0" length="2147483647">
    <dxf>
      <font/>
    </dxf>
  </rfmt>
  <rfmt sheetId="1" sqref="Y782" start="0" length="2147483647">
    <dxf>
      <font/>
    </dxf>
  </rfmt>
  <rcc rId="1911" sId="1">
    <nc r="Z782">
      <f>IF(AND(S782&gt;0,O782&gt;0),O782,0)</f>
    </nc>
  </rcc>
  <rfmt sheetId="1" sqref="Z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2" start="0" length="2147483647">
    <dxf>
      <font/>
    </dxf>
  </rfmt>
  <rfmt sheetId="1" sqref="Z782" start="0" length="2147483647">
    <dxf>
      <font/>
    </dxf>
  </rfmt>
  <rcc rId="1912" sId="1">
    <nc r="AC782">
      <f>IF(OR(OR(F782="#N/A N/A",F782="#N/A Real Time"),OR(AB782="#N/A N/A",AB782="#N/A Real Time")),0,  F782 - AB782)</f>
    </nc>
  </rcc>
  <rfmt sheetId="1" sqref="AC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2" start="0" length="0">
    <dxf>
      <fill>
        <patternFill patternType="solid">
          <bgColor rgb="FFF2F2F2"/>
        </patternFill>
      </fill>
    </dxf>
  </rfmt>
  <rfmt sheetId="1" sqref="AC782" start="0" length="2147483647">
    <dxf>
      <font/>
    </dxf>
  </rfmt>
  <rfmt sheetId="1" sqref="AC782" start="0" length="2147483647">
    <dxf>
      <font/>
    </dxf>
  </rfmt>
  <rcc rId="1913" sId="1">
    <nc r="AD782">
      <f>IF(OR(AB782=0,AB782="#N/A N/A"),0,AC782 / AB782*100)</f>
    </nc>
  </rcc>
  <rfmt sheetId="1" sqref="AD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2" start="0" length="0">
    <dxf>
      <fill>
        <patternFill patternType="solid">
          <bgColor rgb="FFF2F2F2"/>
        </patternFill>
      </fill>
    </dxf>
  </rfmt>
  <rfmt sheetId="1" sqref="AD782" start="0" length="2147483647">
    <dxf>
      <font/>
    </dxf>
  </rfmt>
  <rfmt sheetId="1" sqref="AD782" start="0" length="2147483647">
    <dxf>
      <font/>
    </dxf>
  </rfmt>
  <rcc rId="1914" sId="1" numFmtId="4">
    <nc r="AE782">
      <v>5500</v>
    </nc>
  </rcc>
  <rfmt sheetId="1" sqref="AE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2" start="0" length="0">
    <dxf>
      <fill>
        <patternFill patternType="solid">
          <bgColor rgb="FFF2F2F2"/>
        </patternFill>
      </fill>
    </dxf>
  </rfmt>
  <rfmt sheetId="1" sqref="AE782" start="0" length="2147483647">
    <dxf>
      <font/>
    </dxf>
  </rfmt>
  <rfmt sheetId="1" sqref="AE782" start="0" length="2147483647">
    <dxf>
      <font/>
    </dxf>
  </rfmt>
  <rcc rId="1915" sId="1">
    <nc r="AF782">
      <f>IF(D782 = D842,1,_xll.BDP(K782,$AF$11)*L782)</f>
    </nc>
  </rcc>
  <rfmt sheetId="1" sqref="AF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2" start="0" length="0">
    <dxf>
      <fill>
        <patternFill patternType="solid">
          <bgColor rgb="FFF2F2F2"/>
        </patternFill>
      </fill>
    </dxf>
  </rfmt>
  <rfmt sheetId="1" sqref="AF782" start="0" length="2147483647">
    <dxf>
      <font/>
    </dxf>
  </rfmt>
  <rfmt sheetId="1" sqref="AF782" start="0" length="2147483647">
    <dxf>
      <font/>
    </dxf>
  </rfmt>
  <rcc rId="1916" sId="1">
    <nc r="AG782">
      <f>AC782*AE782*V782/AF782 / AI841</f>
    </nc>
  </rcc>
  <rfmt sheetId="1" sqref="AG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2" start="0" length="0">
    <dxf>
      <fill>
        <patternFill patternType="solid">
          <bgColor rgb="FFF2F2F2"/>
        </patternFill>
      </fill>
    </dxf>
  </rfmt>
  <rfmt sheetId="1" sqref="AG782" start="0" length="2147483647">
    <dxf>
      <font/>
    </dxf>
  </rfmt>
  <rfmt sheetId="1" sqref="AG782" start="0" length="2147483647">
    <dxf>
      <font/>
    </dxf>
  </rfmt>
  <rcc rId="1917" sId="1">
    <nc r="AH782">
      <f>AC782*AE782*V782/AF782 / AI842</f>
    </nc>
  </rcc>
  <rfmt sheetId="1" sqref="AH7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2" start="0" length="0">
    <dxf>
      <fill>
        <patternFill patternType="solid">
          <bgColor rgb="FFF2F2F2"/>
        </patternFill>
      </fill>
    </dxf>
  </rfmt>
  <rfmt sheetId="1" sqref="AH782" start="0" length="2147483647">
    <dxf>
      <font/>
    </dxf>
  </rfmt>
  <rfmt sheetId="1" sqref="AH782" start="0" length="2147483647">
    <dxf>
      <font/>
    </dxf>
  </rfmt>
  <rrc rId="1918" sId="1" ref="A783:XFD783" action="insertRow">
    <undo index="0" exp="area" dr="G$1:G$1048576" r="E9" sId="1"/>
    <undo index="2" exp="area" ref3D="1" dr="$A$774:$XFD$84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83:AI783" start="0" length="0">
    <dxf>
      <fill>
        <patternFill patternType="none">
          <bgColor indexed="65"/>
        </patternFill>
      </fill>
    </dxf>
  </rfmt>
  <rfmt sheetId="1" sqref="A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83" start="0" length="2147483647">
    <dxf>
      <font/>
    </dxf>
  </rfmt>
  <rfmt sheetId="1" sqref="A783" start="0" length="2147483647">
    <dxf>
      <font/>
    </dxf>
  </rfmt>
  <rfmt sheetId="1" sqref="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3" start="0" length="2147483647">
    <dxf>
      <font/>
    </dxf>
  </rfmt>
  <rfmt sheetId="1" sqref="B783" start="0" length="2147483647">
    <dxf>
      <font/>
    </dxf>
  </rfmt>
  <rfmt sheetId="1" sqref="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3" start="0" length="2147483647">
    <dxf>
      <font/>
    </dxf>
  </rfmt>
  <rfmt sheetId="1" sqref="C783" start="0" length="2147483647">
    <dxf>
      <font/>
    </dxf>
  </rfmt>
  <rfmt sheetId="1" sqref="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3" start="0" length="2147483647">
    <dxf>
      <font/>
    </dxf>
  </rfmt>
  <rfmt sheetId="1" sqref="D783" start="0" length="2147483647">
    <dxf>
      <font/>
    </dxf>
  </rfmt>
  <rfmt sheetId="1" sqref="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3" start="0" length="2147483647">
    <dxf>
      <font/>
    </dxf>
  </rfmt>
  <rfmt sheetId="1" sqref="E783" start="0" length="2147483647">
    <dxf>
      <font/>
    </dxf>
  </rfmt>
  <rfmt sheetId="1" sqref="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3" start="0" length="2147483647">
    <dxf>
      <font/>
    </dxf>
  </rfmt>
  <rfmt sheetId="1" sqref="F783" start="0" length="2147483647">
    <dxf>
      <font/>
    </dxf>
  </rfmt>
  <rfmt sheetId="1" sqref="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3" start="0" length="2147483647">
    <dxf>
      <font/>
    </dxf>
  </rfmt>
  <rfmt sheetId="1" sqref="G783" start="0" length="2147483647">
    <dxf>
      <font/>
    </dxf>
  </rfmt>
  <rfmt sheetId="1" sqref="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3" start="0" length="2147483647">
    <dxf>
      <font/>
    </dxf>
  </rfmt>
  <rfmt sheetId="1" sqref="H783" start="0" length="2147483647">
    <dxf>
      <font/>
    </dxf>
  </rfmt>
  <rfmt sheetId="1" sqref="I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3" start="0" length="2147483647">
    <dxf>
      <font/>
    </dxf>
  </rfmt>
  <rfmt sheetId="1" sqref="I783" start="0" length="2147483647">
    <dxf>
      <font/>
    </dxf>
  </rfmt>
  <rfmt sheetId="1" sqref="J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3" start="0" length="2147483647">
    <dxf>
      <font/>
    </dxf>
  </rfmt>
  <rfmt sheetId="1" sqref="J783" start="0" length="2147483647">
    <dxf>
      <font/>
    </dxf>
  </rfmt>
  <rfmt sheetId="1" sqref="K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3" start="0" length="2147483647">
    <dxf>
      <font/>
    </dxf>
  </rfmt>
  <rfmt sheetId="1" sqref="K783" start="0" length="2147483647">
    <dxf>
      <font/>
    </dxf>
  </rfmt>
  <rfmt sheetId="1" sqref="L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3" start="0" length="2147483647">
    <dxf>
      <font/>
    </dxf>
  </rfmt>
  <rfmt sheetId="1" sqref="L783" start="0" length="2147483647">
    <dxf>
      <font/>
    </dxf>
  </rfmt>
  <rfmt sheetId="1" sqref="M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3" start="0" length="2147483647">
    <dxf>
      <font/>
    </dxf>
  </rfmt>
  <rfmt sheetId="1" sqref="M783" start="0" length="2147483647">
    <dxf>
      <font/>
    </dxf>
  </rfmt>
  <rfmt sheetId="1" sqref="N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3" start="0" length="2147483647">
    <dxf>
      <font/>
    </dxf>
  </rfmt>
  <rfmt sheetId="1" sqref="N783" start="0" length="2147483647">
    <dxf>
      <font/>
    </dxf>
  </rfmt>
  <rfmt sheetId="1" sqref="O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3" start="0" length="2147483647">
    <dxf>
      <font/>
    </dxf>
  </rfmt>
  <rfmt sheetId="1" sqref="O783" start="0" length="2147483647">
    <dxf>
      <font/>
    </dxf>
  </rfmt>
  <rfmt sheetId="1" sqref="P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3" start="0" length="2147483647">
    <dxf>
      <font/>
    </dxf>
  </rfmt>
  <rfmt sheetId="1" sqref="P783" start="0" length="2147483647">
    <dxf>
      <font/>
    </dxf>
  </rfmt>
  <rfmt sheetId="1" sqref="Q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3" start="0" length="2147483647">
    <dxf>
      <font/>
    </dxf>
  </rfmt>
  <rfmt sheetId="1" sqref="Q783" start="0" length="2147483647">
    <dxf>
      <font/>
    </dxf>
  </rfmt>
  <rfmt sheetId="1" sqref="R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3" start="0" length="2147483647">
    <dxf>
      <font/>
    </dxf>
  </rfmt>
  <rfmt sheetId="1" sqref="R783" start="0" length="2147483647">
    <dxf>
      <font/>
    </dxf>
  </rfmt>
  <rfmt sheetId="1" sqref="S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3" start="0" length="2147483647">
    <dxf>
      <font/>
    </dxf>
  </rfmt>
  <rfmt sheetId="1" sqref="S783" start="0" length="2147483647">
    <dxf>
      <font/>
    </dxf>
  </rfmt>
  <rfmt sheetId="1" sqref="T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3" start="0" length="2147483647">
    <dxf>
      <font/>
    </dxf>
  </rfmt>
  <rfmt sheetId="1" sqref="T783" start="0" length="2147483647">
    <dxf>
      <font/>
    </dxf>
  </rfmt>
  <rfmt sheetId="1" sqref="U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3" start="0" length="2147483647">
    <dxf>
      <font/>
    </dxf>
  </rfmt>
  <rfmt sheetId="1" sqref="U783" start="0" length="2147483647">
    <dxf>
      <font/>
    </dxf>
  </rfmt>
  <rfmt sheetId="1" sqref="V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3" start="0" length="2147483647">
    <dxf>
      <font/>
    </dxf>
  </rfmt>
  <rfmt sheetId="1" sqref="V783" start="0" length="2147483647">
    <dxf>
      <font/>
    </dxf>
  </rfmt>
  <rfmt sheetId="1" sqref="W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3" start="0" length="2147483647">
    <dxf>
      <font/>
    </dxf>
  </rfmt>
  <rfmt sheetId="1" sqref="W783" start="0" length="2147483647">
    <dxf>
      <font/>
    </dxf>
  </rfmt>
  <rfmt sheetId="1" sqref="X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3" start="0" length="2147483647">
    <dxf>
      <font/>
    </dxf>
  </rfmt>
  <rfmt sheetId="1" sqref="X783" start="0" length="2147483647">
    <dxf>
      <font/>
    </dxf>
  </rfmt>
  <rfmt sheetId="1" sqref="Y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3" start="0" length="2147483647">
    <dxf>
      <font/>
    </dxf>
  </rfmt>
  <rfmt sheetId="1" sqref="Y783" start="0" length="2147483647">
    <dxf>
      <font/>
    </dxf>
  </rfmt>
  <rfmt sheetId="1" sqref="Z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3" start="0" length="2147483647">
    <dxf>
      <font/>
    </dxf>
  </rfmt>
  <rfmt sheetId="1" sqref="Z783" start="0" length="2147483647">
    <dxf>
      <font/>
    </dxf>
  </rfmt>
  <rfmt sheetId="1" sqref="AA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83" start="0" length="2147483647">
    <dxf>
      <font/>
    </dxf>
  </rfmt>
  <rfmt sheetId="1" sqref="AA783" start="0" length="2147483647">
    <dxf>
      <font/>
    </dxf>
  </rfmt>
  <rfmt sheetId="1" sqref="A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3" start="0" length="0">
    <dxf>
      <fill>
        <patternFill patternType="solid">
          <bgColor rgb="FFF2F2F2"/>
        </patternFill>
      </fill>
    </dxf>
  </rfmt>
  <rfmt sheetId="1" sqref="AB783" start="0" length="2147483647">
    <dxf>
      <font/>
    </dxf>
  </rfmt>
  <rfmt sheetId="1" sqref="AB783" start="0" length="2147483647">
    <dxf>
      <font/>
    </dxf>
  </rfmt>
  <rfmt sheetId="1" sqref="A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3" start="0" length="0">
    <dxf>
      <fill>
        <patternFill patternType="solid">
          <bgColor rgb="FFF2F2F2"/>
        </patternFill>
      </fill>
    </dxf>
  </rfmt>
  <rfmt sheetId="1" sqref="AC783" start="0" length="2147483647">
    <dxf>
      <font/>
    </dxf>
  </rfmt>
  <rfmt sheetId="1" sqref="AC783" start="0" length="2147483647">
    <dxf>
      <font/>
    </dxf>
  </rfmt>
  <rfmt sheetId="1" sqref="A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3" start="0" length="0">
    <dxf>
      <fill>
        <patternFill patternType="solid">
          <bgColor rgb="FFF2F2F2"/>
        </patternFill>
      </fill>
    </dxf>
  </rfmt>
  <rfmt sheetId="1" sqref="AD783" start="0" length="2147483647">
    <dxf>
      <font/>
    </dxf>
  </rfmt>
  <rfmt sheetId="1" sqref="AD783" start="0" length="2147483647">
    <dxf>
      <font/>
    </dxf>
  </rfmt>
  <rfmt sheetId="1" sqref="A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3" start="0" length="0">
    <dxf>
      <fill>
        <patternFill patternType="solid">
          <bgColor rgb="FFF2F2F2"/>
        </patternFill>
      </fill>
    </dxf>
  </rfmt>
  <rfmt sheetId="1" sqref="AE783" start="0" length="2147483647">
    <dxf>
      <font/>
    </dxf>
  </rfmt>
  <rfmt sheetId="1" sqref="AE783" start="0" length="2147483647">
    <dxf>
      <font/>
    </dxf>
  </rfmt>
  <rfmt sheetId="1" sqref="A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3" start="0" length="0">
    <dxf>
      <fill>
        <patternFill patternType="solid">
          <bgColor rgb="FFF2F2F2"/>
        </patternFill>
      </fill>
    </dxf>
  </rfmt>
  <rfmt sheetId="1" sqref="AF783" start="0" length="2147483647">
    <dxf>
      <font/>
    </dxf>
  </rfmt>
  <rfmt sheetId="1" sqref="AF783" start="0" length="2147483647">
    <dxf>
      <font/>
    </dxf>
  </rfmt>
  <rfmt sheetId="1" sqref="A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3" start="0" length="0">
    <dxf>
      <fill>
        <patternFill patternType="solid">
          <bgColor rgb="FFF2F2F2"/>
        </patternFill>
      </fill>
    </dxf>
  </rfmt>
  <rfmt sheetId="1" sqref="AG783" start="0" length="2147483647">
    <dxf>
      <font/>
    </dxf>
  </rfmt>
  <rfmt sheetId="1" sqref="AG783" start="0" length="2147483647">
    <dxf>
      <font/>
    </dxf>
  </rfmt>
  <rfmt sheetId="1" sqref="A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3" start="0" length="0">
    <dxf>
      <fill>
        <patternFill patternType="solid">
          <bgColor rgb="FFF2F2F2"/>
        </patternFill>
      </fill>
    </dxf>
  </rfmt>
  <rfmt sheetId="1" sqref="AH783" start="0" length="2147483647">
    <dxf>
      <font/>
    </dxf>
  </rfmt>
  <rfmt sheetId="1" sqref="AH783" start="0" length="2147483647">
    <dxf>
      <font/>
    </dxf>
  </rfmt>
  <rfmt sheetId="1" sqref="AI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83" start="0" length="0">
    <dxf>
      <fill>
        <patternFill patternType="solid">
          <bgColor rgb="FFF2F2F2"/>
        </patternFill>
      </fill>
    </dxf>
  </rfmt>
  <rfmt sheetId="1" sqref="AI783" start="0" length="2147483647">
    <dxf>
      <font/>
    </dxf>
  </rfmt>
  <rfmt sheetId="1" sqref="AI783" start="0" length="2147483647">
    <dxf>
      <font/>
    </dxf>
  </rfmt>
  <rcc rId="1919" sId="1">
    <nc r="B783">
      <v>28180</v>
    </nc>
  </rcc>
  <rfmt sheetId="1" sqref="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3" start="0" length="2147483647">
    <dxf>
      <font/>
    </dxf>
  </rfmt>
  <rfmt sheetId="1" sqref="B783" start="0" length="2147483647">
    <dxf>
      <font/>
    </dxf>
  </rfmt>
  <rcc rId="1920" sId="1">
    <nc r="C783" t="inlineStr">
      <is>
        <t>SPXW US 08/31/18 P2600 Index</t>
      </is>
    </nc>
  </rcc>
  <rfmt sheetId="1" sqref="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3" start="0" length="2147483647">
    <dxf>
      <font/>
    </dxf>
  </rfmt>
  <rfmt sheetId="1" sqref="C783" start="0" length="2147483647">
    <dxf>
      <font/>
    </dxf>
  </rfmt>
  <rcc rId="1921" sId="1">
    <nc r="E783" t="inlineStr">
      <is>
        <t>August 18 Puts on SPX (2600.00)</t>
      </is>
    </nc>
  </rcc>
  <rfmt sheetId="1" sqref="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3" start="0" length="2147483647">
    <dxf>
      <font/>
    </dxf>
  </rfmt>
  <rfmt sheetId="1" sqref="E783" start="0" length="2147483647">
    <dxf>
      <font/>
    </dxf>
  </rfmt>
  <rcc rId="1922" sId="1">
    <nc r="D783">
      <f>_xll.BDP(C783,$D$11)</f>
    </nc>
  </rcc>
  <rfmt sheetId="1" sqref="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3" start="0" length="2147483647">
    <dxf>
      <font/>
    </dxf>
  </rfmt>
  <rfmt sheetId="1" sqref="D783" start="0" length="2147483647">
    <dxf>
      <font/>
    </dxf>
  </rfmt>
  <rcc rId="1923" sId="1">
    <nc r="F783">
      <f>_xll.BDP(C783,$F$11)</f>
    </nc>
  </rcc>
  <rfmt sheetId="1" sqref="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3" start="0" length="2147483647">
    <dxf>
      <font/>
    </dxf>
  </rfmt>
  <rfmt sheetId="1" sqref="F783" start="0" length="2147483647">
    <dxf>
      <font/>
    </dxf>
  </rfmt>
  <rcc rId="1924" sId="1">
    <nc r="G783">
      <f>_xll.BDP(C783,$G$11)</f>
    </nc>
  </rcc>
  <rfmt sheetId="1" sqref="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3" start="0" length="2147483647">
    <dxf>
      <font/>
    </dxf>
  </rfmt>
  <rfmt sheetId="1" sqref="G783" start="0" length="2147483647">
    <dxf>
      <font/>
    </dxf>
  </rfmt>
  <rcc rId="1925" sId="1">
    <nc r="AB783">
      <f>_xll.BDH(C783,$AB$11,$D$1,$D$1)</f>
    </nc>
  </rcc>
  <rfmt sheetId="1" sqref="AB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3" start="0" length="0">
    <dxf>
      <fill>
        <patternFill patternType="solid">
          <bgColor rgb="FFF2F2F2"/>
        </patternFill>
      </fill>
    </dxf>
  </rfmt>
  <rfmt sheetId="1" sqref="AB783" start="0" length="2147483647">
    <dxf>
      <font/>
    </dxf>
  </rfmt>
  <rfmt sheetId="1" sqref="AB783" start="0" length="2147483647">
    <dxf>
      <font/>
    </dxf>
  </rfmt>
  <rcc rId="1926" sId="1">
    <nc r="H783">
      <f>IF(OR(OR(G783="#N/A N/A",G783="#N/A Real Time"),OR(F783="#N/A N/A",F783="#N/A Real Time")),0,  G783 - F783)</f>
    </nc>
  </rcc>
  <rfmt sheetId="1" sqref="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3" start="0" length="2147483647">
    <dxf>
      <font/>
    </dxf>
  </rfmt>
  <rfmt sheetId="1" sqref="H783" start="0" length="2147483647">
    <dxf>
      <font/>
    </dxf>
  </rfmt>
  <rcc rId="1927" sId="1">
    <nc r="I783">
      <f>IF(OR(F783=0,F783="#N/A N/A"),0,H783 / F783*100)</f>
    </nc>
  </rcc>
  <rfmt sheetId="1" sqref="I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3" start="0" length="2147483647">
    <dxf>
      <font/>
    </dxf>
  </rfmt>
  <rfmt sheetId="1" sqref="I783" start="0" length="2147483647">
    <dxf>
      <font/>
    </dxf>
  </rfmt>
  <rcc rId="1928" sId="1" numFmtId="4">
    <nc r="J783">
      <v>17</v>
    </nc>
  </rcc>
  <rfmt sheetId="1" sqref="J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3" start="0" length="2147483647">
    <dxf>
      <font/>
    </dxf>
  </rfmt>
  <rfmt sheetId="1" sqref="J783" start="0" length="2147483647">
    <dxf>
      <font/>
    </dxf>
  </rfmt>
  <rcc rId="1929" sId="1">
    <nc r="K783">
      <f>CONCATENATE(D843,D783, " Curncy")</f>
    </nc>
  </rcc>
  <rfmt sheetId="1" sqref="K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3" start="0" length="2147483647">
    <dxf>
      <font/>
    </dxf>
  </rfmt>
  <rfmt sheetId="1" sqref="K783" start="0" length="2147483647">
    <dxf>
      <font/>
    </dxf>
  </rfmt>
  <rcc rId="1930" sId="1">
    <nc r="L783">
      <f>IF(D783 = D843,1,_xll.BDP(K783,$L$11))</f>
    </nc>
  </rcc>
  <rfmt sheetId="1" sqref="L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3" start="0" length="2147483647">
    <dxf>
      <font/>
    </dxf>
  </rfmt>
  <rfmt sheetId="1" sqref="L783" start="0" length="2147483647">
    <dxf>
      <font/>
    </dxf>
  </rfmt>
  <rcc rId="1931" sId="1">
    <nc r="M783">
      <f>IF(D783 = D843,1,_xll.BDP(K783,$M$11)*L783)</f>
    </nc>
  </rcc>
  <rfmt sheetId="1" sqref="M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3" start="0" length="2147483647">
    <dxf>
      <font/>
    </dxf>
  </rfmt>
  <rfmt sheetId="1" sqref="M783" start="0" length="2147483647">
    <dxf>
      <font/>
    </dxf>
  </rfmt>
  <rcc rId="1932" sId="1">
    <nc r="N783">
      <f>H783*J783*V783/M783</f>
    </nc>
  </rcc>
  <rfmt sheetId="1" sqref="N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3" start="0" length="2147483647">
    <dxf>
      <font/>
    </dxf>
  </rfmt>
  <rfmt sheetId="1" sqref="N783" start="0" length="2147483647">
    <dxf>
      <font/>
    </dxf>
  </rfmt>
  <rcc rId="1933" sId="1">
    <nc r="O783">
      <f>N783 / AA842</f>
    </nc>
  </rcc>
  <rfmt sheetId="1" sqref="O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3" start="0" length="2147483647">
    <dxf>
      <font/>
    </dxf>
  </rfmt>
  <rfmt sheetId="1" sqref="O783" start="0" length="2147483647">
    <dxf>
      <font/>
    </dxf>
  </rfmt>
  <rcc rId="1934" sId="1">
    <nc r="P783">
      <f>N783 / AA843</f>
    </nc>
  </rcc>
  <rfmt sheetId="1" sqref="P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3" start="0" length="2147483647">
    <dxf>
      <font/>
    </dxf>
  </rfmt>
  <rfmt sheetId="1" sqref="P783" start="0" length="2147483647">
    <dxf>
      <font/>
    </dxf>
  </rfmt>
  <rcc rId="1935" sId="1">
    <nc r="Q783">
      <f>IF(J783=0,0,G783*J783*V783/M783)</f>
    </nc>
  </rcc>
  <rfmt sheetId="1" sqref="Q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3" start="0" length="2147483647">
    <dxf>
      <font/>
    </dxf>
  </rfmt>
  <rfmt sheetId="1" sqref="Q783" start="0" length="2147483647">
    <dxf>
      <font/>
    </dxf>
  </rfmt>
  <rcc rId="1936" sId="1">
    <nc r="R783">
      <f>Q783 / AA842*100</f>
    </nc>
  </rcc>
  <rfmt sheetId="1" sqref="R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3" start="0" length="2147483647">
    <dxf>
      <font/>
    </dxf>
  </rfmt>
  <rfmt sheetId="1" sqref="R783" start="0" length="2147483647">
    <dxf>
      <font/>
    </dxf>
  </rfmt>
  <rcc rId="1937" sId="1">
    <nc r="S783">
      <f>Q783 / AA843*100</f>
    </nc>
  </rcc>
  <rfmt sheetId="1" sqref="S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3" start="0" length="2147483647">
    <dxf>
      <font/>
    </dxf>
  </rfmt>
  <rfmt sheetId="1" sqref="S783" start="0" length="2147483647">
    <dxf>
      <font/>
    </dxf>
  </rfmt>
  <rcc rId="1938" sId="1">
    <nc r="T783">
      <f>IF(S783&lt;0,R783,0)</f>
    </nc>
  </rcc>
  <rfmt sheetId="1" sqref="T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3" start="0" length="2147483647">
    <dxf>
      <font/>
    </dxf>
  </rfmt>
  <rfmt sheetId="1" sqref="T783" start="0" length="2147483647">
    <dxf>
      <font/>
    </dxf>
  </rfmt>
  <rcc rId="1939" sId="1">
    <nc r="U783">
      <f>IF(S783&gt;0,R783,0)</f>
    </nc>
  </rcc>
  <rfmt sheetId="1" sqref="U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3" start="0" length="2147483647">
    <dxf>
      <font/>
    </dxf>
  </rfmt>
  <rfmt sheetId="1" sqref="U783" start="0" length="2147483647">
    <dxf>
      <font/>
    </dxf>
  </rfmt>
  <rcc rId="1940" sId="1">
    <nc r="V783">
      <f>IF(EXACT(D783,UPPER(D783)),1,0.01)/X783</f>
    </nc>
  </rcc>
  <rfmt sheetId="1" sqref="V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3" start="0" length="2147483647">
    <dxf>
      <font/>
    </dxf>
  </rfmt>
  <rfmt sheetId="1" sqref="V783" start="0" length="2147483647">
    <dxf>
      <font/>
    </dxf>
  </rfmt>
  <rcc rId="1941" sId="1">
    <nc r="W783">
      <v>4</v>
    </nc>
  </rcc>
  <rfmt sheetId="1" sqref="W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3" start="0" length="2147483647">
    <dxf>
      <font/>
    </dxf>
  </rfmt>
  <rfmt sheetId="1" sqref="W783" start="0" length="2147483647">
    <dxf>
      <font/>
    </dxf>
  </rfmt>
  <rcc rId="1942" sId="1">
    <nc r="X783">
      <v>0.01</v>
    </nc>
  </rcc>
  <rfmt sheetId="1" sqref="X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3" start="0" length="2147483647">
    <dxf>
      <font/>
    </dxf>
  </rfmt>
  <rfmt sheetId="1" sqref="X783" start="0" length="2147483647">
    <dxf>
      <font/>
    </dxf>
  </rfmt>
  <rcc rId="1943" sId="1">
    <nc r="Y783">
      <f>IF(AND(S783&lt;0,O783&gt;0),O783,0)</f>
    </nc>
  </rcc>
  <rfmt sheetId="1" sqref="Y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3" start="0" length="2147483647">
    <dxf>
      <font/>
    </dxf>
  </rfmt>
  <rfmt sheetId="1" sqref="Y783" start="0" length="2147483647">
    <dxf>
      <font/>
    </dxf>
  </rfmt>
  <rcc rId="1944" sId="1">
    <nc r="Z783">
      <f>IF(AND(S783&gt;0,O783&gt;0),O783,0)</f>
    </nc>
  </rcc>
  <rfmt sheetId="1" sqref="Z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3" start="0" length="2147483647">
    <dxf>
      <font/>
    </dxf>
  </rfmt>
  <rfmt sheetId="1" sqref="Z783" start="0" length="2147483647">
    <dxf>
      <font/>
    </dxf>
  </rfmt>
  <rcc rId="1945" sId="1">
    <nc r="AC783">
      <f>IF(OR(OR(F783="#N/A N/A",F783="#N/A Real Time"),OR(AB783="#N/A N/A",AB783="#N/A Real Time")),0,  F783 - AB783)</f>
    </nc>
  </rcc>
  <rfmt sheetId="1" sqref="AC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3" start="0" length="0">
    <dxf>
      <fill>
        <patternFill patternType="solid">
          <bgColor rgb="FFF2F2F2"/>
        </patternFill>
      </fill>
    </dxf>
  </rfmt>
  <rfmt sheetId="1" sqref="AC783" start="0" length="2147483647">
    <dxf>
      <font/>
    </dxf>
  </rfmt>
  <rfmt sheetId="1" sqref="AC783" start="0" length="2147483647">
    <dxf>
      <font/>
    </dxf>
  </rfmt>
  <rcc rId="1946" sId="1">
    <nc r="AD783">
      <f>IF(OR(AB783=0,AB783="#N/A N/A"),0,AC783 / AB783*100)</f>
    </nc>
  </rcc>
  <rfmt sheetId="1" sqref="AD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3" start="0" length="0">
    <dxf>
      <fill>
        <patternFill patternType="solid">
          <bgColor rgb="FFF2F2F2"/>
        </patternFill>
      </fill>
    </dxf>
  </rfmt>
  <rfmt sheetId="1" sqref="AD783" start="0" length="2147483647">
    <dxf>
      <font/>
    </dxf>
  </rfmt>
  <rfmt sheetId="1" sqref="AD783" start="0" length="2147483647">
    <dxf>
      <font/>
    </dxf>
  </rfmt>
  <rcc rId="1947" sId="1" numFmtId="4">
    <nc r="AE783">
      <v>17</v>
    </nc>
  </rcc>
  <rfmt sheetId="1" sqref="AE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3" start="0" length="0">
    <dxf>
      <fill>
        <patternFill patternType="solid">
          <bgColor rgb="FFF2F2F2"/>
        </patternFill>
      </fill>
    </dxf>
  </rfmt>
  <rfmt sheetId="1" sqref="AE783" start="0" length="2147483647">
    <dxf>
      <font/>
    </dxf>
  </rfmt>
  <rfmt sheetId="1" sqref="AE783" start="0" length="2147483647">
    <dxf>
      <font/>
    </dxf>
  </rfmt>
  <rcc rId="1948" sId="1">
    <nc r="AF783">
      <f>IF(D783 = D843,1,_xll.BDP(K783,$AF$11)*L783)</f>
    </nc>
  </rcc>
  <rfmt sheetId="1" sqref="AF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3" start="0" length="0">
    <dxf>
      <fill>
        <patternFill patternType="solid">
          <bgColor rgb="FFF2F2F2"/>
        </patternFill>
      </fill>
    </dxf>
  </rfmt>
  <rfmt sheetId="1" sqref="AF783" start="0" length="2147483647">
    <dxf>
      <font/>
    </dxf>
  </rfmt>
  <rfmt sheetId="1" sqref="AF783" start="0" length="2147483647">
    <dxf>
      <font/>
    </dxf>
  </rfmt>
  <rcc rId="1949" sId="1">
    <nc r="AG783">
      <f>AC783*AE783*V783/AF783 / AI842</f>
    </nc>
  </rcc>
  <rfmt sheetId="1" sqref="AG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3" start="0" length="0">
    <dxf>
      <fill>
        <patternFill patternType="solid">
          <bgColor rgb="FFF2F2F2"/>
        </patternFill>
      </fill>
    </dxf>
  </rfmt>
  <rfmt sheetId="1" sqref="AG783" start="0" length="2147483647">
    <dxf>
      <font/>
    </dxf>
  </rfmt>
  <rfmt sheetId="1" sqref="AG783" start="0" length="2147483647">
    <dxf>
      <font/>
    </dxf>
  </rfmt>
  <rcc rId="1950" sId="1">
    <nc r="AH783">
      <f>AC783*AE783*V783/AF783 / AI843</f>
    </nc>
  </rcc>
  <rfmt sheetId="1" sqref="AH7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3" start="0" length="0">
    <dxf>
      <fill>
        <patternFill patternType="solid">
          <bgColor rgb="FFF2F2F2"/>
        </patternFill>
      </fill>
    </dxf>
  </rfmt>
  <rfmt sheetId="1" sqref="AH783" start="0" length="2147483647">
    <dxf>
      <font/>
    </dxf>
  </rfmt>
  <rfmt sheetId="1" sqref="AH783" start="0" length="2147483647">
    <dxf>
      <font/>
    </dxf>
  </rfmt>
  <rrc rId="1951" sId="1" ref="A784:XFD784" action="insertRow">
    <undo index="0" exp="area" dr="G$1:G$1048576" r="E9" sId="1"/>
    <undo index="2" exp="area" ref3D="1" dr="$A$774:$XFD$84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84:AI784" start="0" length="0">
    <dxf>
      <fill>
        <patternFill patternType="none">
          <bgColor indexed="65"/>
        </patternFill>
      </fill>
    </dxf>
  </rfmt>
  <rfmt sheetId="1" sqref="A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84" start="0" length="2147483647">
    <dxf>
      <font/>
    </dxf>
  </rfmt>
  <rfmt sheetId="1" sqref="A784" start="0" length="2147483647">
    <dxf>
      <font/>
    </dxf>
  </rfmt>
  <rfmt sheetId="1" sqref="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4" start="0" length="2147483647">
    <dxf>
      <font/>
    </dxf>
  </rfmt>
  <rfmt sheetId="1" sqref="B784" start="0" length="2147483647">
    <dxf>
      <font/>
    </dxf>
  </rfmt>
  <rfmt sheetId="1" sqref="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4" start="0" length="2147483647">
    <dxf>
      <font/>
    </dxf>
  </rfmt>
  <rfmt sheetId="1" sqref="C784" start="0" length="2147483647">
    <dxf>
      <font/>
    </dxf>
  </rfmt>
  <rfmt sheetId="1" sqref="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4" start="0" length="2147483647">
    <dxf>
      <font/>
    </dxf>
  </rfmt>
  <rfmt sheetId="1" sqref="D784" start="0" length="2147483647">
    <dxf>
      <font/>
    </dxf>
  </rfmt>
  <rfmt sheetId="1" sqref="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4" start="0" length="2147483647">
    <dxf>
      <font/>
    </dxf>
  </rfmt>
  <rfmt sheetId="1" sqref="E784" start="0" length="2147483647">
    <dxf>
      <font/>
    </dxf>
  </rfmt>
  <rfmt sheetId="1" sqref="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4" start="0" length="2147483647">
    <dxf>
      <font/>
    </dxf>
  </rfmt>
  <rfmt sheetId="1" sqref="F784" start="0" length="2147483647">
    <dxf>
      <font/>
    </dxf>
  </rfmt>
  <rfmt sheetId="1" sqref="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4" start="0" length="2147483647">
    <dxf>
      <font/>
    </dxf>
  </rfmt>
  <rfmt sheetId="1" sqref="G784" start="0" length="2147483647">
    <dxf>
      <font/>
    </dxf>
  </rfmt>
  <rfmt sheetId="1" sqref="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4" start="0" length="2147483647">
    <dxf>
      <font/>
    </dxf>
  </rfmt>
  <rfmt sheetId="1" sqref="H784" start="0" length="2147483647">
    <dxf>
      <font/>
    </dxf>
  </rfmt>
  <rfmt sheetId="1" sqref="I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4" start="0" length="2147483647">
    <dxf>
      <font/>
    </dxf>
  </rfmt>
  <rfmt sheetId="1" sqref="I784" start="0" length="2147483647">
    <dxf>
      <font/>
    </dxf>
  </rfmt>
  <rfmt sheetId="1" sqref="J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4" start="0" length="2147483647">
    <dxf>
      <font/>
    </dxf>
  </rfmt>
  <rfmt sheetId="1" sqref="J784" start="0" length="2147483647">
    <dxf>
      <font/>
    </dxf>
  </rfmt>
  <rfmt sheetId="1" sqref="K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4" start="0" length="2147483647">
    <dxf>
      <font/>
    </dxf>
  </rfmt>
  <rfmt sheetId="1" sqref="K784" start="0" length="2147483647">
    <dxf>
      <font/>
    </dxf>
  </rfmt>
  <rfmt sheetId="1" sqref="L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4" start="0" length="2147483647">
    <dxf>
      <font/>
    </dxf>
  </rfmt>
  <rfmt sheetId="1" sqref="L784" start="0" length="2147483647">
    <dxf>
      <font/>
    </dxf>
  </rfmt>
  <rfmt sheetId="1" sqref="M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4" start="0" length="2147483647">
    <dxf>
      <font/>
    </dxf>
  </rfmt>
  <rfmt sheetId="1" sqref="M784" start="0" length="2147483647">
    <dxf>
      <font/>
    </dxf>
  </rfmt>
  <rfmt sheetId="1" sqref="N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4" start="0" length="2147483647">
    <dxf>
      <font/>
    </dxf>
  </rfmt>
  <rfmt sheetId="1" sqref="N784" start="0" length="2147483647">
    <dxf>
      <font/>
    </dxf>
  </rfmt>
  <rfmt sheetId="1" sqref="O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4" start="0" length="2147483647">
    <dxf>
      <font/>
    </dxf>
  </rfmt>
  <rfmt sheetId="1" sqref="O784" start="0" length="2147483647">
    <dxf>
      <font/>
    </dxf>
  </rfmt>
  <rfmt sheetId="1" sqref="P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4" start="0" length="2147483647">
    <dxf>
      <font/>
    </dxf>
  </rfmt>
  <rfmt sheetId="1" sqref="P784" start="0" length="2147483647">
    <dxf>
      <font/>
    </dxf>
  </rfmt>
  <rfmt sheetId="1" sqref="Q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4" start="0" length="2147483647">
    <dxf>
      <font/>
    </dxf>
  </rfmt>
  <rfmt sheetId="1" sqref="Q784" start="0" length="2147483647">
    <dxf>
      <font/>
    </dxf>
  </rfmt>
  <rfmt sheetId="1" sqref="R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4" start="0" length="2147483647">
    <dxf>
      <font/>
    </dxf>
  </rfmt>
  <rfmt sheetId="1" sqref="R784" start="0" length="2147483647">
    <dxf>
      <font/>
    </dxf>
  </rfmt>
  <rfmt sheetId="1" sqref="S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4" start="0" length="2147483647">
    <dxf>
      <font/>
    </dxf>
  </rfmt>
  <rfmt sheetId="1" sqref="S784" start="0" length="2147483647">
    <dxf>
      <font/>
    </dxf>
  </rfmt>
  <rfmt sheetId="1" sqref="T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4" start="0" length="2147483647">
    <dxf>
      <font/>
    </dxf>
  </rfmt>
  <rfmt sheetId="1" sqref="T784" start="0" length="2147483647">
    <dxf>
      <font/>
    </dxf>
  </rfmt>
  <rfmt sheetId="1" sqref="U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4" start="0" length="2147483647">
    <dxf>
      <font/>
    </dxf>
  </rfmt>
  <rfmt sheetId="1" sqref="U784" start="0" length="2147483647">
    <dxf>
      <font/>
    </dxf>
  </rfmt>
  <rfmt sheetId="1" sqref="V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4" start="0" length="2147483647">
    <dxf>
      <font/>
    </dxf>
  </rfmt>
  <rfmt sheetId="1" sqref="V784" start="0" length="2147483647">
    <dxf>
      <font/>
    </dxf>
  </rfmt>
  <rfmt sheetId="1" sqref="W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4" start="0" length="2147483647">
    <dxf>
      <font/>
    </dxf>
  </rfmt>
  <rfmt sheetId="1" sqref="W784" start="0" length="2147483647">
    <dxf>
      <font/>
    </dxf>
  </rfmt>
  <rfmt sheetId="1" sqref="X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4" start="0" length="2147483647">
    <dxf>
      <font/>
    </dxf>
  </rfmt>
  <rfmt sheetId="1" sqref="X784" start="0" length="2147483647">
    <dxf>
      <font/>
    </dxf>
  </rfmt>
  <rfmt sheetId="1" sqref="Y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4" start="0" length="2147483647">
    <dxf>
      <font/>
    </dxf>
  </rfmt>
  <rfmt sheetId="1" sqref="Y784" start="0" length="2147483647">
    <dxf>
      <font/>
    </dxf>
  </rfmt>
  <rfmt sheetId="1" sqref="Z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4" start="0" length="2147483647">
    <dxf>
      <font/>
    </dxf>
  </rfmt>
  <rfmt sheetId="1" sqref="Z784" start="0" length="2147483647">
    <dxf>
      <font/>
    </dxf>
  </rfmt>
  <rfmt sheetId="1" sqref="AA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84" start="0" length="2147483647">
    <dxf>
      <font/>
    </dxf>
  </rfmt>
  <rfmt sheetId="1" sqref="AA784" start="0" length="2147483647">
    <dxf>
      <font/>
    </dxf>
  </rfmt>
  <rfmt sheetId="1" sqref="A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4" start="0" length="0">
    <dxf>
      <fill>
        <patternFill patternType="solid">
          <bgColor rgb="FFF2F2F2"/>
        </patternFill>
      </fill>
    </dxf>
  </rfmt>
  <rfmt sheetId="1" sqref="AB784" start="0" length="2147483647">
    <dxf>
      <font/>
    </dxf>
  </rfmt>
  <rfmt sheetId="1" sqref="AB784" start="0" length="2147483647">
    <dxf>
      <font/>
    </dxf>
  </rfmt>
  <rfmt sheetId="1" sqref="A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4" start="0" length="0">
    <dxf>
      <fill>
        <patternFill patternType="solid">
          <bgColor rgb="FFF2F2F2"/>
        </patternFill>
      </fill>
    </dxf>
  </rfmt>
  <rfmt sheetId="1" sqref="AC784" start="0" length="2147483647">
    <dxf>
      <font/>
    </dxf>
  </rfmt>
  <rfmt sheetId="1" sqref="AC784" start="0" length="2147483647">
    <dxf>
      <font/>
    </dxf>
  </rfmt>
  <rfmt sheetId="1" sqref="A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4" start="0" length="0">
    <dxf>
      <fill>
        <patternFill patternType="solid">
          <bgColor rgb="FFF2F2F2"/>
        </patternFill>
      </fill>
    </dxf>
  </rfmt>
  <rfmt sheetId="1" sqref="AD784" start="0" length="2147483647">
    <dxf>
      <font/>
    </dxf>
  </rfmt>
  <rfmt sheetId="1" sqref="AD784" start="0" length="2147483647">
    <dxf>
      <font/>
    </dxf>
  </rfmt>
  <rfmt sheetId="1" sqref="A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4" start="0" length="0">
    <dxf>
      <fill>
        <patternFill patternType="solid">
          <bgColor rgb="FFF2F2F2"/>
        </patternFill>
      </fill>
    </dxf>
  </rfmt>
  <rfmt sheetId="1" sqref="AE784" start="0" length="2147483647">
    <dxf>
      <font/>
    </dxf>
  </rfmt>
  <rfmt sheetId="1" sqref="AE784" start="0" length="2147483647">
    <dxf>
      <font/>
    </dxf>
  </rfmt>
  <rfmt sheetId="1" sqref="A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4" start="0" length="0">
    <dxf>
      <fill>
        <patternFill patternType="solid">
          <bgColor rgb="FFF2F2F2"/>
        </patternFill>
      </fill>
    </dxf>
  </rfmt>
  <rfmt sheetId="1" sqref="AF784" start="0" length="2147483647">
    <dxf>
      <font/>
    </dxf>
  </rfmt>
  <rfmt sheetId="1" sqref="AF784" start="0" length="2147483647">
    <dxf>
      <font/>
    </dxf>
  </rfmt>
  <rfmt sheetId="1" sqref="A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4" start="0" length="0">
    <dxf>
      <fill>
        <patternFill patternType="solid">
          <bgColor rgb="FFF2F2F2"/>
        </patternFill>
      </fill>
    </dxf>
  </rfmt>
  <rfmt sheetId="1" sqref="AG784" start="0" length="2147483647">
    <dxf>
      <font/>
    </dxf>
  </rfmt>
  <rfmt sheetId="1" sqref="AG784" start="0" length="2147483647">
    <dxf>
      <font/>
    </dxf>
  </rfmt>
  <rfmt sheetId="1" sqref="A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4" start="0" length="0">
    <dxf>
      <fill>
        <patternFill patternType="solid">
          <bgColor rgb="FFF2F2F2"/>
        </patternFill>
      </fill>
    </dxf>
  </rfmt>
  <rfmt sheetId="1" sqref="AH784" start="0" length="2147483647">
    <dxf>
      <font/>
    </dxf>
  </rfmt>
  <rfmt sheetId="1" sqref="AH784" start="0" length="2147483647">
    <dxf>
      <font/>
    </dxf>
  </rfmt>
  <rfmt sheetId="1" sqref="AI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84" start="0" length="0">
    <dxf>
      <fill>
        <patternFill patternType="solid">
          <bgColor rgb="FFF2F2F2"/>
        </patternFill>
      </fill>
    </dxf>
  </rfmt>
  <rfmt sheetId="1" sqref="AI784" start="0" length="2147483647">
    <dxf>
      <font/>
    </dxf>
  </rfmt>
  <rfmt sheetId="1" sqref="AI784" start="0" length="2147483647">
    <dxf>
      <font/>
    </dxf>
  </rfmt>
  <rcc rId="1952" sId="1">
    <nc r="B784">
      <v>20338</v>
    </nc>
  </rcc>
  <rfmt sheetId="1" sqref="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84" start="0" length="2147483647">
    <dxf>
      <font/>
    </dxf>
  </rfmt>
  <rfmt sheetId="1" sqref="B784" start="0" length="2147483647">
    <dxf>
      <font/>
    </dxf>
  </rfmt>
  <rcc rId="1953" sId="1">
    <nc r="C784" t="inlineStr">
      <is>
        <t>BME LN Equity</t>
      </is>
    </nc>
  </rcc>
  <rfmt sheetId="1" sqref="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84" start="0" length="2147483647">
    <dxf>
      <font/>
    </dxf>
  </rfmt>
  <rfmt sheetId="1" sqref="C784" start="0" length="2147483647">
    <dxf>
      <font/>
    </dxf>
  </rfmt>
  <rcc rId="1954" sId="1">
    <nc r="E784" t="inlineStr">
      <is>
        <t>B&amp;M European Value Retail</t>
      </is>
    </nc>
  </rcc>
  <rfmt sheetId="1" sqref="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84" start="0" length="2147483647">
    <dxf>
      <font/>
    </dxf>
  </rfmt>
  <rfmt sheetId="1" sqref="E784" start="0" length="2147483647">
    <dxf>
      <font/>
    </dxf>
  </rfmt>
  <rcc rId="1955" sId="1">
    <nc r="D784">
      <f>_xll.BDP(C784,$D$11)</f>
    </nc>
  </rcc>
  <rfmt sheetId="1" sqref="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84" start="0" length="2147483647">
    <dxf>
      <font/>
    </dxf>
  </rfmt>
  <rfmt sheetId="1" sqref="D784" start="0" length="2147483647">
    <dxf>
      <font/>
    </dxf>
  </rfmt>
  <rcc rId="1956" sId="1">
    <nc r="F784">
      <f>_xll.BDP(C784,$F$11)</f>
    </nc>
  </rcc>
  <rfmt sheetId="1" sqref="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84" start="0" length="2147483647">
    <dxf>
      <font/>
    </dxf>
  </rfmt>
  <rfmt sheetId="1" sqref="F784" start="0" length="2147483647">
    <dxf>
      <font/>
    </dxf>
  </rfmt>
  <rcc rId="1957" sId="1">
    <nc r="G784">
      <f>_xll.BDP(C784,$G$11)</f>
    </nc>
  </rcc>
  <rfmt sheetId="1" sqref="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84" start="0" length="2147483647">
    <dxf>
      <font/>
    </dxf>
  </rfmt>
  <rfmt sheetId="1" sqref="G784" start="0" length="2147483647">
    <dxf>
      <font/>
    </dxf>
  </rfmt>
  <rcc rId="1958" sId="1">
    <nc r="AB784">
      <f>_xll.BDH(C784,$AB$11,$D$1,$D$1)</f>
    </nc>
  </rcc>
  <rfmt sheetId="1" sqref="AB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84" start="0" length="0">
    <dxf>
      <fill>
        <patternFill patternType="solid">
          <bgColor rgb="FFF2F2F2"/>
        </patternFill>
      </fill>
    </dxf>
  </rfmt>
  <rfmt sheetId="1" sqref="AB784" start="0" length="2147483647">
    <dxf>
      <font/>
    </dxf>
  </rfmt>
  <rfmt sheetId="1" sqref="AB784" start="0" length="2147483647">
    <dxf>
      <font/>
    </dxf>
  </rfmt>
  <rcc rId="1959" sId="1">
    <nc r="H784">
      <f>IF(OR(OR(G784="#N/A N/A",G784="#N/A Real Time"),OR(F784="#N/A N/A",F784="#N/A Real Time")),0,  G784 - F784)</f>
    </nc>
  </rcc>
  <rfmt sheetId="1" sqref="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84" start="0" length="2147483647">
    <dxf>
      <font/>
    </dxf>
  </rfmt>
  <rfmt sheetId="1" sqref="H784" start="0" length="2147483647">
    <dxf>
      <font/>
    </dxf>
  </rfmt>
  <rcc rId="1960" sId="1">
    <nc r="I784">
      <f>IF(OR(F784=0,F784="#N/A N/A"),0,H784 / F784*100)</f>
    </nc>
  </rcc>
  <rfmt sheetId="1" sqref="I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84" start="0" length="2147483647">
    <dxf>
      <font/>
    </dxf>
  </rfmt>
  <rfmt sheetId="1" sqref="I784" start="0" length="2147483647">
    <dxf>
      <font/>
    </dxf>
  </rfmt>
  <rcc rId="1961" sId="1" numFmtId="4">
    <nc r="J784">
      <v>31624</v>
    </nc>
  </rcc>
  <rfmt sheetId="1" sqref="J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84" start="0" length="2147483647">
    <dxf>
      <font/>
    </dxf>
  </rfmt>
  <rfmt sheetId="1" sqref="J784" start="0" length="2147483647">
    <dxf>
      <font/>
    </dxf>
  </rfmt>
  <rcc rId="1962" sId="1">
    <nc r="K784">
      <f>CONCATENATE(D844,D784, " Curncy")</f>
    </nc>
  </rcc>
  <rfmt sheetId="1" sqref="K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84" start="0" length="2147483647">
    <dxf>
      <font/>
    </dxf>
  </rfmt>
  <rfmt sheetId="1" sqref="K784" start="0" length="2147483647">
    <dxf>
      <font/>
    </dxf>
  </rfmt>
  <rcc rId="1963" sId="1">
    <nc r="L784">
      <f>IF(D784 = D844,1,_xll.BDP(K784,$L$11))</f>
    </nc>
  </rcc>
  <rfmt sheetId="1" sqref="L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84" start="0" length="2147483647">
    <dxf>
      <font/>
    </dxf>
  </rfmt>
  <rfmt sheetId="1" sqref="L784" start="0" length="2147483647">
    <dxf>
      <font/>
    </dxf>
  </rfmt>
  <rcc rId="1964" sId="1">
    <nc r="M784">
      <f>IF(D784 = D844,1,_xll.BDP(K784,$M$11)*L784)</f>
    </nc>
  </rcc>
  <rfmt sheetId="1" sqref="M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84" start="0" length="2147483647">
    <dxf>
      <font/>
    </dxf>
  </rfmt>
  <rfmt sheetId="1" sqref="M784" start="0" length="2147483647">
    <dxf>
      <font/>
    </dxf>
  </rfmt>
  <rcc rId="1965" sId="1">
    <nc r="N784">
      <f>H784*J784*V784/M784</f>
    </nc>
  </rcc>
  <rfmt sheetId="1" sqref="N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84" start="0" length="2147483647">
    <dxf>
      <font/>
    </dxf>
  </rfmt>
  <rfmt sheetId="1" sqref="N784" start="0" length="2147483647">
    <dxf>
      <font/>
    </dxf>
  </rfmt>
  <rcc rId="1966" sId="1">
    <nc r="O784">
      <f>N784 / AA843</f>
    </nc>
  </rcc>
  <rfmt sheetId="1" sqref="O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84" start="0" length="2147483647">
    <dxf>
      <font/>
    </dxf>
  </rfmt>
  <rfmt sheetId="1" sqref="O784" start="0" length="2147483647">
    <dxf>
      <font/>
    </dxf>
  </rfmt>
  <rcc rId="1967" sId="1">
    <nc r="P784">
      <f>N784 / AA844</f>
    </nc>
  </rcc>
  <rfmt sheetId="1" sqref="P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84" start="0" length="2147483647">
    <dxf>
      <font/>
    </dxf>
  </rfmt>
  <rfmt sheetId="1" sqref="P784" start="0" length="2147483647">
    <dxf>
      <font/>
    </dxf>
  </rfmt>
  <rcc rId="1968" sId="1">
    <nc r="Q784">
      <f>IF(J784=0,0,G784*J784*V784/M784)</f>
    </nc>
  </rcc>
  <rfmt sheetId="1" sqref="Q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84" start="0" length="2147483647">
    <dxf>
      <font/>
    </dxf>
  </rfmt>
  <rfmt sheetId="1" sqref="Q784" start="0" length="2147483647">
    <dxf>
      <font/>
    </dxf>
  </rfmt>
  <rcc rId="1969" sId="1">
    <nc r="R784">
      <f>Q784 / AA843*100</f>
    </nc>
  </rcc>
  <rfmt sheetId="1" sqref="R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84" start="0" length="2147483647">
    <dxf>
      <font/>
    </dxf>
  </rfmt>
  <rfmt sheetId="1" sqref="R784" start="0" length="2147483647">
    <dxf>
      <font/>
    </dxf>
  </rfmt>
  <rcc rId="1970" sId="1">
    <nc r="S784">
      <f>Q784 / AA844*100</f>
    </nc>
  </rcc>
  <rfmt sheetId="1" sqref="S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84" start="0" length="2147483647">
    <dxf>
      <font/>
    </dxf>
  </rfmt>
  <rfmt sheetId="1" sqref="S784" start="0" length="2147483647">
    <dxf>
      <font/>
    </dxf>
  </rfmt>
  <rcc rId="1971" sId="1">
    <nc r="T784">
      <f>IF(S784&lt;0,R784,0)</f>
    </nc>
  </rcc>
  <rfmt sheetId="1" sqref="T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84" start="0" length="2147483647">
    <dxf>
      <font/>
    </dxf>
  </rfmt>
  <rfmt sheetId="1" sqref="T784" start="0" length="2147483647">
    <dxf>
      <font/>
    </dxf>
  </rfmt>
  <rcc rId="1972" sId="1">
    <nc r="U784">
      <f>IF(S784&gt;0,R784,0)</f>
    </nc>
  </rcc>
  <rfmt sheetId="1" sqref="U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84" start="0" length="2147483647">
    <dxf>
      <font/>
    </dxf>
  </rfmt>
  <rfmt sheetId="1" sqref="U784" start="0" length="2147483647">
    <dxf>
      <font/>
    </dxf>
  </rfmt>
  <rcc rId="1973" sId="1">
    <nc r="V784">
      <f>IF(EXACT(D784,UPPER(D784)),1,0.01)/X784</f>
    </nc>
  </rcc>
  <rfmt sheetId="1" sqref="V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84" start="0" length="2147483647">
    <dxf>
      <font/>
    </dxf>
  </rfmt>
  <rfmt sheetId="1" sqref="V784" start="0" length="2147483647">
    <dxf>
      <font/>
    </dxf>
  </rfmt>
  <rcc rId="1974" sId="1">
    <nc r="W784">
      <v>0</v>
    </nc>
  </rcc>
  <rfmt sheetId="1" sqref="W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84" start="0" length="2147483647">
    <dxf>
      <font/>
    </dxf>
  </rfmt>
  <rfmt sheetId="1" sqref="W784" start="0" length="2147483647">
    <dxf>
      <font/>
    </dxf>
  </rfmt>
  <rcc rId="1975" sId="1">
    <nc r="X784">
      <v>1</v>
    </nc>
  </rcc>
  <rfmt sheetId="1" sqref="X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84" start="0" length="2147483647">
    <dxf>
      <font/>
    </dxf>
  </rfmt>
  <rfmt sheetId="1" sqref="X784" start="0" length="2147483647">
    <dxf>
      <font/>
    </dxf>
  </rfmt>
  <rcc rId="1976" sId="1">
    <nc r="Y784">
      <f>IF(AND(S784&lt;0,O784&gt;0),O784,0)</f>
    </nc>
  </rcc>
  <rfmt sheetId="1" sqref="Y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84" start="0" length="2147483647">
    <dxf>
      <font/>
    </dxf>
  </rfmt>
  <rfmt sheetId="1" sqref="Y784" start="0" length="2147483647">
    <dxf>
      <font/>
    </dxf>
  </rfmt>
  <rcc rId="1977" sId="1">
    <nc r="Z784">
      <f>IF(AND(S784&gt;0,O784&gt;0),O784,0)</f>
    </nc>
  </rcc>
  <rfmt sheetId="1" sqref="Z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84" start="0" length="2147483647">
    <dxf>
      <font/>
    </dxf>
  </rfmt>
  <rfmt sheetId="1" sqref="Z784" start="0" length="2147483647">
    <dxf>
      <font/>
    </dxf>
  </rfmt>
  <rcc rId="1978" sId="1">
    <nc r="AC784">
      <f>IF(OR(OR(F784="#N/A N/A",F784="#N/A Real Time"),OR(AB784="#N/A N/A",AB784="#N/A Real Time")),0,  F784 - AB784)</f>
    </nc>
  </rcc>
  <rfmt sheetId="1" sqref="AC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84" start="0" length="0">
    <dxf>
      <fill>
        <patternFill patternType="solid">
          <bgColor rgb="FFF2F2F2"/>
        </patternFill>
      </fill>
    </dxf>
  </rfmt>
  <rfmt sheetId="1" sqref="AC784" start="0" length="2147483647">
    <dxf>
      <font/>
    </dxf>
  </rfmt>
  <rfmt sheetId="1" sqref="AC784" start="0" length="2147483647">
    <dxf>
      <font/>
    </dxf>
  </rfmt>
  <rcc rId="1979" sId="1">
    <nc r="AD784">
      <f>IF(OR(AB784=0,AB784="#N/A N/A"),0,AC784 / AB784*100)</f>
    </nc>
  </rcc>
  <rfmt sheetId="1" sqref="AD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84" start="0" length="0">
    <dxf>
      <fill>
        <patternFill patternType="solid">
          <bgColor rgb="FFF2F2F2"/>
        </patternFill>
      </fill>
    </dxf>
  </rfmt>
  <rfmt sheetId="1" sqref="AD784" start="0" length="2147483647">
    <dxf>
      <font/>
    </dxf>
  </rfmt>
  <rfmt sheetId="1" sqref="AD784" start="0" length="2147483647">
    <dxf>
      <font/>
    </dxf>
  </rfmt>
  <rcc rId="1980" sId="1" numFmtId="4">
    <nc r="AE784">
      <v>31624</v>
    </nc>
  </rcc>
  <rfmt sheetId="1" sqref="AE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84" start="0" length="0">
    <dxf>
      <fill>
        <patternFill patternType="solid">
          <bgColor rgb="FFF2F2F2"/>
        </patternFill>
      </fill>
    </dxf>
  </rfmt>
  <rfmt sheetId="1" sqref="AE784" start="0" length="2147483647">
    <dxf>
      <font/>
    </dxf>
  </rfmt>
  <rfmt sheetId="1" sqref="AE784" start="0" length="2147483647">
    <dxf>
      <font/>
    </dxf>
  </rfmt>
  <rcc rId="1981" sId="1">
    <nc r="AF784">
      <f>IF(D784 = D844,1,_xll.BDP(K784,$AF$11)*L784)</f>
    </nc>
  </rcc>
  <rfmt sheetId="1" sqref="AF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84" start="0" length="0">
    <dxf>
      <fill>
        <patternFill patternType="solid">
          <bgColor rgb="FFF2F2F2"/>
        </patternFill>
      </fill>
    </dxf>
  </rfmt>
  <rfmt sheetId="1" sqref="AF784" start="0" length="2147483647">
    <dxf>
      <font/>
    </dxf>
  </rfmt>
  <rfmt sheetId="1" sqref="AF784" start="0" length="2147483647">
    <dxf>
      <font/>
    </dxf>
  </rfmt>
  <rcc rId="1982" sId="1">
    <nc r="AG784">
      <f>AC784*AE784*V784/AF784 / AI843</f>
    </nc>
  </rcc>
  <rfmt sheetId="1" sqref="AG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84" start="0" length="0">
    <dxf>
      <fill>
        <patternFill patternType="solid">
          <bgColor rgb="FFF2F2F2"/>
        </patternFill>
      </fill>
    </dxf>
  </rfmt>
  <rfmt sheetId="1" sqref="AG784" start="0" length="2147483647">
    <dxf>
      <font/>
    </dxf>
  </rfmt>
  <rfmt sheetId="1" sqref="AG784" start="0" length="2147483647">
    <dxf>
      <font/>
    </dxf>
  </rfmt>
  <rcc rId="1983" sId="1">
    <nc r="AH784">
      <f>AC784*AE784*V784/AF784 / AI844</f>
    </nc>
  </rcc>
  <rfmt sheetId="1" sqref="AH7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84" start="0" length="0">
    <dxf>
      <fill>
        <patternFill patternType="solid">
          <bgColor rgb="FFF2F2F2"/>
        </patternFill>
      </fill>
    </dxf>
  </rfmt>
  <rfmt sheetId="1" sqref="AH784" start="0" length="2147483647">
    <dxf>
      <font/>
    </dxf>
  </rfmt>
  <rfmt sheetId="1" sqref="AH784" start="0" length="2147483647">
    <dxf>
      <font/>
    </dxf>
  </rfmt>
  <rcc rId="1984" sId="1" numFmtId="4">
    <oc r="J785">
      <v>-7517</v>
    </oc>
    <nc r="J785">
      <v>0</v>
    </nc>
  </rcc>
  <rcc rId="1985" sId="1" numFmtId="4">
    <oc r="AE785">
      <v>-7517</v>
    </oc>
    <nc r="AE785">
      <v>0</v>
    </nc>
  </rcc>
  <rcc rId="1986" sId="1" numFmtId="4">
    <oc r="J786">
      <v>-32386</v>
    </oc>
    <nc r="J786">
      <v>-38999</v>
    </nc>
  </rcc>
  <rcc rId="1987" sId="1" numFmtId="4">
    <oc r="AE786">
      <v>-32386</v>
    </oc>
    <nc r="AE786">
      <v>-38999</v>
    </nc>
  </rcc>
  <rcc rId="1988" sId="1" numFmtId="4">
    <oc r="J787">
      <v>152909</v>
    </oc>
    <nc r="J787">
      <v>89956</v>
    </nc>
  </rcc>
  <rcc rId="1989" sId="1" numFmtId="4">
    <oc r="AE787">
      <v>152909</v>
    </oc>
    <nc r="AE787">
      <v>89956</v>
    </nc>
  </rcc>
  <rcc rId="1990" sId="1" numFmtId="4">
    <oc r="J788">
      <v>-656</v>
    </oc>
    <nc r="J788">
      <v>0</v>
    </nc>
  </rcc>
  <rcc rId="1991" sId="1" numFmtId="4">
    <oc r="AE788">
      <v>-656</v>
    </oc>
    <nc r="AE788">
      <v>0</v>
    </nc>
  </rcc>
  <rcc rId="1992" sId="1" numFmtId="4">
    <oc r="J789">
      <v>-8390</v>
    </oc>
    <nc r="J789">
      <v>0</v>
    </nc>
  </rcc>
  <rcc rId="1993" sId="1" numFmtId="4">
    <oc r="AE789">
      <v>-8390</v>
    </oc>
    <nc r="AE789">
      <v>0</v>
    </nc>
  </rcc>
  <rcc rId="1994" sId="1" numFmtId="4">
    <oc r="J790">
      <v>-20733</v>
    </oc>
    <nc r="J790">
      <v>-23315</v>
    </nc>
  </rcc>
  <rcc rId="1995" sId="1" numFmtId="4">
    <oc r="AE790">
      <v>-20733</v>
    </oc>
    <nc r="AE790">
      <v>-23315</v>
    </nc>
  </rcc>
  <rrc rId="1996" sId="1" ref="A791:XFD791" action="insertRow">
    <undo index="0" exp="area" dr="G$1:G$1048576" r="E9" sId="1"/>
    <undo index="2" exp="area" ref3D="1" dr="$A$774:$XFD$84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1:AI791" start="0" length="0">
    <dxf>
      <fill>
        <patternFill patternType="none">
          <bgColor indexed="65"/>
        </patternFill>
      </fill>
    </dxf>
  </rfmt>
  <rfmt sheetId="1" sqref="A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1" start="0" length="2147483647">
    <dxf>
      <font/>
    </dxf>
  </rfmt>
  <rfmt sheetId="1" sqref="A791" start="0" length="2147483647">
    <dxf>
      <font/>
    </dxf>
  </rfmt>
  <rfmt sheetId="1" sqref="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1" start="0" length="2147483647">
    <dxf>
      <font/>
    </dxf>
  </rfmt>
  <rfmt sheetId="1" sqref="B791" start="0" length="2147483647">
    <dxf>
      <font/>
    </dxf>
  </rfmt>
  <rfmt sheetId="1" sqref="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1" start="0" length="2147483647">
    <dxf>
      <font/>
    </dxf>
  </rfmt>
  <rfmt sheetId="1" sqref="C791" start="0" length="2147483647">
    <dxf>
      <font/>
    </dxf>
  </rfmt>
  <rfmt sheetId="1" sqref="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1" start="0" length="2147483647">
    <dxf>
      <font/>
    </dxf>
  </rfmt>
  <rfmt sheetId="1" sqref="D791" start="0" length="2147483647">
    <dxf>
      <font/>
    </dxf>
  </rfmt>
  <rfmt sheetId="1" sqref="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1" start="0" length="2147483647">
    <dxf>
      <font/>
    </dxf>
  </rfmt>
  <rfmt sheetId="1" sqref="E791" start="0" length="2147483647">
    <dxf>
      <font/>
    </dxf>
  </rfmt>
  <rfmt sheetId="1" sqref="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1" start="0" length="2147483647">
    <dxf>
      <font/>
    </dxf>
  </rfmt>
  <rfmt sheetId="1" sqref="F791" start="0" length="2147483647">
    <dxf>
      <font/>
    </dxf>
  </rfmt>
  <rfmt sheetId="1" sqref="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1" start="0" length="2147483647">
    <dxf>
      <font/>
    </dxf>
  </rfmt>
  <rfmt sheetId="1" sqref="G791" start="0" length="2147483647">
    <dxf>
      <font/>
    </dxf>
  </rfmt>
  <rfmt sheetId="1" sqref="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1" start="0" length="2147483647">
    <dxf>
      <font/>
    </dxf>
  </rfmt>
  <rfmt sheetId="1" sqref="H791" start="0" length="2147483647">
    <dxf>
      <font/>
    </dxf>
  </rfmt>
  <rfmt sheetId="1" sqref="I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1" start="0" length="2147483647">
    <dxf>
      <font/>
    </dxf>
  </rfmt>
  <rfmt sheetId="1" sqref="I791" start="0" length="2147483647">
    <dxf>
      <font/>
    </dxf>
  </rfmt>
  <rfmt sheetId="1" sqref="J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1" start="0" length="2147483647">
    <dxf>
      <font/>
    </dxf>
  </rfmt>
  <rfmt sheetId="1" sqref="J791" start="0" length="2147483647">
    <dxf>
      <font/>
    </dxf>
  </rfmt>
  <rfmt sheetId="1" sqref="K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1" start="0" length="2147483647">
    <dxf>
      <font/>
    </dxf>
  </rfmt>
  <rfmt sheetId="1" sqref="K791" start="0" length="2147483647">
    <dxf>
      <font/>
    </dxf>
  </rfmt>
  <rfmt sheetId="1" sqref="L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1" start="0" length="2147483647">
    <dxf>
      <font/>
    </dxf>
  </rfmt>
  <rfmt sheetId="1" sqref="L791" start="0" length="2147483647">
    <dxf>
      <font/>
    </dxf>
  </rfmt>
  <rfmt sheetId="1" sqref="M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1" start="0" length="2147483647">
    <dxf>
      <font/>
    </dxf>
  </rfmt>
  <rfmt sheetId="1" sqref="M791" start="0" length="2147483647">
    <dxf>
      <font/>
    </dxf>
  </rfmt>
  <rfmt sheetId="1" sqref="N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1" start="0" length="2147483647">
    <dxf>
      <font/>
    </dxf>
  </rfmt>
  <rfmt sheetId="1" sqref="N791" start="0" length="2147483647">
    <dxf>
      <font/>
    </dxf>
  </rfmt>
  <rfmt sheetId="1" sqref="O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1" start="0" length="2147483647">
    <dxf>
      <font/>
    </dxf>
  </rfmt>
  <rfmt sheetId="1" sqref="O791" start="0" length="2147483647">
    <dxf>
      <font/>
    </dxf>
  </rfmt>
  <rfmt sheetId="1" sqref="P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1" start="0" length="2147483647">
    <dxf>
      <font/>
    </dxf>
  </rfmt>
  <rfmt sheetId="1" sqref="P791" start="0" length="2147483647">
    <dxf>
      <font/>
    </dxf>
  </rfmt>
  <rfmt sheetId="1" sqref="Q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1" start="0" length="2147483647">
    <dxf>
      <font/>
    </dxf>
  </rfmt>
  <rfmt sheetId="1" sqref="Q791" start="0" length="2147483647">
    <dxf>
      <font/>
    </dxf>
  </rfmt>
  <rfmt sheetId="1" sqref="R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1" start="0" length="2147483647">
    <dxf>
      <font/>
    </dxf>
  </rfmt>
  <rfmt sheetId="1" sqref="R791" start="0" length="2147483647">
    <dxf>
      <font/>
    </dxf>
  </rfmt>
  <rfmt sheetId="1" sqref="S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1" start="0" length="2147483647">
    <dxf>
      <font/>
    </dxf>
  </rfmt>
  <rfmt sheetId="1" sqref="S791" start="0" length="2147483647">
    <dxf>
      <font/>
    </dxf>
  </rfmt>
  <rfmt sheetId="1" sqref="T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1" start="0" length="2147483647">
    <dxf>
      <font/>
    </dxf>
  </rfmt>
  <rfmt sheetId="1" sqref="T791" start="0" length="2147483647">
    <dxf>
      <font/>
    </dxf>
  </rfmt>
  <rfmt sheetId="1" sqref="U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1" start="0" length="2147483647">
    <dxf>
      <font/>
    </dxf>
  </rfmt>
  <rfmt sheetId="1" sqref="U791" start="0" length="2147483647">
    <dxf>
      <font/>
    </dxf>
  </rfmt>
  <rfmt sheetId="1" sqref="V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1" start="0" length="2147483647">
    <dxf>
      <font/>
    </dxf>
  </rfmt>
  <rfmt sheetId="1" sqref="V791" start="0" length="2147483647">
    <dxf>
      <font/>
    </dxf>
  </rfmt>
  <rfmt sheetId="1" sqref="W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1" start="0" length="2147483647">
    <dxf>
      <font/>
    </dxf>
  </rfmt>
  <rfmt sheetId="1" sqref="W791" start="0" length="2147483647">
    <dxf>
      <font/>
    </dxf>
  </rfmt>
  <rfmt sheetId="1" sqref="X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1" start="0" length="2147483647">
    <dxf>
      <font/>
    </dxf>
  </rfmt>
  <rfmt sheetId="1" sqref="X791" start="0" length="2147483647">
    <dxf>
      <font/>
    </dxf>
  </rfmt>
  <rfmt sheetId="1" sqref="Y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1" start="0" length="2147483647">
    <dxf>
      <font/>
    </dxf>
  </rfmt>
  <rfmt sheetId="1" sqref="Y791" start="0" length="2147483647">
    <dxf>
      <font/>
    </dxf>
  </rfmt>
  <rfmt sheetId="1" sqref="Z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1" start="0" length="2147483647">
    <dxf>
      <font/>
    </dxf>
  </rfmt>
  <rfmt sheetId="1" sqref="Z791" start="0" length="2147483647">
    <dxf>
      <font/>
    </dxf>
  </rfmt>
  <rfmt sheetId="1" sqref="AA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1" start="0" length="2147483647">
    <dxf>
      <font/>
    </dxf>
  </rfmt>
  <rfmt sheetId="1" sqref="AA791" start="0" length="2147483647">
    <dxf>
      <font/>
    </dxf>
  </rfmt>
  <rfmt sheetId="1" sqref="A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1" start="0" length="0">
    <dxf>
      <fill>
        <patternFill patternType="solid">
          <bgColor rgb="FFF2F2F2"/>
        </patternFill>
      </fill>
    </dxf>
  </rfmt>
  <rfmt sheetId="1" sqref="AB791" start="0" length="2147483647">
    <dxf>
      <font/>
    </dxf>
  </rfmt>
  <rfmt sheetId="1" sqref="AB791" start="0" length="2147483647">
    <dxf>
      <font/>
    </dxf>
  </rfmt>
  <rfmt sheetId="1" sqref="A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1" start="0" length="0">
    <dxf>
      <fill>
        <patternFill patternType="solid">
          <bgColor rgb="FFF2F2F2"/>
        </patternFill>
      </fill>
    </dxf>
  </rfmt>
  <rfmt sheetId="1" sqref="AC791" start="0" length="2147483647">
    <dxf>
      <font/>
    </dxf>
  </rfmt>
  <rfmt sheetId="1" sqref="AC791" start="0" length="2147483647">
    <dxf>
      <font/>
    </dxf>
  </rfmt>
  <rfmt sheetId="1" sqref="A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1" start="0" length="0">
    <dxf>
      <fill>
        <patternFill patternType="solid">
          <bgColor rgb="FFF2F2F2"/>
        </patternFill>
      </fill>
    </dxf>
  </rfmt>
  <rfmt sheetId="1" sqref="AD791" start="0" length="2147483647">
    <dxf>
      <font/>
    </dxf>
  </rfmt>
  <rfmt sheetId="1" sqref="AD791" start="0" length="2147483647">
    <dxf>
      <font/>
    </dxf>
  </rfmt>
  <rfmt sheetId="1" sqref="A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1" start="0" length="0">
    <dxf>
      <fill>
        <patternFill patternType="solid">
          <bgColor rgb="FFF2F2F2"/>
        </patternFill>
      </fill>
    </dxf>
  </rfmt>
  <rfmt sheetId="1" sqref="AE791" start="0" length="2147483647">
    <dxf>
      <font/>
    </dxf>
  </rfmt>
  <rfmt sheetId="1" sqref="AE791" start="0" length="2147483647">
    <dxf>
      <font/>
    </dxf>
  </rfmt>
  <rfmt sheetId="1" sqref="A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1" start="0" length="0">
    <dxf>
      <fill>
        <patternFill patternType="solid">
          <bgColor rgb="FFF2F2F2"/>
        </patternFill>
      </fill>
    </dxf>
  </rfmt>
  <rfmt sheetId="1" sqref="AF791" start="0" length="2147483647">
    <dxf>
      <font/>
    </dxf>
  </rfmt>
  <rfmt sheetId="1" sqref="AF791" start="0" length="2147483647">
    <dxf>
      <font/>
    </dxf>
  </rfmt>
  <rfmt sheetId="1" sqref="A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1" start="0" length="0">
    <dxf>
      <fill>
        <patternFill patternType="solid">
          <bgColor rgb="FFF2F2F2"/>
        </patternFill>
      </fill>
    </dxf>
  </rfmt>
  <rfmt sheetId="1" sqref="AG791" start="0" length="2147483647">
    <dxf>
      <font/>
    </dxf>
  </rfmt>
  <rfmt sheetId="1" sqref="AG791" start="0" length="2147483647">
    <dxf>
      <font/>
    </dxf>
  </rfmt>
  <rfmt sheetId="1" sqref="A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1" start="0" length="0">
    <dxf>
      <fill>
        <patternFill patternType="solid">
          <bgColor rgb="FFF2F2F2"/>
        </patternFill>
      </fill>
    </dxf>
  </rfmt>
  <rfmt sheetId="1" sqref="AH791" start="0" length="2147483647">
    <dxf>
      <font/>
    </dxf>
  </rfmt>
  <rfmt sheetId="1" sqref="AH791" start="0" length="2147483647">
    <dxf>
      <font/>
    </dxf>
  </rfmt>
  <rfmt sheetId="1" sqref="AI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1" start="0" length="0">
    <dxf>
      <fill>
        <patternFill patternType="solid">
          <bgColor rgb="FFF2F2F2"/>
        </patternFill>
      </fill>
    </dxf>
  </rfmt>
  <rfmt sheetId="1" sqref="AI791" start="0" length="2147483647">
    <dxf>
      <font/>
    </dxf>
  </rfmt>
  <rfmt sheetId="1" sqref="AI791" start="0" length="2147483647">
    <dxf>
      <font/>
    </dxf>
  </rfmt>
  <rcc rId="1997" sId="1">
    <nc r="B791">
      <v>6152</v>
    </nc>
  </rcc>
  <rfmt sheetId="1" sqref="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1" start="0" length="2147483647">
    <dxf>
      <font/>
    </dxf>
  </rfmt>
  <rfmt sheetId="1" sqref="B791" start="0" length="2147483647">
    <dxf>
      <font/>
    </dxf>
  </rfmt>
  <rcc rId="1998" sId="1">
    <nc r="C791" t="inlineStr">
      <is>
        <t>CPG LN Equity</t>
      </is>
    </nc>
  </rcc>
  <rfmt sheetId="1" sqref="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1" start="0" length="2147483647">
    <dxf>
      <font/>
    </dxf>
  </rfmt>
  <rfmt sheetId="1" sqref="C791" start="0" length="2147483647">
    <dxf>
      <font/>
    </dxf>
  </rfmt>
  <rcc rId="1999" sId="1">
    <nc r="E791" t="inlineStr">
      <is>
        <t>Compass</t>
      </is>
    </nc>
  </rcc>
  <rfmt sheetId="1" sqref="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1" start="0" length="2147483647">
    <dxf>
      <font/>
    </dxf>
  </rfmt>
  <rfmt sheetId="1" sqref="E791" start="0" length="2147483647">
    <dxf>
      <font/>
    </dxf>
  </rfmt>
  <rcc rId="2000" sId="1">
    <nc r="D791">
      <f>_xll.BDP(C791,$D$11)</f>
    </nc>
  </rcc>
  <rfmt sheetId="1" sqref="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1" start="0" length="2147483647">
    <dxf>
      <font/>
    </dxf>
  </rfmt>
  <rfmt sheetId="1" sqref="D791" start="0" length="2147483647">
    <dxf>
      <font/>
    </dxf>
  </rfmt>
  <rcc rId="2001" sId="1">
    <nc r="F791">
      <f>_xll.BDP(C791,$F$11)</f>
    </nc>
  </rcc>
  <rfmt sheetId="1" sqref="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1" start="0" length="2147483647">
    <dxf>
      <font/>
    </dxf>
  </rfmt>
  <rfmt sheetId="1" sqref="F791" start="0" length="2147483647">
    <dxf>
      <font/>
    </dxf>
  </rfmt>
  <rcc rId="2002" sId="1">
    <nc r="G791">
      <f>_xll.BDP(C791,$G$11)</f>
    </nc>
  </rcc>
  <rfmt sheetId="1" sqref="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1" start="0" length="2147483647">
    <dxf>
      <font/>
    </dxf>
  </rfmt>
  <rfmt sheetId="1" sqref="G791" start="0" length="2147483647">
    <dxf>
      <font/>
    </dxf>
  </rfmt>
  <rcc rId="2003" sId="1">
    <nc r="AB791">
      <f>_xll.BDH(C791,$AB$11,$D$1,$D$1)</f>
    </nc>
  </rcc>
  <rfmt sheetId="1" sqref="AB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1" start="0" length="0">
    <dxf>
      <fill>
        <patternFill patternType="solid">
          <bgColor rgb="FFF2F2F2"/>
        </patternFill>
      </fill>
    </dxf>
  </rfmt>
  <rfmt sheetId="1" sqref="AB791" start="0" length="2147483647">
    <dxf>
      <font/>
    </dxf>
  </rfmt>
  <rfmt sheetId="1" sqref="AB791" start="0" length="2147483647">
    <dxf>
      <font/>
    </dxf>
  </rfmt>
  <rcc rId="2004" sId="1">
    <nc r="H791">
      <f>IF(OR(OR(G791="#N/A N/A",G791="#N/A Real Time"),OR(F791="#N/A N/A",F791="#N/A Real Time")),0,  G791 - F791)</f>
    </nc>
  </rcc>
  <rfmt sheetId="1" sqref="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1" start="0" length="2147483647">
    <dxf>
      <font/>
    </dxf>
  </rfmt>
  <rfmt sheetId="1" sqref="H791" start="0" length="2147483647">
    <dxf>
      <font/>
    </dxf>
  </rfmt>
  <rcc rId="2005" sId="1">
    <nc r="I791">
      <f>IF(OR(F791=0,F791="#N/A N/A"),0,H791 / F791*100)</f>
    </nc>
  </rcc>
  <rfmt sheetId="1" sqref="I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1" start="0" length="2147483647">
    <dxf>
      <font/>
    </dxf>
  </rfmt>
  <rfmt sheetId="1" sqref="I791" start="0" length="2147483647">
    <dxf>
      <font/>
    </dxf>
  </rfmt>
  <rcc rId="2006" sId="1" numFmtId="4">
    <nc r="J791">
      <v>-17405</v>
    </nc>
  </rcc>
  <rfmt sheetId="1" sqref="J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1" start="0" length="2147483647">
    <dxf>
      <font/>
    </dxf>
  </rfmt>
  <rfmt sheetId="1" sqref="J791" start="0" length="2147483647">
    <dxf>
      <font/>
    </dxf>
  </rfmt>
  <rcc rId="2007" sId="1">
    <nc r="K791">
      <f>CONCATENATE(D845,D791, " Curncy")</f>
    </nc>
  </rcc>
  <rfmt sheetId="1" sqref="K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1" start="0" length="2147483647">
    <dxf>
      <font/>
    </dxf>
  </rfmt>
  <rfmt sheetId="1" sqref="K791" start="0" length="2147483647">
    <dxf>
      <font/>
    </dxf>
  </rfmt>
  <rcc rId="2008" sId="1">
    <nc r="L791">
      <f>IF(D791 = D845,1,_xll.BDP(K791,$L$11))</f>
    </nc>
  </rcc>
  <rfmt sheetId="1" sqref="L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1" start="0" length="2147483647">
    <dxf>
      <font/>
    </dxf>
  </rfmt>
  <rfmt sheetId="1" sqref="L791" start="0" length="2147483647">
    <dxf>
      <font/>
    </dxf>
  </rfmt>
  <rcc rId="2009" sId="1">
    <nc r="M791">
      <f>IF(D791 = D845,1,_xll.BDP(K791,$M$11)*L791)</f>
    </nc>
  </rcc>
  <rfmt sheetId="1" sqref="M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1" start="0" length="2147483647">
    <dxf>
      <font/>
    </dxf>
  </rfmt>
  <rfmt sheetId="1" sqref="M791" start="0" length="2147483647">
    <dxf>
      <font/>
    </dxf>
  </rfmt>
  <rcc rId="2010" sId="1">
    <nc r="N791">
      <f>H791*J791*V791/M791</f>
    </nc>
  </rcc>
  <rfmt sheetId="1" sqref="N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1" start="0" length="2147483647">
    <dxf>
      <font/>
    </dxf>
  </rfmt>
  <rfmt sheetId="1" sqref="N791" start="0" length="2147483647">
    <dxf>
      <font/>
    </dxf>
  </rfmt>
  <rcc rId="2011" sId="1">
    <nc r="O791">
      <f>N791 / AA844</f>
    </nc>
  </rcc>
  <rfmt sheetId="1" sqref="O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1" start="0" length="2147483647">
    <dxf>
      <font/>
    </dxf>
  </rfmt>
  <rfmt sheetId="1" sqref="O791" start="0" length="2147483647">
    <dxf>
      <font/>
    </dxf>
  </rfmt>
  <rcc rId="2012" sId="1">
    <nc r="P791">
      <f>N791 / AA845</f>
    </nc>
  </rcc>
  <rfmt sheetId="1" sqref="P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1" start="0" length="2147483647">
    <dxf>
      <font/>
    </dxf>
  </rfmt>
  <rfmt sheetId="1" sqref="P791" start="0" length="2147483647">
    <dxf>
      <font/>
    </dxf>
  </rfmt>
  <rcc rId="2013" sId="1">
    <nc r="Q791">
      <f>IF(J791=0,0,G791*J791*V791/M791)</f>
    </nc>
  </rcc>
  <rfmt sheetId="1" sqref="Q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1" start="0" length="2147483647">
    <dxf>
      <font/>
    </dxf>
  </rfmt>
  <rfmt sheetId="1" sqref="Q791" start="0" length="2147483647">
    <dxf>
      <font/>
    </dxf>
  </rfmt>
  <rcc rId="2014" sId="1">
    <nc r="R791">
      <f>Q791 / AA844*100</f>
    </nc>
  </rcc>
  <rfmt sheetId="1" sqref="R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1" start="0" length="2147483647">
    <dxf>
      <font/>
    </dxf>
  </rfmt>
  <rfmt sheetId="1" sqref="R791" start="0" length="2147483647">
    <dxf>
      <font/>
    </dxf>
  </rfmt>
  <rcc rId="2015" sId="1">
    <nc r="S791">
      <f>Q791 / AA845*100</f>
    </nc>
  </rcc>
  <rfmt sheetId="1" sqref="S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1" start="0" length="2147483647">
    <dxf>
      <font/>
    </dxf>
  </rfmt>
  <rfmt sheetId="1" sqref="S791" start="0" length="2147483647">
    <dxf>
      <font/>
    </dxf>
  </rfmt>
  <rcc rId="2016" sId="1">
    <nc r="T791">
      <f>IF(S791&lt;0,R791,0)</f>
    </nc>
  </rcc>
  <rfmt sheetId="1" sqref="T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1" start="0" length="2147483647">
    <dxf>
      <font/>
    </dxf>
  </rfmt>
  <rfmt sheetId="1" sqref="T791" start="0" length="2147483647">
    <dxf>
      <font/>
    </dxf>
  </rfmt>
  <rcc rId="2017" sId="1">
    <nc r="U791">
      <f>IF(S791&gt;0,R791,0)</f>
    </nc>
  </rcc>
  <rfmt sheetId="1" sqref="U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1" start="0" length="2147483647">
    <dxf>
      <font/>
    </dxf>
  </rfmt>
  <rfmt sheetId="1" sqref="U791" start="0" length="2147483647">
    <dxf>
      <font/>
    </dxf>
  </rfmt>
  <rcc rId="2018" sId="1">
    <nc r="V791">
      <f>IF(EXACT(D791,UPPER(D791)),1,0.01)/X791</f>
    </nc>
  </rcc>
  <rfmt sheetId="1" sqref="V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1" start="0" length="2147483647">
    <dxf>
      <font/>
    </dxf>
  </rfmt>
  <rfmt sheetId="1" sqref="V791" start="0" length="2147483647">
    <dxf>
      <font/>
    </dxf>
  </rfmt>
  <rcc rId="2019" sId="1">
    <nc r="W791">
      <v>0</v>
    </nc>
  </rcc>
  <rfmt sheetId="1" sqref="W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1" start="0" length="2147483647">
    <dxf>
      <font/>
    </dxf>
  </rfmt>
  <rfmt sheetId="1" sqref="W791" start="0" length="2147483647">
    <dxf>
      <font/>
    </dxf>
  </rfmt>
  <rcc rId="2020" sId="1">
    <nc r="X791">
      <v>1</v>
    </nc>
  </rcc>
  <rfmt sheetId="1" sqref="X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1" start="0" length="2147483647">
    <dxf>
      <font/>
    </dxf>
  </rfmt>
  <rfmt sheetId="1" sqref="X791" start="0" length="2147483647">
    <dxf>
      <font/>
    </dxf>
  </rfmt>
  <rcc rId="2021" sId="1">
    <nc r="Y791">
      <f>IF(AND(S791&lt;0,O791&gt;0),O791,0)</f>
    </nc>
  </rcc>
  <rfmt sheetId="1" sqref="Y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1" start="0" length="2147483647">
    <dxf>
      <font/>
    </dxf>
  </rfmt>
  <rfmt sheetId="1" sqref="Y791" start="0" length="2147483647">
    <dxf>
      <font/>
    </dxf>
  </rfmt>
  <rcc rId="2022" sId="1">
    <nc r="Z791">
      <f>IF(AND(S791&gt;0,O791&gt;0),O791,0)</f>
    </nc>
  </rcc>
  <rfmt sheetId="1" sqref="Z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1" start="0" length="2147483647">
    <dxf>
      <font/>
    </dxf>
  </rfmt>
  <rfmt sheetId="1" sqref="Z791" start="0" length="2147483647">
    <dxf>
      <font/>
    </dxf>
  </rfmt>
  <rcc rId="2023" sId="1">
    <nc r="AC791">
      <f>IF(OR(OR(F791="#N/A N/A",F791="#N/A Real Time"),OR(AB791="#N/A N/A",AB791="#N/A Real Time")),0,  F791 - AB791)</f>
    </nc>
  </rcc>
  <rfmt sheetId="1" sqref="AC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1" start="0" length="0">
    <dxf>
      <fill>
        <patternFill patternType="solid">
          <bgColor rgb="FFF2F2F2"/>
        </patternFill>
      </fill>
    </dxf>
  </rfmt>
  <rfmt sheetId="1" sqref="AC791" start="0" length="2147483647">
    <dxf>
      <font/>
    </dxf>
  </rfmt>
  <rfmt sheetId="1" sqref="AC791" start="0" length="2147483647">
    <dxf>
      <font/>
    </dxf>
  </rfmt>
  <rcc rId="2024" sId="1">
    <nc r="AD791">
      <f>IF(OR(AB791=0,AB791="#N/A N/A"),0,AC791 / AB791*100)</f>
    </nc>
  </rcc>
  <rfmt sheetId="1" sqref="AD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1" start="0" length="0">
    <dxf>
      <fill>
        <patternFill patternType="solid">
          <bgColor rgb="FFF2F2F2"/>
        </patternFill>
      </fill>
    </dxf>
  </rfmt>
  <rfmt sheetId="1" sqref="AD791" start="0" length="2147483647">
    <dxf>
      <font/>
    </dxf>
  </rfmt>
  <rfmt sheetId="1" sqref="AD791" start="0" length="2147483647">
    <dxf>
      <font/>
    </dxf>
  </rfmt>
  <rcc rId="2025" sId="1" numFmtId="4">
    <nc r="AE791">
      <v>-17405</v>
    </nc>
  </rcc>
  <rfmt sheetId="1" sqref="AE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1" start="0" length="0">
    <dxf>
      <fill>
        <patternFill patternType="solid">
          <bgColor rgb="FFF2F2F2"/>
        </patternFill>
      </fill>
    </dxf>
  </rfmt>
  <rfmt sheetId="1" sqref="AE791" start="0" length="2147483647">
    <dxf>
      <font/>
    </dxf>
  </rfmt>
  <rfmt sheetId="1" sqref="AE791" start="0" length="2147483647">
    <dxf>
      <font/>
    </dxf>
  </rfmt>
  <rcc rId="2026" sId="1">
    <nc r="AF791">
      <f>IF(D791 = D845,1,_xll.BDP(K791,$AF$11)*L791)</f>
    </nc>
  </rcc>
  <rfmt sheetId="1" sqref="AF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1" start="0" length="0">
    <dxf>
      <fill>
        <patternFill patternType="solid">
          <bgColor rgb="FFF2F2F2"/>
        </patternFill>
      </fill>
    </dxf>
  </rfmt>
  <rfmt sheetId="1" sqref="AF791" start="0" length="2147483647">
    <dxf>
      <font/>
    </dxf>
  </rfmt>
  <rfmt sheetId="1" sqref="AF791" start="0" length="2147483647">
    <dxf>
      <font/>
    </dxf>
  </rfmt>
  <rcc rId="2027" sId="1">
    <nc r="AG791">
      <f>AC791*AE791*V791/AF791 / AI844</f>
    </nc>
  </rcc>
  <rfmt sheetId="1" sqref="AG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1" start="0" length="0">
    <dxf>
      <fill>
        <patternFill patternType="solid">
          <bgColor rgb="FFF2F2F2"/>
        </patternFill>
      </fill>
    </dxf>
  </rfmt>
  <rfmt sheetId="1" sqref="AG791" start="0" length="2147483647">
    <dxf>
      <font/>
    </dxf>
  </rfmt>
  <rfmt sheetId="1" sqref="AG791" start="0" length="2147483647">
    <dxf>
      <font/>
    </dxf>
  </rfmt>
  <rcc rId="2028" sId="1">
    <nc r="AH791">
      <f>AC791*AE791*V791/AF791 / AI845</f>
    </nc>
  </rcc>
  <rfmt sheetId="1" sqref="AH7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1" start="0" length="0">
    <dxf>
      <fill>
        <patternFill patternType="solid">
          <bgColor rgb="FFF2F2F2"/>
        </patternFill>
      </fill>
    </dxf>
  </rfmt>
  <rfmt sheetId="1" sqref="AH791" start="0" length="2147483647">
    <dxf>
      <font/>
    </dxf>
  </rfmt>
  <rfmt sheetId="1" sqref="AH791" start="0" length="2147483647">
    <dxf>
      <font/>
    </dxf>
  </rfmt>
  <rrc rId="2029" sId="1" ref="A792:XFD792" action="insertRow">
    <undo index="0" exp="area" dr="G$1:G$1048576" r="E9" sId="1"/>
    <undo index="2" exp="area" ref3D="1" dr="$A$774:$XFD$84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2:AI792" start="0" length="0">
    <dxf>
      <fill>
        <patternFill patternType="none">
          <bgColor indexed="65"/>
        </patternFill>
      </fill>
    </dxf>
  </rfmt>
  <rfmt sheetId="1" sqref="A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2" start="0" length="2147483647">
    <dxf>
      <font/>
    </dxf>
  </rfmt>
  <rfmt sheetId="1" sqref="A792" start="0" length="2147483647">
    <dxf>
      <font/>
    </dxf>
  </rfmt>
  <rfmt sheetId="1" sqref="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2" start="0" length="2147483647">
    <dxf>
      <font/>
    </dxf>
  </rfmt>
  <rfmt sheetId="1" sqref="B792" start="0" length="2147483647">
    <dxf>
      <font/>
    </dxf>
  </rfmt>
  <rfmt sheetId="1" sqref="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2" start="0" length="2147483647">
    <dxf>
      <font/>
    </dxf>
  </rfmt>
  <rfmt sheetId="1" sqref="C792" start="0" length="2147483647">
    <dxf>
      <font/>
    </dxf>
  </rfmt>
  <rfmt sheetId="1" sqref="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2" start="0" length="2147483647">
    <dxf>
      <font/>
    </dxf>
  </rfmt>
  <rfmt sheetId="1" sqref="D792" start="0" length="2147483647">
    <dxf>
      <font/>
    </dxf>
  </rfmt>
  <rfmt sheetId="1" sqref="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2" start="0" length="2147483647">
    <dxf>
      <font/>
    </dxf>
  </rfmt>
  <rfmt sheetId="1" sqref="E792" start="0" length="2147483647">
    <dxf>
      <font/>
    </dxf>
  </rfmt>
  <rfmt sheetId="1" sqref="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2" start="0" length="2147483647">
    <dxf>
      <font/>
    </dxf>
  </rfmt>
  <rfmt sheetId="1" sqref="F792" start="0" length="2147483647">
    <dxf>
      <font/>
    </dxf>
  </rfmt>
  <rfmt sheetId="1" sqref="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2" start="0" length="2147483647">
    <dxf>
      <font/>
    </dxf>
  </rfmt>
  <rfmt sheetId="1" sqref="G792" start="0" length="2147483647">
    <dxf>
      <font/>
    </dxf>
  </rfmt>
  <rfmt sheetId="1" sqref="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2" start="0" length="2147483647">
    <dxf>
      <font/>
    </dxf>
  </rfmt>
  <rfmt sheetId="1" sqref="H792" start="0" length="2147483647">
    <dxf>
      <font/>
    </dxf>
  </rfmt>
  <rfmt sheetId="1" sqref="I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2" start="0" length="2147483647">
    <dxf>
      <font/>
    </dxf>
  </rfmt>
  <rfmt sheetId="1" sqref="I792" start="0" length="2147483647">
    <dxf>
      <font/>
    </dxf>
  </rfmt>
  <rfmt sheetId="1" sqref="J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2" start="0" length="2147483647">
    <dxf>
      <font/>
    </dxf>
  </rfmt>
  <rfmt sheetId="1" sqref="J792" start="0" length="2147483647">
    <dxf>
      <font/>
    </dxf>
  </rfmt>
  <rfmt sheetId="1" sqref="K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2" start="0" length="2147483647">
    <dxf>
      <font/>
    </dxf>
  </rfmt>
  <rfmt sheetId="1" sqref="K792" start="0" length="2147483647">
    <dxf>
      <font/>
    </dxf>
  </rfmt>
  <rfmt sheetId="1" sqref="L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2" start="0" length="2147483647">
    <dxf>
      <font/>
    </dxf>
  </rfmt>
  <rfmt sheetId="1" sqref="L792" start="0" length="2147483647">
    <dxf>
      <font/>
    </dxf>
  </rfmt>
  <rfmt sheetId="1" sqref="M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2" start="0" length="2147483647">
    <dxf>
      <font/>
    </dxf>
  </rfmt>
  <rfmt sheetId="1" sqref="M792" start="0" length="2147483647">
    <dxf>
      <font/>
    </dxf>
  </rfmt>
  <rfmt sheetId="1" sqref="N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2" start="0" length="2147483647">
    <dxf>
      <font/>
    </dxf>
  </rfmt>
  <rfmt sheetId="1" sqref="N792" start="0" length="2147483647">
    <dxf>
      <font/>
    </dxf>
  </rfmt>
  <rfmt sheetId="1" sqref="O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2" start="0" length="2147483647">
    <dxf>
      <font/>
    </dxf>
  </rfmt>
  <rfmt sheetId="1" sqref="O792" start="0" length="2147483647">
    <dxf>
      <font/>
    </dxf>
  </rfmt>
  <rfmt sheetId="1" sqref="P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2" start="0" length="2147483647">
    <dxf>
      <font/>
    </dxf>
  </rfmt>
  <rfmt sheetId="1" sqref="P792" start="0" length="2147483647">
    <dxf>
      <font/>
    </dxf>
  </rfmt>
  <rfmt sheetId="1" sqref="Q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2" start="0" length="2147483647">
    <dxf>
      <font/>
    </dxf>
  </rfmt>
  <rfmt sheetId="1" sqref="Q792" start="0" length="2147483647">
    <dxf>
      <font/>
    </dxf>
  </rfmt>
  <rfmt sheetId="1" sqref="R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2" start="0" length="2147483647">
    <dxf>
      <font/>
    </dxf>
  </rfmt>
  <rfmt sheetId="1" sqref="R792" start="0" length="2147483647">
    <dxf>
      <font/>
    </dxf>
  </rfmt>
  <rfmt sheetId="1" sqref="S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2" start="0" length="2147483647">
    <dxf>
      <font/>
    </dxf>
  </rfmt>
  <rfmt sheetId="1" sqref="S792" start="0" length="2147483647">
    <dxf>
      <font/>
    </dxf>
  </rfmt>
  <rfmt sheetId="1" sqref="T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2" start="0" length="2147483647">
    <dxf>
      <font/>
    </dxf>
  </rfmt>
  <rfmt sheetId="1" sqref="T792" start="0" length="2147483647">
    <dxf>
      <font/>
    </dxf>
  </rfmt>
  <rfmt sheetId="1" sqref="U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2" start="0" length="2147483647">
    <dxf>
      <font/>
    </dxf>
  </rfmt>
  <rfmt sheetId="1" sqref="U792" start="0" length="2147483647">
    <dxf>
      <font/>
    </dxf>
  </rfmt>
  <rfmt sheetId="1" sqref="V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2" start="0" length="2147483647">
    <dxf>
      <font/>
    </dxf>
  </rfmt>
  <rfmt sheetId="1" sqref="V792" start="0" length="2147483647">
    <dxf>
      <font/>
    </dxf>
  </rfmt>
  <rfmt sheetId="1" sqref="W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2" start="0" length="2147483647">
    <dxf>
      <font/>
    </dxf>
  </rfmt>
  <rfmt sheetId="1" sqref="W792" start="0" length="2147483647">
    <dxf>
      <font/>
    </dxf>
  </rfmt>
  <rfmt sheetId="1" sqref="X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2" start="0" length="2147483647">
    <dxf>
      <font/>
    </dxf>
  </rfmt>
  <rfmt sheetId="1" sqref="X792" start="0" length="2147483647">
    <dxf>
      <font/>
    </dxf>
  </rfmt>
  <rfmt sheetId="1" sqref="Y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2" start="0" length="2147483647">
    <dxf>
      <font/>
    </dxf>
  </rfmt>
  <rfmt sheetId="1" sqref="Y792" start="0" length="2147483647">
    <dxf>
      <font/>
    </dxf>
  </rfmt>
  <rfmt sheetId="1" sqref="Z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2" start="0" length="2147483647">
    <dxf>
      <font/>
    </dxf>
  </rfmt>
  <rfmt sheetId="1" sqref="Z792" start="0" length="2147483647">
    <dxf>
      <font/>
    </dxf>
  </rfmt>
  <rfmt sheetId="1" sqref="AA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2" start="0" length="2147483647">
    <dxf>
      <font/>
    </dxf>
  </rfmt>
  <rfmt sheetId="1" sqref="AA792" start="0" length="2147483647">
    <dxf>
      <font/>
    </dxf>
  </rfmt>
  <rfmt sheetId="1" sqref="A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2" start="0" length="0">
    <dxf>
      <fill>
        <patternFill patternType="solid">
          <bgColor rgb="FFF2F2F2"/>
        </patternFill>
      </fill>
    </dxf>
  </rfmt>
  <rfmt sheetId="1" sqref="AB792" start="0" length="2147483647">
    <dxf>
      <font/>
    </dxf>
  </rfmt>
  <rfmt sheetId="1" sqref="AB792" start="0" length="2147483647">
    <dxf>
      <font/>
    </dxf>
  </rfmt>
  <rfmt sheetId="1" sqref="A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2" start="0" length="0">
    <dxf>
      <fill>
        <patternFill patternType="solid">
          <bgColor rgb="FFF2F2F2"/>
        </patternFill>
      </fill>
    </dxf>
  </rfmt>
  <rfmt sheetId="1" sqref="AC792" start="0" length="2147483647">
    <dxf>
      <font/>
    </dxf>
  </rfmt>
  <rfmt sheetId="1" sqref="AC792" start="0" length="2147483647">
    <dxf>
      <font/>
    </dxf>
  </rfmt>
  <rfmt sheetId="1" sqref="A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2" start="0" length="0">
    <dxf>
      <fill>
        <patternFill patternType="solid">
          <bgColor rgb="FFF2F2F2"/>
        </patternFill>
      </fill>
    </dxf>
  </rfmt>
  <rfmt sheetId="1" sqref="AD792" start="0" length="2147483647">
    <dxf>
      <font/>
    </dxf>
  </rfmt>
  <rfmt sheetId="1" sqref="AD792" start="0" length="2147483647">
    <dxf>
      <font/>
    </dxf>
  </rfmt>
  <rfmt sheetId="1" sqref="A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2" start="0" length="0">
    <dxf>
      <fill>
        <patternFill patternType="solid">
          <bgColor rgb="FFF2F2F2"/>
        </patternFill>
      </fill>
    </dxf>
  </rfmt>
  <rfmt sheetId="1" sqref="AE792" start="0" length="2147483647">
    <dxf>
      <font/>
    </dxf>
  </rfmt>
  <rfmt sheetId="1" sqref="AE792" start="0" length="2147483647">
    <dxf>
      <font/>
    </dxf>
  </rfmt>
  <rfmt sheetId="1" sqref="A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2" start="0" length="0">
    <dxf>
      <fill>
        <patternFill patternType="solid">
          <bgColor rgb="FFF2F2F2"/>
        </patternFill>
      </fill>
    </dxf>
  </rfmt>
  <rfmt sheetId="1" sqref="AF792" start="0" length="2147483647">
    <dxf>
      <font/>
    </dxf>
  </rfmt>
  <rfmt sheetId="1" sqref="AF792" start="0" length="2147483647">
    <dxf>
      <font/>
    </dxf>
  </rfmt>
  <rfmt sheetId="1" sqref="A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2" start="0" length="0">
    <dxf>
      <fill>
        <patternFill patternType="solid">
          <bgColor rgb="FFF2F2F2"/>
        </patternFill>
      </fill>
    </dxf>
  </rfmt>
  <rfmt sheetId="1" sqref="AG792" start="0" length="2147483647">
    <dxf>
      <font/>
    </dxf>
  </rfmt>
  <rfmt sheetId="1" sqref="AG792" start="0" length="2147483647">
    <dxf>
      <font/>
    </dxf>
  </rfmt>
  <rfmt sheetId="1" sqref="A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2" start="0" length="0">
    <dxf>
      <fill>
        <patternFill patternType="solid">
          <bgColor rgb="FFF2F2F2"/>
        </patternFill>
      </fill>
    </dxf>
  </rfmt>
  <rfmt sheetId="1" sqref="AH792" start="0" length="2147483647">
    <dxf>
      <font/>
    </dxf>
  </rfmt>
  <rfmt sheetId="1" sqref="AH792" start="0" length="2147483647">
    <dxf>
      <font/>
    </dxf>
  </rfmt>
  <rfmt sheetId="1" sqref="AI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2" start="0" length="0">
    <dxf>
      <fill>
        <patternFill patternType="solid">
          <bgColor rgb="FFF2F2F2"/>
        </patternFill>
      </fill>
    </dxf>
  </rfmt>
  <rfmt sheetId="1" sqref="AI792" start="0" length="2147483647">
    <dxf>
      <font/>
    </dxf>
  </rfmt>
  <rfmt sheetId="1" sqref="AI792" start="0" length="2147483647">
    <dxf>
      <font/>
    </dxf>
  </rfmt>
  <rcc rId="2030" sId="1">
    <nc r="B792">
      <v>23421</v>
    </nc>
  </rcc>
  <rfmt sheetId="1" sqref="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2" start="0" length="2147483647">
    <dxf>
      <font/>
    </dxf>
  </rfmt>
  <rfmt sheetId="1" sqref="B792" start="0" length="2147483647">
    <dxf>
      <font/>
    </dxf>
  </rfmt>
  <rcc rId="2031" sId="1">
    <nc r="C792" t="inlineStr">
      <is>
        <t>COTY US Equity</t>
      </is>
    </nc>
  </rcc>
  <rfmt sheetId="1" sqref="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2" start="0" length="2147483647">
    <dxf>
      <font/>
    </dxf>
  </rfmt>
  <rfmt sheetId="1" sqref="C792" start="0" length="2147483647">
    <dxf>
      <font/>
    </dxf>
  </rfmt>
  <rcc rId="2032" sId="1">
    <nc r="E792" t="inlineStr">
      <is>
        <t>Coty</t>
      </is>
    </nc>
  </rcc>
  <rfmt sheetId="1" sqref="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2" start="0" length="2147483647">
    <dxf>
      <font/>
    </dxf>
  </rfmt>
  <rfmt sheetId="1" sqref="E792" start="0" length="2147483647">
    <dxf>
      <font/>
    </dxf>
  </rfmt>
  <rcc rId="2033" sId="1">
    <nc r="D792">
      <f>_xll.BDP(C792,$D$11)</f>
    </nc>
  </rcc>
  <rfmt sheetId="1" sqref="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2" start="0" length="2147483647">
    <dxf>
      <font/>
    </dxf>
  </rfmt>
  <rfmt sheetId="1" sqref="D792" start="0" length="2147483647">
    <dxf>
      <font/>
    </dxf>
  </rfmt>
  <rcc rId="2034" sId="1">
    <nc r="F792">
      <f>_xll.BDP(C792,$F$11)</f>
    </nc>
  </rcc>
  <rfmt sheetId="1" sqref="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2" start="0" length="2147483647">
    <dxf>
      <font/>
    </dxf>
  </rfmt>
  <rfmt sheetId="1" sqref="F792" start="0" length="2147483647">
    <dxf>
      <font/>
    </dxf>
  </rfmt>
  <rcc rId="2035" sId="1">
    <nc r="G792">
      <f>_xll.BDP(C792,$G$11)</f>
    </nc>
  </rcc>
  <rfmt sheetId="1" sqref="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2" start="0" length="2147483647">
    <dxf>
      <font/>
    </dxf>
  </rfmt>
  <rfmt sheetId="1" sqref="G792" start="0" length="2147483647">
    <dxf>
      <font/>
    </dxf>
  </rfmt>
  <rcc rId="2036" sId="1">
    <nc r="AB792">
      <f>_xll.BDH(C792,$AB$11,$D$1,$D$1)</f>
    </nc>
  </rcc>
  <rfmt sheetId="1" sqref="AB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2" start="0" length="0">
    <dxf>
      <fill>
        <patternFill patternType="solid">
          <bgColor rgb="FFF2F2F2"/>
        </patternFill>
      </fill>
    </dxf>
  </rfmt>
  <rfmt sheetId="1" sqref="AB792" start="0" length="2147483647">
    <dxf>
      <font/>
    </dxf>
  </rfmt>
  <rfmt sheetId="1" sqref="AB792" start="0" length="2147483647">
    <dxf>
      <font/>
    </dxf>
  </rfmt>
  <rcc rId="2037" sId="1">
    <nc r="H792">
      <f>IF(OR(OR(G792="#N/A N/A",G792="#N/A Real Time"),OR(F792="#N/A N/A",F792="#N/A Real Time")),0,  G792 - F792)</f>
    </nc>
  </rcc>
  <rfmt sheetId="1" sqref="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2" start="0" length="2147483647">
    <dxf>
      <font/>
    </dxf>
  </rfmt>
  <rfmt sheetId="1" sqref="H792" start="0" length="2147483647">
    <dxf>
      <font/>
    </dxf>
  </rfmt>
  <rcc rId="2038" sId="1">
    <nc r="I792">
      <f>IF(OR(F792=0,F792="#N/A N/A"),0,H792 / F792*100)</f>
    </nc>
  </rcc>
  <rfmt sheetId="1" sqref="I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2" start="0" length="2147483647">
    <dxf>
      <font/>
    </dxf>
  </rfmt>
  <rfmt sheetId="1" sqref="I792" start="0" length="2147483647">
    <dxf>
      <font/>
    </dxf>
  </rfmt>
  <rcc rId="2039" sId="1" numFmtId="4">
    <nc r="J792">
      <v>-19996</v>
    </nc>
  </rcc>
  <rfmt sheetId="1" sqref="J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2" start="0" length="2147483647">
    <dxf>
      <font/>
    </dxf>
  </rfmt>
  <rfmt sheetId="1" sqref="J792" start="0" length="2147483647">
    <dxf>
      <font/>
    </dxf>
  </rfmt>
  <rcc rId="2040" sId="1">
    <nc r="K792">
      <f>CONCATENATE(D846,D792, " Curncy")</f>
    </nc>
  </rcc>
  <rfmt sheetId="1" sqref="K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2" start="0" length="2147483647">
    <dxf>
      <font/>
    </dxf>
  </rfmt>
  <rfmt sheetId="1" sqref="K792" start="0" length="2147483647">
    <dxf>
      <font/>
    </dxf>
  </rfmt>
  <rcc rId="2041" sId="1">
    <nc r="L792">
      <f>IF(D792 = D846,1,_xll.BDP(K792,$L$11))</f>
    </nc>
  </rcc>
  <rfmt sheetId="1" sqref="L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2" start="0" length="2147483647">
    <dxf>
      <font/>
    </dxf>
  </rfmt>
  <rfmt sheetId="1" sqref="L792" start="0" length="2147483647">
    <dxf>
      <font/>
    </dxf>
  </rfmt>
  <rcc rId="2042" sId="1">
    <nc r="M792">
      <f>IF(D792 = D846,1,_xll.BDP(K792,$M$11)*L792)</f>
    </nc>
  </rcc>
  <rfmt sheetId="1" sqref="M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2" start="0" length="2147483647">
    <dxf>
      <font/>
    </dxf>
  </rfmt>
  <rfmt sheetId="1" sqref="M792" start="0" length="2147483647">
    <dxf>
      <font/>
    </dxf>
  </rfmt>
  <rcc rId="2043" sId="1">
    <nc r="N792">
      <f>H792*J792*V792/M792</f>
    </nc>
  </rcc>
  <rfmt sheetId="1" sqref="N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2" start="0" length="2147483647">
    <dxf>
      <font/>
    </dxf>
  </rfmt>
  <rfmt sheetId="1" sqref="N792" start="0" length="2147483647">
    <dxf>
      <font/>
    </dxf>
  </rfmt>
  <rcc rId="2044" sId="1">
    <nc r="O792">
      <f>N792 / AA845</f>
    </nc>
  </rcc>
  <rfmt sheetId="1" sqref="O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2" start="0" length="2147483647">
    <dxf>
      <font/>
    </dxf>
  </rfmt>
  <rfmt sheetId="1" sqref="O792" start="0" length="2147483647">
    <dxf>
      <font/>
    </dxf>
  </rfmt>
  <rcc rId="2045" sId="1">
    <nc r="P792">
      <f>N792 / AA846</f>
    </nc>
  </rcc>
  <rfmt sheetId="1" sqref="P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2" start="0" length="2147483647">
    <dxf>
      <font/>
    </dxf>
  </rfmt>
  <rfmt sheetId="1" sqref="P792" start="0" length="2147483647">
    <dxf>
      <font/>
    </dxf>
  </rfmt>
  <rcc rId="2046" sId="1">
    <nc r="Q792">
      <f>IF(J792=0,0,G792*J792*V792/M792)</f>
    </nc>
  </rcc>
  <rfmt sheetId="1" sqref="Q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2" start="0" length="2147483647">
    <dxf>
      <font/>
    </dxf>
  </rfmt>
  <rfmt sheetId="1" sqref="Q792" start="0" length="2147483647">
    <dxf>
      <font/>
    </dxf>
  </rfmt>
  <rcc rId="2047" sId="1">
    <nc r="R792">
      <f>Q792 / AA845*100</f>
    </nc>
  </rcc>
  <rfmt sheetId="1" sqref="R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2" start="0" length="2147483647">
    <dxf>
      <font/>
    </dxf>
  </rfmt>
  <rfmt sheetId="1" sqref="R792" start="0" length="2147483647">
    <dxf>
      <font/>
    </dxf>
  </rfmt>
  <rcc rId="2048" sId="1">
    <nc r="S792">
      <f>Q792 / AA846*100</f>
    </nc>
  </rcc>
  <rfmt sheetId="1" sqref="S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2" start="0" length="2147483647">
    <dxf>
      <font/>
    </dxf>
  </rfmt>
  <rfmt sheetId="1" sqref="S792" start="0" length="2147483647">
    <dxf>
      <font/>
    </dxf>
  </rfmt>
  <rcc rId="2049" sId="1">
    <nc r="T792">
      <f>IF(S792&lt;0,R792,0)</f>
    </nc>
  </rcc>
  <rfmt sheetId="1" sqref="T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2" start="0" length="2147483647">
    <dxf>
      <font/>
    </dxf>
  </rfmt>
  <rfmt sheetId="1" sqref="T792" start="0" length="2147483647">
    <dxf>
      <font/>
    </dxf>
  </rfmt>
  <rcc rId="2050" sId="1">
    <nc r="U792">
      <f>IF(S792&gt;0,R792,0)</f>
    </nc>
  </rcc>
  <rfmt sheetId="1" sqref="U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2" start="0" length="2147483647">
    <dxf>
      <font/>
    </dxf>
  </rfmt>
  <rfmt sheetId="1" sqref="U792" start="0" length="2147483647">
    <dxf>
      <font/>
    </dxf>
  </rfmt>
  <rcc rId="2051" sId="1">
    <nc r="V792">
      <f>IF(EXACT(D792,UPPER(D792)),1,0.01)/X792</f>
    </nc>
  </rcc>
  <rfmt sheetId="1" sqref="V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2" start="0" length="2147483647">
    <dxf>
      <font/>
    </dxf>
  </rfmt>
  <rfmt sheetId="1" sqref="V792" start="0" length="2147483647">
    <dxf>
      <font/>
    </dxf>
  </rfmt>
  <rcc rId="2052" sId="1">
    <nc r="W792">
      <v>0</v>
    </nc>
  </rcc>
  <rfmt sheetId="1" sqref="W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2" start="0" length="2147483647">
    <dxf>
      <font/>
    </dxf>
  </rfmt>
  <rfmt sheetId="1" sqref="W792" start="0" length="2147483647">
    <dxf>
      <font/>
    </dxf>
  </rfmt>
  <rcc rId="2053" sId="1">
    <nc r="X792">
      <v>1</v>
    </nc>
  </rcc>
  <rfmt sheetId="1" sqref="X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2" start="0" length="2147483647">
    <dxf>
      <font/>
    </dxf>
  </rfmt>
  <rfmt sheetId="1" sqref="X792" start="0" length="2147483647">
    <dxf>
      <font/>
    </dxf>
  </rfmt>
  <rcc rId="2054" sId="1">
    <nc r="Y792">
      <f>IF(AND(S792&lt;0,O792&gt;0),O792,0)</f>
    </nc>
  </rcc>
  <rfmt sheetId="1" sqref="Y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2" start="0" length="2147483647">
    <dxf>
      <font/>
    </dxf>
  </rfmt>
  <rfmt sheetId="1" sqref="Y792" start="0" length="2147483647">
    <dxf>
      <font/>
    </dxf>
  </rfmt>
  <rcc rId="2055" sId="1">
    <nc r="Z792">
      <f>IF(AND(S792&gt;0,O792&gt;0),O792,0)</f>
    </nc>
  </rcc>
  <rfmt sheetId="1" sqref="Z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2" start="0" length="2147483647">
    <dxf>
      <font/>
    </dxf>
  </rfmt>
  <rfmt sheetId="1" sqref="Z792" start="0" length="2147483647">
    <dxf>
      <font/>
    </dxf>
  </rfmt>
  <rcc rId="2056" sId="1">
    <nc r="AC792">
      <f>IF(OR(OR(F792="#N/A N/A",F792="#N/A Real Time"),OR(AB792="#N/A N/A",AB792="#N/A Real Time")),0,  F792 - AB792)</f>
    </nc>
  </rcc>
  <rfmt sheetId="1" sqref="AC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2" start="0" length="0">
    <dxf>
      <fill>
        <patternFill patternType="solid">
          <bgColor rgb="FFF2F2F2"/>
        </patternFill>
      </fill>
    </dxf>
  </rfmt>
  <rfmt sheetId="1" sqref="AC792" start="0" length="2147483647">
    <dxf>
      <font/>
    </dxf>
  </rfmt>
  <rfmt sheetId="1" sqref="AC792" start="0" length="2147483647">
    <dxf>
      <font/>
    </dxf>
  </rfmt>
  <rcc rId="2057" sId="1">
    <nc r="AD792">
      <f>IF(OR(AB792=0,AB792="#N/A N/A"),0,AC792 / AB792*100)</f>
    </nc>
  </rcc>
  <rfmt sheetId="1" sqref="AD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2" start="0" length="0">
    <dxf>
      <fill>
        <patternFill patternType="solid">
          <bgColor rgb="FFF2F2F2"/>
        </patternFill>
      </fill>
    </dxf>
  </rfmt>
  <rfmt sheetId="1" sqref="AD792" start="0" length="2147483647">
    <dxf>
      <font/>
    </dxf>
  </rfmt>
  <rfmt sheetId="1" sqref="AD792" start="0" length="2147483647">
    <dxf>
      <font/>
    </dxf>
  </rfmt>
  <rcc rId="2058" sId="1" numFmtId="4">
    <nc r="AE792">
      <v>-19996</v>
    </nc>
  </rcc>
  <rfmt sheetId="1" sqref="AE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2" start="0" length="0">
    <dxf>
      <fill>
        <patternFill patternType="solid">
          <bgColor rgb="FFF2F2F2"/>
        </patternFill>
      </fill>
    </dxf>
  </rfmt>
  <rfmt sheetId="1" sqref="AE792" start="0" length="2147483647">
    <dxf>
      <font/>
    </dxf>
  </rfmt>
  <rfmt sheetId="1" sqref="AE792" start="0" length="2147483647">
    <dxf>
      <font/>
    </dxf>
  </rfmt>
  <rcc rId="2059" sId="1">
    <nc r="AF792">
      <f>IF(D792 = D846,1,_xll.BDP(K792,$AF$11)*L792)</f>
    </nc>
  </rcc>
  <rfmt sheetId="1" sqref="AF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2" start="0" length="0">
    <dxf>
      <fill>
        <patternFill patternType="solid">
          <bgColor rgb="FFF2F2F2"/>
        </patternFill>
      </fill>
    </dxf>
  </rfmt>
  <rfmt sheetId="1" sqref="AF792" start="0" length="2147483647">
    <dxf>
      <font/>
    </dxf>
  </rfmt>
  <rfmt sheetId="1" sqref="AF792" start="0" length="2147483647">
    <dxf>
      <font/>
    </dxf>
  </rfmt>
  <rcc rId="2060" sId="1">
    <nc r="AG792">
      <f>AC792*AE792*V792/AF792 / AI845</f>
    </nc>
  </rcc>
  <rfmt sheetId="1" sqref="AG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2" start="0" length="0">
    <dxf>
      <fill>
        <patternFill patternType="solid">
          <bgColor rgb="FFF2F2F2"/>
        </patternFill>
      </fill>
    </dxf>
  </rfmt>
  <rfmt sheetId="1" sqref="AG792" start="0" length="2147483647">
    <dxf>
      <font/>
    </dxf>
  </rfmt>
  <rfmt sheetId="1" sqref="AG792" start="0" length="2147483647">
    <dxf>
      <font/>
    </dxf>
  </rfmt>
  <rcc rId="2061" sId="1">
    <nc r="AH792">
      <f>AC792*AE792*V792/AF792 / AI846</f>
    </nc>
  </rcc>
  <rfmt sheetId="1" sqref="AH7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2" start="0" length="0">
    <dxf>
      <fill>
        <patternFill patternType="solid">
          <bgColor rgb="FFF2F2F2"/>
        </patternFill>
      </fill>
    </dxf>
  </rfmt>
  <rfmt sheetId="1" sqref="AH792" start="0" length="2147483647">
    <dxf>
      <font/>
    </dxf>
  </rfmt>
  <rfmt sheetId="1" sqref="AH792" start="0" length="2147483647">
    <dxf>
      <font/>
    </dxf>
  </rfmt>
  <rcc rId="2062" sId="1" numFmtId="4">
    <oc r="J793">
      <v>-525</v>
    </oc>
    <nc r="J793">
      <v>0</v>
    </nc>
  </rcc>
  <rcc rId="2063" sId="1" numFmtId="4">
    <oc r="AE793">
      <v>-525</v>
    </oc>
    <nc r="AE793">
      <v>0</v>
    </nc>
  </rcc>
  <rcc rId="2064" sId="1" numFmtId="4">
    <oc r="J794">
      <v>42100</v>
    </oc>
    <nc r="J794">
      <v>21900</v>
    </nc>
  </rcc>
  <rcc rId="2065" sId="1" numFmtId="4">
    <oc r="AE794">
      <v>42100</v>
    </oc>
    <nc r="AE794">
      <v>21900</v>
    </nc>
  </rcc>
  <rrc rId="2066" sId="1" ref="A795:XFD795" action="insertRow">
    <undo index="0" exp="area" dr="G$1:G$1048576" r="E9" sId="1"/>
    <undo index="2" exp="area" ref3D="1" dr="$A$774:$XFD$84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5:AI795" start="0" length="0">
    <dxf>
      <fill>
        <patternFill patternType="none">
          <bgColor indexed="65"/>
        </patternFill>
      </fill>
    </dxf>
  </rfmt>
  <rfmt sheetId="1" sqref="A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5" start="0" length="2147483647">
    <dxf>
      <font/>
    </dxf>
  </rfmt>
  <rfmt sheetId="1" sqref="A795" start="0" length="2147483647">
    <dxf>
      <font/>
    </dxf>
  </rfmt>
  <rfmt sheetId="1" sqref="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5" start="0" length="2147483647">
    <dxf>
      <font/>
    </dxf>
  </rfmt>
  <rfmt sheetId="1" sqref="B795" start="0" length="2147483647">
    <dxf>
      <font/>
    </dxf>
  </rfmt>
  <rfmt sheetId="1" sqref="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5" start="0" length="2147483647">
    <dxf>
      <font/>
    </dxf>
  </rfmt>
  <rfmt sheetId="1" sqref="C795" start="0" length="2147483647">
    <dxf>
      <font/>
    </dxf>
  </rfmt>
  <rfmt sheetId="1" sqref="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5" start="0" length="2147483647">
    <dxf>
      <font/>
    </dxf>
  </rfmt>
  <rfmt sheetId="1" sqref="D795" start="0" length="2147483647">
    <dxf>
      <font/>
    </dxf>
  </rfmt>
  <rfmt sheetId="1" sqref="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5" start="0" length="2147483647">
    <dxf>
      <font/>
    </dxf>
  </rfmt>
  <rfmt sheetId="1" sqref="E795" start="0" length="2147483647">
    <dxf>
      <font/>
    </dxf>
  </rfmt>
  <rfmt sheetId="1" sqref="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5" start="0" length="2147483647">
    <dxf>
      <font/>
    </dxf>
  </rfmt>
  <rfmt sheetId="1" sqref="F795" start="0" length="2147483647">
    <dxf>
      <font/>
    </dxf>
  </rfmt>
  <rfmt sheetId="1" sqref="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5" start="0" length="2147483647">
    <dxf>
      <font/>
    </dxf>
  </rfmt>
  <rfmt sheetId="1" sqref="G795" start="0" length="2147483647">
    <dxf>
      <font/>
    </dxf>
  </rfmt>
  <rfmt sheetId="1" sqref="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5" start="0" length="2147483647">
    <dxf>
      <font/>
    </dxf>
  </rfmt>
  <rfmt sheetId="1" sqref="H795" start="0" length="2147483647">
    <dxf>
      <font/>
    </dxf>
  </rfmt>
  <rfmt sheetId="1" sqref="I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5" start="0" length="2147483647">
    <dxf>
      <font/>
    </dxf>
  </rfmt>
  <rfmt sheetId="1" sqref="I795" start="0" length="2147483647">
    <dxf>
      <font/>
    </dxf>
  </rfmt>
  <rfmt sheetId="1" sqref="J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5" start="0" length="2147483647">
    <dxf>
      <font/>
    </dxf>
  </rfmt>
  <rfmt sheetId="1" sqref="J795" start="0" length="2147483647">
    <dxf>
      <font/>
    </dxf>
  </rfmt>
  <rfmt sheetId="1" sqref="K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5" start="0" length="2147483647">
    <dxf>
      <font/>
    </dxf>
  </rfmt>
  <rfmt sheetId="1" sqref="K795" start="0" length="2147483647">
    <dxf>
      <font/>
    </dxf>
  </rfmt>
  <rfmt sheetId="1" sqref="L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5" start="0" length="2147483647">
    <dxf>
      <font/>
    </dxf>
  </rfmt>
  <rfmt sheetId="1" sqref="L795" start="0" length="2147483647">
    <dxf>
      <font/>
    </dxf>
  </rfmt>
  <rfmt sheetId="1" sqref="M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5" start="0" length="2147483647">
    <dxf>
      <font/>
    </dxf>
  </rfmt>
  <rfmt sheetId="1" sqref="M795" start="0" length="2147483647">
    <dxf>
      <font/>
    </dxf>
  </rfmt>
  <rfmt sheetId="1" sqref="N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5" start="0" length="2147483647">
    <dxf>
      <font/>
    </dxf>
  </rfmt>
  <rfmt sheetId="1" sqref="N795" start="0" length="2147483647">
    <dxf>
      <font/>
    </dxf>
  </rfmt>
  <rfmt sheetId="1" sqref="O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5" start="0" length="2147483647">
    <dxf>
      <font/>
    </dxf>
  </rfmt>
  <rfmt sheetId="1" sqref="O795" start="0" length="2147483647">
    <dxf>
      <font/>
    </dxf>
  </rfmt>
  <rfmt sheetId="1" sqref="P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5" start="0" length="2147483647">
    <dxf>
      <font/>
    </dxf>
  </rfmt>
  <rfmt sheetId="1" sqref="P795" start="0" length="2147483647">
    <dxf>
      <font/>
    </dxf>
  </rfmt>
  <rfmt sheetId="1" sqref="Q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5" start="0" length="2147483647">
    <dxf>
      <font/>
    </dxf>
  </rfmt>
  <rfmt sheetId="1" sqref="Q795" start="0" length="2147483647">
    <dxf>
      <font/>
    </dxf>
  </rfmt>
  <rfmt sheetId="1" sqref="R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5" start="0" length="2147483647">
    <dxf>
      <font/>
    </dxf>
  </rfmt>
  <rfmt sheetId="1" sqref="R795" start="0" length="2147483647">
    <dxf>
      <font/>
    </dxf>
  </rfmt>
  <rfmt sheetId="1" sqref="S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5" start="0" length="2147483647">
    <dxf>
      <font/>
    </dxf>
  </rfmt>
  <rfmt sheetId="1" sqref="S795" start="0" length="2147483647">
    <dxf>
      <font/>
    </dxf>
  </rfmt>
  <rfmt sheetId="1" sqref="T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5" start="0" length="2147483647">
    <dxf>
      <font/>
    </dxf>
  </rfmt>
  <rfmt sheetId="1" sqref="T795" start="0" length="2147483647">
    <dxf>
      <font/>
    </dxf>
  </rfmt>
  <rfmt sheetId="1" sqref="U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5" start="0" length="2147483647">
    <dxf>
      <font/>
    </dxf>
  </rfmt>
  <rfmt sheetId="1" sqref="U795" start="0" length="2147483647">
    <dxf>
      <font/>
    </dxf>
  </rfmt>
  <rfmt sheetId="1" sqref="V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5" start="0" length="2147483647">
    <dxf>
      <font/>
    </dxf>
  </rfmt>
  <rfmt sheetId="1" sqref="V795" start="0" length="2147483647">
    <dxf>
      <font/>
    </dxf>
  </rfmt>
  <rfmt sheetId="1" sqref="W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5" start="0" length="2147483647">
    <dxf>
      <font/>
    </dxf>
  </rfmt>
  <rfmt sheetId="1" sqref="W795" start="0" length="2147483647">
    <dxf>
      <font/>
    </dxf>
  </rfmt>
  <rfmt sheetId="1" sqref="X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5" start="0" length="2147483647">
    <dxf>
      <font/>
    </dxf>
  </rfmt>
  <rfmt sheetId="1" sqref="X795" start="0" length="2147483647">
    <dxf>
      <font/>
    </dxf>
  </rfmt>
  <rfmt sheetId="1" sqref="Y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5" start="0" length="2147483647">
    <dxf>
      <font/>
    </dxf>
  </rfmt>
  <rfmt sheetId="1" sqref="Y795" start="0" length="2147483647">
    <dxf>
      <font/>
    </dxf>
  </rfmt>
  <rfmt sheetId="1" sqref="Z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5" start="0" length="2147483647">
    <dxf>
      <font/>
    </dxf>
  </rfmt>
  <rfmt sheetId="1" sqref="Z795" start="0" length="2147483647">
    <dxf>
      <font/>
    </dxf>
  </rfmt>
  <rfmt sheetId="1" sqref="AA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5" start="0" length="2147483647">
    <dxf>
      <font/>
    </dxf>
  </rfmt>
  <rfmt sheetId="1" sqref="AA795" start="0" length="2147483647">
    <dxf>
      <font/>
    </dxf>
  </rfmt>
  <rfmt sheetId="1" sqref="A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5" start="0" length="0">
    <dxf>
      <fill>
        <patternFill patternType="solid">
          <bgColor rgb="FFF2F2F2"/>
        </patternFill>
      </fill>
    </dxf>
  </rfmt>
  <rfmt sheetId="1" sqref="AB795" start="0" length="2147483647">
    <dxf>
      <font/>
    </dxf>
  </rfmt>
  <rfmt sheetId="1" sqref="AB795" start="0" length="2147483647">
    <dxf>
      <font/>
    </dxf>
  </rfmt>
  <rfmt sheetId="1" sqref="A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5" start="0" length="0">
    <dxf>
      <fill>
        <patternFill patternType="solid">
          <bgColor rgb="FFF2F2F2"/>
        </patternFill>
      </fill>
    </dxf>
  </rfmt>
  <rfmt sheetId="1" sqref="AC795" start="0" length="2147483647">
    <dxf>
      <font/>
    </dxf>
  </rfmt>
  <rfmt sheetId="1" sqref="AC795" start="0" length="2147483647">
    <dxf>
      <font/>
    </dxf>
  </rfmt>
  <rfmt sheetId="1" sqref="A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5" start="0" length="0">
    <dxf>
      <fill>
        <patternFill patternType="solid">
          <bgColor rgb="FFF2F2F2"/>
        </patternFill>
      </fill>
    </dxf>
  </rfmt>
  <rfmt sheetId="1" sqref="AD795" start="0" length="2147483647">
    <dxf>
      <font/>
    </dxf>
  </rfmt>
  <rfmt sheetId="1" sqref="AD795" start="0" length="2147483647">
    <dxf>
      <font/>
    </dxf>
  </rfmt>
  <rfmt sheetId="1" sqref="A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5" start="0" length="0">
    <dxf>
      <fill>
        <patternFill patternType="solid">
          <bgColor rgb="FFF2F2F2"/>
        </patternFill>
      </fill>
    </dxf>
  </rfmt>
  <rfmt sheetId="1" sqref="AE795" start="0" length="2147483647">
    <dxf>
      <font/>
    </dxf>
  </rfmt>
  <rfmt sheetId="1" sqref="AE795" start="0" length="2147483647">
    <dxf>
      <font/>
    </dxf>
  </rfmt>
  <rfmt sheetId="1" sqref="A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5" start="0" length="0">
    <dxf>
      <fill>
        <patternFill patternType="solid">
          <bgColor rgb="FFF2F2F2"/>
        </patternFill>
      </fill>
    </dxf>
  </rfmt>
  <rfmt sheetId="1" sqref="AF795" start="0" length="2147483647">
    <dxf>
      <font/>
    </dxf>
  </rfmt>
  <rfmt sheetId="1" sqref="AF795" start="0" length="2147483647">
    <dxf>
      <font/>
    </dxf>
  </rfmt>
  <rfmt sheetId="1" sqref="A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5" start="0" length="0">
    <dxf>
      <fill>
        <patternFill patternType="solid">
          <bgColor rgb="FFF2F2F2"/>
        </patternFill>
      </fill>
    </dxf>
  </rfmt>
  <rfmt sheetId="1" sqref="AG795" start="0" length="2147483647">
    <dxf>
      <font/>
    </dxf>
  </rfmt>
  <rfmt sheetId="1" sqref="AG795" start="0" length="2147483647">
    <dxf>
      <font/>
    </dxf>
  </rfmt>
  <rfmt sheetId="1" sqref="A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5" start="0" length="0">
    <dxf>
      <fill>
        <patternFill patternType="solid">
          <bgColor rgb="FFF2F2F2"/>
        </patternFill>
      </fill>
    </dxf>
  </rfmt>
  <rfmt sheetId="1" sqref="AH795" start="0" length="2147483647">
    <dxf>
      <font/>
    </dxf>
  </rfmt>
  <rfmt sheetId="1" sqref="AH795" start="0" length="2147483647">
    <dxf>
      <font/>
    </dxf>
  </rfmt>
  <rfmt sheetId="1" sqref="AI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5" start="0" length="0">
    <dxf>
      <fill>
        <patternFill patternType="solid">
          <bgColor rgb="FFF2F2F2"/>
        </patternFill>
      </fill>
    </dxf>
  </rfmt>
  <rfmt sheetId="1" sqref="AI795" start="0" length="2147483647">
    <dxf>
      <font/>
    </dxf>
  </rfmt>
  <rfmt sheetId="1" sqref="AI795" start="0" length="2147483647">
    <dxf>
      <font/>
    </dxf>
  </rfmt>
  <rcc rId="2067" sId="1">
    <nc r="B795">
      <v>21137</v>
    </nc>
  </rcc>
  <rfmt sheetId="1" sqref="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5" start="0" length="2147483647">
    <dxf>
      <font/>
    </dxf>
  </rfmt>
  <rfmt sheetId="1" sqref="B795" start="0" length="2147483647">
    <dxf>
      <font/>
    </dxf>
  </rfmt>
  <rcc rId="2068" sId="1">
    <nc r="C795" t="inlineStr">
      <is>
        <t>DHT US Equity</t>
      </is>
    </nc>
  </rcc>
  <rfmt sheetId="1" sqref="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5" start="0" length="2147483647">
    <dxf>
      <font/>
    </dxf>
  </rfmt>
  <rfmt sheetId="1" sqref="C795" start="0" length="2147483647">
    <dxf>
      <font/>
    </dxf>
  </rfmt>
  <rcc rId="2069" sId="1">
    <nc r="E795" t="inlineStr">
      <is>
        <t>DHT</t>
      </is>
    </nc>
  </rcc>
  <rfmt sheetId="1" sqref="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5" start="0" length="2147483647">
    <dxf>
      <font/>
    </dxf>
  </rfmt>
  <rfmt sheetId="1" sqref="E795" start="0" length="2147483647">
    <dxf>
      <font/>
    </dxf>
  </rfmt>
  <rcc rId="2070" sId="1">
    <nc r="D795">
      <f>_xll.BDP(C795,$D$11)</f>
    </nc>
  </rcc>
  <rfmt sheetId="1" sqref="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5" start="0" length="2147483647">
    <dxf>
      <font/>
    </dxf>
  </rfmt>
  <rfmt sheetId="1" sqref="D795" start="0" length="2147483647">
    <dxf>
      <font/>
    </dxf>
  </rfmt>
  <rcc rId="2071" sId="1">
    <nc r="F795">
      <f>_xll.BDP(C795,$F$11)</f>
    </nc>
  </rcc>
  <rfmt sheetId="1" sqref="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5" start="0" length="2147483647">
    <dxf>
      <font/>
    </dxf>
  </rfmt>
  <rfmt sheetId="1" sqref="F795" start="0" length="2147483647">
    <dxf>
      <font/>
    </dxf>
  </rfmt>
  <rcc rId="2072" sId="1">
    <nc r="G795">
      <f>_xll.BDP(C795,$G$11)</f>
    </nc>
  </rcc>
  <rfmt sheetId="1" sqref="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5" start="0" length="2147483647">
    <dxf>
      <font/>
    </dxf>
  </rfmt>
  <rfmt sheetId="1" sqref="G795" start="0" length="2147483647">
    <dxf>
      <font/>
    </dxf>
  </rfmt>
  <rcc rId="2073" sId="1">
    <nc r="AB795">
      <f>_xll.BDH(C795,$AB$11,$D$1,$D$1)</f>
    </nc>
  </rcc>
  <rfmt sheetId="1" sqref="AB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5" start="0" length="0">
    <dxf>
      <fill>
        <patternFill patternType="solid">
          <bgColor rgb="FFF2F2F2"/>
        </patternFill>
      </fill>
    </dxf>
  </rfmt>
  <rfmt sheetId="1" sqref="AB795" start="0" length="2147483647">
    <dxf>
      <font/>
    </dxf>
  </rfmt>
  <rfmt sheetId="1" sqref="AB795" start="0" length="2147483647">
    <dxf>
      <font/>
    </dxf>
  </rfmt>
  <rcc rId="2074" sId="1">
    <nc r="H795">
      <f>IF(OR(OR(G795="#N/A N/A",G795="#N/A Real Time"),OR(F795="#N/A N/A",F795="#N/A Real Time")),0,  G795 - F795)</f>
    </nc>
  </rcc>
  <rfmt sheetId="1" sqref="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5" start="0" length="2147483647">
    <dxf>
      <font/>
    </dxf>
  </rfmt>
  <rfmt sheetId="1" sqref="H795" start="0" length="2147483647">
    <dxf>
      <font/>
    </dxf>
  </rfmt>
  <rcc rId="2075" sId="1">
    <nc r="I795">
      <f>IF(OR(F795=0,F795="#N/A N/A"),0,H795 / F795*100)</f>
    </nc>
  </rcc>
  <rfmt sheetId="1" sqref="I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5" start="0" length="2147483647">
    <dxf>
      <font/>
    </dxf>
  </rfmt>
  <rfmt sheetId="1" sqref="I795" start="0" length="2147483647">
    <dxf>
      <font/>
    </dxf>
  </rfmt>
  <rcc rId="2076" sId="1" numFmtId="4">
    <nc r="J795">
      <v>41883</v>
    </nc>
  </rcc>
  <rfmt sheetId="1" sqref="J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5" start="0" length="2147483647">
    <dxf>
      <font/>
    </dxf>
  </rfmt>
  <rfmt sheetId="1" sqref="J795" start="0" length="2147483647">
    <dxf>
      <font/>
    </dxf>
  </rfmt>
  <rcc rId="2077" sId="1">
    <nc r="K795">
      <f>CONCATENATE(D847,D795, " Curncy")</f>
    </nc>
  </rcc>
  <rfmt sheetId="1" sqref="K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5" start="0" length="2147483647">
    <dxf>
      <font/>
    </dxf>
  </rfmt>
  <rfmt sheetId="1" sqref="K795" start="0" length="2147483647">
    <dxf>
      <font/>
    </dxf>
  </rfmt>
  <rcc rId="2078" sId="1">
    <nc r="L795">
      <f>IF(D795 = D847,1,_xll.BDP(K795,$L$11))</f>
    </nc>
  </rcc>
  <rfmt sheetId="1" sqref="L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5" start="0" length="2147483647">
    <dxf>
      <font/>
    </dxf>
  </rfmt>
  <rfmt sheetId="1" sqref="L795" start="0" length="2147483647">
    <dxf>
      <font/>
    </dxf>
  </rfmt>
  <rcc rId="2079" sId="1">
    <nc r="M795">
      <f>IF(D795 = D847,1,_xll.BDP(K795,$M$11)*L795)</f>
    </nc>
  </rcc>
  <rfmt sheetId="1" sqref="M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5" start="0" length="2147483647">
    <dxf>
      <font/>
    </dxf>
  </rfmt>
  <rfmt sheetId="1" sqref="M795" start="0" length="2147483647">
    <dxf>
      <font/>
    </dxf>
  </rfmt>
  <rcc rId="2080" sId="1">
    <nc r="N795">
      <f>H795*J795*V795/M795</f>
    </nc>
  </rcc>
  <rfmt sheetId="1" sqref="N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5" start="0" length="2147483647">
    <dxf>
      <font/>
    </dxf>
  </rfmt>
  <rfmt sheetId="1" sqref="N795" start="0" length="2147483647">
    <dxf>
      <font/>
    </dxf>
  </rfmt>
  <rcc rId="2081" sId="1">
    <nc r="O795">
      <f>N795 / AA846</f>
    </nc>
  </rcc>
  <rfmt sheetId="1" sqref="O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5" start="0" length="2147483647">
    <dxf>
      <font/>
    </dxf>
  </rfmt>
  <rfmt sheetId="1" sqref="O795" start="0" length="2147483647">
    <dxf>
      <font/>
    </dxf>
  </rfmt>
  <rcc rId="2082" sId="1">
    <nc r="P795">
      <f>N795 / AA847</f>
    </nc>
  </rcc>
  <rfmt sheetId="1" sqref="P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5" start="0" length="2147483647">
    <dxf>
      <font/>
    </dxf>
  </rfmt>
  <rfmt sheetId="1" sqref="P795" start="0" length="2147483647">
    <dxf>
      <font/>
    </dxf>
  </rfmt>
  <rcc rId="2083" sId="1">
    <nc r="Q795">
      <f>IF(J795=0,0,G795*J795*V795/M795)</f>
    </nc>
  </rcc>
  <rfmt sheetId="1" sqref="Q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5" start="0" length="2147483647">
    <dxf>
      <font/>
    </dxf>
  </rfmt>
  <rfmt sheetId="1" sqref="Q795" start="0" length="2147483647">
    <dxf>
      <font/>
    </dxf>
  </rfmt>
  <rcc rId="2084" sId="1">
    <nc r="R795">
      <f>Q795 / AA846*100</f>
    </nc>
  </rcc>
  <rfmt sheetId="1" sqref="R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5" start="0" length="2147483647">
    <dxf>
      <font/>
    </dxf>
  </rfmt>
  <rfmt sheetId="1" sqref="R795" start="0" length="2147483647">
    <dxf>
      <font/>
    </dxf>
  </rfmt>
  <rcc rId="2085" sId="1">
    <nc r="S795">
      <f>Q795 / AA847*100</f>
    </nc>
  </rcc>
  <rfmt sheetId="1" sqref="S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5" start="0" length="2147483647">
    <dxf>
      <font/>
    </dxf>
  </rfmt>
  <rfmt sheetId="1" sqref="S795" start="0" length="2147483647">
    <dxf>
      <font/>
    </dxf>
  </rfmt>
  <rcc rId="2086" sId="1">
    <nc r="T795">
      <f>IF(S795&lt;0,R795,0)</f>
    </nc>
  </rcc>
  <rfmt sheetId="1" sqref="T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5" start="0" length="2147483647">
    <dxf>
      <font/>
    </dxf>
  </rfmt>
  <rfmt sheetId="1" sqref="T795" start="0" length="2147483647">
    <dxf>
      <font/>
    </dxf>
  </rfmt>
  <rcc rId="2087" sId="1">
    <nc r="U795">
      <f>IF(S795&gt;0,R795,0)</f>
    </nc>
  </rcc>
  <rfmt sheetId="1" sqref="U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5" start="0" length="2147483647">
    <dxf>
      <font/>
    </dxf>
  </rfmt>
  <rfmt sheetId="1" sqref="U795" start="0" length="2147483647">
    <dxf>
      <font/>
    </dxf>
  </rfmt>
  <rcc rId="2088" sId="1">
    <nc r="V795">
      <f>IF(EXACT(D795,UPPER(D795)),1,0.01)/X795</f>
    </nc>
  </rcc>
  <rfmt sheetId="1" sqref="V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5" start="0" length="2147483647">
    <dxf>
      <font/>
    </dxf>
  </rfmt>
  <rfmt sheetId="1" sqref="V795" start="0" length="2147483647">
    <dxf>
      <font/>
    </dxf>
  </rfmt>
  <rcc rId="2089" sId="1">
    <nc r="W795">
      <v>0</v>
    </nc>
  </rcc>
  <rfmt sheetId="1" sqref="W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5" start="0" length="2147483647">
    <dxf>
      <font/>
    </dxf>
  </rfmt>
  <rfmt sheetId="1" sqref="W795" start="0" length="2147483647">
    <dxf>
      <font/>
    </dxf>
  </rfmt>
  <rcc rId="2090" sId="1">
    <nc r="X795">
      <v>1</v>
    </nc>
  </rcc>
  <rfmt sheetId="1" sqref="X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5" start="0" length="2147483647">
    <dxf>
      <font/>
    </dxf>
  </rfmt>
  <rfmt sheetId="1" sqref="X795" start="0" length="2147483647">
    <dxf>
      <font/>
    </dxf>
  </rfmt>
  <rcc rId="2091" sId="1">
    <nc r="Y795">
      <f>IF(AND(S795&lt;0,O795&gt;0),O795,0)</f>
    </nc>
  </rcc>
  <rfmt sheetId="1" sqref="Y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5" start="0" length="2147483647">
    <dxf>
      <font/>
    </dxf>
  </rfmt>
  <rfmt sheetId="1" sqref="Y795" start="0" length="2147483647">
    <dxf>
      <font/>
    </dxf>
  </rfmt>
  <rcc rId="2092" sId="1">
    <nc r="Z795">
      <f>IF(AND(S795&gt;0,O795&gt;0),O795,0)</f>
    </nc>
  </rcc>
  <rfmt sheetId="1" sqref="Z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5" start="0" length="2147483647">
    <dxf>
      <font/>
    </dxf>
  </rfmt>
  <rfmt sheetId="1" sqref="Z795" start="0" length="2147483647">
    <dxf>
      <font/>
    </dxf>
  </rfmt>
  <rcc rId="2093" sId="1">
    <nc r="AC795">
      <f>IF(OR(OR(F795="#N/A N/A",F795="#N/A Real Time"),OR(AB795="#N/A N/A",AB795="#N/A Real Time")),0,  F795 - AB795)</f>
    </nc>
  </rcc>
  <rfmt sheetId="1" sqref="AC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5" start="0" length="0">
    <dxf>
      <fill>
        <patternFill patternType="solid">
          <bgColor rgb="FFF2F2F2"/>
        </patternFill>
      </fill>
    </dxf>
  </rfmt>
  <rfmt sheetId="1" sqref="AC795" start="0" length="2147483647">
    <dxf>
      <font/>
    </dxf>
  </rfmt>
  <rfmt sheetId="1" sqref="AC795" start="0" length="2147483647">
    <dxf>
      <font/>
    </dxf>
  </rfmt>
  <rcc rId="2094" sId="1">
    <nc r="AD795">
      <f>IF(OR(AB795=0,AB795="#N/A N/A"),0,AC795 / AB795*100)</f>
    </nc>
  </rcc>
  <rfmt sheetId="1" sqref="AD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5" start="0" length="0">
    <dxf>
      <fill>
        <patternFill patternType="solid">
          <bgColor rgb="FFF2F2F2"/>
        </patternFill>
      </fill>
    </dxf>
  </rfmt>
  <rfmt sheetId="1" sqref="AD795" start="0" length="2147483647">
    <dxf>
      <font/>
    </dxf>
  </rfmt>
  <rfmt sheetId="1" sqref="AD795" start="0" length="2147483647">
    <dxf>
      <font/>
    </dxf>
  </rfmt>
  <rcc rId="2095" sId="1" numFmtId="4">
    <nc r="AE795">
      <v>41883</v>
    </nc>
  </rcc>
  <rfmt sheetId="1" sqref="AE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5" start="0" length="0">
    <dxf>
      <fill>
        <patternFill patternType="solid">
          <bgColor rgb="FFF2F2F2"/>
        </patternFill>
      </fill>
    </dxf>
  </rfmt>
  <rfmt sheetId="1" sqref="AE795" start="0" length="2147483647">
    <dxf>
      <font/>
    </dxf>
  </rfmt>
  <rfmt sheetId="1" sqref="AE795" start="0" length="2147483647">
    <dxf>
      <font/>
    </dxf>
  </rfmt>
  <rcc rId="2096" sId="1">
    <nc r="AF795">
      <f>IF(D795 = D847,1,_xll.BDP(K795,$AF$11)*L795)</f>
    </nc>
  </rcc>
  <rfmt sheetId="1" sqref="AF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5" start="0" length="0">
    <dxf>
      <fill>
        <patternFill patternType="solid">
          <bgColor rgb="FFF2F2F2"/>
        </patternFill>
      </fill>
    </dxf>
  </rfmt>
  <rfmt sheetId="1" sqref="AF795" start="0" length="2147483647">
    <dxf>
      <font/>
    </dxf>
  </rfmt>
  <rfmt sheetId="1" sqref="AF795" start="0" length="2147483647">
    <dxf>
      <font/>
    </dxf>
  </rfmt>
  <rcc rId="2097" sId="1">
    <nc r="AG795">
      <f>AC795*AE795*V795/AF795 / AI846</f>
    </nc>
  </rcc>
  <rfmt sheetId="1" sqref="AG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5" start="0" length="0">
    <dxf>
      <fill>
        <patternFill patternType="solid">
          <bgColor rgb="FFF2F2F2"/>
        </patternFill>
      </fill>
    </dxf>
  </rfmt>
  <rfmt sheetId="1" sqref="AG795" start="0" length="2147483647">
    <dxf>
      <font/>
    </dxf>
  </rfmt>
  <rfmt sheetId="1" sqref="AG795" start="0" length="2147483647">
    <dxf>
      <font/>
    </dxf>
  </rfmt>
  <rcc rId="2098" sId="1">
    <nc r="AH795">
      <f>AC795*AE795*V795/AF795 / AI847</f>
    </nc>
  </rcc>
  <rfmt sheetId="1" sqref="AH7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5" start="0" length="0">
    <dxf>
      <fill>
        <patternFill patternType="solid">
          <bgColor rgb="FFF2F2F2"/>
        </patternFill>
      </fill>
    </dxf>
  </rfmt>
  <rfmt sheetId="1" sqref="AH795" start="0" length="2147483647">
    <dxf>
      <font/>
    </dxf>
  </rfmt>
  <rfmt sheetId="1" sqref="AH795" start="0" length="2147483647">
    <dxf>
      <font/>
    </dxf>
  </rfmt>
  <rrc rId="2099" sId="1" ref="A796:XFD796" action="insertRow">
    <undo index="0" exp="area" dr="G$1:G$1048576" r="E9" sId="1"/>
    <undo index="2" exp="area" ref3D="1" dr="$A$774:$XFD$84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6:AI796" start="0" length="0">
    <dxf>
      <fill>
        <patternFill patternType="none">
          <bgColor indexed="65"/>
        </patternFill>
      </fill>
    </dxf>
  </rfmt>
  <rfmt sheetId="1" sqref="A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6" start="0" length="2147483647">
    <dxf>
      <font/>
    </dxf>
  </rfmt>
  <rfmt sheetId="1" sqref="A796" start="0" length="2147483647">
    <dxf>
      <font/>
    </dxf>
  </rfmt>
  <rfmt sheetId="1" sqref="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6" start="0" length="2147483647">
    <dxf>
      <font/>
    </dxf>
  </rfmt>
  <rfmt sheetId="1" sqref="B796" start="0" length="2147483647">
    <dxf>
      <font/>
    </dxf>
  </rfmt>
  <rfmt sheetId="1" sqref="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6" start="0" length="2147483647">
    <dxf>
      <font/>
    </dxf>
  </rfmt>
  <rfmt sheetId="1" sqref="C796" start="0" length="2147483647">
    <dxf>
      <font/>
    </dxf>
  </rfmt>
  <rfmt sheetId="1" sqref="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6" start="0" length="2147483647">
    <dxf>
      <font/>
    </dxf>
  </rfmt>
  <rfmt sheetId="1" sqref="D796" start="0" length="2147483647">
    <dxf>
      <font/>
    </dxf>
  </rfmt>
  <rfmt sheetId="1" sqref="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6" start="0" length="2147483647">
    <dxf>
      <font/>
    </dxf>
  </rfmt>
  <rfmt sheetId="1" sqref="E796" start="0" length="2147483647">
    <dxf>
      <font/>
    </dxf>
  </rfmt>
  <rfmt sheetId="1" sqref="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6" start="0" length="2147483647">
    <dxf>
      <font/>
    </dxf>
  </rfmt>
  <rfmt sheetId="1" sqref="F796" start="0" length="2147483647">
    <dxf>
      <font/>
    </dxf>
  </rfmt>
  <rfmt sheetId="1" sqref="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6" start="0" length="2147483647">
    <dxf>
      <font/>
    </dxf>
  </rfmt>
  <rfmt sheetId="1" sqref="G796" start="0" length="2147483647">
    <dxf>
      <font/>
    </dxf>
  </rfmt>
  <rfmt sheetId="1" sqref="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6" start="0" length="2147483647">
    <dxf>
      <font/>
    </dxf>
  </rfmt>
  <rfmt sheetId="1" sqref="H796" start="0" length="2147483647">
    <dxf>
      <font/>
    </dxf>
  </rfmt>
  <rfmt sheetId="1" sqref="I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6" start="0" length="2147483647">
    <dxf>
      <font/>
    </dxf>
  </rfmt>
  <rfmt sheetId="1" sqref="I796" start="0" length="2147483647">
    <dxf>
      <font/>
    </dxf>
  </rfmt>
  <rfmt sheetId="1" sqref="J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6" start="0" length="2147483647">
    <dxf>
      <font/>
    </dxf>
  </rfmt>
  <rfmt sheetId="1" sqref="J796" start="0" length="2147483647">
    <dxf>
      <font/>
    </dxf>
  </rfmt>
  <rfmt sheetId="1" sqref="K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6" start="0" length="2147483647">
    <dxf>
      <font/>
    </dxf>
  </rfmt>
  <rfmt sheetId="1" sqref="K796" start="0" length="2147483647">
    <dxf>
      <font/>
    </dxf>
  </rfmt>
  <rfmt sheetId="1" sqref="L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6" start="0" length="2147483647">
    <dxf>
      <font/>
    </dxf>
  </rfmt>
  <rfmt sheetId="1" sqref="L796" start="0" length="2147483647">
    <dxf>
      <font/>
    </dxf>
  </rfmt>
  <rfmt sheetId="1" sqref="M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6" start="0" length="2147483647">
    <dxf>
      <font/>
    </dxf>
  </rfmt>
  <rfmt sheetId="1" sqref="M796" start="0" length="2147483647">
    <dxf>
      <font/>
    </dxf>
  </rfmt>
  <rfmt sheetId="1" sqref="N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6" start="0" length="2147483647">
    <dxf>
      <font/>
    </dxf>
  </rfmt>
  <rfmt sheetId="1" sqref="N796" start="0" length="2147483647">
    <dxf>
      <font/>
    </dxf>
  </rfmt>
  <rfmt sheetId="1" sqref="O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6" start="0" length="2147483647">
    <dxf>
      <font/>
    </dxf>
  </rfmt>
  <rfmt sheetId="1" sqref="O796" start="0" length="2147483647">
    <dxf>
      <font/>
    </dxf>
  </rfmt>
  <rfmt sheetId="1" sqref="P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6" start="0" length="2147483647">
    <dxf>
      <font/>
    </dxf>
  </rfmt>
  <rfmt sheetId="1" sqref="P796" start="0" length="2147483647">
    <dxf>
      <font/>
    </dxf>
  </rfmt>
  <rfmt sheetId="1" sqref="Q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6" start="0" length="2147483647">
    <dxf>
      <font/>
    </dxf>
  </rfmt>
  <rfmt sheetId="1" sqref="Q796" start="0" length="2147483647">
    <dxf>
      <font/>
    </dxf>
  </rfmt>
  <rfmt sheetId="1" sqref="R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6" start="0" length="2147483647">
    <dxf>
      <font/>
    </dxf>
  </rfmt>
  <rfmt sheetId="1" sqref="R796" start="0" length="2147483647">
    <dxf>
      <font/>
    </dxf>
  </rfmt>
  <rfmt sheetId="1" sqref="S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6" start="0" length="2147483647">
    <dxf>
      <font/>
    </dxf>
  </rfmt>
  <rfmt sheetId="1" sqref="S796" start="0" length="2147483647">
    <dxf>
      <font/>
    </dxf>
  </rfmt>
  <rfmt sheetId="1" sqref="T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6" start="0" length="2147483647">
    <dxf>
      <font/>
    </dxf>
  </rfmt>
  <rfmt sheetId="1" sqref="T796" start="0" length="2147483647">
    <dxf>
      <font/>
    </dxf>
  </rfmt>
  <rfmt sheetId="1" sqref="U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6" start="0" length="2147483647">
    <dxf>
      <font/>
    </dxf>
  </rfmt>
  <rfmt sheetId="1" sqref="U796" start="0" length="2147483647">
    <dxf>
      <font/>
    </dxf>
  </rfmt>
  <rfmt sheetId="1" sqref="V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6" start="0" length="2147483647">
    <dxf>
      <font/>
    </dxf>
  </rfmt>
  <rfmt sheetId="1" sqref="V796" start="0" length="2147483647">
    <dxf>
      <font/>
    </dxf>
  </rfmt>
  <rfmt sheetId="1" sqref="W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6" start="0" length="2147483647">
    <dxf>
      <font/>
    </dxf>
  </rfmt>
  <rfmt sheetId="1" sqref="W796" start="0" length="2147483647">
    <dxf>
      <font/>
    </dxf>
  </rfmt>
  <rfmt sheetId="1" sqref="X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6" start="0" length="2147483647">
    <dxf>
      <font/>
    </dxf>
  </rfmt>
  <rfmt sheetId="1" sqref="X796" start="0" length="2147483647">
    <dxf>
      <font/>
    </dxf>
  </rfmt>
  <rfmt sheetId="1" sqref="Y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6" start="0" length="2147483647">
    <dxf>
      <font/>
    </dxf>
  </rfmt>
  <rfmt sheetId="1" sqref="Y796" start="0" length="2147483647">
    <dxf>
      <font/>
    </dxf>
  </rfmt>
  <rfmt sheetId="1" sqref="Z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6" start="0" length="2147483647">
    <dxf>
      <font/>
    </dxf>
  </rfmt>
  <rfmt sheetId="1" sqref="Z796" start="0" length="2147483647">
    <dxf>
      <font/>
    </dxf>
  </rfmt>
  <rfmt sheetId="1" sqref="AA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6" start="0" length="2147483647">
    <dxf>
      <font/>
    </dxf>
  </rfmt>
  <rfmt sheetId="1" sqref="AA796" start="0" length="2147483647">
    <dxf>
      <font/>
    </dxf>
  </rfmt>
  <rfmt sheetId="1" sqref="A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6" start="0" length="0">
    <dxf>
      <fill>
        <patternFill patternType="solid">
          <bgColor rgb="FFF2F2F2"/>
        </patternFill>
      </fill>
    </dxf>
  </rfmt>
  <rfmt sheetId="1" sqref="AB796" start="0" length="2147483647">
    <dxf>
      <font/>
    </dxf>
  </rfmt>
  <rfmt sheetId="1" sqref="AB796" start="0" length="2147483647">
    <dxf>
      <font/>
    </dxf>
  </rfmt>
  <rfmt sheetId="1" sqref="A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6" start="0" length="0">
    <dxf>
      <fill>
        <patternFill patternType="solid">
          <bgColor rgb="FFF2F2F2"/>
        </patternFill>
      </fill>
    </dxf>
  </rfmt>
  <rfmt sheetId="1" sqref="AC796" start="0" length="2147483647">
    <dxf>
      <font/>
    </dxf>
  </rfmt>
  <rfmt sheetId="1" sqref="AC796" start="0" length="2147483647">
    <dxf>
      <font/>
    </dxf>
  </rfmt>
  <rfmt sheetId="1" sqref="A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6" start="0" length="0">
    <dxf>
      <fill>
        <patternFill patternType="solid">
          <bgColor rgb="FFF2F2F2"/>
        </patternFill>
      </fill>
    </dxf>
  </rfmt>
  <rfmt sheetId="1" sqref="AD796" start="0" length="2147483647">
    <dxf>
      <font/>
    </dxf>
  </rfmt>
  <rfmt sheetId="1" sqref="AD796" start="0" length="2147483647">
    <dxf>
      <font/>
    </dxf>
  </rfmt>
  <rfmt sheetId="1" sqref="A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6" start="0" length="0">
    <dxf>
      <fill>
        <patternFill patternType="solid">
          <bgColor rgb="FFF2F2F2"/>
        </patternFill>
      </fill>
    </dxf>
  </rfmt>
  <rfmt sheetId="1" sqref="AE796" start="0" length="2147483647">
    <dxf>
      <font/>
    </dxf>
  </rfmt>
  <rfmt sheetId="1" sqref="AE796" start="0" length="2147483647">
    <dxf>
      <font/>
    </dxf>
  </rfmt>
  <rfmt sheetId="1" sqref="A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6" start="0" length="0">
    <dxf>
      <fill>
        <patternFill patternType="solid">
          <bgColor rgb="FFF2F2F2"/>
        </patternFill>
      </fill>
    </dxf>
  </rfmt>
  <rfmt sheetId="1" sqref="AF796" start="0" length="2147483647">
    <dxf>
      <font/>
    </dxf>
  </rfmt>
  <rfmt sheetId="1" sqref="AF796" start="0" length="2147483647">
    <dxf>
      <font/>
    </dxf>
  </rfmt>
  <rfmt sheetId="1" sqref="A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6" start="0" length="0">
    <dxf>
      <fill>
        <patternFill patternType="solid">
          <bgColor rgb="FFF2F2F2"/>
        </patternFill>
      </fill>
    </dxf>
  </rfmt>
  <rfmt sheetId="1" sqref="AG796" start="0" length="2147483647">
    <dxf>
      <font/>
    </dxf>
  </rfmt>
  <rfmt sheetId="1" sqref="AG796" start="0" length="2147483647">
    <dxf>
      <font/>
    </dxf>
  </rfmt>
  <rfmt sheetId="1" sqref="A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6" start="0" length="0">
    <dxf>
      <fill>
        <patternFill patternType="solid">
          <bgColor rgb="FFF2F2F2"/>
        </patternFill>
      </fill>
    </dxf>
  </rfmt>
  <rfmt sheetId="1" sqref="AH796" start="0" length="2147483647">
    <dxf>
      <font/>
    </dxf>
  </rfmt>
  <rfmt sheetId="1" sqref="AH796" start="0" length="2147483647">
    <dxf>
      <font/>
    </dxf>
  </rfmt>
  <rfmt sheetId="1" sqref="AI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6" start="0" length="0">
    <dxf>
      <fill>
        <patternFill patternType="solid">
          <bgColor rgb="FFF2F2F2"/>
        </patternFill>
      </fill>
    </dxf>
  </rfmt>
  <rfmt sheetId="1" sqref="AI796" start="0" length="2147483647">
    <dxf>
      <font/>
    </dxf>
  </rfmt>
  <rfmt sheetId="1" sqref="AI796" start="0" length="2147483647">
    <dxf>
      <font/>
    </dxf>
  </rfmt>
  <rcc rId="2100" sId="1">
    <nc r="B796">
      <v>19756</v>
    </nc>
  </rcc>
  <rfmt sheetId="1" sqref="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6" start="0" length="2147483647">
    <dxf>
      <font/>
    </dxf>
  </rfmt>
  <rfmt sheetId="1" sqref="B796" start="0" length="2147483647">
    <dxf>
      <font/>
    </dxf>
  </rfmt>
  <rcc rId="2101" sId="1">
    <nc r="C796" t="inlineStr">
      <is>
        <t>DOKA SW Equity</t>
      </is>
    </nc>
  </rcc>
  <rfmt sheetId="1" sqref="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6" start="0" length="2147483647">
    <dxf>
      <font/>
    </dxf>
  </rfmt>
  <rfmt sheetId="1" sqref="C796" start="0" length="2147483647">
    <dxf>
      <font/>
    </dxf>
  </rfmt>
  <rcc rId="2102" sId="1">
    <nc r="E796" t="inlineStr">
      <is>
        <t>dormakaba Holding</t>
      </is>
    </nc>
  </rcc>
  <rfmt sheetId="1" sqref="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6" start="0" length="2147483647">
    <dxf>
      <font/>
    </dxf>
  </rfmt>
  <rfmt sheetId="1" sqref="E796" start="0" length="2147483647">
    <dxf>
      <font/>
    </dxf>
  </rfmt>
  <rcc rId="2103" sId="1">
    <nc r="D796">
      <f>_xll.BDP(C796,$D$11)</f>
    </nc>
  </rcc>
  <rfmt sheetId="1" sqref="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6" start="0" length="2147483647">
    <dxf>
      <font/>
    </dxf>
  </rfmt>
  <rfmt sheetId="1" sqref="D796" start="0" length="2147483647">
    <dxf>
      <font/>
    </dxf>
  </rfmt>
  <rcc rId="2104" sId="1">
    <nc r="F796">
      <f>_xll.BDP(C796,$F$11)</f>
    </nc>
  </rcc>
  <rfmt sheetId="1" sqref="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6" start="0" length="2147483647">
    <dxf>
      <font/>
    </dxf>
  </rfmt>
  <rfmt sheetId="1" sqref="F796" start="0" length="2147483647">
    <dxf>
      <font/>
    </dxf>
  </rfmt>
  <rcc rId="2105" sId="1">
    <nc r="G796">
      <f>_xll.BDP(C796,$G$11)</f>
    </nc>
  </rcc>
  <rfmt sheetId="1" sqref="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6" start="0" length="2147483647">
    <dxf>
      <font/>
    </dxf>
  </rfmt>
  <rfmt sheetId="1" sqref="G796" start="0" length="2147483647">
    <dxf>
      <font/>
    </dxf>
  </rfmt>
  <rcc rId="2106" sId="1">
    <nc r="AB796">
      <f>_xll.BDH(C796,$AB$11,$D$1,$D$1)</f>
    </nc>
  </rcc>
  <rfmt sheetId="1" sqref="AB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6" start="0" length="0">
    <dxf>
      <fill>
        <patternFill patternType="solid">
          <bgColor rgb="FFF2F2F2"/>
        </patternFill>
      </fill>
    </dxf>
  </rfmt>
  <rfmt sheetId="1" sqref="AB796" start="0" length="2147483647">
    <dxf>
      <font/>
    </dxf>
  </rfmt>
  <rfmt sheetId="1" sqref="AB796" start="0" length="2147483647">
    <dxf>
      <font/>
    </dxf>
  </rfmt>
  <rcc rId="2107" sId="1">
    <nc r="H796">
      <f>IF(OR(OR(G796="#N/A N/A",G796="#N/A Real Time"),OR(F796="#N/A N/A",F796="#N/A Real Time")),0,  G796 - F796)</f>
    </nc>
  </rcc>
  <rfmt sheetId="1" sqref="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6" start="0" length="2147483647">
    <dxf>
      <font/>
    </dxf>
  </rfmt>
  <rfmt sheetId="1" sqref="H796" start="0" length="2147483647">
    <dxf>
      <font/>
    </dxf>
  </rfmt>
  <rcc rId="2108" sId="1">
    <nc r="I796">
      <f>IF(OR(F796=0,F796="#N/A N/A"),0,H796 / F796*100)</f>
    </nc>
  </rcc>
  <rfmt sheetId="1" sqref="I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6" start="0" length="2147483647">
    <dxf>
      <font/>
    </dxf>
  </rfmt>
  <rfmt sheetId="1" sqref="I796" start="0" length="2147483647">
    <dxf>
      <font/>
    </dxf>
  </rfmt>
  <rcc rId="2109" sId="1" numFmtId="4">
    <nc r="J796">
      <v>-367</v>
    </nc>
  </rcc>
  <rfmt sheetId="1" sqref="J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6" start="0" length="2147483647">
    <dxf>
      <font/>
    </dxf>
  </rfmt>
  <rfmt sheetId="1" sqref="J796" start="0" length="2147483647">
    <dxf>
      <font/>
    </dxf>
  </rfmt>
  <rcc rId="2110" sId="1">
    <nc r="K796">
      <f>CONCATENATE(D848,D796, " Curncy")</f>
    </nc>
  </rcc>
  <rfmt sheetId="1" sqref="K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6" start="0" length="2147483647">
    <dxf>
      <font/>
    </dxf>
  </rfmt>
  <rfmt sheetId="1" sqref="K796" start="0" length="2147483647">
    <dxf>
      <font/>
    </dxf>
  </rfmt>
  <rcc rId="2111" sId="1">
    <nc r="L796">
      <f>IF(D796 = D848,1,_xll.BDP(K796,$L$11))</f>
    </nc>
  </rcc>
  <rfmt sheetId="1" sqref="L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6" start="0" length="2147483647">
    <dxf>
      <font/>
    </dxf>
  </rfmt>
  <rfmt sheetId="1" sqref="L796" start="0" length="2147483647">
    <dxf>
      <font/>
    </dxf>
  </rfmt>
  <rcc rId="2112" sId="1">
    <nc r="M796">
      <f>IF(D796 = D848,1,_xll.BDP(K796,$M$11)*L796)</f>
    </nc>
  </rcc>
  <rfmt sheetId="1" sqref="M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6" start="0" length="2147483647">
    <dxf>
      <font/>
    </dxf>
  </rfmt>
  <rfmt sheetId="1" sqref="M796" start="0" length="2147483647">
    <dxf>
      <font/>
    </dxf>
  </rfmt>
  <rcc rId="2113" sId="1">
    <nc r="N796">
      <f>H796*J796*V796/M796</f>
    </nc>
  </rcc>
  <rfmt sheetId="1" sqref="N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6" start="0" length="2147483647">
    <dxf>
      <font/>
    </dxf>
  </rfmt>
  <rfmt sheetId="1" sqref="N796" start="0" length="2147483647">
    <dxf>
      <font/>
    </dxf>
  </rfmt>
  <rcc rId="2114" sId="1">
    <nc r="O796">
      <f>N796 / AA847</f>
    </nc>
  </rcc>
  <rfmt sheetId="1" sqref="O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6" start="0" length="2147483647">
    <dxf>
      <font/>
    </dxf>
  </rfmt>
  <rfmt sheetId="1" sqref="O796" start="0" length="2147483647">
    <dxf>
      <font/>
    </dxf>
  </rfmt>
  <rcc rId="2115" sId="1">
    <nc r="P796">
      <f>N796 / AA848</f>
    </nc>
  </rcc>
  <rfmt sheetId="1" sqref="P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6" start="0" length="2147483647">
    <dxf>
      <font/>
    </dxf>
  </rfmt>
  <rfmt sheetId="1" sqref="P796" start="0" length="2147483647">
    <dxf>
      <font/>
    </dxf>
  </rfmt>
  <rcc rId="2116" sId="1">
    <nc r="Q796">
      <f>IF(J796=0,0,G796*J796*V796/M796)</f>
    </nc>
  </rcc>
  <rfmt sheetId="1" sqref="Q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6" start="0" length="2147483647">
    <dxf>
      <font/>
    </dxf>
  </rfmt>
  <rfmt sheetId="1" sqref="Q796" start="0" length="2147483647">
    <dxf>
      <font/>
    </dxf>
  </rfmt>
  <rcc rId="2117" sId="1">
    <nc r="R796">
      <f>Q796 / AA847*100</f>
    </nc>
  </rcc>
  <rfmt sheetId="1" sqref="R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6" start="0" length="2147483647">
    <dxf>
      <font/>
    </dxf>
  </rfmt>
  <rfmt sheetId="1" sqref="R796" start="0" length="2147483647">
    <dxf>
      <font/>
    </dxf>
  </rfmt>
  <rcc rId="2118" sId="1">
    <nc r="S796">
      <f>Q796 / AA848*100</f>
    </nc>
  </rcc>
  <rfmt sheetId="1" sqref="S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6" start="0" length="2147483647">
    <dxf>
      <font/>
    </dxf>
  </rfmt>
  <rfmt sheetId="1" sqref="S796" start="0" length="2147483647">
    <dxf>
      <font/>
    </dxf>
  </rfmt>
  <rcc rId="2119" sId="1">
    <nc r="T796">
      <f>IF(S796&lt;0,R796,0)</f>
    </nc>
  </rcc>
  <rfmt sheetId="1" sqref="T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6" start="0" length="2147483647">
    <dxf>
      <font/>
    </dxf>
  </rfmt>
  <rfmt sheetId="1" sqref="T796" start="0" length="2147483647">
    <dxf>
      <font/>
    </dxf>
  </rfmt>
  <rcc rId="2120" sId="1">
    <nc r="U796">
      <f>IF(S796&gt;0,R796,0)</f>
    </nc>
  </rcc>
  <rfmt sheetId="1" sqref="U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6" start="0" length="2147483647">
    <dxf>
      <font/>
    </dxf>
  </rfmt>
  <rfmt sheetId="1" sqref="U796" start="0" length="2147483647">
    <dxf>
      <font/>
    </dxf>
  </rfmt>
  <rcc rId="2121" sId="1">
    <nc r="V796">
      <f>IF(EXACT(D796,UPPER(D796)),1,0.01)/X796</f>
    </nc>
  </rcc>
  <rfmt sheetId="1" sqref="V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6" start="0" length="2147483647">
    <dxf>
      <font/>
    </dxf>
  </rfmt>
  <rfmt sheetId="1" sqref="V796" start="0" length="2147483647">
    <dxf>
      <font/>
    </dxf>
  </rfmt>
  <rcc rId="2122" sId="1">
    <nc r="W796">
      <v>0</v>
    </nc>
  </rcc>
  <rfmt sheetId="1" sqref="W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6" start="0" length="2147483647">
    <dxf>
      <font/>
    </dxf>
  </rfmt>
  <rfmt sheetId="1" sqref="W796" start="0" length="2147483647">
    <dxf>
      <font/>
    </dxf>
  </rfmt>
  <rcc rId="2123" sId="1">
    <nc r="X796">
      <v>1</v>
    </nc>
  </rcc>
  <rfmt sheetId="1" sqref="X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6" start="0" length="2147483647">
    <dxf>
      <font/>
    </dxf>
  </rfmt>
  <rfmt sheetId="1" sqref="X796" start="0" length="2147483647">
    <dxf>
      <font/>
    </dxf>
  </rfmt>
  <rcc rId="2124" sId="1">
    <nc r="Y796">
      <f>IF(AND(S796&lt;0,O796&gt;0),O796,0)</f>
    </nc>
  </rcc>
  <rfmt sheetId="1" sqref="Y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6" start="0" length="2147483647">
    <dxf>
      <font/>
    </dxf>
  </rfmt>
  <rfmt sheetId="1" sqref="Y796" start="0" length="2147483647">
    <dxf>
      <font/>
    </dxf>
  </rfmt>
  <rcc rId="2125" sId="1">
    <nc r="Z796">
      <f>IF(AND(S796&gt;0,O796&gt;0),O796,0)</f>
    </nc>
  </rcc>
  <rfmt sheetId="1" sqref="Z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6" start="0" length="2147483647">
    <dxf>
      <font/>
    </dxf>
  </rfmt>
  <rfmt sheetId="1" sqref="Z796" start="0" length="2147483647">
    <dxf>
      <font/>
    </dxf>
  </rfmt>
  <rcc rId="2126" sId="1">
    <nc r="AC796">
      <f>IF(OR(OR(F796="#N/A N/A",F796="#N/A Real Time"),OR(AB796="#N/A N/A",AB796="#N/A Real Time")),0,  F796 - AB796)</f>
    </nc>
  </rcc>
  <rfmt sheetId="1" sqref="AC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6" start="0" length="0">
    <dxf>
      <fill>
        <patternFill patternType="solid">
          <bgColor rgb="FFF2F2F2"/>
        </patternFill>
      </fill>
    </dxf>
  </rfmt>
  <rfmt sheetId="1" sqref="AC796" start="0" length="2147483647">
    <dxf>
      <font/>
    </dxf>
  </rfmt>
  <rfmt sheetId="1" sqref="AC796" start="0" length="2147483647">
    <dxf>
      <font/>
    </dxf>
  </rfmt>
  <rcc rId="2127" sId="1">
    <nc r="AD796">
      <f>IF(OR(AB796=0,AB796="#N/A N/A"),0,AC796 / AB796*100)</f>
    </nc>
  </rcc>
  <rfmt sheetId="1" sqref="AD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6" start="0" length="0">
    <dxf>
      <fill>
        <patternFill patternType="solid">
          <bgColor rgb="FFF2F2F2"/>
        </patternFill>
      </fill>
    </dxf>
  </rfmt>
  <rfmt sheetId="1" sqref="AD796" start="0" length="2147483647">
    <dxf>
      <font/>
    </dxf>
  </rfmt>
  <rfmt sheetId="1" sqref="AD796" start="0" length="2147483647">
    <dxf>
      <font/>
    </dxf>
  </rfmt>
  <rcc rId="2128" sId="1" numFmtId="4">
    <nc r="AE796">
      <v>-367</v>
    </nc>
  </rcc>
  <rfmt sheetId="1" sqref="AE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6" start="0" length="0">
    <dxf>
      <fill>
        <patternFill patternType="solid">
          <bgColor rgb="FFF2F2F2"/>
        </patternFill>
      </fill>
    </dxf>
  </rfmt>
  <rfmt sheetId="1" sqref="AE796" start="0" length="2147483647">
    <dxf>
      <font/>
    </dxf>
  </rfmt>
  <rfmt sheetId="1" sqref="AE796" start="0" length="2147483647">
    <dxf>
      <font/>
    </dxf>
  </rfmt>
  <rcc rId="2129" sId="1">
    <nc r="AF796">
      <f>IF(D796 = D848,1,_xll.BDP(K796,$AF$11)*L796)</f>
    </nc>
  </rcc>
  <rfmt sheetId="1" sqref="AF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6" start="0" length="0">
    <dxf>
      <fill>
        <patternFill patternType="solid">
          <bgColor rgb="FFF2F2F2"/>
        </patternFill>
      </fill>
    </dxf>
  </rfmt>
  <rfmt sheetId="1" sqref="AF796" start="0" length="2147483647">
    <dxf>
      <font/>
    </dxf>
  </rfmt>
  <rfmt sheetId="1" sqref="AF796" start="0" length="2147483647">
    <dxf>
      <font/>
    </dxf>
  </rfmt>
  <rcc rId="2130" sId="1">
    <nc r="AG796">
      <f>AC796*AE796*V796/AF796 / AI847</f>
    </nc>
  </rcc>
  <rfmt sheetId="1" sqref="AG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6" start="0" length="0">
    <dxf>
      <fill>
        <patternFill patternType="solid">
          <bgColor rgb="FFF2F2F2"/>
        </patternFill>
      </fill>
    </dxf>
  </rfmt>
  <rfmt sheetId="1" sqref="AG796" start="0" length="2147483647">
    <dxf>
      <font/>
    </dxf>
  </rfmt>
  <rfmt sheetId="1" sqref="AG796" start="0" length="2147483647">
    <dxf>
      <font/>
    </dxf>
  </rfmt>
  <rcc rId="2131" sId="1">
    <nc r="AH796">
      <f>AC796*AE796*V796/AF796 / AI848</f>
    </nc>
  </rcc>
  <rfmt sheetId="1" sqref="AH7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6" start="0" length="0">
    <dxf>
      <fill>
        <patternFill patternType="solid">
          <bgColor rgb="FFF2F2F2"/>
        </patternFill>
      </fill>
    </dxf>
  </rfmt>
  <rfmt sheetId="1" sqref="AH796" start="0" length="2147483647">
    <dxf>
      <font/>
    </dxf>
  </rfmt>
  <rfmt sheetId="1" sqref="AH796" start="0" length="2147483647">
    <dxf>
      <font/>
    </dxf>
  </rfmt>
  <rrc rId="2132" sId="1" ref="A798:XFD798" action="insertRow">
    <undo index="0" exp="area" dr="G$1:G$1048576" r="E9" sId="1"/>
    <undo index="2" exp="area" ref3D="1" dr="$A$774:$XFD$84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798:AI798" start="0" length="0">
    <dxf>
      <fill>
        <patternFill patternType="none">
          <bgColor indexed="65"/>
        </patternFill>
      </fill>
    </dxf>
  </rfmt>
  <rfmt sheetId="1" sqref="A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798" start="0" length="2147483647">
    <dxf>
      <font/>
    </dxf>
  </rfmt>
  <rfmt sheetId="1" sqref="A798" start="0" length="2147483647">
    <dxf>
      <font/>
    </dxf>
  </rfmt>
  <rfmt sheetId="1" sqref="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8" start="0" length="2147483647">
    <dxf>
      <font/>
    </dxf>
  </rfmt>
  <rfmt sheetId="1" sqref="B798" start="0" length="2147483647">
    <dxf>
      <font/>
    </dxf>
  </rfmt>
  <rfmt sheetId="1" sqref="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8" start="0" length="2147483647">
    <dxf>
      <font/>
    </dxf>
  </rfmt>
  <rfmt sheetId="1" sqref="C798" start="0" length="2147483647">
    <dxf>
      <font/>
    </dxf>
  </rfmt>
  <rfmt sheetId="1" sqref="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8" start="0" length="2147483647">
    <dxf>
      <font/>
    </dxf>
  </rfmt>
  <rfmt sheetId="1" sqref="D798" start="0" length="2147483647">
    <dxf>
      <font/>
    </dxf>
  </rfmt>
  <rfmt sheetId="1" sqref="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8" start="0" length="2147483647">
    <dxf>
      <font/>
    </dxf>
  </rfmt>
  <rfmt sheetId="1" sqref="E798" start="0" length="2147483647">
    <dxf>
      <font/>
    </dxf>
  </rfmt>
  <rfmt sheetId="1" sqref="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8" start="0" length="2147483647">
    <dxf>
      <font/>
    </dxf>
  </rfmt>
  <rfmt sheetId="1" sqref="F798" start="0" length="2147483647">
    <dxf>
      <font/>
    </dxf>
  </rfmt>
  <rfmt sheetId="1" sqref="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8" start="0" length="2147483647">
    <dxf>
      <font/>
    </dxf>
  </rfmt>
  <rfmt sheetId="1" sqref="G798" start="0" length="2147483647">
    <dxf>
      <font/>
    </dxf>
  </rfmt>
  <rfmt sheetId="1" sqref="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8" start="0" length="2147483647">
    <dxf>
      <font/>
    </dxf>
  </rfmt>
  <rfmt sheetId="1" sqref="H798" start="0" length="2147483647">
    <dxf>
      <font/>
    </dxf>
  </rfmt>
  <rfmt sheetId="1" sqref="I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8" start="0" length="2147483647">
    <dxf>
      <font/>
    </dxf>
  </rfmt>
  <rfmt sheetId="1" sqref="I798" start="0" length="2147483647">
    <dxf>
      <font/>
    </dxf>
  </rfmt>
  <rfmt sheetId="1" sqref="J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8" start="0" length="2147483647">
    <dxf>
      <font/>
    </dxf>
  </rfmt>
  <rfmt sheetId="1" sqref="J798" start="0" length="2147483647">
    <dxf>
      <font/>
    </dxf>
  </rfmt>
  <rfmt sheetId="1" sqref="K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8" start="0" length="2147483647">
    <dxf>
      <font/>
    </dxf>
  </rfmt>
  <rfmt sheetId="1" sqref="K798" start="0" length="2147483647">
    <dxf>
      <font/>
    </dxf>
  </rfmt>
  <rfmt sheetId="1" sqref="L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8" start="0" length="2147483647">
    <dxf>
      <font/>
    </dxf>
  </rfmt>
  <rfmt sheetId="1" sqref="L798" start="0" length="2147483647">
    <dxf>
      <font/>
    </dxf>
  </rfmt>
  <rfmt sheetId="1" sqref="M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8" start="0" length="2147483647">
    <dxf>
      <font/>
    </dxf>
  </rfmt>
  <rfmt sheetId="1" sqref="M798" start="0" length="2147483647">
    <dxf>
      <font/>
    </dxf>
  </rfmt>
  <rfmt sheetId="1" sqref="N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8" start="0" length="2147483647">
    <dxf>
      <font/>
    </dxf>
  </rfmt>
  <rfmt sheetId="1" sqref="N798" start="0" length="2147483647">
    <dxf>
      <font/>
    </dxf>
  </rfmt>
  <rfmt sheetId="1" sqref="O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8" start="0" length="2147483647">
    <dxf>
      <font/>
    </dxf>
  </rfmt>
  <rfmt sheetId="1" sqref="O798" start="0" length="2147483647">
    <dxf>
      <font/>
    </dxf>
  </rfmt>
  <rfmt sheetId="1" sqref="P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8" start="0" length="2147483647">
    <dxf>
      <font/>
    </dxf>
  </rfmt>
  <rfmt sheetId="1" sqref="P798" start="0" length="2147483647">
    <dxf>
      <font/>
    </dxf>
  </rfmt>
  <rfmt sheetId="1" sqref="Q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8" start="0" length="2147483647">
    <dxf>
      <font/>
    </dxf>
  </rfmt>
  <rfmt sheetId="1" sqref="Q798" start="0" length="2147483647">
    <dxf>
      <font/>
    </dxf>
  </rfmt>
  <rfmt sheetId="1" sqref="R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8" start="0" length="2147483647">
    <dxf>
      <font/>
    </dxf>
  </rfmt>
  <rfmt sheetId="1" sqref="R798" start="0" length="2147483647">
    <dxf>
      <font/>
    </dxf>
  </rfmt>
  <rfmt sheetId="1" sqref="S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8" start="0" length="2147483647">
    <dxf>
      <font/>
    </dxf>
  </rfmt>
  <rfmt sheetId="1" sqref="S798" start="0" length="2147483647">
    <dxf>
      <font/>
    </dxf>
  </rfmt>
  <rfmt sheetId="1" sqref="T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8" start="0" length="2147483647">
    <dxf>
      <font/>
    </dxf>
  </rfmt>
  <rfmt sheetId="1" sqref="T798" start="0" length="2147483647">
    <dxf>
      <font/>
    </dxf>
  </rfmt>
  <rfmt sheetId="1" sqref="U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8" start="0" length="2147483647">
    <dxf>
      <font/>
    </dxf>
  </rfmt>
  <rfmt sheetId="1" sqref="U798" start="0" length="2147483647">
    <dxf>
      <font/>
    </dxf>
  </rfmt>
  <rfmt sheetId="1" sqref="V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8" start="0" length="2147483647">
    <dxf>
      <font/>
    </dxf>
  </rfmt>
  <rfmt sheetId="1" sqref="V798" start="0" length="2147483647">
    <dxf>
      <font/>
    </dxf>
  </rfmt>
  <rfmt sheetId="1" sqref="W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8" start="0" length="2147483647">
    <dxf>
      <font/>
    </dxf>
  </rfmt>
  <rfmt sheetId="1" sqref="W798" start="0" length="2147483647">
    <dxf>
      <font/>
    </dxf>
  </rfmt>
  <rfmt sheetId="1" sqref="X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8" start="0" length="2147483647">
    <dxf>
      <font/>
    </dxf>
  </rfmt>
  <rfmt sheetId="1" sqref="X798" start="0" length="2147483647">
    <dxf>
      <font/>
    </dxf>
  </rfmt>
  <rfmt sheetId="1" sqref="Y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8" start="0" length="2147483647">
    <dxf>
      <font/>
    </dxf>
  </rfmt>
  <rfmt sheetId="1" sqref="Y798" start="0" length="2147483647">
    <dxf>
      <font/>
    </dxf>
  </rfmt>
  <rfmt sheetId="1" sqref="Z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8" start="0" length="2147483647">
    <dxf>
      <font/>
    </dxf>
  </rfmt>
  <rfmt sheetId="1" sqref="Z798" start="0" length="2147483647">
    <dxf>
      <font/>
    </dxf>
  </rfmt>
  <rfmt sheetId="1" sqref="AA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798" start="0" length="2147483647">
    <dxf>
      <font/>
    </dxf>
  </rfmt>
  <rfmt sheetId="1" sqref="AA798" start="0" length="2147483647">
    <dxf>
      <font/>
    </dxf>
  </rfmt>
  <rfmt sheetId="1" sqref="A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8" start="0" length="0">
    <dxf>
      <fill>
        <patternFill patternType="solid">
          <bgColor rgb="FFF2F2F2"/>
        </patternFill>
      </fill>
    </dxf>
  </rfmt>
  <rfmt sheetId="1" sqref="AB798" start="0" length="2147483647">
    <dxf>
      <font/>
    </dxf>
  </rfmt>
  <rfmt sheetId="1" sqref="AB798" start="0" length="2147483647">
    <dxf>
      <font/>
    </dxf>
  </rfmt>
  <rfmt sheetId="1" sqref="A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8" start="0" length="0">
    <dxf>
      <fill>
        <patternFill patternType="solid">
          <bgColor rgb="FFF2F2F2"/>
        </patternFill>
      </fill>
    </dxf>
  </rfmt>
  <rfmt sheetId="1" sqref="AC798" start="0" length="2147483647">
    <dxf>
      <font/>
    </dxf>
  </rfmt>
  <rfmt sheetId="1" sqref="AC798" start="0" length="2147483647">
    <dxf>
      <font/>
    </dxf>
  </rfmt>
  <rfmt sheetId="1" sqref="A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8" start="0" length="0">
    <dxf>
      <fill>
        <patternFill patternType="solid">
          <bgColor rgb="FFF2F2F2"/>
        </patternFill>
      </fill>
    </dxf>
  </rfmt>
  <rfmt sheetId="1" sqref="AD798" start="0" length="2147483647">
    <dxf>
      <font/>
    </dxf>
  </rfmt>
  <rfmt sheetId="1" sqref="AD798" start="0" length="2147483647">
    <dxf>
      <font/>
    </dxf>
  </rfmt>
  <rfmt sheetId="1" sqref="A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8" start="0" length="0">
    <dxf>
      <fill>
        <patternFill patternType="solid">
          <bgColor rgb="FFF2F2F2"/>
        </patternFill>
      </fill>
    </dxf>
  </rfmt>
  <rfmt sheetId="1" sqref="AE798" start="0" length="2147483647">
    <dxf>
      <font/>
    </dxf>
  </rfmt>
  <rfmt sheetId="1" sqref="AE798" start="0" length="2147483647">
    <dxf>
      <font/>
    </dxf>
  </rfmt>
  <rfmt sheetId="1" sqref="A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8" start="0" length="0">
    <dxf>
      <fill>
        <patternFill patternType="solid">
          <bgColor rgb="FFF2F2F2"/>
        </patternFill>
      </fill>
    </dxf>
  </rfmt>
  <rfmt sheetId="1" sqref="AF798" start="0" length="2147483647">
    <dxf>
      <font/>
    </dxf>
  </rfmt>
  <rfmt sheetId="1" sqref="AF798" start="0" length="2147483647">
    <dxf>
      <font/>
    </dxf>
  </rfmt>
  <rfmt sheetId="1" sqref="A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8" start="0" length="0">
    <dxf>
      <fill>
        <patternFill patternType="solid">
          <bgColor rgb="FFF2F2F2"/>
        </patternFill>
      </fill>
    </dxf>
  </rfmt>
  <rfmt sheetId="1" sqref="AG798" start="0" length="2147483647">
    <dxf>
      <font/>
    </dxf>
  </rfmt>
  <rfmt sheetId="1" sqref="AG798" start="0" length="2147483647">
    <dxf>
      <font/>
    </dxf>
  </rfmt>
  <rfmt sheetId="1" sqref="A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8" start="0" length="0">
    <dxf>
      <fill>
        <patternFill patternType="solid">
          <bgColor rgb="FFF2F2F2"/>
        </patternFill>
      </fill>
    </dxf>
  </rfmt>
  <rfmt sheetId="1" sqref="AH798" start="0" length="2147483647">
    <dxf>
      <font/>
    </dxf>
  </rfmt>
  <rfmt sheetId="1" sqref="AH798" start="0" length="2147483647">
    <dxf>
      <font/>
    </dxf>
  </rfmt>
  <rfmt sheetId="1" sqref="AI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798" start="0" length="0">
    <dxf>
      <fill>
        <patternFill patternType="solid">
          <bgColor rgb="FFF2F2F2"/>
        </patternFill>
      </fill>
    </dxf>
  </rfmt>
  <rfmt sheetId="1" sqref="AI798" start="0" length="2147483647">
    <dxf>
      <font/>
    </dxf>
  </rfmt>
  <rfmt sheetId="1" sqref="AI798" start="0" length="2147483647">
    <dxf>
      <font/>
    </dxf>
  </rfmt>
  <rcc rId="2133" sId="1">
    <nc r="B798">
      <v>28091</v>
    </nc>
  </rcc>
  <rfmt sheetId="1" sqref="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798" start="0" length="2147483647">
    <dxf>
      <font/>
    </dxf>
  </rfmt>
  <rfmt sheetId="1" sqref="B798" start="0" length="2147483647">
    <dxf>
      <font/>
    </dxf>
  </rfmt>
  <rcc rId="2134" sId="1">
    <nc r="C798" t="inlineStr">
      <is>
        <t>ELF US Equity</t>
      </is>
    </nc>
  </rcc>
  <rfmt sheetId="1" sqref="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798" start="0" length="2147483647">
    <dxf>
      <font/>
    </dxf>
  </rfmt>
  <rfmt sheetId="1" sqref="C798" start="0" length="2147483647">
    <dxf>
      <font/>
    </dxf>
  </rfmt>
  <rcc rId="2135" sId="1">
    <nc r="E798" t="inlineStr">
      <is>
        <t>elf Beauty</t>
      </is>
    </nc>
  </rcc>
  <rfmt sheetId="1" sqref="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798" start="0" length="2147483647">
    <dxf>
      <font/>
    </dxf>
  </rfmt>
  <rfmt sheetId="1" sqref="E798" start="0" length="2147483647">
    <dxf>
      <font/>
    </dxf>
  </rfmt>
  <rcc rId="2136" sId="1">
    <nc r="D798">
      <f>_xll.BDP(C798,$D$11)</f>
    </nc>
  </rcc>
  <rfmt sheetId="1" sqref="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798" start="0" length="2147483647">
    <dxf>
      <font/>
    </dxf>
  </rfmt>
  <rfmt sheetId="1" sqref="D798" start="0" length="2147483647">
    <dxf>
      <font/>
    </dxf>
  </rfmt>
  <rcc rId="2137" sId="1">
    <nc r="F798">
      <f>_xll.BDP(C798,$F$11)</f>
    </nc>
  </rcc>
  <rfmt sheetId="1" sqref="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798" start="0" length="2147483647">
    <dxf>
      <font/>
    </dxf>
  </rfmt>
  <rfmt sheetId="1" sqref="F798" start="0" length="2147483647">
    <dxf>
      <font/>
    </dxf>
  </rfmt>
  <rcc rId="2138" sId="1">
    <nc r="G798">
      <f>_xll.BDP(C798,$G$11)</f>
    </nc>
  </rcc>
  <rfmt sheetId="1" sqref="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798" start="0" length="2147483647">
    <dxf>
      <font/>
    </dxf>
  </rfmt>
  <rfmt sheetId="1" sqref="G798" start="0" length="2147483647">
    <dxf>
      <font/>
    </dxf>
  </rfmt>
  <rcc rId="2139" sId="1">
    <nc r="AB798">
      <f>_xll.BDH(C798,$AB$11,$D$1,$D$1)</f>
    </nc>
  </rcc>
  <rfmt sheetId="1" sqref="AB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798" start="0" length="0">
    <dxf>
      <fill>
        <patternFill patternType="solid">
          <bgColor rgb="FFF2F2F2"/>
        </patternFill>
      </fill>
    </dxf>
  </rfmt>
  <rfmt sheetId="1" sqref="AB798" start="0" length="2147483647">
    <dxf>
      <font/>
    </dxf>
  </rfmt>
  <rfmt sheetId="1" sqref="AB798" start="0" length="2147483647">
    <dxf>
      <font/>
    </dxf>
  </rfmt>
  <rcc rId="2140" sId="1">
    <nc r="H798">
      <f>IF(OR(OR(G798="#N/A N/A",G798="#N/A Real Time"),OR(F798="#N/A N/A",F798="#N/A Real Time")),0,  G798 - F798)</f>
    </nc>
  </rcc>
  <rfmt sheetId="1" sqref="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798" start="0" length="2147483647">
    <dxf>
      <font/>
    </dxf>
  </rfmt>
  <rfmt sheetId="1" sqref="H798" start="0" length="2147483647">
    <dxf>
      <font/>
    </dxf>
  </rfmt>
  <rcc rId="2141" sId="1">
    <nc r="I798">
      <f>IF(OR(F798=0,F798="#N/A N/A"),0,H798 / F798*100)</f>
    </nc>
  </rcc>
  <rfmt sheetId="1" sqref="I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798" start="0" length="2147483647">
    <dxf>
      <font/>
    </dxf>
  </rfmt>
  <rfmt sheetId="1" sqref="I798" start="0" length="2147483647">
    <dxf>
      <font/>
    </dxf>
  </rfmt>
  <rcc rId="2142" sId="1" numFmtId="4">
    <nc r="J798">
      <v>-12424</v>
    </nc>
  </rcc>
  <rfmt sheetId="1" sqref="J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798" start="0" length="2147483647">
    <dxf>
      <font/>
    </dxf>
  </rfmt>
  <rfmt sheetId="1" sqref="J798" start="0" length="2147483647">
    <dxf>
      <font/>
    </dxf>
  </rfmt>
  <rcc rId="2143" sId="1">
    <nc r="K798">
      <f>CONCATENATE(D849,D798, " Curncy")</f>
    </nc>
  </rcc>
  <rfmt sheetId="1" sqref="K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798" start="0" length="2147483647">
    <dxf>
      <font/>
    </dxf>
  </rfmt>
  <rfmt sheetId="1" sqref="K798" start="0" length="2147483647">
    <dxf>
      <font/>
    </dxf>
  </rfmt>
  <rcc rId="2144" sId="1">
    <nc r="L798">
      <f>IF(D798 = D849,1,_xll.BDP(K798,$L$11))</f>
    </nc>
  </rcc>
  <rfmt sheetId="1" sqref="L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798" start="0" length="2147483647">
    <dxf>
      <font/>
    </dxf>
  </rfmt>
  <rfmt sheetId="1" sqref="L798" start="0" length="2147483647">
    <dxf>
      <font/>
    </dxf>
  </rfmt>
  <rcc rId="2145" sId="1">
    <nc r="M798">
      <f>IF(D798 = D849,1,_xll.BDP(K798,$M$11)*L798)</f>
    </nc>
  </rcc>
  <rfmt sheetId="1" sqref="M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798" start="0" length="2147483647">
    <dxf>
      <font/>
    </dxf>
  </rfmt>
  <rfmt sheetId="1" sqref="M798" start="0" length="2147483647">
    <dxf>
      <font/>
    </dxf>
  </rfmt>
  <rcc rId="2146" sId="1">
    <nc r="N798">
      <f>H798*J798*V798/M798</f>
    </nc>
  </rcc>
  <rfmt sheetId="1" sqref="N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798" start="0" length="2147483647">
    <dxf>
      <font/>
    </dxf>
  </rfmt>
  <rfmt sheetId="1" sqref="N798" start="0" length="2147483647">
    <dxf>
      <font/>
    </dxf>
  </rfmt>
  <rcc rId="2147" sId="1">
    <nc r="O798">
      <f>N798 / AA848</f>
    </nc>
  </rcc>
  <rfmt sheetId="1" sqref="O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798" start="0" length="2147483647">
    <dxf>
      <font/>
    </dxf>
  </rfmt>
  <rfmt sheetId="1" sqref="O798" start="0" length="2147483647">
    <dxf>
      <font/>
    </dxf>
  </rfmt>
  <rcc rId="2148" sId="1">
    <nc r="P798">
      <f>N798 / AA849</f>
    </nc>
  </rcc>
  <rfmt sheetId="1" sqref="P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798" start="0" length="2147483647">
    <dxf>
      <font/>
    </dxf>
  </rfmt>
  <rfmt sheetId="1" sqref="P798" start="0" length="2147483647">
    <dxf>
      <font/>
    </dxf>
  </rfmt>
  <rcc rId="2149" sId="1">
    <nc r="Q798">
      <f>IF(J798=0,0,G798*J798*V798/M798)</f>
    </nc>
  </rcc>
  <rfmt sheetId="1" sqref="Q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798" start="0" length="2147483647">
    <dxf>
      <font/>
    </dxf>
  </rfmt>
  <rfmt sheetId="1" sqref="Q798" start="0" length="2147483647">
    <dxf>
      <font/>
    </dxf>
  </rfmt>
  <rcc rId="2150" sId="1">
    <nc r="R798">
      <f>Q798 / AA848*100</f>
    </nc>
  </rcc>
  <rfmt sheetId="1" sqref="R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798" start="0" length="2147483647">
    <dxf>
      <font/>
    </dxf>
  </rfmt>
  <rfmt sheetId="1" sqref="R798" start="0" length="2147483647">
    <dxf>
      <font/>
    </dxf>
  </rfmt>
  <rcc rId="2151" sId="1">
    <nc r="S798">
      <f>Q798 / AA849*100</f>
    </nc>
  </rcc>
  <rfmt sheetId="1" sqref="S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798" start="0" length="2147483647">
    <dxf>
      <font/>
    </dxf>
  </rfmt>
  <rfmt sheetId="1" sqref="S798" start="0" length="2147483647">
    <dxf>
      <font/>
    </dxf>
  </rfmt>
  <rcc rId="2152" sId="1">
    <nc r="T798">
      <f>IF(S798&lt;0,R798,0)</f>
    </nc>
  </rcc>
  <rfmt sheetId="1" sqref="T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798" start="0" length="2147483647">
    <dxf>
      <font/>
    </dxf>
  </rfmt>
  <rfmt sheetId="1" sqref="T798" start="0" length="2147483647">
    <dxf>
      <font/>
    </dxf>
  </rfmt>
  <rcc rId="2153" sId="1">
    <nc r="U798">
      <f>IF(S798&gt;0,R798,0)</f>
    </nc>
  </rcc>
  <rfmt sheetId="1" sqref="U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798" start="0" length="2147483647">
    <dxf>
      <font/>
    </dxf>
  </rfmt>
  <rfmt sheetId="1" sqref="U798" start="0" length="2147483647">
    <dxf>
      <font/>
    </dxf>
  </rfmt>
  <rcc rId="2154" sId="1">
    <nc r="V798">
      <f>IF(EXACT(D798,UPPER(D798)),1,0.01)/X798</f>
    </nc>
  </rcc>
  <rfmt sheetId="1" sqref="V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798" start="0" length="2147483647">
    <dxf>
      <font/>
    </dxf>
  </rfmt>
  <rfmt sheetId="1" sqref="V798" start="0" length="2147483647">
    <dxf>
      <font/>
    </dxf>
  </rfmt>
  <rcc rId="2155" sId="1">
    <nc r="W798">
      <v>0</v>
    </nc>
  </rcc>
  <rfmt sheetId="1" sqref="W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798" start="0" length="2147483647">
    <dxf>
      <font/>
    </dxf>
  </rfmt>
  <rfmt sheetId="1" sqref="W798" start="0" length="2147483647">
    <dxf>
      <font/>
    </dxf>
  </rfmt>
  <rcc rId="2156" sId="1">
    <nc r="X798">
      <v>1</v>
    </nc>
  </rcc>
  <rfmt sheetId="1" sqref="X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798" start="0" length="2147483647">
    <dxf>
      <font/>
    </dxf>
  </rfmt>
  <rfmt sheetId="1" sqref="X798" start="0" length="2147483647">
    <dxf>
      <font/>
    </dxf>
  </rfmt>
  <rcc rId="2157" sId="1">
    <nc r="Y798">
      <f>IF(AND(S798&lt;0,O798&gt;0),O798,0)</f>
    </nc>
  </rcc>
  <rfmt sheetId="1" sqref="Y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798" start="0" length="2147483647">
    <dxf>
      <font/>
    </dxf>
  </rfmt>
  <rfmt sheetId="1" sqref="Y798" start="0" length="2147483647">
    <dxf>
      <font/>
    </dxf>
  </rfmt>
  <rcc rId="2158" sId="1">
    <nc r="Z798">
      <f>IF(AND(S798&gt;0,O798&gt;0),O798,0)</f>
    </nc>
  </rcc>
  <rfmt sheetId="1" sqref="Z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798" start="0" length="2147483647">
    <dxf>
      <font/>
    </dxf>
  </rfmt>
  <rfmt sheetId="1" sqref="Z798" start="0" length="2147483647">
    <dxf>
      <font/>
    </dxf>
  </rfmt>
  <rcc rId="2159" sId="1">
    <nc r="AC798">
      <f>IF(OR(OR(F798="#N/A N/A",F798="#N/A Real Time"),OR(AB798="#N/A N/A",AB798="#N/A Real Time")),0,  F798 - AB798)</f>
    </nc>
  </rcc>
  <rfmt sheetId="1" sqref="AC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798" start="0" length="0">
    <dxf>
      <fill>
        <patternFill patternType="solid">
          <bgColor rgb="FFF2F2F2"/>
        </patternFill>
      </fill>
    </dxf>
  </rfmt>
  <rfmt sheetId="1" sqref="AC798" start="0" length="2147483647">
    <dxf>
      <font/>
    </dxf>
  </rfmt>
  <rfmt sheetId="1" sqref="AC798" start="0" length="2147483647">
    <dxf>
      <font/>
    </dxf>
  </rfmt>
  <rcc rId="2160" sId="1">
    <nc r="AD798">
      <f>IF(OR(AB798=0,AB798="#N/A N/A"),0,AC798 / AB798*100)</f>
    </nc>
  </rcc>
  <rfmt sheetId="1" sqref="AD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798" start="0" length="0">
    <dxf>
      <fill>
        <patternFill patternType="solid">
          <bgColor rgb="FFF2F2F2"/>
        </patternFill>
      </fill>
    </dxf>
  </rfmt>
  <rfmt sheetId="1" sqref="AD798" start="0" length="2147483647">
    <dxf>
      <font/>
    </dxf>
  </rfmt>
  <rfmt sheetId="1" sqref="AD798" start="0" length="2147483647">
    <dxf>
      <font/>
    </dxf>
  </rfmt>
  <rcc rId="2161" sId="1" numFmtId="4">
    <nc r="AE798">
      <v>-12424</v>
    </nc>
  </rcc>
  <rfmt sheetId="1" sqref="AE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798" start="0" length="0">
    <dxf>
      <fill>
        <patternFill patternType="solid">
          <bgColor rgb="FFF2F2F2"/>
        </patternFill>
      </fill>
    </dxf>
  </rfmt>
  <rfmt sheetId="1" sqref="AE798" start="0" length="2147483647">
    <dxf>
      <font/>
    </dxf>
  </rfmt>
  <rfmt sheetId="1" sqref="AE798" start="0" length="2147483647">
    <dxf>
      <font/>
    </dxf>
  </rfmt>
  <rcc rId="2162" sId="1">
    <nc r="AF798">
      <f>IF(D798 = D849,1,_xll.BDP(K798,$AF$11)*L798)</f>
    </nc>
  </rcc>
  <rfmt sheetId="1" sqref="AF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798" start="0" length="0">
    <dxf>
      <fill>
        <patternFill patternType="solid">
          <bgColor rgb="FFF2F2F2"/>
        </patternFill>
      </fill>
    </dxf>
  </rfmt>
  <rfmt sheetId="1" sqref="AF798" start="0" length="2147483647">
    <dxf>
      <font/>
    </dxf>
  </rfmt>
  <rfmt sheetId="1" sqref="AF798" start="0" length="2147483647">
    <dxf>
      <font/>
    </dxf>
  </rfmt>
  <rcc rId="2163" sId="1">
    <nc r="AG798">
      <f>AC798*AE798*V798/AF798 / AI848</f>
    </nc>
  </rcc>
  <rfmt sheetId="1" sqref="AG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798" start="0" length="0">
    <dxf>
      <fill>
        <patternFill patternType="solid">
          <bgColor rgb="FFF2F2F2"/>
        </patternFill>
      </fill>
    </dxf>
  </rfmt>
  <rfmt sheetId="1" sqref="AG798" start="0" length="2147483647">
    <dxf>
      <font/>
    </dxf>
  </rfmt>
  <rfmt sheetId="1" sqref="AG798" start="0" length="2147483647">
    <dxf>
      <font/>
    </dxf>
  </rfmt>
  <rcc rId="2164" sId="1">
    <nc r="AH798">
      <f>AC798*AE798*V798/AF798 / AI849</f>
    </nc>
  </rcc>
  <rfmt sheetId="1" sqref="AH7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798" start="0" length="0">
    <dxf>
      <fill>
        <patternFill patternType="solid">
          <bgColor rgb="FFF2F2F2"/>
        </patternFill>
      </fill>
    </dxf>
  </rfmt>
  <rfmt sheetId="1" sqref="AH798" start="0" length="2147483647">
    <dxf>
      <font/>
    </dxf>
  </rfmt>
  <rfmt sheetId="1" sqref="AH798" start="0" length="2147483647">
    <dxf>
      <font/>
    </dxf>
  </rfmt>
  <rrc rId="2165" sId="1" ref="A800:XFD800" action="insertRow">
    <undo index="0" exp="area" dr="G$1:G$1048576" r="E9" sId="1"/>
    <undo index="2" exp="area" ref3D="1" dr="$A$774:$XFD$84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0:AI800" start="0" length="0">
    <dxf>
      <fill>
        <patternFill patternType="none">
          <bgColor indexed="65"/>
        </patternFill>
      </fill>
    </dxf>
  </rfmt>
  <rfmt sheetId="1" sqref="A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0" start="0" length="2147483647">
    <dxf>
      <font/>
    </dxf>
  </rfmt>
  <rfmt sheetId="1" sqref="A800" start="0" length="2147483647">
    <dxf>
      <font/>
    </dxf>
  </rfmt>
  <rfmt sheetId="1" sqref="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0" start="0" length="2147483647">
    <dxf>
      <font/>
    </dxf>
  </rfmt>
  <rfmt sheetId="1" sqref="B800" start="0" length="2147483647">
    <dxf>
      <font/>
    </dxf>
  </rfmt>
  <rfmt sheetId="1" sqref="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0" start="0" length="2147483647">
    <dxf>
      <font/>
    </dxf>
  </rfmt>
  <rfmt sheetId="1" sqref="C800" start="0" length="2147483647">
    <dxf>
      <font/>
    </dxf>
  </rfmt>
  <rfmt sheetId="1" sqref="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0" start="0" length="2147483647">
    <dxf>
      <font/>
    </dxf>
  </rfmt>
  <rfmt sheetId="1" sqref="D800" start="0" length="2147483647">
    <dxf>
      <font/>
    </dxf>
  </rfmt>
  <rfmt sheetId="1" sqref="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0" start="0" length="2147483647">
    <dxf>
      <font/>
    </dxf>
  </rfmt>
  <rfmt sheetId="1" sqref="E800" start="0" length="2147483647">
    <dxf>
      <font/>
    </dxf>
  </rfmt>
  <rfmt sheetId="1" sqref="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0" start="0" length="2147483647">
    <dxf>
      <font/>
    </dxf>
  </rfmt>
  <rfmt sheetId="1" sqref="F800" start="0" length="2147483647">
    <dxf>
      <font/>
    </dxf>
  </rfmt>
  <rfmt sheetId="1" sqref="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0" start="0" length="2147483647">
    <dxf>
      <font/>
    </dxf>
  </rfmt>
  <rfmt sheetId="1" sqref="G800" start="0" length="2147483647">
    <dxf>
      <font/>
    </dxf>
  </rfmt>
  <rfmt sheetId="1" sqref="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0" start="0" length="2147483647">
    <dxf>
      <font/>
    </dxf>
  </rfmt>
  <rfmt sheetId="1" sqref="H800" start="0" length="2147483647">
    <dxf>
      <font/>
    </dxf>
  </rfmt>
  <rfmt sheetId="1" sqref="I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0" start="0" length="2147483647">
    <dxf>
      <font/>
    </dxf>
  </rfmt>
  <rfmt sheetId="1" sqref="I800" start="0" length="2147483647">
    <dxf>
      <font/>
    </dxf>
  </rfmt>
  <rfmt sheetId="1" sqref="J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0" start="0" length="2147483647">
    <dxf>
      <font/>
    </dxf>
  </rfmt>
  <rfmt sheetId="1" sqref="J800" start="0" length="2147483647">
    <dxf>
      <font/>
    </dxf>
  </rfmt>
  <rfmt sheetId="1" sqref="K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0" start="0" length="2147483647">
    <dxf>
      <font/>
    </dxf>
  </rfmt>
  <rfmt sheetId="1" sqref="K800" start="0" length="2147483647">
    <dxf>
      <font/>
    </dxf>
  </rfmt>
  <rfmt sheetId="1" sqref="L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0" start="0" length="2147483647">
    <dxf>
      <font/>
    </dxf>
  </rfmt>
  <rfmt sheetId="1" sqref="L800" start="0" length="2147483647">
    <dxf>
      <font/>
    </dxf>
  </rfmt>
  <rfmt sheetId="1" sqref="M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0" start="0" length="2147483647">
    <dxf>
      <font/>
    </dxf>
  </rfmt>
  <rfmt sheetId="1" sqref="M800" start="0" length="2147483647">
    <dxf>
      <font/>
    </dxf>
  </rfmt>
  <rfmt sheetId="1" sqref="N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0" start="0" length="2147483647">
    <dxf>
      <font/>
    </dxf>
  </rfmt>
  <rfmt sheetId="1" sqref="N800" start="0" length="2147483647">
    <dxf>
      <font/>
    </dxf>
  </rfmt>
  <rfmt sheetId="1" sqref="O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0" start="0" length="2147483647">
    <dxf>
      <font/>
    </dxf>
  </rfmt>
  <rfmt sheetId="1" sqref="O800" start="0" length="2147483647">
    <dxf>
      <font/>
    </dxf>
  </rfmt>
  <rfmt sheetId="1" sqref="P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0" start="0" length="2147483647">
    <dxf>
      <font/>
    </dxf>
  </rfmt>
  <rfmt sheetId="1" sqref="P800" start="0" length="2147483647">
    <dxf>
      <font/>
    </dxf>
  </rfmt>
  <rfmt sheetId="1" sqref="Q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0" start="0" length="2147483647">
    <dxf>
      <font/>
    </dxf>
  </rfmt>
  <rfmt sheetId="1" sqref="Q800" start="0" length="2147483647">
    <dxf>
      <font/>
    </dxf>
  </rfmt>
  <rfmt sheetId="1" sqref="R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0" start="0" length="2147483647">
    <dxf>
      <font/>
    </dxf>
  </rfmt>
  <rfmt sheetId="1" sqref="R800" start="0" length="2147483647">
    <dxf>
      <font/>
    </dxf>
  </rfmt>
  <rfmt sheetId="1" sqref="S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0" start="0" length="2147483647">
    <dxf>
      <font/>
    </dxf>
  </rfmt>
  <rfmt sheetId="1" sqref="S800" start="0" length="2147483647">
    <dxf>
      <font/>
    </dxf>
  </rfmt>
  <rfmt sheetId="1" sqref="T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0" start="0" length="2147483647">
    <dxf>
      <font/>
    </dxf>
  </rfmt>
  <rfmt sheetId="1" sqref="T800" start="0" length="2147483647">
    <dxf>
      <font/>
    </dxf>
  </rfmt>
  <rfmt sheetId="1" sqref="U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0" start="0" length="2147483647">
    <dxf>
      <font/>
    </dxf>
  </rfmt>
  <rfmt sheetId="1" sqref="U800" start="0" length="2147483647">
    <dxf>
      <font/>
    </dxf>
  </rfmt>
  <rfmt sheetId="1" sqref="V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0" start="0" length="2147483647">
    <dxf>
      <font/>
    </dxf>
  </rfmt>
  <rfmt sheetId="1" sqref="V800" start="0" length="2147483647">
    <dxf>
      <font/>
    </dxf>
  </rfmt>
  <rfmt sheetId="1" sqref="W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0" start="0" length="2147483647">
    <dxf>
      <font/>
    </dxf>
  </rfmt>
  <rfmt sheetId="1" sqref="W800" start="0" length="2147483647">
    <dxf>
      <font/>
    </dxf>
  </rfmt>
  <rfmt sheetId="1" sqref="X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0" start="0" length="2147483647">
    <dxf>
      <font/>
    </dxf>
  </rfmt>
  <rfmt sheetId="1" sqref="X800" start="0" length="2147483647">
    <dxf>
      <font/>
    </dxf>
  </rfmt>
  <rfmt sheetId="1" sqref="Y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0" start="0" length="2147483647">
    <dxf>
      <font/>
    </dxf>
  </rfmt>
  <rfmt sheetId="1" sqref="Y800" start="0" length="2147483647">
    <dxf>
      <font/>
    </dxf>
  </rfmt>
  <rfmt sheetId="1" sqref="Z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0" start="0" length="2147483647">
    <dxf>
      <font/>
    </dxf>
  </rfmt>
  <rfmt sheetId="1" sqref="Z800" start="0" length="2147483647">
    <dxf>
      <font/>
    </dxf>
  </rfmt>
  <rfmt sheetId="1" sqref="AA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0" start="0" length="2147483647">
    <dxf>
      <font/>
    </dxf>
  </rfmt>
  <rfmt sheetId="1" sqref="AA800" start="0" length="2147483647">
    <dxf>
      <font/>
    </dxf>
  </rfmt>
  <rfmt sheetId="1" sqref="A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0" start="0" length="0">
    <dxf>
      <fill>
        <patternFill patternType="solid">
          <bgColor rgb="FFF2F2F2"/>
        </patternFill>
      </fill>
    </dxf>
  </rfmt>
  <rfmt sheetId="1" sqref="AB800" start="0" length="2147483647">
    <dxf>
      <font/>
    </dxf>
  </rfmt>
  <rfmt sheetId="1" sqref="AB800" start="0" length="2147483647">
    <dxf>
      <font/>
    </dxf>
  </rfmt>
  <rfmt sheetId="1" sqref="A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0" start="0" length="0">
    <dxf>
      <fill>
        <patternFill patternType="solid">
          <bgColor rgb="FFF2F2F2"/>
        </patternFill>
      </fill>
    </dxf>
  </rfmt>
  <rfmt sheetId="1" sqref="AC800" start="0" length="2147483647">
    <dxf>
      <font/>
    </dxf>
  </rfmt>
  <rfmt sheetId="1" sqref="AC800" start="0" length="2147483647">
    <dxf>
      <font/>
    </dxf>
  </rfmt>
  <rfmt sheetId="1" sqref="A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0" start="0" length="0">
    <dxf>
      <fill>
        <patternFill patternType="solid">
          <bgColor rgb="FFF2F2F2"/>
        </patternFill>
      </fill>
    </dxf>
  </rfmt>
  <rfmt sheetId="1" sqref="AD800" start="0" length="2147483647">
    <dxf>
      <font/>
    </dxf>
  </rfmt>
  <rfmt sheetId="1" sqref="AD800" start="0" length="2147483647">
    <dxf>
      <font/>
    </dxf>
  </rfmt>
  <rfmt sheetId="1" sqref="A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0" start="0" length="0">
    <dxf>
      <fill>
        <patternFill patternType="solid">
          <bgColor rgb="FFF2F2F2"/>
        </patternFill>
      </fill>
    </dxf>
  </rfmt>
  <rfmt sheetId="1" sqref="AE800" start="0" length="2147483647">
    <dxf>
      <font/>
    </dxf>
  </rfmt>
  <rfmt sheetId="1" sqref="AE800" start="0" length="2147483647">
    <dxf>
      <font/>
    </dxf>
  </rfmt>
  <rfmt sheetId="1" sqref="A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0" start="0" length="0">
    <dxf>
      <fill>
        <patternFill patternType="solid">
          <bgColor rgb="FFF2F2F2"/>
        </patternFill>
      </fill>
    </dxf>
  </rfmt>
  <rfmt sheetId="1" sqref="AF800" start="0" length="2147483647">
    <dxf>
      <font/>
    </dxf>
  </rfmt>
  <rfmt sheetId="1" sqref="AF800" start="0" length="2147483647">
    <dxf>
      <font/>
    </dxf>
  </rfmt>
  <rfmt sheetId="1" sqref="A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0" start="0" length="0">
    <dxf>
      <fill>
        <patternFill patternType="solid">
          <bgColor rgb="FFF2F2F2"/>
        </patternFill>
      </fill>
    </dxf>
  </rfmt>
  <rfmt sheetId="1" sqref="AG800" start="0" length="2147483647">
    <dxf>
      <font/>
    </dxf>
  </rfmt>
  <rfmt sheetId="1" sqref="AG800" start="0" length="2147483647">
    <dxf>
      <font/>
    </dxf>
  </rfmt>
  <rfmt sheetId="1" sqref="A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0" start="0" length="0">
    <dxf>
      <fill>
        <patternFill patternType="solid">
          <bgColor rgb="FFF2F2F2"/>
        </patternFill>
      </fill>
    </dxf>
  </rfmt>
  <rfmt sheetId="1" sqref="AH800" start="0" length="2147483647">
    <dxf>
      <font/>
    </dxf>
  </rfmt>
  <rfmt sheetId="1" sqref="AH800" start="0" length="2147483647">
    <dxf>
      <font/>
    </dxf>
  </rfmt>
  <rfmt sheetId="1" sqref="AI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0" start="0" length="0">
    <dxf>
      <fill>
        <patternFill patternType="solid">
          <bgColor rgb="FFF2F2F2"/>
        </patternFill>
      </fill>
    </dxf>
  </rfmt>
  <rfmt sheetId="1" sqref="AI800" start="0" length="2147483647">
    <dxf>
      <font/>
    </dxf>
  </rfmt>
  <rfmt sheetId="1" sqref="AI800" start="0" length="2147483647">
    <dxf>
      <font/>
    </dxf>
  </rfmt>
  <rcc rId="2166" sId="1">
    <nc r="B800">
      <v>26364</v>
    </nc>
  </rcc>
  <rfmt sheetId="1" sqref="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0" start="0" length="2147483647">
    <dxf>
      <font/>
    </dxf>
  </rfmt>
  <rfmt sheetId="1" sqref="B800" start="0" length="2147483647">
    <dxf>
      <font/>
    </dxf>
  </rfmt>
  <rcc rId="2167" sId="1">
    <nc r="C800" t="inlineStr">
      <is>
        <t>ESV US Equity</t>
      </is>
    </nc>
  </rcc>
  <rfmt sheetId="1" sqref="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0" start="0" length="2147483647">
    <dxf>
      <font/>
    </dxf>
  </rfmt>
  <rfmt sheetId="1" sqref="C800" start="0" length="2147483647">
    <dxf>
      <font/>
    </dxf>
  </rfmt>
  <rcc rId="2168" sId="1">
    <nc r="E800" t="inlineStr">
      <is>
        <t>Ensco</t>
      </is>
    </nc>
  </rcc>
  <rfmt sheetId="1" sqref="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0" start="0" length="2147483647">
    <dxf>
      <font/>
    </dxf>
  </rfmt>
  <rfmt sheetId="1" sqref="E800" start="0" length="2147483647">
    <dxf>
      <font/>
    </dxf>
  </rfmt>
  <rcc rId="2169" sId="1">
    <nc r="D800">
      <f>_xll.BDP(C800,$D$11)</f>
    </nc>
  </rcc>
  <rfmt sheetId="1" sqref="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0" start="0" length="2147483647">
    <dxf>
      <font/>
    </dxf>
  </rfmt>
  <rfmt sheetId="1" sqref="D800" start="0" length="2147483647">
    <dxf>
      <font/>
    </dxf>
  </rfmt>
  <rcc rId="2170" sId="1">
    <nc r="F800">
      <f>_xll.BDP(C800,$F$11)</f>
    </nc>
  </rcc>
  <rfmt sheetId="1" sqref="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0" start="0" length="2147483647">
    <dxf>
      <font/>
    </dxf>
  </rfmt>
  <rfmt sheetId="1" sqref="F800" start="0" length="2147483647">
    <dxf>
      <font/>
    </dxf>
  </rfmt>
  <rcc rId="2171" sId="1">
    <nc r="G800">
      <f>_xll.BDP(C800,$G$11)</f>
    </nc>
  </rcc>
  <rfmt sheetId="1" sqref="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0" start="0" length="2147483647">
    <dxf>
      <font/>
    </dxf>
  </rfmt>
  <rfmt sheetId="1" sqref="G800" start="0" length="2147483647">
    <dxf>
      <font/>
    </dxf>
  </rfmt>
  <rcc rId="2172" sId="1">
    <nc r="AB800">
      <f>_xll.BDH(C800,$AB$11,$D$1,$D$1)</f>
    </nc>
  </rcc>
  <rfmt sheetId="1" sqref="AB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0" start="0" length="0">
    <dxf>
      <fill>
        <patternFill patternType="solid">
          <bgColor rgb="FFF2F2F2"/>
        </patternFill>
      </fill>
    </dxf>
  </rfmt>
  <rfmt sheetId="1" sqref="AB800" start="0" length="2147483647">
    <dxf>
      <font/>
    </dxf>
  </rfmt>
  <rfmt sheetId="1" sqref="AB800" start="0" length="2147483647">
    <dxf>
      <font/>
    </dxf>
  </rfmt>
  <rcc rId="2173" sId="1">
    <nc r="H800">
      <f>IF(OR(OR(G800="#N/A N/A",G800="#N/A Real Time"),OR(F800="#N/A N/A",F800="#N/A Real Time")),0,  G800 - F800)</f>
    </nc>
  </rcc>
  <rfmt sheetId="1" sqref="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0" start="0" length="2147483647">
    <dxf>
      <font/>
    </dxf>
  </rfmt>
  <rfmt sheetId="1" sqref="H800" start="0" length="2147483647">
    <dxf>
      <font/>
    </dxf>
  </rfmt>
  <rcc rId="2174" sId="1">
    <nc r="I800">
      <f>IF(OR(F800=0,F800="#N/A N/A"),0,H800 / F800*100)</f>
    </nc>
  </rcc>
  <rfmt sheetId="1" sqref="I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0" start="0" length="2147483647">
    <dxf>
      <font/>
    </dxf>
  </rfmt>
  <rfmt sheetId="1" sqref="I800" start="0" length="2147483647">
    <dxf>
      <font/>
    </dxf>
  </rfmt>
  <rcc rId="2175" sId="1" numFmtId="4">
    <nc r="J800">
      <v>290330</v>
    </nc>
  </rcc>
  <rfmt sheetId="1" sqref="J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0" start="0" length="2147483647">
    <dxf>
      <font/>
    </dxf>
  </rfmt>
  <rfmt sheetId="1" sqref="J800" start="0" length="2147483647">
    <dxf>
      <font/>
    </dxf>
  </rfmt>
  <rcc rId="2176" sId="1">
    <nc r="K800">
      <f>CONCATENATE(D850,D800, " Curncy")</f>
    </nc>
  </rcc>
  <rfmt sheetId="1" sqref="K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0" start="0" length="2147483647">
    <dxf>
      <font/>
    </dxf>
  </rfmt>
  <rfmt sheetId="1" sqref="K800" start="0" length="2147483647">
    <dxf>
      <font/>
    </dxf>
  </rfmt>
  <rcc rId="2177" sId="1">
    <nc r="L800">
      <f>IF(D800 = D850,1,_xll.BDP(K800,$L$11))</f>
    </nc>
  </rcc>
  <rfmt sheetId="1" sqref="L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0" start="0" length="2147483647">
    <dxf>
      <font/>
    </dxf>
  </rfmt>
  <rfmt sheetId="1" sqref="L800" start="0" length="2147483647">
    <dxf>
      <font/>
    </dxf>
  </rfmt>
  <rcc rId="2178" sId="1">
    <nc r="M800">
      <f>IF(D800 = D850,1,_xll.BDP(K800,$M$11)*L800)</f>
    </nc>
  </rcc>
  <rfmt sheetId="1" sqref="M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0" start="0" length="2147483647">
    <dxf>
      <font/>
    </dxf>
  </rfmt>
  <rfmt sheetId="1" sqref="M800" start="0" length="2147483647">
    <dxf>
      <font/>
    </dxf>
  </rfmt>
  <rcc rId="2179" sId="1">
    <nc r="N800">
      <f>H800*J800*V800/M800</f>
    </nc>
  </rcc>
  <rfmt sheetId="1" sqref="N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0" start="0" length="2147483647">
    <dxf>
      <font/>
    </dxf>
  </rfmt>
  <rfmt sheetId="1" sqref="N800" start="0" length="2147483647">
    <dxf>
      <font/>
    </dxf>
  </rfmt>
  <rcc rId="2180" sId="1">
    <nc r="O800">
      <f>N800 / AA849</f>
    </nc>
  </rcc>
  <rfmt sheetId="1" sqref="O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0" start="0" length="2147483647">
    <dxf>
      <font/>
    </dxf>
  </rfmt>
  <rfmt sheetId="1" sqref="O800" start="0" length="2147483647">
    <dxf>
      <font/>
    </dxf>
  </rfmt>
  <rcc rId="2181" sId="1">
    <nc r="P800">
      <f>N800 / AA850</f>
    </nc>
  </rcc>
  <rfmt sheetId="1" sqref="P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0" start="0" length="2147483647">
    <dxf>
      <font/>
    </dxf>
  </rfmt>
  <rfmt sheetId="1" sqref="P800" start="0" length="2147483647">
    <dxf>
      <font/>
    </dxf>
  </rfmt>
  <rcc rId="2182" sId="1">
    <nc r="Q800">
      <f>IF(J800=0,0,G800*J800*V800/M800)</f>
    </nc>
  </rcc>
  <rfmt sheetId="1" sqref="Q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0" start="0" length="2147483647">
    <dxf>
      <font/>
    </dxf>
  </rfmt>
  <rfmt sheetId="1" sqref="Q800" start="0" length="2147483647">
    <dxf>
      <font/>
    </dxf>
  </rfmt>
  <rcc rId="2183" sId="1">
    <nc r="R800">
      <f>Q800 / AA849*100</f>
    </nc>
  </rcc>
  <rfmt sheetId="1" sqref="R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0" start="0" length="2147483647">
    <dxf>
      <font/>
    </dxf>
  </rfmt>
  <rfmt sheetId="1" sqref="R800" start="0" length="2147483647">
    <dxf>
      <font/>
    </dxf>
  </rfmt>
  <rcc rId="2184" sId="1">
    <nc r="S800">
      <f>Q800 / AA850*100</f>
    </nc>
  </rcc>
  <rfmt sheetId="1" sqref="S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0" start="0" length="2147483647">
    <dxf>
      <font/>
    </dxf>
  </rfmt>
  <rfmt sheetId="1" sqref="S800" start="0" length="2147483647">
    <dxf>
      <font/>
    </dxf>
  </rfmt>
  <rcc rId="2185" sId="1">
    <nc r="T800">
      <f>IF(S800&lt;0,R800,0)</f>
    </nc>
  </rcc>
  <rfmt sheetId="1" sqref="T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0" start="0" length="2147483647">
    <dxf>
      <font/>
    </dxf>
  </rfmt>
  <rfmt sheetId="1" sqref="T800" start="0" length="2147483647">
    <dxf>
      <font/>
    </dxf>
  </rfmt>
  <rcc rId="2186" sId="1">
    <nc r="U800">
      <f>IF(S800&gt;0,R800,0)</f>
    </nc>
  </rcc>
  <rfmt sheetId="1" sqref="U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0" start="0" length="2147483647">
    <dxf>
      <font/>
    </dxf>
  </rfmt>
  <rfmt sheetId="1" sqref="U800" start="0" length="2147483647">
    <dxf>
      <font/>
    </dxf>
  </rfmt>
  <rcc rId="2187" sId="1">
    <nc r="V800">
      <f>IF(EXACT(D800,UPPER(D800)),1,0.01)/X800</f>
    </nc>
  </rcc>
  <rfmt sheetId="1" sqref="V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0" start="0" length="2147483647">
    <dxf>
      <font/>
    </dxf>
  </rfmt>
  <rfmt sheetId="1" sqref="V800" start="0" length="2147483647">
    <dxf>
      <font/>
    </dxf>
  </rfmt>
  <rcc rId="2188" sId="1">
    <nc r="W800">
      <v>0</v>
    </nc>
  </rcc>
  <rfmt sheetId="1" sqref="W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0" start="0" length="2147483647">
    <dxf>
      <font/>
    </dxf>
  </rfmt>
  <rfmt sheetId="1" sqref="W800" start="0" length="2147483647">
    <dxf>
      <font/>
    </dxf>
  </rfmt>
  <rcc rId="2189" sId="1">
    <nc r="X800">
      <v>1</v>
    </nc>
  </rcc>
  <rfmt sheetId="1" sqref="X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0" start="0" length="2147483647">
    <dxf>
      <font/>
    </dxf>
  </rfmt>
  <rfmt sheetId="1" sqref="X800" start="0" length="2147483647">
    <dxf>
      <font/>
    </dxf>
  </rfmt>
  <rcc rId="2190" sId="1">
    <nc r="Y800">
      <f>IF(AND(S800&lt;0,O800&gt;0),O800,0)</f>
    </nc>
  </rcc>
  <rfmt sheetId="1" sqref="Y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0" start="0" length="2147483647">
    <dxf>
      <font/>
    </dxf>
  </rfmt>
  <rfmt sheetId="1" sqref="Y800" start="0" length="2147483647">
    <dxf>
      <font/>
    </dxf>
  </rfmt>
  <rcc rId="2191" sId="1">
    <nc r="Z800">
      <f>IF(AND(S800&gt;0,O800&gt;0),O800,0)</f>
    </nc>
  </rcc>
  <rfmt sheetId="1" sqref="Z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0" start="0" length="2147483647">
    <dxf>
      <font/>
    </dxf>
  </rfmt>
  <rfmt sheetId="1" sqref="Z800" start="0" length="2147483647">
    <dxf>
      <font/>
    </dxf>
  </rfmt>
  <rcc rId="2192" sId="1">
    <nc r="AC800">
      <f>IF(OR(OR(F800="#N/A N/A",F800="#N/A Real Time"),OR(AB800="#N/A N/A",AB800="#N/A Real Time")),0,  F800 - AB800)</f>
    </nc>
  </rcc>
  <rfmt sheetId="1" sqref="AC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0" start="0" length="0">
    <dxf>
      <fill>
        <patternFill patternType="solid">
          <bgColor rgb="FFF2F2F2"/>
        </patternFill>
      </fill>
    </dxf>
  </rfmt>
  <rfmt sheetId="1" sqref="AC800" start="0" length="2147483647">
    <dxf>
      <font/>
    </dxf>
  </rfmt>
  <rfmt sheetId="1" sqref="AC800" start="0" length="2147483647">
    <dxf>
      <font/>
    </dxf>
  </rfmt>
  <rcc rId="2193" sId="1">
    <nc r="AD800">
      <f>IF(OR(AB800=0,AB800="#N/A N/A"),0,AC800 / AB800*100)</f>
    </nc>
  </rcc>
  <rfmt sheetId="1" sqref="AD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0" start="0" length="0">
    <dxf>
      <fill>
        <patternFill patternType="solid">
          <bgColor rgb="FFF2F2F2"/>
        </patternFill>
      </fill>
    </dxf>
  </rfmt>
  <rfmt sheetId="1" sqref="AD800" start="0" length="2147483647">
    <dxf>
      <font/>
    </dxf>
  </rfmt>
  <rfmt sheetId="1" sqref="AD800" start="0" length="2147483647">
    <dxf>
      <font/>
    </dxf>
  </rfmt>
  <rcc rId="2194" sId="1" numFmtId="4">
    <nc r="AE800">
      <v>290330</v>
    </nc>
  </rcc>
  <rfmt sheetId="1" sqref="AE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0" start="0" length="0">
    <dxf>
      <fill>
        <patternFill patternType="solid">
          <bgColor rgb="FFF2F2F2"/>
        </patternFill>
      </fill>
    </dxf>
  </rfmt>
  <rfmt sheetId="1" sqref="AE800" start="0" length="2147483647">
    <dxf>
      <font/>
    </dxf>
  </rfmt>
  <rfmt sheetId="1" sqref="AE800" start="0" length="2147483647">
    <dxf>
      <font/>
    </dxf>
  </rfmt>
  <rcc rId="2195" sId="1">
    <nc r="AF800">
      <f>IF(D800 = D850,1,_xll.BDP(K800,$AF$11)*L800)</f>
    </nc>
  </rcc>
  <rfmt sheetId="1" sqref="AF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0" start="0" length="0">
    <dxf>
      <fill>
        <patternFill patternType="solid">
          <bgColor rgb="FFF2F2F2"/>
        </patternFill>
      </fill>
    </dxf>
  </rfmt>
  <rfmt sheetId="1" sqref="AF800" start="0" length="2147483647">
    <dxf>
      <font/>
    </dxf>
  </rfmt>
  <rfmt sheetId="1" sqref="AF800" start="0" length="2147483647">
    <dxf>
      <font/>
    </dxf>
  </rfmt>
  <rcc rId="2196" sId="1">
    <nc r="AG800">
      <f>AC800*AE800*V800/AF800 / AI849</f>
    </nc>
  </rcc>
  <rfmt sheetId="1" sqref="AG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0" start="0" length="0">
    <dxf>
      <fill>
        <patternFill patternType="solid">
          <bgColor rgb="FFF2F2F2"/>
        </patternFill>
      </fill>
    </dxf>
  </rfmt>
  <rfmt sheetId="1" sqref="AG800" start="0" length="2147483647">
    <dxf>
      <font/>
    </dxf>
  </rfmt>
  <rfmt sheetId="1" sqref="AG800" start="0" length="2147483647">
    <dxf>
      <font/>
    </dxf>
  </rfmt>
  <rcc rId="2197" sId="1">
    <nc r="AH800">
      <f>AC800*AE800*V800/AF800 / AI850</f>
    </nc>
  </rcc>
  <rfmt sheetId="1" sqref="AH8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0" start="0" length="0">
    <dxf>
      <fill>
        <patternFill patternType="solid">
          <bgColor rgb="FFF2F2F2"/>
        </patternFill>
      </fill>
    </dxf>
  </rfmt>
  <rfmt sheetId="1" sqref="AH800" start="0" length="2147483647">
    <dxf>
      <font/>
    </dxf>
  </rfmt>
  <rfmt sheetId="1" sqref="AH800" start="0" length="2147483647">
    <dxf>
      <font/>
    </dxf>
  </rfmt>
  <rrc rId="2198" sId="1" ref="A801:XFD801" action="insertRow">
    <undo index="0" exp="area" dr="G$1:G$1048576" r="E9" sId="1"/>
    <undo index="2" exp="area" ref3D="1" dr="$A$774:$XFD$84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1:AI801" start="0" length="0">
    <dxf>
      <fill>
        <patternFill patternType="none">
          <bgColor indexed="65"/>
        </patternFill>
      </fill>
    </dxf>
  </rfmt>
  <rfmt sheetId="1" sqref="A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1" start="0" length="2147483647">
    <dxf>
      <font/>
    </dxf>
  </rfmt>
  <rfmt sheetId="1" sqref="A801" start="0" length="2147483647">
    <dxf>
      <font/>
    </dxf>
  </rfmt>
  <rfmt sheetId="1" sqref="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1" start="0" length="2147483647">
    <dxf>
      <font/>
    </dxf>
  </rfmt>
  <rfmt sheetId="1" sqref="B801" start="0" length="2147483647">
    <dxf>
      <font/>
    </dxf>
  </rfmt>
  <rfmt sheetId="1" sqref="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1" start="0" length="2147483647">
    <dxf>
      <font/>
    </dxf>
  </rfmt>
  <rfmt sheetId="1" sqref="C801" start="0" length="2147483647">
    <dxf>
      <font/>
    </dxf>
  </rfmt>
  <rfmt sheetId="1" sqref="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1" start="0" length="2147483647">
    <dxf>
      <font/>
    </dxf>
  </rfmt>
  <rfmt sheetId="1" sqref="D801" start="0" length="2147483647">
    <dxf>
      <font/>
    </dxf>
  </rfmt>
  <rfmt sheetId="1" sqref="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1" start="0" length="2147483647">
    <dxf>
      <font/>
    </dxf>
  </rfmt>
  <rfmt sheetId="1" sqref="E801" start="0" length="2147483647">
    <dxf>
      <font/>
    </dxf>
  </rfmt>
  <rfmt sheetId="1" sqref="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1" start="0" length="2147483647">
    <dxf>
      <font/>
    </dxf>
  </rfmt>
  <rfmt sheetId="1" sqref="F801" start="0" length="2147483647">
    <dxf>
      <font/>
    </dxf>
  </rfmt>
  <rfmt sheetId="1" sqref="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1" start="0" length="2147483647">
    <dxf>
      <font/>
    </dxf>
  </rfmt>
  <rfmt sheetId="1" sqref="G801" start="0" length="2147483647">
    <dxf>
      <font/>
    </dxf>
  </rfmt>
  <rfmt sheetId="1" sqref="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1" start="0" length="2147483647">
    <dxf>
      <font/>
    </dxf>
  </rfmt>
  <rfmt sheetId="1" sqref="H801" start="0" length="2147483647">
    <dxf>
      <font/>
    </dxf>
  </rfmt>
  <rfmt sheetId="1" sqref="I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1" start="0" length="2147483647">
    <dxf>
      <font/>
    </dxf>
  </rfmt>
  <rfmt sheetId="1" sqref="I801" start="0" length="2147483647">
    <dxf>
      <font/>
    </dxf>
  </rfmt>
  <rfmt sheetId="1" sqref="J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1" start="0" length="2147483647">
    <dxf>
      <font/>
    </dxf>
  </rfmt>
  <rfmt sheetId="1" sqref="J801" start="0" length="2147483647">
    <dxf>
      <font/>
    </dxf>
  </rfmt>
  <rfmt sheetId="1" sqref="K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1" start="0" length="2147483647">
    <dxf>
      <font/>
    </dxf>
  </rfmt>
  <rfmt sheetId="1" sqref="K801" start="0" length="2147483647">
    <dxf>
      <font/>
    </dxf>
  </rfmt>
  <rfmt sheetId="1" sqref="L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1" start="0" length="2147483647">
    <dxf>
      <font/>
    </dxf>
  </rfmt>
  <rfmt sheetId="1" sqref="L801" start="0" length="2147483647">
    <dxf>
      <font/>
    </dxf>
  </rfmt>
  <rfmt sheetId="1" sqref="M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1" start="0" length="2147483647">
    <dxf>
      <font/>
    </dxf>
  </rfmt>
  <rfmt sheetId="1" sqref="M801" start="0" length="2147483647">
    <dxf>
      <font/>
    </dxf>
  </rfmt>
  <rfmt sheetId="1" sqref="N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1" start="0" length="2147483647">
    <dxf>
      <font/>
    </dxf>
  </rfmt>
  <rfmt sheetId="1" sqref="N801" start="0" length="2147483647">
    <dxf>
      <font/>
    </dxf>
  </rfmt>
  <rfmt sheetId="1" sqref="O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1" start="0" length="2147483647">
    <dxf>
      <font/>
    </dxf>
  </rfmt>
  <rfmt sheetId="1" sqref="O801" start="0" length="2147483647">
    <dxf>
      <font/>
    </dxf>
  </rfmt>
  <rfmt sheetId="1" sqref="P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1" start="0" length="2147483647">
    <dxf>
      <font/>
    </dxf>
  </rfmt>
  <rfmt sheetId="1" sqref="P801" start="0" length="2147483647">
    <dxf>
      <font/>
    </dxf>
  </rfmt>
  <rfmt sheetId="1" sqref="Q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1" start="0" length="2147483647">
    <dxf>
      <font/>
    </dxf>
  </rfmt>
  <rfmt sheetId="1" sqref="Q801" start="0" length="2147483647">
    <dxf>
      <font/>
    </dxf>
  </rfmt>
  <rfmt sheetId="1" sqref="R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1" start="0" length="2147483647">
    <dxf>
      <font/>
    </dxf>
  </rfmt>
  <rfmt sheetId="1" sqref="R801" start="0" length="2147483647">
    <dxf>
      <font/>
    </dxf>
  </rfmt>
  <rfmt sheetId="1" sqref="S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1" start="0" length="2147483647">
    <dxf>
      <font/>
    </dxf>
  </rfmt>
  <rfmt sheetId="1" sqref="S801" start="0" length="2147483647">
    <dxf>
      <font/>
    </dxf>
  </rfmt>
  <rfmt sheetId="1" sqref="T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1" start="0" length="2147483647">
    <dxf>
      <font/>
    </dxf>
  </rfmt>
  <rfmt sheetId="1" sqref="T801" start="0" length="2147483647">
    <dxf>
      <font/>
    </dxf>
  </rfmt>
  <rfmt sheetId="1" sqref="U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1" start="0" length="2147483647">
    <dxf>
      <font/>
    </dxf>
  </rfmt>
  <rfmt sheetId="1" sqref="U801" start="0" length="2147483647">
    <dxf>
      <font/>
    </dxf>
  </rfmt>
  <rfmt sheetId="1" sqref="V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1" start="0" length="2147483647">
    <dxf>
      <font/>
    </dxf>
  </rfmt>
  <rfmt sheetId="1" sqref="V801" start="0" length="2147483647">
    <dxf>
      <font/>
    </dxf>
  </rfmt>
  <rfmt sheetId="1" sqref="W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1" start="0" length="2147483647">
    <dxf>
      <font/>
    </dxf>
  </rfmt>
  <rfmt sheetId="1" sqref="W801" start="0" length="2147483647">
    <dxf>
      <font/>
    </dxf>
  </rfmt>
  <rfmt sheetId="1" sqref="X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1" start="0" length="2147483647">
    <dxf>
      <font/>
    </dxf>
  </rfmt>
  <rfmt sheetId="1" sqref="X801" start="0" length="2147483647">
    <dxf>
      <font/>
    </dxf>
  </rfmt>
  <rfmt sheetId="1" sqref="Y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1" start="0" length="2147483647">
    <dxf>
      <font/>
    </dxf>
  </rfmt>
  <rfmt sheetId="1" sqref="Y801" start="0" length="2147483647">
    <dxf>
      <font/>
    </dxf>
  </rfmt>
  <rfmt sheetId="1" sqref="Z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1" start="0" length="2147483647">
    <dxf>
      <font/>
    </dxf>
  </rfmt>
  <rfmt sheetId="1" sqref="Z801" start="0" length="2147483647">
    <dxf>
      <font/>
    </dxf>
  </rfmt>
  <rfmt sheetId="1" sqref="AA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1" start="0" length="2147483647">
    <dxf>
      <font/>
    </dxf>
  </rfmt>
  <rfmt sheetId="1" sqref="AA801" start="0" length="2147483647">
    <dxf>
      <font/>
    </dxf>
  </rfmt>
  <rfmt sheetId="1" sqref="A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1" start="0" length="0">
    <dxf>
      <fill>
        <patternFill patternType="solid">
          <bgColor rgb="FFF2F2F2"/>
        </patternFill>
      </fill>
    </dxf>
  </rfmt>
  <rfmt sheetId="1" sqref="AB801" start="0" length="2147483647">
    <dxf>
      <font/>
    </dxf>
  </rfmt>
  <rfmt sheetId="1" sqref="AB801" start="0" length="2147483647">
    <dxf>
      <font/>
    </dxf>
  </rfmt>
  <rfmt sheetId="1" sqref="A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1" start="0" length="0">
    <dxf>
      <fill>
        <patternFill patternType="solid">
          <bgColor rgb="FFF2F2F2"/>
        </patternFill>
      </fill>
    </dxf>
  </rfmt>
  <rfmt sheetId="1" sqref="AC801" start="0" length="2147483647">
    <dxf>
      <font/>
    </dxf>
  </rfmt>
  <rfmt sheetId="1" sqref="AC801" start="0" length="2147483647">
    <dxf>
      <font/>
    </dxf>
  </rfmt>
  <rfmt sheetId="1" sqref="A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1" start="0" length="0">
    <dxf>
      <fill>
        <patternFill patternType="solid">
          <bgColor rgb="FFF2F2F2"/>
        </patternFill>
      </fill>
    </dxf>
  </rfmt>
  <rfmt sheetId="1" sqref="AD801" start="0" length="2147483647">
    <dxf>
      <font/>
    </dxf>
  </rfmt>
  <rfmt sheetId="1" sqref="AD801" start="0" length="2147483647">
    <dxf>
      <font/>
    </dxf>
  </rfmt>
  <rfmt sheetId="1" sqref="A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1" start="0" length="0">
    <dxf>
      <fill>
        <patternFill patternType="solid">
          <bgColor rgb="FFF2F2F2"/>
        </patternFill>
      </fill>
    </dxf>
  </rfmt>
  <rfmt sheetId="1" sqref="AE801" start="0" length="2147483647">
    <dxf>
      <font/>
    </dxf>
  </rfmt>
  <rfmt sheetId="1" sqref="AE801" start="0" length="2147483647">
    <dxf>
      <font/>
    </dxf>
  </rfmt>
  <rfmt sheetId="1" sqref="A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1" start="0" length="0">
    <dxf>
      <fill>
        <patternFill patternType="solid">
          <bgColor rgb="FFF2F2F2"/>
        </patternFill>
      </fill>
    </dxf>
  </rfmt>
  <rfmt sheetId="1" sqref="AF801" start="0" length="2147483647">
    <dxf>
      <font/>
    </dxf>
  </rfmt>
  <rfmt sheetId="1" sqref="AF801" start="0" length="2147483647">
    <dxf>
      <font/>
    </dxf>
  </rfmt>
  <rfmt sheetId="1" sqref="A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1" start="0" length="0">
    <dxf>
      <fill>
        <patternFill patternType="solid">
          <bgColor rgb="FFF2F2F2"/>
        </patternFill>
      </fill>
    </dxf>
  </rfmt>
  <rfmt sheetId="1" sqref="AG801" start="0" length="2147483647">
    <dxf>
      <font/>
    </dxf>
  </rfmt>
  <rfmt sheetId="1" sqref="AG801" start="0" length="2147483647">
    <dxf>
      <font/>
    </dxf>
  </rfmt>
  <rfmt sheetId="1" sqref="A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1" start="0" length="0">
    <dxf>
      <fill>
        <patternFill patternType="solid">
          <bgColor rgb="FFF2F2F2"/>
        </patternFill>
      </fill>
    </dxf>
  </rfmt>
  <rfmt sheetId="1" sqref="AH801" start="0" length="2147483647">
    <dxf>
      <font/>
    </dxf>
  </rfmt>
  <rfmt sheetId="1" sqref="AH801" start="0" length="2147483647">
    <dxf>
      <font/>
    </dxf>
  </rfmt>
  <rfmt sheetId="1" sqref="AI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1" start="0" length="0">
    <dxf>
      <fill>
        <patternFill patternType="solid">
          <bgColor rgb="FFF2F2F2"/>
        </patternFill>
      </fill>
    </dxf>
  </rfmt>
  <rfmt sheetId="1" sqref="AI801" start="0" length="2147483647">
    <dxf>
      <font/>
    </dxf>
  </rfmt>
  <rfmt sheetId="1" sqref="AI801" start="0" length="2147483647">
    <dxf>
      <font/>
    </dxf>
  </rfmt>
  <rcc rId="2199" sId="1">
    <nc r="B801">
      <v>23543</v>
    </nc>
  </rcc>
  <rfmt sheetId="1" sqref="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1" start="0" length="2147483647">
    <dxf>
      <font/>
    </dxf>
  </rfmt>
  <rfmt sheetId="1" sqref="B801" start="0" length="2147483647">
    <dxf>
      <font/>
    </dxf>
  </rfmt>
  <rcc rId="2200" sId="1">
    <nc r="C801" t="inlineStr">
      <is>
        <t>ERF FP Equity</t>
      </is>
    </nc>
  </rcc>
  <rfmt sheetId="1" sqref="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1" start="0" length="2147483647">
    <dxf>
      <font/>
    </dxf>
  </rfmt>
  <rfmt sheetId="1" sqref="C801" start="0" length="2147483647">
    <dxf>
      <font/>
    </dxf>
  </rfmt>
  <rcc rId="2201" sId="1">
    <nc r="E801" t="inlineStr">
      <is>
        <t>Eurofins Scientific</t>
      </is>
    </nc>
  </rcc>
  <rfmt sheetId="1" sqref="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1" start="0" length="2147483647">
    <dxf>
      <font/>
    </dxf>
  </rfmt>
  <rfmt sheetId="1" sqref="E801" start="0" length="2147483647">
    <dxf>
      <font/>
    </dxf>
  </rfmt>
  <rcc rId="2202" sId="1">
    <nc r="D801">
      <f>_xll.BDP(C801,$D$11)</f>
    </nc>
  </rcc>
  <rfmt sheetId="1" sqref="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1" start="0" length="2147483647">
    <dxf>
      <font/>
    </dxf>
  </rfmt>
  <rfmt sheetId="1" sqref="D801" start="0" length="2147483647">
    <dxf>
      <font/>
    </dxf>
  </rfmt>
  <rcc rId="2203" sId="1">
    <nc r="F801">
      <f>_xll.BDP(C801,$F$11)</f>
    </nc>
  </rcc>
  <rfmt sheetId="1" sqref="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1" start="0" length="2147483647">
    <dxf>
      <font/>
    </dxf>
  </rfmt>
  <rfmt sheetId="1" sqref="F801" start="0" length="2147483647">
    <dxf>
      <font/>
    </dxf>
  </rfmt>
  <rcc rId="2204" sId="1">
    <nc r="G801">
      <f>_xll.BDP(C801,$G$11)</f>
    </nc>
  </rcc>
  <rfmt sheetId="1" sqref="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1" start="0" length="2147483647">
    <dxf>
      <font/>
    </dxf>
  </rfmt>
  <rfmt sheetId="1" sqref="G801" start="0" length="2147483647">
    <dxf>
      <font/>
    </dxf>
  </rfmt>
  <rcc rId="2205" sId="1">
    <nc r="AB801">
      <f>_xll.BDH(C801,$AB$11,$D$1,$D$1)</f>
    </nc>
  </rcc>
  <rfmt sheetId="1" sqref="AB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1" start="0" length="0">
    <dxf>
      <fill>
        <patternFill patternType="solid">
          <bgColor rgb="FFF2F2F2"/>
        </patternFill>
      </fill>
    </dxf>
  </rfmt>
  <rfmt sheetId="1" sqref="AB801" start="0" length="2147483647">
    <dxf>
      <font/>
    </dxf>
  </rfmt>
  <rfmt sheetId="1" sqref="AB801" start="0" length="2147483647">
    <dxf>
      <font/>
    </dxf>
  </rfmt>
  <rcc rId="2206" sId="1">
    <nc r="H801">
      <f>IF(OR(OR(G801="#N/A N/A",G801="#N/A Real Time"),OR(F801="#N/A N/A",F801="#N/A Real Time")),0,  G801 - F801)</f>
    </nc>
  </rcc>
  <rfmt sheetId="1" sqref="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1" start="0" length="2147483647">
    <dxf>
      <font/>
    </dxf>
  </rfmt>
  <rfmt sheetId="1" sqref="H801" start="0" length="2147483647">
    <dxf>
      <font/>
    </dxf>
  </rfmt>
  <rcc rId="2207" sId="1">
    <nc r="I801">
      <f>IF(OR(F801=0,F801="#N/A N/A"),0,H801 / F801*100)</f>
    </nc>
  </rcc>
  <rfmt sheetId="1" sqref="I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1" start="0" length="2147483647">
    <dxf>
      <font/>
    </dxf>
  </rfmt>
  <rfmt sheetId="1" sqref="I801" start="0" length="2147483647">
    <dxf>
      <font/>
    </dxf>
  </rfmt>
  <rcc rId="2208" sId="1" numFmtId="4">
    <nc r="J801">
      <v>-1045</v>
    </nc>
  </rcc>
  <rfmt sheetId="1" sqref="J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1" start="0" length="2147483647">
    <dxf>
      <font/>
    </dxf>
  </rfmt>
  <rfmt sheetId="1" sqref="J801" start="0" length="2147483647">
    <dxf>
      <font/>
    </dxf>
  </rfmt>
  <rcc rId="2209" sId="1">
    <nc r="K801">
      <f>CONCATENATE(D851,D801, " Curncy")</f>
    </nc>
  </rcc>
  <rfmt sheetId="1" sqref="K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1" start="0" length="2147483647">
    <dxf>
      <font/>
    </dxf>
  </rfmt>
  <rfmt sheetId="1" sqref="K801" start="0" length="2147483647">
    <dxf>
      <font/>
    </dxf>
  </rfmt>
  <rcc rId="2210" sId="1">
    <nc r="L801">
      <f>IF(D801 = D851,1,_xll.BDP(K801,$L$11))</f>
    </nc>
  </rcc>
  <rfmt sheetId="1" sqref="L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1" start="0" length="2147483647">
    <dxf>
      <font/>
    </dxf>
  </rfmt>
  <rfmt sheetId="1" sqref="L801" start="0" length="2147483647">
    <dxf>
      <font/>
    </dxf>
  </rfmt>
  <rcc rId="2211" sId="1">
    <nc r="M801">
      <f>IF(D801 = D851,1,_xll.BDP(K801,$M$11)*L801)</f>
    </nc>
  </rcc>
  <rfmt sheetId="1" sqref="M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1" start="0" length="2147483647">
    <dxf>
      <font/>
    </dxf>
  </rfmt>
  <rfmt sheetId="1" sqref="M801" start="0" length="2147483647">
    <dxf>
      <font/>
    </dxf>
  </rfmt>
  <rcc rId="2212" sId="1">
    <nc r="N801">
      <f>H801*J801*V801/M801</f>
    </nc>
  </rcc>
  <rfmt sheetId="1" sqref="N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1" start="0" length="2147483647">
    <dxf>
      <font/>
    </dxf>
  </rfmt>
  <rfmt sheetId="1" sqref="N801" start="0" length="2147483647">
    <dxf>
      <font/>
    </dxf>
  </rfmt>
  <rcc rId="2213" sId="1">
    <nc r="O801">
      <f>N801 / AA850</f>
    </nc>
  </rcc>
  <rfmt sheetId="1" sqref="O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1" start="0" length="2147483647">
    <dxf>
      <font/>
    </dxf>
  </rfmt>
  <rfmt sheetId="1" sqref="O801" start="0" length="2147483647">
    <dxf>
      <font/>
    </dxf>
  </rfmt>
  <rcc rId="2214" sId="1">
    <nc r="P801">
      <f>N801 / AA851</f>
    </nc>
  </rcc>
  <rfmt sheetId="1" sqref="P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1" start="0" length="2147483647">
    <dxf>
      <font/>
    </dxf>
  </rfmt>
  <rfmt sheetId="1" sqref="P801" start="0" length="2147483647">
    <dxf>
      <font/>
    </dxf>
  </rfmt>
  <rcc rId="2215" sId="1">
    <nc r="Q801">
      <f>IF(J801=0,0,G801*J801*V801/M801)</f>
    </nc>
  </rcc>
  <rfmt sheetId="1" sqref="Q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1" start="0" length="2147483647">
    <dxf>
      <font/>
    </dxf>
  </rfmt>
  <rfmt sheetId="1" sqref="Q801" start="0" length="2147483647">
    <dxf>
      <font/>
    </dxf>
  </rfmt>
  <rcc rId="2216" sId="1">
    <nc r="R801">
      <f>Q801 / AA850*100</f>
    </nc>
  </rcc>
  <rfmt sheetId="1" sqref="R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1" start="0" length="2147483647">
    <dxf>
      <font/>
    </dxf>
  </rfmt>
  <rfmt sheetId="1" sqref="R801" start="0" length="2147483647">
    <dxf>
      <font/>
    </dxf>
  </rfmt>
  <rcc rId="2217" sId="1">
    <nc r="S801">
      <f>Q801 / AA851*100</f>
    </nc>
  </rcc>
  <rfmt sheetId="1" sqref="S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1" start="0" length="2147483647">
    <dxf>
      <font/>
    </dxf>
  </rfmt>
  <rfmt sheetId="1" sqref="S801" start="0" length="2147483647">
    <dxf>
      <font/>
    </dxf>
  </rfmt>
  <rcc rId="2218" sId="1">
    <nc r="T801">
      <f>IF(S801&lt;0,R801,0)</f>
    </nc>
  </rcc>
  <rfmt sheetId="1" sqref="T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1" start="0" length="2147483647">
    <dxf>
      <font/>
    </dxf>
  </rfmt>
  <rfmt sheetId="1" sqref="T801" start="0" length="2147483647">
    <dxf>
      <font/>
    </dxf>
  </rfmt>
  <rcc rId="2219" sId="1">
    <nc r="U801">
      <f>IF(S801&gt;0,R801,0)</f>
    </nc>
  </rcc>
  <rfmt sheetId="1" sqref="U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1" start="0" length="2147483647">
    <dxf>
      <font/>
    </dxf>
  </rfmt>
  <rfmt sheetId="1" sqref="U801" start="0" length="2147483647">
    <dxf>
      <font/>
    </dxf>
  </rfmt>
  <rcc rId="2220" sId="1">
    <nc r="V801">
      <f>IF(EXACT(D801,UPPER(D801)),1,0.01)/X801</f>
    </nc>
  </rcc>
  <rfmt sheetId="1" sqref="V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1" start="0" length="2147483647">
    <dxf>
      <font/>
    </dxf>
  </rfmt>
  <rfmt sheetId="1" sqref="V801" start="0" length="2147483647">
    <dxf>
      <font/>
    </dxf>
  </rfmt>
  <rcc rId="2221" sId="1">
    <nc r="W801">
      <v>0</v>
    </nc>
  </rcc>
  <rfmt sheetId="1" sqref="W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1" start="0" length="2147483647">
    <dxf>
      <font/>
    </dxf>
  </rfmt>
  <rfmt sheetId="1" sqref="W801" start="0" length="2147483647">
    <dxf>
      <font/>
    </dxf>
  </rfmt>
  <rcc rId="2222" sId="1">
    <nc r="X801">
      <v>1</v>
    </nc>
  </rcc>
  <rfmt sheetId="1" sqref="X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1" start="0" length="2147483647">
    <dxf>
      <font/>
    </dxf>
  </rfmt>
  <rfmt sheetId="1" sqref="X801" start="0" length="2147483647">
    <dxf>
      <font/>
    </dxf>
  </rfmt>
  <rcc rId="2223" sId="1">
    <nc r="Y801">
      <f>IF(AND(S801&lt;0,O801&gt;0),O801,0)</f>
    </nc>
  </rcc>
  <rfmt sheetId="1" sqref="Y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1" start="0" length="2147483647">
    <dxf>
      <font/>
    </dxf>
  </rfmt>
  <rfmt sheetId="1" sqref="Y801" start="0" length="2147483647">
    <dxf>
      <font/>
    </dxf>
  </rfmt>
  <rcc rId="2224" sId="1">
    <nc r="Z801">
      <f>IF(AND(S801&gt;0,O801&gt;0),O801,0)</f>
    </nc>
  </rcc>
  <rfmt sheetId="1" sqref="Z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1" start="0" length="2147483647">
    <dxf>
      <font/>
    </dxf>
  </rfmt>
  <rfmt sheetId="1" sqref="Z801" start="0" length="2147483647">
    <dxf>
      <font/>
    </dxf>
  </rfmt>
  <rcc rId="2225" sId="1">
    <nc r="AC801">
      <f>IF(OR(OR(F801="#N/A N/A",F801="#N/A Real Time"),OR(AB801="#N/A N/A",AB801="#N/A Real Time")),0,  F801 - AB801)</f>
    </nc>
  </rcc>
  <rfmt sheetId="1" sqref="AC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1" start="0" length="0">
    <dxf>
      <fill>
        <patternFill patternType="solid">
          <bgColor rgb="FFF2F2F2"/>
        </patternFill>
      </fill>
    </dxf>
  </rfmt>
  <rfmt sheetId="1" sqref="AC801" start="0" length="2147483647">
    <dxf>
      <font/>
    </dxf>
  </rfmt>
  <rfmt sheetId="1" sqref="AC801" start="0" length="2147483647">
    <dxf>
      <font/>
    </dxf>
  </rfmt>
  <rcc rId="2226" sId="1">
    <nc r="AD801">
      <f>IF(OR(AB801=0,AB801="#N/A N/A"),0,AC801 / AB801*100)</f>
    </nc>
  </rcc>
  <rfmt sheetId="1" sqref="AD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1" start="0" length="0">
    <dxf>
      <fill>
        <patternFill patternType="solid">
          <bgColor rgb="FFF2F2F2"/>
        </patternFill>
      </fill>
    </dxf>
  </rfmt>
  <rfmt sheetId="1" sqref="AD801" start="0" length="2147483647">
    <dxf>
      <font/>
    </dxf>
  </rfmt>
  <rfmt sheetId="1" sqref="AD801" start="0" length="2147483647">
    <dxf>
      <font/>
    </dxf>
  </rfmt>
  <rcc rId="2227" sId="1" numFmtId="4">
    <nc r="AE801">
      <v>-1045</v>
    </nc>
  </rcc>
  <rfmt sheetId="1" sqref="AE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1" start="0" length="0">
    <dxf>
      <fill>
        <patternFill patternType="solid">
          <bgColor rgb="FFF2F2F2"/>
        </patternFill>
      </fill>
    </dxf>
  </rfmt>
  <rfmt sheetId="1" sqref="AE801" start="0" length="2147483647">
    <dxf>
      <font/>
    </dxf>
  </rfmt>
  <rfmt sheetId="1" sqref="AE801" start="0" length="2147483647">
    <dxf>
      <font/>
    </dxf>
  </rfmt>
  <rcc rId="2228" sId="1">
    <nc r="AF801">
      <f>IF(D801 = D851,1,_xll.BDP(K801,$AF$11)*L801)</f>
    </nc>
  </rcc>
  <rfmt sheetId="1" sqref="AF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1" start="0" length="0">
    <dxf>
      <fill>
        <patternFill patternType="solid">
          <bgColor rgb="FFF2F2F2"/>
        </patternFill>
      </fill>
    </dxf>
  </rfmt>
  <rfmt sheetId="1" sqref="AF801" start="0" length="2147483647">
    <dxf>
      <font/>
    </dxf>
  </rfmt>
  <rfmt sheetId="1" sqref="AF801" start="0" length="2147483647">
    <dxf>
      <font/>
    </dxf>
  </rfmt>
  <rcc rId="2229" sId="1">
    <nc r="AG801">
      <f>AC801*AE801*V801/AF801 / AI850</f>
    </nc>
  </rcc>
  <rfmt sheetId="1" sqref="AG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1" start="0" length="0">
    <dxf>
      <fill>
        <patternFill patternType="solid">
          <bgColor rgb="FFF2F2F2"/>
        </patternFill>
      </fill>
    </dxf>
  </rfmt>
  <rfmt sheetId="1" sqref="AG801" start="0" length="2147483647">
    <dxf>
      <font/>
    </dxf>
  </rfmt>
  <rfmt sheetId="1" sqref="AG801" start="0" length="2147483647">
    <dxf>
      <font/>
    </dxf>
  </rfmt>
  <rcc rId="2230" sId="1">
    <nc r="AH801">
      <f>AC801*AE801*V801/AF801 / AI851</f>
    </nc>
  </rcc>
  <rfmt sheetId="1" sqref="AH8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1" start="0" length="0">
    <dxf>
      <fill>
        <patternFill patternType="solid">
          <bgColor rgb="FFF2F2F2"/>
        </patternFill>
      </fill>
    </dxf>
  </rfmt>
  <rfmt sheetId="1" sqref="AH801" start="0" length="2147483647">
    <dxf>
      <font/>
    </dxf>
  </rfmt>
  <rfmt sheetId="1" sqref="AH801" start="0" length="2147483647">
    <dxf>
      <font/>
    </dxf>
  </rfmt>
  <rrc rId="2231" sId="1" ref="A803:XFD803" action="insertRow">
    <undo index="0" exp="area" dr="G$1:G$1048576" r="E9" sId="1"/>
    <undo index="2" exp="area" ref3D="1" dr="$A$774:$XFD$84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3:AI803" start="0" length="0">
    <dxf>
      <fill>
        <patternFill patternType="none">
          <bgColor indexed="65"/>
        </patternFill>
      </fill>
    </dxf>
  </rfmt>
  <rfmt sheetId="1" sqref="A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3" start="0" length="2147483647">
    <dxf>
      <font/>
    </dxf>
  </rfmt>
  <rfmt sheetId="1" sqref="A803" start="0" length="2147483647">
    <dxf>
      <font/>
    </dxf>
  </rfmt>
  <rfmt sheetId="1" sqref="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3" start="0" length="2147483647">
    <dxf>
      <font/>
    </dxf>
  </rfmt>
  <rfmt sheetId="1" sqref="B803" start="0" length="2147483647">
    <dxf>
      <font/>
    </dxf>
  </rfmt>
  <rfmt sheetId="1" sqref="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3" start="0" length="2147483647">
    <dxf>
      <font/>
    </dxf>
  </rfmt>
  <rfmt sheetId="1" sqref="C803" start="0" length="2147483647">
    <dxf>
      <font/>
    </dxf>
  </rfmt>
  <rfmt sheetId="1" sqref="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3" start="0" length="2147483647">
    <dxf>
      <font/>
    </dxf>
  </rfmt>
  <rfmt sheetId="1" sqref="D803" start="0" length="2147483647">
    <dxf>
      <font/>
    </dxf>
  </rfmt>
  <rfmt sheetId="1" sqref="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3" start="0" length="2147483647">
    <dxf>
      <font/>
    </dxf>
  </rfmt>
  <rfmt sheetId="1" sqref="E803" start="0" length="2147483647">
    <dxf>
      <font/>
    </dxf>
  </rfmt>
  <rfmt sheetId="1" sqref="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3" start="0" length="2147483647">
    <dxf>
      <font/>
    </dxf>
  </rfmt>
  <rfmt sheetId="1" sqref="F803" start="0" length="2147483647">
    <dxf>
      <font/>
    </dxf>
  </rfmt>
  <rfmt sheetId="1" sqref="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3" start="0" length="2147483647">
    <dxf>
      <font/>
    </dxf>
  </rfmt>
  <rfmt sheetId="1" sqref="G803" start="0" length="2147483647">
    <dxf>
      <font/>
    </dxf>
  </rfmt>
  <rfmt sheetId="1" sqref="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3" start="0" length="2147483647">
    <dxf>
      <font/>
    </dxf>
  </rfmt>
  <rfmt sheetId="1" sqref="H803" start="0" length="2147483647">
    <dxf>
      <font/>
    </dxf>
  </rfmt>
  <rfmt sheetId="1" sqref="I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3" start="0" length="2147483647">
    <dxf>
      <font/>
    </dxf>
  </rfmt>
  <rfmt sheetId="1" sqref="I803" start="0" length="2147483647">
    <dxf>
      <font/>
    </dxf>
  </rfmt>
  <rfmt sheetId="1" sqref="J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3" start="0" length="2147483647">
    <dxf>
      <font/>
    </dxf>
  </rfmt>
  <rfmt sheetId="1" sqref="J803" start="0" length="2147483647">
    <dxf>
      <font/>
    </dxf>
  </rfmt>
  <rfmt sheetId="1" sqref="K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3" start="0" length="2147483647">
    <dxf>
      <font/>
    </dxf>
  </rfmt>
  <rfmt sheetId="1" sqref="K803" start="0" length="2147483647">
    <dxf>
      <font/>
    </dxf>
  </rfmt>
  <rfmt sheetId="1" sqref="L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3" start="0" length="2147483647">
    <dxf>
      <font/>
    </dxf>
  </rfmt>
  <rfmt sheetId="1" sqref="L803" start="0" length="2147483647">
    <dxf>
      <font/>
    </dxf>
  </rfmt>
  <rfmt sheetId="1" sqref="M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3" start="0" length="2147483647">
    <dxf>
      <font/>
    </dxf>
  </rfmt>
  <rfmt sheetId="1" sqref="M803" start="0" length="2147483647">
    <dxf>
      <font/>
    </dxf>
  </rfmt>
  <rfmt sheetId="1" sqref="N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3" start="0" length="2147483647">
    <dxf>
      <font/>
    </dxf>
  </rfmt>
  <rfmt sheetId="1" sqref="N803" start="0" length="2147483647">
    <dxf>
      <font/>
    </dxf>
  </rfmt>
  <rfmt sheetId="1" sqref="O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3" start="0" length="2147483647">
    <dxf>
      <font/>
    </dxf>
  </rfmt>
  <rfmt sheetId="1" sqref="O803" start="0" length="2147483647">
    <dxf>
      <font/>
    </dxf>
  </rfmt>
  <rfmt sheetId="1" sqref="P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3" start="0" length="2147483647">
    <dxf>
      <font/>
    </dxf>
  </rfmt>
  <rfmt sheetId="1" sqref="P803" start="0" length="2147483647">
    <dxf>
      <font/>
    </dxf>
  </rfmt>
  <rfmt sheetId="1" sqref="Q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3" start="0" length="2147483647">
    <dxf>
      <font/>
    </dxf>
  </rfmt>
  <rfmt sheetId="1" sqref="Q803" start="0" length="2147483647">
    <dxf>
      <font/>
    </dxf>
  </rfmt>
  <rfmt sheetId="1" sqref="R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3" start="0" length="2147483647">
    <dxf>
      <font/>
    </dxf>
  </rfmt>
  <rfmt sheetId="1" sqref="R803" start="0" length="2147483647">
    <dxf>
      <font/>
    </dxf>
  </rfmt>
  <rfmt sheetId="1" sqref="S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3" start="0" length="2147483647">
    <dxf>
      <font/>
    </dxf>
  </rfmt>
  <rfmt sheetId="1" sqref="S803" start="0" length="2147483647">
    <dxf>
      <font/>
    </dxf>
  </rfmt>
  <rfmt sheetId="1" sqref="T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3" start="0" length="2147483647">
    <dxf>
      <font/>
    </dxf>
  </rfmt>
  <rfmt sheetId="1" sqref="T803" start="0" length="2147483647">
    <dxf>
      <font/>
    </dxf>
  </rfmt>
  <rfmt sheetId="1" sqref="U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3" start="0" length="2147483647">
    <dxf>
      <font/>
    </dxf>
  </rfmt>
  <rfmt sheetId="1" sqref="U803" start="0" length="2147483647">
    <dxf>
      <font/>
    </dxf>
  </rfmt>
  <rfmt sheetId="1" sqref="V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3" start="0" length="2147483647">
    <dxf>
      <font/>
    </dxf>
  </rfmt>
  <rfmt sheetId="1" sqref="V803" start="0" length="2147483647">
    <dxf>
      <font/>
    </dxf>
  </rfmt>
  <rfmt sheetId="1" sqref="W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3" start="0" length="2147483647">
    <dxf>
      <font/>
    </dxf>
  </rfmt>
  <rfmt sheetId="1" sqref="W803" start="0" length="2147483647">
    <dxf>
      <font/>
    </dxf>
  </rfmt>
  <rfmt sheetId="1" sqref="X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3" start="0" length="2147483647">
    <dxf>
      <font/>
    </dxf>
  </rfmt>
  <rfmt sheetId="1" sqref="X803" start="0" length="2147483647">
    <dxf>
      <font/>
    </dxf>
  </rfmt>
  <rfmt sheetId="1" sqref="Y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3" start="0" length="2147483647">
    <dxf>
      <font/>
    </dxf>
  </rfmt>
  <rfmt sheetId="1" sqref="Y803" start="0" length="2147483647">
    <dxf>
      <font/>
    </dxf>
  </rfmt>
  <rfmt sheetId="1" sqref="Z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3" start="0" length="2147483647">
    <dxf>
      <font/>
    </dxf>
  </rfmt>
  <rfmt sheetId="1" sqref="Z803" start="0" length="2147483647">
    <dxf>
      <font/>
    </dxf>
  </rfmt>
  <rfmt sheetId="1" sqref="AA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3" start="0" length="2147483647">
    <dxf>
      <font/>
    </dxf>
  </rfmt>
  <rfmt sheetId="1" sqref="AA803" start="0" length="2147483647">
    <dxf>
      <font/>
    </dxf>
  </rfmt>
  <rfmt sheetId="1" sqref="A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3" start="0" length="0">
    <dxf>
      <fill>
        <patternFill patternType="solid">
          <bgColor rgb="FFF2F2F2"/>
        </patternFill>
      </fill>
    </dxf>
  </rfmt>
  <rfmt sheetId="1" sqref="AB803" start="0" length="2147483647">
    <dxf>
      <font/>
    </dxf>
  </rfmt>
  <rfmt sheetId="1" sqref="AB803" start="0" length="2147483647">
    <dxf>
      <font/>
    </dxf>
  </rfmt>
  <rfmt sheetId="1" sqref="A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3" start="0" length="0">
    <dxf>
      <fill>
        <patternFill patternType="solid">
          <bgColor rgb="FFF2F2F2"/>
        </patternFill>
      </fill>
    </dxf>
  </rfmt>
  <rfmt sheetId="1" sqref="AC803" start="0" length="2147483647">
    <dxf>
      <font/>
    </dxf>
  </rfmt>
  <rfmt sheetId="1" sqref="AC803" start="0" length="2147483647">
    <dxf>
      <font/>
    </dxf>
  </rfmt>
  <rfmt sheetId="1" sqref="A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3" start="0" length="0">
    <dxf>
      <fill>
        <patternFill patternType="solid">
          <bgColor rgb="FFF2F2F2"/>
        </patternFill>
      </fill>
    </dxf>
  </rfmt>
  <rfmt sheetId="1" sqref="AD803" start="0" length="2147483647">
    <dxf>
      <font/>
    </dxf>
  </rfmt>
  <rfmt sheetId="1" sqref="AD803" start="0" length="2147483647">
    <dxf>
      <font/>
    </dxf>
  </rfmt>
  <rfmt sheetId="1" sqref="A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3" start="0" length="0">
    <dxf>
      <fill>
        <patternFill patternType="solid">
          <bgColor rgb="FFF2F2F2"/>
        </patternFill>
      </fill>
    </dxf>
  </rfmt>
  <rfmt sheetId="1" sqref="AE803" start="0" length="2147483647">
    <dxf>
      <font/>
    </dxf>
  </rfmt>
  <rfmt sheetId="1" sqref="AE803" start="0" length="2147483647">
    <dxf>
      <font/>
    </dxf>
  </rfmt>
  <rfmt sheetId="1" sqref="A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3" start="0" length="0">
    <dxf>
      <fill>
        <patternFill patternType="solid">
          <bgColor rgb="FFF2F2F2"/>
        </patternFill>
      </fill>
    </dxf>
  </rfmt>
  <rfmt sheetId="1" sqref="AF803" start="0" length="2147483647">
    <dxf>
      <font/>
    </dxf>
  </rfmt>
  <rfmt sheetId="1" sqref="AF803" start="0" length="2147483647">
    <dxf>
      <font/>
    </dxf>
  </rfmt>
  <rfmt sheetId="1" sqref="A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3" start="0" length="0">
    <dxf>
      <fill>
        <patternFill patternType="solid">
          <bgColor rgb="FFF2F2F2"/>
        </patternFill>
      </fill>
    </dxf>
  </rfmt>
  <rfmt sheetId="1" sqref="AG803" start="0" length="2147483647">
    <dxf>
      <font/>
    </dxf>
  </rfmt>
  <rfmt sheetId="1" sqref="AG803" start="0" length="2147483647">
    <dxf>
      <font/>
    </dxf>
  </rfmt>
  <rfmt sheetId="1" sqref="A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3" start="0" length="0">
    <dxf>
      <fill>
        <patternFill patternType="solid">
          <bgColor rgb="FFF2F2F2"/>
        </patternFill>
      </fill>
    </dxf>
  </rfmt>
  <rfmt sheetId="1" sqref="AH803" start="0" length="2147483647">
    <dxf>
      <font/>
    </dxf>
  </rfmt>
  <rfmt sheetId="1" sqref="AH803" start="0" length="2147483647">
    <dxf>
      <font/>
    </dxf>
  </rfmt>
  <rfmt sheetId="1" sqref="AI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3" start="0" length="0">
    <dxf>
      <fill>
        <patternFill patternType="solid">
          <bgColor rgb="FFF2F2F2"/>
        </patternFill>
      </fill>
    </dxf>
  </rfmt>
  <rfmt sheetId="1" sqref="AI803" start="0" length="2147483647">
    <dxf>
      <font/>
    </dxf>
  </rfmt>
  <rfmt sheetId="1" sqref="AI803" start="0" length="2147483647">
    <dxf>
      <font/>
    </dxf>
  </rfmt>
  <rcc rId="2232" sId="1">
    <nc r="B803">
      <v>6332</v>
    </nc>
  </rcc>
  <rfmt sheetId="1" sqref="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3" start="0" length="2147483647">
    <dxf>
      <font/>
    </dxf>
  </rfmt>
  <rfmt sheetId="1" sqref="B803" start="0" length="2147483647">
    <dxf>
      <font/>
    </dxf>
  </rfmt>
  <rcc rId="2233" sId="1">
    <nc r="C803" t="inlineStr">
      <is>
        <t>FRES LN Equity</t>
      </is>
    </nc>
  </rcc>
  <rfmt sheetId="1" sqref="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3" start="0" length="2147483647">
    <dxf>
      <font/>
    </dxf>
  </rfmt>
  <rfmt sheetId="1" sqref="C803" start="0" length="2147483647">
    <dxf>
      <font/>
    </dxf>
  </rfmt>
  <rcc rId="2234" sId="1">
    <nc r="E803" t="inlineStr">
      <is>
        <t>Fresnillo</t>
      </is>
    </nc>
  </rcc>
  <rfmt sheetId="1" sqref="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3" start="0" length="2147483647">
    <dxf>
      <font/>
    </dxf>
  </rfmt>
  <rfmt sheetId="1" sqref="E803" start="0" length="2147483647">
    <dxf>
      <font/>
    </dxf>
  </rfmt>
  <rcc rId="2235" sId="1">
    <nc r="D803">
      <f>_xll.BDP(C803,$D$11)</f>
    </nc>
  </rcc>
  <rfmt sheetId="1" sqref="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3" start="0" length="2147483647">
    <dxf>
      <font/>
    </dxf>
  </rfmt>
  <rfmt sheetId="1" sqref="D803" start="0" length="2147483647">
    <dxf>
      <font/>
    </dxf>
  </rfmt>
  <rcc rId="2236" sId="1">
    <nc r="F803">
      <f>_xll.BDP(C803,$F$11)</f>
    </nc>
  </rcc>
  <rfmt sheetId="1" sqref="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3" start="0" length="2147483647">
    <dxf>
      <font/>
    </dxf>
  </rfmt>
  <rfmt sheetId="1" sqref="F803" start="0" length="2147483647">
    <dxf>
      <font/>
    </dxf>
  </rfmt>
  <rcc rId="2237" sId="1">
    <nc r="G803">
      <f>_xll.BDP(C803,$G$11)</f>
    </nc>
  </rcc>
  <rfmt sheetId="1" sqref="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3" start="0" length="2147483647">
    <dxf>
      <font/>
    </dxf>
  </rfmt>
  <rfmt sheetId="1" sqref="G803" start="0" length="2147483647">
    <dxf>
      <font/>
    </dxf>
  </rfmt>
  <rcc rId="2238" sId="1">
    <nc r="AB803">
      <f>_xll.BDH(C803,$AB$11,$D$1,$D$1)</f>
    </nc>
  </rcc>
  <rfmt sheetId="1" sqref="AB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3" start="0" length="0">
    <dxf>
      <fill>
        <patternFill patternType="solid">
          <bgColor rgb="FFF2F2F2"/>
        </patternFill>
      </fill>
    </dxf>
  </rfmt>
  <rfmt sheetId="1" sqref="AB803" start="0" length="2147483647">
    <dxf>
      <font/>
    </dxf>
  </rfmt>
  <rfmt sheetId="1" sqref="AB803" start="0" length="2147483647">
    <dxf>
      <font/>
    </dxf>
  </rfmt>
  <rcc rId="2239" sId="1">
    <nc r="H803">
      <f>IF(OR(OR(G803="#N/A N/A",G803="#N/A Real Time"),OR(F803="#N/A N/A",F803="#N/A Real Time")),0,  G803 - F803)</f>
    </nc>
  </rcc>
  <rfmt sheetId="1" sqref="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3" start="0" length="2147483647">
    <dxf>
      <font/>
    </dxf>
  </rfmt>
  <rfmt sheetId="1" sqref="H803" start="0" length="2147483647">
    <dxf>
      <font/>
    </dxf>
  </rfmt>
  <rcc rId="2240" sId="1">
    <nc r="I803">
      <f>IF(OR(F803=0,F803="#N/A N/A"),0,H803 / F803*100)</f>
    </nc>
  </rcc>
  <rfmt sheetId="1" sqref="I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3" start="0" length="2147483647">
    <dxf>
      <font/>
    </dxf>
  </rfmt>
  <rfmt sheetId="1" sqref="I803" start="0" length="2147483647">
    <dxf>
      <font/>
    </dxf>
  </rfmt>
  <rcc rId="2241" sId="1" numFmtId="4">
    <nc r="J803">
      <v>-18756</v>
    </nc>
  </rcc>
  <rfmt sheetId="1" sqref="J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3" start="0" length="2147483647">
    <dxf>
      <font/>
    </dxf>
  </rfmt>
  <rfmt sheetId="1" sqref="J803" start="0" length="2147483647">
    <dxf>
      <font/>
    </dxf>
  </rfmt>
  <rcc rId="2242" sId="1">
    <nc r="K803">
      <f>CONCATENATE(D852,D803, " Curncy")</f>
    </nc>
  </rcc>
  <rfmt sheetId="1" sqref="K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3" start="0" length="2147483647">
    <dxf>
      <font/>
    </dxf>
  </rfmt>
  <rfmt sheetId="1" sqref="K803" start="0" length="2147483647">
    <dxf>
      <font/>
    </dxf>
  </rfmt>
  <rcc rId="2243" sId="1">
    <nc r="L803">
      <f>IF(D803 = D852,1,_xll.BDP(K803,$L$11))</f>
    </nc>
  </rcc>
  <rfmt sheetId="1" sqref="L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3" start="0" length="2147483647">
    <dxf>
      <font/>
    </dxf>
  </rfmt>
  <rfmt sheetId="1" sqref="L803" start="0" length="2147483647">
    <dxf>
      <font/>
    </dxf>
  </rfmt>
  <rcc rId="2244" sId="1">
    <nc r="M803">
      <f>IF(D803 = D852,1,_xll.BDP(K803,$M$11)*L803)</f>
    </nc>
  </rcc>
  <rfmt sheetId="1" sqref="M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3" start="0" length="2147483647">
    <dxf>
      <font/>
    </dxf>
  </rfmt>
  <rfmt sheetId="1" sqref="M803" start="0" length="2147483647">
    <dxf>
      <font/>
    </dxf>
  </rfmt>
  <rcc rId="2245" sId="1">
    <nc r="N803">
      <f>H803*J803*V803/M803</f>
    </nc>
  </rcc>
  <rfmt sheetId="1" sqref="N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3" start="0" length="2147483647">
    <dxf>
      <font/>
    </dxf>
  </rfmt>
  <rfmt sheetId="1" sqref="N803" start="0" length="2147483647">
    <dxf>
      <font/>
    </dxf>
  </rfmt>
  <rcc rId="2246" sId="1">
    <nc r="O803">
      <f>N803 / AA851</f>
    </nc>
  </rcc>
  <rfmt sheetId="1" sqref="O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3" start="0" length="2147483647">
    <dxf>
      <font/>
    </dxf>
  </rfmt>
  <rfmt sheetId="1" sqref="O803" start="0" length="2147483647">
    <dxf>
      <font/>
    </dxf>
  </rfmt>
  <rcc rId="2247" sId="1">
    <nc r="P803">
      <f>N803 / AA852</f>
    </nc>
  </rcc>
  <rfmt sheetId="1" sqref="P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3" start="0" length="2147483647">
    <dxf>
      <font/>
    </dxf>
  </rfmt>
  <rfmt sheetId="1" sqref="P803" start="0" length="2147483647">
    <dxf>
      <font/>
    </dxf>
  </rfmt>
  <rcc rId="2248" sId="1">
    <nc r="Q803">
      <f>IF(J803=0,0,G803*J803*V803/M803)</f>
    </nc>
  </rcc>
  <rfmt sheetId="1" sqref="Q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3" start="0" length="2147483647">
    <dxf>
      <font/>
    </dxf>
  </rfmt>
  <rfmt sheetId="1" sqref="Q803" start="0" length="2147483647">
    <dxf>
      <font/>
    </dxf>
  </rfmt>
  <rcc rId="2249" sId="1">
    <nc r="R803">
      <f>Q803 / AA851*100</f>
    </nc>
  </rcc>
  <rfmt sheetId="1" sqref="R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3" start="0" length="2147483647">
    <dxf>
      <font/>
    </dxf>
  </rfmt>
  <rfmt sheetId="1" sqref="R803" start="0" length="2147483647">
    <dxf>
      <font/>
    </dxf>
  </rfmt>
  <rcc rId="2250" sId="1">
    <nc r="S803">
      <f>Q803 / AA852*100</f>
    </nc>
  </rcc>
  <rfmt sheetId="1" sqref="S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3" start="0" length="2147483647">
    <dxf>
      <font/>
    </dxf>
  </rfmt>
  <rfmt sheetId="1" sqref="S803" start="0" length="2147483647">
    <dxf>
      <font/>
    </dxf>
  </rfmt>
  <rcc rId="2251" sId="1">
    <nc r="T803">
      <f>IF(S803&lt;0,R803,0)</f>
    </nc>
  </rcc>
  <rfmt sheetId="1" sqref="T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3" start="0" length="2147483647">
    <dxf>
      <font/>
    </dxf>
  </rfmt>
  <rfmt sheetId="1" sqref="T803" start="0" length="2147483647">
    <dxf>
      <font/>
    </dxf>
  </rfmt>
  <rcc rId="2252" sId="1">
    <nc r="U803">
      <f>IF(S803&gt;0,R803,0)</f>
    </nc>
  </rcc>
  <rfmt sheetId="1" sqref="U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3" start="0" length="2147483647">
    <dxf>
      <font/>
    </dxf>
  </rfmt>
  <rfmt sheetId="1" sqref="U803" start="0" length="2147483647">
    <dxf>
      <font/>
    </dxf>
  </rfmt>
  <rcc rId="2253" sId="1">
    <nc r="V803">
      <f>IF(EXACT(D803,UPPER(D803)),1,0.01)/X803</f>
    </nc>
  </rcc>
  <rfmt sheetId="1" sqref="V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3" start="0" length="2147483647">
    <dxf>
      <font/>
    </dxf>
  </rfmt>
  <rfmt sheetId="1" sqref="V803" start="0" length="2147483647">
    <dxf>
      <font/>
    </dxf>
  </rfmt>
  <rcc rId="2254" sId="1">
    <nc r="W803">
      <v>0</v>
    </nc>
  </rcc>
  <rfmt sheetId="1" sqref="W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3" start="0" length="2147483647">
    <dxf>
      <font/>
    </dxf>
  </rfmt>
  <rfmt sheetId="1" sqref="W803" start="0" length="2147483647">
    <dxf>
      <font/>
    </dxf>
  </rfmt>
  <rcc rId="2255" sId="1">
    <nc r="X803">
      <v>1</v>
    </nc>
  </rcc>
  <rfmt sheetId="1" sqref="X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3" start="0" length="2147483647">
    <dxf>
      <font/>
    </dxf>
  </rfmt>
  <rfmt sheetId="1" sqref="X803" start="0" length="2147483647">
    <dxf>
      <font/>
    </dxf>
  </rfmt>
  <rcc rId="2256" sId="1">
    <nc r="Y803">
      <f>IF(AND(S803&lt;0,O803&gt;0),O803,0)</f>
    </nc>
  </rcc>
  <rfmt sheetId="1" sqref="Y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3" start="0" length="2147483647">
    <dxf>
      <font/>
    </dxf>
  </rfmt>
  <rfmt sheetId="1" sqref="Y803" start="0" length="2147483647">
    <dxf>
      <font/>
    </dxf>
  </rfmt>
  <rcc rId="2257" sId="1">
    <nc r="Z803">
      <f>IF(AND(S803&gt;0,O803&gt;0),O803,0)</f>
    </nc>
  </rcc>
  <rfmt sheetId="1" sqref="Z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3" start="0" length="2147483647">
    <dxf>
      <font/>
    </dxf>
  </rfmt>
  <rfmt sheetId="1" sqref="Z803" start="0" length="2147483647">
    <dxf>
      <font/>
    </dxf>
  </rfmt>
  <rcc rId="2258" sId="1">
    <nc r="AC803">
      <f>IF(OR(OR(F803="#N/A N/A",F803="#N/A Real Time"),OR(AB803="#N/A N/A",AB803="#N/A Real Time")),0,  F803 - AB803)</f>
    </nc>
  </rcc>
  <rfmt sheetId="1" sqref="AC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3" start="0" length="0">
    <dxf>
      <fill>
        <patternFill patternType="solid">
          <bgColor rgb="FFF2F2F2"/>
        </patternFill>
      </fill>
    </dxf>
  </rfmt>
  <rfmt sheetId="1" sqref="AC803" start="0" length="2147483647">
    <dxf>
      <font/>
    </dxf>
  </rfmt>
  <rfmt sheetId="1" sqref="AC803" start="0" length="2147483647">
    <dxf>
      <font/>
    </dxf>
  </rfmt>
  <rcc rId="2259" sId="1">
    <nc r="AD803">
      <f>IF(OR(AB803=0,AB803="#N/A N/A"),0,AC803 / AB803*100)</f>
    </nc>
  </rcc>
  <rfmt sheetId="1" sqref="AD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3" start="0" length="0">
    <dxf>
      <fill>
        <patternFill patternType="solid">
          <bgColor rgb="FFF2F2F2"/>
        </patternFill>
      </fill>
    </dxf>
  </rfmt>
  <rfmt sheetId="1" sqref="AD803" start="0" length="2147483647">
    <dxf>
      <font/>
    </dxf>
  </rfmt>
  <rfmt sheetId="1" sqref="AD803" start="0" length="2147483647">
    <dxf>
      <font/>
    </dxf>
  </rfmt>
  <rcc rId="2260" sId="1" numFmtId="4">
    <nc r="AE803">
      <v>-18756</v>
    </nc>
  </rcc>
  <rfmt sheetId="1" sqref="AE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3" start="0" length="0">
    <dxf>
      <fill>
        <patternFill patternType="solid">
          <bgColor rgb="FFF2F2F2"/>
        </patternFill>
      </fill>
    </dxf>
  </rfmt>
  <rfmt sheetId="1" sqref="AE803" start="0" length="2147483647">
    <dxf>
      <font/>
    </dxf>
  </rfmt>
  <rfmt sheetId="1" sqref="AE803" start="0" length="2147483647">
    <dxf>
      <font/>
    </dxf>
  </rfmt>
  <rcc rId="2261" sId="1">
    <nc r="AF803">
      <f>IF(D803 = D852,1,_xll.BDP(K803,$AF$11)*L803)</f>
    </nc>
  </rcc>
  <rfmt sheetId="1" sqref="AF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3" start="0" length="0">
    <dxf>
      <fill>
        <patternFill patternType="solid">
          <bgColor rgb="FFF2F2F2"/>
        </patternFill>
      </fill>
    </dxf>
  </rfmt>
  <rfmt sheetId="1" sqref="AF803" start="0" length="2147483647">
    <dxf>
      <font/>
    </dxf>
  </rfmt>
  <rfmt sheetId="1" sqref="AF803" start="0" length="2147483647">
    <dxf>
      <font/>
    </dxf>
  </rfmt>
  <rcc rId="2262" sId="1">
    <nc r="AG803">
      <f>AC803*AE803*V803/AF803 / AI851</f>
    </nc>
  </rcc>
  <rfmt sheetId="1" sqref="AG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3" start="0" length="0">
    <dxf>
      <fill>
        <patternFill patternType="solid">
          <bgColor rgb="FFF2F2F2"/>
        </patternFill>
      </fill>
    </dxf>
  </rfmt>
  <rfmt sheetId="1" sqref="AG803" start="0" length="2147483647">
    <dxf>
      <font/>
    </dxf>
  </rfmt>
  <rfmt sheetId="1" sqref="AG803" start="0" length="2147483647">
    <dxf>
      <font/>
    </dxf>
  </rfmt>
  <rcc rId="2263" sId="1">
    <nc r="AH803">
      <f>AC803*AE803*V803/AF803 / AI852</f>
    </nc>
  </rcc>
  <rfmt sheetId="1" sqref="AH8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3" start="0" length="0">
    <dxf>
      <fill>
        <patternFill patternType="solid">
          <bgColor rgb="FFF2F2F2"/>
        </patternFill>
      </fill>
    </dxf>
  </rfmt>
  <rfmt sheetId="1" sqref="AH803" start="0" length="2147483647">
    <dxf>
      <font/>
    </dxf>
  </rfmt>
  <rfmt sheetId="1" sqref="AH803" start="0" length="2147483647">
    <dxf>
      <font/>
    </dxf>
  </rfmt>
  <rcc rId="2264" sId="1" numFmtId="4">
    <oc r="J804">
      <v>106962</v>
    </oc>
    <nc r="J804">
      <v>31688</v>
    </nc>
  </rcc>
  <rcc rId="2265" sId="1" numFmtId="4">
    <oc r="AE804">
      <v>106962</v>
    </oc>
    <nc r="AE804">
      <v>31688</v>
    </nc>
  </rcc>
  <rrc rId="2266" sId="1" ref="A805:XFD805" action="insertRow">
    <undo index="0" exp="area" dr="G$1:G$1048576" r="E9" sId="1"/>
    <undo index="2" exp="area" ref3D="1" dr="$A$774:$XFD$85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5:AI805" start="0" length="0">
    <dxf>
      <fill>
        <patternFill patternType="none">
          <bgColor indexed="65"/>
        </patternFill>
      </fill>
    </dxf>
  </rfmt>
  <rfmt sheetId="1" sqref="A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5" start="0" length="2147483647">
    <dxf>
      <font/>
    </dxf>
  </rfmt>
  <rfmt sheetId="1" sqref="A805" start="0" length="2147483647">
    <dxf>
      <font/>
    </dxf>
  </rfmt>
  <rfmt sheetId="1" sqref="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5" start="0" length="2147483647">
    <dxf>
      <font/>
    </dxf>
  </rfmt>
  <rfmt sheetId="1" sqref="B805" start="0" length="2147483647">
    <dxf>
      <font/>
    </dxf>
  </rfmt>
  <rfmt sheetId="1" sqref="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5" start="0" length="2147483647">
    <dxf>
      <font/>
    </dxf>
  </rfmt>
  <rfmt sheetId="1" sqref="C805" start="0" length="2147483647">
    <dxf>
      <font/>
    </dxf>
  </rfmt>
  <rfmt sheetId="1" sqref="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5" start="0" length="2147483647">
    <dxf>
      <font/>
    </dxf>
  </rfmt>
  <rfmt sheetId="1" sqref="D805" start="0" length="2147483647">
    <dxf>
      <font/>
    </dxf>
  </rfmt>
  <rfmt sheetId="1" sqref="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5" start="0" length="2147483647">
    <dxf>
      <font/>
    </dxf>
  </rfmt>
  <rfmt sheetId="1" sqref="E805" start="0" length="2147483647">
    <dxf>
      <font/>
    </dxf>
  </rfmt>
  <rfmt sheetId="1" sqref="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5" start="0" length="2147483647">
    <dxf>
      <font/>
    </dxf>
  </rfmt>
  <rfmt sheetId="1" sqref="F805" start="0" length="2147483647">
    <dxf>
      <font/>
    </dxf>
  </rfmt>
  <rfmt sheetId="1" sqref="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5" start="0" length="2147483647">
    <dxf>
      <font/>
    </dxf>
  </rfmt>
  <rfmt sheetId="1" sqref="G805" start="0" length="2147483647">
    <dxf>
      <font/>
    </dxf>
  </rfmt>
  <rfmt sheetId="1" sqref="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5" start="0" length="2147483647">
    <dxf>
      <font/>
    </dxf>
  </rfmt>
  <rfmt sheetId="1" sqref="H805" start="0" length="2147483647">
    <dxf>
      <font/>
    </dxf>
  </rfmt>
  <rfmt sheetId="1" sqref="I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5" start="0" length="2147483647">
    <dxf>
      <font/>
    </dxf>
  </rfmt>
  <rfmt sheetId="1" sqref="I805" start="0" length="2147483647">
    <dxf>
      <font/>
    </dxf>
  </rfmt>
  <rfmt sheetId="1" sqref="J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5" start="0" length="2147483647">
    <dxf>
      <font/>
    </dxf>
  </rfmt>
  <rfmt sheetId="1" sqref="J805" start="0" length="2147483647">
    <dxf>
      <font/>
    </dxf>
  </rfmt>
  <rfmt sheetId="1" sqref="K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5" start="0" length="2147483647">
    <dxf>
      <font/>
    </dxf>
  </rfmt>
  <rfmt sheetId="1" sqref="K805" start="0" length="2147483647">
    <dxf>
      <font/>
    </dxf>
  </rfmt>
  <rfmt sheetId="1" sqref="L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5" start="0" length="2147483647">
    <dxf>
      <font/>
    </dxf>
  </rfmt>
  <rfmt sheetId="1" sqref="L805" start="0" length="2147483647">
    <dxf>
      <font/>
    </dxf>
  </rfmt>
  <rfmt sheetId="1" sqref="M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5" start="0" length="2147483647">
    <dxf>
      <font/>
    </dxf>
  </rfmt>
  <rfmt sheetId="1" sqref="M805" start="0" length="2147483647">
    <dxf>
      <font/>
    </dxf>
  </rfmt>
  <rfmt sheetId="1" sqref="N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5" start="0" length="2147483647">
    <dxf>
      <font/>
    </dxf>
  </rfmt>
  <rfmt sheetId="1" sqref="N805" start="0" length="2147483647">
    <dxf>
      <font/>
    </dxf>
  </rfmt>
  <rfmt sheetId="1" sqref="O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5" start="0" length="2147483647">
    <dxf>
      <font/>
    </dxf>
  </rfmt>
  <rfmt sheetId="1" sqref="O805" start="0" length="2147483647">
    <dxf>
      <font/>
    </dxf>
  </rfmt>
  <rfmt sheetId="1" sqref="P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5" start="0" length="2147483647">
    <dxf>
      <font/>
    </dxf>
  </rfmt>
  <rfmt sheetId="1" sqref="P805" start="0" length="2147483647">
    <dxf>
      <font/>
    </dxf>
  </rfmt>
  <rfmt sheetId="1" sqref="Q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5" start="0" length="2147483647">
    <dxf>
      <font/>
    </dxf>
  </rfmt>
  <rfmt sheetId="1" sqref="Q805" start="0" length="2147483647">
    <dxf>
      <font/>
    </dxf>
  </rfmt>
  <rfmt sheetId="1" sqref="R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5" start="0" length="2147483647">
    <dxf>
      <font/>
    </dxf>
  </rfmt>
  <rfmt sheetId="1" sqref="R805" start="0" length="2147483647">
    <dxf>
      <font/>
    </dxf>
  </rfmt>
  <rfmt sheetId="1" sqref="S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5" start="0" length="2147483647">
    <dxf>
      <font/>
    </dxf>
  </rfmt>
  <rfmt sheetId="1" sqref="S805" start="0" length="2147483647">
    <dxf>
      <font/>
    </dxf>
  </rfmt>
  <rfmt sheetId="1" sqref="T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5" start="0" length="2147483647">
    <dxf>
      <font/>
    </dxf>
  </rfmt>
  <rfmt sheetId="1" sqref="T805" start="0" length="2147483647">
    <dxf>
      <font/>
    </dxf>
  </rfmt>
  <rfmt sheetId="1" sqref="U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5" start="0" length="2147483647">
    <dxf>
      <font/>
    </dxf>
  </rfmt>
  <rfmt sheetId="1" sqref="U805" start="0" length="2147483647">
    <dxf>
      <font/>
    </dxf>
  </rfmt>
  <rfmt sheetId="1" sqref="V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5" start="0" length="2147483647">
    <dxf>
      <font/>
    </dxf>
  </rfmt>
  <rfmt sheetId="1" sqref="V805" start="0" length="2147483647">
    <dxf>
      <font/>
    </dxf>
  </rfmt>
  <rfmt sheetId="1" sqref="W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5" start="0" length="2147483647">
    <dxf>
      <font/>
    </dxf>
  </rfmt>
  <rfmt sheetId="1" sqref="W805" start="0" length="2147483647">
    <dxf>
      <font/>
    </dxf>
  </rfmt>
  <rfmt sheetId="1" sqref="X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5" start="0" length="2147483647">
    <dxf>
      <font/>
    </dxf>
  </rfmt>
  <rfmt sheetId="1" sqref="X805" start="0" length="2147483647">
    <dxf>
      <font/>
    </dxf>
  </rfmt>
  <rfmt sheetId="1" sqref="Y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5" start="0" length="2147483647">
    <dxf>
      <font/>
    </dxf>
  </rfmt>
  <rfmt sheetId="1" sqref="Y805" start="0" length="2147483647">
    <dxf>
      <font/>
    </dxf>
  </rfmt>
  <rfmt sheetId="1" sqref="Z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5" start="0" length="2147483647">
    <dxf>
      <font/>
    </dxf>
  </rfmt>
  <rfmt sheetId="1" sqref="Z805" start="0" length="2147483647">
    <dxf>
      <font/>
    </dxf>
  </rfmt>
  <rfmt sheetId="1" sqref="AA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5" start="0" length="2147483647">
    <dxf>
      <font/>
    </dxf>
  </rfmt>
  <rfmt sheetId="1" sqref="AA805" start="0" length="2147483647">
    <dxf>
      <font/>
    </dxf>
  </rfmt>
  <rfmt sheetId="1" sqref="A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5" start="0" length="0">
    <dxf>
      <fill>
        <patternFill patternType="solid">
          <bgColor rgb="FFF2F2F2"/>
        </patternFill>
      </fill>
    </dxf>
  </rfmt>
  <rfmt sheetId="1" sqref="AB805" start="0" length="2147483647">
    <dxf>
      <font/>
    </dxf>
  </rfmt>
  <rfmt sheetId="1" sqref="AB805" start="0" length="2147483647">
    <dxf>
      <font/>
    </dxf>
  </rfmt>
  <rfmt sheetId="1" sqref="A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5" start="0" length="0">
    <dxf>
      <fill>
        <patternFill patternType="solid">
          <bgColor rgb="FFF2F2F2"/>
        </patternFill>
      </fill>
    </dxf>
  </rfmt>
  <rfmt sheetId="1" sqref="AC805" start="0" length="2147483647">
    <dxf>
      <font/>
    </dxf>
  </rfmt>
  <rfmt sheetId="1" sqref="AC805" start="0" length="2147483647">
    <dxf>
      <font/>
    </dxf>
  </rfmt>
  <rfmt sheetId="1" sqref="A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5" start="0" length="0">
    <dxf>
      <fill>
        <patternFill patternType="solid">
          <bgColor rgb="FFF2F2F2"/>
        </patternFill>
      </fill>
    </dxf>
  </rfmt>
  <rfmt sheetId="1" sqref="AD805" start="0" length="2147483647">
    <dxf>
      <font/>
    </dxf>
  </rfmt>
  <rfmt sheetId="1" sqref="AD805" start="0" length="2147483647">
    <dxf>
      <font/>
    </dxf>
  </rfmt>
  <rfmt sheetId="1" sqref="A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5" start="0" length="0">
    <dxf>
      <fill>
        <patternFill patternType="solid">
          <bgColor rgb="FFF2F2F2"/>
        </patternFill>
      </fill>
    </dxf>
  </rfmt>
  <rfmt sheetId="1" sqref="AE805" start="0" length="2147483647">
    <dxf>
      <font/>
    </dxf>
  </rfmt>
  <rfmt sheetId="1" sqref="AE805" start="0" length="2147483647">
    <dxf>
      <font/>
    </dxf>
  </rfmt>
  <rfmt sheetId="1" sqref="A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5" start="0" length="0">
    <dxf>
      <fill>
        <patternFill patternType="solid">
          <bgColor rgb="FFF2F2F2"/>
        </patternFill>
      </fill>
    </dxf>
  </rfmt>
  <rfmt sheetId="1" sqref="AF805" start="0" length="2147483647">
    <dxf>
      <font/>
    </dxf>
  </rfmt>
  <rfmt sheetId="1" sqref="AF805" start="0" length="2147483647">
    <dxf>
      <font/>
    </dxf>
  </rfmt>
  <rfmt sheetId="1" sqref="A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5" start="0" length="0">
    <dxf>
      <fill>
        <patternFill patternType="solid">
          <bgColor rgb="FFF2F2F2"/>
        </patternFill>
      </fill>
    </dxf>
  </rfmt>
  <rfmt sheetId="1" sqref="AG805" start="0" length="2147483647">
    <dxf>
      <font/>
    </dxf>
  </rfmt>
  <rfmt sheetId="1" sqref="AG805" start="0" length="2147483647">
    <dxf>
      <font/>
    </dxf>
  </rfmt>
  <rfmt sheetId="1" sqref="A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5" start="0" length="0">
    <dxf>
      <fill>
        <patternFill patternType="solid">
          <bgColor rgb="FFF2F2F2"/>
        </patternFill>
      </fill>
    </dxf>
  </rfmt>
  <rfmt sheetId="1" sqref="AH805" start="0" length="2147483647">
    <dxf>
      <font/>
    </dxf>
  </rfmt>
  <rfmt sheetId="1" sqref="AH805" start="0" length="2147483647">
    <dxf>
      <font/>
    </dxf>
  </rfmt>
  <rfmt sheetId="1" sqref="AI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5" start="0" length="0">
    <dxf>
      <fill>
        <patternFill patternType="solid">
          <bgColor rgb="FFF2F2F2"/>
        </patternFill>
      </fill>
    </dxf>
  </rfmt>
  <rfmt sheetId="1" sqref="AI805" start="0" length="2147483647">
    <dxf>
      <font/>
    </dxf>
  </rfmt>
  <rfmt sheetId="1" sqref="AI805" start="0" length="2147483647">
    <dxf>
      <font/>
    </dxf>
  </rfmt>
  <rcc rId="2267" sId="1">
    <nc r="B805">
      <v>28357</v>
    </nc>
  </rcc>
  <rfmt sheetId="1" sqref="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5" start="0" length="2147483647">
    <dxf>
      <font/>
    </dxf>
  </rfmt>
  <rfmt sheetId="1" sqref="B805" start="0" length="2147483647">
    <dxf>
      <font/>
    </dxf>
  </rfmt>
  <rcc rId="2268" sId="1">
    <nc r="C805" t="inlineStr">
      <is>
        <t>FNKO US Equity</t>
      </is>
    </nc>
  </rcc>
  <rfmt sheetId="1" sqref="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5" start="0" length="2147483647">
    <dxf>
      <font/>
    </dxf>
  </rfmt>
  <rfmt sheetId="1" sqref="C805" start="0" length="2147483647">
    <dxf>
      <font/>
    </dxf>
  </rfmt>
  <rcc rId="2269" sId="1">
    <nc r="E805" t="inlineStr">
      <is>
        <t>Funko</t>
      </is>
    </nc>
  </rcc>
  <rfmt sheetId="1" sqref="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5" start="0" length="2147483647">
    <dxf>
      <font/>
    </dxf>
  </rfmt>
  <rfmt sheetId="1" sqref="E805" start="0" length="2147483647">
    <dxf>
      <font/>
    </dxf>
  </rfmt>
  <rcc rId="2270" sId="1">
    <nc r="D805">
      <f>_xll.BDP(C805,$D$11)</f>
    </nc>
  </rcc>
  <rfmt sheetId="1" sqref="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5" start="0" length="2147483647">
    <dxf>
      <font/>
    </dxf>
  </rfmt>
  <rfmt sheetId="1" sqref="D805" start="0" length="2147483647">
    <dxf>
      <font/>
    </dxf>
  </rfmt>
  <rcc rId="2271" sId="1">
    <nc r="F805">
      <f>_xll.BDP(C805,$F$11)</f>
    </nc>
  </rcc>
  <rfmt sheetId="1" sqref="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5" start="0" length="2147483647">
    <dxf>
      <font/>
    </dxf>
  </rfmt>
  <rfmt sheetId="1" sqref="F805" start="0" length="2147483647">
    <dxf>
      <font/>
    </dxf>
  </rfmt>
  <rcc rId="2272" sId="1">
    <nc r="G805">
      <f>_xll.BDP(C805,$G$11)</f>
    </nc>
  </rcc>
  <rfmt sheetId="1" sqref="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5" start="0" length="2147483647">
    <dxf>
      <font/>
    </dxf>
  </rfmt>
  <rfmt sheetId="1" sqref="G805" start="0" length="2147483647">
    <dxf>
      <font/>
    </dxf>
  </rfmt>
  <rcc rId="2273" sId="1">
    <nc r="AB805">
      <f>_xll.BDH(C805,$AB$11,$D$1,$D$1)</f>
    </nc>
  </rcc>
  <rfmt sheetId="1" sqref="AB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5" start="0" length="0">
    <dxf>
      <fill>
        <patternFill patternType="solid">
          <bgColor rgb="FFF2F2F2"/>
        </patternFill>
      </fill>
    </dxf>
  </rfmt>
  <rfmt sheetId="1" sqref="AB805" start="0" length="2147483647">
    <dxf>
      <font/>
    </dxf>
  </rfmt>
  <rfmt sheetId="1" sqref="AB805" start="0" length="2147483647">
    <dxf>
      <font/>
    </dxf>
  </rfmt>
  <rcc rId="2274" sId="1">
    <nc r="H805">
      <f>IF(OR(OR(G805="#N/A N/A",G805="#N/A Real Time"),OR(F805="#N/A N/A",F805="#N/A Real Time")),0,  G805 - F805)</f>
    </nc>
  </rcc>
  <rfmt sheetId="1" sqref="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5" start="0" length="2147483647">
    <dxf>
      <font/>
    </dxf>
  </rfmt>
  <rfmt sheetId="1" sqref="H805" start="0" length="2147483647">
    <dxf>
      <font/>
    </dxf>
  </rfmt>
  <rcc rId="2275" sId="1">
    <nc r="I805">
      <f>IF(OR(F805=0,F805="#N/A N/A"),0,H805 / F805*100)</f>
    </nc>
  </rcc>
  <rfmt sheetId="1" sqref="I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5" start="0" length="2147483647">
    <dxf>
      <font/>
    </dxf>
  </rfmt>
  <rfmt sheetId="1" sqref="I805" start="0" length="2147483647">
    <dxf>
      <font/>
    </dxf>
  </rfmt>
  <rcc rId="2276" sId="1" numFmtId="4">
    <nc r="J805">
      <v>9905</v>
    </nc>
  </rcc>
  <rfmt sheetId="1" sqref="J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5" start="0" length="2147483647">
    <dxf>
      <font/>
    </dxf>
  </rfmt>
  <rfmt sheetId="1" sqref="J805" start="0" length="2147483647">
    <dxf>
      <font/>
    </dxf>
  </rfmt>
  <rcc rId="2277" sId="1">
    <nc r="K805">
      <f>CONCATENATE(D853,D805, " Curncy")</f>
    </nc>
  </rcc>
  <rfmt sheetId="1" sqref="K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5" start="0" length="2147483647">
    <dxf>
      <font/>
    </dxf>
  </rfmt>
  <rfmt sheetId="1" sqref="K805" start="0" length="2147483647">
    <dxf>
      <font/>
    </dxf>
  </rfmt>
  <rcc rId="2278" sId="1">
    <nc r="L805">
      <f>IF(D805 = D853,1,_xll.BDP(K805,$L$11))</f>
    </nc>
  </rcc>
  <rfmt sheetId="1" sqref="L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5" start="0" length="2147483647">
    <dxf>
      <font/>
    </dxf>
  </rfmt>
  <rfmt sheetId="1" sqref="L805" start="0" length="2147483647">
    <dxf>
      <font/>
    </dxf>
  </rfmt>
  <rcc rId="2279" sId="1">
    <nc r="M805">
      <f>IF(D805 = D853,1,_xll.BDP(K805,$M$11)*L805)</f>
    </nc>
  </rcc>
  <rfmt sheetId="1" sqref="M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5" start="0" length="2147483647">
    <dxf>
      <font/>
    </dxf>
  </rfmt>
  <rfmt sheetId="1" sqref="M805" start="0" length="2147483647">
    <dxf>
      <font/>
    </dxf>
  </rfmt>
  <rcc rId="2280" sId="1">
    <nc r="N805">
      <f>H805*J805*V805/M805</f>
    </nc>
  </rcc>
  <rfmt sheetId="1" sqref="N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5" start="0" length="2147483647">
    <dxf>
      <font/>
    </dxf>
  </rfmt>
  <rfmt sheetId="1" sqref="N805" start="0" length="2147483647">
    <dxf>
      <font/>
    </dxf>
  </rfmt>
  <rcc rId="2281" sId="1">
    <nc r="O805">
      <f>N805 / AA852</f>
    </nc>
  </rcc>
  <rfmt sheetId="1" sqref="O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5" start="0" length="2147483647">
    <dxf>
      <font/>
    </dxf>
  </rfmt>
  <rfmt sheetId="1" sqref="O805" start="0" length="2147483647">
    <dxf>
      <font/>
    </dxf>
  </rfmt>
  <rcc rId="2282" sId="1">
    <nc r="P805">
      <f>N805 / AA853</f>
    </nc>
  </rcc>
  <rfmt sheetId="1" sqref="P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5" start="0" length="2147483647">
    <dxf>
      <font/>
    </dxf>
  </rfmt>
  <rfmt sheetId="1" sqref="P805" start="0" length="2147483647">
    <dxf>
      <font/>
    </dxf>
  </rfmt>
  <rcc rId="2283" sId="1">
    <nc r="Q805">
      <f>IF(J805=0,0,G805*J805*V805/M805)</f>
    </nc>
  </rcc>
  <rfmt sheetId="1" sqref="Q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5" start="0" length="2147483647">
    <dxf>
      <font/>
    </dxf>
  </rfmt>
  <rfmt sheetId="1" sqref="Q805" start="0" length="2147483647">
    <dxf>
      <font/>
    </dxf>
  </rfmt>
  <rcc rId="2284" sId="1">
    <nc r="R805">
      <f>Q805 / AA852*100</f>
    </nc>
  </rcc>
  <rfmt sheetId="1" sqref="R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5" start="0" length="2147483647">
    <dxf>
      <font/>
    </dxf>
  </rfmt>
  <rfmt sheetId="1" sqref="R805" start="0" length="2147483647">
    <dxf>
      <font/>
    </dxf>
  </rfmt>
  <rcc rId="2285" sId="1">
    <nc r="S805">
      <f>Q805 / AA853*100</f>
    </nc>
  </rcc>
  <rfmt sheetId="1" sqref="S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5" start="0" length="2147483647">
    <dxf>
      <font/>
    </dxf>
  </rfmt>
  <rfmt sheetId="1" sqref="S805" start="0" length="2147483647">
    <dxf>
      <font/>
    </dxf>
  </rfmt>
  <rcc rId="2286" sId="1">
    <nc r="T805">
      <f>IF(S805&lt;0,R805,0)</f>
    </nc>
  </rcc>
  <rfmt sheetId="1" sqref="T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5" start="0" length="2147483647">
    <dxf>
      <font/>
    </dxf>
  </rfmt>
  <rfmt sheetId="1" sqref="T805" start="0" length="2147483647">
    <dxf>
      <font/>
    </dxf>
  </rfmt>
  <rcc rId="2287" sId="1">
    <nc r="U805">
      <f>IF(S805&gt;0,R805,0)</f>
    </nc>
  </rcc>
  <rfmt sheetId="1" sqref="U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5" start="0" length="2147483647">
    <dxf>
      <font/>
    </dxf>
  </rfmt>
  <rfmt sheetId="1" sqref="U805" start="0" length="2147483647">
    <dxf>
      <font/>
    </dxf>
  </rfmt>
  <rcc rId="2288" sId="1">
    <nc r="V805">
      <f>IF(EXACT(D805,UPPER(D805)),1,0.01)/X805</f>
    </nc>
  </rcc>
  <rfmt sheetId="1" sqref="V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5" start="0" length="2147483647">
    <dxf>
      <font/>
    </dxf>
  </rfmt>
  <rfmt sheetId="1" sqref="V805" start="0" length="2147483647">
    <dxf>
      <font/>
    </dxf>
  </rfmt>
  <rcc rId="2289" sId="1">
    <nc r="W805">
      <v>0</v>
    </nc>
  </rcc>
  <rfmt sheetId="1" sqref="W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5" start="0" length="2147483647">
    <dxf>
      <font/>
    </dxf>
  </rfmt>
  <rfmt sheetId="1" sqref="W805" start="0" length="2147483647">
    <dxf>
      <font/>
    </dxf>
  </rfmt>
  <rcc rId="2290" sId="1">
    <nc r="X805">
      <v>1</v>
    </nc>
  </rcc>
  <rfmt sheetId="1" sqref="X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5" start="0" length="2147483647">
    <dxf>
      <font/>
    </dxf>
  </rfmt>
  <rfmt sheetId="1" sqref="X805" start="0" length="2147483647">
    <dxf>
      <font/>
    </dxf>
  </rfmt>
  <rcc rId="2291" sId="1">
    <nc r="Y805">
      <f>IF(AND(S805&lt;0,O805&gt;0),O805,0)</f>
    </nc>
  </rcc>
  <rfmt sheetId="1" sqref="Y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5" start="0" length="2147483647">
    <dxf>
      <font/>
    </dxf>
  </rfmt>
  <rfmt sheetId="1" sqref="Y805" start="0" length="2147483647">
    <dxf>
      <font/>
    </dxf>
  </rfmt>
  <rcc rId="2292" sId="1">
    <nc r="Z805">
      <f>IF(AND(S805&gt;0,O805&gt;0),O805,0)</f>
    </nc>
  </rcc>
  <rfmt sheetId="1" sqref="Z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5" start="0" length="2147483647">
    <dxf>
      <font/>
    </dxf>
  </rfmt>
  <rfmt sheetId="1" sqref="Z805" start="0" length="2147483647">
    <dxf>
      <font/>
    </dxf>
  </rfmt>
  <rcc rId="2293" sId="1">
    <nc r="AC805">
      <f>IF(OR(OR(F805="#N/A N/A",F805="#N/A Real Time"),OR(AB805="#N/A N/A",AB805="#N/A Real Time")),0,  F805 - AB805)</f>
    </nc>
  </rcc>
  <rfmt sheetId="1" sqref="AC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5" start="0" length="0">
    <dxf>
      <fill>
        <patternFill patternType="solid">
          <bgColor rgb="FFF2F2F2"/>
        </patternFill>
      </fill>
    </dxf>
  </rfmt>
  <rfmt sheetId="1" sqref="AC805" start="0" length="2147483647">
    <dxf>
      <font/>
    </dxf>
  </rfmt>
  <rfmt sheetId="1" sqref="AC805" start="0" length="2147483647">
    <dxf>
      <font/>
    </dxf>
  </rfmt>
  <rcc rId="2294" sId="1">
    <nc r="AD805">
      <f>IF(OR(AB805=0,AB805="#N/A N/A"),0,AC805 / AB805*100)</f>
    </nc>
  </rcc>
  <rfmt sheetId="1" sqref="AD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5" start="0" length="0">
    <dxf>
      <fill>
        <patternFill patternType="solid">
          <bgColor rgb="FFF2F2F2"/>
        </patternFill>
      </fill>
    </dxf>
  </rfmt>
  <rfmt sheetId="1" sqref="AD805" start="0" length="2147483647">
    <dxf>
      <font/>
    </dxf>
  </rfmt>
  <rfmt sheetId="1" sqref="AD805" start="0" length="2147483647">
    <dxf>
      <font/>
    </dxf>
  </rfmt>
  <rcc rId="2295" sId="1" numFmtId="4">
    <nc r="AE805">
      <v>9905</v>
    </nc>
  </rcc>
  <rfmt sheetId="1" sqref="AE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5" start="0" length="0">
    <dxf>
      <fill>
        <patternFill patternType="solid">
          <bgColor rgb="FFF2F2F2"/>
        </patternFill>
      </fill>
    </dxf>
  </rfmt>
  <rfmt sheetId="1" sqref="AE805" start="0" length="2147483647">
    <dxf>
      <font/>
    </dxf>
  </rfmt>
  <rfmt sheetId="1" sqref="AE805" start="0" length="2147483647">
    <dxf>
      <font/>
    </dxf>
  </rfmt>
  <rcc rId="2296" sId="1">
    <nc r="AF805">
      <f>IF(D805 = D853,1,_xll.BDP(K805,$AF$11)*L805)</f>
    </nc>
  </rcc>
  <rfmt sheetId="1" sqref="AF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5" start="0" length="0">
    <dxf>
      <fill>
        <patternFill patternType="solid">
          <bgColor rgb="FFF2F2F2"/>
        </patternFill>
      </fill>
    </dxf>
  </rfmt>
  <rfmt sheetId="1" sqref="AF805" start="0" length="2147483647">
    <dxf>
      <font/>
    </dxf>
  </rfmt>
  <rfmt sheetId="1" sqref="AF805" start="0" length="2147483647">
    <dxf>
      <font/>
    </dxf>
  </rfmt>
  <rcc rId="2297" sId="1">
    <nc r="AG805">
      <f>AC805*AE805*V805/AF805 / AI852</f>
    </nc>
  </rcc>
  <rfmt sheetId="1" sqref="AG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5" start="0" length="0">
    <dxf>
      <fill>
        <patternFill patternType="solid">
          <bgColor rgb="FFF2F2F2"/>
        </patternFill>
      </fill>
    </dxf>
  </rfmt>
  <rfmt sheetId="1" sqref="AG805" start="0" length="2147483647">
    <dxf>
      <font/>
    </dxf>
  </rfmt>
  <rfmt sheetId="1" sqref="AG805" start="0" length="2147483647">
    <dxf>
      <font/>
    </dxf>
  </rfmt>
  <rcc rId="2298" sId="1">
    <nc r="AH805">
      <f>AC805*AE805*V805/AF805 / AI853</f>
    </nc>
  </rcc>
  <rfmt sheetId="1" sqref="AH8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5" start="0" length="0">
    <dxf>
      <fill>
        <patternFill patternType="solid">
          <bgColor rgb="FFF2F2F2"/>
        </patternFill>
      </fill>
    </dxf>
  </rfmt>
  <rfmt sheetId="1" sqref="AH805" start="0" length="2147483647">
    <dxf>
      <font/>
    </dxf>
  </rfmt>
  <rfmt sheetId="1" sqref="AH805" start="0" length="2147483647">
    <dxf>
      <font/>
    </dxf>
  </rfmt>
  <rcc rId="2299" sId="1" numFmtId="4">
    <oc r="J806">
      <v>-10700</v>
    </oc>
    <nc r="J806">
      <v>0</v>
    </nc>
  </rcc>
  <rcc rId="2300" sId="1" numFmtId="4">
    <oc r="AE806">
      <v>-10700</v>
    </oc>
    <nc r="AE806">
      <v>0</v>
    </nc>
  </rcc>
  <rcc rId="2301" sId="1" numFmtId="4">
    <oc r="J807">
      <v>4608</v>
    </oc>
    <nc r="J807">
      <v>0</v>
    </nc>
  </rcc>
  <rcc rId="2302" sId="1" numFmtId="4">
    <oc r="AE807">
      <v>4608</v>
    </oc>
    <nc r="AE807">
      <v>0</v>
    </nc>
  </rcc>
  <rrc rId="2303" sId="1" ref="A808:XFD808" action="insertRow">
    <undo index="0" exp="area" dr="G$1:G$1048576" r="E9" sId="1"/>
    <undo index="2" exp="area" ref3D="1" dr="$A$774:$XFD$85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08:AI808" start="0" length="0">
    <dxf>
      <fill>
        <patternFill patternType="none">
          <bgColor indexed="65"/>
        </patternFill>
      </fill>
    </dxf>
  </rfmt>
  <rfmt sheetId="1" sqref="A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08" start="0" length="2147483647">
    <dxf>
      <font/>
    </dxf>
  </rfmt>
  <rfmt sheetId="1" sqref="A808" start="0" length="2147483647">
    <dxf>
      <font/>
    </dxf>
  </rfmt>
  <rfmt sheetId="1" sqref="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8" start="0" length="2147483647">
    <dxf>
      <font/>
    </dxf>
  </rfmt>
  <rfmt sheetId="1" sqref="B808" start="0" length="2147483647">
    <dxf>
      <font/>
    </dxf>
  </rfmt>
  <rfmt sheetId="1" sqref="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8" start="0" length="2147483647">
    <dxf>
      <font/>
    </dxf>
  </rfmt>
  <rfmt sheetId="1" sqref="C808" start="0" length="2147483647">
    <dxf>
      <font/>
    </dxf>
  </rfmt>
  <rfmt sheetId="1" sqref="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8" start="0" length="2147483647">
    <dxf>
      <font/>
    </dxf>
  </rfmt>
  <rfmt sheetId="1" sqref="D808" start="0" length="2147483647">
    <dxf>
      <font/>
    </dxf>
  </rfmt>
  <rfmt sheetId="1" sqref="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8" start="0" length="2147483647">
    <dxf>
      <font/>
    </dxf>
  </rfmt>
  <rfmt sheetId="1" sqref="E808" start="0" length="2147483647">
    <dxf>
      <font/>
    </dxf>
  </rfmt>
  <rfmt sheetId="1" sqref="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8" start="0" length="2147483647">
    <dxf>
      <font/>
    </dxf>
  </rfmt>
  <rfmt sheetId="1" sqref="F808" start="0" length="2147483647">
    <dxf>
      <font/>
    </dxf>
  </rfmt>
  <rfmt sheetId="1" sqref="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8" start="0" length="2147483647">
    <dxf>
      <font/>
    </dxf>
  </rfmt>
  <rfmt sheetId="1" sqref="G808" start="0" length="2147483647">
    <dxf>
      <font/>
    </dxf>
  </rfmt>
  <rfmt sheetId="1" sqref="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8" start="0" length="2147483647">
    <dxf>
      <font/>
    </dxf>
  </rfmt>
  <rfmt sheetId="1" sqref="H808" start="0" length="2147483647">
    <dxf>
      <font/>
    </dxf>
  </rfmt>
  <rfmt sheetId="1" sqref="I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8" start="0" length="2147483647">
    <dxf>
      <font/>
    </dxf>
  </rfmt>
  <rfmt sheetId="1" sqref="I808" start="0" length="2147483647">
    <dxf>
      <font/>
    </dxf>
  </rfmt>
  <rfmt sheetId="1" sqref="J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8" start="0" length="2147483647">
    <dxf>
      <font/>
    </dxf>
  </rfmt>
  <rfmt sheetId="1" sqref="J808" start="0" length="2147483647">
    <dxf>
      <font/>
    </dxf>
  </rfmt>
  <rfmt sheetId="1" sqref="K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8" start="0" length="2147483647">
    <dxf>
      <font/>
    </dxf>
  </rfmt>
  <rfmt sheetId="1" sqref="K808" start="0" length="2147483647">
    <dxf>
      <font/>
    </dxf>
  </rfmt>
  <rfmt sheetId="1" sqref="L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8" start="0" length="2147483647">
    <dxf>
      <font/>
    </dxf>
  </rfmt>
  <rfmt sheetId="1" sqref="L808" start="0" length="2147483647">
    <dxf>
      <font/>
    </dxf>
  </rfmt>
  <rfmt sheetId="1" sqref="M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8" start="0" length="2147483647">
    <dxf>
      <font/>
    </dxf>
  </rfmt>
  <rfmt sheetId="1" sqref="M808" start="0" length="2147483647">
    <dxf>
      <font/>
    </dxf>
  </rfmt>
  <rfmt sheetId="1" sqref="N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8" start="0" length="2147483647">
    <dxf>
      <font/>
    </dxf>
  </rfmt>
  <rfmt sheetId="1" sqref="N808" start="0" length="2147483647">
    <dxf>
      <font/>
    </dxf>
  </rfmt>
  <rfmt sheetId="1" sqref="O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8" start="0" length="2147483647">
    <dxf>
      <font/>
    </dxf>
  </rfmt>
  <rfmt sheetId="1" sqref="O808" start="0" length="2147483647">
    <dxf>
      <font/>
    </dxf>
  </rfmt>
  <rfmt sheetId="1" sqref="P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8" start="0" length="2147483647">
    <dxf>
      <font/>
    </dxf>
  </rfmt>
  <rfmt sheetId="1" sqref="P808" start="0" length="2147483647">
    <dxf>
      <font/>
    </dxf>
  </rfmt>
  <rfmt sheetId="1" sqref="Q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8" start="0" length="2147483647">
    <dxf>
      <font/>
    </dxf>
  </rfmt>
  <rfmt sheetId="1" sqref="Q808" start="0" length="2147483647">
    <dxf>
      <font/>
    </dxf>
  </rfmt>
  <rfmt sheetId="1" sqref="R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8" start="0" length="2147483647">
    <dxf>
      <font/>
    </dxf>
  </rfmt>
  <rfmt sheetId="1" sqref="R808" start="0" length="2147483647">
    <dxf>
      <font/>
    </dxf>
  </rfmt>
  <rfmt sheetId="1" sqref="S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8" start="0" length="2147483647">
    <dxf>
      <font/>
    </dxf>
  </rfmt>
  <rfmt sheetId="1" sqref="S808" start="0" length="2147483647">
    <dxf>
      <font/>
    </dxf>
  </rfmt>
  <rfmt sheetId="1" sqref="T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8" start="0" length="2147483647">
    <dxf>
      <font/>
    </dxf>
  </rfmt>
  <rfmt sheetId="1" sqref="T808" start="0" length="2147483647">
    <dxf>
      <font/>
    </dxf>
  </rfmt>
  <rfmt sheetId="1" sqref="U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8" start="0" length="2147483647">
    <dxf>
      <font/>
    </dxf>
  </rfmt>
  <rfmt sheetId="1" sqref="U808" start="0" length="2147483647">
    <dxf>
      <font/>
    </dxf>
  </rfmt>
  <rfmt sheetId="1" sqref="V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8" start="0" length="2147483647">
    <dxf>
      <font/>
    </dxf>
  </rfmt>
  <rfmt sheetId="1" sqref="V808" start="0" length="2147483647">
    <dxf>
      <font/>
    </dxf>
  </rfmt>
  <rfmt sheetId="1" sqref="W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8" start="0" length="2147483647">
    <dxf>
      <font/>
    </dxf>
  </rfmt>
  <rfmt sheetId="1" sqref="W808" start="0" length="2147483647">
    <dxf>
      <font/>
    </dxf>
  </rfmt>
  <rfmt sheetId="1" sqref="X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8" start="0" length="2147483647">
    <dxf>
      <font/>
    </dxf>
  </rfmt>
  <rfmt sheetId="1" sqref="X808" start="0" length="2147483647">
    <dxf>
      <font/>
    </dxf>
  </rfmt>
  <rfmt sheetId="1" sqref="Y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8" start="0" length="2147483647">
    <dxf>
      <font/>
    </dxf>
  </rfmt>
  <rfmt sheetId="1" sqref="Y808" start="0" length="2147483647">
    <dxf>
      <font/>
    </dxf>
  </rfmt>
  <rfmt sheetId="1" sqref="Z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8" start="0" length="2147483647">
    <dxf>
      <font/>
    </dxf>
  </rfmt>
  <rfmt sheetId="1" sqref="Z808" start="0" length="2147483647">
    <dxf>
      <font/>
    </dxf>
  </rfmt>
  <rfmt sheetId="1" sqref="AA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08" start="0" length="2147483647">
    <dxf>
      <font/>
    </dxf>
  </rfmt>
  <rfmt sheetId="1" sqref="AA808" start="0" length="2147483647">
    <dxf>
      <font/>
    </dxf>
  </rfmt>
  <rfmt sheetId="1" sqref="A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8" start="0" length="0">
    <dxf>
      <fill>
        <patternFill patternType="solid">
          <bgColor rgb="FFF2F2F2"/>
        </patternFill>
      </fill>
    </dxf>
  </rfmt>
  <rfmt sheetId="1" sqref="AB808" start="0" length="2147483647">
    <dxf>
      <font/>
    </dxf>
  </rfmt>
  <rfmt sheetId="1" sqref="AB808" start="0" length="2147483647">
    <dxf>
      <font/>
    </dxf>
  </rfmt>
  <rfmt sheetId="1" sqref="A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8" start="0" length="0">
    <dxf>
      <fill>
        <patternFill patternType="solid">
          <bgColor rgb="FFF2F2F2"/>
        </patternFill>
      </fill>
    </dxf>
  </rfmt>
  <rfmt sheetId="1" sqref="AC808" start="0" length="2147483647">
    <dxf>
      <font/>
    </dxf>
  </rfmt>
  <rfmt sheetId="1" sqref="AC808" start="0" length="2147483647">
    <dxf>
      <font/>
    </dxf>
  </rfmt>
  <rfmt sheetId="1" sqref="A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8" start="0" length="0">
    <dxf>
      <fill>
        <patternFill patternType="solid">
          <bgColor rgb="FFF2F2F2"/>
        </patternFill>
      </fill>
    </dxf>
  </rfmt>
  <rfmt sheetId="1" sqref="AD808" start="0" length="2147483647">
    <dxf>
      <font/>
    </dxf>
  </rfmt>
  <rfmt sheetId="1" sqref="AD808" start="0" length="2147483647">
    <dxf>
      <font/>
    </dxf>
  </rfmt>
  <rfmt sheetId="1" sqref="A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8" start="0" length="0">
    <dxf>
      <fill>
        <patternFill patternType="solid">
          <bgColor rgb="FFF2F2F2"/>
        </patternFill>
      </fill>
    </dxf>
  </rfmt>
  <rfmt sheetId="1" sqref="AE808" start="0" length="2147483647">
    <dxf>
      <font/>
    </dxf>
  </rfmt>
  <rfmt sheetId="1" sqref="AE808" start="0" length="2147483647">
    <dxf>
      <font/>
    </dxf>
  </rfmt>
  <rfmt sheetId="1" sqref="A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8" start="0" length="0">
    <dxf>
      <fill>
        <patternFill patternType="solid">
          <bgColor rgb="FFF2F2F2"/>
        </patternFill>
      </fill>
    </dxf>
  </rfmt>
  <rfmt sheetId="1" sqref="AF808" start="0" length="2147483647">
    <dxf>
      <font/>
    </dxf>
  </rfmt>
  <rfmt sheetId="1" sqref="AF808" start="0" length="2147483647">
    <dxf>
      <font/>
    </dxf>
  </rfmt>
  <rfmt sheetId="1" sqref="A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8" start="0" length="0">
    <dxf>
      <fill>
        <patternFill patternType="solid">
          <bgColor rgb="FFF2F2F2"/>
        </patternFill>
      </fill>
    </dxf>
  </rfmt>
  <rfmt sheetId="1" sqref="AG808" start="0" length="2147483647">
    <dxf>
      <font/>
    </dxf>
  </rfmt>
  <rfmt sheetId="1" sqref="AG808" start="0" length="2147483647">
    <dxf>
      <font/>
    </dxf>
  </rfmt>
  <rfmt sheetId="1" sqref="A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8" start="0" length="0">
    <dxf>
      <fill>
        <patternFill patternType="solid">
          <bgColor rgb="FFF2F2F2"/>
        </patternFill>
      </fill>
    </dxf>
  </rfmt>
  <rfmt sheetId="1" sqref="AH808" start="0" length="2147483647">
    <dxf>
      <font/>
    </dxf>
  </rfmt>
  <rfmt sheetId="1" sqref="AH808" start="0" length="2147483647">
    <dxf>
      <font/>
    </dxf>
  </rfmt>
  <rfmt sheetId="1" sqref="AI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08" start="0" length="0">
    <dxf>
      <fill>
        <patternFill patternType="solid">
          <bgColor rgb="FFF2F2F2"/>
        </patternFill>
      </fill>
    </dxf>
  </rfmt>
  <rfmt sheetId="1" sqref="AI808" start="0" length="2147483647">
    <dxf>
      <font/>
    </dxf>
  </rfmt>
  <rfmt sheetId="1" sqref="AI808" start="0" length="2147483647">
    <dxf>
      <font/>
    </dxf>
  </rfmt>
  <rcc rId="2304" sId="1">
    <nc r="B808">
      <v>26745</v>
    </nc>
  </rcc>
  <rfmt sheetId="1" sqref="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08" start="0" length="2147483647">
    <dxf>
      <font/>
    </dxf>
  </rfmt>
  <rfmt sheetId="1" sqref="B808" start="0" length="2147483647">
    <dxf>
      <font/>
    </dxf>
  </rfmt>
  <rcc rId="2305" sId="1">
    <nc r="C808" t="inlineStr">
      <is>
        <t>HTZ US Equity</t>
      </is>
    </nc>
  </rcc>
  <rfmt sheetId="1" sqref="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08" start="0" length="2147483647">
    <dxf>
      <font/>
    </dxf>
  </rfmt>
  <rfmt sheetId="1" sqref="C808" start="0" length="2147483647">
    <dxf>
      <font/>
    </dxf>
  </rfmt>
  <rcc rId="2306" sId="1">
    <nc r="E808" t="inlineStr">
      <is>
        <t>Hertz Global</t>
      </is>
    </nc>
  </rcc>
  <rfmt sheetId="1" sqref="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08" start="0" length="2147483647">
    <dxf>
      <font/>
    </dxf>
  </rfmt>
  <rfmt sheetId="1" sqref="E808" start="0" length="2147483647">
    <dxf>
      <font/>
    </dxf>
  </rfmt>
  <rcc rId="2307" sId="1">
    <nc r="D808">
      <f>_xll.BDP(C808,$D$11)</f>
    </nc>
  </rcc>
  <rfmt sheetId="1" sqref="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08" start="0" length="2147483647">
    <dxf>
      <font/>
    </dxf>
  </rfmt>
  <rfmt sheetId="1" sqref="D808" start="0" length="2147483647">
    <dxf>
      <font/>
    </dxf>
  </rfmt>
  <rcc rId="2308" sId="1">
    <nc r="F808">
      <f>_xll.BDP(C808,$F$11)</f>
    </nc>
  </rcc>
  <rfmt sheetId="1" sqref="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08" start="0" length="2147483647">
    <dxf>
      <font/>
    </dxf>
  </rfmt>
  <rfmt sheetId="1" sqref="F808" start="0" length="2147483647">
    <dxf>
      <font/>
    </dxf>
  </rfmt>
  <rcc rId="2309" sId="1">
    <nc r="G808">
      <f>_xll.BDP(C808,$G$11)</f>
    </nc>
  </rcc>
  <rfmt sheetId="1" sqref="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08" start="0" length="2147483647">
    <dxf>
      <font/>
    </dxf>
  </rfmt>
  <rfmt sheetId="1" sqref="G808" start="0" length="2147483647">
    <dxf>
      <font/>
    </dxf>
  </rfmt>
  <rcc rId="2310" sId="1">
    <nc r="AB808">
      <f>_xll.BDH(C808,$AB$11,$D$1,$D$1)</f>
    </nc>
  </rcc>
  <rfmt sheetId="1" sqref="AB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08" start="0" length="0">
    <dxf>
      <fill>
        <patternFill patternType="solid">
          <bgColor rgb="FFF2F2F2"/>
        </patternFill>
      </fill>
    </dxf>
  </rfmt>
  <rfmt sheetId="1" sqref="AB808" start="0" length="2147483647">
    <dxf>
      <font/>
    </dxf>
  </rfmt>
  <rfmt sheetId="1" sqref="AB808" start="0" length="2147483647">
    <dxf>
      <font/>
    </dxf>
  </rfmt>
  <rcc rId="2311" sId="1">
    <nc r="H808">
      <f>IF(OR(OR(G808="#N/A N/A",G808="#N/A Real Time"),OR(F808="#N/A N/A",F808="#N/A Real Time")),0,  G808 - F808)</f>
    </nc>
  </rcc>
  <rfmt sheetId="1" sqref="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08" start="0" length="2147483647">
    <dxf>
      <font/>
    </dxf>
  </rfmt>
  <rfmt sheetId="1" sqref="H808" start="0" length="2147483647">
    <dxf>
      <font/>
    </dxf>
  </rfmt>
  <rcc rId="2312" sId="1">
    <nc r="I808">
      <f>IF(OR(F808=0,F808="#N/A N/A"),0,H808 / F808*100)</f>
    </nc>
  </rcc>
  <rfmt sheetId="1" sqref="I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08" start="0" length="2147483647">
    <dxf>
      <font/>
    </dxf>
  </rfmt>
  <rfmt sheetId="1" sqref="I808" start="0" length="2147483647">
    <dxf>
      <font/>
    </dxf>
  </rfmt>
  <rcc rId="2313" sId="1" numFmtId="4">
    <nc r="J808">
      <v>-9120</v>
    </nc>
  </rcc>
  <rfmt sheetId="1" sqref="J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08" start="0" length="2147483647">
    <dxf>
      <font/>
    </dxf>
  </rfmt>
  <rfmt sheetId="1" sqref="J808" start="0" length="2147483647">
    <dxf>
      <font/>
    </dxf>
  </rfmt>
  <rcc rId="2314" sId="1">
    <nc r="K808">
      <f>CONCATENATE(D854,D808, " Curncy")</f>
    </nc>
  </rcc>
  <rfmt sheetId="1" sqref="K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08" start="0" length="2147483647">
    <dxf>
      <font/>
    </dxf>
  </rfmt>
  <rfmt sheetId="1" sqref="K808" start="0" length="2147483647">
    <dxf>
      <font/>
    </dxf>
  </rfmt>
  <rcc rId="2315" sId="1">
    <nc r="L808">
      <f>IF(D808 = D854,1,_xll.BDP(K808,$L$11))</f>
    </nc>
  </rcc>
  <rfmt sheetId="1" sqref="L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08" start="0" length="2147483647">
    <dxf>
      <font/>
    </dxf>
  </rfmt>
  <rfmt sheetId="1" sqref="L808" start="0" length="2147483647">
    <dxf>
      <font/>
    </dxf>
  </rfmt>
  <rcc rId="2316" sId="1">
    <nc r="M808">
      <f>IF(D808 = D854,1,_xll.BDP(K808,$M$11)*L808)</f>
    </nc>
  </rcc>
  <rfmt sheetId="1" sqref="M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08" start="0" length="2147483647">
    <dxf>
      <font/>
    </dxf>
  </rfmt>
  <rfmt sheetId="1" sqref="M808" start="0" length="2147483647">
    <dxf>
      <font/>
    </dxf>
  </rfmt>
  <rcc rId="2317" sId="1">
    <nc r="N808">
      <f>H808*J808*V808/M808</f>
    </nc>
  </rcc>
  <rfmt sheetId="1" sqref="N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08" start="0" length="2147483647">
    <dxf>
      <font/>
    </dxf>
  </rfmt>
  <rfmt sheetId="1" sqref="N808" start="0" length="2147483647">
    <dxf>
      <font/>
    </dxf>
  </rfmt>
  <rcc rId="2318" sId="1">
    <nc r="O808">
      <f>N808 / AA853</f>
    </nc>
  </rcc>
  <rfmt sheetId="1" sqref="O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08" start="0" length="2147483647">
    <dxf>
      <font/>
    </dxf>
  </rfmt>
  <rfmt sheetId="1" sqref="O808" start="0" length="2147483647">
    <dxf>
      <font/>
    </dxf>
  </rfmt>
  <rcc rId="2319" sId="1">
    <nc r="P808">
      <f>N808 / AA854</f>
    </nc>
  </rcc>
  <rfmt sheetId="1" sqref="P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08" start="0" length="2147483647">
    <dxf>
      <font/>
    </dxf>
  </rfmt>
  <rfmt sheetId="1" sqref="P808" start="0" length="2147483647">
    <dxf>
      <font/>
    </dxf>
  </rfmt>
  <rcc rId="2320" sId="1">
    <nc r="Q808">
      <f>IF(J808=0,0,G808*J808*V808/M808)</f>
    </nc>
  </rcc>
  <rfmt sheetId="1" sqref="Q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08" start="0" length="2147483647">
    <dxf>
      <font/>
    </dxf>
  </rfmt>
  <rfmt sheetId="1" sqref="Q808" start="0" length="2147483647">
    <dxf>
      <font/>
    </dxf>
  </rfmt>
  <rcc rId="2321" sId="1">
    <nc r="R808">
      <f>Q808 / AA853*100</f>
    </nc>
  </rcc>
  <rfmt sheetId="1" sqref="R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08" start="0" length="2147483647">
    <dxf>
      <font/>
    </dxf>
  </rfmt>
  <rfmt sheetId="1" sqref="R808" start="0" length="2147483647">
    <dxf>
      <font/>
    </dxf>
  </rfmt>
  <rcc rId="2322" sId="1">
    <nc r="S808">
      <f>Q808 / AA854*100</f>
    </nc>
  </rcc>
  <rfmt sheetId="1" sqref="S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08" start="0" length="2147483647">
    <dxf>
      <font/>
    </dxf>
  </rfmt>
  <rfmt sheetId="1" sqref="S808" start="0" length="2147483647">
    <dxf>
      <font/>
    </dxf>
  </rfmt>
  <rcc rId="2323" sId="1">
    <nc r="T808">
      <f>IF(S808&lt;0,R808,0)</f>
    </nc>
  </rcc>
  <rfmt sheetId="1" sqref="T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08" start="0" length="2147483647">
    <dxf>
      <font/>
    </dxf>
  </rfmt>
  <rfmt sheetId="1" sqref="T808" start="0" length="2147483647">
    <dxf>
      <font/>
    </dxf>
  </rfmt>
  <rcc rId="2324" sId="1">
    <nc r="U808">
      <f>IF(S808&gt;0,R808,0)</f>
    </nc>
  </rcc>
  <rfmt sheetId="1" sqref="U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08" start="0" length="2147483647">
    <dxf>
      <font/>
    </dxf>
  </rfmt>
  <rfmt sheetId="1" sqref="U808" start="0" length="2147483647">
    <dxf>
      <font/>
    </dxf>
  </rfmt>
  <rcc rId="2325" sId="1">
    <nc r="V808">
      <f>IF(EXACT(D808,UPPER(D808)),1,0.01)/X808</f>
    </nc>
  </rcc>
  <rfmt sheetId="1" sqref="V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08" start="0" length="2147483647">
    <dxf>
      <font/>
    </dxf>
  </rfmt>
  <rfmt sheetId="1" sqref="V808" start="0" length="2147483647">
    <dxf>
      <font/>
    </dxf>
  </rfmt>
  <rcc rId="2326" sId="1">
    <nc r="W808">
      <v>0</v>
    </nc>
  </rcc>
  <rfmt sheetId="1" sqref="W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08" start="0" length="2147483647">
    <dxf>
      <font/>
    </dxf>
  </rfmt>
  <rfmt sheetId="1" sqref="W808" start="0" length="2147483647">
    <dxf>
      <font/>
    </dxf>
  </rfmt>
  <rcc rId="2327" sId="1">
    <nc r="X808">
      <v>1</v>
    </nc>
  </rcc>
  <rfmt sheetId="1" sqref="X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08" start="0" length="2147483647">
    <dxf>
      <font/>
    </dxf>
  </rfmt>
  <rfmt sheetId="1" sqref="X808" start="0" length="2147483647">
    <dxf>
      <font/>
    </dxf>
  </rfmt>
  <rcc rId="2328" sId="1">
    <nc r="Y808">
      <f>IF(AND(S808&lt;0,O808&gt;0),O808,0)</f>
    </nc>
  </rcc>
  <rfmt sheetId="1" sqref="Y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08" start="0" length="2147483647">
    <dxf>
      <font/>
    </dxf>
  </rfmt>
  <rfmt sheetId="1" sqref="Y808" start="0" length="2147483647">
    <dxf>
      <font/>
    </dxf>
  </rfmt>
  <rcc rId="2329" sId="1">
    <nc r="Z808">
      <f>IF(AND(S808&gt;0,O808&gt;0),O808,0)</f>
    </nc>
  </rcc>
  <rfmt sheetId="1" sqref="Z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08" start="0" length="2147483647">
    <dxf>
      <font/>
    </dxf>
  </rfmt>
  <rfmt sheetId="1" sqref="Z808" start="0" length="2147483647">
    <dxf>
      <font/>
    </dxf>
  </rfmt>
  <rcc rId="2330" sId="1">
    <nc r="AC808">
      <f>IF(OR(OR(F808="#N/A N/A",F808="#N/A Real Time"),OR(AB808="#N/A N/A",AB808="#N/A Real Time")),0,  F808 - AB808)</f>
    </nc>
  </rcc>
  <rfmt sheetId="1" sqref="AC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08" start="0" length="0">
    <dxf>
      <fill>
        <patternFill patternType="solid">
          <bgColor rgb="FFF2F2F2"/>
        </patternFill>
      </fill>
    </dxf>
  </rfmt>
  <rfmt sheetId="1" sqref="AC808" start="0" length="2147483647">
    <dxf>
      <font/>
    </dxf>
  </rfmt>
  <rfmt sheetId="1" sqref="AC808" start="0" length="2147483647">
    <dxf>
      <font/>
    </dxf>
  </rfmt>
  <rcc rId="2331" sId="1">
    <nc r="AD808">
      <f>IF(OR(AB808=0,AB808="#N/A N/A"),0,AC808 / AB808*100)</f>
    </nc>
  </rcc>
  <rfmt sheetId="1" sqref="AD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08" start="0" length="0">
    <dxf>
      <fill>
        <patternFill patternType="solid">
          <bgColor rgb="FFF2F2F2"/>
        </patternFill>
      </fill>
    </dxf>
  </rfmt>
  <rfmt sheetId="1" sqref="AD808" start="0" length="2147483647">
    <dxf>
      <font/>
    </dxf>
  </rfmt>
  <rfmt sheetId="1" sqref="AD808" start="0" length="2147483647">
    <dxf>
      <font/>
    </dxf>
  </rfmt>
  <rcc rId="2332" sId="1" numFmtId="4">
    <nc r="AE808">
      <v>-9120</v>
    </nc>
  </rcc>
  <rfmt sheetId="1" sqref="AE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08" start="0" length="0">
    <dxf>
      <fill>
        <patternFill patternType="solid">
          <bgColor rgb="FFF2F2F2"/>
        </patternFill>
      </fill>
    </dxf>
  </rfmt>
  <rfmt sheetId="1" sqref="AE808" start="0" length="2147483647">
    <dxf>
      <font/>
    </dxf>
  </rfmt>
  <rfmt sheetId="1" sqref="AE808" start="0" length="2147483647">
    <dxf>
      <font/>
    </dxf>
  </rfmt>
  <rcc rId="2333" sId="1">
    <nc r="AF808">
      <f>IF(D808 = D854,1,_xll.BDP(K808,$AF$11)*L808)</f>
    </nc>
  </rcc>
  <rfmt sheetId="1" sqref="AF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08" start="0" length="0">
    <dxf>
      <fill>
        <patternFill patternType="solid">
          <bgColor rgb="FFF2F2F2"/>
        </patternFill>
      </fill>
    </dxf>
  </rfmt>
  <rfmt sheetId="1" sqref="AF808" start="0" length="2147483647">
    <dxf>
      <font/>
    </dxf>
  </rfmt>
  <rfmt sheetId="1" sqref="AF808" start="0" length="2147483647">
    <dxf>
      <font/>
    </dxf>
  </rfmt>
  <rcc rId="2334" sId="1">
    <nc r="AG808">
      <f>AC808*AE808*V808/AF808 / AI853</f>
    </nc>
  </rcc>
  <rfmt sheetId="1" sqref="AG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08" start="0" length="0">
    <dxf>
      <fill>
        <patternFill patternType="solid">
          <bgColor rgb="FFF2F2F2"/>
        </patternFill>
      </fill>
    </dxf>
  </rfmt>
  <rfmt sheetId="1" sqref="AG808" start="0" length="2147483647">
    <dxf>
      <font/>
    </dxf>
  </rfmt>
  <rfmt sheetId="1" sqref="AG808" start="0" length="2147483647">
    <dxf>
      <font/>
    </dxf>
  </rfmt>
  <rcc rId="2335" sId="1">
    <nc r="AH808">
      <f>AC808*AE808*V808/AF808 / AI854</f>
    </nc>
  </rcc>
  <rfmt sheetId="1" sqref="AH8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08" start="0" length="0">
    <dxf>
      <fill>
        <patternFill patternType="solid">
          <bgColor rgb="FFF2F2F2"/>
        </patternFill>
      </fill>
    </dxf>
  </rfmt>
  <rfmt sheetId="1" sqref="AH808" start="0" length="2147483647">
    <dxf>
      <font/>
    </dxf>
  </rfmt>
  <rfmt sheetId="1" sqref="AH808" start="0" length="2147483647">
    <dxf>
      <font/>
    </dxf>
  </rfmt>
  <rcc rId="2336" sId="1" numFmtId="4">
    <oc r="J809">
      <v>-2797</v>
    </oc>
    <nc r="J809">
      <v>-1469</v>
    </nc>
  </rcc>
  <rcc rId="2337" sId="1" numFmtId="4">
    <oc r="AE809">
      <v>-2797</v>
    </oc>
    <nc r="AE809">
      <v>-1469</v>
    </nc>
  </rcc>
  <rrc rId="2338" sId="1" ref="A810:XFD810" action="insertRow">
    <undo index="0" exp="area" dr="G$1:G$1048576" r="E9" sId="1"/>
    <undo index="2" exp="area" ref3D="1" dr="$A$774:$XFD$85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10:AI810" start="0" length="0">
    <dxf>
      <fill>
        <patternFill patternType="none">
          <bgColor indexed="65"/>
        </patternFill>
      </fill>
    </dxf>
  </rfmt>
  <rfmt sheetId="1" sqref="A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0" start="0" length="2147483647">
    <dxf>
      <font/>
    </dxf>
  </rfmt>
  <rfmt sheetId="1" sqref="A810" start="0" length="2147483647">
    <dxf>
      <font/>
    </dxf>
  </rfmt>
  <rfmt sheetId="1" sqref="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0" start="0" length="2147483647">
    <dxf>
      <font/>
    </dxf>
  </rfmt>
  <rfmt sheetId="1" sqref="B810" start="0" length="2147483647">
    <dxf>
      <font/>
    </dxf>
  </rfmt>
  <rfmt sheetId="1" sqref="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0" start="0" length="2147483647">
    <dxf>
      <font/>
    </dxf>
  </rfmt>
  <rfmt sheetId="1" sqref="C810" start="0" length="2147483647">
    <dxf>
      <font/>
    </dxf>
  </rfmt>
  <rfmt sheetId="1" sqref="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0" start="0" length="2147483647">
    <dxf>
      <font/>
    </dxf>
  </rfmt>
  <rfmt sheetId="1" sqref="D810" start="0" length="2147483647">
    <dxf>
      <font/>
    </dxf>
  </rfmt>
  <rfmt sheetId="1" sqref="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0" start="0" length="2147483647">
    <dxf>
      <font/>
    </dxf>
  </rfmt>
  <rfmt sheetId="1" sqref="E810" start="0" length="2147483647">
    <dxf>
      <font/>
    </dxf>
  </rfmt>
  <rfmt sheetId="1" sqref="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0" start="0" length="2147483647">
    <dxf>
      <font/>
    </dxf>
  </rfmt>
  <rfmt sheetId="1" sqref="F810" start="0" length="2147483647">
    <dxf>
      <font/>
    </dxf>
  </rfmt>
  <rfmt sheetId="1" sqref="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0" start="0" length="2147483647">
    <dxf>
      <font/>
    </dxf>
  </rfmt>
  <rfmt sheetId="1" sqref="G810" start="0" length="2147483647">
    <dxf>
      <font/>
    </dxf>
  </rfmt>
  <rfmt sheetId="1" sqref="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0" start="0" length="2147483647">
    <dxf>
      <font/>
    </dxf>
  </rfmt>
  <rfmt sheetId="1" sqref="H810" start="0" length="2147483647">
    <dxf>
      <font/>
    </dxf>
  </rfmt>
  <rfmt sheetId="1" sqref="I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0" start="0" length="2147483647">
    <dxf>
      <font/>
    </dxf>
  </rfmt>
  <rfmt sheetId="1" sqref="I810" start="0" length="2147483647">
    <dxf>
      <font/>
    </dxf>
  </rfmt>
  <rfmt sheetId="1" sqref="J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0" start="0" length="2147483647">
    <dxf>
      <font/>
    </dxf>
  </rfmt>
  <rfmt sheetId="1" sqref="J810" start="0" length="2147483647">
    <dxf>
      <font/>
    </dxf>
  </rfmt>
  <rfmt sheetId="1" sqref="K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0" start="0" length="2147483647">
    <dxf>
      <font/>
    </dxf>
  </rfmt>
  <rfmt sheetId="1" sqref="K810" start="0" length="2147483647">
    <dxf>
      <font/>
    </dxf>
  </rfmt>
  <rfmt sheetId="1" sqref="L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0" start="0" length="2147483647">
    <dxf>
      <font/>
    </dxf>
  </rfmt>
  <rfmt sheetId="1" sqref="L810" start="0" length="2147483647">
    <dxf>
      <font/>
    </dxf>
  </rfmt>
  <rfmt sheetId="1" sqref="M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0" start="0" length="2147483647">
    <dxf>
      <font/>
    </dxf>
  </rfmt>
  <rfmt sheetId="1" sqref="M810" start="0" length="2147483647">
    <dxf>
      <font/>
    </dxf>
  </rfmt>
  <rfmt sheetId="1" sqref="N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0" start="0" length="2147483647">
    <dxf>
      <font/>
    </dxf>
  </rfmt>
  <rfmt sheetId="1" sqref="N810" start="0" length="2147483647">
    <dxf>
      <font/>
    </dxf>
  </rfmt>
  <rfmt sheetId="1" sqref="O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0" start="0" length="2147483647">
    <dxf>
      <font/>
    </dxf>
  </rfmt>
  <rfmt sheetId="1" sqref="O810" start="0" length="2147483647">
    <dxf>
      <font/>
    </dxf>
  </rfmt>
  <rfmt sheetId="1" sqref="P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0" start="0" length="2147483647">
    <dxf>
      <font/>
    </dxf>
  </rfmt>
  <rfmt sheetId="1" sqref="P810" start="0" length="2147483647">
    <dxf>
      <font/>
    </dxf>
  </rfmt>
  <rfmt sheetId="1" sqref="Q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0" start="0" length="2147483647">
    <dxf>
      <font/>
    </dxf>
  </rfmt>
  <rfmt sheetId="1" sqref="Q810" start="0" length="2147483647">
    <dxf>
      <font/>
    </dxf>
  </rfmt>
  <rfmt sheetId="1" sqref="R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0" start="0" length="2147483647">
    <dxf>
      <font/>
    </dxf>
  </rfmt>
  <rfmt sheetId="1" sqref="R810" start="0" length="2147483647">
    <dxf>
      <font/>
    </dxf>
  </rfmt>
  <rfmt sheetId="1" sqref="S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0" start="0" length="2147483647">
    <dxf>
      <font/>
    </dxf>
  </rfmt>
  <rfmt sheetId="1" sqref="S810" start="0" length="2147483647">
    <dxf>
      <font/>
    </dxf>
  </rfmt>
  <rfmt sheetId="1" sqref="T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0" start="0" length="2147483647">
    <dxf>
      <font/>
    </dxf>
  </rfmt>
  <rfmt sheetId="1" sqref="T810" start="0" length="2147483647">
    <dxf>
      <font/>
    </dxf>
  </rfmt>
  <rfmt sheetId="1" sqref="U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0" start="0" length="2147483647">
    <dxf>
      <font/>
    </dxf>
  </rfmt>
  <rfmt sheetId="1" sqref="U810" start="0" length="2147483647">
    <dxf>
      <font/>
    </dxf>
  </rfmt>
  <rfmt sheetId="1" sqref="V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0" start="0" length="2147483647">
    <dxf>
      <font/>
    </dxf>
  </rfmt>
  <rfmt sheetId="1" sqref="V810" start="0" length="2147483647">
    <dxf>
      <font/>
    </dxf>
  </rfmt>
  <rfmt sheetId="1" sqref="W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0" start="0" length="2147483647">
    <dxf>
      <font/>
    </dxf>
  </rfmt>
  <rfmt sheetId="1" sqref="W810" start="0" length="2147483647">
    <dxf>
      <font/>
    </dxf>
  </rfmt>
  <rfmt sheetId="1" sqref="X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0" start="0" length="2147483647">
    <dxf>
      <font/>
    </dxf>
  </rfmt>
  <rfmt sheetId="1" sqref="X810" start="0" length="2147483647">
    <dxf>
      <font/>
    </dxf>
  </rfmt>
  <rfmt sheetId="1" sqref="Y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0" start="0" length="2147483647">
    <dxf>
      <font/>
    </dxf>
  </rfmt>
  <rfmt sheetId="1" sqref="Y810" start="0" length="2147483647">
    <dxf>
      <font/>
    </dxf>
  </rfmt>
  <rfmt sheetId="1" sqref="Z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0" start="0" length="2147483647">
    <dxf>
      <font/>
    </dxf>
  </rfmt>
  <rfmt sheetId="1" sqref="Z810" start="0" length="2147483647">
    <dxf>
      <font/>
    </dxf>
  </rfmt>
  <rfmt sheetId="1" sqref="AA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0" start="0" length="2147483647">
    <dxf>
      <font/>
    </dxf>
  </rfmt>
  <rfmt sheetId="1" sqref="AA810" start="0" length="2147483647">
    <dxf>
      <font/>
    </dxf>
  </rfmt>
  <rfmt sheetId="1" sqref="A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0" start="0" length="0">
    <dxf>
      <fill>
        <patternFill patternType="solid">
          <bgColor rgb="FFF2F2F2"/>
        </patternFill>
      </fill>
    </dxf>
  </rfmt>
  <rfmt sheetId="1" sqref="AB810" start="0" length="2147483647">
    <dxf>
      <font/>
    </dxf>
  </rfmt>
  <rfmt sheetId="1" sqref="AB810" start="0" length="2147483647">
    <dxf>
      <font/>
    </dxf>
  </rfmt>
  <rfmt sheetId="1" sqref="A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0" start="0" length="0">
    <dxf>
      <fill>
        <patternFill patternType="solid">
          <bgColor rgb="FFF2F2F2"/>
        </patternFill>
      </fill>
    </dxf>
  </rfmt>
  <rfmt sheetId="1" sqref="AC810" start="0" length="2147483647">
    <dxf>
      <font/>
    </dxf>
  </rfmt>
  <rfmt sheetId="1" sqref="AC810" start="0" length="2147483647">
    <dxf>
      <font/>
    </dxf>
  </rfmt>
  <rfmt sheetId="1" sqref="A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0" start="0" length="0">
    <dxf>
      <fill>
        <patternFill patternType="solid">
          <bgColor rgb="FFF2F2F2"/>
        </patternFill>
      </fill>
    </dxf>
  </rfmt>
  <rfmt sheetId="1" sqref="AD810" start="0" length="2147483647">
    <dxf>
      <font/>
    </dxf>
  </rfmt>
  <rfmt sheetId="1" sqref="AD810" start="0" length="2147483647">
    <dxf>
      <font/>
    </dxf>
  </rfmt>
  <rfmt sheetId="1" sqref="A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0" start="0" length="0">
    <dxf>
      <fill>
        <patternFill patternType="solid">
          <bgColor rgb="FFF2F2F2"/>
        </patternFill>
      </fill>
    </dxf>
  </rfmt>
  <rfmt sheetId="1" sqref="AE810" start="0" length="2147483647">
    <dxf>
      <font/>
    </dxf>
  </rfmt>
  <rfmt sheetId="1" sqref="AE810" start="0" length="2147483647">
    <dxf>
      <font/>
    </dxf>
  </rfmt>
  <rfmt sheetId="1" sqref="A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0" start="0" length="0">
    <dxf>
      <fill>
        <patternFill patternType="solid">
          <bgColor rgb="FFF2F2F2"/>
        </patternFill>
      </fill>
    </dxf>
  </rfmt>
  <rfmt sheetId="1" sqref="AF810" start="0" length="2147483647">
    <dxf>
      <font/>
    </dxf>
  </rfmt>
  <rfmt sheetId="1" sqref="AF810" start="0" length="2147483647">
    <dxf>
      <font/>
    </dxf>
  </rfmt>
  <rfmt sheetId="1" sqref="A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0" start="0" length="0">
    <dxf>
      <fill>
        <patternFill patternType="solid">
          <bgColor rgb="FFF2F2F2"/>
        </patternFill>
      </fill>
    </dxf>
  </rfmt>
  <rfmt sheetId="1" sqref="AG810" start="0" length="2147483647">
    <dxf>
      <font/>
    </dxf>
  </rfmt>
  <rfmt sheetId="1" sqref="AG810" start="0" length="2147483647">
    <dxf>
      <font/>
    </dxf>
  </rfmt>
  <rfmt sheetId="1" sqref="A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0" start="0" length="0">
    <dxf>
      <fill>
        <patternFill patternType="solid">
          <bgColor rgb="FFF2F2F2"/>
        </patternFill>
      </fill>
    </dxf>
  </rfmt>
  <rfmt sheetId="1" sqref="AH810" start="0" length="2147483647">
    <dxf>
      <font/>
    </dxf>
  </rfmt>
  <rfmt sheetId="1" sqref="AH810" start="0" length="2147483647">
    <dxf>
      <font/>
    </dxf>
  </rfmt>
  <rfmt sheetId="1" sqref="AI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0" start="0" length="0">
    <dxf>
      <fill>
        <patternFill patternType="solid">
          <bgColor rgb="FFF2F2F2"/>
        </patternFill>
      </fill>
    </dxf>
  </rfmt>
  <rfmt sheetId="1" sqref="AI810" start="0" length="2147483647">
    <dxf>
      <font/>
    </dxf>
  </rfmt>
  <rfmt sheetId="1" sqref="AI810" start="0" length="2147483647">
    <dxf>
      <font/>
    </dxf>
  </rfmt>
  <rcc rId="2339" sId="1">
    <nc r="B810">
      <v>28128</v>
    </nc>
  </rcc>
  <rfmt sheetId="1" sqref="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0" start="0" length="2147483647">
    <dxf>
      <font/>
    </dxf>
  </rfmt>
  <rfmt sheetId="1" sqref="B810" start="0" length="2147483647">
    <dxf>
      <font/>
    </dxf>
  </rfmt>
  <rcc rId="2340" sId="1">
    <nc r="C810" t="inlineStr">
      <is>
        <t>HUNT NO Equity</t>
      </is>
    </nc>
  </rcc>
  <rfmt sheetId="1" sqref="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0" start="0" length="2147483647">
    <dxf>
      <font/>
    </dxf>
  </rfmt>
  <rfmt sheetId="1" sqref="C810" start="0" length="2147483647">
    <dxf>
      <font/>
    </dxf>
  </rfmt>
  <rcc rId="2341" sId="1">
    <nc r="E810" t="inlineStr">
      <is>
        <t>Hunter</t>
      </is>
    </nc>
  </rcc>
  <rfmt sheetId="1" sqref="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0" start="0" length="2147483647">
    <dxf>
      <font/>
    </dxf>
  </rfmt>
  <rfmt sheetId="1" sqref="E810" start="0" length="2147483647">
    <dxf>
      <font/>
    </dxf>
  </rfmt>
  <rcc rId="2342" sId="1">
    <nc r="D810">
      <f>_xll.BDP(C810,$D$11)</f>
    </nc>
  </rcc>
  <rfmt sheetId="1" sqref="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0" start="0" length="2147483647">
    <dxf>
      <font/>
    </dxf>
  </rfmt>
  <rfmt sheetId="1" sqref="D810" start="0" length="2147483647">
    <dxf>
      <font/>
    </dxf>
  </rfmt>
  <rcc rId="2343" sId="1">
    <nc r="F810">
      <f>_xll.BDP(C810,$F$11)</f>
    </nc>
  </rcc>
  <rfmt sheetId="1" sqref="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0" start="0" length="2147483647">
    <dxf>
      <font/>
    </dxf>
  </rfmt>
  <rfmt sheetId="1" sqref="F810" start="0" length="2147483647">
    <dxf>
      <font/>
    </dxf>
  </rfmt>
  <rcc rId="2344" sId="1">
    <nc r="G810">
      <f>_xll.BDP(C810,$G$11)</f>
    </nc>
  </rcc>
  <rfmt sheetId="1" sqref="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0" start="0" length="2147483647">
    <dxf>
      <font/>
    </dxf>
  </rfmt>
  <rfmt sheetId="1" sqref="G810" start="0" length="2147483647">
    <dxf>
      <font/>
    </dxf>
  </rfmt>
  <rcc rId="2345" sId="1">
    <nc r="AB810">
      <f>_xll.BDH(C810,$AB$11,$D$1,$D$1)</f>
    </nc>
  </rcc>
  <rfmt sheetId="1" sqref="AB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0" start="0" length="0">
    <dxf>
      <fill>
        <patternFill patternType="solid">
          <bgColor rgb="FFF2F2F2"/>
        </patternFill>
      </fill>
    </dxf>
  </rfmt>
  <rfmt sheetId="1" sqref="AB810" start="0" length="2147483647">
    <dxf>
      <font/>
    </dxf>
  </rfmt>
  <rfmt sheetId="1" sqref="AB810" start="0" length="2147483647">
    <dxf>
      <font/>
    </dxf>
  </rfmt>
  <rcc rId="2346" sId="1">
    <nc r="H810">
      <f>IF(OR(OR(G810="#N/A N/A",G810="#N/A Real Time"),OR(F810="#N/A N/A",F810="#N/A Real Time")),0,  G810 - F810)</f>
    </nc>
  </rcc>
  <rfmt sheetId="1" sqref="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0" start="0" length="2147483647">
    <dxf>
      <font/>
    </dxf>
  </rfmt>
  <rfmt sheetId="1" sqref="H810" start="0" length="2147483647">
    <dxf>
      <font/>
    </dxf>
  </rfmt>
  <rcc rId="2347" sId="1">
    <nc r="I810">
      <f>IF(OR(F810=0,F810="#N/A N/A"),0,H810 / F810*100)</f>
    </nc>
  </rcc>
  <rfmt sheetId="1" sqref="I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0" start="0" length="2147483647">
    <dxf>
      <font/>
    </dxf>
  </rfmt>
  <rfmt sheetId="1" sqref="I810" start="0" length="2147483647">
    <dxf>
      <font/>
    </dxf>
  </rfmt>
  <rcc rId="2348" sId="1" numFmtId="4">
    <nc r="J810">
      <v>41903</v>
    </nc>
  </rcc>
  <rfmt sheetId="1" sqref="J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0" start="0" length="2147483647">
    <dxf>
      <font/>
    </dxf>
  </rfmt>
  <rfmt sheetId="1" sqref="J810" start="0" length="2147483647">
    <dxf>
      <font/>
    </dxf>
  </rfmt>
  <rcc rId="2349" sId="1">
    <nc r="K810">
      <f>CONCATENATE(D855,D810, " Curncy")</f>
    </nc>
  </rcc>
  <rfmt sheetId="1" sqref="K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0" start="0" length="2147483647">
    <dxf>
      <font/>
    </dxf>
  </rfmt>
  <rfmt sheetId="1" sqref="K810" start="0" length="2147483647">
    <dxf>
      <font/>
    </dxf>
  </rfmt>
  <rcc rId="2350" sId="1">
    <nc r="L810">
      <f>IF(D810 = D855,1,_xll.BDP(K810,$L$11))</f>
    </nc>
  </rcc>
  <rfmt sheetId="1" sqref="L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0" start="0" length="2147483647">
    <dxf>
      <font/>
    </dxf>
  </rfmt>
  <rfmt sheetId="1" sqref="L810" start="0" length="2147483647">
    <dxf>
      <font/>
    </dxf>
  </rfmt>
  <rcc rId="2351" sId="1">
    <nc r="M810">
      <f>IF(D810 = D855,1,_xll.BDP(K810,$M$11)*L810)</f>
    </nc>
  </rcc>
  <rfmt sheetId="1" sqref="M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0" start="0" length="2147483647">
    <dxf>
      <font/>
    </dxf>
  </rfmt>
  <rfmt sheetId="1" sqref="M810" start="0" length="2147483647">
    <dxf>
      <font/>
    </dxf>
  </rfmt>
  <rcc rId="2352" sId="1">
    <nc r="N810">
      <f>H810*J810*V810/M810</f>
    </nc>
  </rcc>
  <rfmt sheetId="1" sqref="N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0" start="0" length="2147483647">
    <dxf>
      <font/>
    </dxf>
  </rfmt>
  <rfmt sheetId="1" sqref="N810" start="0" length="2147483647">
    <dxf>
      <font/>
    </dxf>
  </rfmt>
  <rcc rId="2353" sId="1">
    <nc r="O810">
      <f>N810 / AA854</f>
    </nc>
  </rcc>
  <rfmt sheetId="1" sqref="O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0" start="0" length="2147483647">
    <dxf>
      <font/>
    </dxf>
  </rfmt>
  <rfmt sheetId="1" sqref="O810" start="0" length="2147483647">
    <dxf>
      <font/>
    </dxf>
  </rfmt>
  <rcc rId="2354" sId="1">
    <nc r="P810">
      <f>N810 / AA855</f>
    </nc>
  </rcc>
  <rfmt sheetId="1" sqref="P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0" start="0" length="2147483647">
    <dxf>
      <font/>
    </dxf>
  </rfmt>
  <rfmt sheetId="1" sqref="P810" start="0" length="2147483647">
    <dxf>
      <font/>
    </dxf>
  </rfmt>
  <rcc rId="2355" sId="1">
    <nc r="Q810">
      <f>IF(J810=0,0,G810*J810*V810/M810)</f>
    </nc>
  </rcc>
  <rfmt sheetId="1" sqref="Q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0" start="0" length="2147483647">
    <dxf>
      <font/>
    </dxf>
  </rfmt>
  <rfmt sheetId="1" sqref="Q810" start="0" length="2147483647">
    <dxf>
      <font/>
    </dxf>
  </rfmt>
  <rcc rId="2356" sId="1">
    <nc r="R810">
      <f>Q810 / AA854*100</f>
    </nc>
  </rcc>
  <rfmt sheetId="1" sqref="R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0" start="0" length="2147483647">
    <dxf>
      <font/>
    </dxf>
  </rfmt>
  <rfmt sheetId="1" sqref="R810" start="0" length="2147483647">
    <dxf>
      <font/>
    </dxf>
  </rfmt>
  <rcc rId="2357" sId="1">
    <nc r="S810">
      <f>Q810 / AA855*100</f>
    </nc>
  </rcc>
  <rfmt sheetId="1" sqref="S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0" start="0" length="2147483647">
    <dxf>
      <font/>
    </dxf>
  </rfmt>
  <rfmt sheetId="1" sqref="S810" start="0" length="2147483647">
    <dxf>
      <font/>
    </dxf>
  </rfmt>
  <rcc rId="2358" sId="1">
    <nc r="T810">
      <f>IF(S810&lt;0,R810,0)</f>
    </nc>
  </rcc>
  <rfmt sheetId="1" sqref="T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0" start="0" length="2147483647">
    <dxf>
      <font/>
    </dxf>
  </rfmt>
  <rfmt sheetId="1" sqref="T810" start="0" length="2147483647">
    <dxf>
      <font/>
    </dxf>
  </rfmt>
  <rcc rId="2359" sId="1">
    <nc r="U810">
      <f>IF(S810&gt;0,R810,0)</f>
    </nc>
  </rcc>
  <rfmt sheetId="1" sqref="U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0" start="0" length="2147483647">
    <dxf>
      <font/>
    </dxf>
  </rfmt>
  <rfmt sheetId="1" sqref="U810" start="0" length="2147483647">
    <dxf>
      <font/>
    </dxf>
  </rfmt>
  <rcc rId="2360" sId="1">
    <nc r="V810">
      <f>IF(EXACT(D810,UPPER(D810)),1,0.01)/X810</f>
    </nc>
  </rcc>
  <rfmt sheetId="1" sqref="V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0" start="0" length="2147483647">
    <dxf>
      <font/>
    </dxf>
  </rfmt>
  <rfmt sheetId="1" sqref="V810" start="0" length="2147483647">
    <dxf>
      <font/>
    </dxf>
  </rfmt>
  <rcc rId="2361" sId="1">
    <nc r="W810">
      <v>0</v>
    </nc>
  </rcc>
  <rfmt sheetId="1" sqref="W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0" start="0" length="2147483647">
    <dxf>
      <font/>
    </dxf>
  </rfmt>
  <rfmt sheetId="1" sqref="W810" start="0" length="2147483647">
    <dxf>
      <font/>
    </dxf>
  </rfmt>
  <rcc rId="2362" sId="1">
    <nc r="X810">
      <v>1</v>
    </nc>
  </rcc>
  <rfmt sheetId="1" sqref="X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0" start="0" length="2147483647">
    <dxf>
      <font/>
    </dxf>
  </rfmt>
  <rfmt sheetId="1" sqref="X810" start="0" length="2147483647">
    <dxf>
      <font/>
    </dxf>
  </rfmt>
  <rcc rId="2363" sId="1">
    <nc r="Y810">
      <f>IF(AND(S810&lt;0,O810&gt;0),O810,0)</f>
    </nc>
  </rcc>
  <rfmt sheetId="1" sqref="Y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0" start="0" length="2147483647">
    <dxf>
      <font/>
    </dxf>
  </rfmt>
  <rfmt sheetId="1" sqref="Y810" start="0" length="2147483647">
    <dxf>
      <font/>
    </dxf>
  </rfmt>
  <rcc rId="2364" sId="1">
    <nc r="Z810">
      <f>IF(AND(S810&gt;0,O810&gt;0),O810,0)</f>
    </nc>
  </rcc>
  <rfmt sheetId="1" sqref="Z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0" start="0" length="2147483647">
    <dxf>
      <font/>
    </dxf>
  </rfmt>
  <rfmt sheetId="1" sqref="Z810" start="0" length="2147483647">
    <dxf>
      <font/>
    </dxf>
  </rfmt>
  <rcc rId="2365" sId="1">
    <nc r="AC810">
      <f>IF(OR(OR(F810="#N/A N/A",F810="#N/A Real Time"),OR(AB810="#N/A N/A",AB810="#N/A Real Time")),0,  F810 - AB810)</f>
    </nc>
  </rcc>
  <rfmt sheetId="1" sqref="AC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0" start="0" length="0">
    <dxf>
      <fill>
        <patternFill patternType="solid">
          <bgColor rgb="FFF2F2F2"/>
        </patternFill>
      </fill>
    </dxf>
  </rfmt>
  <rfmt sheetId="1" sqref="AC810" start="0" length="2147483647">
    <dxf>
      <font/>
    </dxf>
  </rfmt>
  <rfmt sheetId="1" sqref="AC810" start="0" length="2147483647">
    <dxf>
      <font/>
    </dxf>
  </rfmt>
  <rcc rId="2366" sId="1">
    <nc r="AD810">
      <f>IF(OR(AB810=0,AB810="#N/A N/A"),0,AC810 / AB810*100)</f>
    </nc>
  </rcc>
  <rfmt sheetId="1" sqref="AD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0" start="0" length="0">
    <dxf>
      <fill>
        <patternFill patternType="solid">
          <bgColor rgb="FFF2F2F2"/>
        </patternFill>
      </fill>
    </dxf>
  </rfmt>
  <rfmt sheetId="1" sqref="AD810" start="0" length="2147483647">
    <dxf>
      <font/>
    </dxf>
  </rfmt>
  <rfmt sheetId="1" sqref="AD810" start="0" length="2147483647">
    <dxf>
      <font/>
    </dxf>
  </rfmt>
  <rcc rId="2367" sId="1" numFmtId="4">
    <nc r="AE810">
      <v>41903</v>
    </nc>
  </rcc>
  <rfmt sheetId="1" sqref="AE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0" start="0" length="0">
    <dxf>
      <fill>
        <patternFill patternType="solid">
          <bgColor rgb="FFF2F2F2"/>
        </patternFill>
      </fill>
    </dxf>
  </rfmt>
  <rfmt sheetId="1" sqref="AE810" start="0" length="2147483647">
    <dxf>
      <font/>
    </dxf>
  </rfmt>
  <rfmt sheetId="1" sqref="AE810" start="0" length="2147483647">
    <dxf>
      <font/>
    </dxf>
  </rfmt>
  <rcc rId="2368" sId="1">
    <nc r="AF810">
      <f>IF(D810 = D855,1,_xll.BDP(K810,$AF$11)*L810)</f>
    </nc>
  </rcc>
  <rfmt sheetId="1" sqref="AF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0" start="0" length="0">
    <dxf>
      <fill>
        <patternFill patternType="solid">
          <bgColor rgb="FFF2F2F2"/>
        </patternFill>
      </fill>
    </dxf>
  </rfmt>
  <rfmt sheetId="1" sqref="AF810" start="0" length="2147483647">
    <dxf>
      <font/>
    </dxf>
  </rfmt>
  <rfmt sheetId="1" sqref="AF810" start="0" length="2147483647">
    <dxf>
      <font/>
    </dxf>
  </rfmt>
  <rcc rId="2369" sId="1">
    <nc r="AG810">
      <f>AC810*AE810*V810/AF810 / AI854</f>
    </nc>
  </rcc>
  <rfmt sheetId="1" sqref="AG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0" start="0" length="0">
    <dxf>
      <fill>
        <patternFill patternType="solid">
          <bgColor rgb="FFF2F2F2"/>
        </patternFill>
      </fill>
    </dxf>
  </rfmt>
  <rfmt sheetId="1" sqref="AG810" start="0" length="2147483647">
    <dxf>
      <font/>
    </dxf>
  </rfmt>
  <rfmt sheetId="1" sqref="AG810" start="0" length="2147483647">
    <dxf>
      <font/>
    </dxf>
  </rfmt>
  <rcc rId="2370" sId="1">
    <nc r="AH810">
      <f>AC810*AE810*V810/AF810 / AI855</f>
    </nc>
  </rcc>
  <rfmt sheetId="1" sqref="AH8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0" start="0" length="0">
    <dxf>
      <fill>
        <patternFill patternType="solid">
          <bgColor rgb="FFF2F2F2"/>
        </patternFill>
      </fill>
    </dxf>
  </rfmt>
  <rfmt sheetId="1" sqref="AH810" start="0" length="2147483647">
    <dxf>
      <font/>
    </dxf>
  </rfmt>
  <rfmt sheetId="1" sqref="AH810" start="0" length="2147483647">
    <dxf>
      <font/>
    </dxf>
  </rfmt>
  <rrc rId="2371" sId="1" ref="A811:XFD811" action="insertRow">
    <undo index="0" exp="area" dr="G$1:G$1048576" r="E9" sId="1"/>
    <undo index="2" exp="area" ref3D="1" dr="$A$774:$XFD$85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11:AI811" start="0" length="0">
    <dxf>
      <fill>
        <patternFill patternType="none">
          <bgColor indexed="65"/>
        </patternFill>
      </fill>
    </dxf>
  </rfmt>
  <rfmt sheetId="1" sqref="A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1" start="0" length="2147483647">
    <dxf>
      <font/>
    </dxf>
  </rfmt>
  <rfmt sheetId="1" sqref="A811" start="0" length="2147483647">
    <dxf>
      <font/>
    </dxf>
  </rfmt>
  <rfmt sheetId="1" sqref="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1" start="0" length="2147483647">
    <dxf>
      <font/>
    </dxf>
  </rfmt>
  <rfmt sheetId="1" sqref="B811" start="0" length="2147483647">
    <dxf>
      <font/>
    </dxf>
  </rfmt>
  <rfmt sheetId="1" sqref="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1" start="0" length="2147483647">
    <dxf>
      <font/>
    </dxf>
  </rfmt>
  <rfmt sheetId="1" sqref="C811" start="0" length="2147483647">
    <dxf>
      <font/>
    </dxf>
  </rfmt>
  <rfmt sheetId="1" sqref="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1" start="0" length="2147483647">
    <dxf>
      <font/>
    </dxf>
  </rfmt>
  <rfmt sheetId="1" sqref="D811" start="0" length="2147483647">
    <dxf>
      <font/>
    </dxf>
  </rfmt>
  <rfmt sheetId="1" sqref="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1" start="0" length="2147483647">
    <dxf>
      <font/>
    </dxf>
  </rfmt>
  <rfmt sheetId="1" sqref="E811" start="0" length="2147483647">
    <dxf>
      <font/>
    </dxf>
  </rfmt>
  <rfmt sheetId="1" sqref="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1" start="0" length="2147483647">
    <dxf>
      <font/>
    </dxf>
  </rfmt>
  <rfmt sheetId="1" sqref="F811" start="0" length="2147483647">
    <dxf>
      <font/>
    </dxf>
  </rfmt>
  <rfmt sheetId="1" sqref="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1" start="0" length="2147483647">
    <dxf>
      <font/>
    </dxf>
  </rfmt>
  <rfmt sheetId="1" sqref="G811" start="0" length="2147483647">
    <dxf>
      <font/>
    </dxf>
  </rfmt>
  <rfmt sheetId="1" sqref="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1" start="0" length="2147483647">
    <dxf>
      <font/>
    </dxf>
  </rfmt>
  <rfmt sheetId="1" sqref="H811" start="0" length="2147483647">
    <dxf>
      <font/>
    </dxf>
  </rfmt>
  <rfmt sheetId="1" sqref="I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1" start="0" length="2147483647">
    <dxf>
      <font/>
    </dxf>
  </rfmt>
  <rfmt sheetId="1" sqref="I811" start="0" length="2147483647">
    <dxf>
      <font/>
    </dxf>
  </rfmt>
  <rfmt sheetId="1" sqref="J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1" start="0" length="2147483647">
    <dxf>
      <font/>
    </dxf>
  </rfmt>
  <rfmt sheetId="1" sqref="J811" start="0" length="2147483647">
    <dxf>
      <font/>
    </dxf>
  </rfmt>
  <rfmt sheetId="1" sqref="K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1" start="0" length="2147483647">
    <dxf>
      <font/>
    </dxf>
  </rfmt>
  <rfmt sheetId="1" sqref="K811" start="0" length="2147483647">
    <dxf>
      <font/>
    </dxf>
  </rfmt>
  <rfmt sheetId="1" sqref="L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1" start="0" length="2147483647">
    <dxf>
      <font/>
    </dxf>
  </rfmt>
  <rfmt sheetId="1" sqref="L811" start="0" length="2147483647">
    <dxf>
      <font/>
    </dxf>
  </rfmt>
  <rfmt sheetId="1" sqref="M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1" start="0" length="2147483647">
    <dxf>
      <font/>
    </dxf>
  </rfmt>
  <rfmt sheetId="1" sqref="M811" start="0" length="2147483647">
    <dxf>
      <font/>
    </dxf>
  </rfmt>
  <rfmt sheetId="1" sqref="N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1" start="0" length="2147483647">
    <dxf>
      <font/>
    </dxf>
  </rfmt>
  <rfmt sheetId="1" sqref="N811" start="0" length="2147483647">
    <dxf>
      <font/>
    </dxf>
  </rfmt>
  <rfmt sheetId="1" sqref="O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1" start="0" length="2147483647">
    <dxf>
      <font/>
    </dxf>
  </rfmt>
  <rfmt sheetId="1" sqref="O811" start="0" length="2147483647">
    <dxf>
      <font/>
    </dxf>
  </rfmt>
  <rfmt sheetId="1" sqref="P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1" start="0" length="2147483647">
    <dxf>
      <font/>
    </dxf>
  </rfmt>
  <rfmt sheetId="1" sqref="P811" start="0" length="2147483647">
    <dxf>
      <font/>
    </dxf>
  </rfmt>
  <rfmt sheetId="1" sqref="Q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1" start="0" length="2147483647">
    <dxf>
      <font/>
    </dxf>
  </rfmt>
  <rfmt sheetId="1" sqref="Q811" start="0" length="2147483647">
    <dxf>
      <font/>
    </dxf>
  </rfmt>
  <rfmt sheetId="1" sqref="R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1" start="0" length="2147483647">
    <dxf>
      <font/>
    </dxf>
  </rfmt>
  <rfmt sheetId="1" sqref="R811" start="0" length="2147483647">
    <dxf>
      <font/>
    </dxf>
  </rfmt>
  <rfmt sheetId="1" sqref="S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1" start="0" length="2147483647">
    <dxf>
      <font/>
    </dxf>
  </rfmt>
  <rfmt sheetId="1" sqref="S811" start="0" length="2147483647">
    <dxf>
      <font/>
    </dxf>
  </rfmt>
  <rfmt sheetId="1" sqref="T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1" start="0" length="2147483647">
    <dxf>
      <font/>
    </dxf>
  </rfmt>
  <rfmt sheetId="1" sqref="T811" start="0" length="2147483647">
    <dxf>
      <font/>
    </dxf>
  </rfmt>
  <rfmt sheetId="1" sqref="U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1" start="0" length="2147483647">
    <dxf>
      <font/>
    </dxf>
  </rfmt>
  <rfmt sheetId="1" sqref="U811" start="0" length="2147483647">
    <dxf>
      <font/>
    </dxf>
  </rfmt>
  <rfmt sheetId="1" sqref="V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1" start="0" length="2147483647">
    <dxf>
      <font/>
    </dxf>
  </rfmt>
  <rfmt sheetId="1" sqref="V811" start="0" length="2147483647">
    <dxf>
      <font/>
    </dxf>
  </rfmt>
  <rfmt sheetId="1" sqref="W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1" start="0" length="2147483647">
    <dxf>
      <font/>
    </dxf>
  </rfmt>
  <rfmt sheetId="1" sqref="W811" start="0" length="2147483647">
    <dxf>
      <font/>
    </dxf>
  </rfmt>
  <rfmt sheetId="1" sqref="X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1" start="0" length="2147483647">
    <dxf>
      <font/>
    </dxf>
  </rfmt>
  <rfmt sheetId="1" sqref="X811" start="0" length="2147483647">
    <dxf>
      <font/>
    </dxf>
  </rfmt>
  <rfmt sheetId="1" sqref="Y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1" start="0" length="2147483647">
    <dxf>
      <font/>
    </dxf>
  </rfmt>
  <rfmt sheetId="1" sqref="Y811" start="0" length="2147483647">
    <dxf>
      <font/>
    </dxf>
  </rfmt>
  <rfmt sheetId="1" sqref="Z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1" start="0" length="2147483647">
    <dxf>
      <font/>
    </dxf>
  </rfmt>
  <rfmt sheetId="1" sqref="Z811" start="0" length="2147483647">
    <dxf>
      <font/>
    </dxf>
  </rfmt>
  <rfmt sheetId="1" sqref="AA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1" start="0" length="2147483647">
    <dxf>
      <font/>
    </dxf>
  </rfmt>
  <rfmt sheetId="1" sqref="AA811" start="0" length="2147483647">
    <dxf>
      <font/>
    </dxf>
  </rfmt>
  <rfmt sheetId="1" sqref="A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1" start="0" length="0">
    <dxf>
      <fill>
        <patternFill patternType="solid">
          <bgColor rgb="FFF2F2F2"/>
        </patternFill>
      </fill>
    </dxf>
  </rfmt>
  <rfmt sheetId="1" sqref="AB811" start="0" length="2147483647">
    <dxf>
      <font/>
    </dxf>
  </rfmt>
  <rfmt sheetId="1" sqref="AB811" start="0" length="2147483647">
    <dxf>
      <font/>
    </dxf>
  </rfmt>
  <rfmt sheetId="1" sqref="A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1" start="0" length="0">
    <dxf>
      <fill>
        <patternFill patternType="solid">
          <bgColor rgb="FFF2F2F2"/>
        </patternFill>
      </fill>
    </dxf>
  </rfmt>
  <rfmt sheetId="1" sqref="AC811" start="0" length="2147483647">
    <dxf>
      <font/>
    </dxf>
  </rfmt>
  <rfmt sheetId="1" sqref="AC811" start="0" length="2147483647">
    <dxf>
      <font/>
    </dxf>
  </rfmt>
  <rfmt sheetId="1" sqref="A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1" start="0" length="0">
    <dxf>
      <fill>
        <patternFill patternType="solid">
          <bgColor rgb="FFF2F2F2"/>
        </patternFill>
      </fill>
    </dxf>
  </rfmt>
  <rfmt sheetId="1" sqref="AD811" start="0" length="2147483647">
    <dxf>
      <font/>
    </dxf>
  </rfmt>
  <rfmt sheetId="1" sqref="AD811" start="0" length="2147483647">
    <dxf>
      <font/>
    </dxf>
  </rfmt>
  <rfmt sheetId="1" sqref="A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1" start="0" length="0">
    <dxf>
      <fill>
        <patternFill patternType="solid">
          <bgColor rgb="FFF2F2F2"/>
        </patternFill>
      </fill>
    </dxf>
  </rfmt>
  <rfmt sheetId="1" sqref="AE811" start="0" length="2147483647">
    <dxf>
      <font/>
    </dxf>
  </rfmt>
  <rfmt sheetId="1" sqref="AE811" start="0" length="2147483647">
    <dxf>
      <font/>
    </dxf>
  </rfmt>
  <rfmt sheetId="1" sqref="A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1" start="0" length="0">
    <dxf>
      <fill>
        <patternFill patternType="solid">
          <bgColor rgb="FFF2F2F2"/>
        </patternFill>
      </fill>
    </dxf>
  </rfmt>
  <rfmt sheetId="1" sqref="AF811" start="0" length="2147483647">
    <dxf>
      <font/>
    </dxf>
  </rfmt>
  <rfmt sheetId="1" sqref="AF811" start="0" length="2147483647">
    <dxf>
      <font/>
    </dxf>
  </rfmt>
  <rfmt sheetId="1" sqref="A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1" start="0" length="0">
    <dxf>
      <fill>
        <patternFill patternType="solid">
          <bgColor rgb="FFF2F2F2"/>
        </patternFill>
      </fill>
    </dxf>
  </rfmt>
  <rfmt sheetId="1" sqref="AG811" start="0" length="2147483647">
    <dxf>
      <font/>
    </dxf>
  </rfmt>
  <rfmt sheetId="1" sqref="AG811" start="0" length="2147483647">
    <dxf>
      <font/>
    </dxf>
  </rfmt>
  <rfmt sheetId="1" sqref="A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1" start="0" length="0">
    <dxf>
      <fill>
        <patternFill patternType="solid">
          <bgColor rgb="FFF2F2F2"/>
        </patternFill>
      </fill>
    </dxf>
  </rfmt>
  <rfmt sheetId="1" sqref="AH811" start="0" length="2147483647">
    <dxf>
      <font/>
    </dxf>
  </rfmt>
  <rfmt sheetId="1" sqref="AH811" start="0" length="2147483647">
    <dxf>
      <font/>
    </dxf>
  </rfmt>
  <rfmt sheetId="1" sqref="AI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1" start="0" length="0">
    <dxf>
      <fill>
        <patternFill patternType="solid">
          <bgColor rgb="FFF2F2F2"/>
        </patternFill>
      </fill>
    </dxf>
  </rfmt>
  <rfmt sheetId="1" sqref="AI811" start="0" length="2147483647">
    <dxf>
      <font/>
    </dxf>
  </rfmt>
  <rfmt sheetId="1" sqref="AI811" start="0" length="2147483647">
    <dxf>
      <font/>
    </dxf>
  </rfmt>
  <rcc rId="2372" sId="1">
    <nc r="B811">
      <v>3520</v>
    </nc>
  </rcc>
  <rfmt sheetId="1" sqref="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1" start="0" length="2147483647">
    <dxf>
      <font/>
    </dxf>
  </rfmt>
  <rfmt sheetId="1" sqref="B811" start="0" length="2147483647">
    <dxf>
      <font/>
    </dxf>
  </rfmt>
  <rcc rId="2373" sId="1">
    <nc r="C811" t="inlineStr">
      <is>
        <t>IGG LN Equity</t>
      </is>
    </nc>
  </rcc>
  <rfmt sheetId="1" sqref="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1" start="0" length="2147483647">
    <dxf>
      <font/>
    </dxf>
  </rfmt>
  <rfmt sheetId="1" sqref="C811" start="0" length="2147483647">
    <dxf>
      <font/>
    </dxf>
  </rfmt>
  <rcc rId="2374" sId="1">
    <nc r="E811" t="inlineStr">
      <is>
        <t>IG Group Holdings</t>
      </is>
    </nc>
  </rcc>
  <rfmt sheetId="1" sqref="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1" start="0" length="2147483647">
    <dxf>
      <font/>
    </dxf>
  </rfmt>
  <rfmt sheetId="1" sqref="E811" start="0" length="2147483647">
    <dxf>
      <font/>
    </dxf>
  </rfmt>
  <rcc rId="2375" sId="1">
    <nc r="D811">
      <f>_xll.BDP(C811,$D$11)</f>
    </nc>
  </rcc>
  <rfmt sheetId="1" sqref="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1" start="0" length="2147483647">
    <dxf>
      <font/>
    </dxf>
  </rfmt>
  <rfmt sheetId="1" sqref="D811" start="0" length="2147483647">
    <dxf>
      <font/>
    </dxf>
  </rfmt>
  <rcc rId="2376" sId="1">
    <nc r="F811">
      <f>_xll.BDP(C811,$F$11)</f>
    </nc>
  </rcc>
  <rfmt sheetId="1" sqref="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1" start="0" length="2147483647">
    <dxf>
      <font/>
    </dxf>
  </rfmt>
  <rfmt sheetId="1" sqref="F811" start="0" length="2147483647">
    <dxf>
      <font/>
    </dxf>
  </rfmt>
  <rcc rId="2377" sId="1">
    <nc r="G811">
      <f>_xll.BDP(C811,$G$11)</f>
    </nc>
  </rcc>
  <rfmt sheetId="1" sqref="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1" start="0" length="2147483647">
    <dxf>
      <font/>
    </dxf>
  </rfmt>
  <rfmt sheetId="1" sqref="G811" start="0" length="2147483647">
    <dxf>
      <font/>
    </dxf>
  </rfmt>
  <rcc rId="2378" sId="1">
    <nc r="AB811">
      <f>_xll.BDH(C811,$AB$11,$D$1,$D$1)</f>
    </nc>
  </rcc>
  <rfmt sheetId="1" sqref="AB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1" start="0" length="0">
    <dxf>
      <fill>
        <patternFill patternType="solid">
          <bgColor rgb="FFF2F2F2"/>
        </patternFill>
      </fill>
    </dxf>
  </rfmt>
  <rfmt sheetId="1" sqref="AB811" start="0" length="2147483647">
    <dxf>
      <font/>
    </dxf>
  </rfmt>
  <rfmt sheetId="1" sqref="AB811" start="0" length="2147483647">
    <dxf>
      <font/>
    </dxf>
  </rfmt>
  <rcc rId="2379" sId="1">
    <nc r="H811">
      <f>IF(OR(OR(G811="#N/A N/A",G811="#N/A Real Time"),OR(F811="#N/A N/A",F811="#N/A Real Time")),0,  G811 - F811)</f>
    </nc>
  </rcc>
  <rfmt sheetId="1" sqref="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1" start="0" length="2147483647">
    <dxf>
      <font/>
    </dxf>
  </rfmt>
  <rfmt sheetId="1" sqref="H811" start="0" length="2147483647">
    <dxf>
      <font/>
    </dxf>
  </rfmt>
  <rcc rId="2380" sId="1">
    <nc r="I811">
      <f>IF(OR(F811=0,F811="#N/A N/A"),0,H811 / F811*100)</f>
    </nc>
  </rcc>
  <rfmt sheetId="1" sqref="I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1" start="0" length="2147483647">
    <dxf>
      <font/>
    </dxf>
  </rfmt>
  <rfmt sheetId="1" sqref="I811" start="0" length="2147483647">
    <dxf>
      <font/>
    </dxf>
  </rfmt>
  <rcc rId="2381" sId="1" numFmtId="4">
    <nc r="J811">
      <v>-23836</v>
    </nc>
  </rcc>
  <rfmt sheetId="1" sqref="J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1" start="0" length="2147483647">
    <dxf>
      <font/>
    </dxf>
  </rfmt>
  <rfmt sheetId="1" sqref="J811" start="0" length="2147483647">
    <dxf>
      <font/>
    </dxf>
  </rfmt>
  <rcc rId="2382" sId="1">
    <nc r="K811">
      <f>CONCATENATE(D856,D811, " Curncy")</f>
    </nc>
  </rcc>
  <rfmt sheetId="1" sqref="K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1" start="0" length="2147483647">
    <dxf>
      <font/>
    </dxf>
  </rfmt>
  <rfmt sheetId="1" sqref="K811" start="0" length="2147483647">
    <dxf>
      <font/>
    </dxf>
  </rfmt>
  <rcc rId="2383" sId="1">
    <nc r="L811">
      <f>IF(D811 = D856,1,_xll.BDP(K811,$L$11))</f>
    </nc>
  </rcc>
  <rfmt sheetId="1" sqref="L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1" start="0" length="2147483647">
    <dxf>
      <font/>
    </dxf>
  </rfmt>
  <rfmt sheetId="1" sqref="L811" start="0" length="2147483647">
    <dxf>
      <font/>
    </dxf>
  </rfmt>
  <rcc rId="2384" sId="1">
    <nc r="M811">
      <f>IF(D811 = D856,1,_xll.BDP(K811,$M$11)*L811)</f>
    </nc>
  </rcc>
  <rfmt sheetId="1" sqref="M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1" start="0" length="2147483647">
    <dxf>
      <font/>
    </dxf>
  </rfmt>
  <rfmt sheetId="1" sqref="M811" start="0" length="2147483647">
    <dxf>
      <font/>
    </dxf>
  </rfmt>
  <rcc rId="2385" sId="1">
    <nc r="N811">
      <f>H811*J811*V811/M811</f>
    </nc>
  </rcc>
  <rfmt sheetId="1" sqref="N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1" start="0" length="2147483647">
    <dxf>
      <font/>
    </dxf>
  </rfmt>
  <rfmt sheetId="1" sqref="N811" start="0" length="2147483647">
    <dxf>
      <font/>
    </dxf>
  </rfmt>
  <rcc rId="2386" sId="1">
    <nc r="O811">
      <f>N811 / AA855</f>
    </nc>
  </rcc>
  <rfmt sheetId="1" sqref="O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1" start="0" length="2147483647">
    <dxf>
      <font/>
    </dxf>
  </rfmt>
  <rfmt sheetId="1" sqref="O811" start="0" length="2147483647">
    <dxf>
      <font/>
    </dxf>
  </rfmt>
  <rcc rId="2387" sId="1">
    <nc r="P811">
      <f>N811 / AA856</f>
    </nc>
  </rcc>
  <rfmt sheetId="1" sqref="P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1" start="0" length="2147483647">
    <dxf>
      <font/>
    </dxf>
  </rfmt>
  <rfmt sheetId="1" sqref="P811" start="0" length="2147483647">
    <dxf>
      <font/>
    </dxf>
  </rfmt>
  <rcc rId="2388" sId="1">
    <nc r="Q811">
      <f>IF(J811=0,0,G811*J811*V811/M811)</f>
    </nc>
  </rcc>
  <rfmt sheetId="1" sqref="Q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1" start="0" length="2147483647">
    <dxf>
      <font/>
    </dxf>
  </rfmt>
  <rfmt sheetId="1" sqref="Q811" start="0" length="2147483647">
    <dxf>
      <font/>
    </dxf>
  </rfmt>
  <rcc rId="2389" sId="1">
    <nc r="R811">
      <f>Q811 / AA855*100</f>
    </nc>
  </rcc>
  <rfmt sheetId="1" sqref="R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1" start="0" length="2147483647">
    <dxf>
      <font/>
    </dxf>
  </rfmt>
  <rfmt sheetId="1" sqref="R811" start="0" length="2147483647">
    <dxf>
      <font/>
    </dxf>
  </rfmt>
  <rcc rId="2390" sId="1">
    <nc r="S811">
      <f>Q811 / AA856*100</f>
    </nc>
  </rcc>
  <rfmt sheetId="1" sqref="S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1" start="0" length="2147483647">
    <dxf>
      <font/>
    </dxf>
  </rfmt>
  <rfmt sheetId="1" sqref="S811" start="0" length="2147483647">
    <dxf>
      <font/>
    </dxf>
  </rfmt>
  <rcc rId="2391" sId="1">
    <nc r="T811">
      <f>IF(S811&lt;0,R811,0)</f>
    </nc>
  </rcc>
  <rfmt sheetId="1" sqref="T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1" start="0" length="2147483647">
    <dxf>
      <font/>
    </dxf>
  </rfmt>
  <rfmt sheetId="1" sqref="T811" start="0" length="2147483647">
    <dxf>
      <font/>
    </dxf>
  </rfmt>
  <rcc rId="2392" sId="1">
    <nc r="U811">
      <f>IF(S811&gt;0,R811,0)</f>
    </nc>
  </rcc>
  <rfmt sheetId="1" sqref="U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1" start="0" length="2147483647">
    <dxf>
      <font/>
    </dxf>
  </rfmt>
  <rfmt sheetId="1" sqref="U811" start="0" length="2147483647">
    <dxf>
      <font/>
    </dxf>
  </rfmt>
  <rcc rId="2393" sId="1">
    <nc r="V811">
      <f>IF(EXACT(D811,UPPER(D811)),1,0.01)/X811</f>
    </nc>
  </rcc>
  <rfmt sheetId="1" sqref="V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1" start="0" length="2147483647">
    <dxf>
      <font/>
    </dxf>
  </rfmt>
  <rfmt sheetId="1" sqref="V811" start="0" length="2147483647">
    <dxf>
      <font/>
    </dxf>
  </rfmt>
  <rcc rId="2394" sId="1">
    <nc r="W811">
      <v>0</v>
    </nc>
  </rcc>
  <rfmt sheetId="1" sqref="W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1" start="0" length="2147483647">
    <dxf>
      <font/>
    </dxf>
  </rfmt>
  <rfmt sheetId="1" sqref="W811" start="0" length="2147483647">
    <dxf>
      <font/>
    </dxf>
  </rfmt>
  <rcc rId="2395" sId="1">
    <nc r="X811">
      <v>1</v>
    </nc>
  </rcc>
  <rfmt sheetId="1" sqref="X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1" start="0" length="2147483647">
    <dxf>
      <font/>
    </dxf>
  </rfmt>
  <rfmt sheetId="1" sqref="X811" start="0" length="2147483647">
    <dxf>
      <font/>
    </dxf>
  </rfmt>
  <rcc rId="2396" sId="1">
    <nc r="Y811">
      <f>IF(AND(S811&lt;0,O811&gt;0),O811,0)</f>
    </nc>
  </rcc>
  <rfmt sheetId="1" sqref="Y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1" start="0" length="2147483647">
    <dxf>
      <font/>
    </dxf>
  </rfmt>
  <rfmt sheetId="1" sqref="Y811" start="0" length="2147483647">
    <dxf>
      <font/>
    </dxf>
  </rfmt>
  <rcc rId="2397" sId="1">
    <nc r="Z811">
      <f>IF(AND(S811&gt;0,O811&gt;0),O811,0)</f>
    </nc>
  </rcc>
  <rfmt sheetId="1" sqref="Z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1" start="0" length="2147483647">
    <dxf>
      <font/>
    </dxf>
  </rfmt>
  <rfmt sheetId="1" sqref="Z811" start="0" length="2147483647">
    <dxf>
      <font/>
    </dxf>
  </rfmt>
  <rcc rId="2398" sId="1">
    <nc r="AC811">
      <f>IF(OR(OR(F811="#N/A N/A",F811="#N/A Real Time"),OR(AB811="#N/A N/A",AB811="#N/A Real Time")),0,  F811 - AB811)</f>
    </nc>
  </rcc>
  <rfmt sheetId="1" sqref="AC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1" start="0" length="0">
    <dxf>
      <fill>
        <patternFill patternType="solid">
          <bgColor rgb="FFF2F2F2"/>
        </patternFill>
      </fill>
    </dxf>
  </rfmt>
  <rfmt sheetId="1" sqref="AC811" start="0" length="2147483647">
    <dxf>
      <font/>
    </dxf>
  </rfmt>
  <rfmt sheetId="1" sqref="AC811" start="0" length="2147483647">
    <dxf>
      <font/>
    </dxf>
  </rfmt>
  <rcc rId="2399" sId="1">
    <nc r="AD811">
      <f>IF(OR(AB811=0,AB811="#N/A N/A"),0,AC811 / AB811*100)</f>
    </nc>
  </rcc>
  <rfmt sheetId="1" sqref="AD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1" start="0" length="0">
    <dxf>
      <fill>
        <patternFill patternType="solid">
          <bgColor rgb="FFF2F2F2"/>
        </patternFill>
      </fill>
    </dxf>
  </rfmt>
  <rfmt sheetId="1" sqref="AD811" start="0" length="2147483647">
    <dxf>
      <font/>
    </dxf>
  </rfmt>
  <rfmt sheetId="1" sqref="AD811" start="0" length="2147483647">
    <dxf>
      <font/>
    </dxf>
  </rfmt>
  <rcc rId="2400" sId="1" numFmtId="4">
    <nc r="AE811">
      <v>-23836</v>
    </nc>
  </rcc>
  <rfmt sheetId="1" sqref="AE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1" start="0" length="0">
    <dxf>
      <fill>
        <patternFill patternType="solid">
          <bgColor rgb="FFF2F2F2"/>
        </patternFill>
      </fill>
    </dxf>
  </rfmt>
  <rfmt sheetId="1" sqref="AE811" start="0" length="2147483647">
    <dxf>
      <font/>
    </dxf>
  </rfmt>
  <rfmt sheetId="1" sqref="AE811" start="0" length="2147483647">
    <dxf>
      <font/>
    </dxf>
  </rfmt>
  <rcc rId="2401" sId="1">
    <nc r="AF811">
      <f>IF(D811 = D856,1,_xll.BDP(K811,$AF$11)*L811)</f>
    </nc>
  </rcc>
  <rfmt sheetId="1" sqref="AF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1" start="0" length="0">
    <dxf>
      <fill>
        <patternFill patternType="solid">
          <bgColor rgb="FFF2F2F2"/>
        </patternFill>
      </fill>
    </dxf>
  </rfmt>
  <rfmt sheetId="1" sqref="AF811" start="0" length="2147483647">
    <dxf>
      <font/>
    </dxf>
  </rfmt>
  <rfmt sheetId="1" sqref="AF811" start="0" length="2147483647">
    <dxf>
      <font/>
    </dxf>
  </rfmt>
  <rcc rId="2402" sId="1">
    <nc r="AG811">
      <f>AC811*AE811*V811/AF811 / AI855</f>
    </nc>
  </rcc>
  <rfmt sheetId="1" sqref="AG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1" start="0" length="0">
    <dxf>
      <fill>
        <patternFill patternType="solid">
          <bgColor rgb="FFF2F2F2"/>
        </patternFill>
      </fill>
    </dxf>
  </rfmt>
  <rfmt sheetId="1" sqref="AG811" start="0" length="2147483647">
    <dxf>
      <font/>
    </dxf>
  </rfmt>
  <rfmt sheetId="1" sqref="AG811" start="0" length="2147483647">
    <dxf>
      <font/>
    </dxf>
  </rfmt>
  <rcc rId="2403" sId="1">
    <nc r="AH811">
      <f>AC811*AE811*V811/AF811 / AI856</f>
    </nc>
  </rcc>
  <rfmt sheetId="1" sqref="AH8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1" start="0" length="0">
    <dxf>
      <fill>
        <patternFill patternType="solid">
          <bgColor rgb="FFF2F2F2"/>
        </patternFill>
      </fill>
    </dxf>
  </rfmt>
  <rfmt sheetId="1" sqref="AH811" start="0" length="2147483647">
    <dxf>
      <font/>
    </dxf>
  </rfmt>
  <rfmt sheetId="1" sqref="AH811" start="0" length="2147483647">
    <dxf>
      <font/>
    </dxf>
  </rfmt>
  <rcc rId="2404" sId="1" numFmtId="4">
    <oc r="J812">
      <v>-4669</v>
    </oc>
    <nc r="J812">
      <v>-16814</v>
    </nc>
  </rcc>
  <rcc rId="2405" sId="1" numFmtId="4">
    <oc r="AE812">
      <v>-4669</v>
    </oc>
    <nc r="AE812">
      <v>-16814</v>
    </nc>
  </rcc>
  <rrc rId="2406" sId="1" ref="A813:XFD813" action="insertRow">
    <undo index="0" exp="area" dr="G$1:G$1048576" r="E9" sId="1"/>
    <undo index="2" exp="area" ref3D="1" dr="$A$774:$XFD$85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13:AI813" start="0" length="0">
    <dxf>
      <fill>
        <patternFill patternType="none">
          <bgColor indexed="65"/>
        </patternFill>
      </fill>
    </dxf>
  </rfmt>
  <rfmt sheetId="1" sqref="A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13" start="0" length="2147483647">
    <dxf>
      <font/>
    </dxf>
  </rfmt>
  <rfmt sheetId="1" sqref="A813" start="0" length="2147483647">
    <dxf>
      <font/>
    </dxf>
  </rfmt>
  <rfmt sheetId="1" sqref="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3" start="0" length="2147483647">
    <dxf>
      <font/>
    </dxf>
  </rfmt>
  <rfmt sheetId="1" sqref="B813" start="0" length="2147483647">
    <dxf>
      <font/>
    </dxf>
  </rfmt>
  <rfmt sheetId="1" sqref="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3" start="0" length="2147483647">
    <dxf>
      <font/>
    </dxf>
  </rfmt>
  <rfmt sheetId="1" sqref="C813" start="0" length="2147483647">
    <dxf>
      <font/>
    </dxf>
  </rfmt>
  <rfmt sheetId="1" sqref="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3" start="0" length="2147483647">
    <dxf>
      <font/>
    </dxf>
  </rfmt>
  <rfmt sheetId="1" sqref="D813" start="0" length="2147483647">
    <dxf>
      <font/>
    </dxf>
  </rfmt>
  <rfmt sheetId="1" sqref="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3" start="0" length="2147483647">
    <dxf>
      <font/>
    </dxf>
  </rfmt>
  <rfmt sheetId="1" sqref="E813" start="0" length="2147483647">
    <dxf>
      <font/>
    </dxf>
  </rfmt>
  <rfmt sheetId="1" sqref="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3" start="0" length="2147483647">
    <dxf>
      <font/>
    </dxf>
  </rfmt>
  <rfmt sheetId="1" sqref="F813" start="0" length="2147483647">
    <dxf>
      <font/>
    </dxf>
  </rfmt>
  <rfmt sheetId="1" sqref="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3" start="0" length="2147483647">
    <dxf>
      <font/>
    </dxf>
  </rfmt>
  <rfmt sheetId="1" sqref="G813" start="0" length="2147483647">
    <dxf>
      <font/>
    </dxf>
  </rfmt>
  <rfmt sheetId="1" sqref="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3" start="0" length="2147483647">
    <dxf>
      <font/>
    </dxf>
  </rfmt>
  <rfmt sheetId="1" sqref="H813" start="0" length="2147483647">
    <dxf>
      <font/>
    </dxf>
  </rfmt>
  <rfmt sheetId="1" sqref="I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3" start="0" length="2147483647">
    <dxf>
      <font/>
    </dxf>
  </rfmt>
  <rfmt sheetId="1" sqref="I813" start="0" length="2147483647">
    <dxf>
      <font/>
    </dxf>
  </rfmt>
  <rfmt sheetId="1" sqref="J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3" start="0" length="2147483647">
    <dxf>
      <font/>
    </dxf>
  </rfmt>
  <rfmt sheetId="1" sqref="J813" start="0" length="2147483647">
    <dxf>
      <font/>
    </dxf>
  </rfmt>
  <rfmt sheetId="1" sqref="K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3" start="0" length="2147483647">
    <dxf>
      <font/>
    </dxf>
  </rfmt>
  <rfmt sheetId="1" sqref="K813" start="0" length="2147483647">
    <dxf>
      <font/>
    </dxf>
  </rfmt>
  <rfmt sheetId="1" sqref="L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3" start="0" length="2147483647">
    <dxf>
      <font/>
    </dxf>
  </rfmt>
  <rfmt sheetId="1" sqref="L813" start="0" length="2147483647">
    <dxf>
      <font/>
    </dxf>
  </rfmt>
  <rfmt sheetId="1" sqref="M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3" start="0" length="2147483647">
    <dxf>
      <font/>
    </dxf>
  </rfmt>
  <rfmt sheetId="1" sqref="M813" start="0" length="2147483647">
    <dxf>
      <font/>
    </dxf>
  </rfmt>
  <rfmt sheetId="1" sqref="N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3" start="0" length="2147483647">
    <dxf>
      <font/>
    </dxf>
  </rfmt>
  <rfmt sheetId="1" sqref="N813" start="0" length="2147483647">
    <dxf>
      <font/>
    </dxf>
  </rfmt>
  <rfmt sheetId="1" sqref="O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3" start="0" length="2147483647">
    <dxf>
      <font/>
    </dxf>
  </rfmt>
  <rfmt sheetId="1" sqref="O813" start="0" length="2147483647">
    <dxf>
      <font/>
    </dxf>
  </rfmt>
  <rfmt sheetId="1" sqref="P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3" start="0" length="2147483647">
    <dxf>
      <font/>
    </dxf>
  </rfmt>
  <rfmt sheetId="1" sqref="P813" start="0" length="2147483647">
    <dxf>
      <font/>
    </dxf>
  </rfmt>
  <rfmt sheetId="1" sqref="Q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3" start="0" length="2147483647">
    <dxf>
      <font/>
    </dxf>
  </rfmt>
  <rfmt sheetId="1" sqref="Q813" start="0" length="2147483647">
    <dxf>
      <font/>
    </dxf>
  </rfmt>
  <rfmt sheetId="1" sqref="R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3" start="0" length="2147483647">
    <dxf>
      <font/>
    </dxf>
  </rfmt>
  <rfmt sheetId="1" sqref="R813" start="0" length="2147483647">
    <dxf>
      <font/>
    </dxf>
  </rfmt>
  <rfmt sheetId="1" sqref="S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3" start="0" length="2147483647">
    <dxf>
      <font/>
    </dxf>
  </rfmt>
  <rfmt sheetId="1" sqref="S813" start="0" length="2147483647">
    <dxf>
      <font/>
    </dxf>
  </rfmt>
  <rfmt sheetId="1" sqref="T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3" start="0" length="2147483647">
    <dxf>
      <font/>
    </dxf>
  </rfmt>
  <rfmt sheetId="1" sqref="T813" start="0" length="2147483647">
    <dxf>
      <font/>
    </dxf>
  </rfmt>
  <rfmt sheetId="1" sqref="U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3" start="0" length="2147483647">
    <dxf>
      <font/>
    </dxf>
  </rfmt>
  <rfmt sheetId="1" sqref="U813" start="0" length="2147483647">
    <dxf>
      <font/>
    </dxf>
  </rfmt>
  <rfmt sheetId="1" sqref="V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3" start="0" length="2147483647">
    <dxf>
      <font/>
    </dxf>
  </rfmt>
  <rfmt sheetId="1" sqref="V813" start="0" length="2147483647">
    <dxf>
      <font/>
    </dxf>
  </rfmt>
  <rfmt sheetId="1" sqref="W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3" start="0" length="2147483647">
    <dxf>
      <font/>
    </dxf>
  </rfmt>
  <rfmt sheetId="1" sqref="W813" start="0" length="2147483647">
    <dxf>
      <font/>
    </dxf>
  </rfmt>
  <rfmt sheetId="1" sqref="X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3" start="0" length="2147483647">
    <dxf>
      <font/>
    </dxf>
  </rfmt>
  <rfmt sheetId="1" sqref="X813" start="0" length="2147483647">
    <dxf>
      <font/>
    </dxf>
  </rfmt>
  <rfmt sheetId="1" sqref="Y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3" start="0" length="2147483647">
    <dxf>
      <font/>
    </dxf>
  </rfmt>
  <rfmt sheetId="1" sqref="Y813" start="0" length="2147483647">
    <dxf>
      <font/>
    </dxf>
  </rfmt>
  <rfmt sheetId="1" sqref="Z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3" start="0" length="2147483647">
    <dxf>
      <font/>
    </dxf>
  </rfmt>
  <rfmt sheetId="1" sqref="Z813" start="0" length="2147483647">
    <dxf>
      <font/>
    </dxf>
  </rfmt>
  <rfmt sheetId="1" sqref="AA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13" start="0" length="2147483647">
    <dxf>
      <font/>
    </dxf>
  </rfmt>
  <rfmt sheetId="1" sqref="AA813" start="0" length="2147483647">
    <dxf>
      <font/>
    </dxf>
  </rfmt>
  <rfmt sheetId="1" sqref="A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3" start="0" length="0">
    <dxf>
      <fill>
        <patternFill patternType="solid">
          <bgColor rgb="FFF2F2F2"/>
        </patternFill>
      </fill>
    </dxf>
  </rfmt>
  <rfmt sheetId="1" sqref="AB813" start="0" length="2147483647">
    <dxf>
      <font/>
    </dxf>
  </rfmt>
  <rfmt sheetId="1" sqref="AB813" start="0" length="2147483647">
    <dxf>
      <font/>
    </dxf>
  </rfmt>
  <rfmt sheetId="1" sqref="A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3" start="0" length="0">
    <dxf>
      <fill>
        <patternFill patternType="solid">
          <bgColor rgb="FFF2F2F2"/>
        </patternFill>
      </fill>
    </dxf>
  </rfmt>
  <rfmt sheetId="1" sqref="AC813" start="0" length="2147483647">
    <dxf>
      <font/>
    </dxf>
  </rfmt>
  <rfmt sheetId="1" sqref="AC813" start="0" length="2147483647">
    <dxf>
      <font/>
    </dxf>
  </rfmt>
  <rfmt sheetId="1" sqref="A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3" start="0" length="0">
    <dxf>
      <fill>
        <patternFill patternType="solid">
          <bgColor rgb="FFF2F2F2"/>
        </patternFill>
      </fill>
    </dxf>
  </rfmt>
  <rfmt sheetId="1" sqref="AD813" start="0" length="2147483647">
    <dxf>
      <font/>
    </dxf>
  </rfmt>
  <rfmt sheetId="1" sqref="AD813" start="0" length="2147483647">
    <dxf>
      <font/>
    </dxf>
  </rfmt>
  <rfmt sheetId="1" sqref="A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3" start="0" length="0">
    <dxf>
      <fill>
        <patternFill patternType="solid">
          <bgColor rgb="FFF2F2F2"/>
        </patternFill>
      </fill>
    </dxf>
  </rfmt>
  <rfmt sheetId="1" sqref="AE813" start="0" length="2147483647">
    <dxf>
      <font/>
    </dxf>
  </rfmt>
  <rfmt sheetId="1" sqref="AE813" start="0" length="2147483647">
    <dxf>
      <font/>
    </dxf>
  </rfmt>
  <rfmt sheetId="1" sqref="A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3" start="0" length="0">
    <dxf>
      <fill>
        <patternFill patternType="solid">
          <bgColor rgb="FFF2F2F2"/>
        </patternFill>
      </fill>
    </dxf>
  </rfmt>
  <rfmt sheetId="1" sqref="AF813" start="0" length="2147483647">
    <dxf>
      <font/>
    </dxf>
  </rfmt>
  <rfmt sheetId="1" sqref="AF813" start="0" length="2147483647">
    <dxf>
      <font/>
    </dxf>
  </rfmt>
  <rfmt sheetId="1" sqref="A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3" start="0" length="0">
    <dxf>
      <fill>
        <patternFill patternType="solid">
          <bgColor rgb="FFF2F2F2"/>
        </patternFill>
      </fill>
    </dxf>
  </rfmt>
  <rfmt sheetId="1" sqref="AG813" start="0" length="2147483647">
    <dxf>
      <font/>
    </dxf>
  </rfmt>
  <rfmt sheetId="1" sqref="AG813" start="0" length="2147483647">
    <dxf>
      <font/>
    </dxf>
  </rfmt>
  <rfmt sheetId="1" sqref="A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3" start="0" length="0">
    <dxf>
      <fill>
        <patternFill patternType="solid">
          <bgColor rgb="FFF2F2F2"/>
        </patternFill>
      </fill>
    </dxf>
  </rfmt>
  <rfmt sheetId="1" sqref="AH813" start="0" length="2147483647">
    <dxf>
      <font/>
    </dxf>
  </rfmt>
  <rfmt sheetId="1" sqref="AH813" start="0" length="2147483647">
    <dxf>
      <font/>
    </dxf>
  </rfmt>
  <rfmt sheetId="1" sqref="AI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13" start="0" length="0">
    <dxf>
      <fill>
        <patternFill patternType="solid">
          <bgColor rgb="FFF2F2F2"/>
        </patternFill>
      </fill>
    </dxf>
  </rfmt>
  <rfmt sheetId="1" sqref="AI813" start="0" length="2147483647">
    <dxf>
      <font/>
    </dxf>
  </rfmt>
  <rfmt sheetId="1" sqref="AI813" start="0" length="2147483647">
    <dxf>
      <font/>
    </dxf>
  </rfmt>
  <rcc rId="2407" sId="1">
    <nc r="B813">
      <v>28162</v>
    </nc>
  </rcc>
  <rfmt sheetId="1" sqref="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13" start="0" length="2147483647">
    <dxf>
      <font/>
    </dxf>
  </rfmt>
  <rfmt sheetId="1" sqref="B813" start="0" length="2147483647">
    <dxf>
      <font/>
    </dxf>
  </rfmt>
  <rcc rId="2408" sId="1">
    <nc r="C813" t="inlineStr">
      <is>
        <t>IQE LN Equity</t>
      </is>
    </nc>
  </rcc>
  <rfmt sheetId="1" sqref="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13" start="0" length="2147483647">
    <dxf>
      <font/>
    </dxf>
  </rfmt>
  <rfmt sheetId="1" sqref="C813" start="0" length="2147483647">
    <dxf>
      <font/>
    </dxf>
  </rfmt>
  <rcc rId="2409" sId="1">
    <nc r="E813" t="inlineStr">
      <is>
        <t>IQE</t>
      </is>
    </nc>
  </rcc>
  <rfmt sheetId="1" sqref="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13" start="0" length="2147483647">
    <dxf>
      <font/>
    </dxf>
  </rfmt>
  <rfmt sheetId="1" sqref="E813" start="0" length="2147483647">
    <dxf>
      <font/>
    </dxf>
  </rfmt>
  <rcc rId="2410" sId="1">
    <nc r="D813">
      <f>_xll.BDP(C813,$D$11)</f>
    </nc>
  </rcc>
  <rfmt sheetId="1" sqref="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13" start="0" length="2147483647">
    <dxf>
      <font/>
    </dxf>
  </rfmt>
  <rfmt sheetId="1" sqref="D813" start="0" length="2147483647">
    <dxf>
      <font/>
    </dxf>
  </rfmt>
  <rcc rId="2411" sId="1">
    <nc r="F813">
      <f>_xll.BDP(C813,$F$11)</f>
    </nc>
  </rcc>
  <rfmt sheetId="1" sqref="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13" start="0" length="2147483647">
    <dxf>
      <font/>
    </dxf>
  </rfmt>
  <rfmt sheetId="1" sqref="F813" start="0" length="2147483647">
    <dxf>
      <font/>
    </dxf>
  </rfmt>
  <rcc rId="2412" sId="1">
    <nc r="G813">
      <f>_xll.BDP(C813,$G$11)</f>
    </nc>
  </rcc>
  <rfmt sheetId="1" sqref="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13" start="0" length="2147483647">
    <dxf>
      <font/>
    </dxf>
  </rfmt>
  <rfmt sheetId="1" sqref="G813" start="0" length="2147483647">
    <dxf>
      <font/>
    </dxf>
  </rfmt>
  <rcc rId="2413" sId="1">
    <nc r="AB813">
      <f>_xll.BDH(C813,$AB$11,$D$1,$D$1)</f>
    </nc>
  </rcc>
  <rfmt sheetId="1" sqref="AB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13" start="0" length="0">
    <dxf>
      <fill>
        <patternFill patternType="solid">
          <bgColor rgb="FFF2F2F2"/>
        </patternFill>
      </fill>
    </dxf>
  </rfmt>
  <rfmt sheetId="1" sqref="AB813" start="0" length="2147483647">
    <dxf>
      <font/>
    </dxf>
  </rfmt>
  <rfmt sheetId="1" sqref="AB813" start="0" length="2147483647">
    <dxf>
      <font/>
    </dxf>
  </rfmt>
  <rcc rId="2414" sId="1">
    <nc r="H813">
      <f>IF(OR(OR(G813="#N/A N/A",G813="#N/A Real Time"),OR(F813="#N/A N/A",F813="#N/A Real Time")),0,  G813 - F813)</f>
    </nc>
  </rcc>
  <rfmt sheetId="1" sqref="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13" start="0" length="2147483647">
    <dxf>
      <font/>
    </dxf>
  </rfmt>
  <rfmt sheetId="1" sqref="H813" start="0" length="2147483647">
    <dxf>
      <font/>
    </dxf>
  </rfmt>
  <rcc rId="2415" sId="1">
    <nc r="I813">
      <f>IF(OR(F813=0,F813="#N/A N/A"),0,H813 / F813*100)</f>
    </nc>
  </rcc>
  <rfmt sheetId="1" sqref="I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13" start="0" length="2147483647">
    <dxf>
      <font/>
    </dxf>
  </rfmt>
  <rfmt sheetId="1" sqref="I813" start="0" length="2147483647">
    <dxf>
      <font/>
    </dxf>
  </rfmt>
  <rcc rId="2416" sId="1" numFmtId="4">
    <nc r="J813">
      <v>-305893</v>
    </nc>
  </rcc>
  <rfmt sheetId="1" sqref="J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13" start="0" length="2147483647">
    <dxf>
      <font/>
    </dxf>
  </rfmt>
  <rfmt sheetId="1" sqref="J813" start="0" length="2147483647">
    <dxf>
      <font/>
    </dxf>
  </rfmt>
  <rcc rId="2417" sId="1">
    <nc r="K813">
      <f>CONCATENATE(D857,D813, " Curncy")</f>
    </nc>
  </rcc>
  <rfmt sheetId="1" sqref="K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13" start="0" length="2147483647">
    <dxf>
      <font/>
    </dxf>
  </rfmt>
  <rfmt sheetId="1" sqref="K813" start="0" length="2147483647">
    <dxf>
      <font/>
    </dxf>
  </rfmt>
  <rcc rId="2418" sId="1">
    <nc r="L813">
      <f>IF(D813 = D857,1,_xll.BDP(K813,$L$11))</f>
    </nc>
  </rcc>
  <rfmt sheetId="1" sqref="L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13" start="0" length="2147483647">
    <dxf>
      <font/>
    </dxf>
  </rfmt>
  <rfmt sheetId="1" sqref="L813" start="0" length="2147483647">
    <dxf>
      <font/>
    </dxf>
  </rfmt>
  <rcc rId="2419" sId="1">
    <nc r="M813">
      <f>IF(D813 = D857,1,_xll.BDP(K813,$M$11)*L813)</f>
    </nc>
  </rcc>
  <rfmt sheetId="1" sqref="M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13" start="0" length="2147483647">
    <dxf>
      <font/>
    </dxf>
  </rfmt>
  <rfmt sheetId="1" sqref="M813" start="0" length="2147483647">
    <dxf>
      <font/>
    </dxf>
  </rfmt>
  <rcc rId="2420" sId="1">
    <nc r="N813">
      <f>H813*J813*V813/M813</f>
    </nc>
  </rcc>
  <rfmt sheetId="1" sqref="N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13" start="0" length="2147483647">
    <dxf>
      <font/>
    </dxf>
  </rfmt>
  <rfmt sheetId="1" sqref="N813" start="0" length="2147483647">
    <dxf>
      <font/>
    </dxf>
  </rfmt>
  <rcc rId="2421" sId="1">
    <nc r="O813">
      <f>N813 / AA856</f>
    </nc>
  </rcc>
  <rfmt sheetId="1" sqref="O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13" start="0" length="2147483647">
    <dxf>
      <font/>
    </dxf>
  </rfmt>
  <rfmt sheetId="1" sqref="O813" start="0" length="2147483647">
    <dxf>
      <font/>
    </dxf>
  </rfmt>
  <rcc rId="2422" sId="1">
    <nc r="P813">
      <f>N813 / AA857</f>
    </nc>
  </rcc>
  <rfmt sheetId="1" sqref="P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13" start="0" length="2147483647">
    <dxf>
      <font/>
    </dxf>
  </rfmt>
  <rfmt sheetId="1" sqref="P813" start="0" length="2147483647">
    <dxf>
      <font/>
    </dxf>
  </rfmt>
  <rcc rId="2423" sId="1">
    <nc r="Q813">
      <f>IF(J813=0,0,G813*J813*V813/M813)</f>
    </nc>
  </rcc>
  <rfmt sheetId="1" sqref="Q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13" start="0" length="2147483647">
    <dxf>
      <font/>
    </dxf>
  </rfmt>
  <rfmt sheetId="1" sqref="Q813" start="0" length="2147483647">
    <dxf>
      <font/>
    </dxf>
  </rfmt>
  <rcc rId="2424" sId="1">
    <nc r="R813">
      <f>Q813 / AA856*100</f>
    </nc>
  </rcc>
  <rfmt sheetId="1" sqref="R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13" start="0" length="2147483647">
    <dxf>
      <font/>
    </dxf>
  </rfmt>
  <rfmt sheetId="1" sqref="R813" start="0" length="2147483647">
    <dxf>
      <font/>
    </dxf>
  </rfmt>
  <rcc rId="2425" sId="1">
    <nc r="S813">
      <f>Q813 / AA857*100</f>
    </nc>
  </rcc>
  <rfmt sheetId="1" sqref="S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13" start="0" length="2147483647">
    <dxf>
      <font/>
    </dxf>
  </rfmt>
  <rfmt sheetId="1" sqref="S813" start="0" length="2147483647">
    <dxf>
      <font/>
    </dxf>
  </rfmt>
  <rcc rId="2426" sId="1">
    <nc r="T813">
      <f>IF(S813&lt;0,R813,0)</f>
    </nc>
  </rcc>
  <rfmt sheetId="1" sqref="T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13" start="0" length="2147483647">
    <dxf>
      <font/>
    </dxf>
  </rfmt>
  <rfmt sheetId="1" sqref="T813" start="0" length="2147483647">
    <dxf>
      <font/>
    </dxf>
  </rfmt>
  <rcc rId="2427" sId="1">
    <nc r="U813">
      <f>IF(S813&gt;0,R813,0)</f>
    </nc>
  </rcc>
  <rfmt sheetId="1" sqref="U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13" start="0" length="2147483647">
    <dxf>
      <font/>
    </dxf>
  </rfmt>
  <rfmt sheetId="1" sqref="U813" start="0" length="2147483647">
    <dxf>
      <font/>
    </dxf>
  </rfmt>
  <rcc rId="2428" sId="1">
    <nc r="V813">
      <f>IF(EXACT(D813,UPPER(D813)),1,0.01)/X813</f>
    </nc>
  </rcc>
  <rfmt sheetId="1" sqref="V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13" start="0" length="2147483647">
    <dxf>
      <font/>
    </dxf>
  </rfmt>
  <rfmt sheetId="1" sqref="V813" start="0" length="2147483647">
    <dxf>
      <font/>
    </dxf>
  </rfmt>
  <rcc rId="2429" sId="1">
    <nc r="W813">
      <v>0</v>
    </nc>
  </rcc>
  <rfmt sheetId="1" sqref="W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13" start="0" length="2147483647">
    <dxf>
      <font/>
    </dxf>
  </rfmt>
  <rfmt sheetId="1" sqref="W813" start="0" length="2147483647">
    <dxf>
      <font/>
    </dxf>
  </rfmt>
  <rcc rId="2430" sId="1">
    <nc r="X813">
      <v>1</v>
    </nc>
  </rcc>
  <rfmt sheetId="1" sqref="X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13" start="0" length="2147483647">
    <dxf>
      <font/>
    </dxf>
  </rfmt>
  <rfmt sheetId="1" sqref="X813" start="0" length="2147483647">
    <dxf>
      <font/>
    </dxf>
  </rfmt>
  <rcc rId="2431" sId="1">
    <nc r="Y813">
      <f>IF(AND(S813&lt;0,O813&gt;0),O813,0)</f>
    </nc>
  </rcc>
  <rfmt sheetId="1" sqref="Y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13" start="0" length="2147483647">
    <dxf>
      <font/>
    </dxf>
  </rfmt>
  <rfmt sheetId="1" sqref="Y813" start="0" length="2147483647">
    <dxf>
      <font/>
    </dxf>
  </rfmt>
  <rcc rId="2432" sId="1">
    <nc r="Z813">
      <f>IF(AND(S813&gt;0,O813&gt;0),O813,0)</f>
    </nc>
  </rcc>
  <rfmt sheetId="1" sqref="Z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13" start="0" length="2147483647">
    <dxf>
      <font/>
    </dxf>
  </rfmt>
  <rfmt sheetId="1" sqref="Z813" start="0" length="2147483647">
    <dxf>
      <font/>
    </dxf>
  </rfmt>
  <rcc rId="2433" sId="1">
    <nc r="AC813">
      <f>IF(OR(OR(F813="#N/A N/A",F813="#N/A Real Time"),OR(AB813="#N/A N/A",AB813="#N/A Real Time")),0,  F813 - AB813)</f>
    </nc>
  </rcc>
  <rfmt sheetId="1" sqref="AC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13" start="0" length="0">
    <dxf>
      <fill>
        <patternFill patternType="solid">
          <bgColor rgb="FFF2F2F2"/>
        </patternFill>
      </fill>
    </dxf>
  </rfmt>
  <rfmt sheetId="1" sqref="AC813" start="0" length="2147483647">
    <dxf>
      <font/>
    </dxf>
  </rfmt>
  <rfmt sheetId="1" sqref="AC813" start="0" length="2147483647">
    <dxf>
      <font/>
    </dxf>
  </rfmt>
  <rcc rId="2434" sId="1">
    <nc r="AD813">
      <f>IF(OR(AB813=0,AB813="#N/A N/A"),0,AC813 / AB813*100)</f>
    </nc>
  </rcc>
  <rfmt sheetId="1" sqref="AD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13" start="0" length="0">
    <dxf>
      <fill>
        <patternFill patternType="solid">
          <bgColor rgb="FFF2F2F2"/>
        </patternFill>
      </fill>
    </dxf>
  </rfmt>
  <rfmt sheetId="1" sqref="AD813" start="0" length="2147483647">
    <dxf>
      <font/>
    </dxf>
  </rfmt>
  <rfmt sheetId="1" sqref="AD813" start="0" length="2147483647">
    <dxf>
      <font/>
    </dxf>
  </rfmt>
  <rcc rId="2435" sId="1" numFmtId="4">
    <nc r="AE813">
      <v>-305893</v>
    </nc>
  </rcc>
  <rfmt sheetId="1" sqref="AE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13" start="0" length="0">
    <dxf>
      <fill>
        <patternFill patternType="solid">
          <bgColor rgb="FFF2F2F2"/>
        </patternFill>
      </fill>
    </dxf>
  </rfmt>
  <rfmt sheetId="1" sqref="AE813" start="0" length="2147483647">
    <dxf>
      <font/>
    </dxf>
  </rfmt>
  <rfmt sheetId="1" sqref="AE813" start="0" length="2147483647">
    <dxf>
      <font/>
    </dxf>
  </rfmt>
  <rcc rId="2436" sId="1">
    <nc r="AF813">
      <f>IF(D813 = D857,1,_xll.BDP(K813,$AF$11)*L813)</f>
    </nc>
  </rcc>
  <rfmt sheetId="1" sqref="AF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13" start="0" length="0">
    <dxf>
      <fill>
        <patternFill patternType="solid">
          <bgColor rgb="FFF2F2F2"/>
        </patternFill>
      </fill>
    </dxf>
  </rfmt>
  <rfmt sheetId="1" sqref="AF813" start="0" length="2147483647">
    <dxf>
      <font/>
    </dxf>
  </rfmt>
  <rfmt sheetId="1" sqref="AF813" start="0" length="2147483647">
    <dxf>
      <font/>
    </dxf>
  </rfmt>
  <rcc rId="2437" sId="1">
    <nc r="AG813">
      <f>AC813*AE813*V813/AF813 / AI856</f>
    </nc>
  </rcc>
  <rfmt sheetId="1" sqref="AG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13" start="0" length="0">
    <dxf>
      <fill>
        <patternFill patternType="solid">
          <bgColor rgb="FFF2F2F2"/>
        </patternFill>
      </fill>
    </dxf>
  </rfmt>
  <rfmt sheetId="1" sqref="AG813" start="0" length="2147483647">
    <dxf>
      <font/>
    </dxf>
  </rfmt>
  <rfmt sheetId="1" sqref="AG813" start="0" length="2147483647">
    <dxf>
      <font/>
    </dxf>
  </rfmt>
  <rcc rId="2438" sId="1">
    <nc r="AH813">
      <f>AC813*AE813*V813/AF813 / AI857</f>
    </nc>
  </rcc>
  <rfmt sheetId="1" sqref="AH8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13" start="0" length="0">
    <dxf>
      <fill>
        <patternFill patternType="solid">
          <bgColor rgb="FFF2F2F2"/>
        </patternFill>
      </fill>
    </dxf>
  </rfmt>
  <rfmt sheetId="1" sqref="AH813" start="0" length="2147483647">
    <dxf>
      <font/>
    </dxf>
  </rfmt>
  <rfmt sheetId="1" sqref="AH813" start="0" length="2147483647">
    <dxf>
      <font/>
    </dxf>
  </rfmt>
  <rcc rId="2439" sId="1" numFmtId="4">
    <oc r="J815">
      <v>-15865</v>
    </oc>
    <nc r="J815">
      <v>-20590</v>
    </nc>
  </rcc>
  <rcc rId="2440" sId="1" numFmtId="4">
    <oc r="AE815">
      <v>-15865</v>
    </oc>
    <nc r="AE815">
      <v>-20590</v>
    </nc>
  </rcc>
  <rcc rId="2441" sId="1" numFmtId="4">
    <oc r="J816">
      <v>-2110</v>
    </oc>
    <nc r="J816">
      <v>-3390</v>
    </nc>
  </rcc>
  <rcc rId="2442" sId="1" numFmtId="4">
    <oc r="AE816">
      <v>-2110</v>
    </oc>
    <nc r="AE816">
      <v>-3390</v>
    </nc>
  </rcc>
  <rcc rId="2443" sId="1" numFmtId="4">
    <oc r="J817">
      <v>-26311</v>
    </oc>
    <nc r="J817">
      <v>14209</v>
    </nc>
  </rcc>
  <rcc rId="2444" sId="1" numFmtId="4">
    <oc r="AE817">
      <v>-26311</v>
    </oc>
    <nc r="AE817">
      <v>14209</v>
    </nc>
  </rcc>
  <rcc rId="2445" sId="1" numFmtId="4">
    <oc r="J818">
      <v>13124</v>
    </oc>
    <nc r="J818">
      <v>0</v>
    </nc>
  </rcc>
  <rcc rId="2446" sId="1" numFmtId="4">
    <oc r="AE818">
      <v>13124</v>
    </oc>
    <nc r="AE818">
      <v>0</v>
    </nc>
  </rcc>
  <rcc rId="2447" sId="1" numFmtId="4">
    <oc r="J819">
      <v>-2410</v>
    </oc>
    <nc r="J819">
      <v>-4333</v>
    </nc>
  </rcc>
  <rcc rId="2448" sId="1" numFmtId="4">
    <oc r="AE819">
      <v>-2410</v>
    </oc>
    <nc r="AE819">
      <v>-4333</v>
    </nc>
  </rcc>
  <rrc rId="2449" sId="1" ref="A820:XFD820" action="insertRow">
    <undo index="0" exp="area" dr="G$1:G$1048576" r="E9" sId="1"/>
    <undo index="2" exp="area" ref3D="1" dr="$A$774:$XFD$85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0:AI820" start="0" length="0">
    <dxf>
      <fill>
        <patternFill patternType="none">
          <bgColor indexed="65"/>
        </patternFill>
      </fill>
    </dxf>
  </rfmt>
  <rfmt sheetId="1" sqref="A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0" start="0" length="2147483647">
    <dxf>
      <font/>
    </dxf>
  </rfmt>
  <rfmt sheetId="1" sqref="A820" start="0" length="2147483647">
    <dxf>
      <font/>
    </dxf>
  </rfmt>
  <rfmt sheetId="1" sqref="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0" start="0" length="2147483647">
    <dxf>
      <font/>
    </dxf>
  </rfmt>
  <rfmt sheetId="1" sqref="B820" start="0" length="2147483647">
    <dxf>
      <font/>
    </dxf>
  </rfmt>
  <rfmt sheetId="1" sqref="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0" start="0" length="2147483647">
    <dxf>
      <font/>
    </dxf>
  </rfmt>
  <rfmt sheetId="1" sqref="C820" start="0" length="2147483647">
    <dxf>
      <font/>
    </dxf>
  </rfmt>
  <rfmt sheetId="1" sqref="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0" start="0" length="2147483647">
    <dxf>
      <font/>
    </dxf>
  </rfmt>
  <rfmt sheetId="1" sqref="D820" start="0" length="2147483647">
    <dxf>
      <font/>
    </dxf>
  </rfmt>
  <rfmt sheetId="1" sqref="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0" start="0" length="2147483647">
    <dxf>
      <font/>
    </dxf>
  </rfmt>
  <rfmt sheetId="1" sqref="E820" start="0" length="2147483647">
    <dxf>
      <font/>
    </dxf>
  </rfmt>
  <rfmt sheetId="1" sqref="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0" start="0" length="2147483647">
    <dxf>
      <font/>
    </dxf>
  </rfmt>
  <rfmt sheetId="1" sqref="F820" start="0" length="2147483647">
    <dxf>
      <font/>
    </dxf>
  </rfmt>
  <rfmt sheetId="1" sqref="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0" start="0" length="2147483647">
    <dxf>
      <font/>
    </dxf>
  </rfmt>
  <rfmt sheetId="1" sqref="G820" start="0" length="2147483647">
    <dxf>
      <font/>
    </dxf>
  </rfmt>
  <rfmt sheetId="1" sqref="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0" start="0" length="2147483647">
    <dxf>
      <font/>
    </dxf>
  </rfmt>
  <rfmt sheetId="1" sqref="H820" start="0" length="2147483647">
    <dxf>
      <font/>
    </dxf>
  </rfmt>
  <rfmt sheetId="1" sqref="I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0" start="0" length="2147483647">
    <dxf>
      <font/>
    </dxf>
  </rfmt>
  <rfmt sheetId="1" sqref="I820" start="0" length="2147483647">
    <dxf>
      <font/>
    </dxf>
  </rfmt>
  <rfmt sheetId="1" sqref="J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0" start="0" length="2147483647">
    <dxf>
      <font/>
    </dxf>
  </rfmt>
  <rfmt sheetId="1" sqref="J820" start="0" length="2147483647">
    <dxf>
      <font/>
    </dxf>
  </rfmt>
  <rfmt sheetId="1" sqref="K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0" start="0" length="2147483647">
    <dxf>
      <font/>
    </dxf>
  </rfmt>
  <rfmt sheetId="1" sqref="K820" start="0" length="2147483647">
    <dxf>
      <font/>
    </dxf>
  </rfmt>
  <rfmt sheetId="1" sqref="L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0" start="0" length="2147483647">
    <dxf>
      <font/>
    </dxf>
  </rfmt>
  <rfmt sheetId="1" sqref="L820" start="0" length="2147483647">
    <dxf>
      <font/>
    </dxf>
  </rfmt>
  <rfmt sheetId="1" sqref="M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0" start="0" length="2147483647">
    <dxf>
      <font/>
    </dxf>
  </rfmt>
  <rfmt sheetId="1" sqref="M820" start="0" length="2147483647">
    <dxf>
      <font/>
    </dxf>
  </rfmt>
  <rfmt sheetId="1" sqref="N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0" start="0" length="2147483647">
    <dxf>
      <font/>
    </dxf>
  </rfmt>
  <rfmt sheetId="1" sqref="N820" start="0" length="2147483647">
    <dxf>
      <font/>
    </dxf>
  </rfmt>
  <rfmt sheetId="1" sqref="O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0" start="0" length="2147483647">
    <dxf>
      <font/>
    </dxf>
  </rfmt>
  <rfmt sheetId="1" sqref="O820" start="0" length="2147483647">
    <dxf>
      <font/>
    </dxf>
  </rfmt>
  <rfmt sheetId="1" sqref="P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0" start="0" length="2147483647">
    <dxf>
      <font/>
    </dxf>
  </rfmt>
  <rfmt sheetId="1" sqref="P820" start="0" length="2147483647">
    <dxf>
      <font/>
    </dxf>
  </rfmt>
  <rfmt sheetId="1" sqref="Q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0" start="0" length="2147483647">
    <dxf>
      <font/>
    </dxf>
  </rfmt>
  <rfmt sheetId="1" sqref="Q820" start="0" length="2147483647">
    <dxf>
      <font/>
    </dxf>
  </rfmt>
  <rfmt sheetId="1" sqref="R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0" start="0" length="2147483647">
    <dxf>
      <font/>
    </dxf>
  </rfmt>
  <rfmt sheetId="1" sqref="R820" start="0" length="2147483647">
    <dxf>
      <font/>
    </dxf>
  </rfmt>
  <rfmt sheetId="1" sqref="S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0" start="0" length="2147483647">
    <dxf>
      <font/>
    </dxf>
  </rfmt>
  <rfmt sheetId="1" sqref="S820" start="0" length="2147483647">
    <dxf>
      <font/>
    </dxf>
  </rfmt>
  <rfmt sheetId="1" sqref="T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0" start="0" length="2147483647">
    <dxf>
      <font/>
    </dxf>
  </rfmt>
  <rfmt sheetId="1" sqref="T820" start="0" length="2147483647">
    <dxf>
      <font/>
    </dxf>
  </rfmt>
  <rfmt sheetId="1" sqref="U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0" start="0" length="2147483647">
    <dxf>
      <font/>
    </dxf>
  </rfmt>
  <rfmt sheetId="1" sqref="U820" start="0" length="2147483647">
    <dxf>
      <font/>
    </dxf>
  </rfmt>
  <rfmt sheetId="1" sqref="V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0" start="0" length="2147483647">
    <dxf>
      <font/>
    </dxf>
  </rfmt>
  <rfmt sheetId="1" sqref="V820" start="0" length="2147483647">
    <dxf>
      <font/>
    </dxf>
  </rfmt>
  <rfmt sheetId="1" sqref="W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0" start="0" length="2147483647">
    <dxf>
      <font/>
    </dxf>
  </rfmt>
  <rfmt sheetId="1" sqref="W820" start="0" length="2147483647">
    <dxf>
      <font/>
    </dxf>
  </rfmt>
  <rfmt sheetId="1" sqref="X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0" start="0" length="2147483647">
    <dxf>
      <font/>
    </dxf>
  </rfmt>
  <rfmt sheetId="1" sqref="X820" start="0" length="2147483647">
    <dxf>
      <font/>
    </dxf>
  </rfmt>
  <rfmt sheetId="1" sqref="Y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0" start="0" length="2147483647">
    <dxf>
      <font/>
    </dxf>
  </rfmt>
  <rfmt sheetId="1" sqref="Y820" start="0" length="2147483647">
    <dxf>
      <font/>
    </dxf>
  </rfmt>
  <rfmt sheetId="1" sqref="Z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0" start="0" length="2147483647">
    <dxf>
      <font/>
    </dxf>
  </rfmt>
  <rfmt sheetId="1" sqref="Z820" start="0" length="2147483647">
    <dxf>
      <font/>
    </dxf>
  </rfmt>
  <rfmt sheetId="1" sqref="AA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0" start="0" length="2147483647">
    <dxf>
      <font/>
    </dxf>
  </rfmt>
  <rfmt sheetId="1" sqref="AA820" start="0" length="2147483647">
    <dxf>
      <font/>
    </dxf>
  </rfmt>
  <rfmt sheetId="1" sqref="A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0" start="0" length="0">
    <dxf>
      <fill>
        <patternFill patternType="solid">
          <bgColor rgb="FFF2F2F2"/>
        </patternFill>
      </fill>
    </dxf>
  </rfmt>
  <rfmt sheetId="1" sqref="AB820" start="0" length="2147483647">
    <dxf>
      <font/>
    </dxf>
  </rfmt>
  <rfmt sheetId="1" sqref="AB820" start="0" length="2147483647">
    <dxf>
      <font/>
    </dxf>
  </rfmt>
  <rfmt sheetId="1" sqref="A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0" start="0" length="0">
    <dxf>
      <fill>
        <patternFill patternType="solid">
          <bgColor rgb="FFF2F2F2"/>
        </patternFill>
      </fill>
    </dxf>
  </rfmt>
  <rfmt sheetId="1" sqref="AC820" start="0" length="2147483647">
    <dxf>
      <font/>
    </dxf>
  </rfmt>
  <rfmt sheetId="1" sqref="AC820" start="0" length="2147483647">
    <dxf>
      <font/>
    </dxf>
  </rfmt>
  <rfmt sheetId="1" sqref="A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0" start="0" length="0">
    <dxf>
      <fill>
        <patternFill patternType="solid">
          <bgColor rgb="FFF2F2F2"/>
        </patternFill>
      </fill>
    </dxf>
  </rfmt>
  <rfmt sheetId="1" sqref="AD820" start="0" length="2147483647">
    <dxf>
      <font/>
    </dxf>
  </rfmt>
  <rfmt sheetId="1" sqref="AD820" start="0" length="2147483647">
    <dxf>
      <font/>
    </dxf>
  </rfmt>
  <rfmt sheetId="1" sqref="A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0" start="0" length="0">
    <dxf>
      <fill>
        <patternFill patternType="solid">
          <bgColor rgb="FFF2F2F2"/>
        </patternFill>
      </fill>
    </dxf>
  </rfmt>
  <rfmt sheetId="1" sqref="AE820" start="0" length="2147483647">
    <dxf>
      <font/>
    </dxf>
  </rfmt>
  <rfmt sheetId="1" sqref="AE820" start="0" length="2147483647">
    <dxf>
      <font/>
    </dxf>
  </rfmt>
  <rfmt sheetId="1" sqref="A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0" start="0" length="0">
    <dxf>
      <fill>
        <patternFill patternType="solid">
          <bgColor rgb="FFF2F2F2"/>
        </patternFill>
      </fill>
    </dxf>
  </rfmt>
  <rfmt sheetId="1" sqref="AF820" start="0" length="2147483647">
    <dxf>
      <font/>
    </dxf>
  </rfmt>
  <rfmt sheetId="1" sqref="AF820" start="0" length="2147483647">
    <dxf>
      <font/>
    </dxf>
  </rfmt>
  <rfmt sheetId="1" sqref="A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0" start="0" length="0">
    <dxf>
      <fill>
        <patternFill patternType="solid">
          <bgColor rgb="FFF2F2F2"/>
        </patternFill>
      </fill>
    </dxf>
  </rfmt>
  <rfmt sheetId="1" sqref="AG820" start="0" length="2147483647">
    <dxf>
      <font/>
    </dxf>
  </rfmt>
  <rfmt sheetId="1" sqref="AG820" start="0" length="2147483647">
    <dxf>
      <font/>
    </dxf>
  </rfmt>
  <rfmt sheetId="1" sqref="A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0" start="0" length="0">
    <dxf>
      <fill>
        <patternFill patternType="solid">
          <bgColor rgb="FFF2F2F2"/>
        </patternFill>
      </fill>
    </dxf>
  </rfmt>
  <rfmt sheetId="1" sqref="AH820" start="0" length="2147483647">
    <dxf>
      <font/>
    </dxf>
  </rfmt>
  <rfmt sheetId="1" sqref="AH820" start="0" length="2147483647">
    <dxf>
      <font/>
    </dxf>
  </rfmt>
  <rfmt sheetId="1" sqref="AI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0" start="0" length="0">
    <dxf>
      <fill>
        <patternFill patternType="solid">
          <bgColor rgb="FFF2F2F2"/>
        </patternFill>
      </fill>
    </dxf>
  </rfmt>
  <rfmt sheetId="1" sqref="AI820" start="0" length="2147483647">
    <dxf>
      <font/>
    </dxf>
  </rfmt>
  <rfmt sheetId="1" sqref="AI820" start="0" length="2147483647">
    <dxf>
      <font/>
    </dxf>
  </rfmt>
  <rcc rId="2450" sId="1">
    <nc r="B820">
      <v>25932</v>
    </nc>
  </rcc>
  <rfmt sheetId="1" sqref="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0" start="0" length="2147483647">
    <dxf>
      <font/>
    </dxf>
  </rfmt>
  <rfmt sheetId="1" sqref="B820" start="0" length="2147483647">
    <dxf>
      <font/>
    </dxf>
  </rfmt>
  <rcc rId="2451" sId="1">
    <nc r="C820" t="inlineStr">
      <is>
        <t>LB US Equity</t>
      </is>
    </nc>
  </rcc>
  <rfmt sheetId="1" sqref="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0" start="0" length="2147483647">
    <dxf>
      <font/>
    </dxf>
  </rfmt>
  <rfmt sheetId="1" sqref="C820" start="0" length="2147483647">
    <dxf>
      <font/>
    </dxf>
  </rfmt>
  <rcc rId="2452" sId="1">
    <nc r="E820" t="inlineStr">
      <is>
        <t>L Brands</t>
      </is>
    </nc>
  </rcc>
  <rfmt sheetId="1" sqref="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0" start="0" length="2147483647">
    <dxf>
      <font/>
    </dxf>
  </rfmt>
  <rfmt sheetId="1" sqref="E820" start="0" length="2147483647">
    <dxf>
      <font/>
    </dxf>
  </rfmt>
  <rcc rId="2453" sId="1">
    <nc r="D820">
      <f>_xll.BDP(C820,$D$11)</f>
    </nc>
  </rcc>
  <rfmt sheetId="1" sqref="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0" start="0" length="2147483647">
    <dxf>
      <font/>
    </dxf>
  </rfmt>
  <rfmt sheetId="1" sqref="D820" start="0" length="2147483647">
    <dxf>
      <font/>
    </dxf>
  </rfmt>
  <rcc rId="2454" sId="1">
    <nc r="F820">
      <f>_xll.BDP(C820,$F$11)</f>
    </nc>
  </rcc>
  <rfmt sheetId="1" sqref="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0" start="0" length="2147483647">
    <dxf>
      <font/>
    </dxf>
  </rfmt>
  <rfmt sheetId="1" sqref="F820" start="0" length="2147483647">
    <dxf>
      <font/>
    </dxf>
  </rfmt>
  <rcc rId="2455" sId="1">
    <nc r="G820">
      <f>_xll.BDP(C820,$G$11)</f>
    </nc>
  </rcc>
  <rfmt sheetId="1" sqref="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0" start="0" length="2147483647">
    <dxf>
      <font/>
    </dxf>
  </rfmt>
  <rfmt sheetId="1" sqref="G820" start="0" length="2147483647">
    <dxf>
      <font/>
    </dxf>
  </rfmt>
  <rcc rId="2456" sId="1">
    <nc r="AB820">
      <f>_xll.BDH(C820,$AB$11,$D$1,$D$1)</f>
    </nc>
  </rcc>
  <rfmt sheetId="1" sqref="AB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0" start="0" length="0">
    <dxf>
      <fill>
        <patternFill patternType="solid">
          <bgColor rgb="FFF2F2F2"/>
        </patternFill>
      </fill>
    </dxf>
  </rfmt>
  <rfmt sheetId="1" sqref="AB820" start="0" length="2147483647">
    <dxf>
      <font/>
    </dxf>
  </rfmt>
  <rfmt sheetId="1" sqref="AB820" start="0" length="2147483647">
    <dxf>
      <font/>
    </dxf>
  </rfmt>
  <rcc rId="2457" sId="1">
    <nc r="H820">
      <f>IF(OR(OR(G820="#N/A N/A",G820="#N/A Real Time"),OR(F820="#N/A N/A",F820="#N/A Real Time")),0,  G820 - F820)</f>
    </nc>
  </rcc>
  <rfmt sheetId="1" sqref="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0" start="0" length="2147483647">
    <dxf>
      <font/>
    </dxf>
  </rfmt>
  <rfmt sheetId="1" sqref="H820" start="0" length="2147483647">
    <dxf>
      <font/>
    </dxf>
  </rfmt>
  <rcc rId="2458" sId="1">
    <nc r="I820">
      <f>IF(OR(F820=0,F820="#N/A N/A"),0,H820 / F820*100)</f>
    </nc>
  </rcc>
  <rfmt sheetId="1" sqref="I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0" start="0" length="2147483647">
    <dxf>
      <font/>
    </dxf>
  </rfmt>
  <rfmt sheetId="1" sqref="I820" start="0" length="2147483647">
    <dxf>
      <font/>
    </dxf>
  </rfmt>
  <rcc rId="2459" sId="1" numFmtId="4">
    <nc r="J820">
      <v>-5800</v>
    </nc>
  </rcc>
  <rfmt sheetId="1" sqref="J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0" start="0" length="2147483647">
    <dxf>
      <font/>
    </dxf>
  </rfmt>
  <rfmt sheetId="1" sqref="J820" start="0" length="2147483647">
    <dxf>
      <font/>
    </dxf>
  </rfmt>
  <rcc rId="2460" sId="1">
    <nc r="K820">
      <f>CONCATENATE(D858,D820, " Curncy")</f>
    </nc>
  </rcc>
  <rfmt sheetId="1" sqref="K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0" start="0" length="2147483647">
    <dxf>
      <font/>
    </dxf>
  </rfmt>
  <rfmt sheetId="1" sqref="K820" start="0" length="2147483647">
    <dxf>
      <font/>
    </dxf>
  </rfmt>
  <rcc rId="2461" sId="1">
    <nc r="L820">
      <f>IF(D820 = D858,1,_xll.BDP(K820,$L$11))</f>
    </nc>
  </rcc>
  <rfmt sheetId="1" sqref="L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0" start="0" length="2147483647">
    <dxf>
      <font/>
    </dxf>
  </rfmt>
  <rfmt sheetId="1" sqref="L820" start="0" length="2147483647">
    <dxf>
      <font/>
    </dxf>
  </rfmt>
  <rcc rId="2462" sId="1">
    <nc r="M820">
      <f>IF(D820 = D858,1,_xll.BDP(K820,$M$11)*L820)</f>
    </nc>
  </rcc>
  <rfmt sheetId="1" sqref="M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0" start="0" length="2147483647">
    <dxf>
      <font/>
    </dxf>
  </rfmt>
  <rfmt sheetId="1" sqref="M820" start="0" length="2147483647">
    <dxf>
      <font/>
    </dxf>
  </rfmt>
  <rcc rId="2463" sId="1">
    <nc r="N820">
      <f>H820*J820*V820/M820</f>
    </nc>
  </rcc>
  <rfmt sheetId="1" sqref="N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0" start="0" length="2147483647">
    <dxf>
      <font/>
    </dxf>
  </rfmt>
  <rfmt sheetId="1" sqref="N820" start="0" length="2147483647">
    <dxf>
      <font/>
    </dxf>
  </rfmt>
  <rcc rId="2464" sId="1">
    <nc r="O820">
      <f>N820 / AA857</f>
    </nc>
  </rcc>
  <rfmt sheetId="1" sqref="O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0" start="0" length="2147483647">
    <dxf>
      <font/>
    </dxf>
  </rfmt>
  <rfmt sheetId="1" sqref="O820" start="0" length="2147483647">
    <dxf>
      <font/>
    </dxf>
  </rfmt>
  <rcc rId="2465" sId="1">
    <nc r="P820">
      <f>N820 / AA858</f>
    </nc>
  </rcc>
  <rfmt sheetId="1" sqref="P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0" start="0" length="2147483647">
    <dxf>
      <font/>
    </dxf>
  </rfmt>
  <rfmt sheetId="1" sqref="P820" start="0" length="2147483647">
    <dxf>
      <font/>
    </dxf>
  </rfmt>
  <rcc rId="2466" sId="1">
    <nc r="Q820">
      <f>IF(J820=0,0,G820*J820*V820/M820)</f>
    </nc>
  </rcc>
  <rfmt sheetId="1" sqref="Q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0" start="0" length="2147483647">
    <dxf>
      <font/>
    </dxf>
  </rfmt>
  <rfmt sheetId="1" sqref="Q820" start="0" length="2147483647">
    <dxf>
      <font/>
    </dxf>
  </rfmt>
  <rcc rId="2467" sId="1">
    <nc r="R820">
      <f>Q820 / AA857*100</f>
    </nc>
  </rcc>
  <rfmt sheetId="1" sqref="R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0" start="0" length="2147483647">
    <dxf>
      <font/>
    </dxf>
  </rfmt>
  <rfmt sheetId="1" sqref="R820" start="0" length="2147483647">
    <dxf>
      <font/>
    </dxf>
  </rfmt>
  <rcc rId="2468" sId="1">
    <nc r="S820">
      <f>Q820 / AA858*100</f>
    </nc>
  </rcc>
  <rfmt sheetId="1" sqref="S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0" start="0" length="2147483647">
    <dxf>
      <font/>
    </dxf>
  </rfmt>
  <rfmt sheetId="1" sqref="S820" start="0" length="2147483647">
    <dxf>
      <font/>
    </dxf>
  </rfmt>
  <rcc rId="2469" sId="1">
    <nc r="T820">
      <f>IF(S820&lt;0,R820,0)</f>
    </nc>
  </rcc>
  <rfmt sheetId="1" sqref="T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0" start="0" length="2147483647">
    <dxf>
      <font/>
    </dxf>
  </rfmt>
  <rfmt sheetId="1" sqref="T820" start="0" length="2147483647">
    <dxf>
      <font/>
    </dxf>
  </rfmt>
  <rcc rId="2470" sId="1">
    <nc r="U820">
      <f>IF(S820&gt;0,R820,0)</f>
    </nc>
  </rcc>
  <rfmt sheetId="1" sqref="U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0" start="0" length="2147483647">
    <dxf>
      <font/>
    </dxf>
  </rfmt>
  <rfmt sheetId="1" sqref="U820" start="0" length="2147483647">
    <dxf>
      <font/>
    </dxf>
  </rfmt>
  <rcc rId="2471" sId="1">
    <nc r="V820">
      <f>IF(EXACT(D820,UPPER(D820)),1,0.01)/X820</f>
    </nc>
  </rcc>
  <rfmt sheetId="1" sqref="V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0" start="0" length="2147483647">
    <dxf>
      <font/>
    </dxf>
  </rfmt>
  <rfmt sheetId="1" sqref="V820" start="0" length="2147483647">
    <dxf>
      <font/>
    </dxf>
  </rfmt>
  <rcc rId="2472" sId="1">
    <nc r="W820">
      <v>0</v>
    </nc>
  </rcc>
  <rfmt sheetId="1" sqref="W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0" start="0" length="2147483647">
    <dxf>
      <font/>
    </dxf>
  </rfmt>
  <rfmt sheetId="1" sqref="W820" start="0" length="2147483647">
    <dxf>
      <font/>
    </dxf>
  </rfmt>
  <rcc rId="2473" sId="1">
    <nc r="X820">
      <v>1</v>
    </nc>
  </rcc>
  <rfmt sheetId="1" sqref="X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0" start="0" length="2147483647">
    <dxf>
      <font/>
    </dxf>
  </rfmt>
  <rfmt sheetId="1" sqref="X820" start="0" length="2147483647">
    <dxf>
      <font/>
    </dxf>
  </rfmt>
  <rcc rId="2474" sId="1">
    <nc r="Y820">
      <f>IF(AND(S820&lt;0,O820&gt;0),O820,0)</f>
    </nc>
  </rcc>
  <rfmt sheetId="1" sqref="Y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0" start="0" length="2147483647">
    <dxf>
      <font/>
    </dxf>
  </rfmt>
  <rfmt sheetId="1" sqref="Y820" start="0" length="2147483647">
    <dxf>
      <font/>
    </dxf>
  </rfmt>
  <rcc rId="2475" sId="1">
    <nc r="Z820">
      <f>IF(AND(S820&gt;0,O820&gt;0),O820,0)</f>
    </nc>
  </rcc>
  <rfmt sheetId="1" sqref="Z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0" start="0" length="2147483647">
    <dxf>
      <font/>
    </dxf>
  </rfmt>
  <rfmt sheetId="1" sqref="Z820" start="0" length="2147483647">
    <dxf>
      <font/>
    </dxf>
  </rfmt>
  <rcc rId="2476" sId="1">
    <nc r="AC820">
      <f>IF(OR(OR(F820="#N/A N/A",F820="#N/A Real Time"),OR(AB820="#N/A N/A",AB820="#N/A Real Time")),0,  F820 - AB820)</f>
    </nc>
  </rcc>
  <rfmt sheetId="1" sqref="AC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0" start="0" length="0">
    <dxf>
      <fill>
        <patternFill patternType="solid">
          <bgColor rgb="FFF2F2F2"/>
        </patternFill>
      </fill>
    </dxf>
  </rfmt>
  <rfmt sheetId="1" sqref="AC820" start="0" length="2147483647">
    <dxf>
      <font/>
    </dxf>
  </rfmt>
  <rfmt sheetId="1" sqref="AC820" start="0" length="2147483647">
    <dxf>
      <font/>
    </dxf>
  </rfmt>
  <rcc rId="2477" sId="1">
    <nc r="AD820">
      <f>IF(OR(AB820=0,AB820="#N/A N/A"),0,AC820 / AB820*100)</f>
    </nc>
  </rcc>
  <rfmt sheetId="1" sqref="AD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0" start="0" length="0">
    <dxf>
      <fill>
        <patternFill patternType="solid">
          <bgColor rgb="FFF2F2F2"/>
        </patternFill>
      </fill>
    </dxf>
  </rfmt>
  <rfmt sheetId="1" sqref="AD820" start="0" length="2147483647">
    <dxf>
      <font/>
    </dxf>
  </rfmt>
  <rfmt sheetId="1" sqref="AD820" start="0" length="2147483647">
    <dxf>
      <font/>
    </dxf>
  </rfmt>
  <rcc rId="2478" sId="1" numFmtId="4">
    <nc r="AE820">
      <v>-5800</v>
    </nc>
  </rcc>
  <rfmt sheetId="1" sqref="AE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0" start="0" length="0">
    <dxf>
      <fill>
        <patternFill patternType="solid">
          <bgColor rgb="FFF2F2F2"/>
        </patternFill>
      </fill>
    </dxf>
  </rfmt>
  <rfmt sheetId="1" sqref="AE820" start="0" length="2147483647">
    <dxf>
      <font/>
    </dxf>
  </rfmt>
  <rfmt sheetId="1" sqref="AE820" start="0" length="2147483647">
    <dxf>
      <font/>
    </dxf>
  </rfmt>
  <rcc rId="2479" sId="1">
    <nc r="AF820">
      <f>IF(D820 = D858,1,_xll.BDP(K820,$AF$11)*L820)</f>
    </nc>
  </rcc>
  <rfmt sheetId="1" sqref="AF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0" start="0" length="0">
    <dxf>
      <fill>
        <patternFill patternType="solid">
          <bgColor rgb="FFF2F2F2"/>
        </patternFill>
      </fill>
    </dxf>
  </rfmt>
  <rfmt sheetId="1" sqref="AF820" start="0" length="2147483647">
    <dxf>
      <font/>
    </dxf>
  </rfmt>
  <rfmt sheetId="1" sqref="AF820" start="0" length="2147483647">
    <dxf>
      <font/>
    </dxf>
  </rfmt>
  <rcc rId="2480" sId="1">
    <nc r="AG820">
      <f>AC820*AE820*V820/AF820 / AI857</f>
    </nc>
  </rcc>
  <rfmt sheetId="1" sqref="AG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0" start="0" length="0">
    <dxf>
      <fill>
        <patternFill patternType="solid">
          <bgColor rgb="FFF2F2F2"/>
        </patternFill>
      </fill>
    </dxf>
  </rfmt>
  <rfmt sheetId="1" sqref="AG820" start="0" length="2147483647">
    <dxf>
      <font/>
    </dxf>
  </rfmt>
  <rfmt sheetId="1" sqref="AG820" start="0" length="2147483647">
    <dxf>
      <font/>
    </dxf>
  </rfmt>
  <rcc rId="2481" sId="1">
    <nc r="AH820">
      <f>AC820*AE820*V820/AF820 / AI858</f>
    </nc>
  </rcc>
  <rfmt sheetId="1" sqref="AH8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0" start="0" length="0">
    <dxf>
      <fill>
        <patternFill patternType="solid">
          <bgColor rgb="FFF2F2F2"/>
        </patternFill>
      </fill>
    </dxf>
  </rfmt>
  <rfmt sheetId="1" sqref="AH820" start="0" length="2147483647">
    <dxf>
      <font/>
    </dxf>
  </rfmt>
  <rfmt sheetId="1" sqref="AH820" start="0" length="2147483647">
    <dxf>
      <font/>
    </dxf>
  </rfmt>
  <rcc rId="2482" sId="1" numFmtId="4">
    <oc r="J821">
      <v>-5087</v>
    </oc>
    <nc r="J821">
      <v>-5587</v>
    </nc>
  </rcc>
  <rcc rId="2483" sId="1" numFmtId="4">
    <oc r="AE821">
      <v>-5087</v>
    </oc>
    <nc r="AE821">
      <v>-5587</v>
    </nc>
  </rcc>
  <rcc rId="2484" sId="1" numFmtId="4">
    <oc r="J822">
      <v>12000</v>
    </oc>
    <nc r="J822">
      <v>0</v>
    </nc>
  </rcc>
  <rcc rId="2485" sId="1" numFmtId="4">
    <oc r="AE822">
      <v>12000</v>
    </oc>
    <nc r="AE822">
      <v>0</v>
    </nc>
  </rcc>
  <rcc rId="2486" sId="1" numFmtId="4">
    <oc r="J823">
      <v>-45692</v>
    </oc>
    <nc r="J823">
      <v>-44063</v>
    </nc>
  </rcc>
  <rcc rId="2487" sId="1" numFmtId="4">
    <oc r="AE823">
      <v>-45692</v>
    </oc>
    <nc r="AE823">
      <v>-44063</v>
    </nc>
  </rcc>
  <rcc rId="2488" sId="1" numFmtId="4">
    <oc r="J824">
      <v>-5400</v>
    </oc>
    <nc r="J824">
      <v>-4900</v>
    </nc>
  </rcc>
  <rcc rId="2489" sId="1" numFmtId="4">
    <oc r="AE824">
      <v>-5400</v>
    </oc>
    <nc r="AE824">
      <v>-4900</v>
    </nc>
  </rcc>
  <rrc rId="2490" sId="1" ref="A825:XFD825" action="insertRow">
    <undo index="0" exp="area" dr="G$1:G$1048576" r="E9" sId="1"/>
    <undo index="2" exp="area" ref3D="1" dr="$A$774:$XFD$85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5:AI825" start="0" length="0">
    <dxf>
      <fill>
        <patternFill patternType="none">
          <bgColor indexed="65"/>
        </patternFill>
      </fill>
    </dxf>
  </rfmt>
  <rfmt sheetId="1" sqref="A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5" start="0" length="2147483647">
    <dxf>
      <font/>
    </dxf>
  </rfmt>
  <rfmt sheetId="1" sqref="A825" start="0" length="2147483647">
    <dxf>
      <font/>
    </dxf>
  </rfmt>
  <rfmt sheetId="1" sqref="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5" start="0" length="2147483647">
    <dxf>
      <font/>
    </dxf>
  </rfmt>
  <rfmt sheetId="1" sqref="B825" start="0" length="2147483647">
    <dxf>
      <font/>
    </dxf>
  </rfmt>
  <rfmt sheetId="1" sqref="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5" start="0" length="2147483647">
    <dxf>
      <font/>
    </dxf>
  </rfmt>
  <rfmt sheetId="1" sqref="C825" start="0" length="2147483647">
    <dxf>
      <font/>
    </dxf>
  </rfmt>
  <rfmt sheetId="1" sqref="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5" start="0" length="2147483647">
    <dxf>
      <font/>
    </dxf>
  </rfmt>
  <rfmt sheetId="1" sqref="D825" start="0" length="2147483647">
    <dxf>
      <font/>
    </dxf>
  </rfmt>
  <rfmt sheetId="1" sqref="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5" start="0" length="2147483647">
    <dxf>
      <font/>
    </dxf>
  </rfmt>
  <rfmt sheetId="1" sqref="E825" start="0" length="2147483647">
    <dxf>
      <font/>
    </dxf>
  </rfmt>
  <rfmt sheetId="1" sqref="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5" start="0" length="2147483647">
    <dxf>
      <font/>
    </dxf>
  </rfmt>
  <rfmt sheetId="1" sqref="F825" start="0" length="2147483647">
    <dxf>
      <font/>
    </dxf>
  </rfmt>
  <rfmt sheetId="1" sqref="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5" start="0" length="2147483647">
    <dxf>
      <font/>
    </dxf>
  </rfmt>
  <rfmt sheetId="1" sqref="G825" start="0" length="2147483647">
    <dxf>
      <font/>
    </dxf>
  </rfmt>
  <rfmt sheetId="1" sqref="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5" start="0" length="2147483647">
    <dxf>
      <font/>
    </dxf>
  </rfmt>
  <rfmt sheetId="1" sqref="H825" start="0" length="2147483647">
    <dxf>
      <font/>
    </dxf>
  </rfmt>
  <rfmt sheetId="1" sqref="I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5" start="0" length="2147483647">
    <dxf>
      <font/>
    </dxf>
  </rfmt>
  <rfmt sheetId="1" sqref="I825" start="0" length="2147483647">
    <dxf>
      <font/>
    </dxf>
  </rfmt>
  <rfmt sheetId="1" sqref="J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5" start="0" length="2147483647">
    <dxf>
      <font/>
    </dxf>
  </rfmt>
  <rfmt sheetId="1" sqref="J825" start="0" length="2147483647">
    <dxf>
      <font/>
    </dxf>
  </rfmt>
  <rfmt sheetId="1" sqref="K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5" start="0" length="2147483647">
    <dxf>
      <font/>
    </dxf>
  </rfmt>
  <rfmt sheetId="1" sqref="K825" start="0" length="2147483647">
    <dxf>
      <font/>
    </dxf>
  </rfmt>
  <rfmt sheetId="1" sqref="L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5" start="0" length="2147483647">
    <dxf>
      <font/>
    </dxf>
  </rfmt>
  <rfmt sheetId="1" sqref="L825" start="0" length="2147483647">
    <dxf>
      <font/>
    </dxf>
  </rfmt>
  <rfmt sheetId="1" sqref="M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5" start="0" length="2147483647">
    <dxf>
      <font/>
    </dxf>
  </rfmt>
  <rfmt sheetId="1" sqref="M825" start="0" length="2147483647">
    <dxf>
      <font/>
    </dxf>
  </rfmt>
  <rfmt sheetId="1" sqref="N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5" start="0" length="2147483647">
    <dxf>
      <font/>
    </dxf>
  </rfmt>
  <rfmt sheetId="1" sqref="N825" start="0" length="2147483647">
    <dxf>
      <font/>
    </dxf>
  </rfmt>
  <rfmt sheetId="1" sqref="O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5" start="0" length="2147483647">
    <dxf>
      <font/>
    </dxf>
  </rfmt>
  <rfmt sheetId="1" sqref="O825" start="0" length="2147483647">
    <dxf>
      <font/>
    </dxf>
  </rfmt>
  <rfmt sheetId="1" sqref="P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5" start="0" length="2147483647">
    <dxf>
      <font/>
    </dxf>
  </rfmt>
  <rfmt sheetId="1" sqref="P825" start="0" length="2147483647">
    <dxf>
      <font/>
    </dxf>
  </rfmt>
  <rfmt sheetId="1" sqref="Q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5" start="0" length="2147483647">
    <dxf>
      <font/>
    </dxf>
  </rfmt>
  <rfmt sheetId="1" sqref="Q825" start="0" length="2147483647">
    <dxf>
      <font/>
    </dxf>
  </rfmt>
  <rfmt sheetId="1" sqref="R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5" start="0" length="2147483647">
    <dxf>
      <font/>
    </dxf>
  </rfmt>
  <rfmt sheetId="1" sqref="R825" start="0" length="2147483647">
    <dxf>
      <font/>
    </dxf>
  </rfmt>
  <rfmt sheetId="1" sqref="S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5" start="0" length="2147483647">
    <dxf>
      <font/>
    </dxf>
  </rfmt>
  <rfmt sheetId="1" sqref="S825" start="0" length="2147483647">
    <dxf>
      <font/>
    </dxf>
  </rfmt>
  <rfmt sheetId="1" sqref="T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5" start="0" length="2147483647">
    <dxf>
      <font/>
    </dxf>
  </rfmt>
  <rfmt sheetId="1" sqref="T825" start="0" length="2147483647">
    <dxf>
      <font/>
    </dxf>
  </rfmt>
  <rfmt sheetId="1" sqref="U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5" start="0" length="2147483647">
    <dxf>
      <font/>
    </dxf>
  </rfmt>
  <rfmt sheetId="1" sqref="U825" start="0" length="2147483647">
    <dxf>
      <font/>
    </dxf>
  </rfmt>
  <rfmt sheetId="1" sqref="V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5" start="0" length="2147483647">
    <dxf>
      <font/>
    </dxf>
  </rfmt>
  <rfmt sheetId="1" sqref="V825" start="0" length="2147483647">
    <dxf>
      <font/>
    </dxf>
  </rfmt>
  <rfmt sheetId="1" sqref="W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5" start="0" length="2147483647">
    <dxf>
      <font/>
    </dxf>
  </rfmt>
  <rfmt sheetId="1" sqref="W825" start="0" length="2147483647">
    <dxf>
      <font/>
    </dxf>
  </rfmt>
  <rfmt sheetId="1" sqref="X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5" start="0" length="2147483647">
    <dxf>
      <font/>
    </dxf>
  </rfmt>
  <rfmt sheetId="1" sqref="X825" start="0" length="2147483647">
    <dxf>
      <font/>
    </dxf>
  </rfmt>
  <rfmt sheetId="1" sqref="Y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5" start="0" length="2147483647">
    <dxf>
      <font/>
    </dxf>
  </rfmt>
  <rfmt sheetId="1" sqref="Y825" start="0" length="2147483647">
    <dxf>
      <font/>
    </dxf>
  </rfmt>
  <rfmt sheetId="1" sqref="Z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5" start="0" length="2147483647">
    <dxf>
      <font/>
    </dxf>
  </rfmt>
  <rfmt sheetId="1" sqref="Z825" start="0" length="2147483647">
    <dxf>
      <font/>
    </dxf>
  </rfmt>
  <rfmt sheetId="1" sqref="AA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5" start="0" length="2147483647">
    <dxf>
      <font/>
    </dxf>
  </rfmt>
  <rfmt sheetId="1" sqref="AA825" start="0" length="2147483647">
    <dxf>
      <font/>
    </dxf>
  </rfmt>
  <rfmt sheetId="1" sqref="A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5" start="0" length="0">
    <dxf>
      <fill>
        <patternFill patternType="solid">
          <bgColor rgb="FFF2F2F2"/>
        </patternFill>
      </fill>
    </dxf>
  </rfmt>
  <rfmt sheetId="1" sqref="AB825" start="0" length="2147483647">
    <dxf>
      <font/>
    </dxf>
  </rfmt>
  <rfmt sheetId="1" sqref="AB825" start="0" length="2147483647">
    <dxf>
      <font/>
    </dxf>
  </rfmt>
  <rfmt sheetId="1" sqref="A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5" start="0" length="0">
    <dxf>
      <fill>
        <patternFill patternType="solid">
          <bgColor rgb="FFF2F2F2"/>
        </patternFill>
      </fill>
    </dxf>
  </rfmt>
  <rfmt sheetId="1" sqref="AC825" start="0" length="2147483647">
    <dxf>
      <font/>
    </dxf>
  </rfmt>
  <rfmt sheetId="1" sqref="AC825" start="0" length="2147483647">
    <dxf>
      <font/>
    </dxf>
  </rfmt>
  <rfmt sheetId="1" sqref="A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5" start="0" length="0">
    <dxf>
      <fill>
        <patternFill patternType="solid">
          <bgColor rgb="FFF2F2F2"/>
        </patternFill>
      </fill>
    </dxf>
  </rfmt>
  <rfmt sheetId="1" sqref="AD825" start="0" length="2147483647">
    <dxf>
      <font/>
    </dxf>
  </rfmt>
  <rfmt sheetId="1" sqref="AD825" start="0" length="2147483647">
    <dxf>
      <font/>
    </dxf>
  </rfmt>
  <rfmt sheetId="1" sqref="A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5" start="0" length="0">
    <dxf>
      <fill>
        <patternFill patternType="solid">
          <bgColor rgb="FFF2F2F2"/>
        </patternFill>
      </fill>
    </dxf>
  </rfmt>
  <rfmt sheetId="1" sqref="AE825" start="0" length="2147483647">
    <dxf>
      <font/>
    </dxf>
  </rfmt>
  <rfmt sheetId="1" sqref="AE825" start="0" length="2147483647">
    <dxf>
      <font/>
    </dxf>
  </rfmt>
  <rfmt sheetId="1" sqref="A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5" start="0" length="0">
    <dxf>
      <fill>
        <patternFill patternType="solid">
          <bgColor rgb="FFF2F2F2"/>
        </patternFill>
      </fill>
    </dxf>
  </rfmt>
  <rfmt sheetId="1" sqref="AF825" start="0" length="2147483647">
    <dxf>
      <font/>
    </dxf>
  </rfmt>
  <rfmt sheetId="1" sqref="AF825" start="0" length="2147483647">
    <dxf>
      <font/>
    </dxf>
  </rfmt>
  <rfmt sheetId="1" sqref="A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5" start="0" length="0">
    <dxf>
      <fill>
        <patternFill patternType="solid">
          <bgColor rgb="FFF2F2F2"/>
        </patternFill>
      </fill>
    </dxf>
  </rfmt>
  <rfmt sheetId="1" sqref="AG825" start="0" length="2147483647">
    <dxf>
      <font/>
    </dxf>
  </rfmt>
  <rfmt sheetId="1" sqref="AG825" start="0" length="2147483647">
    <dxf>
      <font/>
    </dxf>
  </rfmt>
  <rfmt sheetId="1" sqref="A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5" start="0" length="0">
    <dxf>
      <fill>
        <patternFill patternType="solid">
          <bgColor rgb="FFF2F2F2"/>
        </patternFill>
      </fill>
    </dxf>
  </rfmt>
  <rfmt sheetId="1" sqref="AH825" start="0" length="2147483647">
    <dxf>
      <font/>
    </dxf>
  </rfmt>
  <rfmt sheetId="1" sqref="AH825" start="0" length="2147483647">
    <dxf>
      <font/>
    </dxf>
  </rfmt>
  <rfmt sheetId="1" sqref="AI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5" start="0" length="0">
    <dxf>
      <fill>
        <patternFill patternType="solid">
          <bgColor rgb="FFF2F2F2"/>
        </patternFill>
      </fill>
    </dxf>
  </rfmt>
  <rfmt sheetId="1" sqref="AI825" start="0" length="2147483647">
    <dxf>
      <font/>
    </dxf>
  </rfmt>
  <rfmt sheetId="1" sqref="AI825" start="0" length="2147483647">
    <dxf>
      <font/>
    </dxf>
  </rfmt>
  <rcc rId="2491" sId="1">
    <nc r="B825">
      <v>28333</v>
    </nc>
  </rcc>
  <rfmt sheetId="1" sqref="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5" start="0" length="2147483647">
    <dxf>
      <font/>
    </dxf>
  </rfmt>
  <rfmt sheetId="1" sqref="B825" start="0" length="2147483647">
    <dxf>
      <font/>
    </dxf>
  </rfmt>
  <rcc rId="2492" sId="1">
    <nc r="C825" t="inlineStr">
      <is>
        <t>MELE BB Equity</t>
      </is>
    </nc>
  </rcc>
  <rfmt sheetId="1" sqref="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5" start="0" length="2147483647">
    <dxf>
      <font/>
    </dxf>
  </rfmt>
  <rfmt sheetId="1" sqref="C825" start="0" length="2147483647">
    <dxf>
      <font/>
    </dxf>
  </rfmt>
  <rcc rId="2493" sId="1">
    <nc r="E825" t="inlineStr">
      <is>
        <t>Melexis</t>
      </is>
    </nc>
  </rcc>
  <rfmt sheetId="1" sqref="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5" start="0" length="2147483647">
    <dxf>
      <font/>
    </dxf>
  </rfmt>
  <rfmt sheetId="1" sqref="E825" start="0" length="2147483647">
    <dxf>
      <font/>
    </dxf>
  </rfmt>
  <rcc rId="2494" sId="1">
    <nc r="D825">
      <f>_xll.BDP(C825,$D$11)</f>
    </nc>
  </rcc>
  <rfmt sheetId="1" sqref="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5" start="0" length="2147483647">
    <dxf>
      <font/>
    </dxf>
  </rfmt>
  <rfmt sheetId="1" sqref="D825" start="0" length="2147483647">
    <dxf>
      <font/>
    </dxf>
  </rfmt>
  <rcc rId="2495" sId="1">
    <nc r="F825">
      <f>_xll.BDP(C825,$F$11)</f>
    </nc>
  </rcc>
  <rfmt sheetId="1" sqref="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5" start="0" length="2147483647">
    <dxf>
      <font/>
    </dxf>
  </rfmt>
  <rfmt sheetId="1" sqref="F825" start="0" length="2147483647">
    <dxf>
      <font/>
    </dxf>
  </rfmt>
  <rcc rId="2496" sId="1">
    <nc r="G825">
      <f>_xll.BDP(C825,$G$11)</f>
    </nc>
  </rcc>
  <rfmt sheetId="1" sqref="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5" start="0" length="2147483647">
    <dxf>
      <font/>
    </dxf>
  </rfmt>
  <rfmt sheetId="1" sqref="G825" start="0" length="2147483647">
    <dxf>
      <font/>
    </dxf>
  </rfmt>
  <rcc rId="2497" sId="1">
    <nc r="AB825">
      <f>_xll.BDH(C825,$AB$11,$D$1,$D$1)</f>
    </nc>
  </rcc>
  <rfmt sheetId="1" sqref="AB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5" start="0" length="0">
    <dxf>
      <fill>
        <patternFill patternType="solid">
          <bgColor rgb="FFF2F2F2"/>
        </patternFill>
      </fill>
    </dxf>
  </rfmt>
  <rfmt sheetId="1" sqref="AB825" start="0" length="2147483647">
    <dxf>
      <font/>
    </dxf>
  </rfmt>
  <rfmt sheetId="1" sqref="AB825" start="0" length="2147483647">
    <dxf>
      <font/>
    </dxf>
  </rfmt>
  <rcc rId="2498" sId="1">
    <nc r="H825">
      <f>IF(OR(OR(G825="#N/A N/A",G825="#N/A Real Time"),OR(F825="#N/A N/A",F825="#N/A Real Time")),0,  G825 - F825)</f>
    </nc>
  </rcc>
  <rfmt sheetId="1" sqref="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5" start="0" length="2147483647">
    <dxf>
      <font/>
    </dxf>
  </rfmt>
  <rfmt sheetId="1" sqref="H825" start="0" length="2147483647">
    <dxf>
      <font/>
    </dxf>
  </rfmt>
  <rcc rId="2499" sId="1">
    <nc r="I825">
      <f>IF(OR(F825=0,F825="#N/A N/A"),0,H825 / F825*100)</f>
    </nc>
  </rcc>
  <rfmt sheetId="1" sqref="I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5" start="0" length="2147483647">
    <dxf>
      <font/>
    </dxf>
  </rfmt>
  <rfmt sheetId="1" sqref="I825" start="0" length="2147483647">
    <dxf>
      <font/>
    </dxf>
  </rfmt>
  <rcc rId="2500" sId="1" numFmtId="4">
    <nc r="J825">
      <v>-1002</v>
    </nc>
  </rcc>
  <rfmt sheetId="1" sqref="J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5" start="0" length="2147483647">
    <dxf>
      <font/>
    </dxf>
  </rfmt>
  <rfmt sheetId="1" sqref="J825" start="0" length="2147483647">
    <dxf>
      <font/>
    </dxf>
  </rfmt>
  <rcc rId="2501" sId="1">
    <nc r="K825">
      <f>CONCATENATE(D859,D825, " Curncy")</f>
    </nc>
  </rcc>
  <rfmt sheetId="1" sqref="K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5" start="0" length="2147483647">
    <dxf>
      <font/>
    </dxf>
  </rfmt>
  <rfmt sheetId="1" sqref="K825" start="0" length="2147483647">
    <dxf>
      <font/>
    </dxf>
  </rfmt>
  <rcc rId="2502" sId="1">
    <nc r="L825">
      <f>IF(D825 = D859,1,_xll.BDP(K825,$L$11))</f>
    </nc>
  </rcc>
  <rfmt sheetId="1" sqref="L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5" start="0" length="2147483647">
    <dxf>
      <font/>
    </dxf>
  </rfmt>
  <rfmt sheetId="1" sqref="L825" start="0" length="2147483647">
    <dxf>
      <font/>
    </dxf>
  </rfmt>
  <rcc rId="2503" sId="1">
    <nc r="M825">
      <f>IF(D825 = D859,1,_xll.BDP(K825,$M$11)*L825)</f>
    </nc>
  </rcc>
  <rfmt sheetId="1" sqref="M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5" start="0" length="2147483647">
    <dxf>
      <font/>
    </dxf>
  </rfmt>
  <rfmt sheetId="1" sqref="M825" start="0" length="2147483647">
    <dxf>
      <font/>
    </dxf>
  </rfmt>
  <rcc rId="2504" sId="1">
    <nc r="N825">
      <f>H825*J825*V825/M825</f>
    </nc>
  </rcc>
  <rfmt sheetId="1" sqref="N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5" start="0" length="2147483647">
    <dxf>
      <font/>
    </dxf>
  </rfmt>
  <rfmt sheetId="1" sqref="N825" start="0" length="2147483647">
    <dxf>
      <font/>
    </dxf>
  </rfmt>
  <rcc rId="2505" sId="1">
    <nc r="O825">
      <f>N825 / AA858</f>
    </nc>
  </rcc>
  <rfmt sheetId="1" sqref="O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5" start="0" length="2147483647">
    <dxf>
      <font/>
    </dxf>
  </rfmt>
  <rfmt sheetId="1" sqref="O825" start="0" length="2147483647">
    <dxf>
      <font/>
    </dxf>
  </rfmt>
  <rcc rId="2506" sId="1">
    <nc r="P825">
      <f>N825 / AA859</f>
    </nc>
  </rcc>
  <rfmt sheetId="1" sqref="P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5" start="0" length="2147483647">
    <dxf>
      <font/>
    </dxf>
  </rfmt>
  <rfmt sheetId="1" sqref="P825" start="0" length="2147483647">
    <dxf>
      <font/>
    </dxf>
  </rfmt>
  <rcc rId="2507" sId="1">
    <nc r="Q825">
      <f>IF(J825=0,0,G825*J825*V825/M825)</f>
    </nc>
  </rcc>
  <rfmt sheetId="1" sqref="Q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5" start="0" length="2147483647">
    <dxf>
      <font/>
    </dxf>
  </rfmt>
  <rfmt sheetId="1" sqref="Q825" start="0" length="2147483647">
    <dxf>
      <font/>
    </dxf>
  </rfmt>
  <rcc rId="2508" sId="1">
    <nc r="R825">
      <f>Q825 / AA858*100</f>
    </nc>
  </rcc>
  <rfmt sheetId="1" sqref="R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5" start="0" length="2147483647">
    <dxf>
      <font/>
    </dxf>
  </rfmt>
  <rfmt sheetId="1" sqref="R825" start="0" length="2147483647">
    <dxf>
      <font/>
    </dxf>
  </rfmt>
  <rcc rId="2509" sId="1">
    <nc r="S825">
      <f>Q825 / AA859*100</f>
    </nc>
  </rcc>
  <rfmt sheetId="1" sqref="S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5" start="0" length="2147483647">
    <dxf>
      <font/>
    </dxf>
  </rfmt>
  <rfmt sheetId="1" sqref="S825" start="0" length="2147483647">
    <dxf>
      <font/>
    </dxf>
  </rfmt>
  <rcc rId="2510" sId="1">
    <nc r="T825">
      <f>IF(S825&lt;0,R825,0)</f>
    </nc>
  </rcc>
  <rfmt sheetId="1" sqref="T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5" start="0" length="2147483647">
    <dxf>
      <font/>
    </dxf>
  </rfmt>
  <rfmt sheetId="1" sqref="T825" start="0" length="2147483647">
    <dxf>
      <font/>
    </dxf>
  </rfmt>
  <rcc rId="2511" sId="1">
    <nc r="U825">
      <f>IF(S825&gt;0,R825,0)</f>
    </nc>
  </rcc>
  <rfmt sheetId="1" sqref="U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5" start="0" length="2147483647">
    <dxf>
      <font/>
    </dxf>
  </rfmt>
  <rfmt sheetId="1" sqref="U825" start="0" length="2147483647">
    <dxf>
      <font/>
    </dxf>
  </rfmt>
  <rcc rId="2512" sId="1">
    <nc r="V825">
      <f>IF(EXACT(D825,UPPER(D825)),1,0.01)/X825</f>
    </nc>
  </rcc>
  <rfmt sheetId="1" sqref="V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5" start="0" length="2147483647">
    <dxf>
      <font/>
    </dxf>
  </rfmt>
  <rfmt sheetId="1" sqref="V825" start="0" length="2147483647">
    <dxf>
      <font/>
    </dxf>
  </rfmt>
  <rcc rId="2513" sId="1">
    <nc r="W825">
      <v>0</v>
    </nc>
  </rcc>
  <rfmt sheetId="1" sqref="W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5" start="0" length="2147483647">
    <dxf>
      <font/>
    </dxf>
  </rfmt>
  <rfmt sheetId="1" sqref="W825" start="0" length="2147483647">
    <dxf>
      <font/>
    </dxf>
  </rfmt>
  <rcc rId="2514" sId="1">
    <nc r="X825">
      <v>1</v>
    </nc>
  </rcc>
  <rfmt sheetId="1" sqref="X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5" start="0" length="2147483647">
    <dxf>
      <font/>
    </dxf>
  </rfmt>
  <rfmt sheetId="1" sqref="X825" start="0" length="2147483647">
    <dxf>
      <font/>
    </dxf>
  </rfmt>
  <rcc rId="2515" sId="1">
    <nc r="Y825">
      <f>IF(AND(S825&lt;0,O825&gt;0),O825,0)</f>
    </nc>
  </rcc>
  <rfmt sheetId="1" sqref="Y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5" start="0" length="2147483647">
    <dxf>
      <font/>
    </dxf>
  </rfmt>
  <rfmt sheetId="1" sqref="Y825" start="0" length="2147483647">
    <dxf>
      <font/>
    </dxf>
  </rfmt>
  <rcc rId="2516" sId="1">
    <nc r="Z825">
      <f>IF(AND(S825&gt;0,O825&gt;0),O825,0)</f>
    </nc>
  </rcc>
  <rfmt sheetId="1" sqref="Z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5" start="0" length="2147483647">
    <dxf>
      <font/>
    </dxf>
  </rfmt>
  <rfmt sheetId="1" sqref="Z825" start="0" length="2147483647">
    <dxf>
      <font/>
    </dxf>
  </rfmt>
  <rcc rId="2517" sId="1">
    <nc r="AC825">
      <f>IF(OR(OR(F825="#N/A N/A",F825="#N/A Real Time"),OR(AB825="#N/A N/A",AB825="#N/A Real Time")),0,  F825 - AB825)</f>
    </nc>
  </rcc>
  <rfmt sheetId="1" sqref="AC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5" start="0" length="0">
    <dxf>
      <fill>
        <patternFill patternType="solid">
          <bgColor rgb="FFF2F2F2"/>
        </patternFill>
      </fill>
    </dxf>
  </rfmt>
  <rfmt sheetId="1" sqref="AC825" start="0" length="2147483647">
    <dxf>
      <font/>
    </dxf>
  </rfmt>
  <rfmt sheetId="1" sqref="AC825" start="0" length="2147483647">
    <dxf>
      <font/>
    </dxf>
  </rfmt>
  <rcc rId="2518" sId="1">
    <nc r="AD825">
      <f>IF(OR(AB825=0,AB825="#N/A N/A"),0,AC825 / AB825*100)</f>
    </nc>
  </rcc>
  <rfmt sheetId="1" sqref="AD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5" start="0" length="0">
    <dxf>
      <fill>
        <patternFill patternType="solid">
          <bgColor rgb="FFF2F2F2"/>
        </patternFill>
      </fill>
    </dxf>
  </rfmt>
  <rfmt sheetId="1" sqref="AD825" start="0" length="2147483647">
    <dxf>
      <font/>
    </dxf>
  </rfmt>
  <rfmt sheetId="1" sqref="AD825" start="0" length="2147483647">
    <dxf>
      <font/>
    </dxf>
  </rfmt>
  <rcc rId="2519" sId="1" numFmtId="4">
    <nc r="AE825">
      <v>-1002</v>
    </nc>
  </rcc>
  <rfmt sheetId="1" sqref="AE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5" start="0" length="0">
    <dxf>
      <fill>
        <patternFill patternType="solid">
          <bgColor rgb="FFF2F2F2"/>
        </patternFill>
      </fill>
    </dxf>
  </rfmt>
  <rfmt sheetId="1" sqref="AE825" start="0" length="2147483647">
    <dxf>
      <font/>
    </dxf>
  </rfmt>
  <rfmt sheetId="1" sqref="AE825" start="0" length="2147483647">
    <dxf>
      <font/>
    </dxf>
  </rfmt>
  <rcc rId="2520" sId="1">
    <nc r="AF825">
      <f>IF(D825 = D859,1,_xll.BDP(K825,$AF$11)*L825)</f>
    </nc>
  </rcc>
  <rfmt sheetId="1" sqref="AF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5" start="0" length="0">
    <dxf>
      <fill>
        <patternFill patternType="solid">
          <bgColor rgb="FFF2F2F2"/>
        </patternFill>
      </fill>
    </dxf>
  </rfmt>
  <rfmt sheetId="1" sqref="AF825" start="0" length="2147483647">
    <dxf>
      <font/>
    </dxf>
  </rfmt>
  <rfmt sheetId="1" sqref="AF825" start="0" length="2147483647">
    <dxf>
      <font/>
    </dxf>
  </rfmt>
  <rcc rId="2521" sId="1">
    <nc r="AG825">
      <f>AC825*AE825*V825/AF825 / AI858</f>
    </nc>
  </rcc>
  <rfmt sheetId="1" sqref="AG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5" start="0" length="0">
    <dxf>
      <fill>
        <patternFill patternType="solid">
          <bgColor rgb="FFF2F2F2"/>
        </patternFill>
      </fill>
    </dxf>
  </rfmt>
  <rfmt sheetId="1" sqref="AG825" start="0" length="2147483647">
    <dxf>
      <font/>
    </dxf>
  </rfmt>
  <rfmt sheetId="1" sqref="AG825" start="0" length="2147483647">
    <dxf>
      <font/>
    </dxf>
  </rfmt>
  <rcc rId="2522" sId="1">
    <nc r="AH825">
      <f>AC825*AE825*V825/AF825 / AI859</f>
    </nc>
  </rcc>
  <rfmt sheetId="1" sqref="AH8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5" start="0" length="0">
    <dxf>
      <fill>
        <patternFill patternType="solid">
          <bgColor rgb="FFF2F2F2"/>
        </patternFill>
      </fill>
    </dxf>
  </rfmt>
  <rfmt sheetId="1" sqref="AH825" start="0" length="2147483647">
    <dxf>
      <font/>
    </dxf>
  </rfmt>
  <rfmt sheetId="1" sqref="AH825" start="0" length="2147483647">
    <dxf>
      <font/>
    </dxf>
  </rfmt>
  <rrc rId="2523" sId="1" ref="A826:XFD826" action="insertRow">
    <undo index="0" exp="area" dr="G$1:G$1048576" r="E9" sId="1"/>
    <undo index="2" exp="area" ref3D="1" dr="$A$774:$XFD$85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6:AI826" start="0" length="0">
    <dxf>
      <fill>
        <patternFill patternType="none">
          <bgColor indexed="65"/>
        </patternFill>
      </fill>
    </dxf>
  </rfmt>
  <rfmt sheetId="1" sqref="A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6" start="0" length="2147483647">
    <dxf>
      <font/>
    </dxf>
  </rfmt>
  <rfmt sheetId="1" sqref="A826" start="0" length="2147483647">
    <dxf>
      <font/>
    </dxf>
  </rfmt>
  <rfmt sheetId="1" sqref="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6" start="0" length="2147483647">
    <dxf>
      <font/>
    </dxf>
  </rfmt>
  <rfmt sheetId="1" sqref="B826" start="0" length="2147483647">
    <dxf>
      <font/>
    </dxf>
  </rfmt>
  <rfmt sheetId="1" sqref="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6" start="0" length="2147483647">
    <dxf>
      <font/>
    </dxf>
  </rfmt>
  <rfmt sheetId="1" sqref="C826" start="0" length="2147483647">
    <dxf>
      <font/>
    </dxf>
  </rfmt>
  <rfmt sheetId="1" sqref="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6" start="0" length="2147483647">
    <dxf>
      <font/>
    </dxf>
  </rfmt>
  <rfmt sheetId="1" sqref="D826" start="0" length="2147483647">
    <dxf>
      <font/>
    </dxf>
  </rfmt>
  <rfmt sheetId="1" sqref="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6" start="0" length="2147483647">
    <dxf>
      <font/>
    </dxf>
  </rfmt>
  <rfmt sheetId="1" sqref="E826" start="0" length="2147483647">
    <dxf>
      <font/>
    </dxf>
  </rfmt>
  <rfmt sheetId="1" sqref="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6" start="0" length="2147483647">
    <dxf>
      <font/>
    </dxf>
  </rfmt>
  <rfmt sheetId="1" sqref="F826" start="0" length="2147483647">
    <dxf>
      <font/>
    </dxf>
  </rfmt>
  <rfmt sheetId="1" sqref="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6" start="0" length="2147483647">
    <dxf>
      <font/>
    </dxf>
  </rfmt>
  <rfmt sheetId="1" sqref="G826" start="0" length="2147483647">
    <dxf>
      <font/>
    </dxf>
  </rfmt>
  <rfmt sheetId="1" sqref="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6" start="0" length="2147483647">
    <dxf>
      <font/>
    </dxf>
  </rfmt>
  <rfmt sheetId="1" sqref="H826" start="0" length="2147483647">
    <dxf>
      <font/>
    </dxf>
  </rfmt>
  <rfmt sheetId="1" sqref="I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6" start="0" length="2147483647">
    <dxf>
      <font/>
    </dxf>
  </rfmt>
  <rfmt sheetId="1" sqref="I826" start="0" length="2147483647">
    <dxf>
      <font/>
    </dxf>
  </rfmt>
  <rfmt sheetId="1" sqref="J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6" start="0" length="2147483647">
    <dxf>
      <font/>
    </dxf>
  </rfmt>
  <rfmt sheetId="1" sqref="J826" start="0" length="2147483647">
    <dxf>
      <font/>
    </dxf>
  </rfmt>
  <rfmt sheetId="1" sqref="K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6" start="0" length="2147483647">
    <dxf>
      <font/>
    </dxf>
  </rfmt>
  <rfmt sheetId="1" sqref="K826" start="0" length="2147483647">
    <dxf>
      <font/>
    </dxf>
  </rfmt>
  <rfmt sheetId="1" sqref="L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6" start="0" length="2147483647">
    <dxf>
      <font/>
    </dxf>
  </rfmt>
  <rfmt sheetId="1" sqref="L826" start="0" length="2147483647">
    <dxf>
      <font/>
    </dxf>
  </rfmt>
  <rfmt sheetId="1" sqref="M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6" start="0" length="2147483647">
    <dxf>
      <font/>
    </dxf>
  </rfmt>
  <rfmt sheetId="1" sqref="M826" start="0" length="2147483647">
    <dxf>
      <font/>
    </dxf>
  </rfmt>
  <rfmt sheetId="1" sqref="N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6" start="0" length="2147483647">
    <dxf>
      <font/>
    </dxf>
  </rfmt>
  <rfmt sheetId="1" sqref="N826" start="0" length="2147483647">
    <dxf>
      <font/>
    </dxf>
  </rfmt>
  <rfmt sheetId="1" sqref="O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6" start="0" length="2147483647">
    <dxf>
      <font/>
    </dxf>
  </rfmt>
  <rfmt sheetId="1" sqref="O826" start="0" length="2147483647">
    <dxf>
      <font/>
    </dxf>
  </rfmt>
  <rfmt sheetId="1" sqref="P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6" start="0" length="2147483647">
    <dxf>
      <font/>
    </dxf>
  </rfmt>
  <rfmt sheetId="1" sqref="P826" start="0" length="2147483647">
    <dxf>
      <font/>
    </dxf>
  </rfmt>
  <rfmt sheetId="1" sqref="Q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6" start="0" length="2147483647">
    <dxf>
      <font/>
    </dxf>
  </rfmt>
  <rfmt sheetId="1" sqref="Q826" start="0" length="2147483647">
    <dxf>
      <font/>
    </dxf>
  </rfmt>
  <rfmt sheetId="1" sqref="R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6" start="0" length="2147483647">
    <dxf>
      <font/>
    </dxf>
  </rfmt>
  <rfmt sheetId="1" sqref="R826" start="0" length="2147483647">
    <dxf>
      <font/>
    </dxf>
  </rfmt>
  <rfmt sheetId="1" sqref="S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6" start="0" length="2147483647">
    <dxf>
      <font/>
    </dxf>
  </rfmt>
  <rfmt sheetId="1" sqref="S826" start="0" length="2147483647">
    <dxf>
      <font/>
    </dxf>
  </rfmt>
  <rfmt sheetId="1" sqref="T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6" start="0" length="2147483647">
    <dxf>
      <font/>
    </dxf>
  </rfmt>
  <rfmt sheetId="1" sqref="T826" start="0" length="2147483647">
    <dxf>
      <font/>
    </dxf>
  </rfmt>
  <rfmt sheetId="1" sqref="U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6" start="0" length="2147483647">
    <dxf>
      <font/>
    </dxf>
  </rfmt>
  <rfmt sheetId="1" sqref="U826" start="0" length="2147483647">
    <dxf>
      <font/>
    </dxf>
  </rfmt>
  <rfmt sheetId="1" sqref="V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6" start="0" length="2147483647">
    <dxf>
      <font/>
    </dxf>
  </rfmt>
  <rfmt sheetId="1" sqref="V826" start="0" length="2147483647">
    <dxf>
      <font/>
    </dxf>
  </rfmt>
  <rfmt sheetId="1" sqref="W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6" start="0" length="2147483647">
    <dxf>
      <font/>
    </dxf>
  </rfmt>
  <rfmt sheetId="1" sqref="W826" start="0" length="2147483647">
    <dxf>
      <font/>
    </dxf>
  </rfmt>
  <rfmt sheetId="1" sqref="X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6" start="0" length="2147483647">
    <dxf>
      <font/>
    </dxf>
  </rfmt>
  <rfmt sheetId="1" sqref="X826" start="0" length="2147483647">
    <dxf>
      <font/>
    </dxf>
  </rfmt>
  <rfmt sheetId="1" sqref="Y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6" start="0" length="2147483647">
    <dxf>
      <font/>
    </dxf>
  </rfmt>
  <rfmt sheetId="1" sqref="Y826" start="0" length="2147483647">
    <dxf>
      <font/>
    </dxf>
  </rfmt>
  <rfmt sheetId="1" sqref="Z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6" start="0" length="2147483647">
    <dxf>
      <font/>
    </dxf>
  </rfmt>
  <rfmt sheetId="1" sqref="Z826" start="0" length="2147483647">
    <dxf>
      <font/>
    </dxf>
  </rfmt>
  <rfmt sheetId="1" sqref="AA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6" start="0" length="2147483647">
    <dxf>
      <font/>
    </dxf>
  </rfmt>
  <rfmt sheetId="1" sqref="AA826" start="0" length="2147483647">
    <dxf>
      <font/>
    </dxf>
  </rfmt>
  <rfmt sheetId="1" sqref="A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6" start="0" length="0">
    <dxf>
      <fill>
        <patternFill patternType="solid">
          <bgColor rgb="FFF2F2F2"/>
        </patternFill>
      </fill>
    </dxf>
  </rfmt>
  <rfmt sheetId="1" sqref="AB826" start="0" length="2147483647">
    <dxf>
      <font/>
    </dxf>
  </rfmt>
  <rfmt sheetId="1" sqref="AB826" start="0" length="2147483647">
    <dxf>
      <font/>
    </dxf>
  </rfmt>
  <rfmt sheetId="1" sqref="A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6" start="0" length="0">
    <dxf>
      <fill>
        <patternFill patternType="solid">
          <bgColor rgb="FFF2F2F2"/>
        </patternFill>
      </fill>
    </dxf>
  </rfmt>
  <rfmt sheetId="1" sqref="AC826" start="0" length="2147483647">
    <dxf>
      <font/>
    </dxf>
  </rfmt>
  <rfmt sheetId="1" sqref="AC826" start="0" length="2147483647">
    <dxf>
      <font/>
    </dxf>
  </rfmt>
  <rfmt sheetId="1" sqref="A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6" start="0" length="0">
    <dxf>
      <fill>
        <patternFill patternType="solid">
          <bgColor rgb="FFF2F2F2"/>
        </patternFill>
      </fill>
    </dxf>
  </rfmt>
  <rfmt sheetId="1" sqref="AD826" start="0" length="2147483647">
    <dxf>
      <font/>
    </dxf>
  </rfmt>
  <rfmt sheetId="1" sqref="AD826" start="0" length="2147483647">
    <dxf>
      <font/>
    </dxf>
  </rfmt>
  <rfmt sheetId="1" sqref="A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6" start="0" length="0">
    <dxf>
      <fill>
        <patternFill patternType="solid">
          <bgColor rgb="FFF2F2F2"/>
        </patternFill>
      </fill>
    </dxf>
  </rfmt>
  <rfmt sheetId="1" sqref="AE826" start="0" length="2147483647">
    <dxf>
      <font/>
    </dxf>
  </rfmt>
  <rfmt sheetId="1" sqref="AE826" start="0" length="2147483647">
    <dxf>
      <font/>
    </dxf>
  </rfmt>
  <rfmt sheetId="1" sqref="A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6" start="0" length="0">
    <dxf>
      <fill>
        <patternFill patternType="solid">
          <bgColor rgb="FFF2F2F2"/>
        </patternFill>
      </fill>
    </dxf>
  </rfmt>
  <rfmt sheetId="1" sqref="AF826" start="0" length="2147483647">
    <dxf>
      <font/>
    </dxf>
  </rfmt>
  <rfmt sheetId="1" sqref="AF826" start="0" length="2147483647">
    <dxf>
      <font/>
    </dxf>
  </rfmt>
  <rfmt sheetId="1" sqref="A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6" start="0" length="0">
    <dxf>
      <fill>
        <patternFill patternType="solid">
          <bgColor rgb="FFF2F2F2"/>
        </patternFill>
      </fill>
    </dxf>
  </rfmt>
  <rfmt sheetId="1" sqref="AG826" start="0" length="2147483647">
    <dxf>
      <font/>
    </dxf>
  </rfmt>
  <rfmt sheetId="1" sqref="AG826" start="0" length="2147483647">
    <dxf>
      <font/>
    </dxf>
  </rfmt>
  <rfmt sheetId="1" sqref="A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6" start="0" length="0">
    <dxf>
      <fill>
        <patternFill patternType="solid">
          <bgColor rgb="FFF2F2F2"/>
        </patternFill>
      </fill>
    </dxf>
  </rfmt>
  <rfmt sheetId="1" sqref="AH826" start="0" length="2147483647">
    <dxf>
      <font/>
    </dxf>
  </rfmt>
  <rfmt sheetId="1" sqref="AH826" start="0" length="2147483647">
    <dxf>
      <font/>
    </dxf>
  </rfmt>
  <rfmt sheetId="1" sqref="AI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6" start="0" length="0">
    <dxf>
      <fill>
        <patternFill patternType="solid">
          <bgColor rgb="FFF2F2F2"/>
        </patternFill>
      </fill>
    </dxf>
  </rfmt>
  <rfmt sheetId="1" sqref="AI826" start="0" length="2147483647">
    <dxf>
      <font/>
    </dxf>
  </rfmt>
  <rfmt sheetId="1" sqref="AI826" start="0" length="2147483647">
    <dxf>
      <font/>
    </dxf>
  </rfmt>
  <rcc rId="2524" sId="1">
    <nc r="B826">
      <v>24540</v>
    </nc>
  </rcc>
  <rfmt sheetId="1" sqref="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6" start="0" length="2147483647">
    <dxf>
      <font/>
    </dxf>
  </rfmt>
  <rfmt sheetId="1" sqref="B826" start="0" length="2147483647">
    <dxf>
      <font/>
    </dxf>
  </rfmt>
  <rcc rId="2525" sId="1">
    <nc r="C826" t="inlineStr">
      <is>
        <t>MTRO LN Equity</t>
      </is>
    </nc>
  </rcc>
  <rfmt sheetId="1" sqref="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6" start="0" length="2147483647">
    <dxf>
      <font/>
    </dxf>
  </rfmt>
  <rfmt sheetId="1" sqref="C826" start="0" length="2147483647">
    <dxf>
      <font/>
    </dxf>
  </rfmt>
  <rcc rId="2526" sId="1">
    <nc r="E826" t="inlineStr">
      <is>
        <t>Metro Bank</t>
      </is>
    </nc>
  </rcc>
  <rfmt sheetId="1" sqref="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6" start="0" length="2147483647">
    <dxf>
      <font/>
    </dxf>
  </rfmt>
  <rfmt sheetId="1" sqref="E826" start="0" length="2147483647">
    <dxf>
      <font/>
    </dxf>
  </rfmt>
  <rcc rId="2527" sId="1">
    <nc r="D826">
      <f>_xll.BDP(C826,$D$11)</f>
    </nc>
  </rcc>
  <rfmt sheetId="1" sqref="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6" start="0" length="2147483647">
    <dxf>
      <font/>
    </dxf>
  </rfmt>
  <rfmt sheetId="1" sqref="D826" start="0" length="2147483647">
    <dxf>
      <font/>
    </dxf>
  </rfmt>
  <rcc rId="2528" sId="1">
    <nc r="F826">
      <f>_xll.BDP(C826,$F$11)</f>
    </nc>
  </rcc>
  <rfmt sheetId="1" sqref="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6" start="0" length="2147483647">
    <dxf>
      <font/>
    </dxf>
  </rfmt>
  <rfmt sheetId="1" sqref="F826" start="0" length="2147483647">
    <dxf>
      <font/>
    </dxf>
  </rfmt>
  <rcc rId="2529" sId="1">
    <nc r="G826">
      <f>_xll.BDP(C826,$G$11)</f>
    </nc>
  </rcc>
  <rfmt sheetId="1" sqref="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6" start="0" length="2147483647">
    <dxf>
      <font/>
    </dxf>
  </rfmt>
  <rfmt sheetId="1" sqref="G826" start="0" length="2147483647">
    <dxf>
      <font/>
    </dxf>
  </rfmt>
  <rcc rId="2530" sId="1">
    <nc r="AB826">
      <f>_xll.BDH(C826,$AB$11,$D$1,$D$1)</f>
    </nc>
  </rcc>
  <rfmt sheetId="1" sqref="AB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6" start="0" length="0">
    <dxf>
      <fill>
        <patternFill patternType="solid">
          <bgColor rgb="FFF2F2F2"/>
        </patternFill>
      </fill>
    </dxf>
  </rfmt>
  <rfmt sheetId="1" sqref="AB826" start="0" length="2147483647">
    <dxf>
      <font/>
    </dxf>
  </rfmt>
  <rfmt sheetId="1" sqref="AB826" start="0" length="2147483647">
    <dxf>
      <font/>
    </dxf>
  </rfmt>
  <rcc rId="2531" sId="1">
    <nc r="H826">
      <f>IF(OR(OR(G826="#N/A N/A",G826="#N/A Real Time"),OR(F826="#N/A N/A",F826="#N/A Real Time")),0,  G826 - F826)</f>
    </nc>
  </rcc>
  <rfmt sheetId="1" sqref="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6" start="0" length="2147483647">
    <dxf>
      <font/>
    </dxf>
  </rfmt>
  <rfmt sheetId="1" sqref="H826" start="0" length="2147483647">
    <dxf>
      <font/>
    </dxf>
  </rfmt>
  <rcc rId="2532" sId="1">
    <nc r="I826">
      <f>IF(OR(F826=0,F826="#N/A N/A"),0,H826 / F826*100)</f>
    </nc>
  </rcc>
  <rfmt sheetId="1" sqref="I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6" start="0" length="2147483647">
    <dxf>
      <font/>
    </dxf>
  </rfmt>
  <rfmt sheetId="1" sqref="I826" start="0" length="2147483647">
    <dxf>
      <font/>
    </dxf>
  </rfmt>
  <rcc rId="2533" sId="1" numFmtId="4">
    <nc r="J826">
      <v>-6133</v>
    </nc>
  </rcc>
  <rfmt sheetId="1" sqref="J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6" start="0" length="2147483647">
    <dxf>
      <font/>
    </dxf>
  </rfmt>
  <rfmt sheetId="1" sqref="J826" start="0" length="2147483647">
    <dxf>
      <font/>
    </dxf>
  </rfmt>
  <rcc rId="2534" sId="1">
    <nc r="K826">
      <f>CONCATENATE(D860,D826, " Curncy")</f>
    </nc>
  </rcc>
  <rfmt sheetId="1" sqref="K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6" start="0" length="2147483647">
    <dxf>
      <font/>
    </dxf>
  </rfmt>
  <rfmt sheetId="1" sqref="K826" start="0" length="2147483647">
    <dxf>
      <font/>
    </dxf>
  </rfmt>
  <rcc rId="2535" sId="1">
    <nc r="L826">
      <f>IF(D826 = D860,1,_xll.BDP(K826,$L$11))</f>
    </nc>
  </rcc>
  <rfmt sheetId="1" sqref="L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6" start="0" length="2147483647">
    <dxf>
      <font/>
    </dxf>
  </rfmt>
  <rfmt sheetId="1" sqref="L826" start="0" length="2147483647">
    <dxf>
      <font/>
    </dxf>
  </rfmt>
  <rcc rId="2536" sId="1">
    <nc r="M826">
      <f>IF(D826 = D860,1,_xll.BDP(K826,$M$11)*L826)</f>
    </nc>
  </rcc>
  <rfmt sheetId="1" sqref="M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6" start="0" length="2147483647">
    <dxf>
      <font/>
    </dxf>
  </rfmt>
  <rfmt sheetId="1" sqref="M826" start="0" length="2147483647">
    <dxf>
      <font/>
    </dxf>
  </rfmt>
  <rcc rId="2537" sId="1">
    <nc r="N826">
      <f>H826*J826*V826/M826</f>
    </nc>
  </rcc>
  <rfmt sheetId="1" sqref="N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6" start="0" length="2147483647">
    <dxf>
      <font/>
    </dxf>
  </rfmt>
  <rfmt sheetId="1" sqref="N826" start="0" length="2147483647">
    <dxf>
      <font/>
    </dxf>
  </rfmt>
  <rcc rId="2538" sId="1">
    <nc r="O826">
      <f>N826 / AA859</f>
    </nc>
  </rcc>
  <rfmt sheetId="1" sqref="O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6" start="0" length="2147483647">
    <dxf>
      <font/>
    </dxf>
  </rfmt>
  <rfmt sheetId="1" sqref="O826" start="0" length="2147483647">
    <dxf>
      <font/>
    </dxf>
  </rfmt>
  <rcc rId="2539" sId="1">
    <nc r="P826">
      <f>N826 / AA860</f>
    </nc>
  </rcc>
  <rfmt sheetId="1" sqref="P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6" start="0" length="2147483647">
    <dxf>
      <font/>
    </dxf>
  </rfmt>
  <rfmt sheetId="1" sqref="P826" start="0" length="2147483647">
    <dxf>
      <font/>
    </dxf>
  </rfmt>
  <rcc rId="2540" sId="1">
    <nc r="Q826">
      <f>IF(J826=0,0,G826*J826*V826/M826)</f>
    </nc>
  </rcc>
  <rfmt sheetId="1" sqref="Q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6" start="0" length="2147483647">
    <dxf>
      <font/>
    </dxf>
  </rfmt>
  <rfmt sheetId="1" sqref="Q826" start="0" length="2147483647">
    <dxf>
      <font/>
    </dxf>
  </rfmt>
  <rcc rId="2541" sId="1">
    <nc r="R826">
      <f>Q826 / AA859*100</f>
    </nc>
  </rcc>
  <rfmt sheetId="1" sqref="R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6" start="0" length="2147483647">
    <dxf>
      <font/>
    </dxf>
  </rfmt>
  <rfmt sheetId="1" sqref="R826" start="0" length="2147483647">
    <dxf>
      <font/>
    </dxf>
  </rfmt>
  <rcc rId="2542" sId="1">
    <nc r="S826">
      <f>Q826 / AA860*100</f>
    </nc>
  </rcc>
  <rfmt sheetId="1" sqref="S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6" start="0" length="2147483647">
    <dxf>
      <font/>
    </dxf>
  </rfmt>
  <rfmt sheetId="1" sqref="S826" start="0" length="2147483647">
    <dxf>
      <font/>
    </dxf>
  </rfmt>
  <rcc rId="2543" sId="1">
    <nc r="T826">
      <f>IF(S826&lt;0,R826,0)</f>
    </nc>
  </rcc>
  <rfmt sheetId="1" sqref="T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6" start="0" length="2147483647">
    <dxf>
      <font/>
    </dxf>
  </rfmt>
  <rfmt sheetId="1" sqref="T826" start="0" length="2147483647">
    <dxf>
      <font/>
    </dxf>
  </rfmt>
  <rcc rId="2544" sId="1">
    <nc r="U826">
      <f>IF(S826&gt;0,R826,0)</f>
    </nc>
  </rcc>
  <rfmt sheetId="1" sqref="U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6" start="0" length="2147483647">
    <dxf>
      <font/>
    </dxf>
  </rfmt>
  <rfmt sheetId="1" sqref="U826" start="0" length="2147483647">
    <dxf>
      <font/>
    </dxf>
  </rfmt>
  <rcc rId="2545" sId="1">
    <nc r="V826">
      <f>IF(EXACT(D826,UPPER(D826)),1,0.01)/X826</f>
    </nc>
  </rcc>
  <rfmt sheetId="1" sqref="V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6" start="0" length="2147483647">
    <dxf>
      <font/>
    </dxf>
  </rfmt>
  <rfmt sheetId="1" sqref="V826" start="0" length="2147483647">
    <dxf>
      <font/>
    </dxf>
  </rfmt>
  <rcc rId="2546" sId="1">
    <nc r="W826">
      <v>0</v>
    </nc>
  </rcc>
  <rfmt sheetId="1" sqref="W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6" start="0" length="2147483647">
    <dxf>
      <font/>
    </dxf>
  </rfmt>
  <rfmt sheetId="1" sqref="W826" start="0" length="2147483647">
    <dxf>
      <font/>
    </dxf>
  </rfmt>
  <rcc rId="2547" sId="1">
    <nc r="X826">
      <v>1</v>
    </nc>
  </rcc>
  <rfmt sheetId="1" sqref="X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6" start="0" length="2147483647">
    <dxf>
      <font/>
    </dxf>
  </rfmt>
  <rfmt sheetId="1" sqref="X826" start="0" length="2147483647">
    <dxf>
      <font/>
    </dxf>
  </rfmt>
  <rcc rId="2548" sId="1">
    <nc r="Y826">
      <f>IF(AND(S826&lt;0,O826&gt;0),O826,0)</f>
    </nc>
  </rcc>
  <rfmt sheetId="1" sqref="Y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6" start="0" length="2147483647">
    <dxf>
      <font/>
    </dxf>
  </rfmt>
  <rfmt sheetId="1" sqref="Y826" start="0" length="2147483647">
    <dxf>
      <font/>
    </dxf>
  </rfmt>
  <rcc rId="2549" sId="1">
    <nc r="Z826">
      <f>IF(AND(S826&gt;0,O826&gt;0),O826,0)</f>
    </nc>
  </rcc>
  <rfmt sheetId="1" sqref="Z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6" start="0" length="2147483647">
    <dxf>
      <font/>
    </dxf>
  </rfmt>
  <rfmt sheetId="1" sqref="Z826" start="0" length="2147483647">
    <dxf>
      <font/>
    </dxf>
  </rfmt>
  <rcc rId="2550" sId="1">
    <nc r="AC826">
      <f>IF(OR(OR(F826="#N/A N/A",F826="#N/A Real Time"),OR(AB826="#N/A N/A",AB826="#N/A Real Time")),0,  F826 - AB826)</f>
    </nc>
  </rcc>
  <rfmt sheetId="1" sqref="AC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6" start="0" length="0">
    <dxf>
      <fill>
        <patternFill patternType="solid">
          <bgColor rgb="FFF2F2F2"/>
        </patternFill>
      </fill>
    </dxf>
  </rfmt>
  <rfmt sheetId="1" sqref="AC826" start="0" length="2147483647">
    <dxf>
      <font/>
    </dxf>
  </rfmt>
  <rfmt sheetId="1" sqref="AC826" start="0" length="2147483647">
    <dxf>
      <font/>
    </dxf>
  </rfmt>
  <rcc rId="2551" sId="1">
    <nc r="AD826">
      <f>IF(OR(AB826=0,AB826="#N/A N/A"),0,AC826 / AB826*100)</f>
    </nc>
  </rcc>
  <rfmt sheetId="1" sqref="AD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6" start="0" length="0">
    <dxf>
      <fill>
        <patternFill patternType="solid">
          <bgColor rgb="FFF2F2F2"/>
        </patternFill>
      </fill>
    </dxf>
  </rfmt>
  <rfmt sheetId="1" sqref="AD826" start="0" length="2147483647">
    <dxf>
      <font/>
    </dxf>
  </rfmt>
  <rfmt sheetId="1" sqref="AD826" start="0" length="2147483647">
    <dxf>
      <font/>
    </dxf>
  </rfmt>
  <rcc rId="2552" sId="1" numFmtId="4">
    <nc r="AE826">
      <v>-6133</v>
    </nc>
  </rcc>
  <rfmt sheetId="1" sqref="AE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6" start="0" length="0">
    <dxf>
      <fill>
        <patternFill patternType="solid">
          <bgColor rgb="FFF2F2F2"/>
        </patternFill>
      </fill>
    </dxf>
  </rfmt>
  <rfmt sheetId="1" sqref="AE826" start="0" length="2147483647">
    <dxf>
      <font/>
    </dxf>
  </rfmt>
  <rfmt sheetId="1" sqref="AE826" start="0" length="2147483647">
    <dxf>
      <font/>
    </dxf>
  </rfmt>
  <rcc rId="2553" sId="1">
    <nc r="AF826">
      <f>IF(D826 = D860,1,_xll.BDP(K826,$AF$11)*L826)</f>
    </nc>
  </rcc>
  <rfmt sheetId="1" sqref="AF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6" start="0" length="0">
    <dxf>
      <fill>
        <patternFill patternType="solid">
          <bgColor rgb="FFF2F2F2"/>
        </patternFill>
      </fill>
    </dxf>
  </rfmt>
  <rfmt sheetId="1" sqref="AF826" start="0" length="2147483647">
    <dxf>
      <font/>
    </dxf>
  </rfmt>
  <rfmt sheetId="1" sqref="AF826" start="0" length="2147483647">
    <dxf>
      <font/>
    </dxf>
  </rfmt>
  <rcc rId="2554" sId="1">
    <nc r="AG826">
      <f>AC826*AE826*V826/AF826 / AI859</f>
    </nc>
  </rcc>
  <rfmt sheetId="1" sqref="AG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6" start="0" length="0">
    <dxf>
      <fill>
        <patternFill patternType="solid">
          <bgColor rgb="FFF2F2F2"/>
        </patternFill>
      </fill>
    </dxf>
  </rfmt>
  <rfmt sheetId="1" sqref="AG826" start="0" length="2147483647">
    <dxf>
      <font/>
    </dxf>
  </rfmt>
  <rfmt sheetId="1" sqref="AG826" start="0" length="2147483647">
    <dxf>
      <font/>
    </dxf>
  </rfmt>
  <rcc rId="2555" sId="1">
    <nc r="AH826">
      <f>AC826*AE826*V826/AF826 / AI860</f>
    </nc>
  </rcc>
  <rfmt sheetId="1" sqref="AH8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6" start="0" length="0">
    <dxf>
      <fill>
        <patternFill patternType="solid">
          <bgColor rgb="FFF2F2F2"/>
        </patternFill>
      </fill>
    </dxf>
  </rfmt>
  <rfmt sheetId="1" sqref="AH826" start="0" length="2147483647">
    <dxf>
      <font/>
    </dxf>
  </rfmt>
  <rfmt sheetId="1" sqref="AH826" start="0" length="2147483647">
    <dxf>
      <font/>
    </dxf>
  </rfmt>
  <rcc rId="2556" sId="1" numFmtId="4">
    <oc r="J827">
      <v>-2610</v>
    </oc>
    <nc r="J827">
      <v>-3250</v>
    </nc>
  </rcc>
  <rcc rId="2557" sId="1" numFmtId="4">
    <oc r="AE827">
      <v>-2610</v>
    </oc>
    <nc r="AE827">
      <v>-3250</v>
    </nc>
  </rcc>
  <rcc rId="2558" sId="1" numFmtId="4">
    <oc r="J828">
      <v>-4880</v>
    </oc>
    <nc r="J828">
      <v>-8285</v>
    </nc>
  </rcc>
  <rcc rId="2559" sId="1" numFmtId="4">
    <oc r="AE828">
      <v>-4880</v>
    </oc>
    <nc r="AE828">
      <v>-8285</v>
    </nc>
  </rcc>
  <rrc rId="2560" sId="1" ref="A829:XFD829" action="insertRow">
    <undo index="0" exp="area" dr="G$1:G$1048576" r="E9" sId="1"/>
    <undo index="2" exp="area" ref3D="1" dr="$A$774:$XFD$85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29:AI829" start="0" length="0">
    <dxf>
      <fill>
        <patternFill patternType="none">
          <bgColor indexed="65"/>
        </patternFill>
      </fill>
    </dxf>
  </rfmt>
  <rfmt sheetId="1" sqref="A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29" start="0" length="2147483647">
    <dxf>
      <font/>
    </dxf>
  </rfmt>
  <rfmt sheetId="1" sqref="A829" start="0" length="2147483647">
    <dxf>
      <font/>
    </dxf>
  </rfmt>
  <rfmt sheetId="1" sqref="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9" start="0" length="2147483647">
    <dxf>
      <font/>
    </dxf>
  </rfmt>
  <rfmt sheetId="1" sqref="B829" start="0" length="2147483647">
    <dxf>
      <font/>
    </dxf>
  </rfmt>
  <rfmt sheetId="1" sqref="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9" start="0" length="2147483647">
    <dxf>
      <font/>
    </dxf>
  </rfmt>
  <rfmt sheetId="1" sqref="C829" start="0" length="2147483647">
    <dxf>
      <font/>
    </dxf>
  </rfmt>
  <rfmt sheetId="1" sqref="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9" start="0" length="2147483647">
    <dxf>
      <font/>
    </dxf>
  </rfmt>
  <rfmt sheetId="1" sqref="D829" start="0" length="2147483647">
    <dxf>
      <font/>
    </dxf>
  </rfmt>
  <rfmt sheetId="1" sqref="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9" start="0" length="2147483647">
    <dxf>
      <font/>
    </dxf>
  </rfmt>
  <rfmt sheetId="1" sqref="E829" start="0" length="2147483647">
    <dxf>
      <font/>
    </dxf>
  </rfmt>
  <rfmt sheetId="1" sqref="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9" start="0" length="2147483647">
    <dxf>
      <font/>
    </dxf>
  </rfmt>
  <rfmt sheetId="1" sqref="F829" start="0" length="2147483647">
    <dxf>
      <font/>
    </dxf>
  </rfmt>
  <rfmt sheetId="1" sqref="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9" start="0" length="2147483647">
    <dxf>
      <font/>
    </dxf>
  </rfmt>
  <rfmt sheetId="1" sqref="G829" start="0" length="2147483647">
    <dxf>
      <font/>
    </dxf>
  </rfmt>
  <rfmt sheetId="1" sqref="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9" start="0" length="2147483647">
    <dxf>
      <font/>
    </dxf>
  </rfmt>
  <rfmt sheetId="1" sqref="H829" start="0" length="2147483647">
    <dxf>
      <font/>
    </dxf>
  </rfmt>
  <rfmt sheetId="1" sqref="I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9" start="0" length="2147483647">
    <dxf>
      <font/>
    </dxf>
  </rfmt>
  <rfmt sheetId="1" sqref="I829" start="0" length="2147483647">
    <dxf>
      <font/>
    </dxf>
  </rfmt>
  <rfmt sheetId="1" sqref="J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9" start="0" length="2147483647">
    <dxf>
      <font/>
    </dxf>
  </rfmt>
  <rfmt sheetId="1" sqref="J829" start="0" length="2147483647">
    <dxf>
      <font/>
    </dxf>
  </rfmt>
  <rfmt sheetId="1" sqref="K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9" start="0" length="2147483647">
    <dxf>
      <font/>
    </dxf>
  </rfmt>
  <rfmt sheetId="1" sqref="K829" start="0" length="2147483647">
    <dxf>
      <font/>
    </dxf>
  </rfmt>
  <rfmt sheetId="1" sqref="L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9" start="0" length="2147483647">
    <dxf>
      <font/>
    </dxf>
  </rfmt>
  <rfmt sheetId="1" sqref="L829" start="0" length="2147483647">
    <dxf>
      <font/>
    </dxf>
  </rfmt>
  <rfmt sheetId="1" sqref="M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9" start="0" length="2147483647">
    <dxf>
      <font/>
    </dxf>
  </rfmt>
  <rfmt sheetId="1" sqref="M829" start="0" length="2147483647">
    <dxf>
      <font/>
    </dxf>
  </rfmt>
  <rfmt sheetId="1" sqref="N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9" start="0" length="2147483647">
    <dxf>
      <font/>
    </dxf>
  </rfmt>
  <rfmt sheetId="1" sqref="N829" start="0" length="2147483647">
    <dxf>
      <font/>
    </dxf>
  </rfmt>
  <rfmt sheetId="1" sqref="O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9" start="0" length="2147483647">
    <dxf>
      <font/>
    </dxf>
  </rfmt>
  <rfmt sheetId="1" sqref="O829" start="0" length="2147483647">
    <dxf>
      <font/>
    </dxf>
  </rfmt>
  <rfmt sheetId="1" sqref="P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9" start="0" length="2147483647">
    <dxf>
      <font/>
    </dxf>
  </rfmt>
  <rfmt sheetId="1" sqref="P829" start="0" length="2147483647">
    <dxf>
      <font/>
    </dxf>
  </rfmt>
  <rfmt sheetId="1" sqref="Q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9" start="0" length="2147483647">
    <dxf>
      <font/>
    </dxf>
  </rfmt>
  <rfmt sheetId="1" sqref="Q829" start="0" length="2147483647">
    <dxf>
      <font/>
    </dxf>
  </rfmt>
  <rfmt sheetId="1" sqref="R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9" start="0" length="2147483647">
    <dxf>
      <font/>
    </dxf>
  </rfmt>
  <rfmt sheetId="1" sqref="R829" start="0" length="2147483647">
    <dxf>
      <font/>
    </dxf>
  </rfmt>
  <rfmt sheetId="1" sqref="S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9" start="0" length="2147483647">
    <dxf>
      <font/>
    </dxf>
  </rfmt>
  <rfmt sheetId="1" sqref="S829" start="0" length="2147483647">
    <dxf>
      <font/>
    </dxf>
  </rfmt>
  <rfmt sheetId="1" sqref="T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9" start="0" length="2147483647">
    <dxf>
      <font/>
    </dxf>
  </rfmt>
  <rfmt sheetId="1" sqref="T829" start="0" length="2147483647">
    <dxf>
      <font/>
    </dxf>
  </rfmt>
  <rfmt sheetId="1" sqref="U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9" start="0" length="2147483647">
    <dxf>
      <font/>
    </dxf>
  </rfmt>
  <rfmt sheetId="1" sqref="U829" start="0" length="2147483647">
    <dxf>
      <font/>
    </dxf>
  </rfmt>
  <rfmt sheetId="1" sqref="V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9" start="0" length="2147483647">
    <dxf>
      <font/>
    </dxf>
  </rfmt>
  <rfmt sheetId="1" sqref="V829" start="0" length="2147483647">
    <dxf>
      <font/>
    </dxf>
  </rfmt>
  <rfmt sheetId="1" sqref="W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9" start="0" length="2147483647">
    <dxf>
      <font/>
    </dxf>
  </rfmt>
  <rfmt sheetId="1" sqref="W829" start="0" length="2147483647">
    <dxf>
      <font/>
    </dxf>
  </rfmt>
  <rfmt sheetId="1" sqref="X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9" start="0" length="2147483647">
    <dxf>
      <font/>
    </dxf>
  </rfmt>
  <rfmt sheetId="1" sqref="X829" start="0" length="2147483647">
    <dxf>
      <font/>
    </dxf>
  </rfmt>
  <rfmt sheetId="1" sqref="Y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9" start="0" length="2147483647">
    <dxf>
      <font/>
    </dxf>
  </rfmt>
  <rfmt sheetId="1" sqref="Y829" start="0" length="2147483647">
    <dxf>
      <font/>
    </dxf>
  </rfmt>
  <rfmt sheetId="1" sqref="Z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9" start="0" length="2147483647">
    <dxf>
      <font/>
    </dxf>
  </rfmt>
  <rfmt sheetId="1" sqref="Z829" start="0" length="2147483647">
    <dxf>
      <font/>
    </dxf>
  </rfmt>
  <rfmt sheetId="1" sqref="AA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29" start="0" length="2147483647">
    <dxf>
      <font/>
    </dxf>
  </rfmt>
  <rfmt sheetId="1" sqref="AA829" start="0" length="2147483647">
    <dxf>
      <font/>
    </dxf>
  </rfmt>
  <rfmt sheetId="1" sqref="A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9" start="0" length="0">
    <dxf>
      <fill>
        <patternFill patternType="solid">
          <bgColor rgb="FFF2F2F2"/>
        </patternFill>
      </fill>
    </dxf>
  </rfmt>
  <rfmt sheetId="1" sqref="AB829" start="0" length="2147483647">
    <dxf>
      <font/>
    </dxf>
  </rfmt>
  <rfmt sheetId="1" sqref="AB829" start="0" length="2147483647">
    <dxf>
      <font/>
    </dxf>
  </rfmt>
  <rfmt sheetId="1" sqref="A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9" start="0" length="0">
    <dxf>
      <fill>
        <patternFill patternType="solid">
          <bgColor rgb="FFF2F2F2"/>
        </patternFill>
      </fill>
    </dxf>
  </rfmt>
  <rfmt sheetId="1" sqref="AC829" start="0" length="2147483647">
    <dxf>
      <font/>
    </dxf>
  </rfmt>
  <rfmt sheetId="1" sqref="AC829" start="0" length="2147483647">
    <dxf>
      <font/>
    </dxf>
  </rfmt>
  <rfmt sheetId="1" sqref="A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9" start="0" length="0">
    <dxf>
      <fill>
        <patternFill patternType="solid">
          <bgColor rgb="FFF2F2F2"/>
        </patternFill>
      </fill>
    </dxf>
  </rfmt>
  <rfmt sheetId="1" sqref="AD829" start="0" length="2147483647">
    <dxf>
      <font/>
    </dxf>
  </rfmt>
  <rfmt sheetId="1" sqref="AD829" start="0" length="2147483647">
    <dxf>
      <font/>
    </dxf>
  </rfmt>
  <rfmt sheetId="1" sqref="A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9" start="0" length="0">
    <dxf>
      <fill>
        <patternFill patternType="solid">
          <bgColor rgb="FFF2F2F2"/>
        </patternFill>
      </fill>
    </dxf>
  </rfmt>
  <rfmt sheetId="1" sqref="AE829" start="0" length="2147483647">
    <dxf>
      <font/>
    </dxf>
  </rfmt>
  <rfmt sheetId="1" sqref="AE829" start="0" length="2147483647">
    <dxf>
      <font/>
    </dxf>
  </rfmt>
  <rfmt sheetId="1" sqref="A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9" start="0" length="0">
    <dxf>
      <fill>
        <patternFill patternType="solid">
          <bgColor rgb="FFF2F2F2"/>
        </patternFill>
      </fill>
    </dxf>
  </rfmt>
  <rfmt sheetId="1" sqref="AF829" start="0" length="2147483647">
    <dxf>
      <font/>
    </dxf>
  </rfmt>
  <rfmt sheetId="1" sqref="AF829" start="0" length="2147483647">
    <dxf>
      <font/>
    </dxf>
  </rfmt>
  <rfmt sheetId="1" sqref="A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9" start="0" length="0">
    <dxf>
      <fill>
        <patternFill patternType="solid">
          <bgColor rgb="FFF2F2F2"/>
        </patternFill>
      </fill>
    </dxf>
  </rfmt>
  <rfmt sheetId="1" sqref="AG829" start="0" length="2147483647">
    <dxf>
      <font/>
    </dxf>
  </rfmt>
  <rfmt sheetId="1" sqref="AG829" start="0" length="2147483647">
    <dxf>
      <font/>
    </dxf>
  </rfmt>
  <rfmt sheetId="1" sqref="A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9" start="0" length="0">
    <dxf>
      <fill>
        <patternFill patternType="solid">
          <bgColor rgb="FFF2F2F2"/>
        </patternFill>
      </fill>
    </dxf>
  </rfmt>
  <rfmt sheetId="1" sqref="AH829" start="0" length="2147483647">
    <dxf>
      <font/>
    </dxf>
  </rfmt>
  <rfmt sheetId="1" sqref="AH829" start="0" length="2147483647">
    <dxf>
      <font/>
    </dxf>
  </rfmt>
  <rfmt sheetId="1" sqref="AI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29" start="0" length="0">
    <dxf>
      <fill>
        <patternFill patternType="solid">
          <bgColor rgb="FFF2F2F2"/>
        </patternFill>
      </fill>
    </dxf>
  </rfmt>
  <rfmt sheetId="1" sqref="AI829" start="0" length="2147483647">
    <dxf>
      <font/>
    </dxf>
  </rfmt>
  <rfmt sheetId="1" sqref="AI829" start="0" length="2147483647">
    <dxf>
      <font/>
    </dxf>
  </rfmt>
  <rcc rId="2561" sId="1">
    <nc r="B829">
      <v>122</v>
    </nc>
  </rcc>
  <rfmt sheetId="1" sqref="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29" start="0" length="2147483647">
    <dxf>
      <font/>
    </dxf>
  </rfmt>
  <rfmt sheetId="1" sqref="B829" start="0" length="2147483647">
    <dxf>
      <font/>
    </dxf>
  </rfmt>
  <rcc rId="2562" sId="1">
    <nc r="C829" t="inlineStr">
      <is>
        <t>8306 JT Equity</t>
      </is>
    </nc>
  </rcc>
  <rfmt sheetId="1" sqref="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29" start="0" length="2147483647">
    <dxf>
      <font/>
    </dxf>
  </rfmt>
  <rfmt sheetId="1" sqref="C829" start="0" length="2147483647">
    <dxf>
      <font/>
    </dxf>
  </rfmt>
  <rcc rId="2563" sId="1">
    <nc r="E829" t="inlineStr">
      <is>
        <t>Mitsubishi UFJ Financial Group</t>
      </is>
    </nc>
  </rcc>
  <rfmt sheetId="1" sqref="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29" start="0" length="2147483647">
    <dxf>
      <font/>
    </dxf>
  </rfmt>
  <rfmt sheetId="1" sqref="E829" start="0" length="2147483647">
    <dxf>
      <font/>
    </dxf>
  </rfmt>
  <rcc rId="2564" sId="1">
    <nc r="D829">
      <f>_xll.BDP(C829,$D$11)</f>
    </nc>
  </rcc>
  <rfmt sheetId="1" sqref="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29" start="0" length="2147483647">
    <dxf>
      <font/>
    </dxf>
  </rfmt>
  <rfmt sheetId="1" sqref="D829" start="0" length="2147483647">
    <dxf>
      <font/>
    </dxf>
  </rfmt>
  <rcc rId="2565" sId="1">
    <nc r="F829">
      <f>_xll.BDP(C829,$F$11)</f>
    </nc>
  </rcc>
  <rfmt sheetId="1" sqref="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29" start="0" length="2147483647">
    <dxf>
      <font/>
    </dxf>
  </rfmt>
  <rfmt sheetId="1" sqref="F829" start="0" length="2147483647">
    <dxf>
      <font/>
    </dxf>
  </rfmt>
  <rcc rId="2566" sId="1">
    <nc r="G829">
      <f>_xll.BDP(C829,$G$11)</f>
    </nc>
  </rcc>
  <rfmt sheetId="1" sqref="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29" start="0" length="2147483647">
    <dxf>
      <font/>
    </dxf>
  </rfmt>
  <rfmt sheetId="1" sqref="G829" start="0" length="2147483647">
    <dxf>
      <font/>
    </dxf>
  </rfmt>
  <rcc rId="2567" sId="1">
    <nc r="AB829">
      <f>_xll.BDH(C829,$AB$11,$D$1,$D$1)</f>
    </nc>
  </rcc>
  <rfmt sheetId="1" sqref="AB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29" start="0" length="0">
    <dxf>
      <fill>
        <patternFill patternType="solid">
          <bgColor rgb="FFF2F2F2"/>
        </patternFill>
      </fill>
    </dxf>
  </rfmt>
  <rfmt sheetId="1" sqref="AB829" start="0" length="2147483647">
    <dxf>
      <font/>
    </dxf>
  </rfmt>
  <rfmt sheetId="1" sqref="AB829" start="0" length="2147483647">
    <dxf>
      <font/>
    </dxf>
  </rfmt>
  <rcc rId="2568" sId="1">
    <nc r="H829">
      <f>IF(OR(OR(G829="#N/A N/A",G829="#N/A Real Time"),OR(F829="#N/A N/A",F829="#N/A Real Time")),0,  G829 - F829)</f>
    </nc>
  </rcc>
  <rfmt sheetId="1" sqref="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29" start="0" length="2147483647">
    <dxf>
      <font/>
    </dxf>
  </rfmt>
  <rfmt sheetId="1" sqref="H829" start="0" length="2147483647">
    <dxf>
      <font/>
    </dxf>
  </rfmt>
  <rcc rId="2569" sId="1">
    <nc r="I829">
      <f>IF(OR(F829=0,F829="#N/A N/A"),0,H829 / F829*100)</f>
    </nc>
  </rcc>
  <rfmt sheetId="1" sqref="I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29" start="0" length="2147483647">
    <dxf>
      <font/>
    </dxf>
  </rfmt>
  <rfmt sheetId="1" sqref="I829" start="0" length="2147483647">
    <dxf>
      <font/>
    </dxf>
  </rfmt>
  <rcc rId="2570" sId="1" numFmtId="4">
    <nc r="J829">
      <v>32195</v>
    </nc>
  </rcc>
  <rfmt sheetId="1" sqref="J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29" start="0" length="2147483647">
    <dxf>
      <font/>
    </dxf>
  </rfmt>
  <rfmt sheetId="1" sqref="J829" start="0" length="2147483647">
    <dxf>
      <font/>
    </dxf>
  </rfmt>
  <rcc rId="2571" sId="1">
    <nc r="K829">
      <f>CONCATENATE(D861,D829, " Curncy")</f>
    </nc>
  </rcc>
  <rfmt sheetId="1" sqref="K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29" start="0" length="2147483647">
    <dxf>
      <font/>
    </dxf>
  </rfmt>
  <rfmt sheetId="1" sqref="K829" start="0" length="2147483647">
    <dxf>
      <font/>
    </dxf>
  </rfmt>
  <rcc rId="2572" sId="1">
    <nc r="L829">
      <f>IF(D829 = D861,1,_xll.BDP(K829,$L$11))</f>
    </nc>
  </rcc>
  <rfmt sheetId="1" sqref="L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29" start="0" length="2147483647">
    <dxf>
      <font/>
    </dxf>
  </rfmt>
  <rfmt sheetId="1" sqref="L829" start="0" length="2147483647">
    <dxf>
      <font/>
    </dxf>
  </rfmt>
  <rcc rId="2573" sId="1">
    <nc r="M829">
      <f>IF(D829 = D861,1,_xll.BDP(K829,$M$11)*L829)</f>
    </nc>
  </rcc>
  <rfmt sheetId="1" sqref="M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29" start="0" length="2147483647">
    <dxf>
      <font/>
    </dxf>
  </rfmt>
  <rfmt sheetId="1" sqref="M829" start="0" length="2147483647">
    <dxf>
      <font/>
    </dxf>
  </rfmt>
  <rcc rId="2574" sId="1">
    <nc r="N829">
      <f>H829*J829*V829/M829</f>
    </nc>
  </rcc>
  <rfmt sheetId="1" sqref="N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29" start="0" length="2147483647">
    <dxf>
      <font/>
    </dxf>
  </rfmt>
  <rfmt sheetId="1" sqref="N829" start="0" length="2147483647">
    <dxf>
      <font/>
    </dxf>
  </rfmt>
  <rcc rId="2575" sId="1">
    <nc r="O829">
      <f>N829 / AA860</f>
    </nc>
  </rcc>
  <rfmt sheetId="1" sqref="O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29" start="0" length="2147483647">
    <dxf>
      <font/>
    </dxf>
  </rfmt>
  <rfmt sheetId="1" sqref="O829" start="0" length="2147483647">
    <dxf>
      <font/>
    </dxf>
  </rfmt>
  <rcc rId="2576" sId="1">
    <nc r="P829">
      <f>N829 / AA861</f>
    </nc>
  </rcc>
  <rfmt sheetId="1" sqref="P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29" start="0" length="2147483647">
    <dxf>
      <font/>
    </dxf>
  </rfmt>
  <rfmt sheetId="1" sqref="P829" start="0" length="2147483647">
    <dxf>
      <font/>
    </dxf>
  </rfmt>
  <rcc rId="2577" sId="1">
    <nc r="Q829">
      <f>IF(J829=0,0,G829*J829*V829/M829)</f>
    </nc>
  </rcc>
  <rfmt sheetId="1" sqref="Q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29" start="0" length="2147483647">
    <dxf>
      <font/>
    </dxf>
  </rfmt>
  <rfmt sheetId="1" sqref="Q829" start="0" length="2147483647">
    <dxf>
      <font/>
    </dxf>
  </rfmt>
  <rcc rId="2578" sId="1">
    <nc r="R829">
      <f>Q829 / AA860*100</f>
    </nc>
  </rcc>
  <rfmt sheetId="1" sqref="R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29" start="0" length="2147483647">
    <dxf>
      <font/>
    </dxf>
  </rfmt>
  <rfmt sheetId="1" sqref="R829" start="0" length="2147483647">
    <dxf>
      <font/>
    </dxf>
  </rfmt>
  <rcc rId="2579" sId="1">
    <nc r="S829">
      <f>Q829 / AA861*100</f>
    </nc>
  </rcc>
  <rfmt sheetId="1" sqref="S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29" start="0" length="2147483647">
    <dxf>
      <font/>
    </dxf>
  </rfmt>
  <rfmt sheetId="1" sqref="S829" start="0" length="2147483647">
    <dxf>
      <font/>
    </dxf>
  </rfmt>
  <rcc rId="2580" sId="1">
    <nc r="T829">
      <f>IF(S829&lt;0,R829,0)</f>
    </nc>
  </rcc>
  <rfmt sheetId="1" sqref="T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29" start="0" length="2147483647">
    <dxf>
      <font/>
    </dxf>
  </rfmt>
  <rfmt sheetId="1" sqref="T829" start="0" length="2147483647">
    <dxf>
      <font/>
    </dxf>
  </rfmt>
  <rcc rId="2581" sId="1">
    <nc r="U829">
      <f>IF(S829&gt;0,R829,0)</f>
    </nc>
  </rcc>
  <rfmt sheetId="1" sqref="U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29" start="0" length="2147483647">
    <dxf>
      <font/>
    </dxf>
  </rfmt>
  <rfmt sheetId="1" sqref="U829" start="0" length="2147483647">
    <dxf>
      <font/>
    </dxf>
  </rfmt>
  <rcc rId="2582" sId="1">
    <nc r="V829">
      <f>IF(EXACT(D829,UPPER(D829)),1,0.01)/X829</f>
    </nc>
  </rcc>
  <rfmt sheetId="1" sqref="V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29" start="0" length="2147483647">
    <dxf>
      <font/>
    </dxf>
  </rfmt>
  <rfmt sheetId="1" sqref="V829" start="0" length="2147483647">
    <dxf>
      <font/>
    </dxf>
  </rfmt>
  <rcc rId="2583" sId="1">
    <nc r="W829">
      <v>0</v>
    </nc>
  </rcc>
  <rfmt sheetId="1" sqref="W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29" start="0" length="2147483647">
    <dxf>
      <font/>
    </dxf>
  </rfmt>
  <rfmt sheetId="1" sqref="W829" start="0" length="2147483647">
    <dxf>
      <font/>
    </dxf>
  </rfmt>
  <rcc rId="2584" sId="1">
    <nc r="X829">
      <v>1</v>
    </nc>
  </rcc>
  <rfmt sheetId="1" sqref="X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29" start="0" length="2147483647">
    <dxf>
      <font/>
    </dxf>
  </rfmt>
  <rfmt sheetId="1" sqref="X829" start="0" length="2147483647">
    <dxf>
      <font/>
    </dxf>
  </rfmt>
  <rcc rId="2585" sId="1">
    <nc r="Y829">
      <f>IF(AND(S829&lt;0,O829&gt;0),O829,0)</f>
    </nc>
  </rcc>
  <rfmt sheetId="1" sqref="Y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29" start="0" length="2147483647">
    <dxf>
      <font/>
    </dxf>
  </rfmt>
  <rfmt sheetId="1" sqref="Y829" start="0" length="2147483647">
    <dxf>
      <font/>
    </dxf>
  </rfmt>
  <rcc rId="2586" sId="1">
    <nc r="Z829">
      <f>IF(AND(S829&gt;0,O829&gt;0),O829,0)</f>
    </nc>
  </rcc>
  <rfmt sheetId="1" sqref="Z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29" start="0" length="2147483647">
    <dxf>
      <font/>
    </dxf>
  </rfmt>
  <rfmt sheetId="1" sqref="Z829" start="0" length="2147483647">
    <dxf>
      <font/>
    </dxf>
  </rfmt>
  <rcc rId="2587" sId="1">
    <nc r="AC829">
      <f>IF(OR(OR(F829="#N/A N/A",F829="#N/A Real Time"),OR(AB829="#N/A N/A",AB829="#N/A Real Time")),0,  F829 - AB829)</f>
    </nc>
  </rcc>
  <rfmt sheetId="1" sqref="AC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29" start="0" length="0">
    <dxf>
      <fill>
        <patternFill patternType="solid">
          <bgColor rgb="FFF2F2F2"/>
        </patternFill>
      </fill>
    </dxf>
  </rfmt>
  <rfmt sheetId="1" sqref="AC829" start="0" length="2147483647">
    <dxf>
      <font/>
    </dxf>
  </rfmt>
  <rfmt sheetId="1" sqref="AC829" start="0" length="2147483647">
    <dxf>
      <font/>
    </dxf>
  </rfmt>
  <rcc rId="2588" sId="1">
    <nc r="AD829">
      <f>IF(OR(AB829=0,AB829="#N/A N/A"),0,AC829 / AB829*100)</f>
    </nc>
  </rcc>
  <rfmt sheetId="1" sqref="AD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29" start="0" length="0">
    <dxf>
      <fill>
        <patternFill patternType="solid">
          <bgColor rgb="FFF2F2F2"/>
        </patternFill>
      </fill>
    </dxf>
  </rfmt>
  <rfmt sheetId="1" sqref="AD829" start="0" length="2147483647">
    <dxf>
      <font/>
    </dxf>
  </rfmt>
  <rfmt sheetId="1" sqref="AD829" start="0" length="2147483647">
    <dxf>
      <font/>
    </dxf>
  </rfmt>
  <rcc rId="2589" sId="1" numFmtId="4">
    <nc r="AE829">
      <v>32195</v>
    </nc>
  </rcc>
  <rfmt sheetId="1" sqref="AE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29" start="0" length="0">
    <dxf>
      <fill>
        <patternFill patternType="solid">
          <bgColor rgb="FFF2F2F2"/>
        </patternFill>
      </fill>
    </dxf>
  </rfmt>
  <rfmt sheetId="1" sqref="AE829" start="0" length="2147483647">
    <dxf>
      <font/>
    </dxf>
  </rfmt>
  <rfmt sheetId="1" sqref="AE829" start="0" length="2147483647">
    <dxf>
      <font/>
    </dxf>
  </rfmt>
  <rcc rId="2590" sId="1">
    <nc r="AF829">
      <f>IF(D829 = D861,1,_xll.BDP(K829,$AF$11)*L829)</f>
    </nc>
  </rcc>
  <rfmt sheetId="1" sqref="AF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29" start="0" length="0">
    <dxf>
      <fill>
        <patternFill patternType="solid">
          <bgColor rgb="FFF2F2F2"/>
        </patternFill>
      </fill>
    </dxf>
  </rfmt>
  <rfmt sheetId="1" sqref="AF829" start="0" length="2147483647">
    <dxf>
      <font/>
    </dxf>
  </rfmt>
  <rfmt sheetId="1" sqref="AF829" start="0" length="2147483647">
    <dxf>
      <font/>
    </dxf>
  </rfmt>
  <rcc rId="2591" sId="1">
    <nc r="AG829">
      <f>AC829*AE829*V829/AF829 / AI860</f>
    </nc>
  </rcc>
  <rfmt sheetId="1" sqref="AG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29" start="0" length="0">
    <dxf>
      <fill>
        <patternFill patternType="solid">
          <bgColor rgb="FFF2F2F2"/>
        </patternFill>
      </fill>
    </dxf>
  </rfmt>
  <rfmt sheetId="1" sqref="AG829" start="0" length="2147483647">
    <dxf>
      <font/>
    </dxf>
  </rfmt>
  <rfmt sheetId="1" sqref="AG829" start="0" length="2147483647">
    <dxf>
      <font/>
    </dxf>
  </rfmt>
  <rcc rId="2592" sId="1">
    <nc r="AH829">
      <f>AC829*AE829*V829/AF829 / AI861</f>
    </nc>
  </rcc>
  <rfmt sheetId="1" sqref="AH8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29" start="0" length="0">
    <dxf>
      <fill>
        <patternFill patternType="solid">
          <bgColor rgb="FFF2F2F2"/>
        </patternFill>
      </fill>
    </dxf>
  </rfmt>
  <rfmt sheetId="1" sqref="AH829" start="0" length="2147483647">
    <dxf>
      <font/>
    </dxf>
  </rfmt>
  <rfmt sheetId="1" sqref="AH829" start="0" length="2147483647">
    <dxf>
      <font/>
    </dxf>
  </rfmt>
  <rcc rId="2593" sId="1" numFmtId="4">
    <oc r="J830">
      <v>5352</v>
    </oc>
    <nc r="J830">
      <v>0</v>
    </nc>
  </rcc>
  <rcc rId="2594" sId="1" numFmtId="4">
    <oc r="AE830">
      <v>5352</v>
    </oc>
    <nc r="AE830">
      <v>0</v>
    </nc>
  </rcc>
  <rcc rId="2595" sId="1" numFmtId="4">
    <oc r="J831">
      <v>-7361</v>
    </oc>
    <nc r="J831">
      <v>-11378</v>
    </nc>
  </rcc>
  <rcc rId="2596" sId="1" numFmtId="4">
    <oc r="AE831">
      <v>-7361</v>
    </oc>
    <nc r="AE831">
      <v>-11378</v>
    </nc>
  </rcc>
  <rcc rId="2597" sId="1" numFmtId="4">
    <oc r="J832">
      <v>-9811</v>
    </oc>
    <nc r="J832">
      <v>-5458</v>
    </nc>
  </rcc>
  <rcc rId="2598" sId="1" numFmtId="4">
    <oc r="AE832">
      <v>-9811</v>
    </oc>
    <nc r="AE832">
      <v>-5458</v>
    </nc>
  </rcc>
  <rcc rId="2599" sId="1" numFmtId="4">
    <oc r="J833">
      <v>17068</v>
    </oc>
    <nc r="J833">
      <v>65524</v>
    </nc>
  </rcc>
  <rcc rId="2600" sId="1" numFmtId="4">
    <oc r="AE833">
      <v>17068</v>
    </oc>
    <nc r="AE833">
      <v>65524</v>
    </nc>
  </rcc>
  <rcc rId="2601" sId="1" numFmtId="4">
    <oc r="J834">
      <v>-1010</v>
    </oc>
    <nc r="J834">
      <v>0</v>
    </nc>
  </rcc>
  <rcc rId="2602" sId="1" numFmtId="4">
    <oc r="AE834">
      <v>-1010</v>
    </oc>
    <nc r="AE834">
      <v>0</v>
    </nc>
  </rcc>
  <rrc rId="2603" sId="1" ref="A835:XFD835" action="insertRow">
    <undo index="0" exp="area" dr="G$1:G$1048576" r="E9" sId="1"/>
    <undo index="2" exp="area" ref3D="1" dr="$A$774:$XFD$85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5:AI835" start="0" length="0">
    <dxf>
      <fill>
        <patternFill patternType="none">
          <bgColor indexed="65"/>
        </patternFill>
      </fill>
    </dxf>
  </rfmt>
  <rfmt sheetId="1" sqref="A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5" start="0" length="2147483647">
    <dxf>
      <font/>
    </dxf>
  </rfmt>
  <rfmt sheetId="1" sqref="A835" start="0" length="2147483647">
    <dxf>
      <font/>
    </dxf>
  </rfmt>
  <rfmt sheetId="1" sqref="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5" start="0" length="2147483647">
    <dxf>
      <font/>
    </dxf>
  </rfmt>
  <rfmt sheetId="1" sqref="B835" start="0" length="2147483647">
    <dxf>
      <font/>
    </dxf>
  </rfmt>
  <rfmt sheetId="1" sqref="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5" start="0" length="2147483647">
    <dxf>
      <font/>
    </dxf>
  </rfmt>
  <rfmt sheetId="1" sqref="C835" start="0" length="2147483647">
    <dxf>
      <font/>
    </dxf>
  </rfmt>
  <rfmt sheetId="1" sqref="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5" start="0" length="2147483647">
    <dxf>
      <font/>
    </dxf>
  </rfmt>
  <rfmt sheetId="1" sqref="D835" start="0" length="2147483647">
    <dxf>
      <font/>
    </dxf>
  </rfmt>
  <rfmt sheetId="1" sqref="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5" start="0" length="2147483647">
    <dxf>
      <font/>
    </dxf>
  </rfmt>
  <rfmt sheetId="1" sqref="E835" start="0" length="2147483647">
    <dxf>
      <font/>
    </dxf>
  </rfmt>
  <rfmt sheetId="1" sqref="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5" start="0" length="2147483647">
    <dxf>
      <font/>
    </dxf>
  </rfmt>
  <rfmt sheetId="1" sqref="F835" start="0" length="2147483647">
    <dxf>
      <font/>
    </dxf>
  </rfmt>
  <rfmt sheetId="1" sqref="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5" start="0" length="2147483647">
    <dxf>
      <font/>
    </dxf>
  </rfmt>
  <rfmt sheetId="1" sqref="G835" start="0" length="2147483647">
    <dxf>
      <font/>
    </dxf>
  </rfmt>
  <rfmt sheetId="1" sqref="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5" start="0" length="2147483647">
    <dxf>
      <font/>
    </dxf>
  </rfmt>
  <rfmt sheetId="1" sqref="H835" start="0" length="2147483647">
    <dxf>
      <font/>
    </dxf>
  </rfmt>
  <rfmt sheetId="1" sqref="I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5" start="0" length="2147483647">
    <dxf>
      <font/>
    </dxf>
  </rfmt>
  <rfmt sheetId="1" sqref="I835" start="0" length="2147483647">
    <dxf>
      <font/>
    </dxf>
  </rfmt>
  <rfmt sheetId="1" sqref="J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5" start="0" length="2147483647">
    <dxf>
      <font/>
    </dxf>
  </rfmt>
  <rfmt sheetId="1" sqref="J835" start="0" length="2147483647">
    <dxf>
      <font/>
    </dxf>
  </rfmt>
  <rfmt sheetId="1" sqref="K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5" start="0" length="2147483647">
    <dxf>
      <font/>
    </dxf>
  </rfmt>
  <rfmt sheetId="1" sqref="K835" start="0" length="2147483647">
    <dxf>
      <font/>
    </dxf>
  </rfmt>
  <rfmt sheetId="1" sqref="L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5" start="0" length="2147483647">
    <dxf>
      <font/>
    </dxf>
  </rfmt>
  <rfmt sheetId="1" sqref="L835" start="0" length="2147483647">
    <dxf>
      <font/>
    </dxf>
  </rfmt>
  <rfmt sheetId="1" sqref="M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5" start="0" length="2147483647">
    <dxf>
      <font/>
    </dxf>
  </rfmt>
  <rfmt sheetId="1" sqref="M835" start="0" length="2147483647">
    <dxf>
      <font/>
    </dxf>
  </rfmt>
  <rfmt sheetId="1" sqref="N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5" start="0" length="2147483647">
    <dxf>
      <font/>
    </dxf>
  </rfmt>
  <rfmt sheetId="1" sqref="N835" start="0" length="2147483647">
    <dxf>
      <font/>
    </dxf>
  </rfmt>
  <rfmt sheetId="1" sqref="O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5" start="0" length="2147483647">
    <dxf>
      <font/>
    </dxf>
  </rfmt>
  <rfmt sheetId="1" sqref="O835" start="0" length="2147483647">
    <dxf>
      <font/>
    </dxf>
  </rfmt>
  <rfmt sheetId="1" sqref="P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5" start="0" length="2147483647">
    <dxf>
      <font/>
    </dxf>
  </rfmt>
  <rfmt sheetId="1" sqref="P835" start="0" length="2147483647">
    <dxf>
      <font/>
    </dxf>
  </rfmt>
  <rfmt sheetId="1" sqref="Q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5" start="0" length="2147483647">
    <dxf>
      <font/>
    </dxf>
  </rfmt>
  <rfmt sheetId="1" sqref="Q835" start="0" length="2147483647">
    <dxf>
      <font/>
    </dxf>
  </rfmt>
  <rfmt sheetId="1" sqref="R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5" start="0" length="2147483647">
    <dxf>
      <font/>
    </dxf>
  </rfmt>
  <rfmt sheetId="1" sqref="R835" start="0" length="2147483647">
    <dxf>
      <font/>
    </dxf>
  </rfmt>
  <rfmt sheetId="1" sqref="S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5" start="0" length="2147483647">
    <dxf>
      <font/>
    </dxf>
  </rfmt>
  <rfmt sheetId="1" sqref="S835" start="0" length="2147483647">
    <dxf>
      <font/>
    </dxf>
  </rfmt>
  <rfmt sheetId="1" sqref="T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5" start="0" length="2147483647">
    <dxf>
      <font/>
    </dxf>
  </rfmt>
  <rfmt sheetId="1" sqref="T835" start="0" length="2147483647">
    <dxf>
      <font/>
    </dxf>
  </rfmt>
  <rfmt sheetId="1" sqref="U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5" start="0" length="2147483647">
    <dxf>
      <font/>
    </dxf>
  </rfmt>
  <rfmt sheetId="1" sqref="U835" start="0" length="2147483647">
    <dxf>
      <font/>
    </dxf>
  </rfmt>
  <rfmt sheetId="1" sqref="V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5" start="0" length="2147483647">
    <dxf>
      <font/>
    </dxf>
  </rfmt>
  <rfmt sheetId="1" sqref="V835" start="0" length="2147483647">
    <dxf>
      <font/>
    </dxf>
  </rfmt>
  <rfmt sheetId="1" sqref="W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5" start="0" length="2147483647">
    <dxf>
      <font/>
    </dxf>
  </rfmt>
  <rfmt sheetId="1" sqref="W835" start="0" length="2147483647">
    <dxf>
      <font/>
    </dxf>
  </rfmt>
  <rfmt sheetId="1" sqref="X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5" start="0" length="2147483647">
    <dxf>
      <font/>
    </dxf>
  </rfmt>
  <rfmt sheetId="1" sqref="X835" start="0" length="2147483647">
    <dxf>
      <font/>
    </dxf>
  </rfmt>
  <rfmt sheetId="1" sqref="Y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5" start="0" length="2147483647">
    <dxf>
      <font/>
    </dxf>
  </rfmt>
  <rfmt sheetId="1" sqref="Y835" start="0" length="2147483647">
    <dxf>
      <font/>
    </dxf>
  </rfmt>
  <rfmt sheetId="1" sqref="Z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5" start="0" length="2147483647">
    <dxf>
      <font/>
    </dxf>
  </rfmt>
  <rfmt sheetId="1" sqref="Z835" start="0" length="2147483647">
    <dxf>
      <font/>
    </dxf>
  </rfmt>
  <rfmt sheetId="1" sqref="AA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5" start="0" length="2147483647">
    <dxf>
      <font/>
    </dxf>
  </rfmt>
  <rfmt sheetId="1" sqref="AA835" start="0" length="2147483647">
    <dxf>
      <font/>
    </dxf>
  </rfmt>
  <rfmt sheetId="1" sqref="A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5" start="0" length="0">
    <dxf>
      <fill>
        <patternFill patternType="solid">
          <bgColor rgb="FFF2F2F2"/>
        </patternFill>
      </fill>
    </dxf>
  </rfmt>
  <rfmt sheetId="1" sqref="AB835" start="0" length="2147483647">
    <dxf>
      <font/>
    </dxf>
  </rfmt>
  <rfmt sheetId="1" sqref="AB835" start="0" length="2147483647">
    <dxf>
      <font/>
    </dxf>
  </rfmt>
  <rfmt sheetId="1" sqref="A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5" start="0" length="0">
    <dxf>
      <fill>
        <patternFill patternType="solid">
          <bgColor rgb="FFF2F2F2"/>
        </patternFill>
      </fill>
    </dxf>
  </rfmt>
  <rfmt sheetId="1" sqref="AC835" start="0" length="2147483647">
    <dxf>
      <font/>
    </dxf>
  </rfmt>
  <rfmt sheetId="1" sqref="AC835" start="0" length="2147483647">
    <dxf>
      <font/>
    </dxf>
  </rfmt>
  <rfmt sheetId="1" sqref="A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5" start="0" length="0">
    <dxf>
      <fill>
        <patternFill patternType="solid">
          <bgColor rgb="FFF2F2F2"/>
        </patternFill>
      </fill>
    </dxf>
  </rfmt>
  <rfmt sheetId="1" sqref="AD835" start="0" length="2147483647">
    <dxf>
      <font/>
    </dxf>
  </rfmt>
  <rfmt sheetId="1" sqref="AD835" start="0" length="2147483647">
    <dxf>
      <font/>
    </dxf>
  </rfmt>
  <rfmt sheetId="1" sqref="A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5" start="0" length="0">
    <dxf>
      <fill>
        <patternFill patternType="solid">
          <bgColor rgb="FFF2F2F2"/>
        </patternFill>
      </fill>
    </dxf>
  </rfmt>
  <rfmt sheetId="1" sqref="AE835" start="0" length="2147483647">
    <dxf>
      <font/>
    </dxf>
  </rfmt>
  <rfmt sheetId="1" sqref="AE835" start="0" length="2147483647">
    <dxf>
      <font/>
    </dxf>
  </rfmt>
  <rfmt sheetId="1" sqref="A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5" start="0" length="0">
    <dxf>
      <fill>
        <patternFill patternType="solid">
          <bgColor rgb="FFF2F2F2"/>
        </patternFill>
      </fill>
    </dxf>
  </rfmt>
  <rfmt sheetId="1" sqref="AF835" start="0" length="2147483647">
    <dxf>
      <font/>
    </dxf>
  </rfmt>
  <rfmt sheetId="1" sqref="AF835" start="0" length="2147483647">
    <dxf>
      <font/>
    </dxf>
  </rfmt>
  <rfmt sheetId="1" sqref="A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5" start="0" length="0">
    <dxf>
      <fill>
        <patternFill patternType="solid">
          <bgColor rgb="FFF2F2F2"/>
        </patternFill>
      </fill>
    </dxf>
  </rfmt>
  <rfmt sheetId="1" sqref="AG835" start="0" length="2147483647">
    <dxf>
      <font/>
    </dxf>
  </rfmt>
  <rfmt sheetId="1" sqref="AG835" start="0" length="2147483647">
    <dxf>
      <font/>
    </dxf>
  </rfmt>
  <rfmt sheetId="1" sqref="A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5" start="0" length="0">
    <dxf>
      <fill>
        <patternFill patternType="solid">
          <bgColor rgb="FFF2F2F2"/>
        </patternFill>
      </fill>
    </dxf>
  </rfmt>
  <rfmt sheetId="1" sqref="AH835" start="0" length="2147483647">
    <dxf>
      <font/>
    </dxf>
  </rfmt>
  <rfmt sheetId="1" sqref="AH835" start="0" length="2147483647">
    <dxf>
      <font/>
    </dxf>
  </rfmt>
  <rfmt sheetId="1" sqref="AI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5" start="0" length="0">
    <dxf>
      <fill>
        <patternFill patternType="solid">
          <bgColor rgb="FFF2F2F2"/>
        </patternFill>
      </fill>
    </dxf>
  </rfmt>
  <rfmt sheetId="1" sqref="AI835" start="0" length="2147483647">
    <dxf>
      <font/>
    </dxf>
  </rfmt>
  <rfmt sheetId="1" sqref="AI835" start="0" length="2147483647">
    <dxf>
      <font/>
    </dxf>
  </rfmt>
  <rcc rId="2604" sId="1">
    <nc r="B835">
      <v>24350</v>
    </nc>
  </rcc>
  <rfmt sheetId="1" sqref="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5" start="0" length="2147483647">
    <dxf>
      <font/>
    </dxf>
  </rfmt>
  <rfmt sheetId="1" sqref="B835" start="0" length="2147483647">
    <dxf>
      <font/>
    </dxf>
  </rfmt>
  <rcc rId="2605" sId="1">
    <nc r="C835" t="inlineStr">
      <is>
        <t>ON US Equity</t>
      </is>
    </nc>
  </rcc>
  <rfmt sheetId="1" sqref="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5" start="0" length="2147483647">
    <dxf>
      <font/>
    </dxf>
  </rfmt>
  <rfmt sheetId="1" sqref="C835" start="0" length="2147483647">
    <dxf>
      <font/>
    </dxf>
  </rfmt>
  <rcc rId="2606" sId="1">
    <nc r="E835" t="inlineStr">
      <is>
        <t>ON Semiconductor</t>
      </is>
    </nc>
  </rcc>
  <rfmt sheetId="1" sqref="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5" start="0" length="2147483647">
    <dxf>
      <font/>
    </dxf>
  </rfmt>
  <rfmt sheetId="1" sqref="E835" start="0" length="2147483647">
    <dxf>
      <font/>
    </dxf>
  </rfmt>
  <rcc rId="2607" sId="1">
    <nc r="D835">
      <f>_xll.BDP(C835,$D$11)</f>
    </nc>
  </rcc>
  <rfmt sheetId="1" sqref="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5" start="0" length="2147483647">
    <dxf>
      <font/>
    </dxf>
  </rfmt>
  <rfmt sheetId="1" sqref="D835" start="0" length="2147483647">
    <dxf>
      <font/>
    </dxf>
  </rfmt>
  <rcc rId="2608" sId="1">
    <nc r="F835">
      <f>_xll.BDP(C835,$F$11)</f>
    </nc>
  </rcc>
  <rfmt sheetId="1" sqref="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5" start="0" length="2147483647">
    <dxf>
      <font/>
    </dxf>
  </rfmt>
  <rfmt sheetId="1" sqref="F835" start="0" length="2147483647">
    <dxf>
      <font/>
    </dxf>
  </rfmt>
  <rcc rId="2609" sId="1">
    <nc r="G835">
      <f>_xll.BDP(C835,$G$11)</f>
    </nc>
  </rcc>
  <rfmt sheetId="1" sqref="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5" start="0" length="2147483647">
    <dxf>
      <font/>
    </dxf>
  </rfmt>
  <rfmt sheetId="1" sqref="G835" start="0" length="2147483647">
    <dxf>
      <font/>
    </dxf>
  </rfmt>
  <rcc rId="2610" sId="1">
    <nc r="AB835">
      <f>_xll.BDH(C835,$AB$11,$D$1,$D$1)</f>
    </nc>
  </rcc>
  <rfmt sheetId="1" sqref="AB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5" start="0" length="0">
    <dxf>
      <fill>
        <patternFill patternType="solid">
          <bgColor rgb="FFF2F2F2"/>
        </patternFill>
      </fill>
    </dxf>
  </rfmt>
  <rfmt sheetId="1" sqref="AB835" start="0" length="2147483647">
    <dxf>
      <font/>
    </dxf>
  </rfmt>
  <rfmt sheetId="1" sqref="AB835" start="0" length="2147483647">
    <dxf>
      <font/>
    </dxf>
  </rfmt>
  <rcc rId="2611" sId="1">
    <nc r="H835">
      <f>IF(OR(OR(G835="#N/A N/A",G835="#N/A Real Time"),OR(F835="#N/A N/A",F835="#N/A Real Time")),0,  G835 - F835)</f>
    </nc>
  </rcc>
  <rfmt sheetId="1" sqref="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5" start="0" length="2147483647">
    <dxf>
      <font/>
    </dxf>
  </rfmt>
  <rfmt sheetId="1" sqref="H835" start="0" length="2147483647">
    <dxf>
      <font/>
    </dxf>
  </rfmt>
  <rcc rId="2612" sId="1">
    <nc r="I835">
      <f>IF(OR(F835=0,F835="#N/A N/A"),0,H835 / F835*100)</f>
    </nc>
  </rcc>
  <rfmt sheetId="1" sqref="I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5" start="0" length="2147483647">
    <dxf>
      <font/>
    </dxf>
  </rfmt>
  <rfmt sheetId="1" sqref="I835" start="0" length="2147483647">
    <dxf>
      <font/>
    </dxf>
  </rfmt>
  <rcc rId="2613" sId="1" numFmtId="4">
    <nc r="J835">
      <v>-16100</v>
    </nc>
  </rcc>
  <rfmt sheetId="1" sqref="J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5" start="0" length="2147483647">
    <dxf>
      <font/>
    </dxf>
  </rfmt>
  <rfmt sheetId="1" sqref="J835" start="0" length="2147483647">
    <dxf>
      <font/>
    </dxf>
  </rfmt>
  <rcc rId="2614" sId="1">
    <nc r="K835">
      <f>CONCATENATE(D862,D835, " Curncy")</f>
    </nc>
  </rcc>
  <rfmt sheetId="1" sqref="K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5" start="0" length="2147483647">
    <dxf>
      <font/>
    </dxf>
  </rfmt>
  <rfmt sheetId="1" sqref="K835" start="0" length="2147483647">
    <dxf>
      <font/>
    </dxf>
  </rfmt>
  <rcc rId="2615" sId="1">
    <nc r="L835">
      <f>IF(D835 = D862,1,_xll.BDP(K835,$L$11))</f>
    </nc>
  </rcc>
  <rfmt sheetId="1" sqref="L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5" start="0" length="2147483647">
    <dxf>
      <font/>
    </dxf>
  </rfmt>
  <rfmt sheetId="1" sqref="L835" start="0" length="2147483647">
    <dxf>
      <font/>
    </dxf>
  </rfmt>
  <rcc rId="2616" sId="1">
    <nc r="M835">
      <f>IF(D835 = D862,1,_xll.BDP(K835,$M$11)*L835)</f>
    </nc>
  </rcc>
  <rfmt sheetId="1" sqref="M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5" start="0" length="2147483647">
    <dxf>
      <font/>
    </dxf>
  </rfmt>
  <rfmt sheetId="1" sqref="M835" start="0" length="2147483647">
    <dxf>
      <font/>
    </dxf>
  </rfmt>
  <rcc rId="2617" sId="1">
    <nc r="N835">
      <f>H835*J835*V835/M835</f>
    </nc>
  </rcc>
  <rfmt sheetId="1" sqref="N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5" start="0" length="2147483647">
    <dxf>
      <font/>
    </dxf>
  </rfmt>
  <rfmt sheetId="1" sqref="N835" start="0" length="2147483647">
    <dxf>
      <font/>
    </dxf>
  </rfmt>
  <rcc rId="2618" sId="1">
    <nc r="O835">
      <f>N835 / AA861</f>
    </nc>
  </rcc>
  <rfmt sheetId="1" sqref="O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5" start="0" length="2147483647">
    <dxf>
      <font/>
    </dxf>
  </rfmt>
  <rfmt sheetId="1" sqref="O835" start="0" length="2147483647">
    <dxf>
      <font/>
    </dxf>
  </rfmt>
  <rcc rId="2619" sId="1">
    <nc r="P835">
      <f>N835 / AA862</f>
    </nc>
  </rcc>
  <rfmt sheetId="1" sqref="P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5" start="0" length="2147483647">
    <dxf>
      <font/>
    </dxf>
  </rfmt>
  <rfmt sheetId="1" sqref="P835" start="0" length="2147483647">
    <dxf>
      <font/>
    </dxf>
  </rfmt>
  <rcc rId="2620" sId="1">
    <nc r="Q835">
      <f>IF(J835=0,0,G835*J835*V835/M835)</f>
    </nc>
  </rcc>
  <rfmt sheetId="1" sqref="Q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5" start="0" length="2147483647">
    <dxf>
      <font/>
    </dxf>
  </rfmt>
  <rfmt sheetId="1" sqref="Q835" start="0" length="2147483647">
    <dxf>
      <font/>
    </dxf>
  </rfmt>
  <rcc rId="2621" sId="1">
    <nc r="R835">
      <f>Q835 / AA861*100</f>
    </nc>
  </rcc>
  <rfmt sheetId="1" sqref="R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5" start="0" length="2147483647">
    <dxf>
      <font/>
    </dxf>
  </rfmt>
  <rfmt sheetId="1" sqref="R835" start="0" length="2147483647">
    <dxf>
      <font/>
    </dxf>
  </rfmt>
  <rcc rId="2622" sId="1">
    <nc r="S835">
      <f>Q835 / AA862*100</f>
    </nc>
  </rcc>
  <rfmt sheetId="1" sqref="S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5" start="0" length="2147483647">
    <dxf>
      <font/>
    </dxf>
  </rfmt>
  <rfmt sheetId="1" sqref="S835" start="0" length="2147483647">
    <dxf>
      <font/>
    </dxf>
  </rfmt>
  <rcc rId="2623" sId="1">
    <nc r="T835">
      <f>IF(S835&lt;0,R835,0)</f>
    </nc>
  </rcc>
  <rfmt sheetId="1" sqref="T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5" start="0" length="2147483647">
    <dxf>
      <font/>
    </dxf>
  </rfmt>
  <rfmt sheetId="1" sqref="T835" start="0" length="2147483647">
    <dxf>
      <font/>
    </dxf>
  </rfmt>
  <rcc rId="2624" sId="1">
    <nc r="U835">
      <f>IF(S835&gt;0,R835,0)</f>
    </nc>
  </rcc>
  <rfmt sheetId="1" sqref="U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5" start="0" length="2147483647">
    <dxf>
      <font/>
    </dxf>
  </rfmt>
  <rfmt sheetId="1" sqref="U835" start="0" length="2147483647">
    <dxf>
      <font/>
    </dxf>
  </rfmt>
  <rcc rId="2625" sId="1">
    <nc r="V835">
      <f>IF(EXACT(D835,UPPER(D835)),1,0.01)/X835</f>
    </nc>
  </rcc>
  <rfmt sheetId="1" sqref="V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5" start="0" length="2147483647">
    <dxf>
      <font/>
    </dxf>
  </rfmt>
  <rfmt sheetId="1" sqref="V835" start="0" length="2147483647">
    <dxf>
      <font/>
    </dxf>
  </rfmt>
  <rcc rId="2626" sId="1">
    <nc r="W835">
      <v>0</v>
    </nc>
  </rcc>
  <rfmt sheetId="1" sqref="W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5" start="0" length="2147483647">
    <dxf>
      <font/>
    </dxf>
  </rfmt>
  <rfmt sheetId="1" sqref="W835" start="0" length="2147483647">
    <dxf>
      <font/>
    </dxf>
  </rfmt>
  <rcc rId="2627" sId="1">
    <nc r="X835">
      <v>1</v>
    </nc>
  </rcc>
  <rfmt sheetId="1" sqref="X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5" start="0" length="2147483647">
    <dxf>
      <font/>
    </dxf>
  </rfmt>
  <rfmt sheetId="1" sqref="X835" start="0" length="2147483647">
    <dxf>
      <font/>
    </dxf>
  </rfmt>
  <rcc rId="2628" sId="1">
    <nc r="Y835">
      <f>IF(AND(S835&lt;0,O835&gt;0),O835,0)</f>
    </nc>
  </rcc>
  <rfmt sheetId="1" sqref="Y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5" start="0" length="2147483647">
    <dxf>
      <font/>
    </dxf>
  </rfmt>
  <rfmt sheetId="1" sqref="Y835" start="0" length="2147483647">
    <dxf>
      <font/>
    </dxf>
  </rfmt>
  <rcc rId="2629" sId="1">
    <nc r="Z835">
      <f>IF(AND(S835&gt;0,O835&gt;0),O835,0)</f>
    </nc>
  </rcc>
  <rfmt sheetId="1" sqref="Z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5" start="0" length="2147483647">
    <dxf>
      <font/>
    </dxf>
  </rfmt>
  <rfmt sheetId="1" sqref="Z835" start="0" length="2147483647">
    <dxf>
      <font/>
    </dxf>
  </rfmt>
  <rcc rId="2630" sId="1">
    <nc r="AC835">
      <f>IF(OR(OR(F835="#N/A N/A",F835="#N/A Real Time"),OR(AB835="#N/A N/A",AB835="#N/A Real Time")),0,  F835 - AB835)</f>
    </nc>
  </rcc>
  <rfmt sheetId="1" sqref="AC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5" start="0" length="0">
    <dxf>
      <fill>
        <patternFill patternType="solid">
          <bgColor rgb="FFF2F2F2"/>
        </patternFill>
      </fill>
    </dxf>
  </rfmt>
  <rfmt sheetId="1" sqref="AC835" start="0" length="2147483647">
    <dxf>
      <font/>
    </dxf>
  </rfmt>
  <rfmt sheetId="1" sqref="AC835" start="0" length="2147483647">
    <dxf>
      <font/>
    </dxf>
  </rfmt>
  <rcc rId="2631" sId="1">
    <nc r="AD835">
      <f>IF(OR(AB835=0,AB835="#N/A N/A"),0,AC835 / AB835*100)</f>
    </nc>
  </rcc>
  <rfmt sheetId="1" sqref="AD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5" start="0" length="0">
    <dxf>
      <fill>
        <patternFill patternType="solid">
          <bgColor rgb="FFF2F2F2"/>
        </patternFill>
      </fill>
    </dxf>
  </rfmt>
  <rfmt sheetId="1" sqref="AD835" start="0" length="2147483647">
    <dxf>
      <font/>
    </dxf>
  </rfmt>
  <rfmt sheetId="1" sqref="AD835" start="0" length="2147483647">
    <dxf>
      <font/>
    </dxf>
  </rfmt>
  <rcc rId="2632" sId="1" numFmtId="4">
    <nc r="AE835">
      <v>-16100</v>
    </nc>
  </rcc>
  <rfmt sheetId="1" sqref="AE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5" start="0" length="0">
    <dxf>
      <fill>
        <patternFill patternType="solid">
          <bgColor rgb="FFF2F2F2"/>
        </patternFill>
      </fill>
    </dxf>
  </rfmt>
  <rfmt sheetId="1" sqref="AE835" start="0" length="2147483647">
    <dxf>
      <font/>
    </dxf>
  </rfmt>
  <rfmt sheetId="1" sqref="AE835" start="0" length="2147483647">
    <dxf>
      <font/>
    </dxf>
  </rfmt>
  <rcc rId="2633" sId="1">
    <nc r="AF835">
      <f>IF(D835 = D862,1,_xll.BDP(K835,$AF$11)*L835)</f>
    </nc>
  </rcc>
  <rfmt sheetId="1" sqref="AF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5" start="0" length="0">
    <dxf>
      <fill>
        <patternFill patternType="solid">
          <bgColor rgb="FFF2F2F2"/>
        </patternFill>
      </fill>
    </dxf>
  </rfmt>
  <rfmt sheetId="1" sqref="AF835" start="0" length="2147483647">
    <dxf>
      <font/>
    </dxf>
  </rfmt>
  <rfmt sheetId="1" sqref="AF835" start="0" length="2147483647">
    <dxf>
      <font/>
    </dxf>
  </rfmt>
  <rcc rId="2634" sId="1">
    <nc r="AG835">
      <f>AC835*AE835*V835/AF835 / AI861</f>
    </nc>
  </rcc>
  <rfmt sheetId="1" sqref="AG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5" start="0" length="0">
    <dxf>
      <fill>
        <patternFill patternType="solid">
          <bgColor rgb="FFF2F2F2"/>
        </patternFill>
      </fill>
    </dxf>
  </rfmt>
  <rfmt sheetId="1" sqref="AG835" start="0" length="2147483647">
    <dxf>
      <font/>
    </dxf>
  </rfmt>
  <rfmt sheetId="1" sqref="AG835" start="0" length="2147483647">
    <dxf>
      <font/>
    </dxf>
  </rfmt>
  <rcc rId="2635" sId="1">
    <nc r="AH835">
      <f>AC835*AE835*V835/AF835 / AI862</f>
    </nc>
  </rcc>
  <rfmt sheetId="1" sqref="AH8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5" start="0" length="0">
    <dxf>
      <fill>
        <patternFill patternType="solid">
          <bgColor rgb="FFF2F2F2"/>
        </patternFill>
      </fill>
    </dxf>
  </rfmt>
  <rfmt sheetId="1" sqref="AH835" start="0" length="2147483647">
    <dxf>
      <font/>
    </dxf>
  </rfmt>
  <rfmt sheetId="1" sqref="AH835" start="0" length="2147483647">
    <dxf>
      <font/>
    </dxf>
  </rfmt>
  <rcc rId="2636" sId="1" numFmtId="4">
    <oc r="J836">
      <v>18400</v>
    </oc>
    <nc r="J836">
      <v>22409</v>
    </nc>
  </rcc>
  <rcc rId="2637" sId="1" numFmtId="4">
    <oc r="AE836">
      <v>18400</v>
    </oc>
    <nc r="AE836">
      <v>22409</v>
    </nc>
  </rcc>
  <rrc rId="2638" sId="1" ref="A837:XFD837" action="insertRow">
    <undo index="0" exp="area" dr="G$1:G$1048576" r="E9" sId="1"/>
    <undo index="2" exp="area" ref3D="1" dr="$A$774:$XFD$86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7:AI837" start="0" length="0">
    <dxf>
      <fill>
        <patternFill patternType="none">
          <bgColor indexed="65"/>
        </patternFill>
      </fill>
    </dxf>
  </rfmt>
  <rfmt sheetId="1" sqref="A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7" start="0" length="2147483647">
    <dxf>
      <font/>
    </dxf>
  </rfmt>
  <rfmt sheetId="1" sqref="A837" start="0" length="2147483647">
    <dxf>
      <font/>
    </dxf>
  </rfmt>
  <rfmt sheetId="1" sqref="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7" start="0" length="2147483647">
    <dxf>
      <font/>
    </dxf>
  </rfmt>
  <rfmt sheetId="1" sqref="B837" start="0" length="2147483647">
    <dxf>
      <font/>
    </dxf>
  </rfmt>
  <rfmt sheetId="1" sqref="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7" start="0" length="2147483647">
    <dxf>
      <font/>
    </dxf>
  </rfmt>
  <rfmt sheetId="1" sqref="C837" start="0" length="2147483647">
    <dxf>
      <font/>
    </dxf>
  </rfmt>
  <rfmt sheetId="1" sqref="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7" start="0" length="2147483647">
    <dxf>
      <font/>
    </dxf>
  </rfmt>
  <rfmt sheetId="1" sqref="D837" start="0" length="2147483647">
    <dxf>
      <font/>
    </dxf>
  </rfmt>
  <rfmt sheetId="1" sqref="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7" start="0" length="2147483647">
    <dxf>
      <font/>
    </dxf>
  </rfmt>
  <rfmt sheetId="1" sqref="E837" start="0" length="2147483647">
    <dxf>
      <font/>
    </dxf>
  </rfmt>
  <rfmt sheetId="1" sqref="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7" start="0" length="2147483647">
    <dxf>
      <font/>
    </dxf>
  </rfmt>
  <rfmt sheetId="1" sqref="F837" start="0" length="2147483647">
    <dxf>
      <font/>
    </dxf>
  </rfmt>
  <rfmt sheetId="1" sqref="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7" start="0" length="2147483647">
    <dxf>
      <font/>
    </dxf>
  </rfmt>
  <rfmt sheetId="1" sqref="G837" start="0" length="2147483647">
    <dxf>
      <font/>
    </dxf>
  </rfmt>
  <rfmt sheetId="1" sqref="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7" start="0" length="2147483647">
    <dxf>
      <font/>
    </dxf>
  </rfmt>
  <rfmt sheetId="1" sqref="H837" start="0" length="2147483647">
    <dxf>
      <font/>
    </dxf>
  </rfmt>
  <rfmt sheetId="1" sqref="I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7" start="0" length="2147483647">
    <dxf>
      <font/>
    </dxf>
  </rfmt>
  <rfmt sheetId="1" sqref="I837" start="0" length="2147483647">
    <dxf>
      <font/>
    </dxf>
  </rfmt>
  <rfmt sheetId="1" sqref="J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7" start="0" length="2147483647">
    <dxf>
      <font/>
    </dxf>
  </rfmt>
  <rfmt sheetId="1" sqref="J837" start="0" length="2147483647">
    <dxf>
      <font/>
    </dxf>
  </rfmt>
  <rfmt sheetId="1" sqref="K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7" start="0" length="2147483647">
    <dxf>
      <font/>
    </dxf>
  </rfmt>
  <rfmt sheetId="1" sqref="K837" start="0" length="2147483647">
    <dxf>
      <font/>
    </dxf>
  </rfmt>
  <rfmt sheetId="1" sqref="L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7" start="0" length="2147483647">
    <dxf>
      <font/>
    </dxf>
  </rfmt>
  <rfmt sheetId="1" sqref="L837" start="0" length="2147483647">
    <dxf>
      <font/>
    </dxf>
  </rfmt>
  <rfmt sheetId="1" sqref="M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7" start="0" length="2147483647">
    <dxf>
      <font/>
    </dxf>
  </rfmt>
  <rfmt sheetId="1" sqref="M837" start="0" length="2147483647">
    <dxf>
      <font/>
    </dxf>
  </rfmt>
  <rfmt sheetId="1" sqref="N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7" start="0" length="2147483647">
    <dxf>
      <font/>
    </dxf>
  </rfmt>
  <rfmt sheetId="1" sqref="N837" start="0" length="2147483647">
    <dxf>
      <font/>
    </dxf>
  </rfmt>
  <rfmt sheetId="1" sqref="O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7" start="0" length="2147483647">
    <dxf>
      <font/>
    </dxf>
  </rfmt>
  <rfmt sheetId="1" sqref="O837" start="0" length="2147483647">
    <dxf>
      <font/>
    </dxf>
  </rfmt>
  <rfmt sheetId="1" sqref="P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7" start="0" length="2147483647">
    <dxf>
      <font/>
    </dxf>
  </rfmt>
  <rfmt sheetId="1" sqref="P837" start="0" length="2147483647">
    <dxf>
      <font/>
    </dxf>
  </rfmt>
  <rfmt sheetId="1" sqref="Q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7" start="0" length="2147483647">
    <dxf>
      <font/>
    </dxf>
  </rfmt>
  <rfmt sheetId="1" sqref="Q837" start="0" length="2147483647">
    <dxf>
      <font/>
    </dxf>
  </rfmt>
  <rfmt sheetId="1" sqref="R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7" start="0" length="2147483647">
    <dxf>
      <font/>
    </dxf>
  </rfmt>
  <rfmt sheetId="1" sqref="R837" start="0" length="2147483647">
    <dxf>
      <font/>
    </dxf>
  </rfmt>
  <rfmt sheetId="1" sqref="S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7" start="0" length="2147483647">
    <dxf>
      <font/>
    </dxf>
  </rfmt>
  <rfmt sheetId="1" sqref="S837" start="0" length="2147483647">
    <dxf>
      <font/>
    </dxf>
  </rfmt>
  <rfmt sheetId="1" sqref="T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7" start="0" length="2147483647">
    <dxf>
      <font/>
    </dxf>
  </rfmt>
  <rfmt sheetId="1" sqref="T837" start="0" length="2147483647">
    <dxf>
      <font/>
    </dxf>
  </rfmt>
  <rfmt sheetId="1" sqref="U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7" start="0" length="2147483647">
    <dxf>
      <font/>
    </dxf>
  </rfmt>
  <rfmt sheetId="1" sqref="U837" start="0" length="2147483647">
    <dxf>
      <font/>
    </dxf>
  </rfmt>
  <rfmt sheetId="1" sqref="V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7" start="0" length="2147483647">
    <dxf>
      <font/>
    </dxf>
  </rfmt>
  <rfmt sheetId="1" sqref="V837" start="0" length="2147483647">
    <dxf>
      <font/>
    </dxf>
  </rfmt>
  <rfmt sheetId="1" sqref="W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7" start="0" length="2147483647">
    <dxf>
      <font/>
    </dxf>
  </rfmt>
  <rfmt sheetId="1" sqref="W837" start="0" length="2147483647">
    <dxf>
      <font/>
    </dxf>
  </rfmt>
  <rfmt sheetId="1" sqref="X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7" start="0" length="2147483647">
    <dxf>
      <font/>
    </dxf>
  </rfmt>
  <rfmt sheetId="1" sqref="X837" start="0" length="2147483647">
    <dxf>
      <font/>
    </dxf>
  </rfmt>
  <rfmt sheetId="1" sqref="Y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7" start="0" length="2147483647">
    <dxf>
      <font/>
    </dxf>
  </rfmt>
  <rfmt sheetId="1" sqref="Y837" start="0" length="2147483647">
    <dxf>
      <font/>
    </dxf>
  </rfmt>
  <rfmt sheetId="1" sqref="Z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7" start="0" length="2147483647">
    <dxf>
      <font/>
    </dxf>
  </rfmt>
  <rfmt sheetId="1" sqref="Z837" start="0" length="2147483647">
    <dxf>
      <font/>
    </dxf>
  </rfmt>
  <rfmt sheetId="1" sqref="AA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7" start="0" length="2147483647">
    <dxf>
      <font/>
    </dxf>
  </rfmt>
  <rfmt sheetId="1" sqref="AA837" start="0" length="2147483647">
    <dxf>
      <font/>
    </dxf>
  </rfmt>
  <rfmt sheetId="1" sqref="A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7" start="0" length="0">
    <dxf>
      <fill>
        <patternFill patternType="solid">
          <bgColor rgb="FFF2F2F2"/>
        </patternFill>
      </fill>
    </dxf>
  </rfmt>
  <rfmt sheetId="1" sqref="AB837" start="0" length="2147483647">
    <dxf>
      <font/>
    </dxf>
  </rfmt>
  <rfmt sheetId="1" sqref="AB837" start="0" length="2147483647">
    <dxf>
      <font/>
    </dxf>
  </rfmt>
  <rfmt sheetId="1" sqref="A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7" start="0" length="0">
    <dxf>
      <fill>
        <patternFill patternType="solid">
          <bgColor rgb="FFF2F2F2"/>
        </patternFill>
      </fill>
    </dxf>
  </rfmt>
  <rfmt sheetId="1" sqref="AC837" start="0" length="2147483647">
    <dxf>
      <font/>
    </dxf>
  </rfmt>
  <rfmt sheetId="1" sqref="AC837" start="0" length="2147483647">
    <dxf>
      <font/>
    </dxf>
  </rfmt>
  <rfmt sheetId="1" sqref="A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7" start="0" length="0">
    <dxf>
      <fill>
        <patternFill patternType="solid">
          <bgColor rgb="FFF2F2F2"/>
        </patternFill>
      </fill>
    </dxf>
  </rfmt>
  <rfmt sheetId="1" sqref="AD837" start="0" length="2147483647">
    <dxf>
      <font/>
    </dxf>
  </rfmt>
  <rfmt sheetId="1" sqref="AD837" start="0" length="2147483647">
    <dxf>
      <font/>
    </dxf>
  </rfmt>
  <rfmt sheetId="1" sqref="A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7" start="0" length="0">
    <dxf>
      <fill>
        <patternFill patternType="solid">
          <bgColor rgb="FFF2F2F2"/>
        </patternFill>
      </fill>
    </dxf>
  </rfmt>
  <rfmt sheetId="1" sqref="AE837" start="0" length="2147483647">
    <dxf>
      <font/>
    </dxf>
  </rfmt>
  <rfmt sheetId="1" sqref="AE837" start="0" length="2147483647">
    <dxf>
      <font/>
    </dxf>
  </rfmt>
  <rfmt sheetId="1" sqref="A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7" start="0" length="0">
    <dxf>
      <fill>
        <patternFill patternType="solid">
          <bgColor rgb="FFF2F2F2"/>
        </patternFill>
      </fill>
    </dxf>
  </rfmt>
  <rfmt sheetId="1" sqref="AF837" start="0" length="2147483647">
    <dxf>
      <font/>
    </dxf>
  </rfmt>
  <rfmt sheetId="1" sqref="AF837" start="0" length="2147483647">
    <dxf>
      <font/>
    </dxf>
  </rfmt>
  <rfmt sheetId="1" sqref="A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7" start="0" length="0">
    <dxf>
      <fill>
        <patternFill patternType="solid">
          <bgColor rgb="FFF2F2F2"/>
        </patternFill>
      </fill>
    </dxf>
  </rfmt>
  <rfmt sheetId="1" sqref="AG837" start="0" length="2147483647">
    <dxf>
      <font/>
    </dxf>
  </rfmt>
  <rfmt sheetId="1" sqref="AG837" start="0" length="2147483647">
    <dxf>
      <font/>
    </dxf>
  </rfmt>
  <rfmt sheetId="1" sqref="A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7" start="0" length="0">
    <dxf>
      <fill>
        <patternFill patternType="solid">
          <bgColor rgb="FFF2F2F2"/>
        </patternFill>
      </fill>
    </dxf>
  </rfmt>
  <rfmt sheetId="1" sqref="AH837" start="0" length="2147483647">
    <dxf>
      <font/>
    </dxf>
  </rfmt>
  <rfmt sheetId="1" sqref="AH837" start="0" length="2147483647">
    <dxf>
      <font/>
    </dxf>
  </rfmt>
  <rfmt sheetId="1" sqref="AI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7" start="0" length="0">
    <dxf>
      <fill>
        <patternFill patternType="solid">
          <bgColor rgb="FFF2F2F2"/>
        </patternFill>
      </fill>
    </dxf>
  </rfmt>
  <rfmt sheetId="1" sqref="AI837" start="0" length="2147483647">
    <dxf>
      <font/>
    </dxf>
  </rfmt>
  <rfmt sheetId="1" sqref="AI837" start="0" length="2147483647">
    <dxf>
      <font/>
    </dxf>
  </rfmt>
  <rcc rId="2639" sId="1">
    <nc r="B837">
      <v>19183</v>
    </nc>
  </rcc>
  <rfmt sheetId="1" sqref="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7" start="0" length="2147483647">
    <dxf>
      <font/>
    </dxf>
  </rfmt>
  <rfmt sheetId="1" sqref="B837" start="0" length="2147483647">
    <dxf>
      <font/>
    </dxf>
  </rfmt>
  <rcc rId="2640" sId="1">
    <nc r="C837" t="inlineStr">
      <is>
        <t>PLUS LN Equity</t>
      </is>
    </nc>
  </rcc>
  <rfmt sheetId="1" sqref="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7" start="0" length="2147483647">
    <dxf>
      <font/>
    </dxf>
  </rfmt>
  <rfmt sheetId="1" sqref="C837" start="0" length="2147483647">
    <dxf>
      <font/>
    </dxf>
  </rfmt>
  <rcc rId="2641" sId="1">
    <nc r="E837" t="inlineStr">
      <is>
        <t>Plus500</t>
      </is>
    </nc>
  </rcc>
  <rfmt sheetId="1" sqref="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7" start="0" length="2147483647">
    <dxf>
      <font/>
    </dxf>
  </rfmt>
  <rfmt sheetId="1" sqref="E837" start="0" length="2147483647">
    <dxf>
      <font/>
    </dxf>
  </rfmt>
  <rcc rId="2642" sId="1">
    <nc r="D837">
      <f>_xll.BDP(C837,$D$11)</f>
    </nc>
  </rcc>
  <rfmt sheetId="1" sqref="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7" start="0" length="2147483647">
    <dxf>
      <font/>
    </dxf>
  </rfmt>
  <rfmt sheetId="1" sqref="D837" start="0" length="2147483647">
    <dxf>
      <font/>
    </dxf>
  </rfmt>
  <rcc rId="2643" sId="1">
    <nc r="F837">
      <f>_xll.BDP(C837,$F$11)</f>
    </nc>
  </rcc>
  <rfmt sheetId="1" sqref="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7" start="0" length="2147483647">
    <dxf>
      <font/>
    </dxf>
  </rfmt>
  <rfmt sheetId="1" sqref="F837" start="0" length="2147483647">
    <dxf>
      <font/>
    </dxf>
  </rfmt>
  <rcc rId="2644" sId="1">
    <nc r="G837">
      <f>_xll.BDP(C837,$G$11)</f>
    </nc>
  </rcc>
  <rfmt sheetId="1" sqref="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7" start="0" length="2147483647">
    <dxf>
      <font/>
    </dxf>
  </rfmt>
  <rfmt sheetId="1" sqref="G837" start="0" length="2147483647">
    <dxf>
      <font/>
    </dxf>
  </rfmt>
  <rcc rId="2645" sId="1">
    <nc r="AB837">
      <f>_xll.BDH(C837,$AB$11,$D$1,$D$1)</f>
    </nc>
  </rcc>
  <rfmt sheetId="1" sqref="AB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7" start="0" length="0">
    <dxf>
      <fill>
        <patternFill patternType="solid">
          <bgColor rgb="FFF2F2F2"/>
        </patternFill>
      </fill>
    </dxf>
  </rfmt>
  <rfmt sheetId="1" sqref="AB837" start="0" length="2147483647">
    <dxf>
      <font/>
    </dxf>
  </rfmt>
  <rfmt sheetId="1" sqref="AB837" start="0" length="2147483647">
    <dxf>
      <font/>
    </dxf>
  </rfmt>
  <rcc rId="2646" sId="1">
    <nc r="H837">
      <f>IF(OR(OR(G837="#N/A N/A",G837="#N/A Real Time"),OR(F837="#N/A N/A",F837="#N/A Real Time")),0,  G837 - F837)</f>
    </nc>
  </rcc>
  <rfmt sheetId="1" sqref="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7" start="0" length="2147483647">
    <dxf>
      <font/>
    </dxf>
  </rfmt>
  <rfmt sheetId="1" sqref="H837" start="0" length="2147483647">
    <dxf>
      <font/>
    </dxf>
  </rfmt>
  <rcc rId="2647" sId="1">
    <nc r="I837">
      <f>IF(OR(F837=0,F837="#N/A N/A"),0,H837 / F837*100)</f>
    </nc>
  </rcc>
  <rfmt sheetId="1" sqref="I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7" start="0" length="2147483647">
    <dxf>
      <font/>
    </dxf>
  </rfmt>
  <rfmt sheetId="1" sqref="I837" start="0" length="2147483647">
    <dxf>
      <font/>
    </dxf>
  </rfmt>
  <rcc rId="2648" sId="1" numFmtId="4">
    <nc r="J837">
      <v>51062</v>
    </nc>
  </rcc>
  <rfmt sheetId="1" sqref="J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7" start="0" length="2147483647">
    <dxf>
      <font/>
    </dxf>
  </rfmt>
  <rfmt sheetId="1" sqref="J837" start="0" length="2147483647">
    <dxf>
      <font/>
    </dxf>
  </rfmt>
  <rcc rId="2649" sId="1">
    <nc r="K837">
      <f>CONCATENATE(D863,D837, " Curncy")</f>
    </nc>
  </rcc>
  <rfmt sheetId="1" sqref="K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7" start="0" length="2147483647">
    <dxf>
      <font/>
    </dxf>
  </rfmt>
  <rfmt sheetId="1" sqref="K837" start="0" length="2147483647">
    <dxf>
      <font/>
    </dxf>
  </rfmt>
  <rcc rId="2650" sId="1">
    <nc r="L837">
      <f>IF(D837 = D863,1,_xll.BDP(K837,$L$11))</f>
    </nc>
  </rcc>
  <rfmt sheetId="1" sqref="L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7" start="0" length="2147483647">
    <dxf>
      <font/>
    </dxf>
  </rfmt>
  <rfmt sheetId="1" sqref="L837" start="0" length="2147483647">
    <dxf>
      <font/>
    </dxf>
  </rfmt>
  <rcc rId="2651" sId="1">
    <nc r="M837">
      <f>IF(D837 = D863,1,_xll.BDP(K837,$M$11)*L837)</f>
    </nc>
  </rcc>
  <rfmt sheetId="1" sqref="M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7" start="0" length="2147483647">
    <dxf>
      <font/>
    </dxf>
  </rfmt>
  <rfmt sheetId="1" sqref="M837" start="0" length="2147483647">
    <dxf>
      <font/>
    </dxf>
  </rfmt>
  <rcc rId="2652" sId="1">
    <nc r="N837">
      <f>H837*J837*V837/M837</f>
    </nc>
  </rcc>
  <rfmt sheetId="1" sqref="N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7" start="0" length="2147483647">
    <dxf>
      <font/>
    </dxf>
  </rfmt>
  <rfmt sheetId="1" sqref="N837" start="0" length="2147483647">
    <dxf>
      <font/>
    </dxf>
  </rfmt>
  <rcc rId="2653" sId="1">
    <nc r="O837">
      <f>N837 / AA862</f>
    </nc>
  </rcc>
  <rfmt sheetId="1" sqref="O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7" start="0" length="2147483647">
    <dxf>
      <font/>
    </dxf>
  </rfmt>
  <rfmt sheetId="1" sqref="O837" start="0" length="2147483647">
    <dxf>
      <font/>
    </dxf>
  </rfmt>
  <rcc rId="2654" sId="1">
    <nc r="P837">
      <f>N837 / AA863</f>
    </nc>
  </rcc>
  <rfmt sheetId="1" sqref="P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7" start="0" length="2147483647">
    <dxf>
      <font/>
    </dxf>
  </rfmt>
  <rfmt sheetId="1" sqref="P837" start="0" length="2147483647">
    <dxf>
      <font/>
    </dxf>
  </rfmt>
  <rcc rId="2655" sId="1">
    <nc r="Q837">
      <f>IF(J837=0,0,G837*J837*V837/M837)</f>
    </nc>
  </rcc>
  <rfmt sheetId="1" sqref="Q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7" start="0" length="2147483647">
    <dxf>
      <font/>
    </dxf>
  </rfmt>
  <rfmt sheetId="1" sqref="Q837" start="0" length="2147483647">
    <dxf>
      <font/>
    </dxf>
  </rfmt>
  <rcc rId="2656" sId="1">
    <nc r="R837">
      <f>Q837 / AA862*100</f>
    </nc>
  </rcc>
  <rfmt sheetId="1" sqref="R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7" start="0" length="2147483647">
    <dxf>
      <font/>
    </dxf>
  </rfmt>
  <rfmt sheetId="1" sqref="R837" start="0" length="2147483647">
    <dxf>
      <font/>
    </dxf>
  </rfmt>
  <rcc rId="2657" sId="1">
    <nc r="S837">
      <f>Q837 / AA863*100</f>
    </nc>
  </rcc>
  <rfmt sheetId="1" sqref="S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7" start="0" length="2147483647">
    <dxf>
      <font/>
    </dxf>
  </rfmt>
  <rfmt sheetId="1" sqref="S837" start="0" length="2147483647">
    <dxf>
      <font/>
    </dxf>
  </rfmt>
  <rcc rId="2658" sId="1">
    <nc r="T837">
      <f>IF(S837&lt;0,R837,0)</f>
    </nc>
  </rcc>
  <rfmt sheetId="1" sqref="T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7" start="0" length="2147483647">
    <dxf>
      <font/>
    </dxf>
  </rfmt>
  <rfmt sheetId="1" sqref="T837" start="0" length="2147483647">
    <dxf>
      <font/>
    </dxf>
  </rfmt>
  <rcc rId="2659" sId="1">
    <nc r="U837">
      <f>IF(S837&gt;0,R837,0)</f>
    </nc>
  </rcc>
  <rfmt sheetId="1" sqref="U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7" start="0" length="2147483647">
    <dxf>
      <font/>
    </dxf>
  </rfmt>
  <rfmt sheetId="1" sqref="U837" start="0" length="2147483647">
    <dxf>
      <font/>
    </dxf>
  </rfmt>
  <rcc rId="2660" sId="1">
    <nc r="V837">
      <f>IF(EXACT(D837,UPPER(D837)),1,0.01)/X837</f>
    </nc>
  </rcc>
  <rfmt sheetId="1" sqref="V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7" start="0" length="2147483647">
    <dxf>
      <font/>
    </dxf>
  </rfmt>
  <rfmt sheetId="1" sqref="V837" start="0" length="2147483647">
    <dxf>
      <font/>
    </dxf>
  </rfmt>
  <rcc rId="2661" sId="1">
    <nc r="W837">
      <v>0</v>
    </nc>
  </rcc>
  <rfmt sheetId="1" sqref="W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7" start="0" length="2147483647">
    <dxf>
      <font/>
    </dxf>
  </rfmt>
  <rfmt sheetId="1" sqref="W837" start="0" length="2147483647">
    <dxf>
      <font/>
    </dxf>
  </rfmt>
  <rcc rId="2662" sId="1">
    <nc r="X837">
      <v>1</v>
    </nc>
  </rcc>
  <rfmt sheetId="1" sqref="X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7" start="0" length="2147483647">
    <dxf>
      <font/>
    </dxf>
  </rfmt>
  <rfmt sheetId="1" sqref="X837" start="0" length="2147483647">
    <dxf>
      <font/>
    </dxf>
  </rfmt>
  <rcc rId="2663" sId="1">
    <nc r="Y837">
      <f>IF(AND(S837&lt;0,O837&gt;0),O837,0)</f>
    </nc>
  </rcc>
  <rfmt sheetId="1" sqref="Y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7" start="0" length="2147483647">
    <dxf>
      <font/>
    </dxf>
  </rfmt>
  <rfmt sheetId="1" sqref="Y837" start="0" length="2147483647">
    <dxf>
      <font/>
    </dxf>
  </rfmt>
  <rcc rId="2664" sId="1">
    <nc r="Z837">
      <f>IF(AND(S837&gt;0,O837&gt;0),O837,0)</f>
    </nc>
  </rcc>
  <rfmt sheetId="1" sqref="Z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7" start="0" length="2147483647">
    <dxf>
      <font/>
    </dxf>
  </rfmt>
  <rfmt sheetId="1" sqref="Z837" start="0" length="2147483647">
    <dxf>
      <font/>
    </dxf>
  </rfmt>
  <rcc rId="2665" sId="1">
    <nc r="AC837">
      <f>IF(OR(OR(F837="#N/A N/A",F837="#N/A Real Time"),OR(AB837="#N/A N/A",AB837="#N/A Real Time")),0,  F837 - AB837)</f>
    </nc>
  </rcc>
  <rfmt sheetId="1" sqref="AC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7" start="0" length="0">
    <dxf>
      <fill>
        <patternFill patternType="solid">
          <bgColor rgb="FFF2F2F2"/>
        </patternFill>
      </fill>
    </dxf>
  </rfmt>
  <rfmt sheetId="1" sqref="AC837" start="0" length="2147483647">
    <dxf>
      <font/>
    </dxf>
  </rfmt>
  <rfmt sheetId="1" sqref="AC837" start="0" length="2147483647">
    <dxf>
      <font/>
    </dxf>
  </rfmt>
  <rcc rId="2666" sId="1">
    <nc r="AD837">
      <f>IF(OR(AB837=0,AB837="#N/A N/A"),0,AC837 / AB837*100)</f>
    </nc>
  </rcc>
  <rfmt sheetId="1" sqref="AD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7" start="0" length="0">
    <dxf>
      <fill>
        <patternFill patternType="solid">
          <bgColor rgb="FFF2F2F2"/>
        </patternFill>
      </fill>
    </dxf>
  </rfmt>
  <rfmt sheetId="1" sqref="AD837" start="0" length="2147483647">
    <dxf>
      <font/>
    </dxf>
  </rfmt>
  <rfmt sheetId="1" sqref="AD837" start="0" length="2147483647">
    <dxf>
      <font/>
    </dxf>
  </rfmt>
  <rcc rId="2667" sId="1" numFmtId="4">
    <nc r="AE837">
      <v>51062</v>
    </nc>
  </rcc>
  <rfmt sheetId="1" sqref="AE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7" start="0" length="0">
    <dxf>
      <fill>
        <patternFill patternType="solid">
          <bgColor rgb="FFF2F2F2"/>
        </patternFill>
      </fill>
    </dxf>
  </rfmt>
  <rfmt sheetId="1" sqref="AE837" start="0" length="2147483647">
    <dxf>
      <font/>
    </dxf>
  </rfmt>
  <rfmt sheetId="1" sqref="AE837" start="0" length="2147483647">
    <dxf>
      <font/>
    </dxf>
  </rfmt>
  <rcc rId="2668" sId="1">
    <nc r="AF837">
      <f>IF(D837 = D863,1,_xll.BDP(K837,$AF$11)*L837)</f>
    </nc>
  </rcc>
  <rfmt sheetId="1" sqref="AF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7" start="0" length="0">
    <dxf>
      <fill>
        <patternFill patternType="solid">
          <bgColor rgb="FFF2F2F2"/>
        </patternFill>
      </fill>
    </dxf>
  </rfmt>
  <rfmt sheetId="1" sqref="AF837" start="0" length="2147483647">
    <dxf>
      <font/>
    </dxf>
  </rfmt>
  <rfmt sheetId="1" sqref="AF837" start="0" length="2147483647">
    <dxf>
      <font/>
    </dxf>
  </rfmt>
  <rcc rId="2669" sId="1">
    <nc r="AG837">
      <f>AC837*AE837*V837/AF837 / AI862</f>
    </nc>
  </rcc>
  <rfmt sheetId="1" sqref="AG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7" start="0" length="0">
    <dxf>
      <fill>
        <patternFill patternType="solid">
          <bgColor rgb="FFF2F2F2"/>
        </patternFill>
      </fill>
    </dxf>
  </rfmt>
  <rfmt sheetId="1" sqref="AG837" start="0" length="2147483647">
    <dxf>
      <font/>
    </dxf>
  </rfmt>
  <rfmt sheetId="1" sqref="AG837" start="0" length="2147483647">
    <dxf>
      <font/>
    </dxf>
  </rfmt>
  <rcc rId="2670" sId="1">
    <nc r="AH837">
      <f>AC837*AE837*V837/AF837 / AI863</f>
    </nc>
  </rcc>
  <rfmt sheetId="1" sqref="AH8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7" start="0" length="0">
    <dxf>
      <fill>
        <patternFill patternType="solid">
          <bgColor rgb="FFF2F2F2"/>
        </patternFill>
      </fill>
    </dxf>
  </rfmt>
  <rfmt sheetId="1" sqref="AH837" start="0" length="2147483647">
    <dxf>
      <font/>
    </dxf>
  </rfmt>
  <rfmt sheetId="1" sqref="AH837" start="0" length="2147483647">
    <dxf>
      <font/>
    </dxf>
  </rfmt>
  <rrc rId="2671" sId="1" ref="A838:XFD838" action="insertRow">
    <undo index="0" exp="area" dr="G$1:G$1048576" r="E9" sId="1"/>
    <undo index="2" exp="area" ref3D="1" dr="$A$774:$XFD$86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8:AI838" start="0" length="0">
    <dxf>
      <fill>
        <patternFill patternType="none">
          <bgColor indexed="65"/>
        </patternFill>
      </fill>
    </dxf>
  </rfmt>
  <rfmt sheetId="1" sqref="A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8" start="0" length="2147483647">
    <dxf>
      <font/>
    </dxf>
  </rfmt>
  <rfmt sheetId="1" sqref="A838" start="0" length="2147483647">
    <dxf>
      <font/>
    </dxf>
  </rfmt>
  <rfmt sheetId="1" sqref="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8" start="0" length="2147483647">
    <dxf>
      <font/>
    </dxf>
  </rfmt>
  <rfmt sheetId="1" sqref="B838" start="0" length="2147483647">
    <dxf>
      <font/>
    </dxf>
  </rfmt>
  <rfmt sheetId="1" sqref="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8" start="0" length="2147483647">
    <dxf>
      <font/>
    </dxf>
  </rfmt>
  <rfmt sheetId="1" sqref="C838" start="0" length="2147483647">
    <dxf>
      <font/>
    </dxf>
  </rfmt>
  <rfmt sheetId="1" sqref="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8" start="0" length="2147483647">
    <dxf>
      <font/>
    </dxf>
  </rfmt>
  <rfmt sheetId="1" sqref="D838" start="0" length="2147483647">
    <dxf>
      <font/>
    </dxf>
  </rfmt>
  <rfmt sheetId="1" sqref="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8" start="0" length="2147483647">
    <dxf>
      <font/>
    </dxf>
  </rfmt>
  <rfmt sheetId="1" sqref="E838" start="0" length="2147483647">
    <dxf>
      <font/>
    </dxf>
  </rfmt>
  <rfmt sheetId="1" sqref="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8" start="0" length="2147483647">
    <dxf>
      <font/>
    </dxf>
  </rfmt>
  <rfmt sheetId="1" sqref="F838" start="0" length="2147483647">
    <dxf>
      <font/>
    </dxf>
  </rfmt>
  <rfmt sheetId="1" sqref="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8" start="0" length="2147483647">
    <dxf>
      <font/>
    </dxf>
  </rfmt>
  <rfmt sheetId="1" sqref="G838" start="0" length="2147483647">
    <dxf>
      <font/>
    </dxf>
  </rfmt>
  <rfmt sheetId="1" sqref="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8" start="0" length="2147483647">
    <dxf>
      <font/>
    </dxf>
  </rfmt>
  <rfmt sheetId="1" sqref="H838" start="0" length="2147483647">
    <dxf>
      <font/>
    </dxf>
  </rfmt>
  <rfmt sheetId="1" sqref="I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8" start="0" length="2147483647">
    <dxf>
      <font/>
    </dxf>
  </rfmt>
  <rfmt sheetId="1" sqref="I838" start="0" length="2147483647">
    <dxf>
      <font/>
    </dxf>
  </rfmt>
  <rfmt sheetId="1" sqref="J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8" start="0" length="2147483647">
    <dxf>
      <font/>
    </dxf>
  </rfmt>
  <rfmt sheetId="1" sqref="J838" start="0" length="2147483647">
    <dxf>
      <font/>
    </dxf>
  </rfmt>
  <rfmt sheetId="1" sqref="K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8" start="0" length="2147483647">
    <dxf>
      <font/>
    </dxf>
  </rfmt>
  <rfmt sheetId="1" sqref="K838" start="0" length="2147483647">
    <dxf>
      <font/>
    </dxf>
  </rfmt>
  <rfmt sheetId="1" sqref="L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8" start="0" length="2147483647">
    <dxf>
      <font/>
    </dxf>
  </rfmt>
  <rfmt sheetId="1" sqref="L838" start="0" length="2147483647">
    <dxf>
      <font/>
    </dxf>
  </rfmt>
  <rfmt sheetId="1" sqref="M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8" start="0" length="2147483647">
    <dxf>
      <font/>
    </dxf>
  </rfmt>
  <rfmt sheetId="1" sqref="M838" start="0" length="2147483647">
    <dxf>
      <font/>
    </dxf>
  </rfmt>
  <rfmt sheetId="1" sqref="N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8" start="0" length="2147483647">
    <dxf>
      <font/>
    </dxf>
  </rfmt>
  <rfmt sheetId="1" sqref="N838" start="0" length="2147483647">
    <dxf>
      <font/>
    </dxf>
  </rfmt>
  <rfmt sheetId="1" sqref="O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8" start="0" length="2147483647">
    <dxf>
      <font/>
    </dxf>
  </rfmt>
  <rfmt sheetId="1" sqref="O838" start="0" length="2147483647">
    <dxf>
      <font/>
    </dxf>
  </rfmt>
  <rfmt sheetId="1" sqref="P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8" start="0" length="2147483647">
    <dxf>
      <font/>
    </dxf>
  </rfmt>
  <rfmt sheetId="1" sqref="P838" start="0" length="2147483647">
    <dxf>
      <font/>
    </dxf>
  </rfmt>
  <rfmt sheetId="1" sqref="Q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8" start="0" length="2147483647">
    <dxf>
      <font/>
    </dxf>
  </rfmt>
  <rfmt sheetId="1" sqref="Q838" start="0" length="2147483647">
    <dxf>
      <font/>
    </dxf>
  </rfmt>
  <rfmt sheetId="1" sqref="R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8" start="0" length="2147483647">
    <dxf>
      <font/>
    </dxf>
  </rfmt>
  <rfmt sheetId="1" sqref="R838" start="0" length="2147483647">
    <dxf>
      <font/>
    </dxf>
  </rfmt>
  <rfmt sheetId="1" sqref="S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8" start="0" length="2147483647">
    <dxf>
      <font/>
    </dxf>
  </rfmt>
  <rfmt sheetId="1" sqref="S838" start="0" length="2147483647">
    <dxf>
      <font/>
    </dxf>
  </rfmt>
  <rfmt sheetId="1" sqref="T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8" start="0" length="2147483647">
    <dxf>
      <font/>
    </dxf>
  </rfmt>
  <rfmt sheetId="1" sqref="T838" start="0" length="2147483647">
    <dxf>
      <font/>
    </dxf>
  </rfmt>
  <rfmt sheetId="1" sqref="U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8" start="0" length="2147483647">
    <dxf>
      <font/>
    </dxf>
  </rfmt>
  <rfmt sheetId="1" sqref="U838" start="0" length="2147483647">
    <dxf>
      <font/>
    </dxf>
  </rfmt>
  <rfmt sheetId="1" sqref="V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8" start="0" length="2147483647">
    <dxf>
      <font/>
    </dxf>
  </rfmt>
  <rfmt sheetId="1" sqref="V838" start="0" length="2147483647">
    <dxf>
      <font/>
    </dxf>
  </rfmt>
  <rfmt sheetId="1" sqref="W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8" start="0" length="2147483647">
    <dxf>
      <font/>
    </dxf>
  </rfmt>
  <rfmt sheetId="1" sqref="W838" start="0" length="2147483647">
    <dxf>
      <font/>
    </dxf>
  </rfmt>
  <rfmt sheetId="1" sqref="X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8" start="0" length="2147483647">
    <dxf>
      <font/>
    </dxf>
  </rfmt>
  <rfmt sheetId="1" sqref="X838" start="0" length="2147483647">
    <dxf>
      <font/>
    </dxf>
  </rfmt>
  <rfmt sheetId="1" sqref="Y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8" start="0" length="2147483647">
    <dxf>
      <font/>
    </dxf>
  </rfmt>
  <rfmt sheetId="1" sqref="Y838" start="0" length="2147483647">
    <dxf>
      <font/>
    </dxf>
  </rfmt>
  <rfmt sheetId="1" sqref="Z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8" start="0" length="2147483647">
    <dxf>
      <font/>
    </dxf>
  </rfmt>
  <rfmt sheetId="1" sqref="Z838" start="0" length="2147483647">
    <dxf>
      <font/>
    </dxf>
  </rfmt>
  <rfmt sheetId="1" sqref="AA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8" start="0" length="2147483647">
    <dxf>
      <font/>
    </dxf>
  </rfmt>
  <rfmt sheetId="1" sqref="AA838" start="0" length="2147483647">
    <dxf>
      <font/>
    </dxf>
  </rfmt>
  <rfmt sheetId="1" sqref="A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8" start="0" length="0">
    <dxf>
      <fill>
        <patternFill patternType="solid">
          <bgColor rgb="FFF2F2F2"/>
        </patternFill>
      </fill>
    </dxf>
  </rfmt>
  <rfmt sheetId="1" sqref="AB838" start="0" length="2147483647">
    <dxf>
      <font/>
    </dxf>
  </rfmt>
  <rfmt sheetId="1" sqref="AB838" start="0" length="2147483647">
    <dxf>
      <font/>
    </dxf>
  </rfmt>
  <rfmt sheetId="1" sqref="A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8" start="0" length="0">
    <dxf>
      <fill>
        <patternFill patternType="solid">
          <bgColor rgb="FFF2F2F2"/>
        </patternFill>
      </fill>
    </dxf>
  </rfmt>
  <rfmt sheetId="1" sqref="AC838" start="0" length="2147483647">
    <dxf>
      <font/>
    </dxf>
  </rfmt>
  <rfmt sheetId="1" sqref="AC838" start="0" length="2147483647">
    <dxf>
      <font/>
    </dxf>
  </rfmt>
  <rfmt sheetId="1" sqref="A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8" start="0" length="0">
    <dxf>
      <fill>
        <patternFill patternType="solid">
          <bgColor rgb="FFF2F2F2"/>
        </patternFill>
      </fill>
    </dxf>
  </rfmt>
  <rfmt sheetId="1" sqref="AD838" start="0" length="2147483647">
    <dxf>
      <font/>
    </dxf>
  </rfmt>
  <rfmt sheetId="1" sqref="AD838" start="0" length="2147483647">
    <dxf>
      <font/>
    </dxf>
  </rfmt>
  <rfmt sheetId="1" sqref="A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8" start="0" length="0">
    <dxf>
      <fill>
        <patternFill patternType="solid">
          <bgColor rgb="FFF2F2F2"/>
        </patternFill>
      </fill>
    </dxf>
  </rfmt>
  <rfmt sheetId="1" sqref="AE838" start="0" length="2147483647">
    <dxf>
      <font/>
    </dxf>
  </rfmt>
  <rfmt sheetId="1" sqref="AE838" start="0" length="2147483647">
    <dxf>
      <font/>
    </dxf>
  </rfmt>
  <rfmt sheetId="1" sqref="A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8" start="0" length="0">
    <dxf>
      <fill>
        <patternFill patternType="solid">
          <bgColor rgb="FFF2F2F2"/>
        </patternFill>
      </fill>
    </dxf>
  </rfmt>
  <rfmt sheetId="1" sqref="AF838" start="0" length="2147483647">
    <dxf>
      <font/>
    </dxf>
  </rfmt>
  <rfmt sheetId="1" sqref="AF838" start="0" length="2147483647">
    <dxf>
      <font/>
    </dxf>
  </rfmt>
  <rfmt sheetId="1" sqref="A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8" start="0" length="0">
    <dxf>
      <fill>
        <patternFill patternType="solid">
          <bgColor rgb="FFF2F2F2"/>
        </patternFill>
      </fill>
    </dxf>
  </rfmt>
  <rfmt sheetId="1" sqref="AG838" start="0" length="2147483647">
    <dxf>
      <font/>
    </dxf>
  </rfmt>
  <rfmt sheetId="1" sqref="AG838" start="0" length="2147483647">
    <dxf>
      <font/>
    </dxf>
  </rfmt>
  <rfmt sheetId="1" sqref="A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8" start="0" length="0">
    <dxf>
      <fill>
        <patternFill patternType="solid">
          <bgColor rgb="FFF2F2F2"/>
        </patternFill>
      </fill>
    </dxf>
  </rfmt>
  <rfmt sheetId="1" sqref="AH838" start="0" length="2147483647">
    <dxf>
      <font/>
    </dxf>
  </rfmt>
  <rfmt sheetId="1" sqref="AH838" start="0" length="2147483647">
    <dxf>
      <font/>
    </dxf>
  </rfmt>
  <rfmt sheetId="1" sqref="AI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8" start="0" length="0">
    <dxf>
      <fill>
        <patternFill patternType="solid">
          <bgColor rgb="FFF2F2F2"/>
        </patternFill>
      </fill>
    </dxf>
  </rfmt>
  <rfmt sheetId="1" sqref="AI838" start="0" length="2147483647">
    <dxf>
      <font/>
    </dxf>
  </rfmt>
  <rfmt sheetId="1" sqref="AI838" start="0" length="2147483647">
    <dxf>
      <font/>
    </dxf>
  </rfmt>
  <rcc rId="2672" sId="1">
    <nc r="B838">
      <v>2548</v>
    </nc>
  </rcc>
  <rfmt sheetId="1" sqref="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8" start="0" length="2147483647">
    <dxf>
      <font/>
    </dxf>
  </rfmt>
  <rfmt sheetId="1" sqref="B838" start="0" length="2147483647">
    <dxf>
      <font/>
    </dxf>
  </rfmt>
  <rcc rId="2673" sId="1">
    <nc r="C838" t="inlineStr">
      <is>
        <t>RXL FP Equity</t>
      </is>
    </nc>
  </rcc>
  <rfmt sheetId="1" sqref="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8" start="0" length="2147483647">
    <dxf>
      <font/>
    </dxf>
  </rfmt>
  <rfmt sheetId="1" sqref="C838" start="0" length="2147483647">
    <dxf>
      <font/>
    </dxf>
  </rfmt>
  <rcc rId="2674" sId="1">
    <nc r="E838" t="inlineStr">
      <is>
        <t>Rexel</t>
      </is>
    </nc>
  </rcc>
  <rfmt sheetId="1" sqref="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8" start="0" length="2147483647">
    <dxf>
      <font/>
    </dxf>
  </rfmt>
  <rfmt sheetId="1" sqref="E838" start="0" length="2147483647">
    <dxf>
      <font/>
    </dxf>
  </rfmt>
  <rcc rId="2675" sId="1">
    <nc r="D838">
      <f>_xll.BDP(C838,$D$11)</f>
    </nc>
  </rcc>
  <rfmt sheetId="1" sqref="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8" start="0" length="2147483647">
    <dxf>
      <font/>
    </dxf>
  </rfmt>
  <rfmt sheetId="1" sqref="D838" start="0" length="2147483647">
    <dxf>
      <font/>
    </dxf>
  </rfmt>
  <rcc rId="2676" sId="1">
    <nc r="F838">
      <f>_xll.BDP(C838,$F$11)</f>
    </nc>
  </rcc>
  <rfmt sheetId="1" sqref="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8" start="0" length="2147483647">
    <dxf>
      <font/>
    </dxf>
  </rfmt>
  <rfmt sheetId="1" sqref="F838" start="0" length="2147483647">
    <dxf>
      <font/>
    </dxf>
  </rfmt>
  <rcc rId="2677" sId="1">
    <nc r="G838">
      <f>_xll.BDP(C838,$G$11)</f>
    </nc>
  </rcc>
  <rfmt sheetId="1" sqref="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8" start="0" length="2147483647">
    <dxf>
      <font/>
    </dxf>
  </rfmt>
  <rfmt sheetId="1" sqref="G838" start="0" length="2147483647">
    <dxf>
      <font/>
    </dxf>
  </rfmt>
  <rcc rId="2678" sId="1">
    <nc r="AB838">
      <f>_xll.BDH(C838,$AB$11,$D$1,$D$1)</f>
    </nc>
  </rcc>
  <rfmt sheetId="1" sqref="AB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8" start="0" length="0">
    <dxf>
      <fill>
        <patternFill patternType="solid">
          <bgColor rgb="FFF2F2F2"/>
        </patternFill>
      </fill>
    </dxf>
  </rfmt>
  <rfmt sheetId="1" sqref="AB838" start="0" length="2147483647">
    <dxf>
      <font/>
    </dxf>
  </rfmt>
  <rfmt sheetId="1" sqref="AB838" start="0" length="2147483647">
    <dxf>
      <font/>
    </dxf>
  </rfmt>
  <rcc rId="2679" sId="1">
    <nc r="H838">
      <f>IF(OR(OR(G838="#N/A N/A",G838="#N/A Real Time"),OR(F838="#N/A N/A",F838="#N/A Real Time")),0,  G838 - F838)</f>
    </nc>
  </rcc>
  <rfmt sheetId="1" sqref="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8" start="0" length="2147483647">
    <dxf>
      <font/>
    </dxf>
  </rfmt>
  <rfmt sheetId="1" sqref="H838" start="0" length="2147483647">
    <dxf>
      <font/>
    </dxf>
  </rfmt>
  <rcc rId="2680" sId="1">
    <nc r="I838">
      <f>IF(OR(F838=0,F838="#N/A N/A"),0,H838 / F838*100)</f>
    </nc>
  </rcc>
  <rfmt sheetId="1" sqref="I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8" start="0" length="2147483647">
    <dxf>
      <font/>
    </dxf>
  </rfmt>
  <rfmt sheetId="1" sqref="I838" start="0" length="2147483647">
    <dxf>
      <font/>
    </dxf>
  </rfmt>
  <rcc rId="2681" sId="1" numFmtId="4">
    <nc r="J838">
      <v>-24576</v>
    </nc>
  </rcc>
  <rfmt sheetId="1" sqref="J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8" start="0" length="2147483647">
    <dxf>
      <font/>
    </dxf>
  </rfmt>
  <rfmt sheetId="1" sqref="J838" start="0" length="2147483647">
    <dxf>
      <font/>
    </dxf>
  </rfmt>
  <rcc rId="2682" sId="1">
    <nc r="K838">
      <f>CONCATENATE(D864,D838, " Curncy")</f>
    </nc>
  </rcc>
  <rfmt sheetId="1" sqref="K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8" start="0" length="2147483647">
    <dxf>
      <font/>
    </dxf>
  </rfmt>
  <rfmt sheetId="1" sqref="K838" start="0" length="2147483647">
    <dxf>
      <font/>
    </dxf>
  </rfmt>
  <rcc rId="2683" sId="1">
    <nc r="L838">
      <f>IF(D838 = D864,1,_xll.BDP(K838,$L$11))</f>
    </nc>
  </rcc>
  <rfmt sheetId="1" sqref="L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8" start="0" length="2147483647">
    <dxf>
      <font/>
    </dxf>
  </rfmt>
  <rfmt sheetId="1" sqref="L838" start="0" length="2147483647">
    <dxf>
      <font/>
    </dxf>
  </rfmt>
  <rcc rId="2684" sId="1">
    <nc r="M838">
      <f>IF(D838 = D864,1,_xll.BDP(K838,$M$11)*L838)</f>
    </nc>
  </rcc>
  <rfmt sheetId="1" sqref="M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8" start="0" length="2147483647">
    <dxf>
      <font/>
    </dxf>
  </rfmt>
  <rfmt sheetId="1" sqref="M838" start="0" length="2147483647">
    <dxf>
      <font/>
    </dxf>
  </rfmt>
  <rcc rId="2685" sId="1">
    <nc r="N838">
      <f>H838*J838*V838/M838</f>
    </nc>
  </rcc>
  <rfmt sheetId="1" sqref="N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8" start="0" length="2147483647">
    <dxf>
      <font/>
    </dxf>
  </rfmt>
  <rfmt sheetId="1" sqref="N838" start="0" length="2147483647">
    <dxf>
      <font/>
    </dxf>
  </rfmt>
  <rcc rId="2686" sId="1">
    <nc r="O838">
      <f>N838 / AA863</f>
    </nc>
  </rcc>
  <rfmt sheetId="1" sqref="O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8" start="0" length="2147483647">
    <dxf>
      <font/>
    </dxf>
  </rfmt>
  <rfmt sheetId="1" sqref="O838" start="0" length="2147483647">
    <dxf>
      <font/>
    </dxf>
  </rfmt>
  <rcc rId="2687" sId="1">
    <nc r="P838">
      <f>N838 / AA864</f>
    </nc>
  </rcc>
  <rfmt sheetId="1" sqref="P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8" start="0" length="2147483647">
    <dxf>
      <font/>
    </dxf>
  </rfmt>
  <rfmt sheetId="1" sqref="P838" start="0" length="2147483647">
    <dxf>
      <font/>
    </dxf>
  </rfmt>
  <rcc rId="2688" sId="1">
    <nc r="Q838">
      <f>IF(J838=0,0,G838*J838*V838/M838)</f>
    </nc>
  </rcc>
  <rfmt sheetId="1" sqref="Q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8" start="0" length="2147483647">
    <dxf>
      <font/>
    </dxf>
  </rfmt>
  <rfmt sheetId="1" sqref="Q838" start="0" length="2147483647">
    <dxf>
      <font/>
    </dxf>
  </rfmt>
  <rcc rId="2689" sId="1">
    <nc r="R838">
      <f>Q838 / AA863*100</f>
    </nc>
  </rcc>
  <rfmt sheetId="1" sqref="R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8" start="0" length="2147483647">
    <dxf>
      <font/>
    </dxf>
  </rfmt>
  <rfmt sheetId="1" sqref="R838" start="0" length="2147483647">
    <dxf>
      <font/>
    </dxf>
  </rfmt>
  <rcc rId="2690" sId="1">
    <nc r="S838">
      <f>Q838 / AA864*100</f>
    </nc>
  </rcc>
  <rfmt sheetId="1" sqref="S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8" start="0" length="2147483647">
    <dxf>
      <font/>
    </dxf>
  </rfmt>
  <rfmt sheetId="1" sqref="S838" start="0" length="2147483647">
    <dxf>
      <font/>
    </dxf>
  </rfmt>
  <rcc rId="2691" sId="1">
    <nc r="T838">
      <f>IF(S838&lt;0,R838,0)</f>
    </nc>
  </rcc>
  <rfmt sheetId="1" sqref="T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8" start="0" length="2147483647">
    <dxf>
      <font/>
    </dxf>
  </rfmt>
  <rfmt sheetId="1" sqref="T838" start="0" length="2147483647">
    <dxf>
      <font/>
    </dxf>
  </rfmt>
  <rcc rId="2692" sId="1">
    <nc r="U838">
      <f>IF(S838&gt;0,R838,0)</f>
    </nc>
  </rcc>
  <rfmt sheetId="1" sqref="U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8" start="0" length="2147483647">
    <dxf>
      <font/>
    </dxf>
  </rfmt>
  <rfmt sheetId="1" sqref="U838" start="0" length="2147483647">
    <dxf>
      <font/>
    </dxf>
  </rfmt>
  <rcc rId="2693" sId="1">
    <nc r="V838">
      <f>IF(EXACT(D838,UPPER(D838)),1,0.01)/X838</f>
    </nc>
  </rcc>
  <rfmt sheetId="1" sqref="V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8" start="0" length="2147483647">
    <dxf>
      <font/>
    </dxf>
  </rfmt>
  <rfmt sheetId="1" sqref="V838" start="0" length="2147483647">
    <dxf>
      <font/>
    </dxf>
  </rfmt>
  <rcc rId="2694" sId="1">
    <nc r="W838">
      <v>0</v>
    </nc>
  </rcc>
  <rfmt sheetId="1" sqref="W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8" start="0" length="2147483647">
    <dxf>
      <font/>
    </dxf>
  </rfmt>
  <rfmt sheetId="1" sqref="W838" start="0" length="2147483647">
    <dxf>
      <font/>
    </dxf>
  </rfmt>
  <rcc rId="2695" sId="1">
    <nc r="X838">
      <v>1</v>
    </nc>
  </rcc>
  <rfmt sheetId="1" sqref="X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8" start="0" length="2147483647">
    <dxf>
      <font/>
    </dxf>
  </rfmt>
  <rfmt sheetId="1" sqref="X838" start="0" length="2147483647">
    <dxf>
      <font/>
    </dxf>
  </rfmt>
  <rcc rId="2696" sId="1">
    <nc r="Y838">
      <f>IF(AND(S838&lt;0,O838&gt;0),O838,0)</f>
    </nc>
  </rcc>
  <rfmt sheetId="1" sqref="Y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8" start="0" length="2147483647">
    <dxf>
      <font/>
    </dxf>
  </rfmt>
  <rfmt sheetId="1" sqref="Y838" start="0" length="2147483647">
    <dxf>
      <font/>
    </dxf>
  </rfmt>
  <rcc rId="2697" sId="1">
    <nc r="Z838">
      <f>IF(AND(S838&gt;0,O838&gt;0),O838,0)</f>
    </nc>
  </rcc>
  <rfmt sheetId="1" sqref="Z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8" start="0" length="2147483647">
    <dxf>
      <font/>
    </dxf>
  </rfmt>
  <rfmt sheetId="1" sqref="Z838" start="0" length="2147483647">
    <dxf>
      <font/>
    </dxf>
  </rfmt>
  <rcc rId="2698" sId="1">
    <nc r="AC838">
      <f>IF(OR(OR(F838="#N/A N/A",F838="#N/A Real Time"),OR(AB838="#N/A N/A",AB838="#N/A Real Time")),0,  F838 - AB838)</f>
    </nc>
  </rcc>
  <rfmt sheetId="1" sqref="AC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8" start="0" length="0">
    <dxf>
      <fill>
        <patternFill patternType="solid">
          <bgColor rgb="FFF2F2F2"/>
        </patternFill>
      </fill>
    </dxf>
  </rfmt>
  <rfmt sheetId="1" sqref="AC838" start="0" length="2147483647">
    <dxf>
      <font/>
    </dxf>
  </rfmt>
  <rfmt sheetId="1" sqref="AC838" start="0" length="2147483647">
    <dxf>
      <font/>
    </dxf>
  </rfmt>
  <rcc rId="2699" sId="1">
    <nc r="AD838">
      <f>IF(OR(AB838=0,AB838="#N/A N/A"),0,AC838 / AB838*100)</f>
    </nc>
  </rcc>
  <rfmt sheetId="1" sqref="AD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8" start="0" length="0">
    <dxf>
      <fill>
        <patternFill patternType="solid">
          <bgColor rgb="FFF2F2F2"/>
        </patternFill>
      </fill>
    </dxf>
  </rfmt>
  <rfmt sheetId="1" sqref="AD838" start="0" length="2147483647">
    <dxf>
      <font/>
    </dxf>
  </rfmt>
  <rfmt sheetId="1" sqref="AD838" start="0" length="2147483647">
    <dxf>
      <font/>
    </dxf>
  </rfmt>
  <rcc rId="2700" sId="1" numFmtId="4">
    <nc r="AE838">
      <v>-24576</v>
    </nc>
  </rcc>
  <rfmt sheetId="1" sqref="AE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8" start="0" length="0">
    <dxf>
      <fill>
        <patternFill patternType="solid">
          <bgColor rgb="FFF2F2F2"/>
        </patternFill>
      </fill>
    </dxf>
  </rfmt>
  <rfmt sheetId="1" sqref="AE838" start="0" length="2147483647">
    <dxf>
      <font/>
    </dxf>
  </rfmt>
  <rfmt sheetId="1" sqref="AE838" start="0" length="2147483647">
    <dxf>
      <font/>
    </dxf>
  </rfmt>
  <rcc rId="2701" sId="1">
    <nc r="AF838">
      <f>IF(D838 = D864,1,_xll.BDP(K838,$AF$11)*L838)</f>
    </nc>
  </rcc>
  <rfmt sheetId="1" sqref="AF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8" start="0" length="0">
    <dxf>
      <fill>
        <patternFill patternType="solid">
          <bgColor rgb="FFF2F2F2"/>
        </patternFill>
      </fill>
    </dxf>
  </rfmt>
  <rfmt sheetId="1" sqref="AF838" start="0" length="2147483647">
    <dxf>
      <font/>
    </dxf>
  </rfmt>
  <rfmt sheetId="1" sqref="AF838" start="0" length="2147483647">
    <dxf>
      <font/>
    </dxf>
  </rfmt>
  <rcc rId="2702" sId="1">
    <nc r="AG838">
      <f>AC838*AE838*V838/AF838 / AI863</f>
    </nc>
  </rcc>
  <rfmt sheetId="1" sqref="AG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8" start="0" length="0">
    <dxf>
      <fill>
        <patternFill patternType="solid">
          <bgColor rgb="FFF2F2F2"/>
        </patternFill>
      </fill>
    </dxf>
  </rfmt>
  <rfmt sheetId="1" sqref="AG838" start="0" length="2147483647">
    <dxf>
      <font/>
    </dxf>
  </rfmt>
  <rfmt sheetId="1" sqref="AG838" start="0" length="2147483647">
    <dxf>
      <font/>
    </dxf>
  </rfmt>
  <rcc rId="2703" sId="1">
    <nc r="AH838">
      <f>AC838*AE838*V838/AF838 / AI864</f>
    </nc>
  </rcc>
  <rfmt sheetId="1" sqref="AH8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8" start="0" length="0">
    <dxf>
      <fill>
        <patternFill patternType="solid">
          <bgColor rgb="FFF2F2F2"/>
        </patternFill>
      </fill>
    </dxf>
  </rfmt>
  <rfmt sheetId="1" sqref="AH838" start="0" length="2147483647">
    <dxf>
      <font/>
    </dxf>
  </rfmt>
  <rfmt sheetId="1" sqref="AH838" start="0" length="2147483647">
    <dxf>
      <font/>
    </dxf>
  </rfmt>
  <rrc rId="2704" sId="1" ref="A839:XFD839" action="insertRow">
    <undo index="0" exp="area" dr="G$1:G$1048576" r="E9" sId="1"/>
    <undo index="2" exp="area" ref3D="1" dr="$A$774:$XFD$86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39:AI839" start="0" length="0">
    <dxf>
      <fill>
        <patternFill patternType="none">
          <bgColor indexed="65"/>
        </patternFill>
      </fill>
    </dxf>
  </rfmt>
  <rfmt sheetId="1" sqref="A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39" start="0" length="2147483647">
    <dxf>
      <font/>
    </dxf>
  </rfmt>
  <rfmt sheetId="1" sqref="A839" start="0" length="2147483647">
    <dxf>
      <font/>
    </dxf>
  </rfmt>
  <rfmt sheetId="1" sqref="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9" start="0" length="2147483647">
    <dxf>
      <font/>
    </dxf>
  </rfmt>
  <rfmt sheetId="1" sqref="B839" start="0" length="2147483647">
    <dxf>
      <font/>
    </dxf>
  </rfmt>
  <rfmt sheetId="1" sqref="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9" start="0" length="2147483647">
    <dxf>
      <font/>
    </dxf>
  </rfmt>
  <rfmt sheetId="1" sqref="C839" start="0" length="2147483647">
    <dxf>
      <font/>
    </dxf>
  </rfmt>
  <rfmt sheetId="1" sqref="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9" start="0" length="2147483647">
    <dxf>
      <font/>
    </dxf>
  </rfmt>
  <rfmt sheetId="1" sqref="D839" start="0" length="2147483647">
    <dxf>
      <font/>
    </dxf>
  </rfmt>
  <rfmt sheetId="1" sqref="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9" start="0" length="2147483647">
    <dxf>
      <font/>
    </dxf>
  </rfmt>
  <rfmt sheetId="1" sqref="E839" start="0" length="2147483647">
    <dxf>
      <font/>
    </dxf>
  </rfmt>
  <rfmt sheetId="1" sqref="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9" start="0" length="2147483647">
    <dxf>
      <font/>
    </dxf>
  </rfmt>
  <rfmt sheetId="1" sqref="F839" start="0" length="2147483647">
    <dxf>
      <font/>
    </dxf>
  </rfmt>
  <rfmt sheetId="1" sqref="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9" start="0" length="2147483647">
    <dxf>
      <font/>
    </dxf>
  </rfmt>
  <rfmt sheetId="1" sqref="G839" start="0" length="2147483647">
    <dxf>
      <font/>
    </dxf>
  </rfmt>
  <rfmt sheetId="1" sqref="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9" start="0" length="2147483647">
    <dxf>
      <font/>
    </dxf>
  </rfmt>
  <rfmt sheetId="1" sqref="H839" start="0" length="2147483647">
    <dxf>
      <font/>
    </dxf>
  </rfmt>
  <rfmt sheetId="1" sqref="I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9" start="0" length="2147483647">
    <dxf>
      <font/>
    </dxf>
  </rfmt>
  <rfmt sheetId="1" sqref="I839" start="0" length="2147483647">
    <dxf>
      <font/>
    </dxf>
  </rfmt>
  <rfmt sheetId="1" sqref="J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9" start="0" length="2147483647">
    <dxf>
      <font/>
    </dxf>
  </rfmt>
  <rfmt sheetId="1" sqref="J839" start="0" length="2147483647">
    <dxf>
      <font/>
    </dxf>
  </rfmt>
  <rfmt sheetId="1" sqref="K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9" start="0" length="2147483647">
    <dxf>
      <font/>
    </dxf>
  </rfmt>
  <rfmt sheetId="1" sqref="K839" start="0" length="2147483647">
    <dxf>
      <font/>
    </dxf>
  </rfmt>
  <rfmt sheetId="1" sqref="L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9" start="0" length="2147483647">
    <dxf>
      <font/>
    </dxf>
  </rfmt>
  <rfmt sheetId="1" sqref="L839" start="0" length="2147483647">
    <dxf>
      <font/>
    </dxf>
  </rfmt>
  <rfmt sheetId="1" sqref="M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9" start="0" length="2147483647">
    <dxf>
      <font/>
    </dxf>
  </rfmt>
  <rfmt sheetId="1" sqref="M839" start="0" length="2147483647">
    <dxf>
      <font/>
    </dxf>
  </rfmt>
  <rfmt sheetId="1" sqref="N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9" start="0" length="2147483647">
    <dxf>
      <font/>
    </dxf>
  </rfmt>
  <rfmt sheetId="1" sqref="N839" start="0" length="2147483647">
    <dxf>
      <font/>
    </dxf>
  </rfmt>
  <rfmt sheetId="1" sqref="O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9" start="0" length="2147483647">
    <dxf>
      <font/>
    </dxf>
  </rfmt>
  <rfmt sheetId="1" sqref="O839" start="0" length="2147483647">
    <dxf>
      <font/>
    </dxf>
  </rfmt>
  <rfmt sheetId="1" sqref="P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9" start="0" length="2147483647">
    <dxf>
      <font/>
    </dxf>
  </rfmt>
  <rfmt sheetId="1" sqref="P839" start="0" length="2147483647">
    <dxf>
      <font/>
    </dxf>
  </rfmt>
  <rfmt sheetId="1" sqref="Q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9" start="0" length="2147483647">
    <dxf>
      <font/>
    </dxf>
  </rfmt>
  <rfmt sheetId="1" sqref="Q839" start="0" length="2147483647">
    <dxf>
      <font/>
    </dxf>
  </rfmt>
  <rfmt sheetId="1" sqref="R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9" start="0" length="2147483647">
    <dxf>
      <font/>
    </dxf>
  </rfmt>
  <rfmt sheetId="1" sqref="R839" start="0" length="2147483647">
    <dxf>
      <font/>
    </dxf>
  </rfmt>
  <rfmt sheetId="1" sqref="S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9" start="0" length="2147483647">
    <dxf>
      <font/>
    </dxf>
  </rfmt>
  <rfmt sheetId="1" sqref="S839" start="0" length="2147483647">
    <dxf>
      <font/>
    </dxf>
  </rfmt>
  <rfmt sheetId="1" sqref="T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9" start="0" length="2147483647">
    <dxf>
      <font/>
    </dxf>
  </rfmt>
  <rfmt sheetId="1" sqref="T839" start="0" length="2147483647">
    <dxf>
      <font/>
    </dxf>
  </rfmt>
  <rfmt sheetId="1" sqref="U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9" start="0" length="2147483647">
    <dxf>
      <font/>
    </dxf>
  </rfmt>
  <rfmt sheetId="1" sqref="U839" start="0" length="2147483647">
    <dxf>
      <font/>
    </dxf>
  </rfmt>
  <rfmt sheetId="1" sqref="V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9" start="0" length="2147483647">
    <dxf>
      <font/>
    </dxf>
  </rfmt>
  <rfmt sheetId="1" sqref="V839" start="0" length="2147483647">
    <dxf>
      <font/>
    </dxf>
  </rfmt>
  <rfmt sheetId="1" sqref="W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9" start="0" length="2147483647">
    <dxf>
      <font/>
    </dxf>
  </rfmt>
  <rfmt sheetId="1" sqref="W839" start="0" length="2147483647">
    <dxf>
      <font/>
    </dxf>
  </rfmt>
  <rfmt sheetId="1" sqref="X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9" start="0" length="2147483647">
    <dxf>
      <font/>
    </dxf>
  </rfmt>
  <rfmt sheetId="1" sqref="X839" start="0" length="2147483647">
    <dxf>
      <font/>
    </dxf>
  </rfmt>
  <rfmt sheetId="1" sqref="Y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9" start="0" length="2147483647">
    <dxf>
      <font/>
    </dxf>
  </rfmt>
  <rfmt sheetId="1" sqref="Y839" start="0" length="2147483647">
    <dxf>
      <font/>
    </dxf>
  </rfmt>
  <rfmt sheetId="1" sqref="Z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9" start="0" length="2147483647">
    <dxf>
      <font/>
    </dxf>
  </rfmt>
  <rfmt sheetId="1" sqref="Z839" start="0" length="2147483647">
    <dxf>
      <font/>
    </dxf>
  </rfmt>
  <rfmt sheetId="1" sqref="AA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39" start="0" length="2147483647">
    <dxf>
      <font/>
    </dxf>
  </rfmt>
  <rfmt sheetId="1" sqref="AA839" start="0" length="2147483647">
    <dxf>
      <font/>
    </dxf>
  </rfmt>
  <rfmt sheetId="1" sqref="A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9" start="0" length="0">
    <dxf>
      <fill>
        <patternFill patternType="solid">
          <bgColor rgb="FFF2F2F2"/>
        </patternFill>
      </fill>
    </dxf>
  </rfmt>
  <rfmt sheetId="1" sqref="AB839" start="0" length="2147483647">
    <dxf>
      <font/>
    </dxf>
  </rfmt>
  <rfmt sheetId="1" sqref="AB839" start="0" length="2147483647">
    <dxf>
      <font/>
    </dxf>
  </rfmt>
  <rfmt sheetId="1" sqref="A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9" start="0" length="0">
    <dxf>
      <fill>
        <patternFill patternType="solid">
          <bgColor rgb="FFF2F2F2"/>
        </patternFill>
      </fill>
    </dxf>
  </rfmt>
  <rfmt sheetId="1" sqref="AC839" start="0" length="2147483647">
    <dxf>
      <font/>
    </dxf>
  </rfmt>
  <rfmt sheetId="1" sqref="AC839" start="0" length="2147483647">
    <dxf>
      <font/>
    </dxf>
  </rfmt>
  <rfmt sheetId="1" sqref="A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9" start="0" length="0">
    <dxf>
      <fill>
        <patternFill patternType="solid">
          <bgColor rgb="FFF2F2F2"/>
        </patternFill>
      </fill>
    </dxf>
  </rfmt>
  <rfmt sheetId="1" sqref="AD839" start="0" length="2147483647">
    <dxf>
      <font/>
    </dxf>
  </rfmt>
  <rfmt sheetId="1" sqref="AD839" start="0" length="2147483647">
    <dxf>
      <font/>
    </dxf>
  </rfmt>
  <rfmt sheetId="1" sqref="A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9" start="0" length="0">
    <dxf>
      <fill>
        <patternFill patternType="solid">
          <bgColor rgb="FFF2F2F2"/>
        </patternFill>
      </fill>
    </dxf>
  </rfmt>
  <rfmt sheetId="1" sqref="AE839" start="0" length="2147483647">
    <dxf>
      <font/>
    </dxf>
  </rfmt>
  <rfmt sheetId="1" sqref="AE839" start="0" length="2147483647">
    <dxf>
      <font/>
    </dxf>
  </rfmt>
  <rfmt sheetId="1" sqref="A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9" start="0" length="0">
    <dxf>
      <fill>
        <patternFill patternType="solid">
          <bgColor rgb="FFF2F2F2"/>
        </patternFill>
      </fill>
    </dxf>
  </rfmt>
  <rfmt sheetId="1" sqref="AF839" start="0" length="2147483647">
    <dxf>
      <font/>
    </dxf>
  </rfmt>
  <rfmt sheetId="1" sqref="AF839" start="0" length="2147483647">
    <dxf>
      <font/>
    </dxf>
  </rfmt>
  <rfmt sheetId="1" sqref="A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9" start="0" length="0">
    <dxf>
      <fill>
        <patternFill patternType="solid">
          <bgColor rgb="FFF2F2F2"/>
        </patternFill>
      </fill>
    </dxf>
  </rfmt>
  <rfmt sheetId="1" sqref="AG839" start="0" length="2147483647">
    <dxf>
      <font/>
    </dxf>
  </rfmt>
  <rfmt sheetId="1" sqref="AG839" start="0" length="2147483647">
    <dxf>
      <font/>
    </dxf>
  </rfmt>
  <rfmt sheetId="1" sqref="A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9" start="0" length="0">
    <dxf>
      <fill>
        <patternFill patternType="solid">
          <bgColor rgb="FFF2F2F2"/>
        </patternFill>
      </fill>
    </dxf>
  </rfmt>
  <rfmt sheetId="1" sqref="AH839" start="0" length="2147483647">
    <dxf>
      <font/>
    </dxf>
  </rfmt>
  <rfmt sheetId="1" sqref="AH839" start="0" length="2147483647">
    <dxf>
      <font/>
    </dxf>
  </rfmt>
  <rfmt sheetId="1" sqref="AI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39" start="0" length="0">
    <dxf>
      <fill>
        <patternFill patternType="solid">
          <bgColor rgb="FFF2F2F2"/>
        </patternFill>
      </fill>
    </dxf>
  </rfmt>
  <rfmt sheetId="1" sqref="AI839" start="0" length="2147483647">
    <dxf>
      <font/>
    </dxf>
  </rfmt>
  <rfmt sheetId="1" sqref="AI839" start="0" length="2147483647">
    <dxf>
      <font/>
    </dxf>
  </rfmt>
  <rcc rId="2705" sId="1">
    <nc r="B839">
      <v>28352</v>
    </nc>
  </rcc>
  <rfmt sheetId="1" sqref="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39" start="0" length="2147483647">
    <dxf>
      <font/>
    </dxf>
  </rfmt>
  <rfmt sheetId="1" sqref="B839" start="0" length="2147483647">
    <dxf>
      <font/>
    </dxf>
  </rfmt>
  <rcc rId="2706" sId="1">
    <nc r="C839" t="inlineStr">
      <is>
        <t>RHIM LN Equity</t>
      </is>
    </nc>
  </rcc>
  <rfmt sheetId="1" sqref="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39" start="0" length="2147483647">
    <dxf>
      <font/>
    </dxf>
  </rfmt>
  <rfmt sheetId="1" sqref="C839" start="0" length="2147483647">
    <dxf>
      <font/>
    </dxf>
  </rfmt>
  <rcc rId="2707" sId="1">
    <nc r="E839" t="inlineStr">
      <is>
        <t>Rhi Magnesita</t>
      </is>
    </nc>
  </rcc>
  <rfmt sheetId="1" sqref="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39" start="0" length="2147483647">
    <dxf>
      <font/>
    </dxf>
  </rfmt>
  <rfmt sheetId="1" sqref="E839" start="0" length="2147483647">
    <dxf>
      <font/>
    </dxf>
  </rfmt>
  <rcc rId="2708" sId="1">
    <nc r="D839">
      <f>_xll.BDP(C839,$D$11)</f>
    </nc>
  </rcc>
  <rfmt sheetId="1" sqref="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39" start="0" length="2147483647">
    <dxf>
      <font/>
    </dxf>
  </rfmt>
  <rfmt sheetId="1" sqref="D839" start="0" length="2147483647">
    <dxf>
      <font/>
    </dxf>
  </rfmt>
  <rcc rId="2709" sId="1">
    <nc r="F839">
      <f>_xll.BDP(C839,$F$11)</f>
    </nc>
  </rcc>
  <rfmt sheetId="1" sqref="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39" start="0" length="2147483647">
    <dxf>
      <font/>
    </dxf>
  </rfmt>
  <rfmt sheetId="1" sqref="F839" start="0" length="2147483647">
    <dxf>
      <font/>
    </dxf>
  </rfmt>
  <rcc rId="2710" sId="1">
    <nc r="G839">
      <f>_xll.BDP(C839,$G$11)</f>
    </nc>
  </rcc>
  <rfmt sheetId="1" sqref="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39" start="0" length="2147483647">
    <dxf>
      <font/>
    </dxf>
  </rfmt>
  <rfmt sheetId="1" sqref="G839" start="0" length="2147483647">
    <dxf>
      <font/>
    </dxf>
  </rfmt>
  <rcc rId="2711" sId="1">
    <nc r="AB839">
      <f>_xll.BDH(C839,$AB$11,$D$1,$D$1)</f>
    </nc>
  </rcc>
  <rfmt sheetId="1" sqref="AB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39" start="0" length="0">
    <dxf>
      <fill>
        <patternFill patternType="solid">
          <bgColor rgb="FFF2F2F2"/>
        </patternFill>
      </fill>
    </dxf>
  </rfmt>
  <rfmt sheetId="1" sqref="AB839" start="0" length="2147483647">
    <dxf>
      <font/>
    </dxf>
  </rfmt>
  <rfmt sheetId="1" sqref="AB839" start="0" length="2147483647">
    <dxf>
      <font/>
    </dxf>
  </rfmt>
  <rcc rId="2712" sId="1">
    <nc r="H839">
      <f>IF(OR(OR(G839="#N/A N/A",G839="#N/A Real Time"),OR(F839="#N/A N/A",F839="#N/A Real Time")),0,  G839 - F839)</f>
    </nc>
  </rcc>
  <rfmt sheetId="1" sqref="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39" start="0" length="2147483647">
    <dxf>
      <font/>
    </dxf>
  </rfmt>
  <rfmt sheetId="1" sqref="H839" start="0" length="2147483647">
    <dxf>
      <font/>
    </dxf>
  </rfmt>
  <rcc rId="2713" sId="1">
    <nc r="I839">
      <f>IF(OR(F839=0,F839="#N/A N/A"),0,H839 / F839*100)</f>
    </nc>
  </rcc>
  <rfmt sheetId="1" sqref="I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39" start="0" length="2147483647">
    <dxf>
      <font/>
    </dxf>
  </rfmt>
  <rfmt sheetId="1" sqref="I839" start="0" length="2147483647">
    <dxf>
      <font/>
    </dxf>
  </rfmt>
  <rcc rId="2714" sId="1" numFmtId="4">
    <nc r="J839">
      <v>4306</v>
    </nc>
  </rcc>
  <rfmt sheetId="1" sqref="J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39" start="0" length="2147483647">
    <dxf>
      <font/>
    </dxf>
  </rfmt>
  <rfmt sheetId="1" sqref="J839" start="0" length="2147483647">
    <dxf>
      <font/>
    </dxf>
  </rfmt>
  <rcc rId="2715" sId="1">
    <nc r="K839">
      <f>CONCATENATE(D865,D839, " Curncy")</f>
    </nc>
  </rcc>
  <rfmt sheetId="1" sqref="K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39" start="0" length="2147483647">
    <dxf>
      <font/>
    </dxf>
  </rfmt>
  <rfmt sheetId="1" sqref="K839" start="0" length="2147483647">
    <dxf>
      <font/>
    </dxf>
  </rfmt>
  <rcc rId="2716" sId="1">
    <nc r="L839">
      <f>IF(D839 = D865,1,_xll.BDP(K839,$L$11))</f>
    </nc>
  </rcc>
  <rfmt sheetId="1" sqref="L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39" start="0" length="2147483647">
    <dxf>
      <font/>
    </dxf>
  </rfmt>
  <rfmt sheetId="1" sqref="L839" start="0" length="2147483647">
    <dxf>
      <font/>
    </dxf>
  </rfmt>
  <rcc rId="2717" sId="1">
    <nc r="M839">
      <f>IF(D839 = D865,1,_xll.BDP(K839,$M$11)*L839)</f>
    </nc>
  </rcc>
  <rfmt sheetId="1" sqref="M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39" start="0" length="2147483647">
    <dxf>
      <font/>
    </dxf>
  </rfmt>
  <rfmt sheetId="1" sqref="M839" start="0" length="2147483647">
    <dxf>
      <font/>
    </dxf>
  </rfmt>
  <rcc rId="2718" sId="1">
    <nc r="N839">
      <f>H839*J839*V839/M839</f>
    </nc>
  </rcc>
  <rfmt sheetId="1" sqref="N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39" start="0" length="2147483647">
    <dxf>
      <font/>
    </dxf>
  </rfmt>
  <rfmt sheetId="1" sqref="N839" start="0" length="2147483647">
    <dxf>
      <font/>
    </dxf>
  </rfmt>
  <rcc rId="2719" sId="1">
    <nc r="O839">
      <f>N839 / AA864</f>
    </nc>
  </rcc>
  <rfmt sheetId="1" sqref="O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39" start="0" length="2147483647">
    <dxf>
      <font/>
    </dxf>
  </rfmt>
  <rfmt sheetId="1" sqref="O839" start="0" length="2147483647">
    <dxf>
      <font/>
    </dxf>
  </rfmt>
  <rcc rId="2720" sId="1">
    <nc r="P839">
      <f>N839 / AA865</f>
    </nc>
  </rcc>
  <rfmt sheetId="1" sqref="P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39" start="0" length="2147483647">
    <dxf>
      <font/>
    </dxf>
  </rfmt>
  <rfmt sheetId="1" sqref="P839" start="0" length="2147483647">
    <dxf>
      <font/>
    </dxf>
  </rfmt>
  <rcc rId="2721" sId="1">
    <nc r="Q839">
      <f>IF(J839=0,0,G839*J839*V839/M839)</f>
    </nc>
  </rcc>
  <rfmt sheetId="1" sqref="Q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39" start="0" length="2147483647">
    <dxf>
      <font/>
    </dxf>
  </rfmt>
  <rfmt sheetId="1" sqref="Q839" start="0" length="2147483647">
    <dxf>
      <font/>
    </dxf>
  </rfmt>
  <rcc rId="2722" sId="1">
    <nc r="R839">
      <f>Q839 / AA864*100</f>
    </nc>
  </rcc>
  <rfmt sheetId="1" sqref="R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39" start="0" length="2147483647">
    <dxf>
      <font/>
    </dxf>
  </rfmt>
  <rfmt sheetId="1" sqref="R839" start="0" length="2147483647">
    <dxf>
      <font/>
    </dxf>
  </rfmt>
  <rcc rId="2723" sId="1">
    <nc r="S839">
      <f>Q839 / AA865*100</f>
    </nc>
  </rcc>
  <rfmt sheetId="1" sqref="S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39" start="0" length="2147483647">
    <dxf>
      <font/>
    </dxf>
  </rfmt>
  <rfmt sheetId="1" sqref="S839" start="0" length="2147483647">
    <dxf>
      <font/>
    </dxf>
  </rfmt>
  <rcc rId="2724" sId="1">
    <nc r="T839">
      <f>IF(S839&lt;0,R839,0)</f>
    </nc>
  </rcc>
  <rfmt sheetId="1" sqref="T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39" start="0" length="2147483647">
    <dxf>
      <font/>
    </dxf>
  </rfmt>
  <rfmt sheetId="1" sqref="T839" start="0" length="2147483647">
    <dxf>
      <font/>
    </dxf>
  </rfmt>
  <rcc rId="2725" sId="1">
    <nc r="U839">
      <f>IF(S839&gt;0,R839,0)</f>
    </nc>
  </rcc>
  <rfmt sheetId="1" sqref="U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39" start="0" length="2147483647">
    <dxf>
      <font/>
    </dxf>
  </rfmt>
  <rfmt sheetId="1" sqref="U839" start="0" length="2147483647">
    <dxf>
      <font/>
    </dxf>
  </rfmt>
  <rcc rId="2726" sId="1">
    <nc r="V839">
      <f>IF(EXACT(D839,UPPER(D839)),1,0.01)/X839</f>
    </nc>
  </rcc>
  <rfmt sheetId="1" sqref="V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39" start="0" length="2147483647">
    <dxf>
      <font/>
    </dxf>
  </rfmt>
  <rfmt sheetId="1" sqref="V839" start="0" length="2147483647">
    <dxf>
      <font/>
    </dxf>
  </rfmt>
  <rcc rId="2727" sId="1">
    <nc r="W839">
      <v>0</v>
    </nc>
  </rcc>
  <rfmt sheetId="1" sqref="W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39" start="0" length="2147483647">
    <dxf>
      <font/>
    </dxf>
  </rfmt>
  <rfmt sheetId="1" sqref="W839" start="0" length="2147483647">
    <dxf>
      <font/>
    </dxf>
  </rfmt>
  <rcc rId="2728" sId="1">
    <nc r="X839">
      <v>1</v>
    </nc>
  </rcc>
  <rfmt sheetId="1" sqref="X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39" start="0" length="2147483647">
    <dxf>
      <font/>
    </dxf>
  </rfmt>
  <rfmt sheetId="1" sqref="X839" start="0" length="2147483647">
    <dxf>
      <font/>
    </dxf>
  </rfmt>
  <rcc rId="2729" sId="1">
    <nc r="Y839">
      <f>IF(AND(S839&lt;0,O839&gt;0),O839,0)</f>
    </nc>
  </rcc>
  <rfmt sheetId="1" sqref="Y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39" start="0" length="2147483647">
    <dxf>
      <font/>
    </dxf>
  </rfmt>
  <rfmt sheetId="1" sqref="Y839" start="0" length="2147483647">
    <dxf>
      <font/>
    </dxf>
  </rfmt>
  <rcc rId="2730" sId="1">
    <nc r="Z839">
      <f>IF(AND(S839&gt;0,O839&gt;0),O839,0)</f>
    </nc>
  </rcc>
  <rfmt sheetId="1" sqref="Z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39" start="0" length="2147483647">
    <dxf>
      <font/>
    </dxf>
  </rfmt>
  <rfmt sheetId="1" sqref="Z839" start="0" length="2147483647">
    <dxf>
      <font/>
    </dxf>
  </rfmt>
  <rcc rId="2731" sId="1">
    <nc r="AC839">
      <f>IF(OR(OR(F839="#N/A N/A",F839="#N/A Real Time"),OR(AB839="#N/A N/A",AB839="#N/A Real Time")),0,  F839 - AB839)</f>
    </nc>
  </rcc>
  <rfmt sheetId="1" sqref="AC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39" start="0" length="0">
    <dxf>
      <fill>
        <patternFill patternType="solid">
          <bgColor rgb="FFF2F2F2"/>
        </patternFill>
      </fill>
    </dxf>
  </rfmt>
  <rfmt sheetId="1" sqref="AC839" start="0" length="2147483647">
    <dxf>
      <font/>
    </dxf>
  </rfmt>
  <rfmt sheetId="1" sqref="AC839" start="0" length="2147483647">
    <dxf>
      <font/>
    </dxf>
  </rfmt>
  <rcc rId="2732" sId="1">
    <nc r="AD839">
      <f>IF(OR(AB839=0,AB839="#N/A N/A"),0,AC839 / AB839*100)</f>
    </nc>
  </rcc>
  <rfmt sheetId="1" sqref="AD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39" start="0" length="0">
    <dxf>
      <fill>
        <patternFill patternType="solid">
          <bgColor rgb="FFF2F2F2"/>
        </patternFill>
      </fill>
    </dxf>
  </rfmt>
  <rfmt sheetId="1" sqref="AD839" start="0" length="2147483647">
    <dxf>
      <font/>
    </dxf>
  </rfmt>
  <rfmt sheetId="1" sqref="AD839" start="0" length="2147483647">
    <dxf>
      <font/>
    </dxf>
  </rfmt>
  <rcc rId="2733" sId="1" numFmtId="4">
    <nc r="AE839">
      <v>4306</v>
    </nc>
  </rcc>
  <rfmt sheetId="1" sqref="AE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39" start="0" length="0">
    <dxf>
      <fill>
        <patternFill patternType="solid">
          <bgColor rgb="FFF2F2F2"/>
        </patternFill>
      </fill>
    </dxf>
  </rfmt>
  <rfmt sheetId="1" sqref="AE839" start="0" length="2147483647">
    <dxf>
      <font/>
    </dxf>
  </rfmt>
  <rfmt sheetId="1" sqref="AE839" start="0" length="2147483647">
    <dxf>
      <font/>
    </dxf>
  </rfmt>
  <rcc rId="2734" sId="1">
    <nc r="AF839">
      <f>IF(D839 = D865,1,_xll.BDP(K839,$AF$11)*L839)</f>
    </nc>
  </rcc>
  <rfmt sheetId="1" sqref="AF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39" start="0" length="0">
    <dxf>
      <fill>
        <patternFill patternType="solid">
          <bgColor rgb="FFF2F2F2"/>
        </patternFill>
      </fill>
    </dxf>
  </rfmt>
  <rfmt sheetId="1" sqref="AF839" start="0" length="2147483647">
    <dxf>
      <font/>
    </dxf>
  </rfmt>
  <rfmt sheetId="1" sqref="AF839" start="0" length="2147483647">
    <dxf>
      <font/>
    </dxf>
  </rfmt>
  <rcc rId="2735" sId="1">
    <nc r="AG839">
      <f>AC839*AE839*V839/AF839 / AI864</f>
    </nc>
  </rcc>
  <rfmt sheetId="1" sqref="AG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39" start="0" length="0">
    <dxf>
      <fill>
        <patternFill patternType="solid">
          <bgColor rgb="FFF2F2F2"/>
        </patternFill>
      </fill>
    </dxf>
  </rfmt>
  <rfmt sheetId="1" sqref="AG839" start="0" length="2147483647">
    <dxf>
      <font/>
    </dxf>
  </rfmt>
  <rfmt sheetId="1" sqref="AG839" start="0" length="2147483647">
    <dxf>
      <font/>
    </dxf>
  </rfmt>
  <rcc rId="2736" sId="1">
    <nc r="AH839">
      <f>AC839*AE839*V839/AF839 / AI865</f>
    </nc>
  </rcc>
  <rfmt sheetId="1" sqref="AH8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39" start="0" length="0">
    <dxf>
      <fill>
        <patternFill patternType="solid">
          <bgColor rgb="FFF2F2F2"/>
        </patternFill>
      </fill>
    </dxf>
  </rfmt>
  <rfmt sheetId="1" sqref="AH839" start="0" length="2147483647">
    <dxf>
      <font/>
    </dxf>
  </rfmt>
  <rfmt sheetId="1" sqref="AH839" start="0" length="2147483647">
    <dxf>
      <font/>
    </dxf>
  </rfmt>
  <rcc rId="2737" sId="1" numFmtId="4">
    <oc r="J840">
      <v>185050</v>
    </oc>
    <nc r="J840">
      <v>192790</v>
    </nc>
  </rcc>
  <rcc rId="2738" sId="1" numFmtId="4">
    <oc r="AE840">
      <v>185050</v>
    </oc>
    <nc r="AE840">
      <v>192790</v>
    </nc>
  </rcc>
  <rcc rId="2739" sId="1" numFmtId="4">
    <oc r="J841">
      <v>-2658</v>
    </oc>
    <nc r="J841">
      <v>-3943</v>
    </nc>
  </rcc>
  <rcc rId="2740" sId="1" numFmtId="4">
    <oc r="AE841">
      <v>-2658</v>
    </oc>
    <nc r="AE841">
      <v>-3943</v>
    </nc>
  </rcc>
  <rrc rId="2741" sId="1" ref="A842:XFD842" action="insertRow">
    <undo index="0" exp="area" dr="G$1:G$1048576" r="E9" sId="1"/>
    <undo index="2" exp="area" ref3D="1" dr="$A$774:$XFD$86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42:AI842" start="0" length="0">
    <dxf>
      <fill>
        <patternFill patternType="none">
          <bgColor indexed="65"/>
        </patternFill>
      </fill>
    </dxf>
  </rfmt>
  <rfmt sheetId="1" sqref="A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2" start="0" length="2147483647">
    <dxf>
      <font/>
    </dxf>
  </rfmt>
  <rfmt sheetId="1" sqref="A842" start="0" length="2147483647">
    <dxf>
      <font/>
    </dxf>
  </rfmt>
  <rfmt sheetId="1" sqref="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2" start="0" length="2147483647">
    <dxf>
      <font/>
    </dxf>
  </rfmt>
  <rfmt sheetId="1" sqref="B842" start="0" length="2147483647">
    <dxf>
      <font/>
    </dxf>
  </rfmt>
  <rfmt sheetId="1" sqref="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2" start="0" length="2147483647">
    <dxf>
      <font/>
    </dxf>
  </rfmt>
  <rfmt sheetId="1" sqref="C842" start="0" length="2147483647">
    <dxf>
      <font/>
    </dxf>
  </rfmt>
  <rfmt sheetId="1" sqref="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2" start="0" length="2147483647">
    <dxf>
      <font/>
    </dxf>
  </rfmt>
  <rfmt sheetId="1" sqref="D842" start="0" length="2147483647">
    <dxf>
      <font/>
    </dxf>
  </rfmt>
  <rfmt sheetId="1" sqref="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2" start="0" length="2147483647">
    <dxf>
      <font/>
    </dxf>
  </rfmt>
  <rfmt sheetId="1" sqref="E842" start="0" length="2147483647">
    <dxf>
      <font/>
    </dxf>
  </rfmt>
  <rfmt sheetId="1" sqref="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2" start="0" length="2147483647">
    <dxf>
      <font/>
    </dxf>
  </rfmt>
  <rfmt sheetId="1" sqref="F842" start="0" length="2147483647">
    <dxf>
      <font/>
    </dxf>
  </rfmt>
  <rfmt sheetId="1" sqref="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2" start="0" length="2147483647">
    <dxf>
      <font/>
    </dxf>
  </rfmt>
  <rfmt sheetId="1" sqref="G842" start="0" length="2147483647">
    <dxf>
      <font/>
    </dxf>
  </rfmt>
  <rfmt sheetId="1" sqref="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2" start="0" length="2147483647">
    <dxf>
      <font/>
    </dxf>
  </rfmt>
  <rfmt sheetId="1" sqref="H842" start="0" length="2147483647">
    <dxf>
      <font/>
    </dxf>
  </rfmt>
  <rfmt sheetId="1" sqref="I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2" start="0" length="2147483647">
    <dxf>
      <font/>
    </dxf>
  </rfmt>
  <rfmt sheetId="1" sqref="I842" start="0" length="2147483647">
    <dxf>
      <font/>
    </dxf>
  </rfmt>
  <rfmt sheetId="1" sqref="J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2" start="0" length="2147483647">
    <dxf>
      <font/>
    </dxf>
  </rfmt>
  <rfmt sheetId="1" sqref="J842" start="0" length="2147483647">
    <dxf>
      <font/>
    </dxf>
  </rfmt>
  <rfmt sheetId="1" sqref="K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2" start="0" length="2147483647">
    <dxf>
      <font/>
    </dxf>
  </rfmt>
  <rfmt sheetId="1" sqref="K842" start="0" length="2147483647">
    <dxf>
      <font/>
    </dxf>
  </rfmt>
  <rfmt sheetId="1" sqref="L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2" start="0" length="2147483647">
    <dxf>
      <font/>
    </dxf>
  </rfmt>
  <rfmt sheetId="1" sqref="L842" start="0" length="2147483647">
    <dxf>
      <font/>
    </dxf>
  </rfmt>
  <rfmt sheetId="1" sqref="M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2" start="0" length="2147483647">
    <dxf>
      <font/>
    </dxf>
  </rfmt>
  <rfmt sheetId="1" sqref="M842" start="0" length="2147483647">
    <dxf>
      <font/>
    </dxf>
  </rfmt>
  <rfmt sheetId="1" sqref="N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2" start="0" length="2147483647">
    <dxf>
      <font/>
    </dxf>
  </rfmt>
  <rfmt sheetId="1" sqref="N842" start="0" length="2147483647">
    <dxf>
      <font/>
    </dxf>
  </rfmt>
  <rfmt sheetId="1" sqref="O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2" start="0" length="2147483647">
    <dxf>
      <font/>
    </dxf>
  </rfmt>
  <rfmt sheetId="1" sqref="O842" start="0" length="2147483647">
    <dxf>
      <font/>
    </dxf>
  </rfmt>
  <rfmt sheetId="1" sqref="P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2" start="0" length="2147483647">
    <dxf>
      <font/>
    </dxf>
  </rfmt>
  <rfmt sheetId="1" sqref="P842" start="0" length="2147483647">
    <dxf>
      <font/>
    </dxf>
  </rfmt>
  <rfmt sheetId="1" sqref="Q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2" start="0" length="2147483647">
    <dxf>
      <font/>
    </dxf>
  </rfmt>
  <rfmt sheetId="1" sqref="Q842" start="0" length="2147483647">
    <dxf>
      <font/>
    </dxf>
  </rfmt>
  <rfmt sheetId="1" sqref="R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2" start="0" length="2147483647">
    <dxf>
      <font/>
    </dxf>
  </rfmt>
  <rfmt sheetId="1" sqref="R842" start="0" length="2147483647">
    <dxf>
      <font/>
    </dxf>
  </rfmt>
  <rfmt sheetId="1" sqref="S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2" start="0" length="2147483647">
    <dxf>
      <font/>
    </dxf>
  </rfmt>
  <rfmt sheetId="1" sqref="S842" start="0" length="2147483647">
    <dxf>
      <font/>
    </dxf>
  </rfmt>
  <rfmt sheetId="1" sqref="T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2" start="0" length="2147483647">
    <dxf>
      <font/>
    </dxf>
  </rfmt>
  <rfmt sheetId="1" sqref="T842" start="0" length="2147483647">
    <dxf>
      <font/>
    </dxf>
  </rfmt>
  <rfmt sheetId="1" sqref="U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2" start="0" length="2147483647">
    <dxf>
      <font/>
    </dxf>
  </rfmt>
  <rfmt sheetId="1" sqref="U842" start="0" length="2147483647">
    <dxf>
      <font/>
    </dxf>
  </rfmt>
  <rfmt sheetId="1" sqref="V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2" start="0" length="2147483647">
    <dxf>
      <font/>
    </dxf>
  </rfmt>
  <rfmt sheetId="1" sqref="V842" start="0" length="2147483647">
    <dxf>
      <font/>
    </dxf>
  </rfmt>
  <rfmt sheetId="1" sqref="W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2" start="0" length="2147483647">
    <dxf>
      <font/>
    </dxf>
  </rfmt>
  <rfmt sheetId="1" sqref="W842" start="0" length="2147483647">
    <dxf>
      <font/>
    </dxf>
  </rfmt>
  <rfmt sheetId="1" sqref="X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2" start="0" length="2147483647">
    <dxf>
      <font/>
    </dxf>
  </rfmt>
  <rfmt sheetId="1" sqref="X842" start="0" length="2147483647">
    <dxf>
      <font/>
    </dxf>
  </rfmt>
  <rfmt sheetId="1" sqref="Y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2" start="0" length="2147483647">
    <dxf>
      <font/>
    </dxf>
  </rfmt>
  <rfmt sheetId="1" sqref="Y842" start="0" length="2147483647">
    <dxf>
      <font/>
    </dxf>
  </rfmt>
  <rfmt sheetId="1" sqref="Z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2" start="0" length="2147483647">
    <dxf>
      <font/>
    </dxf>
  </rfmt>
  <rfmt sheetId="1" sqref="Z842" start="0" length="2147483647">
    <dxf>
      <font/>
    </dxf>
  </rfmt>
  <rfmt sheetId="1" sqref="AA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2" start="0" length="2147483647">
    <dxf>
      <font/>
    </dxf>
  </rfmt>
  <rfmt sheetId="1" sqref="AA842" start="0" length="2147483647">
    <dxf>
      <font/>
    </dxf>
  </rfmt>
  <rfmt sheetId="1" sqref="A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2" start="0" length="0">
    <dxf>
      <fill>
        <patternFill patternType="solid">
          <bgColor rgb="FFF2F2F2"/>
        </patternFill>
      </fill>
    </dxf>
  </rfmt>
  <rfmt sheetId="1" sqref="AB842" start="0" length="2147483647">
    <dxf>
      <font/>
    </dxf>
  </rfmt>
  <rfmt sheetId="1" sqref="AB842" start="0" length="2147483647">
    <dxf>
      <font/>
    </dxf>
  </rfmt>
  <rfmt sheetId="1" sqref="A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2" start="0" length="0">
    <dxf>
      <fill>
        <patternFill patternType="solid">
          <bgColor rgb="FFF2F2F2"/>
        </patternFill>
      </fill>
    </dxf>
  </rfmt>
  <rfmt sheetId="1" sqref="AC842" start="0" length="2147483647">
    <dxf>
      <font/>
    </dxf>
  </rfmt>
  <rfmt sheetId="1" sqref="AC842" start="0" length="2147483647">
    <dxf>
      <font/>
    </dxf>
  </rfmt>
  <rfmt sheetId="1" sqref="A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2" start="0" length="0">
    <dxf>
      <fill>
        <patternFill patternType="solid">
          <bgColor rgb="FFF2F2F2"/>
        </patternFill>
      </fill>
    </dxf>
  </rfmt>
  <rfmt sheetId="1" sqref="AD842" start="0" length="2147483647">
    <dxf>
      <font/>
    </dxf>
  </rfmt>
  <rfmt sheetId="1" sqref="AD842" start="0" length="2147483647">
    <dxf>
      <font/>
    </dxf>
  </rfmt>
  <rfmt sheetId="1" sqref="A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2" start="0" length="0">
    <dxf>
      <fill>
        <patternFill patternType="solid">
          <bgColor rgb="FFF2F2F2"/>
        </patternFill>
      </fill>
    </dxf>
  </rfmt>
  <rfmt sheetId="1" sqref="AE842" start="0" length="2147483647">
    <dxf>
      <font/>
    </dxf>
  </rfmt>
  <rfmt sheetId="1" sqref="AE842" start="0" length="2147483647">
    <dxf>
      <font/>
    </dxf>
  </rfmt>
  <rfmt sheetId="1" sqref="A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2" start="0" length="0">
    <dxf>
      <fill>
        <patternFill patternType="solid">
          <bgColor rgb="FFF2F2F2"/>
        </patternFill>
      </fill>
    </dxf>
  </rfmt>
  <rfmt sheetId="1" sqref="AF842" start="0" length="2147483647">
    <dxf>
      <font/>
    </dxf>
  </rfmt>
  <rfmt sheetId="1" sqref="AF842" start="0" length="2147483647">
    <dxf>
      <font/>
    </dxf>
  </rfmt>
  <rfmt sheetId="1" sqref="A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2" start="0" length="0">
    <dxf>
      <fill>
        <patternFill patternType="solid">
          <bgColor rgb="FFF2F2F2"/>
        </patternFill>
      </fill>
    </dxf>
  </rfmt>
  <rfmt sheetId="1" sqref="AG842" start="0" length="2147483647">
    <dxf>
      <font/>
    </dxf>
  </rfmt>
  <rfmt sheetId="1" sqref="AG842" start="0" length="2147483647">
    <dxf>
      <font/>
    </dxf>
  </rfmt>
  <rfmt sheetId="1" sqref="A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2" start="0" length="0">
    <dxf>
      <fill>
        <patternFill patternType="solid">
          <bgColor rgb="FFF2F2F2"/>
        </patternFill>
      </fill>
    </dxf>
  </rfmt>
  <rfmt sheetId="1" sqref="AH842" start="0" length="2147483647">
    <dxf>
      <font/>
    </dxf>
  </rfmt>
  <rfmt sheetId="1" sqref="AH842" start="0" length="2147483647">
    <dxf>
      <font/>
    </dxf>
  </rfmt>
  <rfmt sheetId="1" sqref="AI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2" start="0" length="0">
    <dxf>
      <fill>
        <patternFill patternType="solid">
          <bgColor rgb="FFF2F2F2"/>
        </patternFill>
      </fill>
    </dxf>
  </rfmt>
  <rfmt sheetId="1" sqref="AI842" start="0" length="2147483647">
    <dxf>
      <font/>
    </dxf>
  </rfmt>
  <rfmt sheetId="1" sqref="AI842" start="0" length="2147483647">
    <dxf>
      <font/>
    </dxf>
  </rfmt>
  <rcc rId="2742" sId="1">
    <nc r="B842">
      <v>6885</v>
    </nc>
  </rcc>
  <rfmt sheetId="1" sqref="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2" start="0" length="2147483647">
    <dxf>
      <font/>
    </dxf>
  </rfmt>
  <rfmt sheetId="1" sqref="B842" start="0" length="2147483647">
    <dxf>
      <font/>
    </dxf>
  </rfmt>
  <rcc rId="2743" sId="1">
    <nc r="C842" t="inlineStr">
      <is>
        <t>SRS IM Equity</t>
      </is>
    </nc>
  </rcc>
  <rfmt sheetId="1" sqref="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2" start="0" length="2147483647">
    <dxf>
      <font/>
    </dxf>
  </rfmt>
  <rfmt sheetId="1" sqref="C842" start="0" length="2147483647">
    <dxf>
      <font/>
    </dxf>
  </rfmt>
  <rcc rId="2744" sId="1">
    <nc r="E842" t="inlineStr">
      <is>
        <t>Saras</t>
      </is>
    </nc>
  </rcc>
  <rfmt sheetId="1" sqref="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2" start="0" length="2147483647">
    <dxf>
      <font/>
    </dxf>
  </rfmt>
  <rfmt sheetId="1" sqref="E842" start="0" length="2147483647">
    <dxf>
      <font/>
    </dxf>
  </rfmt>
  <rcc rId="2745" sId="1">
    <nc r="D842">
      <f>_xll.BDP(C842,$D$11)</f>
    </nc>
  </rcc>
  <rfmt sheetId="1" sqref="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2" start="0" length="2147483647">
    <dxf>
      <font/>
    </dxf>
  </rfmt>
  <rfmt sheetId="1" sqref="D842" start="0" length="2147483647">
    <dxf>
      <font/>
    </dxf>
  </rfmt>
  <rcc rId="2746" sId="1">
    <nc r="F842">
      <f>_xll.BDP(C842,$F$11)</f>
    </nc>
  </rcc>
  <rfmt sheetId="1" sqref="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2" start="0" length="2147483647">
    <dxf>
      <font/>
    </dxf>
  </rfmt>
  <rfmt sheetId="1" sqref="F842" start="0" length="2147483647">
    <dxf>
      <font/>
    </dxf>
  </rfmt>
  <rcc rId="2747" sId="1">
    <nc r="G842">
      <f>_xll.BDP(C842,$G$11)</f>
    </nc>
  </rcc>
  <rfmt sheetId="1" sqref="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2" start="0" length="2147483647">
    <dxf>
      <font/>
    </dxf>
  </rfmt>
  <rfmt sheetId="1" sqref="G842" start="0" length="2147483647">
    <dxf>
      <font/>
    </dxf>
  </rfmt>
  <rcc rId="2748" sId="1">
    <nc r="AB842">
      <f>_xll.BDH(C842,$AB$11,$D$1,$D$1)</f>
    </nc>
  </rcc>
  <rfmt sheetId="1" sqref="AB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2" start="0" length="0">
    <dxf>
      <fill>
        <patternFill patternType="solid">
          <bgColor rgb="FFF2F2F2"/>
        </patternFill>
      </fill>
    </dxf>
  </rfmt>
  <rfmt sheetId="1" sqref="AB842" start="0" length="2147483647">
    <dxf>
      <font/>
    </dxf>
  </rfmt>
  <rfmt sheetId="1" sqref="AB842" start="0" length="2147483647">
    <dxf>
      <font/>
    </dxf>
  </rfmt>
  <rcc rId="2749" sId="1">
    <nc r="H842">
      <f>IF(OR(OR(G842="#N/A N/A",G842="#N/A Real Time"),OR(F842="#N/A N/A",F842="#N/A Real Time")),0,  G842 - F842)</f>
    </nc>
  </rcc>
  <rfmt sheetId="1" sqref="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2" start="0" length="2147483647">
    <dxf>
      <font/>
    </dxf>
  </rfmt>
  <rfmt sheetId="1" sqref="H842" start="0" length="2147483647">
    <dxf>
      <font/>
    </dxf>
  </rfmt>
  <rcc rId="2750" sId="1">
    <nc r="I842">
      <f>IF(OR(F842=0,F842="#N/A N/A"),0,H842 / F842*100)</f>
    </nc>
  </rcc>
  <rfmt sheetId="1" sqref="I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2" start="0" length="2147483647">
    <dxf>
      <font/>
    </dxf>
  </rfmt>
  <rfmt sheetId="1" sqref="I842" start="0" length="2147483647">
    <dxf>
      <font/>
    </dxf>
  </rfmt>
  <rcc rId="2751" sId="1" numFmtId="4">
    <nc r="J842">
      <v>150237</v>
    </nc>
  </rcc>
  <rfmt sheetId="1" sqref="J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2" start="0" length="2147483647">
    <dxf>
      <font/>
    </dxf>
  </rfmt>
  <rfmt sheetId="1" sqref="J842" start="0" length="2147483647">
    <dxf>
      <font/>
    </dxf>
  </rfmt>
  <rcc rId="2752" sId="1">
    <nc r="K842">
      <f>CONCATENATE(D866,D842, " Curncy")</f>
    </nc>
  </rcc>
  <rfmt sheetId="1" sqref="K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2" start="0" length="2147483647">
    <dxf>
      <font/>
    </dxf>
  </rfmt>
  <rfmt sheetId="1" sqref="K842" start="0" length="2147483647">
    <dxf>
      <font/>
    </dxf>
  </rfmt>
  <rcc rId="2753" sId="1">
    <nc r="L842">
      <f>IF(D842 = D866,1,_xll.BDP(K842,$L$11))</f>
    </nc>
  </rcc>
  <rfmt sheetId="1" sqref="L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2" start="0" length="2147483647">
    <dxf>
      <font/>
    </dxf>
  </rfmt>
  <rfmt sheetId="1" sqref="L842" start="0" length="2147483647">
    <dxf>
      <font/>
    </dxf>
  </rfmt>
  <rcc rId="2754" sId="1">
    <nc r="M842">
      <f>IF(D842 = D866,1,_xll.BDP(K842,$M$11)*L842)</f>
    </nc>
  </rcc>
  <rfmt sheetId="1" sqref="M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2" start="0" length="2147483647">
    <dxf>
      <font/>
    </dxf>
  </rfmt>
  <rfmt sheetId="1" sqref="M842" start="0" length="2147483647">
    <dxf>
      <font/>
    </dxf>
  </rfmt>
  <rcc rId="2755" sId="1">
    <nc r="N842">
      <f>H842*J842*V842/M842</f>
    </nc>
  </rcc>
  <rfmt sheetId="1" sqref="N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2" start="0" length="2147483647">
    <dxf>
      <font/>
    </dxf>
  </rfmt>
  <rfmt sheetId="1" sqref="N842" start="0" length="2147483647">
    <dxf>
      <font/>
    </dxf>
  </rfmt>
  <rcc rId="2756" sId="1">
    <nc r="O842">
      <f>N842 / AA865</f>
    </nc>
  </rcc>
  <rfmt sheetId="1" sqref="O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2" start="0" length="2147483647">
    <dxf>
      <font/>
    </dxf>
  </rfmt>
  <rfmt sheetId="1" sqref="O842" start="0" length="2147483647">
    <dxf>
      <font/>
    </dxf>
  </rfmt>
  <rcc rId="2757" sId="1">
    <nc r="P842">
      <f>N842 / AA866</f>
    </nc>
  </rcc>
  <rfmt sheetId="1" sqref="P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2" start="0" length="2147483647">
    <dxf>
      <font/>
    </dxf>
  </rfmt>
  <rfmt sheetId="1" sqref="P842" start="0" length="2147483647">
    <dxf>
      <font/>
    </dxf>
  </rfmt>
  <rcc rId="2758" sId="1">
    <nc r="Q842">
      <f>IF(J842=0,0,G842*J842*V842/M842)</f>
    </nc>
  </rcc>
  <rfmt sheetId="1" sqref="Q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2" start="0" length="2147483647">
    <dxf>
      <font/>
    </dxf>
  </rfmt>
  <rfmt sheetId="1" sqref="Q842" start="0" length="2147483647">
    <dxf>
      <font/>
    </dxf>
  </rfmt>
  <rcc rId="2759" sId="1">
    <nc r="R842">
      <f>Q842 / AA865*100</f>
    </nc>
  </rcc>
  <rfmt sheetId="1" sqref="R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2" start="0" length="2147483647">
    <dxf>
      <font/>
    </dxf>
  </rfmt>
  <rfmt sheetId="1" sqref="R842" start="0" length="2147483647">
    <dxf>
      <font/>
    </dxf>
  </rfmt>
  <rcc rId="2760" sId="1">
    <nc r="S842">
      <f>Q842 / AA866*100</f>
    </nc>
  </rcc>
  <rfmt sheetId="1" sqref="S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2" start="0" length="2147483647">
    <dxf>
      <font/>
    </dxf>
  </rfmt>
  <rfmt sheetId="1" sqref="S842" start="0" length="2147483647">
    <dxf>
      <font/>
    </dxf>
  </rfmt>
  <rcc rId="2761" sId="1">
    <nc r="T842">
      <f>IF(S842&lt;0,R842,0)</f>
    </nc>
  </rcc>
  <rfmt sheetId="1" sqref="T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2" start="0" length="2147483647">
    <dxf>
      <font/>
    </dxf>
  </rfmt>
  <rfmt sheetId="1" sqref="T842" start="0" length="2147483647">
    <dxf>
      <font/>
    </dxf>
  </rfmt>
  <rcc rId="2762" sId="1">
    <nc r="U842">
      <f>IF(S842&gt;0,R842,0)</f>
    </nc>
  </rcc>
  <rfmt sheetId="1" sqref="U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2" start="0" length="2147483647">
    <dxf>
      <font/>
    </dxf>
  </rfmt>
  <rfmt sheetId="1" sqref="U842" start="0" length="2147483647">
    <dxf>
      <font/>
    </dxf>
  </rfmt>
  <rcc rId="2763" sId="1">
    <nc r="V842">
      <f>IF(EXACT(D842,UPPER(D842)),1,0.01)/X842</f>
    </nc>
  </rcc>
  <rfmt sheetId="1" sqref="V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2" start="0" length="2147483647">
    <dxf>
      <font/>
    </dxf>
  </rfmt>
  <rfmt sheetId="1" sqref="V842" start="0" length="2147483647">
    <dxf>
      <font/>
    </dxf>
  </rfmt>
  <rcc rId="2764" sId="1">
    <nc r="W842">
      <v>0</v>
    </nc>
  </rcc>
  <rfmt sheetId="1" sqref="W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2" start="0" length="2147483647">
    <dxf>
      <font/>
    </dxf>
  </rfmt>
  <rfmt sheetId="1" sqref="W842" start="0" length="2147483647">
    <dxf>
      <font/>
    </dxf>
  </rfmt>
  <rcc rId="2765" sId="1">
    <nc r="X842">
      <v>1</v>
    </nc>
  </rcc>
  <rfmt sheetId="1" sqref="X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2" start="0" length="2147483647">
    <dxf>
      <font/>
    </dxf>
  </rfmt>
  <rfmt sheetId="1" sqref="X842" start="0" length="2147483647">
    <dxf>
      <font/>
    </dxf>
  </rfmt>
  <rcc rId="2766" sId="1">
    <nc r="Y842">
      <f>IF(AND(S842&lt;0,O842&gt;0),O842,0)</f>
    </nc>
  </rcc>
  <rfmt sheetId="1" sqref="Y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2" start="0" length="2147483647">
    <dxf>
      <font/>
    </dxf>
  </rfmt>
  <rfmt sheetId="1" sqref="Y842" start="0" length="2147483647">
    <dxf>
      <font/>
    </dxf>
  </rfmt>
  <rcc rId="2767" sId="1">
    <nc r="Z842">
      <f>IF(AND(S842&gt;0,O842&gt;0),O842,0)</f>
    </nc>
  </rcc>
  <rfmt sheetId="1" sqref="Z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2" start="0" length="2147483647">
    <dxf>
      <font/>
    </dxf>
  </rfmt>
  <rfmt sheetId="1" sqref="Z842" start="0" length="2147483647">
    <dxf>
      <font/>
    </dxf>
  </rfmt>
  <rcc rId="2768" sId="1">
    <nc r="AC842">
      <f>IF(OR(OR(F842="#N/A N/A",F842="#N/A Real Time"),OR(AB842="#N/A N/A",AB842="#N/A Real Time")),0,  F842 - AB842)</f>
    </nc>
  </rcc>
  <rfmt sheetId="1" sqref="AC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2" start="0" length="0">
    <dxf>
      <fill>
        <patternFill patternType="solid">
          <bgColor rgb="FFF2F2F2"/>
        </patternFill>
      </fill>
    </dxf>
  </rfmt>
  <rfmt sheetId="1" sqref="AC842" start="0" length="2147483647">
    <dxf>
      <font/>
    </dxf>
  </rfmt>
  <rfmt sheetId="1" sqref="AC842" start="0" length="2147483647">
    <dxf>
      <font/>
    </dxf>
  </rfmt>
  <rcc rId="2769" sId="1">
    <nc r="AD842">
      <f>IF(OR(AB842=0,AB842="#N/A N/A"),0,AC842 / AB842*100)</f>
    </nc>
  </rcc>
  <rfmt sheetId="1" sqref="AD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2" start="0" length="0">
    <dxf>
      <fill>
        <patternFill patternType="solid">
          <bgColor rgb="FFF2F2F2"/>
        </patternFill>
      </fill>
    </dxf>
  </rfmt>
  <rfmt sheetId="1" sqref="AD842" start="0" length="2147483647">
    <dxf>
      <font/>
    </dxf>
  </rfmt>
  <rfmt sheetId="1" sqref="AD842" start="0" length="2147483647">
    <dxf>
      <font/>
    </dxf>
  </rfmt>
  <rcc rId="2770" sId="1" numFmtId="4">
    <nc r="AE842">
      <v>150237</v>
    </nc>
  </rcc>
  <rfmt sheetId="1" sqref="AE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2" start="0" length="0">
    <dxf>
      <fill>
        <patternFill patternType="solid">
          <bgColor rgb="FFF2F2F2"/>
        </patternFill>
      </fill>
    </dxf>
  </rfmt>
  <rfmt sheetId="1" sqref="AE842" start="0" length="2147483647">
    <dxf>
      <font/>
    </dxf>
  </rfmt>
  <rfmt sheetId="1" sqref="AE842" start="0" length="2147483647">
    <dxf>
      <font/>
    </dxf>
  </rfmt>
  <rcc rId="2771" sId="1">
    <nc r="AF842">
      <f>IF(D842 = D866,1,_xll.BDP(K842,$AF$11)*L842)</f>
    </nc>
  </rcc>
  <rfmt sheetId="1" sqref="AF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2" start="0" length="0">
    <dxf>
      <fill>
        <patternFill patternType="solid">
          <bgColor rgb="FFF2F2F2"/>
        </patternFill>
      </fill>
    </dxf>
  </rfmt>
  <rfmt sheetId="1" sqref="AF842" start="0" length="2147483647">
    <dxf>
      <font/>
    </dxf>
  </rfmt>
  <rfmt sheetId="1" sqref="AF842" start="0" length="2147483647">
    <dxf>
      <font/>
    </dxf>
  </rfmt>
  <rcc rId="2772" sId="1">
    <nc r="AG842">
      <f>AC842*AE842*V842/AF842 / AI865</f>
    </nc>
  </rcc>
  <rfmt sheetId="1" sqref="AG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2" start="0" length="0">
    <dxf>
      <fill>
        <patternFill patternType="solid">
          <bgColor rgb="FFF2F2F2"/>
        </patternFill>
      </fill>
    </dxf>
  </rfmt>
  <rfmt sheetId="1" sqref="AG842" start="0" length="2147483647">
    <dxf>
      <font/>
    </dxf>
  </rfmt>
  <rfmt sheetId="1" sqref="AG842" start="0" length="2147483647">
    <dxf>
      <font/>
    </dxf>
  </rfmt>
  <rcc rId="2773" sId="1">
    <nc r="AH842">
      <f>AC842*AE842*V842/AF842 / AI866</f>
    </nc>
  </rcc>
  <rfmt sheetId="1" sqref="AH8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2" start="0" length="0">
    <dxf>
      <fill>
        <patternFill patternType="solid">
          <bgColor rgb="FFF2F2F2"/>
        </patternFill>
      </fill>
    </dxf>
  </rfmt>
  <rfmt sheetId="1" sqref="AH842" start="0" length="2147483647">
    <dxf>
      <font/>
    </dxf>
  </rfmt>
  <rfmt sheetId="1" sqref="AH842" start="0" length="2147483647">
    <dxf>
      <font/>
    </dxf>
  </rfmt>
  <rcc rId="2774" sId="1" numFmtId="4">
    <oc r="J843">
      <v>-2920</v>
    </oc>
    <nc r="J843">
      <v>0</v>
    </nc>
  </rcc>
  <rcc rId="2775" sId="1" numFmtId="4">
    <oc r="AE843">
      <v>-2920</v>
    </oc>
    <nc r="AE843">
      <v>0</v>
    </nc>
  </rcc>
  <rrc rId="2776" sId="1" ref="A844:XFD844" action="insertRow">
    <undo index="0" exp="area" dr="G$1:G$1048576" r="E9" sId="1"/>
    <undo index="2" exp="area" ref3D="1" dr="$A$774:$XFD$86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44:AI844" start="0" length="0">
    <dxf>
      <fill>
        <patternFill patternType="none">
          <bgColor indexed="65"/>
        </patternFill>
      </fill>
    </dxf>
  </rfmt>
  <rfmt sheetId="1" sqref="A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4" start="0" length="2147483647">
    <dxf>
      <font/>
    </dxf>
  </rfmt>
  <rfmt sheetId="1" sqref="A844" start="0" length="2147483647">
    <dxf>
      <font/>
    </dxf>
  </rfmt>
  <rfmt sheetId="1" sqref="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4" start="0" length="2147483647">
    <dxf>
      <font/>
    </dxf>
  </rfmt>
  <rfmt sheetId="1" sqref="B844" start="0" length="2147483647">
    <dxf>
      <font/>
    </dxf>
  </rfmt>
  <rfmt sheetId="1" sqref="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4" start="0" length="2147483647">
    <dxf>
      <font/>
    </dxf>
  </rfmt>
  <rfmt sheetId="1" sqref="C844" start="0" length="2147483647">
    <dxf>
      <font/>
    </dxf>
  </rfmt>
  <rfmt sheetId="1" sqref="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4" start="0" length="2147483647">
    <dxf>
      <font/>
    </dxf>
  </rfmt>
  <rfmt sheetId="1" sqref="D844" start="0" length="2147483647">
    <dxf>
      <font/>
    </dxf>
  </rfmt>
  <rfmt sheetId="1" sqref="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4" start="0" length="2147483647">
    <dxf>
      <font/>
    </dxf>
  </rfmt>
  <rfmt sheetId="1" sqref="E844" start="0" length="2147483647">
    <dxf>
      <font/>
    </dxf>
  </rfmt>
  <rfmt sheetId="1" sqref="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4" start="0" length="2147483647">
    <dxf>
      <font/>
    </dxf>
  </rfmt>
  <rfmt sheetId="1" sqref="F844" start="0" length="2147483647">
    <dxf>
      <font/>
    </dxf>
  </rfmt>
  <rfmt sheetId="1" sqref="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4" start="0" length="2147483647">
    <dxf>
      <font/>
    </dxf>
  </rfmt>
  <rfmt sheetId="1" sqref="G844" start="0" length="2147483647">
    <dxf>
      <font/>
    </dxf>
  </rfmt>
  <rfmt sheetId="1" sqref="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4" start="0" length="2147483647">
    <dxf>
      <font/>
    </dxf>
  </rfmt>
  <rfmt sheetId="1" sqref="H844" start="0" length="2147483647">
    <dxf>
      <font/>
    </dxf>
  </rfmt>
  <rfmt sheetId="1" sqref="I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4" start="0" length="2147483647">
    <dxf>
      <font/>
    </dxf>
  </rfmt>
  <rfmt sheetId="1" sqref="I844" start="0" length="2147483647">
    <dxf>
      <font/>
    </dxf>
  </rfmt>
  <rfmt sheetId="1" sqref="J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4" start="0" length="2147483647">
    <dxf>
      <font/>
    </dxf>
  </rfmt>
  <rfmt sheetId="1" sqref="J844" start="0" length="2147483647">
    <dxf>
      <font/>
    </dxf>
  </rfmt>
  <rfmt sheetId="1" sqref="K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4" start="0" length="2147483647">
    <dxf>
      <font/>
    </dxf>
  </rfmt>
  <rfmt sheetId="1" sqref="K844" start="0" length="2147483647">
    <dxf>
      <font/>
    </dxf>
  </rfmt>
  <rfmt sheetId="1" sqref="L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4" start="0" length="2147483647">
    <dxf>
      <font/>
    </dxf>
  </rfmt>
  <rfmt sheetId="1" sqref="L844" start="0" length="2147483647">
    <dxf>
      <font/>
    </dxf>
  </rfmt>
  <rfmt sheetId="1" sqref="M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4" start="0" length="2147483647">
    <dxf>
      <font/>
    </dxf>
  </rfmt>
  <rfmt sheetId="1" sqref="M844" start="0" length="2147483647">
    <dxf>
      <font/>
    </dxf>
  </rfmt>
  <rfmt sheetId="1" sqref="N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4" start="0" length="2147483647">
    <dxf>
      <font/>
    </dxf>
  </rfmt>
  <rfmt sheetId="1" sqref="N844" start="0" length="2147483647">
    <dxf>
      <font/>
    </dxf>
  </rfmt>
  <rfmt sheetId="1" sqref="O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4" start="0" length="2147483647">
    <dxf>
      <font/>
    </dxf>
  </rfmt>
  <rfmt sheetId="1" sqref="O844" start="0" length="2147483647">
    <dxf>
      <font/>
    </dxf>
  </rfmt>
  <rfmt sheetId="1" sqref="P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4" start="0" length="2147483647">
    <dxf>
      <font/>
    </dxf>
  </rfmt>
  <rfmt sheetId="1" sqref="P844" start="0" length="2147483647">
    <dxf>
      <font/>
    </dxf>
  </rfmt>
  <rfmt sheetId="1" sqref="Q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4" start="0" length="2147483647">
    <dxf>
      <font/>
    </dxf>
  </rfmt>
  <rfmt sheetId="1" sqref="Q844" start="0" length="2147483647">
    <dxf>
      <font/>
    </dxf>
  </rfmt>
  <rfmt sheetId="1" sqref="R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4" start="0" length="2147483647">
    <dxf>
      <font/>
    </dxf>
  </rfmt>
  <rfmt sheetId="1" sqref="R844" start="0" length="2147483647">
    <dxf>
      <font/>
    </dxf>
  </rfmt>
  <rfmt sheetId="1" sqref="S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4" start="0" length="2147483647">
    <dxf>
      <font/>
    </dxf>
  </rfmt>
  <rfmt sheetId="1" sqref="S844" start="0" length="2147483647">
    <dxf>
      <font/>
    </dxf>
  </rfmt>
  <rfmt sheetId="1" sqref="T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4" start="0" length="2147483647">
    <dxf>
      <font/>
    </dxf>
  </rfmt>
  <rfmt sheetId="1" sqref="T844" start="0" length="2147483647">
    <dxf>
      <font/>
    </dxf>
  </rfmt>
  <rfmt sheetId="1" sqref="U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4" start="0" length="2147483647">
    <dxf>
      <font/>
    </dxf>
  </rfmt>
  <rfmt sheetId="1" sqref="U844" start="0" length="2147483647">
    <dxf>
      <font/>
    </dxf>
  </rfmt>
  <rfmt sheetId="1" sqref="V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4" start="0" length="2147483647">
    <dxf>
      <font/>
    </dxf>
  </rfmt>
  <rfmt sheetId="1" sqref="V844" start="0" length="2147483647">
    <dxf>
      <font/>
    </dxf>
  </rfmt>
  <rfmt sheetId="1" sqref="W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4" start="0" length="2147483647">
    <dxf>
      <font/>
    </dxf>
  </rfmt>
  <rfmt sheetId="1" sqref="W844" start="0" length="2147483647">
    <dxf>
      <font/>
    </dxf>
  </rfmt>
  <rfmt sheetId="1" sqref="X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4" start="0" length="2147483647">
    <dxf>
      <font/>
    </dxf>
  </rfmt>
  <rfmt sheetId="1" sqref="X844" start="0" length="2147483647">
    <dxf>
      <font/>
    </dxf>
  </rfmt>
  <rfmt sheetId="1" sqref="Y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4" start="0" length="2147483647">
    <dxf>
      <font/>
    </dxf>
  </rfmt>
  <rfmt sheetId="1" sqref="Y844" start="0" length="2147483647">
    <dxf>
      <font/>
    </dxf>
  </rfmt>
  <rfmt sheetId="1" sqref="Z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4" start="0" length="2147483647">
    <dxf>
      <font/>
    </dxf>
  </rfmt>
  <rfmt sheetId="1" sqref="Z844" start="0" length="2147483647">
    <dxf>
      <font/>
    </dxf>
  </rfmt>
  <rfmt sheetId="1" sqref="AA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4" start="0" length="2147483647">
    <dxf>
      <font/>
    </dxf>
  </rfmt>
  <rfmt sheetId="1" sqref="AA844" start="0" length="2147483647">
    <dxf>
      <font/>
    </dxf>
  </rfmt>
  <rfmt sheetId="1" sqref="A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4" start="0" length="0">
    <dxf>
      <fill>
        <patternFill patternType="solid">
          <bgColor rgb="FFF2F2F2"/>
        </patternFill>
      </fill>
    </dxf>
  </rfmt>
  <rfmt sheetId="1" sqref="AB844" start="0" length="2147483647">
    <dxf>
      <font/>
    </dxf>
  </rfmt>
  <rfmt sheetId="1" sqref="AB844" start="0" length="2147483647">
    <dxf>
      <font/>
    </dxf>
  </rfmt>
  <rfmt sheetId="1" sqref="A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4" start="0" length="0">
    <dxf>
      <fill>
        <patternFill patternType="solid">
          <bgColor rgb="FFF2F2F2"/>
        </patternFill>
      </fill>
    </dxf>
  </rfmt>
  <rfmt sheetId="1" sqref="AC844" start="0" length="2147483647">
    <dxf>
      <font/>
    </dxf>
  </rfmt>
  <rfmt sheetId="1" sqref="AC844" start="0" length="2147483647">
    <dxf>
      <font/>
    </dxf>
  </rfmt>
  <rfmt sheetId="1" sqref="A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4" start="0" length="0">
    <dxf>
      <fill>
        <patternFill patternType="solid">
          <bgColor rgb="FFF2F2F2"/>
        </patternFill>
      </fill>
    </dxf>
  </rfmt>
  <rfmt sheetId="1" sqref="AD844" start="0" length="2147483647">
    <dxf>
      <font/>
    </dxf>
  </rfmt>
  <rfmt sheetId="1" sqref="AD844" start="0" length="2147483647">
    <dxf>
      <font/>
    </dxf>
  </rfmt>
  <rfmt sheetId="1" sqref="A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4" start="0" length="0">
    <dxf>
      <fill>
        <patternFill patternType="solid">
          <bgColor rgb="FFF2F2F2"/>
        </patternFill>
      </fill>
    </dxf>
  </rfmt>
  <rfmt sheetId="1" sqref="AE844" start="0" length="2147483647">
    <dxf>
      <font/>
    </dxf>
  </rfmt>
  <rfmt sheetId="1" sqref="AE844" start="0" length="2147483647">
    <dxf>
      <font/>
    </dxf>
  </rfmt>
  <rfmt sheetId="1" sqref="A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4" start="0" length="0">
    <dxf>
      <fill>
        <patternFill patternType="solid">
          <bgColor rgb="FFF2F2F2"/>
        </patternFill>
      </fill>
    </dxf>
  </rfmt>
  <rfmt sheetId="1" sqref="AF844" start="0" length="2147483647">
    <dxf>
      <font/>
    </dxf>
  </rfmt>
  <rfmt sheetId="1" sqref="AF844" start="0" length="2147483647">
    <dxf>
      <font/>
    </dxf>
  </rfmt>
  <rfmt sheetId="1" sqref="A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4" start="0" length="0">
    <dxf>
      <fill>
        <patternFill patternType="solid">
          <bgColor rgb="FFF2F2F2"/>
        </patternFill>
      </fill>
    </dxf>
  </rfmt>
  <rfmt sheetId="1" sqref="AG844" start="0" length="2147483647">
    <dxf>
      <font/>
    </dxf>
  </rfmt>
  <rfmt sheetId="1" sqref="AG844" start="0" length="2147483647">
    <dxf>
      <font/>
    </dxf>
  </rfmt>
  <rfmt sheetId="1" sqref="A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4" start="0" length="0">
    <dxf>
      <fill>
        <patternFill patternType="solid">
          <bgColor rgb="FFF2F2F2"/>
        </patternFill>
      </fill>
    </dxf>
  </rfmt>
  <rfmt sheetId="1" sqref="AH844" start="0" length="2147483647">
    <dxf>
      <font/>
    </dxf>
  </rfmt>
  <rfmt sheetId="1" sqref="AH844" start="0" length="2147483647">
    <dxf>
      <font/>
    </dxf>
  </rfmt>
  <rfmt sheetId="1" sqref="AI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4" start="0" length="0">
    <dxf>
      <fill>
        <patternFill patternType="solid">
          <bgColor rgb="FFF2F2F2"/>
        </patternFill>
      </fill>
    </dxf>
  </rfmt>
  <rfmt sheetId="1" sqref="AI844" start="0" length="2147483647">
    <dxf>
      <font/>
    </dxf>
  </rfmt>
  <rfmt sheetId="1" sqref="AI844" start="0" length="2147483647">
    <dxf>
      <font/>
    </dxf>
  </rfmt>
  <rcc rId="2777" sId="1">
    <nc r="B844">
      <v>23156</v>
    </nc>
  </rcc>
  <rfmt sheetId="1" sqref="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4" start="0" length="2147483647">
    <dxf>
      <font/>
    </dxf>
  </rfmt>
  <rfmt sheetId="1" sqref="B844" start="0" length="2147483647">
    <dxf>
      <font/>
    </dxf>
  </rfmt>
  <rcc rId="2778" sId="1">
    <nc r="C844" t="inlineStr">
      <is>
        <t>SDRL US Equity</t>
      </is>
    </nc>
  </rcc>
  <rfmt sheetId="1" sqref="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4" start="0" length="2147483647">
    <dxf>
      <font/>
    </dxf>
  </rfmt>
  <rfmt sheetId="1" sqref="C844" start="0" length="2147483647">
    <dxf>
      <font/>
    </dxf>
  </rfmt>
  <rcc rId="2779" sId="1">
    <nc r="E844" t="inlineStr">
      <is>
        <t>Seadrill - USD</t>
      </is>
    </nc>
  </rcc>
  <rfmt sheetId="1" sqref="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4" start="0" length="2147483647">
    <dxf>
      <font/>
    </dxf>
  </rfmt>
  <rfmt sheetId="1" sqref="E844" start="0" length="2147483647">
    <dxf>
      <font/>
    </dxf>
  </rfmt>
  <rcc rId="2780" sId="1">
    <nc r="D844">
      <f>_xll.BDP(C844,$D$11)</f>
    </nc>
  </rcc>
  <rfmt sheetId="1" sqref="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4" start="0" length="2147483647">
    <dxf>
      <font/>
    </dxf>
  </rfmt>
  <rfmt sheetId="1" sqref="D844" start="0" length="2147483647">
    <dxf>
      <font/>
    </dxf>
  </rfmt>
  <rcc rId="2781" sId="1">
    <nc r="F844">
      <f>_xll.BDP(C844,$F$11)</f>
    </nc>
  </rcc>
  <rfmt sheetId="1" sqref="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4" start="0" length="2147483647">
    <dxf>
      <font/>
    </dxf>
  </rfmt>
  <rfmt sheetId="1" sqref="F844" start="0" length="2147483647">
    <dxf>
      <font/>
    </dxf>
  </rfmt>
  <rcc rId="2782" sId="1">
    <nc r="G844">
      <f>_xll.BDP(C844,$G$11)</f>
    </nc>
  </rcc>
  <rfmt sheetId="1" sqref="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4" start="0" length="2147483647">
    <dxf>
      <font/>
    </dxf>
  </rfmt>
  <rfmt sheetId="1" sqref="G844" start="0" length="2147483647">
    <dxf>
      <font/>
    </dxf>
  </rfmt>
  <rcc rId="2783" sId="1">
    <nc r="AB844">
      <f>_xll.BDH(C844,$AB$11,$D$1,$D$1)</f>
    </nc>
  </rcc>
  <rfmt sheetId="1" sqref="AB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4" start="0" length="0">
    <dxf>
      <fill>
        <patternFill patternType="solid">
          <bgColor rgb="FFF2F2F2"/>
        </patternFill>
      </fill>
    </dxf>
  </rfmt>
  <rfmt sheetId="1" sqref="AB844" start="0" length="2147483647">
    <dxf>
      <font/>
    </dxf>
  </rfmt>
  <rfmt sheetId="1" sqref="AB844" start="0" length="2147483647">
    <dxf>
      <font/>
    </dxf>
  </rfmt>
  <rcc rId="2784" sId="1">
    <nc r="H844">
      <f>IF(OR(OR(G844="#N/A N/A",G844="#N/A Real Time"),OR(F844="#N/A N/A",F844="#N/A Real Time")),0,  G844 - F844)</f>
    </nc>
  </rcc>
  <rfmt sheetId="1" sqref="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4" start="0" length="2147483647">
    <dxf>
      <font/>
    </dxf>
  </rfmt>
  <rfmt sheetId="1" sqref="H844" start="0" length="2147483647">
    <dxf>
      <font/>
    </dxf>
  </rfmt>
  <rcc rId="2785" sId="1">
    <nc r="I844">
      <f>IF(OR(F844=0,F844="#N/A N/A"),0,H844 / F844*100)</f>
    </nc>
  </rcc>
  <rfmt sheetId="1" sqref="I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4" start="0" length="2147483647">
    <dxf>
      <font/>
    </dxf>
  </rfmt>
  <rfmt sheetId="1" sqref="I844" start="0" length="2147483647">
    <dxf>
      <font/>
    </dxf>
  </rfmt>
  <rcc rId="2786" sId="1" numFmtId="4">
    <nc r="J844">
      <v>16899</v>
    </nc>
  </rcc>
  <rfmt sheetId="1" sqref="J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4" start="0" length="2147483647">
    <dxf>
      <font/>
    </dxf>
  </rfmt>
  <rfmt sheetId="1" sqref="J844" start="0" length="2147483647">
    <dxf>
      <font/>
    </dxf>
  </rfmt>
  <rcc rId="2787" sId="1">
    <nc r="K844">
      <f>CONCATENATE(D867,D844, " Curncy")</f>
    </nc>
  </rcc>
  <rfmt sheetId="1" sqref="K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4" start="0" length="2147483647">
    <dxf>
      <font/>
    </dxf>
  </rfmt>
  <rfmt sheetId="1" sqref="K844" start="0" length="2147483647">
    <dxf>
      <font/>
    </dxf>
  </rfmt>
  <rcc rId="2788" sId="1">
    <nc r="L844">
      <f>IF(D844 = D867,1,_xll.BDP(K844,$L$11))</f>
    </nc>
  </rcc>
  <rfmt sheetId="1" sqref="L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4" start="0" length="2147483647">
    <dxf>
      <font/>
    </dxf>
  </rfmt>
  <rfmt sheetId="1" sqref="L844" start="0" length="2147483647">
    <dxf>
      <font/>
    </dxf>
  </rfmt>
  <rcc rId="2789" sId="1">
    <nc r="M844">
      <f>IF(D844 = D867,1,_xll.BDP(K844,$M$11)*L844)</f>
    </nc>
  </rcc>
  <rfmt sheetId="1" sqref="M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4" start="0" length="2147483647">
    <dxf>
      <font/>
    </dxf>
  </rfmt>
  <rfmt sheetId="1" sqref="M844" start="0" length="2147483647">
    <dxf>
      <font/>
    </dxf>
  </rfmt>
  <rcc rId="2790" sId="1">
    <nc r="N844">
      <f>H844*J844*V844/M844</f>
    </nc>
  </rcc>
  <rfmt sheetId="1" sqref="N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4" start="0" length="2147483647">
    <dxf>
      <font/>
    </dxf>
  </rfmt>
  <rfmt sheetId="1" sqref="N844" start="0" length="2147483647">
    <dxf>
      <font/>
    </dxf>
  </rfmt>
  <rcc rId="2791" sId="1">
    <nc r="O844">
      <f>N844 / AA866</f>
    </nc>
  </rcc>
  <rfmt sheetId="1" sqref="O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4" start="0" length="2147483647">
    <dxf>
      <font/>
    </dxf>
  </rfmt>
  <rfmt sheetId="1" sqref="O844" start="0" length="2147483647">
    <dxf>
      <font/>
    </dxf>
  </rfmt>
  <rcc rId="2792" sId="1">
    <nc r="P844">
      <f>N844 / AA867</f>
    </nc>
  </rcc>
  <rfmt sheetId="1" sqref="P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4" start="0" length="2147483647">
    <dxf>
      <font/>
    </dxf>
  </rfmt>
  <rfmt sheetId="1" sqref="P844" start="0" length="2147483647">
    <dxf>
      <font/>
    </dxf>
  </rfmt>
  <rcc rId="2793" sId="1">
    <nc r="Q844">
      <f>IF(J844=0,0,G844*J844*V844/M844)</f>
    </nc>
  </rcc>
  <rfmt sheetId="1" sqref="Q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4" start="0" length="2147483647">
    <dxf>
      <font/>
    </dxf>
  </rfmt>
  <rfmt sheetId="1" sqref="Q844" start="0" length="2147483647">
    <dxf>
      <font/>
    </dxf>
  </rfmt>
  <rcc rId="2794" sId="1">
    <nc r="R844">
      <f>Q844 / AA866*100</f>
    </nc>
  </rcc>
  <rfmt sheetId="1" sqref="R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4" start="0" length="2147483647">
    <dxf>
      <font/>
    </dxf>
  </rfmt>
  <rfmt sheetId="1" sqref="R844" start="0" length="2147483647">
    <dxf>
      <font/>
    </dxf>
  </rfmt>
  <rcc rId="2795" sId="1">
    <nc r="S844">
      <f>Q844 / AA867*100</f>
    </nc>
  </rcc>
  <rfmt sheetId="1" sqref="S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4" start="0" length="2147483647">
    <dxf>
      <font/>
    </dxf>
  </rfmt>
  <rfmt sheetId="1" sqref="S844" start="0" length="2147483647">
    <dxf>
      <font/>
    </dxf>
  </rfmt>
  <rcc rId="2796" sId="1">
    <nc r="T844">
      <f>IF(S844&lt;0,R844,0)</f>
    </nc>
  </rcc>
  <rfmt sheetId="1" sqref="T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4" start="0" length="2147483647">
    <dxf>
      <font/>
    </dxf>
  </rfmt>
  <rfmt sheetId="1" sqref="T844" start="0" length="2147483647">
    <dxf>
      <font/>
    </dxf>
  </rfmt>
  <rcc rId="2797" sId="1">
    <nc r="U844">
      <f>IF(S844&gt;0,R844,0)</f>
    </nc>
  </rcc>
  <rfmt sheetId="1" sqref="U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4" start="0" length="2147483647">
    <dxf>
      <font/>
    </dxf>
  </rfmt>
  <rfmt sheetId="1" sqref="U844" start="0" length="2147483647">
    <dxf>
      <font/>
    </dxf>
  </rfmt>
  <rcc rId="2798" sId="1">
    <nc r="V844">
      <f>IF(EXACT(D844,UPPER(D844)),1,0.01)/X844</f>
    </nc>
  </rcc>
  <rfmt sheetId="1" sqref="V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4" start="0" length="2147483647">
    <dxf>
      <font/>
    </dxf>
  </rfmt>
  <rfmt sheetId="1" sqref="V844" start="0" length="2147483647">
    <dxf>
      <font/>
    </dxf>
  </rfmt>
  <rcc rId="2799" sId="1">
    <nc r="W844">
      <v>0</v>
    </nc>
  </rcc>
  <rfmt sheetId="1" sqref="W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4" start="0" length="2147483647">
    <dxf>
      <font/>
    </dxf>
  </rfmt>
  <rfmt sheetId="1" sqref="W844" start="0" length="2147483647">
    <dxf>
      <font/>
    </dxf>
  </rfmt>
  <rcc rId="2800" sId="1">
    <nc r="X844">
      <v>1</v>
    </nc>
  </rcc>
  <rfmt sheetId="1" sqref="X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4" start="0" length="2147483647">
    <dxf>
      <font/>
    </dxf>
  </rfmt>
  <rfmt sheetId="1" sqref="X844" start="0" length="2147483647">
    <dxf>
      <font/>
    </dxf>
  </rfmt>
  <rcc rId="2801" sId="1">
    <nc r="Y844">
      <f>IF(AND(S844&lt;0,O844&gt;0),O844,0)</f>
    </nc>
  </rcc>
  <rfmt sheetId="1" sqref="Y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4" start="0" length="2147483647">
    <dxf>
      <font/>
    </dxf>
  </rfmt>
  <rfmt sheetId="1" sqref="Y844" start="0" length="2147483647">
    <dxf>
      <font/>
    </dxf>
  </rfmt>
  <rcc rId="2802" sId="1">
    <nc r="Z844">
      <f>IF(AND(S844&gt;0,O844&gt;0),O844,0)</f>
    </nc>
  </rcc>
  <rfmt sheetId="1" sqref="Z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4" start="0" length="2147483647">
    <dxf>
      <font/>
    </dxf>
  </rfmt>
  <rfmt sheetId="1" sqref="Z844" start="0" length="2147483647">
    <dxf>
      <font/>
    </dxf>
  </rfmt>
  <rcc rId="2803" sId="1">
    <nc r="AC844">
      <f>IF(OR(OR(F844="#N/A N/A",F844="#N/A Real Time"),OR(AB844="#N/A N/A",AB844="#N/A Real Time")),0,  F844 - AB844)</f>
    </nc>
  </rcc>
  <rfmt sheetId="1" sqref="AC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4" start="0" length="0">
    <dxf>
      <fill>
        <patternFill patternType="solid">
          <bgColor rgb="FFF2F2F2"/>
        </patternFill>
      </fill>
    </dxf>
  </rfmt>
  <rfmt sheetId="1" sqref="AC844" start="0" length="2147483647">
    <dxf>
      <font/>
    </dxf>
  </rfmt>
  <rfmt sheetId="1" sqref="AC844" start="0" length="2147483647">
    <dxf>
      <font/>
    </dxf>
  </rfmt>
  <rcc rId="2804" sId="1">
    <nc r="AD844">
      <f>IF(OR(AB844=0,AB844="#N/A N/A"),0,AC844 / AB844*100)</f>
    </nc>
  </rcc>
  <rfmt sheetId="1" sqref="AD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4" start="0" length="0">
    <dxf>
      <fill>
        <patternFill patternType="solid">
          <bgColor rgb="FFF2F2F2"/>
        </patternFill>
      </fill>
    </dxf>
  </rfmt>
  <rfmt sheetId="1" sqref="AD844" start="0" length="2147483647">
    <dxf>
      <font/>
    </dxf>
  </rfmt>
  <rfmt sheetId="1" sqref="AD844" start="0" length="2147483647">
    <dxf>
      <font/>
    </dxf>
  </rfmt>
  <rcc rId="2805" sId="1" numFmtId="4">
    <nc r="AE844">
      <v>16899</v>
    </nc>
  </rcc>
  <rfmt sheetId="1" sqref="AE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4" start="0" length="0">
    <dxf>
      <fill>
        <patternFill patternType="solid">
          <bgColor rgb="FFF2F2F2"/>
        </patternFill>
      </fill>
    </dxf>
  </rfmt>
  <rfmt sheetId="1" sqref="AE844" start="0" length="2147483647">
    <dxf>
      <font/>
    </dxf>
  </rfmt>
  <rfmt sheetId="1" sqref="AE844" start="0" length="2147483647">
    <dxf>
      <font/>
    </dxf>
  </rfmt>
  <rcc rId="2806" sId="1">
    <nc r="AF844">
      <f>IF(D844 = D867,1,_xll.BDP(K844,$AF$11)*L844)</f>
    </nc>
  </rcc>
  <rfmt sheetId="1" sqref="AF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4" start="0" length="0">
    <dxf>
      <fill>
        <patternFill patternType="solid">
          <bgColor rgb="FFF2F2F2"/>
        </patternFill>
      </fill>
    </dxf>
  </rfmt>
  <rfmt sheetId="1" sqref="AF844" start="0" length="2147483647">
    <dxf>
      <font/>
    </dxf>
  </rfmt>
  <rfmt sheetId="1" sqref="AF844" start="0" length="2147483647">
    <dxf>
      <font/>
    </dxf>
  </rfmt>
  <rcc rId="2807" sId="1">
    <nc r="AG844">
      <f>AC844*AE844*V844/AF844 / AI866</f>
    </nc>
  </rcc>
  <rfmt sheetId="1" sqref="AG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4" start="0" length="0">
    <dxf>
      <fill>
        <patternFill patternType="solid">
          <bgColor rgb="FFF2F2F2"/>
        </patternFill>
      </fill>
    </dxf>
  </rfmt>
  <rfmt sheetId="1" sqref="AG844" start="0" length="2147483647">
    <dxf>
      <font/>
    </dxf>
  </rfmt>
  <rfmt sheetId="1" sqref="AG844" start="0" length="2147483647">
    <dxf>
      <font/>
    </dxf>
  </rfmt>
  <rcc rId="2808" sId="1">
    <nc r="AH844">
      <f>AC844*AE844*V844/AF844 / AI867</f>
    </nc>
  </rcc>
  <rfmt sheetId="1" sqref="AH8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4" start="0" length="0">
    <dxf>
      <fill>
        <patternFill patternType="solid">
          <bgColor rgb="FFF2F2F2"/>
        </patternFill>
      </fill>
    </dxf>
  </rfmt>
  <rfmt sheetId="1" sqref="AH844" start="0" length="2147483647">
    <dxf>
      <font/>
    </dxf>
  </rfmt>
  <rfmt sheetId="1" sqref="AH844" start="0" length="2147483647">
    <dxf>
      <font/>
    </dxf>
  </rfmt>
  <rcc rId="2809" sId="1" numFmtId="4">
    <oc r="J845">
      <v>-22028</v>
    </oc>
    <nc r="J845">
      <v>0</v>
    </nc>
  </rcc>
  <rcc rId="2810" sId="1" numFmtId="4">
    <oc r="AE845">
      <v>-22028</v>
    </oc>
    <nc r="AE845">
      <v>0</v>
    </nc>
  </rcc>
  <rcc rId="2811" sId="1" numFmtId="4">
    <oc r="J846">
      <v>5070</v>
    </oc>
    <nc r="J846">
      <v>0</v>
    </nc>
  </rcc>
  <rcc rId="2812" sId="1" numFmtId="4">
    <oc r="AE846">
      <v>5070</v>
    </oc>
    <nc r="AE846">
      <v>0</v>
    </nc>
  </rcc>
  <rrc rId="2813" sId="1" ref="A847:XFD847" action="insertRow">
    <undo index="0" exp="area" dr="G$1:G$1048576" r="E9" sId="1"/>
    <undo index="2" exp="area" ref3D="1" dr="$A$774:$XFD$86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47:AI847" start="0" length="0">
    <dxf>
      <fill>
        <patternFill patternType="none">
          <bgColor indexed="65"/>
        </patternFill>
      </fill>
    </dxf>
  </rfmt>
  <rfmt sheetId="1" sqref="A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7" start="0" length="2147483647">
    <dxf>
      <font/>
    </dxf>
  </rfmt>
  <rfmt sheetId="1" sqref="A847" start="0" length="2147483647">
    <dxf>
      <font/>
    </dxf>
  </rfmt>
  <rfmt sheetId="1" sqref="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7" start="0" length="2147483647">
    <dxf>
      <font/>
    </dxf>
  </rfmt>
  <rfmt sheetId="1" sqref="B847" start="0" length="2147483647">
    <dxf>
      <font/>
    </dxf>
  </rfmt>
  <rfmt sheetId="1" sqref="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7" start="0" length="2147483647">
    <dxf>
      <font/>
    </dxf>
  </rfmt>
  <rfmt sheetId="1" sqref="C847" start="0" length="2147483647">
    <dxf>
      <font/>
    </dxf>
  </rfmt>
  <rfmt sheetId="1" sqref="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7" start="0" length="2147483647">
    <dxf>
      <font/>
    </dxf>
  </rfmt>
  <rfmt sheetId="1" sqref="D847" start="0" length="2147483647">
    <dxf>
      <font/>
    </dxf>
  </rfmt>
  <rfmt sheetId="1" sqref="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7" start="0" length="2147483647">
    <dxf>
      <font/>
    </dxf>
  </rfmt>
  <rfmt sheetId="1" sqref="E847" start="0" length="2147483647">
    <dxf>
      <font/>
    </dxf>
  </rfmt>
  <rfmt sheetId="1" sqref="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7" start="0" length="2147483647">
    <dxf>
      <font/>
    </dxf>
  </rfmt>
  <rfmt sheetId="1" sqref="F847" start="0" length="2147483647">
    <dxf>
      <font/>
    </dxf>
  </rfmt>
  <rfmt sheetId="1" sqref="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7" start="0" length="2147483647">
    <dxf>
      <font/>
    </dxf>
  </rfmt>
  <rfmt sheetId="1" sqref="G847" start="0" length="2147483647">
    <dxf>
      <font/>
    </dxf>
  </rfmt>
  <rfmt sheetId="1" sqref="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7" start="0" length="2147483647">
    <dxf>
      <font/>
    </dxf>
  </rfmt>
  <rfmt sheetId="1" sqref="H847" start="0" length="2147483647">
    <dxf>
      <font/>
    </dxf>
  </rfmt>
  <rfmt sheetId="1" sqref="I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7" start="0" length="2147483647">
    <dxf>
      <font/>
    </dxf>
  </rfmt>
  <rfmt sheetId="1" sqref="I847" start="0" length="2147483647">
    <dxf>
      <font/>
    </dxf>
  </rfmt>
  <rfmt sheetId="1" sqref="J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7" start="0" length="2147483647">
    <dxf>
      <font/>
    </dxf>
  </rfmt>
  <rfmt sheetId="1" sqref="J847" start="0" length="2147483647">
    <dxf>
      <font/>
    </dxf>
  </rfmt>
  <rfmt sheetId="1" sqref="K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7" start="0" length="2147483647">
    <dxf>
      <font/>
    </dxf>
  </rfmt>
  <rfmt sheetId="1" sqref="K847" start="0" length="2147483647">
    <dxf>
      <font/>
    </dxf>
  </rfmt>
  <rfmt sheetId="1" sqref="L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7" start="0" length="2147483647">
    <dxf>
      <font/>
    </dxf>
  </rfmt>
  <rfmt sheetId="1" sqref="L847" start="0" length="2147483647">
    <dxf>
      <font/>
    </dxf>
  </rfmt>
  <rfmt sheetId="1" sqref="M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7" start="0" length="2147483647">
    <dxf>
      <font/>
    </dxf>
  </rfmt>
  <rfmt sheetId="1" sqref="M847" start="0" length="2147483647">
    <dxf>
      <font/>
    </dxf>
  </rfmt>
  <rfmt sheetId="1" sqref="N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7" start="0" length="2147483647">
    <dxf>
      <font/>
    </dxf>
  </rfmt>
  <rfmt sheetId="1" sqref="N847" start="0" length="2147483647">
    <dxf>
      <font/>
    </dxf>
  </rfmt>
  <rfmt sheetId="1" sqref="O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7" start="0" length="2147483647">
    <dxf>
      <font/>
    </dxf>
  </rfmt>
  <rfmt sheetId="1" sqref="O847" start="0" length="2147483647">
    <dxf>
      <font/>
    </dxf>
  </rfmt>
  <rfmt sheetId="1" sqref="P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7" start="0" length="2147483647">
    <dxf>
      <font/>
    </dxf>
  </rfmt>
  <rfmt sheetId="1" sqref="P847" start="0" length="2147483647">
    <dxf>
      <font/>
    </dxf>
  </rfmt>
  <rfmt sheetId="1" sqref="Q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7" start="0" length="2147483647">
    <dxf>
      <font/>
    </dxf>
  </rfmt>
  <rfmt sheetId="1" sqref="Q847" start="0" length="2147483647">
    <dxf>
      <font/>
    </dxf>
  </rfmt>
  <rfmt sheetId="1" sqref="R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7" start="0" length="2147483647">
    <dxf>
      <font/>
    </dxf>
  </rfmt>
  <rfmt sheetId="1" sqref="R847" start="0" length="2147483647">
    <dxf>
      <font/>
    </dxf>
  </rfmt>
  <rfmt sheetId="1" sqref="S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7" start="0" length="2147483647">
    <dxf>
      <font/>
    </dxf>
  </rfmt>
  <rfmt sheetId="1" sqref="S847" start="0" length="2147483647">
    <dxf>
      <font/>
    </dxf>
  </rfmt>
  <rfmt sheetId="1" sqref="T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7" start="0" length="2147483647">
    <dxf>
      <font/>
    </dxf>
  </rfmt>
  <rfmt sheetId="1" sqref="T847" start="0" length="2147483647">
    <dxf>
      <font/>
    </dxf>
  </rfmt>
  <rfmt sheetId="1" sqref="U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7" start="0" length="2147483647">
    <dxf>
      <font/>
    </dxf>
  </rfmt>
  <rfmt sheetId="1" sqref="U847" start="0" length="2147483647">
    <dxf>
      <font/>
    </dxf>
  </rfmt>
  <rfmt sheetId="1" sqref="V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7" start="0" length="2147483647">
    <dxf>
      <font/>
    </dxf>
  </rfmt>
  <rfmt sheetId="1" sqref="V847" start="0" length="2147483647">
    <dxf>
      <font/>
    </dxf>
  </rfmt>
  <rfmt sheetId="1" sqref="W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7" start="0" length="2147483647">
    <dxf>
      <font/>
    </dxf>
  </rfmt>
  <rfmt sheetId="1" sqref="W847" start="0" length="2147483647">
    <dxf>
      <font/>
    </dxf>
  </rfmt>
  <rfmt sheetId="1" sqref="X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7" start="0" length="2147483647">
    <dxf>
      <font/>
    </dxf>
  </rfmt>
  <rfmt sheetId="1" sqref="X847" start="0" length="2147483647">
    <dxf>
      <font/>
    </dxf>
  </rfmt>
  <rfmt sheetId="1" sqref="Y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7" start="0" length="2147483647">
    <dxf>
      <font/>
    </dxf>
  </rfmt>
  <rfmt sheetId="1" sqref="Y847" start="0" length="2147483647">
    <dxf>
      <font/>
    </dxf>
  </rfmt>
  <rfmt sheetId="1" sqref="Z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7" start="0" length="2147483647">
    <dxf>
      <font/>
    </dxf>
  </rfmt>
  <rfmt sheetId="1" sqref="Z847" start="0" length="2147483647">
    <dxf>
      <font/>
    </dxf>
  </rfmt>
  <rfmt sheetId="1" sqref="AA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7" start="0" length="2147483647">
    <dxf>
      <font/>
    </dxf>
  </rfmt>
  <rfmt sheetId="1" sqref="AA847" start="0" length="2147483647">
    <dxf>
      <font/>
    </dxf>
  </rfmt>
  <rfmt sheetId="1" sqref="A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7" start="0" length="0">
    <dxf>
      <fill>
        <patternFill patternType="solid">
          <bgColor rgb="FFF2F2F2"/>
        </patternFill>
      </fill>
    </dxf>
  </rfmt>
  <rfmt sheetId="1" sqref="AB847" start="0" length="2147483647">
    <dxf>
      <font/>
    </dxf>
  </rfmt>
  <rfmt sheetId="1" sqref="AB847" start="0" length="2147483647">
    <dxf>
      <font/>
    </dxf>
  </rfmt>
  <rfmt sheetId="1" sqref="A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7" start="0" length="0">
    <dxf>
      <fill>
        <patternFill patternType="solid">
          <bgColor rgb="FFF2F2F2"/>
        </patternFill>
      </fill>
    </dxf>
  </rfmt>
  <rfmt sheetId="1" sqref="AC847" start="0" length="2147483647">
    <dxf>
      <font/>
    </dxf>
  </rfmt>
  <rfmt sheetId="1" sqref="AC847" start="0" length="2147483647">
    <dxf>
      <font/>
    </dxf>
  </rfmt>
  <rfmt sheetId="1" sqref="A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7" start="0" length="0">
    <dxf>
      <fill>
        <patternFill patternType="solid">
          <bgColor rgb="FFF2F2F2"/>
        </patternFill>
      </fill>
    </dxf>
  </rfmt>
  <rfmt sheetId="1" sqref="AD847" start="0" length="2147483647">
    <dxf>
      <font/>
    </dxf>
  </rfmt>
  <rfmt sheetId="1" sqref="AD847" start="0" length="2147483647">
    <dxf>
      <font/>
    </dxf>
  </rfmt>
  <rfmt sheetId="1" sqref="A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7" start="0" length="0">
    <dxf>
      <fill>
        <patternFill patternType="solid">
          <bgColor rgb="FFF2F2F2"/>
        </patternFill>
      </fill>
    </dxf>
  </rfmt>
  <rfmt sheetId="1" sqref="AE847" start="0" length="2147483647">
    <dxf>
      <font/>
    </dxf>
  </rfmt>
  <rfmt sheetId="1" sqref="AE847" start="0" length="2147483647">
    <dxf>
      <font/>
    </dxf>
  </rfmt>
  <rfmt sheetId="1" sqref="A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7" start="0" length="0">
    <dxf>
      <fill>
        <patternFill patternType="solid">
          <bgColor rgb="FFF2F2F2"/>
        </patternFill>
      </fill>
    </dxf>
  </rfmt>
  <rfmt sheetId="1" sqref="AF847" start="0" length="2147483647">
    <dxf>
      <font/>
    </dxf>
  </rfmt>
  <rfmt sheetId="1" sqref="AF847" start="0" length="2147483647">
    <dxf>
      <font/>
    </dxf>
  </rfmt>
  <rfmt sheetId="1" sqref="A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7" start="0" length="0">
    <dxf>
      <fill>
        <patternFill patternType="solid">
          <bgColor rgb="FFF2F2F2"/>
        </patternFill>
      </fill>
    </dxf>
  </rfmt>
  <rfmt sheetId="1" sqref="AG847" start="0" length="2147483647">
    <dxf>
      <font/>
    </dxf>
  </rfmt>
  <rfmt sheetId="1" sqref="AG847" start="0" length="2147483647">
    <dxf>
      <font/>
    </dxf>
  </rfmt>
  <rfmt sheetId="1" sqref="A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7" start="0" length="0">
    <dxf>
      <fill>
        <patternFill patternType="solid">
          <bgColor rgb="FFF2F2F2"/>
        </patternFill>
      </fill>
    </dxf>
  </rfmt>
  <rfmt sheetId="1" sqref="AH847" start="0" length="2147483647">
    <dxf>
      <font/>
    </dxf>
  </rfmt>
  <rfmt sheetId="1" sqref="AH847" start="0" length="2147483647">
    <dxf>
      <font/>
    </dxf>
  </rfmt>
  <rfmt sheetId="1" sqref="AI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7" start="0" length="0">
    <dxf>
      <fill>
        <patternFill patternType="solid">
          <bgColor rgb="FFF2F2F2"/>
        </patternFill>
      </fill>
    </dxf>
  </rfmt>
  <rfmt sheetId="1" sqref="AI847" start="0" length="2147483647">
    <dxf>
      <font/>
    </dxf>
  </rfmt>
  <rfmt sheetId="1" sqref="AI847" start="0" length="2147483647">
    <dxf>
      <font/>
    </dxf>
  </rfmt>
  <rcc rId="2814" sId="1">
    <nc r="B847">
      <v>27088</v>
    </nc>
  </rcc>
  <rfmt sheetId="1" sqref="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7" start="0" length="2147483647">
    <dxf>
      <font/>
    </dxf>
  </rfmt>
  <rfmt sheetId="1" sqref="B847" start="0" length="2147483647">
    <dxf>
      <font/>
    </dxf>
  </rfmt>
  <rcc rId="2815" sId="1">
    <nc r="C847" t="inlineStr">
      <is>
        <t>WAF GY Equity</t>
      </is>
    </nc>
  </rcc>
  <rfmt sheetId="1" sqref="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7" start="0" length="2147483647">
    <dxf>
      <font/>
    </dxf>
  </rfmt>
  <rfmt sheetId="1" sqref="C847" start="0" length="2147483647">
    <dxf>
      <font/>
    </dxf>
  </rfmt>
  <rcc rId="2816" sId="1">
    <nc r="E847" t="inlineStr">
      <is>
        <t>Siltronic</t>
      </is>
    </nc>
  </rcc>
  <rfmt sheetId="1" sqref="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7" start="0" length="2147483647">
    <dxf>
      <font/>
    </dxf>
  </rfmt>
  <rfmt sheetId="1" sqref="E847" start="0" length="2147483647">
    <dxf>
      <font/>
    </dxf>
  </rfmt>
  <rcc rId="2817" sId="1">
    <nc r="D847">
      <f>_xll.BDP(C847,$D$11)</f>
    </nc>
  </rcc>
  <rfmt sheetId="1" sqref="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7" start="0" length="2147483647">
    <dxf>
      <font/>
    </dxf>
  </rfmt>
  <rfmt sheetId="1" sqref="D847" start="0" length="2147483647">
    <dxf>
      <font/>
    </dxf>
  </rfmt>
  <rcc rId="2818" sId="1">
    <nc r="F847">
      <f>_xll.BDP(C847,$F$11)</f>
    </nc>
  </rcc>
  <rfmt sheetId="1" sqref="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7" start="0" length="2147483647">
    <dxf>
      <font/>
    </dxf>
  </rfmt>
  <rfmt sheetId="1" sqref="F847" start="0" length="2147483647">
    <dxf>
      <font/>
    </dxf>
  </rfmt>
  <rcc rId="2819" sId="1">
    <nc r="G847">
      <f>_xll.BDP(C847,$G$11)</f>
    </nc>
  </rcc>
  <rfmt sheetId="1" sqref="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7" start="0" length="2147483647">
    <dxf>
      <font/>
    </dxf>
  </rfmt>
  <rfmt sheetId="1" sqref="G847" start="0" length="2147483647">
    <dxf>
      <font/>
    </dxf>
  </rfmt>
  <rcc rId="2820" sId="1">
    <nc r="AB847">
      <f>_xll.BDH(C847,$AB$11,$D$1,$D$1)</f>
    </nc>
  </rcc>
  <rfmt sheetId="1" sqref="AB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7" start="0" length="0">
    <dxf>
      <fill>
        <patternFill patternType="solid">
          <bgColor rgb="FFF2F2F2"/>
        </patternFill>
      </fill>
    </dxf>
  </rfmt>
  <rfmt sheetId="1" sqref="AB847" start="0" length="2147483647">
    <dxf>
      <font/>
    </dxf>
  </rfmt>
  <rfmt sheetId="1" sqref="AB847" start="0" length="2147483647">
    <dxf>
      <font/>
    </dxf>
  </rfmt>
  <rcc rId="2821" sId="1">
    <nc r="H847">
      <f>IF(OR(OR(G847="#N/A N/A",G847="#N/A Real Time"),OR(F847="#N/A N/A",F847="#N/A Real Time")),0,  G847 - F847)</f>
    </nc>
  </rcc>
  <rfmt sheetId="1" sqref="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7" start="0" length="2147483647">
    <dxf>
      <font/>
    </dxf>
  </rfmt>
  <rfmt sheetId="1" sqref="H847" start="0" length="2147483647">
    <dxf>
      <font/>
    </dxf>
  </rfmt>
  <rcc rId="2822" sId="1">
    <nc r="I847">
      <f>IF(OR(F847=0,F847="#N/A N/A"),0,H847 / F847*100)</f>
    </nc>
  </rcc>
  <rfmt sheetId="1" sqref="I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7" start="0" length="2147483647">
    <dxf>
      <font/>
    </dxf>
  </rfmt>
  <rfmt sheetId="1" sqref="I847" start="0" length="2147483647">
    <dxf>
      <font/>
    </dxf>
  </rfmt>
  <rcc rId="2823" sId="1" numFmtId="4">
    <nc r="J847">
      <v>-1135</v>
    </nc>
  </rcc>
  <rfmt sheetId="1" sqref="J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7" start="0" length="2147483647">
    <dxf>
      <font/>
    </dxf>
  </rfmt>
  <rfmt sheetId="1" sqref="J847" start="0" length="2147483647">
    <dxf>
      <font/>
    </dxf>
  </rfmt>
  <rcc rId="2824" sId="1">
    <nc r="K847">
      <f>CONCATENATE(D868,D847, " Curncy")</f>
    </nc>
  </rcc>
  <rfmt sheetId="1" sqref="K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7" start="0" length="2147483647">
    <dxf>
      <font/>
    </dxf>
  </rfmt>
  <rfmt sheetId="1" sqref="K847" start="0" length="2147483647">
    <dxf>
      <font/>
    </dxf>
  </rfmt>
  <rcc rId="2825" sId="1">
    <nc r="L847">
      <f>IF(D847 = D868,1,_xll.BDP(K847,$L$11))</f>
    </nc>
  </rcc>
  <rfmt sheetId="1" sqref="L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7" start="0" length="2147483647">
    <dxf>
      <font/>
    </dxf>
  </rfmt>
  <rfmt sheetId="1" sqref="L847" start="0" length="2147483647">
    <dxf>
      <font/>
    </dxf>
  </rfmt>
  <rcc rId="2826" sId="1">
    <nc r="M847">
      <f>IF(D847 = D868,1,_xll.BDP(K847,$M$11)*L847)</f>
    </nc>
  </rcc>
  <rfmt sheetId="1" sqref="M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7" start="0" length="2147483647">
    <dxf>
      <font/>
    </dxf>
  </rfmt>
  <rfmt sheetId="1" sqref="M847" start="0" length="2147483647">
    <dxf>
      <font/>
    </dxf>
  </rfmt>
  <rcc rId="2827" sId="1">
    <nc r="N847">
      <f>H847*J847*V847/M847</f>
    </nc>
  </rcc>
  <rfmt sheetId="1" sqref="N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7" start="0" length="2147483647">
    <dxf>
      <font/>
    </dxf>
  </rfmt>
  <rfmt sheetId="1" sqref="N847" start="0" length="2147483647">
    <dxf>
      <font/>
    </dxf>
  </rfmt>
  <rcc rId="2828" sId="1">
    <nc r="O847">
      <f>N847 / AA867</f>
    </nc>
  </rcc>
  <rfmt sheetId="1" sqref="O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7" start="0" length="2147483647">
    <dxf>
      <font/>
    </dxf>
  </rfmt>
  <rfmt sheetId="1" sqref="O847" start="0" length="2147483647">
    <dxf>
      <font/>
    </dxf>
  </rfmt>
  <rcc rId="2829" sId="1">
    <nc r="P847">
      <f>N847 / AA868</f>
    </nc>
  </rcc>
  <rfmt sheetId="1" sqref="P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7" start="0" length="2147483647">
    <dxf>
      <font/>
    </dxf>
  </rfmt>
  <rfmt sheetId="1" sqref="P847" start="0" length="2147483647">
    <dxf>
      <font/>
    </dxf>
  </rfmt>
  <rcc rId="2830" sId="1">
    <nc r="Q847">
      <f>IF(J847=0,0,G847*J847*V847/M847)</f>
    </nc>
  </rcc>
  <rfmt sheetId="1" sqref="Q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7" start="0" length="2147483647">
    <dxf>
      <font/>
    </dxf>
  </rfmt>
  <rfmt sheetId="1" sqref="Q847" start="0" length="2147483647">
    <dxf>
      <font/>
    </dxf>
  </rfmt>
  <rcc rId="2831" sId="1">
    <nc r="R847">
      <f>Q847 / AA867*100</f>
    </nc>
  </rcc>
  <rfmt sheetId="1" sqref="R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7" start="0" length="2147483647">
    <dxf>
      <font/>
    </dxf>
  </rfmt>
  <rfmt sheetId="1" sqref="R847" start="0" length="2147483647">
    <dxf>
      <font/>
    </dxf>
  </rfmt>
  <rcc rId="2832" sId="1">
    <nc r="S847">
      <f>Q847 / AA868*100</f>
    </nc>
  </rcc>
  <rfmt sheetId="1" sqref="S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7" start="0" length="2147483647">
    <dxf>
      <font/>
    </dxf>
  </rfmt>
  <rfmt sheetId="1" sqref="S847" start="0" length="2147483647">
    <dxf>
      <font/>
    </dxf>
  </rfmt>
  <rcc rId="2833" sId="1">
    <nc r="T847">
      <f>IF(S847&lt;0,R847,0)</f>
    </nc>
  </rcc>
  <rfmt sheetId="1" sqref="T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7" start="0" length="2147483647">
    <dxf>
      <font/>
    </dxf>
  </rfmt>
  <rfmt sheetId="1" sqref="T847" start="0" length="2147483647">
    <dxf>
      <font/>
    </dxf>
  </rfmt>
  <rcc rId="2834" sId="1">
    <nc r="U847">
      <f>IF(S847&gt;0,R847,0)</f>
    </nc>
  </rcc>
  <rfmt sheetId="1" sqref="U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7" start="0" length="2147483647">
    <dxf>
      <font/>
    </dxf>
  </rfmt>
  <rfmt sheetId="1" sqref="U847" start="0" length="2147483647">
    <dxf>
      <font/>
    </dxf>
  </rfmt>
  <rcc rId="2835" sId="1">
    <nc r="V847">
      <f>IF(EXACT(D847,UPPER(D847)),1,0.01)/X847</f>
    </nc>
  </rcc>
  <rfmt sheetId="1" sqref="V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7" start="0" length="2147483647">
    <dxf>
      <font/>
    </dxf>
  </rfmt>
  <rfmt sheetId="1" sqref="V847" start="0" length="2147483647">
    <dxf>
      <font/>
    </dxf>
  </rfmt>
  <rcc rId="2836" sId="1">
    <nc r="W847">
      <v>0</v>
    </nc>
  </rcc>
  <rfmt sheetId="1" sqref="W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7" start="0" length="2147483647">
    <dxf>
      <font/>
    </dxf>
  </rfmt>
  <rfmt sheetId="1" sqref="W847" start="0" length="2147483647">
    <dxf>
      <font/>
    </dxf>
  </rfmt>
  <rcc rId="2837" sId="1">
    <nc r="X847">
      <v>1</v>
    </nc>
  </rcc>
  <rfmt sheetId="1" sqref="X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7" start="0" length="2147483647">
    <dxf>
      <font/>
    </dxf>
  </rfmt>
  <rfmt sheetId="1" sqref="X847" start="0" length="2147483647">
    <dxf>
      <font/>
    </dxf>
  </rfmt>
  <rcc rId="2838" sId="1">
    <nc r="Y847">
      <f>IF(AND(S847&lt;0,O847&gt;0),O847,0)</f>
    </nc>
  </rcc>
  <rfmt sheetId="1" sqref="Y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7" start="0" length="2147483647">
    <dxf>
      <font/>
    </dxf>
  </rfmt>
  <rfmt sheetId="1" sqref="Y847" start="0" length="2147483647">
    <dxf>
      <font/>
    </dxf>
  </rfmt>
  <rcc rId="2839" sId="1">
    <nc r="Z847">
      <f>IF(AND(S847&gt;0,O847&gt;0),O847,0)</f>
    </nc>
  </rcc>
  <rfmt sheetId="1" sqref="Z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7" start="0" length="2147483647">
    <dxf>
      <font/>
    </dxf>
  </rfmt>
  <rfmt sheetId="1" sqref="Z847" start="0" length="2147483647">
    <dxf>
      <font/>
    </dxf>
  </rfmt>
  <rcc rId="2840" sId="1">
    <nc r="AC847">
      <f>IF(OR(OR(F847="#N/A N/A",F847="#N/A Real Time"),OR(AB847="#N/A N/A",AB847="#N/A Real Time")),0,  F847 - AB847)</f>
    </nc>
  </rcc>
  <rfmt sheetId="1" sqref="AC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7" start="0" length="0">
    <dxf>
      <fill>
        <patternFill patternType="solid">
          <bgColor rgb="FFF2F2F2"/>
        </patternFill>
      </fill>
    </dxf>
  </rfmt>
  <rfmt sheetId="1" sqref="AC847" start="0" length="2147483647">
    <dxf>
      <font/>
    </dxf>
  </rfmt>
  <rfmt sheetId="1" sqref="AC847" start="0" length="2147483647">
    <dxf>
      <font/>
    </dxf>
  </rfmt>
  <rcc rId="2841" sId="1">
    <nc r="AD847">
      <f>IF(OR(AB847=0,AB847="#N/A N/A"),0,AC847 / AB847*100)</f>
    </nc>
  </rcc>
  <rfmt sheetId="1" sqref="AD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7" start="0" length="0">
    <dxf>
      <fill>
        <patternFill patternType="solid">
          <bgColor rgb="FFF2F2F2"/>
        </patternFill>
      </fill>
    </dxf>
  </rfmt>
  <rfmt sheetId="1" sqref="AD847" start="0" length="2147483647">
    <dxf>
      <font/>
    </dxf>
  </rfmt>
  <rfmt sheetId="1" sqref="AD847" start="0" length="2147483647">
    <dxf>
      <font/>
    </dxf>
  </rfmt>
  <rcc rId="2842" sId="1" numFmtId="4">
    <nc r="AE847">
      <v>-1135</v>
    </nc>
  </rcc>
  <rfmt sheetId="1" sqref="AE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7" start="0" length="0">
    <dxf>
      <fill>
        <patternFill patternType="solid">
          <bgColor rgb="FFF2F2F2"/>
        </patternFill>
      </fill>
    </dxf>
  </rfmt>
  <rfmt sheetId="1" sqref="AE847" start="0" length="2147483647">
    <dxf>
      <font/>
    </dxf>
  </rfmt>
  <rfmt sheetId="1" sqref="AE847" start="0" length="2147483647">
    <dxf>
      <font/>
    </dxf>
  </rfmt>
  <rcc rId="2843" sId="1">
    <nc r="AF847">
      <f>IF(D847 = D868,1,_xll.BDP(K847,$AF$11)*L847)</f>
    </nc>
  </rcc>
  <rfmt sheetId="1" sqref="AF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7" start="0" length="0">
    <dxf>
      <fill>
        <patternFill patternType="solid">
          <bgColor rgb="FFF2F2F2"/>
        </patternFill>
      </fill>
    </dxf>
  </rfmt>
  <rfmt sheetId="1" sqref="AF847" start="0" length="2147483647">
    <dxf>
      <font/>
    </dxf>
  </rfmt>
  <rfmt sheetId="1" sqref="AF847" start="0" length="2147483647">
    <dxf>
      <font/>
    </dxf>
  </rfmt>
  <rcc rId="2844" sId="1">
    <nc r="AG847">
      <f>AC847*AE847*V847/AF847 / AI867</f>
    </nc>
  </rcc>
  <rfmt sheetId="1" sqref="AG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7" start="0" length="0">
    <dxf>
      <fill>
        <patternFill patternType="solid">
          <bgColor rgb="FFF2F2F2"/>
        </patternFill>
      </fill>
    </dxf>
  </rfmt>
  <rfmt sheetId="1" sqref="AG847" start="0" length="2147483647">
    <dxf>
      <font/>
    </dxf>
  </rfmt>
  <rfmt sheetId="1" sqref="AG847" start="0" length="2147483647">
    <dxf>
      <font/>
    </dxf>
  </rfmt>
  <rcc rId="2845" sId="1">
    <nc r="AH847">
      <f>AC847*AE847*V847/AF847 / AI868</f>
    </nc>
  </rcc>
  <rfmt sheetId="1" sqref="AH8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7" start="0" length="0">
    <dxf>
      <fill>
        <patternFill patternType="solid">
          <bgColor rgb="FFF2F2F2"/>
        </patternFill>
      </fill>
    </dxf>
  </rfmt>
  <rfmt sheetId="1" sqref="AH847" start="0" length="2147483647">
    <dxf>
      <font/>
    </dxf>
  </rfmt>
  <rfmt sheetId="1" sqref="AH847" start="0" length="2147483647">
    <dxf>
      <font/>
    </dxf>
  </rfmt>
  <rcc rId="2846" sId="1" numFmtId="4">
    <oc r="J848">
      <v>-12400</v>
    </oc>
    <nc r="J848">
      <v>-17695</v>
    </nc>
  </rcc>
  <rcc rId="2847" sId="1" numFmtId="4">
    <oc r="AE848">
      <v>-12400</v>
    </oc>
    <nc r="AE848">
      <v>-17695</v>
    </nc>
  </rcc>
  <rcc rId="2848" sId="1" numFmtId="4">
    <oc r="J849">
      <v>77000</v>
    </oc>
    <nc r="J849">
      <v>62300</v>
    </nc>
  </rcc>
  <rcc rId="2849" sId="1" numFmtId="4">
    <oc r="AE849">
      <v>77000</v>
    </oc>
    <nc r="AE849">
      <v>62300</v>
    </nc>
  </rcc>
  <rcc rId="2850" sId="1" numFmtId="4">
    <oc r="J850">
      <v>1776</v>
    </oc>
    <nc r="J850">
      <v>0</v>
    </nc>
  </rcc>
  <rcc rId="2851" sId="1" numFmtId="4">
    <oc r="AE850">
      <v>1776</v>
    </oc>
    <nc r="AE850">
      <v>0</v>
    </nc>
  </rcc>
  <rcc rId="2852" sId="1" numFmtId="4">
    <oc r="J852">
      <v>16100</v>
    </oc>
    <nc r="J852">
      <v>0</v>
    </nc>
  </rcc>
  <rcc rId="2853" sId="1" numFmtId="4">
    <oc r="AE852">
      <v>16100</v>
    </oc>
    <nc r="AE852">
      <v>0</v>
    </nc>
  </rcc>
  <rrc rId="2854" sId="1" ref="A853:XFD853" action="insertRow">
    <undo index="0" exp="area" dr="G$1:G$1048576" r="E9" sId="1"/>
    <undo index="2" exp="area" ref3D="1" dr="$A$774:$XFD$86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53:AI853" start="0" length="0">
    <dxf>
      <fill>
        <patternFill patternType="none">
          <bgColor indexed="65"/>
        </patternFill>
      </fill>
    </dxf>
  </rfmt>
  <rfmt sheetId="1" sqref="A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53" start="0" length="2147483647">
    <dxf>
      <font/>
    </dxf>
  </rfmt>
  <rfmt sheetId="1" sqref="A853" start="0" length="2147483647">
    <dxf>
      <font/>
    </dxf>
  </rfmt>
  <rfmt sheetId="1" sqref="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3" start="0" length="2147483647">
    <dxf>
      <font/>
    </dxf>
  </rfmt>
  <rfmt sheetId="1" sqref="B853" start="0" length="2147483647">
    <dxf>
      <font/>
    </dxf>
  </rfmt>
  <rfmt sheetId="1" sqref="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3" start="0" length="2147483647">
    <dxf>
      <font/>
    </dxf>
  </rfmt>
  <rfmt sheetId="1" sqref="C853" start="0" length="2147483647">
    <dxf>
      <font/>
    </dxf>
  </rfmt>
  <rfmt sheetId="1" sqref="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3" start="0" length="2147483647">
    <dxf>
      <font/>
    </dxf>
  </rfmt>
  <rfmt sheetId="1" sqref="D853" start="0" length="2147483647">
    <dxf>
      <font/>
    </dxf>
  </rfmt>
  <rfmt sheetId="1" sqref="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3" start="0" length="2147483647">
    <dxf>
      <font/>
    </dxf>
  </rfmt>
  <rfmt sheetId="1" sqref="E853" start="0" length="2147483647">
    <dxf>
      <font/>
    </dxf>
  </rfmt>
  <rfmt sheetId="1" sqref="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3" start="0" length="2147483647">
    <dxf>
      <font/>
    </dxf>
  </rfmt>
  <rfmt sheetId="1" sqref="F853" start="0" length="2147483647">
    <dxf>
      <font/>
    </dxf>
  </rfmt>
  <rfmt sheetId="1" sqref="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3" start="0" length="2147483647">
    <dxf>
      <font/>
    </dxf>
  </rfmt>
  <rfmt sheetId="1" sqref="G853" start="0" length="2147483647">
    <dxf>
      <font/>
    </dxf>
  </rfmt>
  <rfmt sheetId="1" sqref="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3" start="0" length="2147483647">
    <dxf>
      <font/>
    </dxf>
  </rfmt>
  <rfmt sheetId="1" sqref="H853" start="0" length="2147483647">
    <dxf>
      <font/>
    </dxf>
  </rfmt>
  <rfmt sheetId="1" sqref="I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3" start="0" length="2147483647">
    <dxf>
      <font/>
    </dxf>
  </rfmt>
  <rfmt sheetId="1" sqref="I853" start="0" length="2147483647">
    <dxf>
      <font/>
    </dxf>
  </rfmt>
  <rfmt sheetId="1" sqref="J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3" start="0" length="2147483647">
    <dxf>
      <font/>
    </dxf>
  </rfmt>
  <rfmt sheetId="1" sqref="J853" start="0" length="2147483647">
    <dxf>
      <font/>
    </dxf>
  </rfmt>
  <rfmt sheetId="1" sqref="K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3" start="0" length="2147483647">
    <dxf>
      <font/>
    </dxf>
  </rfmt>
  <rfmt sheetId="1" sqref="K853" start="0" length="2147483647">
    <dxf>
      <font/>
    </dxf>
  </rfmt>
  <rfmt sheetId="1" sqref="L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3" start="0" length="2147483647">
    <dxf>
      <font/>
    </dxf>
  </rfmt>
  <rfmt sheetId="1" sqref="L853" start="0" length="2147483647">
    <dxf>
      <font/>
    </dxf>
  </rfmt>
  <rfmt sheetId="1" sqref="M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3" start="0" length="2147483647">
    <dxf>
      <font/>
    </dxf>
  </rfmt>
  <rfmt sheetId="1" sqref="M853" start="0" length="2147483647">
    <dxf>
      <font/>
    </dxf>
  </rfmt>
  <rfmt sheetId="1" sqref="N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3" start="0" length="2147483647">
    <dxf>
      <font/>
    </dxf>
  </rfmt>
  <rfmt sheetId="1" sqref="N853" start="0" length="2147483647">
    <dxf>
      <font/>
    </dxf>
  </rfmt>
  <rfmt sheetId="1" sqref="O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3" start="0" length="2147483647">
    <dxf>
      <font/>
    </dxf>
  </rfmt>
  <rfmt sheetId="1" sqref="O853" start="0" length="2147483647">
    <dxf>
      <font/>
    </dxf>
  </rfmt>
  <rfmt sheetId="1" sqref="P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3" start="0" length="2147483647">
    <dxf>
      <font/>
    </dxf>
  </rfmt>
  <rfmt sheetId="1" sqref="P853" start="0" length="2147483647">
    <dxf>
      <font/>
    </dxf>
  </rfmt>
  <rfmt sheetId="1" sqref="Q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3" start="0" length="2147483647">
    <dxf>
      <font/>
    </dxf>
  </rfmt>
  <rfmt sheetId="1" sqref="Q853" start="0" length="2147483647">
    <dxf>
      <font/>
    </dxf>
  </rfmt>
  <rfmt sheetId="1" sqref="R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3" start="0" length="2147483647">
    <dxf>
      <font/>
    </dxf>
  </rfmt>
  <rfmt sheetId="1" sqref="R853" start="0" length="2147483647">
    <dxf>
      <font/>
    </dxf>
  </rfmt>
  <rfmt sheetId="1" sqref="S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3" start="0" length="2147483647">
    <dxf>
      <font/>
    </dxf>
  </rfmt>
  <rfmt sheetId="1" sqref="S853" start="0" length="2147483647">
    <dxf>
      <font/>
    </dxf>
  </rfmt>
  <rfmt sheetId="1" sqref="T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3" start="0" length="2147483647">
    <dxf>
      <font/>
    </dxf>
  </rfmt>
  <rfmt sheetId="1" sqref="T853" start="0" length="2147483647">
    <dxf>
      <font/>
    </dxf>
  </rfmt>
  <rfmt sheetId="1" sqref="U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3" start="0" length="2147483647">
    <dxf>
      <font/>
    </dxf>
  </rfmt>
  <rfmt sheetId="1" sqref="U853" start="0" length="2147483647">
    <dxf>
      <font/>
    </dxf>
  </rfmt>
  <rfmt sheetId="1" sqref="V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3" start="0" length="2147483647">
    <dxf>
      <font/>
    </dxf>
  </rfmt>
  <rfmt sheetId="1" sqref="V853" start="0" length="2147483647">
    <dxf>
      <font/>
    </dxf>
  </rfmt>
  <rfmt sheetId="1" sqref="W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3" start="0" length="2147483647">
    <dxf>
      <font/>
    </dxf>
  </rfmt>
  <rfmt sheetId="1" sqref="W853" start="0" length="2147483647">
    <dxf>
      <font/>
    </dxf>
  </rfmt>
  <rfmt sheetId="1" sqref="X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3" start="0" length="2147483647">
    <dxf>
      <font/>
    </dxf>
  </rfmt>
  <rfmt sheetId="1" sqref="X853" start="0" length="2147483647">
    <dxf>
      <font/>
    </dxf>
  </rfmt>
  <rfmt sheetId="1" sqref="Y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3" start="0" length="2147483647">
    <dxf>
      <font/>
    </dxf>
  </rfmt>
  <rfmt sheetId="1" sqref="Y853" start="0" length="2147483647">
    <dxf>
      <font/>
    </dxf>
  </rfmt>
  <rfmt sheetId="1" sqref="Z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3" start="0" length="2147483647">
    <dxf>
      <font/>
    </dxf>
  </rfmt>
  <rfmt sheetId="1" sqref="Z853" start="0" length="2147483647">
    <dxf>
      <font/>
    </dxf>
  </rfmt>
  <rfmt sheetId="1" sqref="AA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53" start="0" length="2147483647">
    <dxf>
      <font/>
    </dxf>
  </rfmt>
  <rfmt sheetId="1" sqref="AA853" start="0" length="2147483647">
    <dxf>
      <font/>
    </dxf>
  </rfmt>
  <rfmt sheetId="1" sqref="A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3" start="0" length="0">
    <dxf>
      <fill>
        <patternFill patternType="solid">
          <bgColor rgb="FFF2F2F2"/>
        </patternFill>
      </fill>
    </dxf>
  </rfmt>
  <rfmt sheetId="1" sqref="AB853" start="0" length="2147483647">
    <dxf>
      <font/>
    </dxf>
  </rfmt>
  <rfmt sheetId="1" sqref="AB853" start="0" length="2147483647">
    <dxf>
      <font/>
    </dxf>
  </rfmt>
  <rfmt sheetId="1" sqref="A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3" start="0" length="0">
    <dxf>
      <fill>
        <patternFill patternType="solid">
          <bgColor rgb="FFF2F2F2"/>
        </patternFill>
      </fill>
    </dxf>
  </rfmt>
  <rfmt sheetId="1" sqref="AC853" start="0" length="2147483647">
    <dxf>
      <font/>
    </dxf>
  </rfmt>
  <rfmt sheetId="1" sqref="AC853" start="0" length="2147483647">
    <dxf>
      <font/>
    </dxf>
  </rfmt>
  <rfmt sheetId="1" sqref="A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3" start="0" length="0">
    <dxf>
      <fill>
        <patternFill patternType="solid">
          <bgColor rgb="FFF2F2F2"/>
        </patternFill>
      </fill>
    </dxf>
  </rfmt>
  <rfmt sheetId="1" sqref="AD853" start="0" length="2147483647">
    <dxf>
      <font/>
    </dxf>
  </rfmt>
  <rfmt sheetId="1" sqref="AD853" start="0" length="2147483647">
    <dxf>
      <font/>
    </dxf>
  </rfmt>
  <rfmt sheetId="1" sqref="A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3" start="0" length="0">
    <dxf>
      <fill>
        <patternFill patternType="solid">
          <bgColor rgb="FFF2F2F2"/>
        </patternFill>
      </fill>
    </dxf>
  </rfmt>
  <rfmt sheetId="1" sqref="AE853" start="0" length="2147483647">
    <dxf>
      <font/>
    </dxf>
  </rfmt>
  <rfmt sheetId="1" sqref="AE853" start="0" length="2147483647">
    <dxf>
      <font/>
    </dxf>
  </rfmt>
  <rfmt sheetId="1" sqref="A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3" start="0" length="0">
    <dxf>
      <fill>
        <patternFill patternType="solid">
          <bgColor rgb="FFF2F2F2"/>
        </patternFill>
      </fill>
    </dxf>
  </rfmt>
  <rfmt sheetId="1" sqref="AF853" start="0" length="2147483647">
    <dxf>
      <font/>
    </dxf>
  </rfmt>
  <rfmt sheetId="1" sqref="AF853" start="0" length="2147483647">
    <dxf>
      <font/>
    </dxf>
  </rfmt>
  <rfmt sheetId="1" sqref="A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3" start="0" length="0">
    <dxf>
      <fill>
        <patternFill patternType="solid">
          <bgColor rgb="FFF2F2F2"/>
        </patternFill>
      </fill>
    </dxf>
  </rfmt>
  <rfmt sheetId="1" sqref="AG853" start="0" length="2147483647">
    <dxf>
      <font/>
    </dxf>
  </rfmt>
  <rfmt sheetId="1" sqref="AG853" start="0" length="2147483647">
    <dxf>
      <font/>
    </dxf>
  </rfmt>
  <rfmt sheetId="1" sqref="A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3" start="0" length="0">
    <dxf>
      <fill>
        <patternFill patternType="solid">
          <bgColor rgb="FFF2F2F2"/>
        </patternFill>
      </fill>
    </dxf>
  </rfmt>
  <rfmt sheetId="1" sqref="AH853" start="0" length="2147483647">
    <dxf>
      <font/>
    </dxf>
  </rfmt>
  <rfmt sheetId="1" sqref="AH853" start="0" length="2147483647">
    <dxf>
      <font/>
    </dxf>
  </rfmt>
  <rfmt sheetId="1" sqref="AI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53" start="0" length="0">
    <dxf>
      <fill>
        <patternFill patternType="solid">
          <bgColor rgb="FFF2F2F2"/>
        </patternFill>
      </fill>
    </dxf>
  </rfmt>
  <rfmt sheetId="1" sqref="AI853" start="0" length="2147483647">
    <dxf>
      <font/>
    </dxf>
  </rfmt>
  <rfmt sheetId="1" sqref="AI853" start="0" length="2147483647">
    <dxf>
      <font/>
    </dxf>
  </rfmt>
  <rcc rId="2855" sId="1">
    <nc r="B853">
      <v>773</v>
    </nc>
  </rcc>
  <rfmt sheetId="1" sqref="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3" start="0" length="2147483647">
    <dxf>
      <font/>
    </dxf>
  </rfmt>
  <rfmt sheetId="1" sqref="B853" start="0" length="2147483647">
    <dxf>
      <font/>
    </dxf>
  </rfmt>
  <rcc rId="2856" sId="1">
    <nc r="C853" t="inlineStr">
      <is>
        <t>8316 JT Equity</t>
      </is>
    </nc>
  </rcc>
  <rfmt sheetId="1" sqref="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3" start="0" length="2147483647">
    <dxf>
      <font/>
    </dxf>
  </rfmt>
  <rfmt sheetId="1" sqref="C853" start="0" length="2147483647">
    <dxf>
      <font/>
    </dxf>
  </rfmt>
  <rcc rId="2857" sId="1">
    <nc r="E853" t="inlineStr">
      <is>
        <t>Sumitomo Mitsui Financial</t>
      </is>
    </nc>
  </rcc>
  <rfmt sheetId="1" sqref="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3" start="0" length="2147483647">
    <dxf>
      <font/>
    </dxf>
  </rfmt>
  <rfmt sheetId="1" sqref="E853" start="0" length="2147483647">
    <dxf>
      <font/>
    </dxf>
  </rfmt>
  <rcc rId="2858" sId="1">
    <nc r="D853">
      <f>_xll.BDP(C853,$D$11)</f>
    </nc>
  </rcc>
  <rfmt sheetId="1" sqref="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3" start="0" length="2147483647">
    <dxf>
      <font/>
    </dxf>
  </rfmt>
  <rfmt sheetId="1" sqref="D853" start="0" length="2147483647">
    <dxf>
      <font/>
    </dxf>
  </rfmt>
  <rcc rId="2859" sId="1">
    <nc r="F853">
      <f>_xll.BDP(C853,$F$11)</f>
    </nc>
  </rcc>
  <rfmt sheetId="1" sqref="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3" start="0" length="2147483647">
    <dxf>
      <font/>
    </dxf>
  </rfmt>
  <rfmt sheetId="1" sqref="F853" start="0" length="2147483647">
    <dxf>
      <font/>
    </dxf>
  </rfmt>
  <rcc rId="2860" sId="1">
    <nc r="G853">
      <f>_xll.BDP(C853,$G$11)</f>
    </nc>
  </rcc>
  <rfmt sheetId="1" sqref="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3" start="0" length="2147483647">
    <dxf>
      <font/>
    </dxf>
  </rfmt>
  <rfmt sheetId="1" sqref="G853" start="0" length="2147483647">
    <dxf>
      <font/>
    </dxf>
  </rfmt>
  <rcc rId="2861" sId="1">
    <nc r="AB853">
      <f>_xll.BDH(C853,$AB$11,$D$1,$D$1)</f>
    </nc>
  </rcc>
  <rfmt sheetId="1" sqref="AB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3" start="0" length="0">
    <dxf>
      <fill>
        <patternFill patternType="solid">
          <bgColor rgb="FFF2F2F2"/>
        </patternFill>
      </fill>
    </dxf>
  </rfmt>
  <rfmt sheetId="1" sqref="AB853" start="0" length="2147483647">
    <dxf>
      <font/>
    </dxf>
  </rfmt>
  <rfmt sheetId="1" sqref="AB853" start="0" length="2147483647">
    <dxf>
      <font/>
    </dxf>
  </rfmt>
  <rcc rId="2862" sId="1">
    <nc r="H853">
      <f>IF(OR(OR(G853="#N/A N/A",G853="#N/A Real Time"),OR(F853="#N/A N/A",F853="#N/A Real Time")),0,  G853 - F853)</f>
    </nc>
  </rcc>
  <rfmt sheetId="1" sqref="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3" start="0" length="2147483647">
    <dxf>
      <font/>
    </dxf>
  </rfmt>
  <rfmt sheetId="1" sqref="H853" start="0" length="2147483647">
    <dxf>
      <font/>
    </dxf>
  </rfmt>
  <rcc rId="2863" sId="1">
    <nc r="I853">
      <f>IF(OR(F853=0,F853="#N/A N/A"),0,H853 / F853*100)</f>
    </nc>
  </rcc>
  <rfmt sheetId="1" sqref="I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3" start="0" length="2147483647">
    <dxf>
      <font/>
    </dxf>
  </rfmt>
  <rfmt sheetId="1" sqref="I853" start="0" length="2147483647">
    <dxf>
      <font/>
    </dxf>
  </rfmt>
  <rcc rId="2864" sId="1" numFmtId="4">
    <nc r="J853">
      <v>9550</v>
    </nc>
  </rcc>
  <rfmt sheetId="1" sqref="J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3" start="0" length="2147483647">
    <dxf>
      <font/>
    </dxf>
  </rfmt>
  <rfmt sheetId="1" sqref="J853" start="0" length="2147483647">
    <dxf>
      <font/>
    </dxf>
  </rfmt>
  <rcc rId="2865" sId="1">
    <nc r="K853">
      <f>CONCATENATE(D869,D853, " Curncy")</f>
    </nc>
  </rcc>
  <rfmt sheetId="1" sqref="K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3" start="0" length="2147483647">
    <dxf>
      <font/>
    </dxf>
  </rfmt>
  <rfmt sheetId="1" sqref="K853" start="0" length="2147483647">
    <dxf>
      <font/>
    </dxf>
  </rfmt>
  <rcc rId="2866" sId="1">
    <nc r="L853">
      <f>IF(D853 = D869,1,_xll.BDP(K853,$L$11))</f>
    </nc>
  </rcc>
  <rfmt sheetId="1" sqref="L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3" start="0" length="2147483647">
    <dxf>
      <font/>
    </dxf>
  </rfmt>
  <rfmt sheetId="1" sqref="L853" start="0" length="2147483647">
    <dxf>
      <font/>
    </dxf>
  </rfmt>
  <rcc rId="2867" sId="1">
    <nc r="M853">
      <f>IF(D853 = D869,1,_xll.BDP(K853,$M$11)*L853)</f>
    </nc>
  </rcc>
  <rfmt sheetId="1" sqref="M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3" start="0" length="2147483647">
    <dxf>
      <font/>
    </dxf>
  </rfmt>
  <rfmt sheetId="1" sqref="M853" start="0" length="2147483647">
    <dxf>
      <font/>
    </dxf>
  </rfmt>
  <rcc rId="2868" sId="1">
    <nc r="N853">
      <f>H853*J853*V853/M853</f>
    </nc>
  </rcc>
  <rfmt sheetId="1" sqref="N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3" start="0" length="2147483647">
    <dxf>
      <font/>
    </dxf>
  </rfmt>
  <rfmt sheetId="1" sqref="N853" start="0" length="2147483647">
    <dxf>
      <font/>
    </dxf>
  </rfmt>
  <rcc rId="2869" sId="1">
    <nc r="O853">
      <f>N853 / AA868</f>
    </nc>
  </rcc>
  <rfmt sheetId="1" sqref="O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3" start="0" length="2147483647">
    <dxf>
      <font/>
    </dxf>
  </rfmt>
  <rfmt sheetId="1" sqref="O853" start="0" length="2147483647">
    <dxf>
      <font/>
    </dxf>
  </rfmt>
  <rcc rId="2870" sId="1">
    <nc r="P853">
      <f>N853 / AA869</f>
    </nc>
  </rcc>
  <rfmt sheetId="1" sqref="P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3" start="0" length="2147483647">
    <dxf>
      <font/>
    </dxf>
  </rfmt>
  <rfmt sheetId="1" sqref="P853" start="0" length="2147483647">
    <dxf>
      <font/>
    </dxf>
  </rfmt>
  <rcc rId="2871" sId="1">
    <nc r="Q853">
      <f>IF(J853=0,0,G853*J853*V853/M853)</f>
    </nc>
  </rcc>
  <rfmt sheetId="1" sqref="Q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3" start="0" length="2147483647">
    <dxf>
      <font/>
    </dxf>
  </rfmt>
  <rfmt sheetId="1" sqref="Q853" start="0" length="2147483647">
    <dxf>
      <font/>
    </dxf>
  </rfmt>
  <rcc rId="2872" sId="1">
    <nc r="R853">
      <f>Q853 / AA868*100</f>
    </nc>
  </rcc>
  <rfmt sheetId="1" sqref="R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3" start="0" length="2147483647">
    <dxf>
      <font/>
    </dxf>
  </rfmt>
  <rfmt sheetId="1" sqref="R853" start="0" length="2147483647">
    <dxf>
      <font/>
    </dxf>
  </rfmt>
  <rcc rId="2873" sId="1">
    <nc r="S853">
      <f>Q853 / AA869*100</f>
    </nc>
  </rcc>
  <rfmt sheetId="1" sqref="S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3" start="0" length="2147483647">
    <dxf>
      <font/>
    </dxf>
  </rfmt>
  <rfmt sheetId="1" sqref="S853" start="0" length="2147483647">
    <dxf>
      <font/>
    </dxf>
  </rfmt>
  <rcc rId="2874" sId="1">
    <nc r="T853">
      <f>IF(S853&lt;0,R853,0)</f>
    </nc>
  </rcc>
  <rfmt sheetId="1" sqref="T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3" start="0" length="2147483647">
    <dxf>
      <font/>
    </dxf>
  </rfmt>
  <rfmt sheetId="1" sqref="T853" start="0" length="2147483647">
    <dxf>
      <font/>
    </dxf>
  </rfmt>
  <rcc rId="2875" sId="1">
    <nc r="U853">
      <f>IF(S853&gt;0,R853,0)</f>
    </nc>
  </rcc>
  <rfmt sheetId="1" sqref="U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3" start="0" length="2147483647">
    <dxf>
      <font/>
    </dxf>
  </rfmt>
  <rfmt sheetId="1" sqref="U853" start="0" length="2147483647">
    <dxf>
      <font/>
    </dxf>
  </rfmt>
  <rcc rId="2876" sId="1">
    <nc r="V853">
      <f>IF(EXACT(D853,UPPER(D853)),1,0.01)/X853</f>
    </nc>
  </rcc>
  <rfmt sheetId="1" sqref="V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3" start="0" length="2147483647">
    <dxf>
      <font/>
    </dxf>
  </rfmt>
  <rfmt sheetId="1" sqref="V853" start="0" length="2147483647">
    <dxf>
      <font/>
    </dxf>
  </rfmt>
  <rcc rId="2877" sId="1">
    <nc r="W853">
      <v>0</v>
    </nc>
  </rcc>
  <rfmt sheetId="1" sqref="W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3" start="0" length="2147483647">
    <dxf>
      <font/>
    </dxf>
  </rfmt>
  <rfmt sheetId="1" sqref="W853" start="0" length="2147483647">
    <dxf>
      <font/>
    </dxf>
  </rfmt>
  <rcc rId="2878" sId="1">
    <nc r="X853">
      <v>1</v>
    </nc>
  </rcc>
  <rfmt sheetId="1" sqref="X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3" start="0" length="2147483647">
    <dxf>
      <font/>
    </dxf>
  </rfmt>
  <rfmt sheetId="1" sqref="X853" start="0" length="2147483647">
    <dxf>
      <font/>
    </dxf>
  </rfmt>
  <rcc rId="2879" sId="1">
    <nc r="Y853">
      <f>IF(AND(S853&lt;0,O853&gt;0),O853,0)</f>
    </nc>
  </rcc>
  <rfmt sheetId="1" sqref="Y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3" start="0" length="2147483647">
    <dxf>
      <font/>
    </dxf>
  </rfmt>
  <rfmt sheetId="1" sqref="Y853" start="0" length="2147483647">
    <dxf>
      <font/>
    </dxf>
  </rfmt>
  <rcc rId="2880" sId="1">
    <nc r="Z853">
      <f>IF(AND(S853&gt;0,O853&gt;0),O853,0)</f>
    </nc>
  </rcc>
  <rfmt sheetId="1" sqref="Z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3" start="0" length="2147483647">
    <dxf>
      <font/>
    </dxf>
  </rfmt>
  <rfmt sheetId="1" sqref="Z853" start="0" length="2147483647">
    <dxf>
      <font/>
    </dxf>
  </rfmt>
  <rcc rId="2881" sId="1">
    <nc r="AC853">
      <f>IF(OR(OR(F853="#N/A N/A",F853="#N/A Real Time"),OR(AB853="#N/A N/A",AB853="#N/A Real Time")),0,  F853 - AB853)</f>
    </nc>
  </rcc>
  <rfmt sheetId="1" sqref="AC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3" start="0" length="0">
    <dxf>
      <fill>
        <patternFill patternType="solid">
          <bgColor rgb="FFF2F2F2"/>
        </patternFill>
      </fill>
    </dxf>
  </rfmt>
  <rfmt sheetId="1" sqref="AC853" start="0" length="2147483647">
    <dxf>
      <font/>
    </dxf>
  </rfmt>
  <rfmt sheetId="1" sqref="AC853" start="0" length="2147483647">
    <dxf>
      <font/>
    </dxf>
  </rfmt>
  <rcc rId="2882" sId="1">
    <nc r="AD853">
      <f>IF(OR(AB853=0,AB853="#N/A N/A"),0,AC853 / AB853*100)</f>
    </nc>
  </rcc>
  <rfmt sheetId="1" sqref="AD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3" start="0" length="0">
    <dxf>
      <fill>
        <patternFill patternType="solid">
          <bgColor rgb="FFF2F2F2"/>
        </patternFill>
      </fill>
    </dxf>
  </rfmt>
  <rfmt sheetId="1" sqref="AD853" start="0" length="2147483647">
    <dxf>
      <font/>
    </dxf>
  </rfmt>
  <rfmt sheetId="1" sqref="AD853" start="0" length="2147483647">
    <dxf>
      <font/>
    </dxf>
  </rfmt>
  <rcc rId="2883" sId="1" numFmtId="4">
    <nc r="AE853">
      <v>9550</v>
    </nc>
  </rcc>
  <rfmt sheetId="1" sqref="AE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3" start="0" length="0">
    <dxf>
      <fill>
        <patternFill patternType="solid">
          <bgColor rgb="FFF2F2F2"/>
        </patternFill>
      </fill>
    </dxf>
  </rfmt>
  <rfmt sheetId="1" sqref="AE853" start="0" length="2147483647">
    <dxf>
      <font/>
    </dxf>
  </rfmt>
  <rfmt sheetId="1" sqref="AE853" start="0" length="2147483647">
    <dxf>
      <font/>
    </dxf>
  </rfmt>
  <rcc rId="2884" sId="1">
    <nc r="AF853">
      <f>IF(D853 = D869,1,_xll.BDP(K853,$AF$11)*L853)</f>
    </nc>
  </rcc>
  <rfmt sheetId="1" sqref="AF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3" start="0" length="0">
    <dxf>
      <fill>
        <patternFill patternType="solid">
          <bgColor rgb="FFF2F2F2"/>
        </patternFill>
      </fill>
    </dxf>
  </rfmt>
  <rfmt sheetId="1" sqref="AF853" start="0" length="2147483647">
    <dxf>
      <font/>
    </dxf>
  </rfmt>
  <rfmt sheetId="1" sqref="AF853" start="0" length="2147483647">
    <dxf>
      <font/>
    </dxf>
  </rfmt>
  <rcc rId="2885" sId="1">
    <nc r="AG853">
      <f>AC853*AE853*V853/AF853 / AI868</f>
    </nc>
  </rcc>
  <rfmt sheetId="1" sqref="AG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3" start="0" length="0">
    <dxf>
      <fill>
        <patternFill patternType="solid">
          <bgColor rgb="FFF2F2F2"/>
        </patternFill>
      </fill>
    </dxf>
  </rfmt>
  <rfmt sheetId="1" sqref="AG853" start="0" length="2147483647">
    <dxf>
      <font/>
    </dxf>
  </rfmt>
  <rfmt sheetId="1" sqref="AG853" start="0" length="2147483647">
    <dxf>
      <font/>
    </dxf>
  </rfmt>
  <rcc rId="2886" sId="1">
    <nc r="AH853">
      <f>AC853*AE853*V853/AF853 / AI869</f>
    </nc>
  </rcc>
  <rfmt sheetId="1" sqref="AH8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3" start="0" length="0">
    <dxf>
      <fill>
        <patternFill patternType="solid">
          <bgColor rgb="FFF2F2F2"/>
        </patternFill>
      </fill>
    </dxf>
  </rfmt>
  <rfmt sheetId="1" sqref="AH853" start="0" length="2147483647">
    <dxf>
      <font/>
    </dxf>
  </rfmt>
  <rfmt sheetId="1" sqref="AH853" start="0" length="2147483647">
    <dxf>
      <font/>
    </dxf>
  </rfmt>
  <rcc rId="2887" sId="1">
    <oc r="E854" t="inlineStr">
      <is>
        <t>Swatch BR</t>
      </is>
    </oc>
    <nc r="E854" t="inlineStr">
      <is>
        <t>Swatch</t>
      </is>
    </nc>
  </rcc>
  <rcc rId="2888" sId="1" numFmtId="4">
    <oc r="J854">
      <v>-56</v>
    </oc>
    <nc r="J854">
      <v>-608</v>
    </nc>
  </rcc>
  <rcc rId="2889" sId="1" numFmtId="4">
    <oc r="AE854">
      <v>-56</v>
    </oc>
    <nc r="AE854">
      <v>-608</v>
    </nc>
  </rcc>
  <rrc rId="2890" sId="1" ref="A855:XFD855" action="insertRow">
    <undo index="0" exp="area" dr="G$1:G$1048576" r="E9" sId="1"/>
    <undo index="2" exp="area" ref3D="1" dr="$A$774:$XFD$86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55:AI855" start="0" length="0">
    <dxf>
      <fill>
        <patternFill patternType="none">
          <bgColor indexed="65"/>
        </patternFill>
      </fill>
    </dxf>
  </rfmt>
  <rfmt sheetId="1" sqref="A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55" start="0" length="2147483647">
    <dxf>
      <font/>
    </dxf>
  </rfmt>
  <rfmt sheetId="1" sqref="A855" start="0" length="2147483647">
    <dxf>
      <font/>
    </dxf>
  </rfmt>
  <rfmt sheetId="1" sqref="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5" start="0" length="2147483647">
    <dxf>
      <font/>
    </dxf>
  </rfmt>
  <rfmt sheetId="1" sqref="B855" start="0" length="2147483647">
    <dxf>
      <font/>
    </dxf>
  </rfmt>
  <rfmt sheetId="1" sqref="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5" start="0" length="2147483647">
    <dxf>
      <font/>
    </dxf>
  </rfmt>
  <rfmt sheetId="1" sqref="C855" start="0" length="2147483647">
    <dxf>
      <font/>
    </dxf>
  </rfmt>
  <rfmt sheetId="1" sqref="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5" start="0" length="2147483647">
    <dxf>
      <font/>
    </dxf>
  </rfmt>
  <rfmt sheetId="1" sqref="D855" start="0" length="2147483647">
    <dxf>
      <font/>
    </dxf>
  </rfmt>
  <rfmt sheetId="1" sqref="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5" start="0" length="2147483647">
    <dxf>
      <font/>
    </dxf>
  </rfmt>
  <rfmt sheetId="1" sqref="E855" start="0" length="2147483647">
    <dxf>
      <font/>
    </dxf>
  </rfmt>
  <rfmt sheetId="1" sqref="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5" start="0" length="2147483647">
    <dxf>
      <font/>
    </dxf>
  </rfmt>
  <rfmt sheetId="1" sqref="F855" start="0" length="2147483647">
    <dxf>
      <font/>
    </dxf>
  </rfmt>
  <rfmt sheetId="1" sqref="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5" start="0" length="2147483647">
    <dxf>
      <font/>
    </dxf>
  </rfmt>
  <rfmt sheetId="1" sqref="G855" start="0" length="2147483647">
    <dxf>
      <font/>
    </dxf>
  </rfmt>
  <rfmt sheetId="1" sqref="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5" start="0" length="2147483647">
    <dxf>
      <font/>
    </dxf>
  </rfmt>
  <rfmt sheetId="1" sqref="H855" start="0" length="2147483647">
    <dxf>
      <font/>
    </dxf>
  </rfmt>
  <rfmt sheetId="1" sqref="I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5" start="0" length="2147483647">
    <dxf>
      <font/>
    </dxf>
  </rfmt>
  <rfmt sheetId="1" sqref="I855" start="0" length="2147483647">
    <dxf>
      <font/>
    </dxf>
  </rfmt>
  <rfmt sheetId="1" sqref="J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5" start="0" length="2147483647">
    <dxf>
      <font/>
    </dxf>
  </rfmt>
  <rfmt sheetId="1" sqref="J855" start="0" length="2147483647">
    <dxf>
      <font/>
    </dxf>
  </rfmt>
  <rfmt sheetId="1" sqref="K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5" start="0" length="2147483647">
    <dxf>
      <font/>
    </dxf>
  </rfmt>
  <rfmt sheetId="1" sqref="K855" start="0" length="2147483647">
    <dxf>
      <font/>
    </dxf>
  </rfmt>
  <rfmt sheetId="1" sqref="L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5" start="0" length="2147483647">
    <dxf>
      <font/>
    </dxf>
  </rfmt>
  <rfmt sheetId="1" sqref="L855" start="0" length="2147483647">
    <dxf>
      <font/>
    </dxf>
  </rfmt>
  <rfmt sheetId="1" sqref="M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5" start="0" length="2147483647">
    <dxf>
      <font/>
    </dxf>
  </rfmt>
  <rfmt sheetId="1" sqref="M855" start="0" length="2147483647">
    <dxf>
      <font/>
    </dxf>
  </rfmt>
  <rfmt sheetId="1" sqref="N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5" start="0" length="2147483647">
    <dxf>
      <font/>
    </dxf>
  </rfmt>
  <rfmt sheetId="1" sqref="N855" start="0" length="2147483647">
    <dxf>
      <font/>
    </dxf>
  </rfmt>
  <rfmt sheetId="1" sqref="O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5" start="0" length="2147483647">
    <dxf>
      <font/>
    </dxf>
  </rfmt>
  <rfmt sheetId="1" sqref="O855" start="0" length="2147483647">
    <dxf>
      <font/>
    </dxf>
  </rfmt>
  <rfmt sheetId="1" sqref="P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5" start="0" length="2147483647">
    <dxf>
      <font/>
    </dxf>
  </rfmt>
  <rfmt sheetId="1" sqref="P855" start="0" length="2147483647">
    <dxf>
      <font/>
    </dxf>
  </rfmt>
  <rfmt sheetId="1" sqref="Q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5" start="0" length="2147483647">
    <dxf>
      <font/>
    </dxf>
  </rfmt>
  <rfmt sheetId="1" sqref="Q855" start="0" length="2147483647">
    <dxf>
      <font/>
    </dxf>
  </rfmt>
  <rfmt sheetId="1" sqref="R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5" start="0" length="2147483647">
    <dxf>
      <font/>
    </dxf>
  </rfmt>
  <rfmt sheetId="1" sqref="R855" start="0" length="2147483647">
    <dxf>
      <font/>
    </dxf>
  </rfmt>
  <rfmt sheetId="1" sqref="S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5" start="0" length="2147483647">
    <dxf>
      <font/>
    </dxf>
  </rfmt>
  <rfmt sheetId="1" sqref="S855" start="0" length="2147483647">
    <dxf>
      <font/>
    </dxf>
  </rfmt>
  <rfmt sheetId="1" sqref="T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5" start="0" length="2147483647">
    <dxf>
      <font/>
    </dxf>
  </rfmt>
  <rfmt sheetId="1" sqref="T855" start="0" length="2147483647">
    <dxf>
      <font/>
    </dxf>
  </rfmt>
  <rfmt sheetId="1" sqref="U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5" start="0" length="2147483647">
    <dxf>
      <font/>
    </dxf>
  </rfmt>
  <rfmt sheetId="1" sqref="U855" start="0" length="2147483647">
    <dxf>
      <font/>
    </dxf>
  </rfmt>
  <rfmt sheetId="1" sqref="V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5" start="0" length="2147483647">
    <dxf>
      <font/>
    </dxf>
  </rfmt>
  <rfmt sheetId="1" sqref="V855" start="0" length="2147483647">
    <dxf>
      <font/>
    </dxf>
  </rfmt>
  <rfmt sheetId="1" sqref="W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5" start="0" length="2147483647">
    <dxf>
      <font/>
    </dxf>
  </rfmt>
  <rfmt sheetId="1" sqref="W855" start="0" length="2147483647">
    <dxf>
      <font/>
    </dxf>
  </rfmt>
  <rfmt sheetId="1" sqref="X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5" start="0" length="2147483647">
    <dxf>
      <font/>
    </dxf>
  </rfmt>
  <rfmt sheetId="1" sqref="X855" start="0" length="2147483647">
    <dxf>
      <font/>
    </dxf>
  </rfmt>
  <rfmt sheetId="1" sqref="Y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5" start="0" length="2147483647">
    <dxf>
      <font/>
    </dxf>
  </rfmt>
  <rfmt sheetId="1" sqref="Y855" start="0" length="2147483647">
    <dxf>
      <font/>
    </dxf>
  </rfmt>
  <rfmt sheetId="1" sqref="Z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5" start="0" length="2147483647">
    <dxf>
      <font/>
    </dxf>
  </rfmt>
  <rfmt sheetId="1" sqref="Z855" start="0" length="2147483647">
    <dxf>
      <font/>
    </dxf>
  </rfmt>
  <rfmt sheetId="1" sqref="AA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55" start="0" length="2147483647">
    <dxf>
      <font/>
    </dxf>
  </rfmt>
  <rfmt sheetId="1" sqref="AA855" start="0" length="2147483647">
    <dxf>
      <font/>
    </dxf>
  </rfmt>
  <rfmt sheetId="1" sqref="A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5" start="0" length="0">
    <dxf>
      <fill>
        <patternFill patternType="solid">
          <bgColor rgb="FFF2F2F2"/>
        </patternFill>
      </fill>
    </dxf>
  </rfmt>
  <rfmt sheetId="1" sqref="AB855" start="0" length="2147483647">
    <dxf>
      <font/>
    </dxf>
  </rfmt>
  <rfmt sheetId="1" sqref="AB855" start="0" length="2147483647">
    <dxf>
      <font/>
    </dxf>
  </rfmt>
  <rfmt sheetId="1" sqref="A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5" start="0" length="0">
    <dxf>
      <fill>
        <patternFill patternType="solid">
          <bgColor rgb="FFF2F2F2"/>
        </patternFill>
      </fill>
    </dxf>
  </rfmt>
  <rfmt sheetId="1" sqref="AC855" start="0" length="2147483647">
    <dxf>
      <font/>
    </dxf>
  </rfmt>
  <rfmt sheetId="1" sqref="AC855" start="0" length="2147483647">
    <dxf>
      <font/>
    </dxf>
  </rfmt>
  <rfmt sheetId="1" sqref="A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5" start="0" length="0">
    <dxf>
      <fill>
        <patternFill patternType="solid">
          <bgColor rgb="FFF2F2F2"/>
        </patternFill>
      </fill>
    </dxf>
  </rfmt>
  <rfmt sheetId="1" sqref="AD855" start="0" length="2147483647">
    <dxf>
      <font/>
    </dxf>
  </rfmt>
  <rfmt sheetId="1" sqref="AD855" start="0" length="2147483647">
    <dxf>
      <font/>
    </dxf>
  </rfmt>
  <rfmt sheetId="1" sqref="A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5" start="0" length="0">
    <dxf>
      <fill>
        <patternFill patternType="solid">
          <bgColor rgb="FFF2F2F2"/>
        </patternFill>
      </fill>
    </dxf>
  </rfmt>
  <rfmt sheetId="1" sqref="AE855" start="0" length="2147483647">
    <dxf>
      <font/>
    </dxf>
  </rfmt>
  <rfmt sheetId="1" sqref="AE855" start="0" length="2147483647">
    <dxf>
      <font/>
    </dxf>
  </rfmt>
  <rfmt sheetId="1" sqref="A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5" start="0" length="0">
    <dxf>
      <fill>
        <patternFill patternType="solid">
          <bgColor rgb="FFF2F2F2"/>
        </patternFill>
      </fill>
    </dxf>
  </rfmt>
  <rfmt sheetId="1" sqref="AF855" start="0" length="2147483647">
    <dxf>
      <font/>
    </dxf>
  </rfmt>
  <rfmt sheetId="1" sqref="AF855" start="0" length="2147483647">
    <dxf>
      <font/>
    </dxf>
  </rfmt>
  <rfmt sheetId="1" sqref="A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5" start="0" length="0">
    <dxf>
      <fill>
        <patternFill patternType="solid">
          <bgColor rgb="FFF2F2F2"/>
        </patternFill>
      </fill>
    </dxf>
  </rfmt>
  <rfmt sheetId="1" sqref="AG855" start="0" length="2147483647">
    <dxf>
      <font/>
    </dxf>
  </rfmt>
  <rfmt sheetId="1" sqref="AG855" start="0" length="2147483647">
    <dxf>
      <font/>
    </dxf>
  </rfmt>
  <rfmt sheetId="1" sqref="A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5" start="0" length="0">
    <dxf>
      <fill>
        <patternFill patternType="solid">
          <bgColor rgb="FFF2F2F2"/>
        </patternFill>
      </fill>
    </dxf>
  </rfmt>
  <rfmt sheetId="1" sqref="AH855" start="0" length="2147483647">
    <dxf>
      <font/>
    </dxf>
  </rfmt>
  <rfmt sheetId="1" sqref="AH855" start="0" length="2147483647">
    <dxf>
      <font/>
    </dxf>
  </rfmt>
  <rfmt sheetId="1" sqref="AI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55" start="0" length="0">
    <dxf>
      <fill>
        <patternFill patternType="solid">
          <bgColor rgb="FFF2F2F2"/>
        </patternFill>
      </fill>
    </dxf>
  </rfmt>
  <rfmt sheetId="1" sqref="AI855" start="0" length="2147483647">
    <dxf>
      <font/>
    </dxf>
  </rfmt>
  <rfmt sheetId="1" sqref="AI855" start="0" length="2147483647">
    <dxf>
      <font/>
    </dxf>
  </rfmt>
  <rcc rId="2891" sId="1">
    <nc r="B855">
      <v>6508</v>
    </nc>
  </rcc>
  <rfmt sheetId="1" sqref="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5" start="0" length="2147483647">
    <dxf>
      <font/>
    </dxf>
  </rfmt>
  <rfmt sheetId="1" sqref="B855" start="0" length="2147483647">
    <dxf>
      <font/>
    </dxf>
  </rfmt>
  <rcc rId="2892" sId="1">
    <nc r="C855" t="inlineStr">
      <is>
        <t>TALK LN Equity</t>
      </is>
    </nc>
  </rcc>
  <rfmt sheetId="1" sqref="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5" start="0" length="2147483647">
    <dxf>
      <font/>
    </dxf>
  </rfmt>
  <rfmt sheetId="1" sqref="C855" start="0" length="2147483647">
    <dxf>
      <font/>
    </dxf>
  </rfmt>
  <rcc rId="2893" sId="1">
    <nc r="E855" t="inlineStr">
      <is>
        <t>TalkTalk Telecom Group</t>
      </is>
    </nc>
  </rcc>
  <rfmt sheetId="1" sqref="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5" start="0" length="2147483647">
    <dxf>
      <font/>
    </dxf>
  </rfmt>
  <rfmt sheetId="1" sqref="E855" start="0" length="2147483647">
    <dxf>
      <font/>
    </dxf>
  </rfmt>
  <rcc rId="2894" sId="1">
    <nc r="D855">
      <f>_xll.BDP(C855,$D$11)</f>
    </nc>
  </rcc>
  <rfmt sheetId="1" sqref="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5" start="0" length="2147483647">
    <dxf>
      <font/>
    </dxf>
  </rfmt>
  <rfmt sheetId="1" sqref="D855" start="0" length="2147483647">
    <dxf>
      <font/>
    </dxf>
  </rfmt>
  <rcc rId="2895" sId="1">
    <nc r="F855">
      <f>_xll.BDP(C855,$F$11)</f>
    </nc>
  </rcc>
  <rfmt sheetId="1" sqref="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5" start="0" length="2147483647">
    <dxf>
      <font/>
    </dxf>
  </rfmt>
  <rfmt sheetId="1" sqref="F855" start="0" length="2147483647">
    <dxf>
      <font/>
    </dxf>
  </rfmt>
  <rcc rId="2896" sId="1">
    <nc r="G855">
      <f>_xll.BDP(C855,$G$11)</f>
    </nc>
  </rcc>
  <rfmt sheetId="1" sqref="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5" start="0" length="2147483647">
    <dxf>
      <font/>
    </dxf>
  </rfmt>
  <rfmt sheetId="1" sqref="G855" start="0" length="2147483647">
    <dxf>
      <font/>
    </dxf>
  </rfmt>
  <rcc rId="2897" sId="1">
    <nc r="AB855">
      <f>_xll.BDH(C855,$AB$11,$D$1,$D$1)</f>
    </nc>
  </rcc>
  <rfmt sheetId="1" sqref="AB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5" start="0" length="0">
    <dxf>
      <fill>
        <patternFill patternType="solid">
          <bgColor rgb="FFF2F2F2"/>
        </patternFill>
      </fill>
    </dxf>
  </rfmt>
  <rfmt sheetId="1" sqref="AB855" start="0" length="2147483647">
    <dxf>
      <font/>
    </dxf>
  </rfmt>
  <rfmt sheetId="1" sqref="AB855" start="0" length="2147483647">
    <dxf>
      <font/>
    </dxf>
  </rfmt>
  <rcc rId="2898" sId="1">
    <nc r="H855">
      <f>IF(OR(OR(G855="#N/A N/A",G855="#N/A Real Time"),OR(F855="#N/A N/A",F855="#N/A Real Time")),0,  G855 - F855)</f>
    </nc>
  </rcc>
  <rfmt sheetId="1" sqref="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5" start="0" length="2147483647">
    <dxf>
      <font/>
    </dxf>
  </rfmt>
  <rfmt sheetId="1" sqref="H855" start="0" length="2147483647">
    <dxf>
      <font/>
    </dxf>
  </rfmt>
  <rcc rId="2899" sId="1">
    <nc r="I855">
      <f>IF(OR(F855=0,F855="#N/A N/A"),0,H855 / F855*100)</f>
    </nc>
  </rcc>
  <rfmt sheetId="1" sqref="I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5" start="0" length="2147483647">
    <dxf>
      <font/>
    </dxf>
  </rfmt>
  <rfmt sheetId="1" sqref="I855" start="0" length="2147483647">
    <dxf>
      <font/>
    </dxf>
  </rfmt>
  <rcc rId="2900" sId="1" numFmtId="4">
    <nc r="J855">
      <v>-158335</v>
    </nc>
  </rcc>
  <rfmt sheetId="1" sqref="J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5" start="0" length="2147483647">
    <dxf>
      <font/>
    </dxf>
  </rfmt>
  <rfmt sheetId="1" sqref="J855" start="0" length="2147483647">
    <dxf>
      <font/>
    </dxf>
  </rfmt>
  <rcc rId="2901" sId="1">
    <nc r="K855">
      <f>CONCATENATE(D870,D855, " Curncy")</f>
    </nc>
  </rcc>
  <rfmt sheetId="1" sqref="K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5" start="0" length="2147483647">
    <dxf>
      <font/>
    </dxf>
  </rfmt>
  <rfmt sheetId="1" sqref="K855" start="0" length="2147483647">
    <dxf>
      <font/>
    </dxf>
  </rfmt>
  <rcc rId="2902" sId="1">
    <nc r="L855">
      <f>IF(D855 = D870,1,_xll.BDP(K855,$L$11))</f>
    </nc>
  </rcc>
  <rfmt sheetId="1" sqref="L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5" start="0" length="2147483647">
    <dxf>
      <font/>
    </dxf>
  </rfmt>
  <rfmt sheetId="1" sqref="L855" start="0" length="2147483647">
    <dxf>
      <font/>
    </dxf>
  </rfmt>
  <rcc rId="2903" sId="1">
    <nc r="M855">
      <f>IF(D855 = D870,1,_xll.BDP(K855,$M$11)*L855)</f>
    </nc>
  </rcc>
  <rfmt sheetId="1" sqref="M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5" start="0" length="2147483647">
    <dxf>
      <font/>
    </dxf>
  </rfmt>
  <rfmt sheetId="1" sqref="M855" start="0" length="2147483647">
    <dxf>
      <font/>
    </dxf>
  </rfmt>
  <rcc rId="2904" sId="1">
    <nc r="N855">
      <f>H855*J855*V855/M855</f>
    </nc>
  </rcc>
  <rfmt sheetId="1" sqref="N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5" start="0" length="2147483647">
    <dxf>
      <font/>
    </dxf>
  </rfmt>
  <rfmt sheetId="1" sqref="N855" start="0" length="2147483647">
    <dxf>
      <font/>
    </dxf>
  </rfmt>
  <rcc rId="2905" sId="1">
    <nc r="O855">
      <f>N855 / AA869</f>
    </nc>
  </rcc>
  <rfmt sheetId="1" sqref="O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5" start="0" length="2147483647">
    <dxf>
      <font/>
    </dxf>
  </rfmt>
  <rfmt sheetId="1" sqref="O855" start="0" length="2147483647">
    <dxf>
      <font/>
    </dxf>
  </rfmt>
  <rcc rId="2906" sId="1">
    <nc r="P855">
      <f>N855 / AA870</f>
    </nc>
  </rcc>
  <rfmt sheetId="1" sqref="P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5" start="0" length="2147483647">
    <dxf>
      <font/>
    </dxf>
  </rfmt>
  <rfmt sheetId="1" sqref="P855" start="0" length="2147483647">
    <dxf>
      <font/>
    </dxf>
  </rfmt>
  <rcc rId="2907" sId="1">
    <nc r="Q855">
      <f>IF(J855=0,0,G855*J855*V855/M855)</f>
    </nc>
  </rcc>
  <rfmt sheetId="1" sqref="Q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5" start="0" length="2147483647">
    <dxf>
      <font/>
    </dxf>
  </rfmt>
  <rfmt sheetId="1" sqref="Q855" start="0" length="2147483647">
    <dxf>
      <font/>
    </dxf>
  </rfmt>
  <rcc rId="2908" sId="1">
    <nc r="R855">
      <f>Q855 / AA869*100</f>
    </nc>
  </rcc>
  <rfmt sheetId="1" sqref="R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5" start="0" length="2147483647">
    <dxf>
      <font/>
    </dxf>
  </rfmt>
  <rfmt sheetId="1" sqref="R855" start="0" length="2147483647">
    <dxf>
      <font/>
    </dxf>
  </rfmt>
  <rcc rId="2909" sId="1">
    <nc r="S855">
      <f>Q855 / AA870*100</f>
    </nc>
  </rcc>
  <rfmt sheetId="1" sqref="S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5" start="0" length="2147483647">
    <dxf>
      <font/>
    </dxf>
  </rfmt>
  <rfmt sheetId="1" sqref="S855" start="0" length="2147483647">
    <dxf>
      <font/>
    </dxf>
  </rfmt>
  <rcc rId="2910" sId="1">
    <nc r="T855">
      <f>IF(S855&lt;0,R855,0)</f>
    </nc>
  </rcc>
  <rfmt sheetId="1" sqref="T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5" start="0" length="2147483647">
    <dxf>
      <font/>
    </dxf>
  </rfmt>
  <rfmt sheetId="1" sqref="T855" start="0" length="2147483647">
    <dxf>
      <font/>
    </dxf>
  </rfmt>
  <rcc rId="2911" sId="1">
    <nc r="U855">
      <f>IF(S855&gt;0,R855,0)</f>
    </nc>
  </rcc>
  <rfmt sheetId="1" sqref="U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5" start="0" length="2147483647">
    <dxf>
      <font/>
    </dxf>
  </rfmt>
  <rfmt sheetId="1" sqref="U855" start="0" length="2147483647">
    <dxf>
      <font/>
    </dxf>
  </rfmt>
  <rcc rId="2912" sId="1">
    <nc r="V855">
      <f>IF(EXACT(D855,UPPER(D855)),1,0.01)/X855</f>
    </nc>
  </rcc>
  <rfmt sheetId="1" sqref="V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5" start="0" length="2147483647">
    <dxf>
      <font/>
    </dxf>
  </rfmt>
  <rfmt sheetId="1" sqref="V855" start="0" length="2147483647">
    <dxf>
      <font/>
    </dxf>
  </rfmt>
  <rcc rId="2913" sId="1">
    <nc r="W855">
      <v>0</v>
    </nc>
  </rcc>
  <rfmt sheetId="1" sqref="W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5" start="0" length="2147483647">
    <dxf>
      <font/>
    </dxf>
  </rfmt>
  <rfmt sheetId="1" sqref="W855" start="0" length="2147483647">
    <dxf>
      <font/>
    </dxf>
  </rfmt>
  <rcc rId="2914" sId="1">
    <nc r="X855">
      <v>1</v>
    </nc>
  </rcc>
  <rfmt sheetId="1" sqref="X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5" start="0" length="2147483647">
    <dxf>
      <font/>
    </dxf>
  </rfmt>
  <rfmt sheetId="1" sqref="X855" start="0" length="2147483647">
    <dxf>
      <font/>
    </dxf>
  </rfmt>
  <rcc rId="2915" sId="1">
    <nc r="Y855">
      <f>IF(AND(S855&lt;0,O855&gt;0),O855,0)</f>
    </nc>
  </rcc>
  <rfmt sheetId="1" sqref="Y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5" start="0" length="2147483647">
    <dxf>
      <font/>
    </dxf>
  </rfmt>
  <rfmt sheetId="1" sqref="Y855" start="0" length="2147483647">
    <dxf>
      <font/>
    </dxf>
  </rfmt>
  <rcc rId="2916" sId="1">
    <nc r="Z855">
      <f>IF(AND(S855&gt;0,O855&gt;0),O855,0)</f>
    </nc>
  </rcc>
  <rfmt sheetId="1" sqref="Z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5" start="0" length="2147483647">
    <dxf>
      <font/>
    </dxf>
  </rfmt>
  <rfmt sheetId="1" sqref="Z855" start="0" length="2147483647">
    <dxf>
      <font/>
    </dxf>
  </rfmt>
  <rcc rId="2917" sId="1">
    <nc r="AC855">
      <f>IF(OR(OR(F855="#N/A N/A",F855="#N/A Real Time"),OR(AB855="#N/A N/A",AB855="#N/A Real Time")),0,  F855 - AB855)</f>
    </nc>
  </rcc>
  <rfmt sheetId="1" sqref="AC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5" start="0" length="0">
    <dxf>
      <fill>
        <patternFill patternType="solid">
          <bgColor rgb="FFF2F2F2"/>
        </patternFill>
      </fill>
    </dxf>
  </rfmt>
  <rfmt sheetId="1" sqref="AC855" start="0" length="2147483647">
    <dxf>
      <font/>
    </dxf>
  </rfmt>
  <rfmt sheetId="1" sqref="AC855" start="0" length="2147483647">
    <dxf>
      <font/>
    </dxf>
  </rfmt>
  <rcc rId="2918" sId="1">
    <nc r="AD855">
      <f>IF(OR(AB855=0,AB855="#N/A N/A"),0,AC855 / AB855*100)</f>
    </nc>
  </rcc>
  <rfmt sheetId="1" sqref="AD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5" start="0" length="0">
    <dxf>
      <fill>
        <patternFill patternType="solid">
          <bgColor rgb="FFF2F2F2"/>
        </patternFill>
      </fill>
    </dxf>
  </rfmt>
  <rfmt sheetId="1" sqref="AD855" start="0" length="2147483647">
    <dxf>
      <font/>
    </dxf>
  </rfmt>
  <rfmt sheetId="1" sqref="AD855" start="0" length="2147483647">
    <dxf>
      <font/>
    </dxf>
  </rfmt>
  <rcc rId="2919" sId="1" numFmtId="4">
    <nc r="AE855">
      <v>-158335</v>
    </nc>
  </rcc>
  <rfmt sheetId="1" sqref="AE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5" start="0" length="0">
    <dxf>
      <fill>
        <patternFill patternType="solid">
          <bgColor rgb="FFF2F2F2"/>
        </patternFill>
      </fill>
    </dxf>
  </rfmt>
  <rfmt sheetId="1" sqref="AE855" start="0" length="2147483647">
    <dxf>
      <font/>
    </dxf>
  </rfmt>
  <rfmt sheetId="1" sqref="AE855" start="0" length="2147483647">
    <dxf>
      <font/>
    </dxf>
  </rfmt>
  <rcc rId="2920" sId="1">
    <nc r="AF855">
      <f>IF(D855 = D870,1,_xll.BDP(K855,$AF$11)*L855)</f>
    </nc>
  </rcc>
  <rfmt sheetId="1" sqref="AF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5" start="0" length="0">
    <dxf>
      <fill>
        <patternFill patternType="solid">
          <bgColor rgb="FFF2F2F2"/>
        </patternFill>
      </fill>
    </dxf>
  </rfmt>
  <rfmt sheetId="1" sqref="AF855" start="0" length="2147483647">
    <dxf>
      <font/>
    </dxf>
  </rfmt>
  <rfmt sheetId="1" sqref="AF855" start="0" length="2147483647">
    <dxf>
      <font/>
    </dxf>
  </rfmt>
  <rcc rId="2921" sId="1">
    <nc r="AG855">
      <f>AC855*AE855*V855/AF855 / AI869</f>
    </nc>
  </rcc>
  <rfmt sheetId="1" sqref="AG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5" start="0" length="0">
    <dxf>
      <fill>
        <patternFill patternType="solid">
          <bgColor rgb="FFF2F2F2"/>
        </patternFill>
      </fill>
    </dxf>
  </rfmt>
  <rfmt sheetId="1" sqref="AG855" start="0" length="2147483647">
    <dxf>
      <font/>
    </dxf>
  </rfmt>
  <rfmt sheetId="1" sqref="AG855" start="0" length="2147483647">
    <dxf>
      <font/>
    </dxf>
  </rfmt>
  <rcc rId="2922" sId="1">
    <nc r="AH855">
      <f>AC855*AE855*V855/AF855 / AI870</f>
    </nc>
  </rcc>
  <rfmt sheetId="1" sqref="AH8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5" start="0" length="0">
    <dxf>
      <fill>
        <patternFill patternType="solid">
          <bgColor rgb="FFF2F2F2"/>
        </patternFill>
      </fill>
    </dxf>
  </rfmt>
  <rfmt sheetId="1" sqref="AH855" start="0" length="2147483647">
    <dxf>
      <font/>
    </dxf>
  </rfmt>
  <rfmt sheetId="1" sqref="AH855" start="0" length="2147483647">
    <dxf>
      <font/>
    </dxf>
  </rfmt>
  <rcc rId="2923" sId="1" numFmtId="4">
    <oc r="J856">
      <v>8830</v>
    </oc>
    <nc r="J856">
      <v>0</v>
    </nc>
  </rcc>
  <rcc rId="2924" sId="1" numFmtId="4">
    <oc r="AE856">
      <v>8830</v>
    </oc>
    <nc r="AE856">
      <v>0</v>
    </nc>
  </rcc>
  <rcc rId="2925" sId="1" numFmtId="4">
    <oc r="J857">
      <v>22414</v>
    </oc>
    <nc r="J857">
      <v>25393</v>
    </nc>
  </rcc>
  <rcc rId="2926" sId="1" numFmtId="4">
    <oc r="AE857">
      <v>22414</v>
    </oc>
    <nc r="AE857">
      <v>25393</v>
    </nc>
  </rcc>
  <rrc rId="2927" sId="1" ref="A858:XFD858" action="insertRow">
    <undo index="0" exp="area" dr="G$1:G$1048576" r="E9" sId="1"/>
    <undo index="2" exp="area" ref3D="1" dr="$A$774:$XFD$86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58:AI858" start="0" length="0">
    <dxf>
      <fill>
        <patternFill patternType="none">
          <bgColor indexed="65"/>
        </patternFill>
      </fill>
    </dxf>
  </rfmt>
  <rfmt sheetId="1" sqref="A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58" start="0" length="2147483647">
    <dxf>
      <font/>
    </dxf>
  </rfmt>
  <rfmt sheetId="1" sqref="A858" start="0" length="2147483647">
    <dxf>
      <font/>
    </dxf>
  </rfmt>
  <rfmt sheetId="1" sqref="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8" start="0" length="2147483647">
    <dxf>
      <font/>
    </dxf>
  </rfmt>
  <rfmt sheetId="1" sqref="B858" start="0" length="2147483647">
    <dxf>
      <font/>
    </dxf>
  </rfmt>
  <rfmt sheetId="1" sqref="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8" start="0" length="2147483647">
    <dxf>
      <font/>
    </dxf>
  </rfmt>
  <rfmt sheetId="1" sqref="C858" start="0" length="2147483647">
    <dxf>
      <font/>
    </dxf>
  </rfmt>
  <rfmt sheetId="1" sqref="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8" start="0" length="2147483647">
    <dxf>
      <font/>
    </dxf>
  </rfmt>
  <rfmt sheetId="1" sqref="D858" start="0" length="2147483647">
    <dxf>
      <font/>
    </dxf>
  </rfmt>
  <rfmt sheetId="1" sqref="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8" start="0" length="2147483647">
    <dxf>
      <font/>
    </dxf>
  </rfmt>
  <rfmt sheetId="1" sqref="E858" start="0" length="2147483647">
    <dxf>
      <font/>
    </dxf>
  </rfmt>
  <rfmt sheetId="1" sqref="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8" start="0" length="2147483647">
    <dxf>
      <font/>
    </dxf>
  </rfmt>
  <rfmt sheetId="1" sqref="F858" start="0" length="2147483647">
    <dxf>
      <font/>
    </dxf>
  </rfmt>
  <rfmt sheetId="1" sqref="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8" start="0" length="2147483647">
    <dxf>
      <font/>
    </dxf>
  </rfmt>
  <rfmt sheetId="1" sqref="G858" start="0" length="2147483647">
    <dxf>
      <font/>
    </dxf>
  </rfmt>
  <rfmt sheetId="1" sqref="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8" start="0" length="2147483647">
    <dxf>
      <font/>
    </dxf>
  </rfmt>
  <rfmt sheetId="1" sqref="H858" start="0" length="2147483647">
    <dxf>
      <font/>
    </dxf>
  </rfmt>
  <rfmt sheetId="1" sqref="I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8" start="0" length="2147483647">
    <dxf>
      <font/>
    </dxf>
  </rfmt>
  <rfmt sheetId="1" sqref="I858" start="0" length="2147483647">
    <dxf>
      <font/>
    </dxf>
  </rfmt>
  <rfmt sheetId="1" sqref="J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8" start="0" length="2147483647">
    <dxf>
      <font/>
    </dxf>
  </rfmt>
  <rfmt sheetId="1" sqref="J858" start="0" length="2147483647">
    <dxf>
      <font/>
    </dxf>
  </rfmt>
  <rfmt sheetId="1" sqref="K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8" start="0" length="2147483647">
    <dxf>
      <font/>
    </dxf>
  </rfmt>
  <rfmt sheetId="1" sqref="K858" start="0" length="2147483647">
    <dxf>
      <font/>
    </dxf>
  </rfmt>
  <rfmt sheetId="1" sqref="L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8" start="0" length="2147483647">
    <dxf>
      <font/>
    </dxf>
  </rfmt>
  <rfmt sheetId="1" sqref="L858" start="0" length="2147483647">
    <dxf>
      <font/>
    </dxf>
  </rfmt>
  <rfmt sheetId="1" sqref="M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8" start="0" length="2147483647">
    <dxf>
      <font/>
    </dxf>
  </rfmt>
  <rfmt sheetId="1" sqref="M858" start="0" length="2147483647">
    <dxf>
      <font/>
    </dxf>
  </rfmt>
  <rfmt sheetId="1" sqref="N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8" start="0" length="2147483647">
    <dxf>
      <font/>
    </dxf>
  </rfmt>
  <rfmt sheetId="1" sqref="N858" start="0" length="2147483647">
    <dxf>
      <font/>
    </dxf>
  </rfmt>
  <rfmt sheetId="1" sqref="O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8" start="0" length="2147483647">
    <dxf>
      <font/>
    </dxf>
  </rfmt>
  <rfmt sheetId="1" sqref="O858" start="0" length="2147483647">
    <dxf>
      <font/>
    </dxf>
  </rfmt>
  <rfmt sheetId="1" sqref="P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8" start="0" length="2147483647">
    <dxf>
      <font/>
    </dxf>
  </rfmt>
  <rfmt sheetId="1" sqref="P858" start="0" length="2147483647">
    <dxf>
      <font/>
    </dxf>
  </rfmt>
  <rfmt sheetId="1" sqref="Q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8" start="0" length="2147483647">
    <dxf>
      <font/>
    </dxf>
  </rfmt>
  <rfmt sheetId="1" sqref="Q858" start="0" length="2147483647">
    <dxf>
      <font/>
    </dxf>
  </rfmt>
  <rfmt sheetId="1" sqref="R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8" start="0" length="2147483647">
    <dxf>
      <font/>
    </dxf>
  </rfmt>
  <rfmt sheetId="1" sqref="R858" start="0" length="2147483647">
    <dxf>
      <font/>
    </dxf>
  </rfmt>
  <rfmt sheetId="1" sqref="S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8" start="0" length="2147483647">
    <dxf>
      <font/>
    </dxf>
  </rfmt>
  <rfmt sheetId="1" sqref="S858" start="0" length="2147483647">
    <dxf>
      <font/>
    </dxf>
  </rfmt>
  <rfmt sheetId="1" sqref="T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8" start="0" length="2147483647">
    <dxf>
      <font/>
    </dxf>
  </rfmt>
  <rfmt sheetId="1" sqref="T858" start="0" length="2147483647">
    <dxf>
      <font/>
    </dxf>
  </rfmt>
  <rfmt sheetId="1" sqref="U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8" start="0" length="2147483647">
    <dxf>
      <font/>
    </dxf>
  </rfmt>
  <rfmt sheetId="1" sqref="U858" start="0" length="2147483647">
    <dxf>
      <font/>
    </dxf>
  </rfmt>
  <rfmt sheetId="1" sqref="V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8" start="0" length="2147483647">
    <dxf>
      <font/>
    </dxf>
  </rfmt>
  <rfmt sheetId="1" sqref="V858" start="0" length="2147483647">
    <dxf>
      <font/>
    </dxf>
  </rfmt>
  <rfmt sheetId="1" sqref="W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8" start="0" length="2147483647">
    <dxf>
      <font/>
    </dxf>
  </rfmt>
  <rfmt sheetId="1" sqref="W858" start="0" length="2147483647">
    <dxf>
      <font/>
    </dxf>
  </rfmt>
  <rfmt sheetId="1" sqref="X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8" start="0" length="2147483647">
    <dxf>
      <font/>
    </dxf>
  </rfmt>
  <rfmt sheetId="1" sqref="X858" start="0" length="2147483647">
    <dxf>
      <font/>
    </dxf>
  </rfmt>
  <rfmt sheetId="1" sqref="Y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8" start="0" length="2147483647">
    <dxf>
      <font/>
    </dxf>
  </rfmt>
  <rfmt sheetId="1" sqref="Y858" start="0" length="2147483647">
    <dxf>
      <font/>
    </dxf>
  </rfmt>
  <rfmt sheetId="1" sqref="Z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8" start="0" length="2147483647">
    <dxf>
      <font/>
    </dxf>
  </rfmt>
  <rfmt sheetId="1" sqref="Z858" start="0" length="2147483647">
    <dxf>
      <font/>
    </dxf>
  </rfmt>
  <rfmt sheetId="1" sqref="AA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58" start="0" length="2147483647">
    <dxf>
      <font/>
    </dxf>
  </rfmt>
  <rfmt sheetId="1" sqref="AA858" start="0" length="2147483647">
    <dxf>
      <font/>
    </dxf>
  </rfmt>
  <rfmt sheetId="1" sqref="A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8" start="0" length="0">
    <dxf>
      <fill>
        <patternFill patternType="solid">
          <bgColor rgb="FFF2F2F2"/>
        </patternFill>
      </fill>
    </dxf>
  </rfmt>
  <rfmt sheetId="1" sqref="AB858" start="0" length="2147483647">
    <dxf>
      <font/>
    </dxf>
  </rfmt>
  <rfmt sheetId="1" sqref="AB858" start="0" length="2147483647">
    <dxf>
      <font/>
    </dxf>
  </rfmt>
  <rfmt sheetId="1" sqref="A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8" start="0" length="0">
    <dxf>
      <fill>
        <patternFill patternType="solid">
          <bgColor rgb="FFF2F2F2"/>
        </patternFill>
      </fill>
    </dxf>
  </rfmt>
  <rfmt sheetId="1" sqref="AC858" start="0" length="2147483647">
    <dxf>
      <font/>
    </dxf>
  </rfmt>
  <rfmt sheetId="1" sqref="AC858" start="0" length="2147483647">
    <dxf>
      <font/>
    </dxf>
  </rfmt>
  <rfmt sheetId="1" sqref="A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8" start="0" length="0">
    <dxf>
      <fill>
        <patternFill patternType="solid">
          <bgColor rgb="FFF2F2F2"/>
        </patternFill>
      </fill>
    </dxf>
  </rfmt>
  <rfmt sheetId="1" sqref="AD858" start="0" length="2147483647">
    <dxf>
      <font/>
    </dxf>
  </rfmt>
  <rfmt sheetId="1" sqref="AD858" start="0" length="2147483647">
    <dxf>
      <font/>
    </dxf>
  </rfmt>
  <rfmt sheetId="1" sqref="A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8" start="0" length="0">
    <dxf>
      <fill>
        <patternFill patternType="solid">
          <bgColor rgb="FFF2F2F2"/>
        </patternFill>
      </fill>
    </dxf>
  </rfmt>
  <rfmt sheetId="1" sqref="AE858" start="0" length="2147483647">
    <dxf>
      <font/>
    </dxf>
  </rfmt>
  <rfmt sheetId="1" sqref="AE858" start="0" length="2147483647">
    <dxf>
      <font/>
    </dxf>
  </rfmt>
  <rfmt sheetId="1" sqref="A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8" start="0" length="0">
    <dxf>
      <fill>
        <patternFill patternType="solid">
          <bgColor rgb="FFF2F2F2"/>
        </patternFill>
      </fill>
    </dxf>
  </rfmt>
  <rfmt sheetId="1" sqref="AF858" start="0" length="2147483647">
    <dxf>
      <font/>
    </dxf>
  </rfmt>
  <rfmt sheetId="1" sqref="AF858" start="0" length="2147483647">
    <dxf>
      <font/>
    </dxf>
  </rfmt>
  <rfmt sheetId="1" sqref="A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8" start="0" length="0">
    <dxf>
      <fill>
        <patternFill patternType="solid">
          <bgColor rgb="FFF2F2F2"/>
        </patternFill>
      </fill>
    </dxf>
  </rfmt>
  <rfmt sheetId="1" sqref="AG858" start="0" length="2147483647">
    <dxf>
      <font/>
    </dxf>
  </rfmt>
  <rfmt sheetId="1" sqref="AG858" start="0" length="2147483647">
    <dxf>
      <font/>
    </dxf>
  </rfmt>
  <rfmt sheetId="1" sqref="A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8" start="0" length="0">
    <dxf>
      <fill>
        <patternFill patternType="solid">
          <bgColor rgb="FFF2F2F2"/>
        </patternFill>
      </fill>
    </dxf>
  </rfmt>
  <rfmt sheetId="1" sqref="AH858" start="0" length="2147483647">
    <dxf>
      <font/>
    </dxf>
  </rfmt>
  <rfmt sheetId="1" sqref="AH858" start="0" length="2147483647">
    <dxf>
      <font/>
    </dxf>
  </rfmt>
  <rfmt sheetId="1" sqref="AI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58" start="0" length="0">
    <dxf>
      <fill>
        <patternFill patternType="solid">
          <bgColor rgb="FFF2F2F2"/>
        </patternFill>
      </fill>
    </dxf>
  </rfmt>
  <rfmt sheetId="1" sqref="AI858" start="0" length="2147483647">
    <dxf>
      <font/>
    </dxf>
  </rfmt>
  <rfmt sheetId="1" sqref="AI858" start="0" length="2147483647">
    <dxf>
      <font/>
    </dxf>
  </rfmt>
  <rcc rId="2928" sId="1">
    <nc r="B858">
      <v>23913</v>
    </nc>
  </rcc>
  <rfmt sheetId="1" sqref="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58" start="0" length="2147483647">
    <dxf>
      <font/>
    </dxf>
  </rfmt>
  <rfmt sheetId="1" sqref="B858" start="0" length="2147483647">
    <dxf>
      <font/>
    </dxf>
  </rfmt>
  <rcc rId="2929" sId="1">
    <nc r="C858" t="inlineStr">
      <is>
        <t>TPX US Equity</t>
      </is>
    </nc>
  </rcc>
  <rfmt sheetId="1" sqref="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58" start="0" length="2147483647">
    <dxf>
      <font/>
    </dxf>
  </rfmt>
  <rfmt sheetId="1" sqref="C858" start="0" length="2147483647">
    <dxf>
      <font/>
    </dxf>
  </rfmt>
  <rcc rId="2930" sId="1">
    <nc r="E858" t="inlineStr">
      <is>
        <t>Tempur Sealy</t>
      </is>
    </nc>
  </rcc>
  <rfmt sheetId="1" sqref="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58" start="0" length="2147483647">
    <dxf>
      <font/>
    </dxf>
  </rfmt>
  <rfmt sheetId="1" sqref="E858" start="0" length="2147483647">
    <dxf>
      <font/>
    </dxf>
  </rfmt>
  <rcc rId="2931" sId="1">
    <nc r="D858">
      <f>_xll.BDP(C858,$D$11)</f>
    </nc>
  </rcc>
  <rfmt sheetId="1" sqref="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58" start="0" length="2147483647">
    <dxf>
      <font/>
    </dxf>
  </rfmt>
  <rfmt sheetId="1" sqref="D858" start="0" length="2147483647">
    <dxf>
      <font/>
    </dxf>
  </rfmt>
  <rcc rId="2932" sId="1">
    <nc r="F858">
      <f>_xll.BDP(C858,$F$11)</f>
    </nc>
  </rcc>
  <rfmt sheetId="1" sqref="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58" start="0" length="2147483647">
    <dxf>
      <font/>
    </dxf>
  </rfmt>
  <rfmt sheetId="1" sqref="F858" start="0" length="2147483647">
    <dxf>
      <font/>
    </dxf>
  </rfmt>
  <rcc rId="2933" sId="1">
    <nc r="G858">
      <f>_xll.BDP(C858,$G$11)</f>
    </nc>
  </rcc>
  <rfmt sheetId="1" sqref="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58" start="0" length="2147483647">
    <dxf>
      <font/>
    </dxf>
  </rfmt>
  <rfmt sheetId="1" sqref="G858" start="0" length="2147483647">
    <dxf>
      <font/>
    </dxf>
  </rfmt>
  <rcc rId="2934" sId="1">
    <nc r="AB858">
      <f>_xll.BDH(C858,$AB$11,$D$1,$D$1)</f>
    </nc>
  </rcc>
  <rfmt sheetId="1" sqref="AB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58" start="0" length="0">
    <dxf>
      <fill>
        <patternFill patternType="solid">
          <bgColor rgb="FFF2F2F2"/>
        </patternFill>
      </fill>
    </dxf>
  </rfmt>
  <rfmt sheetId="1" sqref="AB858" start="0" length="2147483647">
    <dxf>
      <font/>
    </dxf>
  </rfmt>
  <rfmt sheetId="1" sqref="AB858" start="0" length="2147483647">
    <dxf>
      <font/>
    </dxf>
  </rfmt>
  <rcc rId="2935" sId="1">
    <nc r="H858">
      <f>IF(OR(OR(G858="#N/A N/A",G858="#N/A Real Time"),OR(F858="#N/A N/A",F858="#N/A Real Time")),0,  G858 - F858)</f>
    </nc>
  </rcc>
  <rfmt sheetId="1" sqref="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58" start="0" length="2147483647">
    <dxf>
      <font/>
    </dxf>
  </rfmt>
  <rfmt sheetId="1" sqref="H858" start="0" length="2147483647">
    <dxf>
      <font/>
    </dxf>
  </rfmt>
  <rcc rId="2936" sId="1">
    <nc r="I858">
      <f>IF(OR(F858=0,F858="#N/A N/A"),0,H858 / F858*100)</f>
    </nc>
  </rcc>
  <rfmt sheetId="1" sqref="I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58" start="0" length="2147483647">
    <dxf>
      <font/>
    </dxf>
  </rfmt>
  <rfmt sheetId="1" sqref="I858" start="0" length="2147483647">
    <dxf>
      <font/>
    </dxf>
  </rfmt>
  <rcc rId="2937" sId="1" numFmtId="4">
    <nc r="J858">
      <v>-1892</v>
    </nc>
  </rcc>
  <rfmt sheetId="1" sqref="J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58" start="0" length="2147483647">
    <dxf>
      <font/>
    </dxf>
  </rfmt>
  <rfmt sheetId="1" sqref="J858" start="0" length="2147483647">
    <dxf>
      <font/>
    </dxf>
  </rfmt>
  <rcc rId="2938" sId="1">
    <nc r="K858">
      <f>CONCATENATE(D871,D858, " Curncy")</f>
    </nc>
  </rcc>
  <rfmt sheetId="1" sqref="K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58" start="0" length="2147483647">
    <dxf>
      <font/>
    </dxf>
  </rfmt>
  <rfmt sheetId="1" sqref="K858" start="0" length="2147483647">
    <dxf>
      <font/>
    </dxf>
  </rfmt>
  <rcc rId="2939" sId="1">
    <nc r="L858">
      <f>IF(D858 = D871,1,_xll.BDP(K858,$L$11))</f>
    </nc>
  </rcc>
  <rfmt sheetId="1" sqref="L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58" start="0" length="2147483647">
    <dxf>
      <font/>
    </dxf>
  </rfmt>
  <rfmt sheetId="1" sqref="L858" start="0" length="2147483647">
    <dxf>
      <font/>
    </dxf>
  </rfmt>
  <rcc rId="2940" sId="1">
    <nc r="M858">
      <f>IF(D858 = D871,1,_xll.BDP(K858,$M$11)*L858)</f>
    </nc>
  </rcc>
  <rfmt sheetId="1" sqref="M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58" start="0" length="2147483647">
    <dxf>
      <font/>
    </dxf>
  </rfmt>
  <rfmt sheetId="1" sqref="M858" start="0" length="2147483647">
    <dxf>
      <font/>
    </dxf>
  </rfmt>
  <rcc rId="2941" sId="1">
    <nc r="N858">
      <f>H858*J858*V858/M858</f>
    </nc>
  </rcc>
  <rfmt sheetId="1" sqref="N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58" start="0" length="2147483647">
    <dxf>
      <font/>
    </dxf>
  </rfmt>
  <rfmt sheetId="1" sqref="N858" start="0" length="2147483647">
    <dxf>
      <font/>
    </dxf>
  </rfmt>
  <rcc rId="2942" sId="1">
    <nc r="O858">
      <f>N858 / AA870</f>
    </nc>
  </rcc>
  <rfmt sheetId="1" sqref="O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58" start="0" length="2147483647">
    <dxf>
      <font/>
    </dxf>
  </rfmt>
  <rfmt sheetId="1" sqref="O858" start="0" length="2147483647">
    <dxf>
      <font/>
    </dxf>
  </rfmt>
  <rcc rId="2943" sId="1">
    <nc r="P858">
      <f>N858 / AA871</f>
    </nc>
  </rcc>
  <rfmt sheetId="1" sqref="P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58" start="0" length="2147483647">
    <dxf>
      <font/>
    </dxf>
  </rfmt>
  <rfmt sheetId="1" sqref="P858" start="0" length="2147483647">
    <dxf>
      <font/>
    </dxf>
  </rfmt>
  <rcc rId="2944" sId="1">
    <nc r="Q858">
      <f>IF(J858=0,0,G858*J858*V858/M858)</f>
    </nc>
  </rcc>
  <rfmt sheetId="1" sqref="Q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58" start="0" length="2147483647">
    <dxf>
      <font/>
    </dxf>
  </rfmt>
  <rfmt sheetId="1" sqref="Q858" start="0" length="2147483647">
    <dxf>
      <font/>
    </dxf>
  </rfmt>
  <rcc rId="2945" sId="1">
    <nc r="R858">
      <f>Q858 / AA870*100</f>
    </nc>
  </rcc>
  <rfmt sheetId="1" sqref="R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58" start="0" length="2147483647">
    <dxf>
      <font/>
    </dxf>
  </rfmt>
  <rfmt sheetId="1" sqref="R858" start="0" length="2147483647">
    <dxf>
      <font/>
    </dxf>
  </rfmt>
  <rcc rId="2946" sId="1">
    <nc r="S858">
      <f>Q858 / AA871*100</f>
    </nc>
  </rcc>
  <rfmt sheetId="1" sqref="S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58" start="0" length="2147483647">
    <dxf>
      <font/>
    </dxf>
  </rfmt>
  <rfmt sheetId="1" sqref="S858" start="0" length="2147483647">
    <dxf>
      <font/>
    </dxf>
  </rfmt>
  <rcc rId="2947" sId="1">
    <nc r="T858">
      <f>IF(S858&lt;0,R858,0)</f>
    </nc>
  </rcc>
  <rfmt sheetId="1" sqref="T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58" start="0" length="2147483647">
    <dxf>
      <font/>
    </dxf>
  </rfmt>
  <rfmt sheetId="1" sqref="T858" start="0" length="2147483647">
    <dxf>
      <font/>
    </dxf>
  </rfmt>
  <rcc rId="2948" sId="1">
    <nc r="U858">
      <f>IF(S858&gt;0,R858,0)</f>
    </nc>
  </rcc>
  <rfmt sheetId="1" sqref="U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58" start="0" length="2147483647">
    <dxf>
      <font/>
    </dxf>
  </rfmt>
  <rfmt sheetId="1" sqref="U858" start="0" length="2147483647">
    <dxf>
      <font/>
    </dxf>
  </rfmt>
  <rcc rId="2949" sId="1">
    <nc r="V858">
      <f>IF(EXACT(D858,UPPER(D858)),1,0.01)/X858</f>
    </nc>
  </rcc>
  <rfmt sheetId="1" sqref="V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58" start="0" length="2147483647">
    <dxf>
      <font/>
    </dxf>
  </rfmt>
  <rfmt sheetId="1" sqref="V858" start="0" length="2147483647">
    <dxf>
      <font/>
    </dxf>
  </rfmt>
  <rcc rId="2950" sId="1">
    <nc r="W858">
      <v>0</v>
    </nc>
  </rcc>
  <rfmt sheetId="1" sqref="W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58" start="0" length="2147483647">
    <dxf>
      <font/>
    </dxf>
  </rfmt>
  <rfmt sheetId="1" sqref="W858" start="0" length="2147483647">
    <dxf>
      <font/>
    </dxf>
  </rfmt>
  <rcc rId="2951" sId="1">
    <nc r="X858">
      <v>1</v>
    </nc>
  </rcc>
  <rfmt sheetId="1" sqref="X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58" start="0" length="2147483647">
    <dxf>
      <font/>
    </dxf>
  </rfmt>
  <rfmt sheetId="1" sqref="X858" start="0" length="2147483647">
    <dxf>
      <font/>
    </dxf>
  </rfmt>
  <rcc rId="2952" sId="1">
    <nc r="Y858">
      <f>IF(AND(S858&lt;0,O858&gt;0),O858,0)</f>
    </nc>
  </rcc>
  <rfmt sheetId="1" sqref="Y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58" start="0" length="2147483647">
    <dxf>
      <font/>
    </dxf>
  </rfmt>
  <rfmt sheetId="1" sqref="Y858" start="0" length="2147483647">
    <dxf>
      <font/>
    </dxf>
  </rfmt>
  <rcc rId="2953" sId="1">
    <nc r="Z858">
      <f>IF(AND(S858&gt;0,O858&gt;0),O858,0)</f>
    </nc>
  </rcc>
  <rfmt sheetId="1" sqref="Z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58" start="0" length="2147483647">
    <dxf>
      <font/>
    </dxf>
  </rfmt>
  <rfmt sheetId="1" sqref="Z858" start="0" length="2147483647">
    <dxf>
      <font/>
    </dxf>
  </rfmt>
  <rcc rId="2954" sId="1">
    <nc r="AC858">
      <f>IF(OR(OR(F858="#N/A N/A",F858="#N/A Real Time"),OR(AB858="#N/A N/A",AB858="#N/A Real Time")),0,  F858 - AB858)</f>
    </nc>
  </rcc>
  <rfmt sheetId="1" sqref="AC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58" start="0" length="0">
    <dxf>
      <fill>
        <patternFill patternType="solid">
          <bgColor rgb="FFF2F2F2"/>
        </patternFill>
      </fill>
    </dxf>
  </rfmt>
  <rfmt sheetId="1" sqref="AC858" start="0" length="2147483647">
    <dxf>
      <font/>
    </dxf>
  </rfmt>
  <rfmt sheetId="1" sqref="AC858" start="0" length="2147483647">
    <dxf>
      <font/>
    </dxf>
  </rfmt>
  <rcc rId="2955" sId="1">
    <nc r="AD858">
      <f>IF(OR(AB858=0,AB858="#N/A N/A"),0,AC858 / AB858*100)</f>
    </nc>
  </rcc>
  <rfmt sheetId="1" sqref="AD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58" start="0" length="0">
    <dxf>
      <fill>
        <patternFill patternType="solid">
          <bgColor rgb="FFF2F2F2"/>
        </patternFill>
      </fill>
    </dxf>
  </rfmt>
  <rfmt sheetId="1" sqref="AD858" start="0" length="2147483647">
    <dxf>
      <font/>
    </dxf>
  </rfmt>
  <rfmt sheetId="1" sqref="AD858" start="0" length="2147483647">
    <dxf>
      <font/>
    </dxf>
  </rfmt>
  <rcc rId="2956" sId="1" numFmtId="4">
    <nc r="AE858">
      <v>-1892</v>
    </nc>
  </rcc>
  <rfmt sheetId="1" sqref="AE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58" start="0" length="0">
    <dxf>
      <fill>
        <patternFill patternType="solid">
          <bgColor rgb="FFF2F2F2"/>
        </patternFill>
      </fill>
    </dxf>
  </rfmt>
  <rfmt sheetId="1" sqref="AE858" start="0" length="2147483647">
    <dxf>
      <font/>
    </dxf>
  </rfmt>
  <rfmt sheetId="1" sqref="AE858" start="0" length="2147483647">
    <dxf>
      <font/>
    </dxf>
  </rfmt>
  <rcc rId="2957" sId="1">
    <nc r="AF858">
      <f>IF(D858 = D871,1,_xll.BDP(K858,$AF$11)*L858)</f>
    </nc>
  </rcc>
  <rfmt sheetId="1" sqref="AF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58" start="0" length="0">
    <dxf>
      <fill>
        <patternFill patternType="solid">
          <bgColor rgb="FFF2F2F2"/>
        </patternFill>
      </fill>
    </dxf>
  </rfmt>
  <rfmt sheetId="1" sqref="AF858" start="0" length="2147483647">
    <dxf>
      <font/>
    </dxf>
  </rfmt>
  <rfmt sheetId="1" sqref="AF858" start="0" length="2147483647">
    <dxf>
      <font/>
    </dxf>
  </rfmt>
  <rcc rId="2958" sId="1">
    <nc r="AG858">
      <f>AC858*AE858*V858/AF858 / AI870</f>
    </nc>
  </rcc>
  <rfmt sheetId="1" sqref="AG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58" start="0" length="0">
    <dxf>
      <fill>
        <patternFill patternType="solid">
          <bgColor rgb="FFF2F2F2"/>
        </patternFill>
      </fill>
    </dxf>
  </rfmt>
  <rfmt sheetId="1" sqref="AG858" start="0" length="2147483647">
    <dxf>
      <font/>
    </dxf>
  </rfmt>
  <rfmt sheetId="1" sqref="AG858" start="0" length="2147483647">
    <dxf>
      <font/>
    </dxf>
  </rfmt>
  <rcc rId="2959" sId="1">
    <nc r="AH858">
      <f>AC858*AE858*V858/AF858 / AI871</f>
    </nc>
  </rcc>
  <rfmt sheetId="1" sqref="AH8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58" start="0" length="0">
    <dxf>
      <fill>
        <patternFill patternType="solid">
          <bgColor rgb="FFF2F2F2"/>
        </patternFill>
      </fill>
    </dxf>
  </rfmt>
  <rfmt sheetId="1" sqref="AH858" start="0" length="2147483647">
    <dxf>
      <font/>
    </dxf>
  </rfmt>
  <rfmt sheetId="1" sqref="AH858" start="0" length="2147483647">
    <dxf>
      <font/>
    </dxf>
  </rfmt>
  <rcc rId="2960" sId="1" numFmtId="4">
    <oc r="J859">
      <v>-2336</v>
    </oc>
    <nc r="J859">
      <v>0</v>
    </nc>
  </rcc>
  <rcc rId="2961" sId="1" numFmtId="4">
    <oc r="AE859">
      <v>-2336</v>
    </oc>
    <nc r="AE859">
      <v>0</v>
    </nc>
  </rcc>
  <rrc rId="2962" sId="1" ref="A860:XFD860" action="insertRow">
    <undo index="0" exp="area" dr="G$1:G$1048576" r="E9" sId="1"/>
    <undo index="2" exp="area" ref3D="1" dr="$A$774:$XFD$86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60:AI860" start="0" length="0">
    <dxf>
      <fill>
        <patternFill patternType="none">
          <bgColor indexed="65"/>
        </patternFill>
      </fill>
    </dxf>
  </rfmt>
  <rfmt sheetId="1" sqref="A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60" start="0" length="2147483647">
    <dxf>
      <font/>
    </dxf>
  </rfmt>
  <rfmt sheetId="1" sqref="A860" start="0" length="2147483647">
    <dxf>
      <font/>
    </dxf>
  </rfmt>
  <rfmt sheetId="1" sqref="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0" start="0" length="2147483647">
    <dxf>
      <font/>
    </dxf>
  </rfmt>
  <rfmt sheetId="1" sqref="B860" start="0" length="2147483647">
    <dxf>
      <font/>
    </dxf>
  </rfmt>
  <rfmt sheetId="1" sqref="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0" start="0" length="2147483647">
    <dxf>
      <font/>
    </dxf>
  </rfmt>
  <rfmt sheetId="1" sqref="C860" start="0" length="2147483647">
    <dxf>
      <font/>
    </dxf>
  </rfmt>
  <rfmt sheetId="1" sqref="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0" start="0" length="2147483647">
    <dxf>
      <font/>
    </dxf>
  </rfmt>
  <rfmt sheetId="1" sqref="D860" start="0" length="2147483647">
    <dxf>
      <font/>
    </dxf>
  </rfmt>
  <rfmt sheetId="1" sqref="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0" start="0" length="2147483647">
    <dxf>
      <font/>
    </dxf>
  </rfmt>
  <rfmt sheetId="1" sqref="E860" start="0" length="2147483647">
    <dxf>
      <font/>
    </dxf>
  </rfmt>
  <rfmt sheetId="1" sqref="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0" start="0" length="2147483647">
    <dxf>
      <font/>
    </dxf>
  </rfmt>
  <rfmt sheetId="1" sqref="F860" start="0" length="2147483647">
    <dxf>
      <font/>
    </dxf>
  </rfmt>
  <rfmt sheetId="1" sqref="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0" start="0" length="2147483647">
    <dxf>
      <font/>
    </dxf>
  </rfmt>
  <rfmt sheetId="1" sqref="G860" start="0" length="2147483647">
    <dxf>
      <font/>
    </dxf>
  </rfmt>
  <rfmt sheetId="1" sqref="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0" start="0" length="2147483647">
    <dxf>
      <font/>
    </dxf>
  </rfmt>
  <rfmt sheetId="1" sqref="H860" start="0" length="2147483647">
    <dxf>
      <font/>
    </dxf>
  </rfmt>
  <rfmt sheetId="1" sqref="I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0" start="0" length="2147483647">
    <dxf>
      <font/>
    </dxf>
  </rfmt>
  <rfmt sheetId="1" sqref="I860" start="0" length="2147483647">
    <dxf>
      <font/>
    </dxf>
  </rfmt>
  <rfmt sheetId="1" sqref="J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0" start="0" length="2147483647">
    <dxf>
      <font/>
    </dxf>
  </rfmt>
  <rfmt sheetId="1" sqref="J860" start="0" length="2147483647">
    <dxf>
      <font/>
    </dxf>
  </rfmt>
  <rfmt sheetId="1" sqref="K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0" start="0" length="2147483647">
    <dxf>
      <font/>
    </dxf>
  </rfmt>
  <rfmt sheetId="1" sqref="K860" start="0" length="2147483647">
    <dxf>
      <font/>
    </dxf>
  </rfmt>
  <rfmt sheetId="1" sqref="L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0" start="0" length="2147483647">
    <dxf>
      <font/>
    </dxf>
  </rfmt>
  <rfmt sheetId="1" sqref="L860" start="0" length="2147483647">
    <dxf>
      <font/>
    </dxf>
  </rfmt>
  <rfmt sheetId="1" sqref="M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0" start="0" length="2147483647">
    <dxf>
      <font/>
    </dxf>
  </rfmt>
  <rfmt sheetId="1" sqref="M860" start="0" length="2147483647">
    <dxf>
      <font/>
    </dxf>
  </rfmt>
  <rfmt sheetId="1" sqref="N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0" start="0" length="2147483647">
    <dxf>
      <font/>
    </dxf>
  </rfmt>
  <rfmt sheetId="1" sqref="N860" start="0" length="2147483647">
    <dxf>
      <font/>
    </dxf>
  </rfmt>
  <rfmt sheetId="1" sqref="O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0" start="0" length="2147483647">
    <dxf>
      <font/>
    </dxf>
  </rfmt>
  <rfmt sheetId="1" sqref="O860" start="0" length="2147483647">
    <dxf>
      <font/>
    </dxf>
  </rfmt>
  <rfmt sheetId="1" sqref="P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0" start="0" length="2147483647">
    <dxf>
      <font/>
    </dxf>
  </rfmt>
  <rfmt sheetId="1" sqref="P860" start="0" length="2147483647">
    <dxf>
      <font/>
    </dxf>
  </rfmt>
  <rfmt sheetId="1" sqref="Q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0" start="0" length="2147483647">
    <dxf>
      <font/>
    </dxf>
  </rfmt>
  <rfmt sheetId="1" sqref="Q860" start="0" length="2147483647">
    <dxf>
      <font/>
    </dxf>
  </rfmt>
  <rfmt sheetId="1" sqref="R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0" start="0" length="2147483647">
    <dxf>
      <font/>
    </dxf>
  </rfmt>
  <rfmt sheetId="1" sqref="R860" start="0" length="2147483647">
    <dxf>
      <font/>
    </dxf>
  </rfmt>
  <rfmt sheetId="1" sqref="S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0" start="0" length="2147483647">
    <dxf>
      <font/>
    </dxf>
  </rfmt>
  <rfmt sheetId="1" sqref="S860" start="0" length="2147483647">
    <dxf>
      <font/>
    </dxf>
  </rfmt>
  <rfmt sheetId="1" sqref="T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0" start="0" length="2147483647">
    <dxf>
      <font/>
    </dxf>
  </rfmt>
  <rfmt sheetId="1" sqref="T860" start="0" length="2147483647">
    <dxf>
      <font/>
    </dxf>
  </rfmt>
  <rfmt sheetId="1" sqref="U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0" start="0" length="2147483647">
    <dxf>
      <font/>
    </dxf>
  </rfmt>
  <rfmt sheetId="1" sqref="U860" start="0" length="2147483647">
    <dxf>
      <font/>
    </dxf>
  </rfmt>
  <rfmt sheetId="1" sqref="V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0" start="0" length="2147483647">
    <dxf>
      <font/>
    </dxf>
  </rfmt>
  <rfmt sheetId="1" sqref="V860" start="0" length="2147483647">
    <dxf>
      <font/>
    </dxf>
  </rfmt>
  <rfmt sheetId="1" sqref="W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0" start="0" length="2147483647">
    <dxf>
      <font/>
    </dxf>
  </rfmt>
  <rfmt sheetId="1" sqref="W860" start="0" length="2147483647">
    <dxf>
      <font/>
    </dxf>
  </rfmt>
  <rfmt sheetId="1" sqref="X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0" start="0" length="2147483647">
    <dxf>
      <font/>
    </dxf>
  </rfmt>
  <rfmt sheetId="1" sqref="X860" start="0" length="2147483647">
    <dxf>
      <font/>
    </dxf>
  </rfmt>
  <rfmt sheetId="1" sqref="Y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0" start="0" length="2147483647">
    <dxf>
      <font/>
    </dxf>
  </rfmt>
  <rfmt sheetId="1" sqref="Y860" start="0" length="2147483647">
    <dxf>
      <font/>
    </dxf>
  </rfmt>
  <rfmt sheetId="1" sqref="Z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0" start="0" length="2147483647">
    <dxf>
      <font/>
    </dxf>
  </rfmt>
  <rfmt sheetId="1" sqref="Z860" start="0" length="2147483647">
    <dxf>
      <font/>
    </dxf>
  </rfmt>
  <rfmt sheetId="1" sqref="AA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60" start="0" length="2147483647">
    <dxf>
      <font/>
    </dxf>
  </rfmt>
  <rfmt sheetId="1" sqref="AA860" start="0" length="2147483647">
    <dxf>
      <font/>
    </dxf>
  </rfmt>
  <rfmt sheetId="1" sqref="A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0" start="0" length="0">
    <dxf>
      <fill>
        <patternFill patternType="solid">
          <bgColor rgb="FFF2F2F2"/>
        </patternFill>
      </fill>
    </dxf>
  </rfmt>
  <rfmt sheetId="1" sqref="AB860" start="0" length="2147483647">
    <dxf>
      <font/>
    </dxf>
  </rfmt>
  <rfmt sheetId="1" sqref="AB860" start="0" length="2147483647">
    <dxf>
      <font/>
    </dxf>
  </rfmt>
  <rfmt sheetId="1" sqref="A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0" start="0" length="0">
    <dxf>
      <fill>
        <patternFill patternType="solid">
          <bgColor rgb="FFF2F2F2"/>
        </patternFill>
      </fill>
    </dxf>
  </rfmt>
  <rfmt sheetId="1" sqref="AC860" start="0" length="2147483647">
    <dxf>
      <font/>
    </dxf>
  </rfmt>
  <rfmt sheetId="1" sqref="AC860" start="0" length="2147483647">
    <dxf>
      <font/>
    </dxf>
  </rfmt>
  <rfmt sheetId="1" sqref="A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0" start="0" length="0">
    <dxf>
      <fill>
        <patternFill patternType="solid">
          <bgColor rgb="FFF2F2F2"/>
        </patternFill>
      </fill>
    </dxf>
  </rfmt>
  <rfmt sheetId="1" sqref="AD860" start="0" length="2147483647">
    <dxf>
      <font/>
    </dxf>
  </rfmt>
  <rfmt sheetId="1" sqref="AD860" start="0" length="2147483647">
    <dxf>
      <font/>
    </dxf>
  </rfmt>
  <rfmt sheetId="1" sqref="A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0" start="0" length="0">
    <dxf>
      <fill>
        <patternFill patternType="solid">
          <bgColor rgb="FFF2F2F2"/>
        </patternFill>
      </fill>
    </dxf>
  </rfmt>
  <rfmt sheetId="1" sqref="AE860" start="0" length="2147483647">
    <dxf>
      <font/>
    </dxf>
  </rfmt>
  <rfmt sheetId="1" sqref="AE860" start="0" length="2147483647">
    <dxf>
      <font/>
    </dxf>
  </rfmt>
  <rfmt sheetId="1" sqref="A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0" start="0" length="0">
    <dxf>
      <fill>
        <patternFill patternType="solid">
          <bgColor rgb="FFF2F2F2"/>
        </patternFill>
      </fill>
    </dxf>
  </rfmt>
  <rfmt sheetId="1" sqref="AF860" start="0" length="2147483647">
    <dxf>
      <font/>
    </dxf>
  </rfmt>
  <rfmt sheetId="1" sqref="AF860" start="0" length="2147483647">
    <dxf>
      <font/>
    </dxf>
  </rfmt>
  <rfmt sheetId="1" sqref="A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0" start="0" length="0">
    <dxf>
      <fill>
        <patternFill patternType="solid">
          <bgColor rgb="FFF2F2F2"/>
        </patternFill>
      </fill>
    </dxf>
  </rfmt>
  <rfmt sheetId="1" sqref="AG860" start="0" length="2147483647">
    <dxf>
      <font/>
    </dxf>
  </rfmt>
  <rfmt sheetId="1" sqref="AG860" start="0" length="2147483647">
    <dxf>
      <font/>
    </dxf>
  </rfmt>
  <rfmt sheetId="1" sqref="A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0" start="0" length="0">
    <dxf>
      <fill>
        <patternFill patternType="solid">
          <bgColor rgb="FFF2F2F2"/>
        </patternFill>
      </fill>
    </dxf>
  </rfmt>
  <rfmt sheetId="1" sqref="AH860" start="0" length="2147483647">
    <dxf>
      <font/>
    </dxf>
  </rfmt>
  <rfmt sheetId="1" sqref="AH860" start="0" length="2147483647">
    <dxf>
      <font/>
    </dxf>
  </rfmt>
  <rfmt sheetId="1" sqref="AI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60" start="0" length="0">
    <dxf>
      <fill>
        <patternFill patternType="solid">
          <bgColor rgb="FFF2F2F2"/>
        </patternFill>
      </fill>
    </dxf>
  </rfmt>
  <rfmt sheetId="1" sqref="AI860" start="0" length="2147483647">
    <dxf>
      <font/>
    </dxf>
  </rfmt>
  <rfmt sheetId="1" sqref="AI860" start="0" length="2147483647">
    <dxf>
      <font/>
    </dxf>
  </rfmt>
  <rcc rId="2963" sId="1">
    <nc r="B860">
      <v>28419</v>
    </nc>
  </rcc>
  <rfmt sheetId="1" sqref="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0" start="0" length="2147483647">
    <dxf>
      <font/>
    </dxf>
  </rfmt>
  <rfmt sheetId="1" sqref="B860" start="0" length="2147483647">
    <dxf>
      <font/>
    </dxf>
  </rfmt>
  <rcc rId="2964" sId="1">
    <nc r="C860" t="inlineStr">
      <is>
        <t>TKR US Equity</t>
      </is>
    </nc>
  </rcc>
  <rfmt sheetId="1" sqref="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0" start="0" length="2147483647">
    <dxf>
      <font/>
    </dxf>
  </rfmt>
  <rfmt sheetId="1" sqref="C860" start="0" length="2147483647">
    <dxf>
      <font/>
    </dxf>
  </rfmt>
  <rcc rId="2965" sId="1">
    <nc r="E860" t="inlineStr">
      <is>
        <t>Timken</t>
      </is>
    </nc>
  </rcc>
  <rfmt sheetId="1" sqref="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0" start="0" length="2147483647">
    <dxf>
      <font/>
    </dxf>
  </rfmt>
  <rfmt sheetId="1" sqref="E860" start="0" length="2147483647">
    <dxf>
      <font/>
    </dxf>
  </rfmt>
  <rcc rId="2966" sId="1">
    <nc r="D860">
      <f>_xll.BDP(C860,$D$11)</f>
    </nc>
  </rcc>
  <rfmt sheetId="1" sqref="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0" start="0" length="2147483647">
    <dxf>
      <font/>
    </dxf>
  </rfmt>
  <rfmt sheetId="1" sqref="D860" start="0" length="2147483647">
    <dxf>
      <font/>
    </dxf>
  </rfmt>
  <rcc rId="2967" sId="1">
    <nc r="F860">
      <f>_xll.BDP(C860,$F$11)</f>
    </nc>
  </rcc>
  <rfmt sheetId="1" sqref="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0" start="0" length="2147483647">
    <dxf>
      <font/>
    </dxf>
  </rfmt>
  <rfmt sheetId="1" sqref="F860" start="0" length="2147483647">
    <dxf>
      <font/>
    </dxf>
  </rfmt>
  <rcc rId="2968" sId="1">
    <nc r="G860">
      <f>_xll.BDP(C860,$G$11)</f>
    </nc>
  </rcc>
  <rfmt sheetId="1" sqref="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0" start="0" length="2147483647">
    <dxf>
      <font/>
    </dxf>
  </rfmt>
  <rfmt sheetId="1" sqref="G860" start="0" length="2147483647">
    <dxf>
      <font/>
    </dxf>
  </rfmt>
  <rcc rId="2969" sId="1">
    <nc r="AB860">
      <f>_xll.BDH(C860,$AB$11,$D$1,$D$1)</f>
    </nc>
  </rcc>
  <rfmt sheetId="1" sqref="AB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0" start="0" length="0">
    <dxf>
      <fill>
        <patternFill patternType="solid">
          <bgColor rgb="FFF2F2F2"/>
        </patternFill>
      </fill>
    </dxf>
  </rfmt>
  <rfmt sheetId="1" sqref="AB860" start="0" length="2147483647">
    <dxf>
      <font/>
    </dxf>
  </rfmt>
  <rfmt sheetId="1" sqref="AB860" start="0" length="2147483647">
    <dxf>
      <font/>
    </dxf>
  </rfmt>
  <rcc rId="2970" sId="1">
    <nc r="H860">
      <f>IF(OR(OR(G860="#N/A N/A",G860="#N/A Real Time"),OR(F860="#N/A N/A",F860="#N/A Real Time")),0,  G860 - F860)</f>
    </nc>
  </rcc>
  <rfmt sheetId="1" sqref="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0" start="0" length="2147483647">
    <dxf>
      <font/>
    </dxf>
  </rfmt>
  <rfmt sheetId="1" sqref="H860" start="0" length="2147483647">
    <dxf>
      <font/>
    </dxf>
  </rfmt>
  <rcc rId="2971" sId="1">
    <nc r="I860">
      <f>IF(OR(F860=0,F860="#N/A N/A"),0,H860 / F860*100)</f>
    </nc>
  </rcc>
  <rfmt sheetId="1" sqref="I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0" start="0" length="2147483647">
    <dxf>
      <font/>
    </dxf>
  </rfmt>
  <rfmt sheetId="1" sqref="I860" start="0" length="2147483647">
    <dxf>
      <font/>
    </dxf>
  </rfmt>
  <rcc rId="2972" sId="1" numFmtId="4">
    <nc r="J860">
      <v>-5718</v>
    </nc>
  </rcc>
  <rfmt sheetId="1" sqref="J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0" start="0" length="2147483647">
    <dxf>
      <font/>
    </dxf>
  </rfmt>
  <rfmt sheetId="1" sqref="J860" start="0" length="2147483647">
    <dxf>
      <font/>
    </dxf>
  </rfmt>
  <rcc rId="2973" sId="1">
    <nc r="K860">
      <f>CONCATENATE(D872,D860, " Curncy")</f>
    </nc>
  </rcc>
  <rfmt sheetId="1" sqref="K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0" start="0" length="2147483647">
    <dxf>
      <font/>
    </dxf>
  </rfmt>
  <rfmt sheetId="1" sqref="K860" start="0" length="2147483647">
    <dxf>
      <font/>
    </dxf>
  </rfmt>
  <rcc rId="2974" sId="1">
    <nc r="L860">
      <f>IF(D860 = D872,1,_xll.BDP(K860,$L$11))</f>
    </nc>
  </rcc>
  <rfmt sheetId="1" sqref="L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0" start="0" length="2147483647">
    <dxf>
      <font/>
    </dxf>
  </rfmt>
  <rfmt sheetId="1" sqref="L860" start="0" length="2147483647">
    <dxf>
      <font/>
    </dxf>
  </rfmt>
  <rcc rId="2975" sId="1">
    <nc r="M860">
      <f>IF(D860 = D872,1,_xll.BDP(K860,$M$11)*L860)</f>
    </nc>
  </rcc>
  <rfmt sheetId="1" sqref="M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0" start="0" length="2147483647">
    <dxf>
      <font/>
    </dxf>
  </rfmt>
  <rfmt sheetId="1" sqref="M860" start="0" length="2147483647">
    <dxf>
      <font/>
    </dxf>
  </rfmt>
  <rcc rId="2976" sId="1">
    <nc r="N860">
      <f>H860*J860*V860/M860</f>
    </nc>
  </rcc>
  <rfmt sheetId="1" sqref="N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0" start="0" length="2147483647">
    <dxf>
      <font/>
    </dxf>
  </rfmt>
  <rfmt sheetId="1" sqref="N860" start="0" length="2147483647">
    <dxf>
      <font/>
    </dxf>
  </rfmt>
  <rcc rId="2977" sId="1">
    <nc r="O860">
      <f>N860 / AA871</f>
    </nc>
  </rcc>
  <rfmt sheetId="1" sqref="O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0" start="0" length="2147483647">
    <dxf>
      <font/>
    </dxf>
  </rfmt>
  <rfmt sheetId="1" sqref="O860" start="0" length="2147483647">
    <dxf>
      <font/>
    </dxf>
  </rfmt>
  <rcc rId="2978" sId="1">
    <nc r="P860">
      <f>N860 / AA872</f>
    </nc>
  </rcc>
  <rfmt sheetId="1" sqref="P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0" start="0" length="2147483647">
    <dxf>
      <font/>
    </dxf>
  </rfmt>
  <rfmt sheetId="1" sqref="P860" start="0" length="2147483647">
    <dxf>
      <font/>
    </dxf>
  </rfmt>
  <rcc rId="2979" sId="1">
    <nc r="Q860">
      <f>IF(J860=0,0,G860*J860*V860/M860)</f>
    </nc>
  </rcc>
  <rfmt sheetId="1" sqref="Q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0" start="0" length="2147483647">
    <dxf>
      <font/>
    </dxf>
  </rfmt>
  <rfmt sheetId="1" sqref="Q860" start="0" length="2147483647">
    <dxf>
      <font/>
    </dxf>
  </rfmt>
  <rcc rId="2980" sId="1">
    <nc r="R860">
      <f>Q860 / AA871*100</f>
    </nc>
  </rcc>
  <rfmt sheetId="1" sqref="R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0" start="0" length="2147483647">
    <dxf>
      <font/>
    </dxf>
  </rfmt>
  <rfmt sheetId="1" sqref="R860" start="0" length="2147483647">
    <dxf>
      <font/>
    </dxf>
  </rfmt>
  <rcc rId="2981" sId="1">
    <nc r="S860">
      <f>Q860 / AA872*100</f>
    </nc>
  </rcc>
  <rfmt sheetId="1" sqref="S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0" start="0" length="2147483647">
    <dxf>
      <font/>
    </dxf>
  </rfmt>
  <rfmt sheetId="1" sqref="S860" start="0" length="2147483647">
    <dxf>
      <font/>
    </dxf>
  </rfmt>
  <rcc rId="2982" sId="1">
    <nc r="T860">
      <f>IF(S860&lt;0,R860,0)</f>
    </nc>
  </rcc>
  <rfmt sheetId="1" sqref="T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0" start="0" length="2147483647">
    <dxf>
      <font/>
    </dxf>
  </rfmt>
  <rfmt sheetId="1" sqref="T860" start="0" length="2147483647">
    <dxf>
      <font/>
    </dxf>
  </rfmt>
  <rcc rId="2983" sId="1">
    <nc r="U860">
      <f>IF(S860&gt;0,R860,0)</f>
    </nc>
  </rcc>
  <rfmt sheetId="1" sqref="U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0" start="0" length="2147483647">
    <dxf>
      <font/>
    </dxf>
  </rfmt>
  <rfmt sheetId="1" sqref="U860" start="0" length="2147483647">
    <dxf>
      <font/>
    </dxf>
  </rfmt>
  <rcc rId="2984" sId="1">
    <nc r="V860">
      <f>IF(EXACT(D860,UPPER(D860)),1,0.01)/X860</f>
    </nc>
  </rcc>
  <rfmt sheetId="1" sqref="V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0" start="0" length="2147483647">
    <dxf>
      <font/>
    </dxf>
  </rfmt>
  <rfmt sheetId="1" sqref="V860" start="0" length="2147483647">
    <dxf>
      <font/>
    </dxf>
  </rfmt>
  <rcc rId="2985" sId="1">
    <nc r="W860">
      <v>0</v>
    </nc>
  </rcc>
  <rfmt sheetId="1" sqref="W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0" start="0" length="2147483647">
    <dxf>
      <font/>
    </dxf>
  </rfmt>
  <rfmt sheetId="1" sqref="W860" start="0" length="2147483647">
    <dxf>
      <font/>
    </dxf>
  </rfmt>
  <rcc rId="2986" sId="1">
    <nc r="X860">
      <v>1</v>
    </nc>
  </rcc>
  <rfmt sheetId="1" sqref="X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0" start="0" length="2147483647">
    <dxf>
      <font/>
    </dxf>
  </rfmt>
  <rfmt sheetId="1" sqref="X860" start="0" length="2147483647">
    <dxf>
      <font/>
    </dxf>
  </rfmt>
  <rcc rId="2987" sId="1">
    <nc r="Y860">
      <f>IF(AND(S860&lt;0,O860&gt;0),O860,0)</f>
    </nc>
  </rcc>
  <rfmt sheetId="1" sqref="Y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0" start="0" length="2147483647">
    <dxf>
      <font/>
    </dxf>
  </rfmt>
  <rfmt sheetId="1" sqref="Y860" start="0" length="2147483647">
    <dxf>
      <font/>
    </dxf>
  </rfmt>
  <rcc rId="2988" sId="1">
    <nc r="Z860">
      <f>IF(AND(S860&gt;0,O860&gt;0),O860,0)</f>
    </nc>
  </rcc>
  <rfmt sheetId="1" sqref="Z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0" start="0" length="2147483647">
    <dxf>
      <font/>
    </dxf>
  </rfmt>
  <rfmt sheetId="1" sqref="Z860" start="0" length="2147483647">
    <dxf>
      <font/>
    </dxf>
  </rfmt>
  <rcc rId="2989" sId="1">
    <nc r="AC860">
      <f>IF(OR(OR(F860="#N/A N/A",F860="#N/A Real Time"),OR(AB860="#N/A N/A",AB860="#N/A Real Time")),0,  F860 - AB860)</f>
    </nc>
  </rcc>
  <rfmt sheetId="1" sqref="AC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0" start="0" length="0">
    <dxf>
      <fill>
        <patternFill patternType="solid">
          <bgColor rgb="FFF2F2F2"/>
        </patternFill>
      </fill>
    </dxf>
  </rfmt>
  <rfmt sheetId="1" sqref="AC860" start="0" length="2147483647">
    <dxf>
      <font/>
    </dxf>
  </rfmt>
  <rfmt sheetId="1" sqref="AC860" start="0" length="2147483647">
    <dxf>
      <font/>
    </dxf>
  </rfmt>
  <rcc rId="2990" sId="1">
    <nc r="AD860">
      <f>IF(OR(AB860=0,AB860="#N/A N/A"),0,AC860 / AB860*100)</f>
    </nc>
  </rcc>
  <rfmt sheetId="1" sqref="AD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0" start="0" length="0">
    <dxf>
      <fill>
        <patternFill patternType="solid">
          <bgColor rgb="FFF2F2F2"/>
        </patternFill>
      </fill>
    </dxf>
  </rfmt>
  <rfmt sheetId="1" sqref="AD860" start="0" length="2147483647">
    <dxf>
      <font/>
    </dxf>
  </rfmt>
  <rfmt sheetId="1" sqref="AD860" start="0" length="2147483647">
    <dxf>
      <font/>
    </dxf>
  </rfmt>
  <rcc rId="2991" sId="1" numFmtId="4">
    <nc r="AE860">
      <v>-5718</v>
    </nc>
  </rcc>
  <rfmt sheetId="1" sqref="AE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0" start="0" length="0">
    <dxf>
      <fill>
        <patternFill patternType="solid">
          <bgColor rgb="FFF2F2F2"/>
        </patternFill>
      </fill>
    </dxf>
  </rfmt>
  <rfmt sheetId="1" sqref="AE860" start="0" length="2147483647">
    <dxf>
      <font/>
    </dxf>
  </rfmt>
  <rfmt sheetId="1" sqref="AE860" start="0" length="2147483647">
    <dxf>
      <font/>
    </dxf>
  </rfmt>
  <rcc rId="2992" sId="1">
    <nc r="AF860">
      <f>IF(D860 = D872,1,_xll.BDP(K860,$AF$11)*L860)</f>
    </nc>
  </rcc>
  <rfmt sheetId="1" sqref="AF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0" start="0" length="0">
    <dxf>
      <fill>
        <patternFill patternType="solid">
          <bgColor rgb="FFF2F2F2"/>
        </patternFill>
      </fill>
    </dxf>
  </rfmt>
  <rfmt sheetId="1" sqref="AF860" start="0" length="2147483647">
    <dxf>
      <font/>
    </dxf>
  </rfmt>
  <rfmt sheetId="1" sqref="AF860" start="0" length="2147483647">
    <dxf>
      <font/>
    </dxf>
  </rfmt>
  <rcc rId="2993" sId="1">
    <nc r="AG860">
      <f>AC860*AE860*V860/AF860 / AI871</f>
    </nc>
  </rcc>
  <rfmt sheetId="1" sqref="AG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0" start="0" length="0">
    <dxf>
      <fill>
        <patternFill patternType="solid">
          <bgColor rgb="FFF2F2F2"/>
        </patternFill>
      </fill>
    </dxf>
  </rfmt>
  <rfmt sheetId="1" sqref="AG860" start="0" length="2147483647">
    <dxf>
      <font/>
    </dxf>
  </rfmt>
  <rfmt sheetId="1" sqref="AG860" start="0" length="2147483647">
    <dxf>
      <font/>
    </dxf>
  </rfmt>
  <rcc rId="2994" sId="1">
    <nc r="AH860">
      <f>AC860*AE860*V860/AF860 / AI872</f>
    </nc>
  </rcc>
  <rfmt sheetId="1" sqref="AH8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0" start="0" length="0">
    <dxf>
      <fill>
        <patternFill patternType="solid">
          <bgColor rgb="FFF2F2F2"/>
        </patternFill>
      </fill>
    </dxf>
  </rfmt>
  <rfmt sheetId="1" sqref="AH860" start="0" length="2147483647">
    <dxf>
      <font/>
    </dxf>
  </rfmt>
  <rfmt sheetId="1" sqref="AH860" start="0" length="2147483647">
    <dxf>
      <font/>
    </dxf>
  </rfmt>
  <rcc rId="2995" sId="1" numFmtId="4">
    <oc r="J861">
      <v>-1628</v>
    </oc>
    <nc r="J861">
      <v>-1043</v>
    </nc>
  </rcc>
  <rcc rId="2996" sId="1" numFmtId="4">
    <oc r="AE861">
      <v>-1628</v>
    </oc>
    <nc r="AE861">
      <v>-1043</v>
    </nc>
  </rcc>
  <rcc rId="2997" sId="1" numFmtId="4">
    <oc r="J862">
      <v>125800</v>
    </oc>
    <nc r="J862">
      <v>0</v>
    </nc>
  </rcc>
  <rcc rId="2998" sId="1" numFmtId="4">
    <oc r="AE862">
      <v>125800</v>
    </oc>
    <nc r="AE862">
      <v>0</v>
    </nc>
  </rcc>
  <rcc rId="2999" sId="1" numFmtId="4">
    <oc r="J863">
      <v>-4604</v>
    </oc>
    <nc r="J863">
      <v>-6172</v>
    </nc>
  </rcc>
  <rcc rId="3000" sId="1" numFmtId="4">
    <oc r="AE863">
      <v>-4604</v>
    </oc>
    <nc r="AE863">
      <v>-6172</v>
    </nc>
  </rcc>
  <rcc rId="3001" sId="1" numFmtId="4">
    <oc r="J864">
      <v>3345</v>
    </oc>
    <nc r="J864">
      <v>7906</v>
    </nc>
  </rcc>
  <rcc rId="3002" sId="1" numFmtId="4">
    <oc r="AE864">
      <v>3345</v>
    </oc>
    <nc r="AE864">
      <v>7906</v>
    </nc>
  </rcc>
  <rcc rId="3003" sId="1" numFmtId="4">
    <oc r="J865">
      <v>-4530</v>
    </oc>
    <nc r="J865">
      <v>-6130</v>
    </nc>
  </rcc>
  <rcc rId="3004" sId="1" numFmtId="4">
    <oc r="AE865">
      <v>-4530</v>
    </oc>
    <nc r="AE865">
      <v>-6130</v>
    </nc>
  </rcc>
  <rcc rId="3005" sId="1" numFmtId="4">
    <oc r="J866">
      <v>-444943</v>
    </oc>
    <nc r="J866">
      <v>-375196</v>
    </nc>
  </rcc>
  <rcc rId="3006" sId="1" numFmtId="4">
    <oc r="AE866">
      <v>-444943</v>
    </oc>
    <nc r="AE866">
      <v>-375196</v>
    </nc>
  </rcc>
  <rcc rId="3007" sId="1" numFmtId="4">
    <oc r="J867">
      <v>-12156</v>
    </oc>
    <nc r="J867">
      <v>0</v>
    </nc>
  </rcc>
  <rcc rId="3008" sId="1" numFmtId="4">
    <oc r="AE867">
      <v>-12156</v>
    </oc>
    <nc r="AE867">
      <v>0</v>
    </nc>
  </rcc>
  <rcc rId="3009" sId="1" numFmtId="4">
    <oc r="J868">
      <v>-13000</v>
    </oc>
    <nc r="J868">
      <v>0</v>
    </nc>
  </rcc>
  <rcc rId="3010" sId="1" numFmtId="4">
    <oc r="AE868">
      <v>-13000</v>
    </oc>
    <nc r="AE868">
      <v>0</v>
    </nc>
  </rcc>
  <rcc rId="3011" sId="1" numFmtId="4">
    <oc r="J869">
      <v>-760</v>
    </oc>
    <nc r="J869">
      <v>0</v>
    </nc>
  </rcc>
  <rcc rId="3012" sId="1" numFmtId="4">
    <oc r="AE869">
      <v>-760</v>
    </oc>
    <nc r="AE869">
      <v>0</v>
    </nc>
  </rcc>
  <rcc rId="3013" sId="1" numFmtId="4">
    <oc r="J870">
      <v>-5845</v>
    </oc>
    <nc r="J870">
      <v>-813</v>
    </nc>
  </rcc>
  <rcc rId="3014" sId="1" numFmtId="4">
    <oc r="AE870">
      <v>-5845</v>
    </oc>
    <nc r="AE870">
      <v>-813</v>
    </nc>
  </rcc>
  <rrc rId="3015" sId="1" ref="A776:XFD776" action="deleteRow">
    <undo index="0" exp="area" dr="G$1:G$1048576" r="E9" sId="1"/>
    <undo index="2" exp="area" ref3D="1" dr="$A$774:$XFD$87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76:XFD776" start="0" length="0">
      <dxf>
        <font/>
      </dxf>
    </rfmt>
    <rcc rId="0" sId="1" dxf="1">
      <nc r="B776">
        <v>27226</v>
      </nc>
      <ndxf>
        <font>
          <sz val="9"/>
          <color theme="1"/>
          <name val="Arial"/>
          <scheme val="none"/>
        </font>
      </ndxf>
    </rcc>
    <rcc rId="0" sId="1" dxf="1">
      <nc r="C776" t="inlineStr">
        <is>
          <t>AMBUB DC Equity</t>
        </is>
      </nc>
      <ndxf>
        <font>
          <sz val="9"/>
          <color theme="1"/>
          <name val="Arial"/>
          <scheme val="none"/>
        </font>
      </ndxf>
    </rcc>
    <rcc rId="0" sId="1" dxf="1">
      <nc r="D776">
        <f>_xll.BDP(C776,$D$11)</f>
      </nc>
      <ndxf>
        <font>
          <sz val="9"/>
          <color theme="1"/>
          <name val="Arial"/>
          <scheme val="none"/>
        </font>
      </ndxf>
    </rcc>
    <rcc rId="0" sId="1" dxf="1">
      <nc r="E776" t="inlineStr">
        <is>
          <t>Ambu</t>
        </is>
      </nc>
      <ndxf>
        <font>
          <sz val="9"/>
          <color theme="1"/>
          <name val="Arial"/>
          <scheme val="none"/>
        </font>
      </ndxf>
    </rcc>
    <rcc rId="0" sId="1" s="1" dxf="1">
      <nc r="F776">
        <f>_xll.BDP(C776,$F$11)</f>
      </nc>
      <ndxf>
        <numFmt numFmtId="164" formatCode="_(* #,##0.00_);_(* \(#,##0.00\);_(* &quot;-&quot;??_);_(@_)"/>
      </ndxf>
    </rcc>
    <rcc rId="0" sId="1" s="1" dxf="1">
      <nc r="G776">
        <f>_xll.BDP(C776,$G$11)</f>
      </nc>
      <ndxf>
        <numFmt numFmtId="164" formatCode="_(* #,##0.00_);_(* \(#,##0.00\);_(* &quot;-&quot;??_);_(@_)"/>
      </ndxf>
    </rcc>
    <rcc rId="0" sId="1" s="1" dxf="1">
      <nc r="H776">
        <f>IF(OR(OR(G776="#N/A N/A",G776="#N/A Real Time"),OR(F776="#N/A N/A",F776="#N/A Real Time")),0,  G776 - F776)</f>
      </nc>
      <ndxf>
        <numFmt numFmtId="2" formatCode="0.00"/>
      </ndxf>
    </rcc>
    <rcc rId="0" sId="1" s="1" dxf="1">
      <nc r="I776">
        <f>IF(OR(F776=0,F776="#N/A N/A"),0,H776 / F776*100)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76">
        <v>0</v>
      </nc>
      <ndxf>
        <numFmt numFmtId="170" formatCode="#,##0_ ;[Red]\-#,##0\ "/>
        <alignment horizontal="right" readingOrder="0"/>
      </ndxf>
    </rcc>
    <rcc rId="0" sId="1" dxf="1">
      <nc r="K776">
        <f>CONCATENATE(D872,D776, " Curncy")</f>
      </nc>
      <ndxf>
        <font>
          <sz val="9"/>
          <color theme="1"/>
          <name val="Arial"/>
          <scheme val="none"/>
        </font>
      </ndxf>
    </rcc>
    <rcc rId="0" sId="1" dxf="1">
      <nc r="L776">
        <f>IF(D776 = D872,1,_xll.BDP(K776,$L$11))</f>
      </nc>
      <ndxf>
        <font>
          <sz val="9"/>
          <color theme="1"/>
          <name val="Arial"/>
          <scheme val="none"/>
        </font>
      </ndxf>
    </rcc>
    <rcc rId="0" sId="1" s="1" dxf="1">
      <nc r="M776">
        <f>IF(D776 = D872,1,_xll.BDP(K776,$M$11)*L776)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76">
        <f>H776*J776*V776/M776</f>
      </nc>
      <ndxf>
        <numFmt numFmtId="170" formatCode="#,##0_ ;[Red]\-#,##0\ "/>
        <alignment horizontal="right" readingOrder="0"/>
      </ndxf>
    </rcc>
    <rcc rId="0" sId="1" s="1" dxf="1">
      <nc r="O776">
        <f>N776 / AA871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76">
        <f>N776 / AA872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76">
        <f>IF(J776=0,0,G776*J776*V776/M776)</f>
      </nc>
      <ndxf>
        <numFmt numFmtId="167" formatCode="#,##0;[Red]#,##0"/>
      </ndxf>
    </rcc>
    <rcc rId="0" sId="1" s="1" dxf="1">
      <nc r="R776">
        <f>Q776 / AA871*100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76">
        <f>Q776 / AA872*100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76">
        <f>IF(S776&lt;0,R776,0)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76">
        <f>IF(S776&gt;0,R776,0)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76">
        <f>IF(EXACT(D776,UPPER(D776)),1,0.01)/X776</f>
      </nc>
      <ndxf>
        <font>
          <sz val="9"/>
          <color theme="1"/>
          <name val="Arial"/>
          <scheme val="none"/>
        </font>
      </ndxf>
    </rcc>
    <rcc rId="0" sId="1" dxf="1">
      <nc r="W776">
        <v>0</v>
      </nc>
      <ndxf>
        <font>
          <sz val="9"/>
          <color theme="1"/>
          <name val="Arial"/>
          <scheme val="none"/>
        </font>
      </ndxf>
    </rcc>
    <rcc rId="0" sId="1" dxf="1">
      <nc r="X776">
        <v>1</v>
      </nc>
      <ndxf>
        <font>
          <sz val="9"/>
          <color theme="1"/>
          <name val="Arial"/>
          <scheme val="none"/>
        </font>
      </ndxf>
    </rcc>
    <rcc rId="0" sId="1" s="1" dxf="1">
      <nc r="Y776">
        <f>IF(AND(S776&lt;0,O776&gt;0),O776,0)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76">
        <f>IF(AND(S776&gt;0,O776&gt;0),O776,0)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76" start="0" length="0">
      <dxf>
        <numFmt numFmtId="165" formatCode="_-* #,##0_-;\-* #,##0_-;_-* &quot;-&quot;??_-;_-@_-"/>
      </dxf>
    </rfmt>
    <rcc rId="0" sId="1" s="1" dxf="1">
      <nc r="AB776">
        <f>_xll.BDH(C776,$AB$11,$D$1,$D$1)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76">
        <f>IF(OR(OR(F776="#N/A N/A",F776="#N/A Real Time"),OR(AB776="#N/A N/A",AB776="#N/A Real Time")),0,  F776 - AB776)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76">
        <f>IF(OR(AB776=0,AB776="#N/A N/A"),0,AC776 / AB776*100)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7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76">
        <f>IF(D776 = D872,1,_xll.BDP(K776,$AF$11)*L776)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76">
        <f>AC776*AE776*V776/AF776 / AI871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76">
        <f>AC776*AE776*V776/AF776 / AI872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7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76" start="0" length="0">
      <dxf>
        <border outline="0">
          <left style="thin">
            <color indexed="64"/>
          </left>
        </border>
      </dxf>
    </rfmt>
    <rfmt sheetId="1" sqref="AK776" start="0" length="0">
      <dxf>
        <numFmt numFmtId="164" formatCode="_(* #,##0.00_);_(* \(#,##0.00\);_(* &quot;-&quot;??_);_(@_)"/>
      </dxf>
    </rfmt>
  </rrc>
  <rrc rId="3016" sId="1" ref="A784:XFD784" action="deleteRow">
    <undo index="0" exp="area" dr="G$1:G$1048576" r="E9" sId="1"/>
    <undo index="2" exp="area" ref3D="1" dr="$A$774:$XFD$86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4:XFD784" start="0" length="0">
      <dxf>
        <font/>
      </dxf>
    </rfmt>
    <rcc rId="0" sId="1" dxf="1">
      <nc r="B784">
        <v>6366</v>
      </nc>
      <ndxf>
        <font>
          <sz val="9"/>
          <color theme="1"/>
          <name val="Arial"/>
          <scheme val="none"/>
        </font>
      </ndxf>
    </rcc>
    <rcc rId="0" sId="1" dxf="1">
      <nc r="C784" t="inlineStr">
        <is>
          <t>BKG LN Equity</t>
        </is>
      </nc>
      <ndxf>
        <font>
          <sz val="9"/>
          <color theme="1"/>
          <name val="Arial"/>
          <scheme val="none"/>
        </font>
      </ndxf>
    </rcc>
    <rcc rId="0" sId="1" dxf="1">
      <nc r="D784">
        <f>_xll.BDP(C784,$D$11)</f>
      </nc>
      <ndxf>
        <font>
          <sz val="9"/>
          <color theme="1"/>
          <name val="Arial"/>
          <scheme val="none"/>
        </font>
      </ndxf>
    </rcc>
    <rcc rId="0" sId="1" dxf="1">
      <nc r="E784" t="inlineStr">
        <is>
          <t>Berkeley</t>
        </is>
      </nc>
      <ndxf>
        <font>
          <sz val="9"/>
          <color theme="1"/>
          <name val="Arial"/>
          <scheme val="none"/>
        </font>
      </ndxf>
    </rcc>
    <rcc rId="0" sId="1" s="1" dxf="1">
      <nc r="F784">
        <f>_xll.BDP(C784,$F$11)</f>
      </nc>
      <ndxf>
        <numFmt numFmtId="164" formatCode="_(* #,##0.00_);_(* \(#,##0.00\);_(* &quot;-&quot;??_);_(@_)"/>
      </ndxf>
    </rcc>
    <rcc rId="0" sId="1" s="1" dxf="1">
      <nc r="G784">
        <f>_xll.BDP(C784,$G$11)</f>
      </nc>
      <ndxf>
        <numFmt numFmtId="164" formatCode="_(* #,##0.00_);_(* \(#,##0.00\);_(* &quot;-&quot;??_);_(@_)"/>
      </ndxf>
    </rcc>
    <rcc rId="0" sId="1" s="1" dxf="1">
      <nc r="H784">
        <f>IF(OR(OR(G784="#N/A N/A",G784="#N/A Real Time"),OR(F784="#N/A N/A",F784="#N/A Real Time")),0,  G784 - F784)</f>
      </nc>
      <ndxf>
        <numFmt numFmtId="2" formatCode="0.00"/>
      </ndxf>
    </rcc>
    <rcc rId="0" sId="1" s="1" dxf="1">
      <nc r="I784">
        <f>IF(OR(F784=0,F784="#N/A N/A"),0,H784 / F784*100)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4">
        <v>0</v>
      </nc>
      <ndxf>
        <numFmt numFmtId="170" formatCode="#,##0_ ;[Red]\-#,##0\ "/>
        <alignment horizontal="right" readingOrder="0"/>
      </ndxf>
    </rcc>
    <rcc rId="0" sId="1" dxf="1">
      <nc r="K784">
        <f>CONCATENATE(D871,D784, " Curncy")</f>
      </nc>
      <ndxf>
        <font>
          <sz val="9"/>
          <color theme="1"/>
          <name val="Arial"/>
          <scheme val="none"/>
        </font>
      </ndxf>
    </rcc>
    <rcc rId="0" sId="1" dxf="1">
      <nc r="L784">
        <f>IF(D784 = D871,1,_xll.BDP(K784,$L$11))</f>
      </nc>
      <ndxf>
        <font>
          <sz val="9"/>
          <color theme="1"/>
          <name val="Arial"/>
          <scheme val="none"/>
        </font>
      </ndxf>
    </rcc>
    <rcc rId="0" sId="1" s="1" dxf="1">
      <nc r="M784">
        <f>IF(D784 = D871,1,_xll.BDP(K784,$M$11)*L784)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4">
        <f>H784*J784*V784/M784</f>
      </nc>
      <ndxf>
        <numFmt numFmtId="170" formatCode="#,##0_ ;[Red]\-#,##0\ "/>
        <alignment horizontal="right" readingOrder="0"/>
      </ndxf>
    </rcc>
    <rcc rId="0" sId="1" s="1" dxf="1">
      <nc r="O784">
        <f>N784 / AA870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4">
        <f>N784 / AA871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4">
        <f>IF(J784=0,0,G784*J784*V784/M784)</f>
      </nc>
      <ndxf>
        <numFmt numFmtId="167" formatCode="#,##0;[Red]#,##0"/>
      </ndxf>
    </rcc>
    <rcc rId="0" sId="1" s="1" dxf="1">
      <nc r="R784">
        <f>Q784 / AA870*100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4">
        <f>Q784 / AA871*100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4">
        <f>IF(S784&lt;0,R784,0)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4">
        <f>IF(S784&gt;0,R784,0)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4">
        <f>IF(EXACT(D784,UPPER(D784)),1,0.01)/X784</f>
      </nc>
      <ndxf>
        <font>
          <sz val="9"/>
          <color theme="1"/>
          <name val="Arial"/>
          <scheme val="none"/>
        </font>
      </ndxf>
    </rcc>
    <rcc rId="0" sId="1" dxf="1">
      <nc r="W784">
        <v>0</v>
      </nc>
      <ndxf>
        <font>
          <sz val="9"/>
          <color theme="1"/>
          <name val="Arial"/>
          <scheme val="none"/>
        </font>
      </ndxf>
    </rcc>
    <rcc rId="0" sId="1" dxf="1">
      <nc r="X784">
        <v>1</v>
      </nc>
      <ndxf>
        <font>
          <sz val="9"/>
          <color theme="1"/>
          <name val="Arial"/>
          <scheme val="none"/>
        </font>
      </ndxf>
    </rcc>
    <rcc rId="0" sId="1" s="1" dxf="1">
      <nc r="Y784">
        <f>IF(AND(S784&lt;0,O784&gt;0),O784,0)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4">
        <f>IF(AND(S784&gt;0,O784&gt;0),O784,0)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4" start="0" length="0">
      <dxf>
        <numFmt numFmtId="165" formatCode="_-* #,##0_-;\-* #,##0_-;_-* &quot;-&quot;??_-;_-@_-"/>
      </dxf>
    </rfmt>
    <rcc rId="0" sId="1" s="1" dxf="1">
      <nc r="AB784">
        <f>_xll.BDH(C784,$AB$11,$D$1,$D$1)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4">
        <f>IF(OR(OR(F784="#N/A N/A",F784="#N/A Real Time"),OR(AB784="#N/A N/A",AB784="#N/A Real Time")),0,  F784 - AB784)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4">
        <f>IF(OR(AB784=0,AB784="#N/A N/A"),0,AC784 / AB784*100)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4">
        <f>IF(D784 = D871,1,_xll.BDP(K784,$AF$11)*L784)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4">
        <f>AC784*AE784*V784/AF784 / AI870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4">
        <f>AC784*AE784*V784/AF784 / AI871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4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4" start="0" length="0">
      <dxf>
        <border outline="0">
          <left style="thin">
            <color indexed="64"/>
          </left>
        </border>
      </dxf>
    </rfmt>
    <rfmt sheetId="1" sqref="AK784" start="0" length="0">
      <dxf>
        <numFmt numFmtId="164" formatCode="_(* #,##0.00_);_(* \(#,##0.00\);_(* &quot;-&quot;??_);_(@_)"/>
      </dxf>
    </rfmt>
  </rrc>
  <rrc rId="3017" sId="1" ref="A786:XFD786" action="deleteRow">
    <undo index="0" exp="area" dr="G$1:G$1048576" r="E9" sId="1"/>
    <undo index="2" exp="area" ref3D="1" dr="$A$774:$XFD$86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6:XFD786" start="0" length="0">
      <dxf>
        <font/>
      </dxf>
    </rfmt>
    <rcc rId="0" sId="1" dxf="1">
      <nc r="B786">
        <v>24100</v>
      </nc>
      <ndxf>
        <font>
          <sz val="9"/>
          <color theme="1"/>
          <name val="Arial"/>
          <scheme val="none"/>
        </font>
      </ndxf>
    </rcc>
    <rcc rId="0" sId="1" dxf="1">
      <nc r="C786" t="inlineStr">
        <is>
          <t>AVGO US Equity</t>
        </is>
      </nc>
      <ndxf>
        <font>
          <sz val="9"/>
          <color theme="1"/>
          <name val="Arial"/>
          <scheme val="none"/>
        </font>
      </ndxf>
    </rcc>
    <rcc rId="0" sId="1" dxf="1">
      <nc r="D786">
        <f>_xll.BDP(C786,$D$11)</f>
      </nc>
      <ndxf>
        <font>
          <sz val="9"/>
          <color theme="1"/>
          <name val="Arial"/>
          <scheme val="none"/>
        </font>
      </ndxf>
    </rcc>
    <rcc rId="0" sId="1" dxf="1">
      <nc r="E786" t="inlineStr">
        <is>
          <t>Broadcom</t>
        </is>
      </nc>
      <ndxf>
        <font>
          <sz val="9"/>
          <color theme="1"/>
          <name val="Arial"/>
          <scheme val="none"/>
        </font>
      </ndxf>
    </rcc>
    <rcc rId="0" sId="1" s="1" dxf="1">
      <nc r="F786">
        <f>_xll.BDP(C786,$F$11)</f>
      </nc>
      <ndxf>
        <numFmt numFmtId="164" formatCode="_(* #,##0.00_);_(* \(#,##0.00\);_(* &quot;-&quot;??_);_(@_)"/>
      </ndxf>
    </rcc>
    <rcc rId="0" sId="1" s="1" dxf="1">
      <nc r="G786">
        <f>_xll.BDP(C786,$G$11)</f>
      </nc>
      <ndxf>
        <numFmt numFmtId="164" formatCode="_(* #,##0.00_);_(* \(#,##0.00\);_(* &quot;-&quot;??_);_(@_)"/>
      </ndxf>
    </rcc>
    <rcc rId="0" sId="1" s="1" dxf="1">
      <nc r="H786">
        <f>IF(OR(OR(G786="#N/A N/A",G786="#N/A Real Time"),OR(F786="#N/A N/A",F786="#N/A Real Time")),0,  G786 - F786)</f>
      </nc>
      <ndxf>
        <numFmt numFmtId="2" formatCode="0.00"/>
      </ndxf>
    </rcc>
    <rcc rId="0" sId="1" s="1" dxf="1">
      <nc r="I786">
        <f>IF(OR(F786=0,F786="#N/A N/A"),0,H786 / F786*100)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6">
        <v>0</v>
      </nc>
      <ndxf>
        <numFmt numFmtId="170" formatCode="#,##0_ ;[Red]\-#,##0\ "/>
        <alignment horizontal="right" readingOrder="0"/>
      </ndxf>
    </rcc>
    <rcc rId="0" sId="1" dxf="1">
      <nc r="K786">
        <f>CONCATENATE(D870,D786, " Curncy")</f>
      </nc>
      <ndxf>
        <font>
          <sz val="9"/>
          <color theme="1"/>
          <name val="Arial"/>
          <scheme val="none"/>
        </font>
      </ndxf>
    </rcc>
    <rcc rId="0" sId="1" dxf="1">
      <nc r="L786">
        <f>IF(D786 = D870,1,_xll.BDP(K786,$L$11))</f>
      </nc>
      <ndxf>
        <font>
          <sz val="9"/>
          <color theme="1"/>
          <name val="Arial"/>
          <scheme val="none"/>
        </font>
      </ndxf>
    </rcc>
    <rcc rId="0" sId="1" s="1" dxf="1">
      <nc r="M786">
        <f>IF(D786 = D870,1,_xll.BDP(K786,$M$11)*L786)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6">
        <f>H786*J786*V786/M786</f>
      </nc>
      <ndxf>
        <numFmt numFmtId="170" formatCode="#,##0_ ;[Red]\-#,##0\ "/>
        <alignment horizontal="right" readingOrder="0"/>
      </ndxf>
    </rcc>
    <rcc rId="0" sId="1" s="1" dxf="1">
      <nc r="O786">
        <f>N786 / AA869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6">
        <f>N786 / AA870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6">
        <f>IF(J786=0,0,G786*J786*V786/M786)</f>
      </nc>
      <ndxf>
        <numFmt numFmtId="167" formatCode="#,##0;[Red]#,##0"/>
      </ndxf>
    </rcc>
    <rcc rId="0" sId="1" s="1" dxf="1">
      <nc r="R786">
        <f>Q786 / AA869*100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6">
        <f>Q786 / AA870*100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6">
        <f>IF(S786&lt;0,R786,0)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6">
        <f>IF(S786&gt;0,R786,0)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6">
        <f>IF(EXACT(D786,UPPER(D786)),1,0.01)/X786</f>
      </nc>
      <ndxf>
        <font>
          <sz val="9"/>
          <color theme="1"/>
          <name val="Arial"/>
          <scheme val="none"/>
        </font>
      </ndxf>
    </rcc>
    <rcc rId="0" sId="1" dxf="1">
      <nc r="W786">
        <v>0</v>
      </nc>
      <ndxf>
        <font>
          <sz val="9"/>
          <color theme="1"/>
          <name val="Arial"/>
          <scheme val="none"/>
        </font>
      </ndxf>
    </rcc>
    <rcc rId="0" sId="1" dxf="1">
      <nc r="X786">
        <v>1</v>
      </nc>
      <ndxf>
        <font>
          <sz val="9"/>
          <color theme="1"/>
          <name val="Arial"/>
          <scheme val="none"/>
        </font>
      </ndxf>
    </rcc>
    <rcc rId="0" sId="1" s="1" dxf="1">
      <nc r="Y786">
        <f>IF(AND(S786&lt;0,O786&gt;0),O786,0)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6">
        <f>IF(AND(S786&gt;0,O786&gt;0),O786,0)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6" start="0" length="0">
      <dxf>
        <numFmt numFmtId="165" formatCode="_-* #,##0_-;\-* #,##0_-;_-* &quot;-&quot;??_-;_-@_-"/>
      </dxf>
    </rfmt>
    <rcc rId="0" sId="1" s="1" dxf="1">
      <nc r="AB786">
        <f>_xll.BDH(C786,$AB$11,$D$1,$D$1)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6">
        <f>IF(OR(OR(F786="#N/A N/A",F786="#N/A Real Time"),OR(AB786="#N/A N/A",AB786="#N/A Real Time")),0,  F786 - AB786)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6">
        <f>IF(OR(AB786=0,AB786="#N/A N/A"),0,AC786 / AB786*100)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6">
        <f>IF(D786 = D870,1,_xll.BDP(K786,$AF$11)*L786)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6">
        <f>AC786*AE786*V786/AF786 / AI869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6">
        <f>AC786*AE786*V786/AF786 / AI870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6" start="0" length="0">
      <dxf>
        <border outline="0">
          <left style="thin">
            <color indexed="64"/>
          </left>
        </border>
      </dxf>
    </rfmt>
    <rfmt sheetId="1" sqref="AK786" start="0" length="0">
      <dxf>
        <numFmt numFmtId="164" formatCode="_(* #,##0.00_);_(* \(#,##0.00\);_(* &quot;-&quot;??_);_(@_)"/>
      </dxf>
    </rfmt>
  </rrc>
  <rrc rId="3018" sId="1" ref="A786:XFD786" action="deleteRow">
    <undo index="0" exp="area" dr="G$1:G$1048576" r="E9" sId="1"/>
    <undo index="2" exp="area" ref3D="1" dr="$A$774:$XFD$86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6:XFD786" start="0" length="0">
      <dxf>
        <font/>
      </dxf>
    </rfmt>
    <rcc rId="0" sId="1" dxf="1">
      <nc r="B786">
        <v>20173</v>
      </nc>
      <ndxf>
        <font>
          <sz val="9"/>
          <color theme="1"/>
          <name val="Arial"/>
          <scheme val="none"/>
        </font>
      </ndxf>
    </rcc>
    <rcc rId="0" sId="1" dxf="1">
      <nc r="C786" t="inlineStr">
        <is>
          <t>CRUS US Equity</t>
        </is>
      </nc>
      <ndxf>
        <font>
          <sz val="9"/>
          <color theme="1"/>
          <name val="Arial"/>
          <scheme val="none"/>
        </font>
      </ndxf>
    </rcc>
    <rcc rId="0" sId="1" dxf="1">
      <nc r="D786">
        <f>_xll.BDP(C786,$D$11)</f>
      </nc>
      <ndxf>
        <font>
          <sz val="9"/>
          <color theme="1"/>
          <name val="Arial"/>
          <scheme val="none"/>
        </font>
      </ndxf>
    </rcc>
    <rcc rId="0" sId="1" dxf="1">
      <nc r="E786" t="inlineStr">
        <is>
          <t>Cirrus Logic</t>
        </is>
      </nc>
      <ndxf>
        <font>
          <sz val="9"/>
          <color theme="1"/>
          <name val="Arial"/>
          <scheme val="none"/>
        </font>
      </ndxf>
    </rcc>
    <rcc rId="0" sId="1" s="1" dxf="1">
      <nc r="F786">
        <f>_xll.BDP(C786,$F$11)</f>
      </nc>
      <ndxf>
        <numFmt numFmtId="164" formatCode="_(* #,##0.00_);_(* \(#,##0.00\);_(* &quot;-&quot;??_);_(@_)"/>
      </ndxf>
    </rcc>
    <rcc rId="0" sId="1" s="1" dxf="1">
      <nc r="G786">
        <f>_xll.BDP(C786,$G$11)</f>
      </nc>
      <ndxf>
        <numFmt numFmtId="164" formatCode="_(* #,##0.00_);_(* \(#,##0.00\);_(* &quot;-&quot;??_);_(@_)"/>
      </ndxf>
    </rcc>
    <rcc rId="0" sId="1" s="1" dxf="1">
      <nc r="H786">
        <f>IF(OR(OR(G786="#N/A N/A",G786="#N/A Real Time"),OR(F786="#N/A N/A",F786="#N/A Real Time")),0,  G786 - F786)</f>
      </nc>
      <ndxf>
        <numFmt numFmtId="2" formatCode="0.00"/>
      </ndxf>
    </rcc>
    <rcc rId="0" sId="1" s="1" dxf="1">
      <nc r="I786">
        <f>IF(OR(F786=0,F786="#N/A N/A"),0,H786 / F786*100)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6">
        <v>0</v>
      </nc>
      <ndxf>
        <numFmt numFmtId="170" formatCode="#,##0_ ;[Red]\-#,##0\ "/>
        <alignment horizontal="right" readingOrder="0"/>
      </ndxf>
    </rcc>
    <rcc rId="0" sId="1" dxf="1">
      <nc r="K786">
        <f>CONCATENATE(D869,D786, " Curncy")</f>
      </nc>
      <ndxf>
        <font>
          <sz val="9"/>
          <color theme="1"/>
          <name val="Arial"/>
          <scheme val="none"/>
        </font>
      </ndxf>
    </rcc>
    <rcc rId="0" sId="1" dxf="1">
      <nc r="L786">
        <f>IF(D786 = D869,1,_xll.BDP(K786,$L$11))</f>
      </nc>
      <ndxf>
        <font>
          <sz val="9"/>
          <color theme="1"/>
          <name val="Arial"/>
          <scheme val="none"/>
        </font>
      </ndxf>
    </rcc>
    <rcc rId="0" sId="1" s="1" dxf="1">
      <nc r="M786">
        <f>IF(D786 = D869,1,_xll.BDP(K786,$M$11)*L786)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6">
        <f>H786*J786*V786/M786</f>
      </nc>
      <ndxf>
        <numFmt numFmtId="170" formatCode="#,##0_ ;[Red]\-#,##0\ "/>
        <alignment horizontal="right" readingOrder="0"/>
      </ndxf>
    </rcc>
    <rcc rId="0" sId="1" s="1" dxf="1">
      <nc r="O786">
        <f>N786 / AA868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6">
        <f>N786 / AA869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6">
        <f>IF(J786=0,0,G786*J786*V786/M786)</f>
      </nc>
      <ndxf>
        <numFmt numFmtId="167" formatCode="#,##0;[Red]#,##0"/>
      </ndxf>
    </rcc>
    <rcc rId="0" sId="1" s="1" dxf="1">
      <nc r="R786">
        <f>Q786 / AA868*100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6">
        <f>Q786 / AA869*100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6">
        <f>IF(S786&lt;0,R786,0)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6">
        <f>IF(S786&gt;0,R786,0)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6">
        <f>IF(EXACT(D786,UPPER(D786)),1,0.01)/X786</f>
      </nc>
      <ndxf>
        <font>
          <sz val="9"/>
          <color theme="1"/>
          <name val="Arial"/>
          <scheme val="none"/>
        </font>
      </ndxf>
    </rcc>
    <rcc rId="0" sId="1" dxf="1">
      <nc r="W786">
        <v>0</v>
      </nc>
      <ndxf>
        <font>
          <sz val="9"/>
          <color theme="1"/>
          <name val="Arial"/>
          <scheme val="none"/>
        </font>
      </ndxf>
    </rcc>
    <rcc rId="0" sId="1" dxf="1">
      <nc r="X786">
        <v>1</v>
      </nc>
      <ndxf>
        <font>
          <sz val="9"/>
          <color theme="1"/>
          <name val="Arial"/>
          <scheme val="none"/>
        </font>
      </ndxf>
    </rcc>
    <rcc rId="0" sId="1" s="1" dxf="1">
      <nc r="Y786">
        <f>IF(AND(S786&lt;0,O786&gt;0),O786,0)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6">
        <f>IF(AND(S786&gt;0,O786&gt;0),O786,0)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6" start="0" length="0">
      <dxf>
        <numFmt numFmtId="165" formatCode="_-* #,##0_-;\-* #,##0_-;_-* &quot;-&quot;??_-;_-@_-"/>
      </dxf>
    </rfmt>
    <rcc rId="0" sId="1" s="1" dxf="1">
      <nc r="AB786">
        <f>_xll.BDH(C786,$AB$11,$D$1,$D$1)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6">
        <f>IF(OR(OR(F786="#N/A N/A",F786="#N/A Real Time"),OR(AB786="#N/A N/A",AB786="#N/A Real Time")),0,  F786 - AB786)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6">
        <f>IF(OR(AB786=0,AB786="#N/A N/A"),0,AC786 / AB786*100)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6">
        <f>IF(D786 = D869,1,_xll.BDP(K786,$AF$11)*L786)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6">
        <f>AC786*AE786*V786/AF786 / AI868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6">
        <f>AC786*AE786*V786/AF786 / AI869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6" start="0" length="0">
      <dxf>
        <border outline="0">
          <left style="thin">
            <color indexed="64"/>
          </left>
        </border>
      </dxf>
    </rfmt>
    <rfmt sheetId="1" sqref="AK786" start="0" length="0">
      <dxf>
        <numFmt numFmtId="164" formatCode="_(* #,##0.00_);_(* \(#,##0.00\);_(* &quot;-&quot;??_);_(@_)"/>
      </dxf>
    </rfmt>
  </rrc>
  <rrc rId="3019" sId="1" ref="A789:XFD789" action="deleteRow">
    <undo index="0" exp="area" dr="G$1:G$1048576" r="E9" sId="1"/>
    <undo index="2" exp="area" ref3D="1" dr="$A$774:$XFD$86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789:XFD789" start="0" length="0">
      <dxf>
        <font/>
      </dxf>
    </rfmt>
    <rcc rId="0" sId="1" dxf="1">
      <nc r="B789">
        <v>24308</v>
      </nc>
      <ndxf>
        <font>
          <sz val="9"/>
          <color theme="1"/>
          <name val="Arial"/>
          <scheme val="none"/>
        </font>
      </ndxf>
    </rcc>
    <rcc rId="0" sId="1" dxf="1">
      <nc r="C789" t="inlineStr">
        <is>
          <t>CACC US Equity</t>
        </is>
      </nc>
      <ndxf>
        <font>
          <sz val="9"/>
          <color theme="1"/>
          <name val="Arial"/>
          <scheme val="none"/>
        </font>
      </ndxf>
    </rcc>
    <rcc rId="0" sId="1" dxf="1">
      <nc r="D789">
        <f>_xll.BDP(C789,$D$11)</f>
      </nc>
      <ndxf>
        <font>
          <sz val="9"/>
          <color theme="1"/>
          <name val="Arial"/>
          <scheme val="none"/>
        </font>
      </ndxf>
    </rcc>
    <rcc rId="0" sId="1" dxf="1">
      <nc r="E789" t="inlineStr">
        <is>
          <t>Credit Acceptance</t>
        </is>
      </nc>
      <ndxf>
        <font>
          <sz val="9"/>
          <color theme="1"/>
          <name val="Arial"/>
          <scheme val="none"/>
        </font>
      </ndxf>
    </rcc>
    <rcc rId="0" sId="1" s="1" dxf="1">
      <nc r="F789">
        <f>_xll.BDP(C789,$F$11)</f>
      </nc>
      <ndxf>
        <numFmt numFmtId="164" formatCode="_(* #,##0.00_);_(* \(#,##0.00\);_(* &quot;-&quot;??_);_(@_)"/>
      </ndxf>
    </rcc>
    <rcc rId="0" sId="1" s="1" dxf="1">
      <nc r="G789">
        <f>_xll.BDP(C789,$G$11)</f>
      </nc>
      <ndxf>
        <numFmt numFmtId="164" formatCode="_(* #,##0.00_);_(* \(#,##0.00\);_(* &quot;-&quot;??_);_(@_)"/>
      </ndxf>
    </rcc>
    <rcc rId="0" sId="1" s="1" dxf="1">
      <nc r="H789">
        <f>IF(OR(OR(G789="#N/A N/A",G789="#N/A Real Time"),OR(F789="#N/A N/A",F789="#N/A Real Time")),0,  G789 - F789)</f>
      </nc>
      <ndxf>
        <numFmt numFmtId="2" formatCode="0.00"/>
      </ndxf>
    </rcc>
    <rcc rId="0" sId="1" s="1" dxf="1">
      <nc r="I789">
        <f>IF(OR(F789=0,F789="#N/A N/A"),0,H789 / F789*100)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789">
        <v>0</v>
      </nc>
      <ndxf>
        <numFmt numFmtId="170" formatCode="#,##0_ ;[Red]\-#,##0\ "/>
        <alignment horizontal="right" readingOrder="0"/>
      </ndxf>
    </rcc>
    <rcc rId="0" sId="1" dxf="1">
      <nc r="K789">
        <f>CONCATENATE(D868,D789, " Curncy")</f>
      </nc>
      <ndxf>
        <font>
          <sz val="9"/>
          <color theme="1"/>
          <name val="Arial"/>
          <scheme val="none"/>
        </font>
      </ndxf>
    </rcc>
    <rcc rId="0" sId="1" dxf="1">
      <nc r="L789">
        <f>IF(D789 = D868,1,_xll.BDP(K789,$L$11))</f>
      </nc>
      <ndxf>
        <font>
          <sz val="9"/>
          <color theme="1"/>
          <name val="Arial"/>
          <scheme val="none"/>
        </font>
      </ndxf>
    </rcc>
    <rcc rId="0" sId="1" s="1" dxf="1">
      <nc r="M789">
        <f>IF(D789 = D868,1,_xll.BDP(K789,$M$11)*L789)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789">
        <f>H789*J789*V789/M789</f>
      </nc>
      <ndxf>
        <numFmt numFmtId="170" formatCode="#,##0_ ;[Red]\-#,##0\ "/>
        <alignment horizontal="right" readingOrder="0"/>
      </ndxf>
    </rcc>
    <rcc rId="0" sId="1" s="1" dxf="1">
      <nc r="O789">
        <f>N789 / AA867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789">
        <f>N789 / AA868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789">
        <f>IF(J789=0,0,G789*J789*V789/M789)</f>
      </nc>
      <ndxf>
        <numFmt numFmtId="167" formatCode="#,##0;[Red]#,##0"/>
      </ndxf>
    </rcc>
    <rcc rId="0" sId="1" s="1" dxf="1">
      <nc r="R789">
        <f>Q789 / AA867*100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789">
        <f>Q789 / AA868*100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789">
        <f>IF(S789&lt;0,R789,0)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789">
        <f>IF(S789&gt;0,R789,0)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789">
        <f>IF(EXACT(D789,UPPER(D789)),1,0.01)/X789</f>
      </nc>
      <ndxf>
        <font>
          <sz val="9"/>
          <color theme="1"/>
          <name val="Arial"/>
          <scheme val="none"/>
        </font>
      </ndxf>
    </rcc>
    <rcc rId="0" sId="1" dxf="1">
      <nc r="W789">
        <v>0</v>
      </nc>
      <ndxf>
        <font>
          <sz val="9"/>
          <color theme="1"/>
          <name val="Arial"/>
          <scheme val="none"/>
        </font>
      </ndxf>
    </rcc>
    <rcc rId="0" sId="1" dxf="1">
      <nc r="X789">
        <v>1</v>
      </nc>
      <ndxf>
        <font>
          <sz val="9"/>
          <color theme="1"/>
          <name val="Arial"/>
          <scheme val="none"/>
        </font>
      </ndxf>
    </rcc>
    <rcc rId="0" sId="1" s="1" dxf="1">
      <nc r="Y789">
        <f>IF(AND(S789&lt;0,O789&gt;0),O789,0)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789">
        <f>IF(AND(S789&gt;0,O789&gt;0),O789,0)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789" start="0" length="0">
      <dxf>
        <numFmt numFmtId="165" formatCode="_-* #,##0_-;\-* #,##0_-;_-* &quot;-&quot;??_-;_-@_-"/>
      </dxf>
    </rfmt>
    <rcc rId="0" sId="1" s="1" dxf="1">
      <nc r="AB789">
        <f>_xll.BDH(C789,$AB$11,$D$1,$D$1)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789">
        <f>IF(OR(OR(F789="#N/A N/A",F789="#N/A Real Time"),OR(AB789="#N/A N/A",AB789="#N/A Real Time")),0,  F789 - AB789)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789">
        <f>IF(OR(AB789=0,AB789="#N/A N/A"),0,AC789 / AB789*100)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789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789">
        <f>IF(D789 = D868,1,_xll.BDP(K789,$AF$11)*L789)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789">
        <f>AC789*AE789*V789/AF789 / AI867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789">
        <f>AC789*AE789*V789/AF789 / AI868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789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789" start="0" length="0">
      <dxf>
        <border outline="0">
          <left style="thin">
            <color indexed="64"/>
          </left>
        </border>
      </dxf>
    </rfmt>
    <rfmt sheetId="1" sqref="AK789" start="0" length="0">
      <dxf>
        <numFmt numFmtId="164" formatCode="_(* #,##0.00_);_(* \(#,##0.00\);_(* &quot;-&quot;??_);_(@_)"/>
      </dxf>
    </rfmt>
  </rrc>
  <rrc rId="3020" sId="1" ref="A801:XFD801" action="deleteRow">
    <undo index="0" exp="area" dr="G$1:G$1048576" r="E9" sId="1"/>
    <undo index="2" exp="area" ref3D="1" dr="$A$774:$XFD$86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01:XFD801" start="0" length="0">
      <dxf>
        <font/>
      </dxf>
    </rfmt>
    <rfmt sheetId="1" sqref="A801" start="0" length="0">
      <dxf>
        <font>
          <sz val="9"/>
          <color theme="1"/>
          <name val="Arial"/>
          <scheme val="none"/>
        </font>
      </dxf>
    </rfmt>
    <rcc rId="0" sId="1" dxf="1">
      <nc r="B801">
        <v>7235</v>
      </nc>
      <ndxf>
        <font>
          <sz val="9"/>
          <color theme="1"/>
          <name val="Arial"/>
          <scheme val="none"/>
        </font>
      </ndxf>
    </rcc>
    <rcc rId="0" sId="1" dxf="1">
      <nc r="C801" t="inlineStr">
        <is>
          <t>GETIB SS Equity</t>
        </is>
      </nc>
      <ndxf>
        <font>
          <sz val="9"/>
          <color theme="1"/>
          <name val="Arial"/>
          <scheme val="none"/>
        </font>
      </ndxf>
    </rcc>
    <rcc rId="0" sId="1" dxf="1">
      <nc r="D801">
        <f>_xll.BDP(C801,$D$11)</f>
      </nc>
      <ndxf>
        <font>
          <sz val="9"/>
          <color theme="1"/>
          <name val="Arial"/>
          <scheme val="none"/>
        </font>
      </ndxf>
    </rcc>
    <rcc rId="0" sId="1" dxf="1">
      <nc r="E801" t="inlineStr">
        <is>
          <t>Getinge</t>
        </is>
      </nc>
      <ndxf>
        <font>
          <sz val="9"/>
          <color theme="1"/>
          <name val="Arial"/>
          <scheme val="none"/>
        </font>
      </ndxf>
    </rcc>
    <rcc rId="0" sId="1" s="1" dxf="1">
      <nc r="F801">
        <f>_xll.BDP(C801,$F$11)</f>
      </nc>
      <ndxf>
        <numFmt numFmtId="164" formatCode="_(* #,##0.00_);_(* \(#,##0.00\);_(* &quot;-&quot;??_);_(@_)"/>
      </ndxf>
    </rcc>
    <rcc rId="0" sId="1" s="1" dxf="1">
      <nc r="G801">
        <f>_xll.BDP(C801,$G$11)</f>
      </nc>
      <ndxf>
        <numFmt numFmtId="164" formatCode="_(* #,##0.00_);_(* \(#,##0.00\);_(* &quot;-&quot;??_);_(@_)"/>
      </ndxf>
    </rcc>
    <rcc rId="0" sId="1" s="1" dxf="1">
      <nc r="H801">
        <f>IF(OR(OR(G801="#N/A N/A",G801="#N/A Real Time"),OR(F801="#N/A N/A",F801="#N/A Real Time")),0,  G801 - F801)</f>
      </nc>
      <ndxf>
        <numFmt numFmtId="2" formatCode="0.00"/>
      </ndxf>
    </rcc>
    <rcc rId="0" sId="1" s="1" dxf="1">
      <nc r="I801">
        <f>IF(OR(F801=0,F801="#N/A N/A"),0,H801 / F801*100)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01">
        <v>0</v>
      </nc>
      <ndxf>
        <numFmt numFmtId="170" formatCode="#,##0_ ;[Red]\-#,##0\ "/>
        <alignment horizontal="right" readingOrder="0"/>
      </ndxf>
    </rcc>
    <rcc rId="0" sId="1" dxf="1">
      <nc r="K801">
        <f>CONCATENATE(D867,D801, " Curncy")</f>
      </nc>
      <ndxf>
        <font>
          <sz val="9"/>
          <color theme="1"/>
          <name val="Arial"/>
          <scheme val="none"/>
        </font>
      </ndxf>
    </rcc>
    <rcc rId="0" sId="1" dxf="1">
      <nc r="L801">
        <f>IF(D801 = D867,1,_xll.BDP(K801,$L$11))</f>
      </nc>
      <ndxf>
        <font>
          <sz val="9"/>
          <color theme="1"/>
          <name val="Arial"/>
          <scheme val="none"/>
        </font>
      </ndxf>
    </rcc>
    <rcc rId="0" sId="1" s="1" dxf="1">
      <nc r="M801">
        <f>IF(D801 = D867,1,_xll.BDP(K801,$M$11)*L801)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01">
        <f>H801*J801*V801/M801</f>
      </nc>
      <ndxf>
        <numFmt numFmtId="170" formatCode="#,##0_ ;[Red]\-#,##0\ "/>
        <alignment horizontal="right" readingOrder="0"/>
      </ndxf>
    </rcc>
    <rcc rId="0" sId="1" s="1" dxf="1">
      <nc r="O801">
        <f>N801 / AA866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01">
        <f>N801 / AA867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01">
        <f>IF(J801=0,0,G801*J801*V801/M801)</f>
      </nc>
      <ndxf>
        <numFmt numFmtId="167" formatCode="#,##0;[Red]#,##0"/>
      </ndxf>
    </rcc>
    <rcc rId="0" sId="1" s="1" dxf="1">
      <nc r="R801">
        <f>Q801 / AA866*100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01">
        <f>Q801 / AA867*100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01">
        <f>IF(S801&lt;0,R801,0)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01">
        <f>IF(S801&gt;0,R801,0)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01">
        <f>IF(EXACT(D801,UPPER(D801)),1,0.01)/X801</f>
      </nc>
      <ndxf>
        <font>
          <sz val="9"/>
          <color theme="1"/>
          <name val="Arial"/>
          <scheme val="none"/>
        </font>
      </ndxf>
    </rcc>
    <rcc rId="0" sId="1" dxf="1">
      <nc r="W801">
        <v>0</v>
      </nc>
      <ndxf>
        <font>
          <sz val="9"/>
          <color theme="1"/>
          <name val="Arial"/>
          <scheme val="none"/>
        </font>
      </ndxf>
    </rcc>
    <rcc rId="0" sId="1" dxf="1">
      <nc r="X801">
        <v>1</v>
      </nc>
      <ndxf>
        <font>
          <sz val="9"/>
          <color theme="1"/>
          <name val="Arial"/>
          <scheme val="none"/>
        </font>
      </ndxf>
    </rcc>
    <rcc rId="0" sId="1" s="1" dxf="1">
      <nc r="Y801">
        <f>IF(AND(S801&lt;0,O801&gt;0),O801,0)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01">
        <f>IF(AND(S801&gt;0,O801&gt;0),O801,0)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01" start="0" length="0">
      <dxf>
        <font>
          <sz val="9"/>
          <color theme="1"/>
          <name val="Arial"/>
          <scheme val="none"/>
        </font>
      </dxf>
    </rfmt>
    <rcc rId="0" sId="1" s="1" dxf="1">
      <nc r="AB801">
        <f>_xll.BDH(C801,$AB$11,$D$1,$D$1)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01">
        <f>IF(OR(OR(F801="#N/A N/A",F801="#N/A Real Time"),OR(AB801="#N/A N/A",AB801="#N/A Real Time")),0,  F801 - AB801)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01">
        <f>IF(OR(AB801=0,AB801="#N/A N/A"),0,AC801 / AB801*100)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0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01">
        <f>IF(D801 = D867,1,_xll.BDP(K801,$AF$11)*L801)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01">
        <f>AC801*AE801*V801/AF801 / AI866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01">
        <f>AC801*AE801*V801/AF801 / AI867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01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01" start="0" length="0">
      <dxf>
        <border outline="0">
          <left style="thin">
            <color indexed="64"/>
          </left>
        </border>
      </dxf>
    </rfmt>
    <rfmt sheetId="1" sqref="AK801" start="0" length="0">
      <dxf>
        <numFmt numFmtId="164" formatCode="_(* #,##0.00_);_(* \(#,##0.00\);_(* &quot;-&quot;??_);_(@_)"/>
      </dxf>
    </rfmt>
  </rrc>
  <rrc rId="3021" sId="1" ref="A801:XFD801" action="deleteRow">
    <undo index="0" exp="area" dr="G$1:G$1048576" r="E9" sId="1"/>
    <undo index="2" exp="area" ref3D="1" dr="$A$774:$XFD$86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01:XFD801" start="0" length="0">
      <dxf>
        <font/>
      </dxf>
    </rfmt>
    <rfmt sheetId="1" sqref="A801" start="0" length="0">
      <dxf>
        <font>
          <sz val="9"/>
          <color theme="1"/>
          <name val="Arial"/>
          <scheme val="none"/>
        </font>
      </dxf>
    </rfmt>
    <rcc rId="0" sId="1" dxf="1">
      <nc r="B801">
        <v>26538</v>
      </nc>
      <ndxf>
        <font>
          <sz val="9"/>
          <color theme="1"/>
          <name val="Arial"/>
          <scheme val="none"/>
        </font>
      </ndxf>
    </rcc>
    <rcc rId="0" sId="1" dxf="1">
      <nc r="C801" t="inlineStr">
        <is>
          <t>HLAG GY Equity</t>
        </is>
      </nc>
      <ndxf>
        <font>
          <sz val="9"/>
          <color theme="1"/>
          <name val="Arial"/>
          <scheme val="none"/>
        </font>
      </ndxf>
    </rcc>
    <rcc rId="0" sId="1" dxf="1">
      <nc r="D801">
        <f>_xll.BDP(C801,$D$11)</f>
      </nc>
      <ndxf>
        <font>
          <sz val="9"/>
          <color theme="1"/>
          <name val="Arial"/>
          <scheme val="none"/>
        </font>
      </ndxf>
    </rcc>
    <rcc rId="0" sId="1" dxf="1">
      <nc r="E801" t="inlineStr">
        <is>
          <t>Hapag-Lloyd</t>
        </is>
      </nc>
      <ndxf>
        <font>
          <sz val="9"/>
          <color theme="1"/>
          <name val="Arial"/>
          <scheme val="none"/>
        </font>
      </ndxf>
    </rcc>
    <rcc rId="0" sId="1" s="1" dxf="1">
      <nc r="F801">
        <f>_xll.BDP(C801,$F$11)</f>
      </nc>
      <ndxf>
        <numFmt numFmtId="164" formatCode="_(* #,##0.00_);_(* \(#,##0.00\);_(* &quot;-&quot;??_);_(@_)"/>
      </ndxf>
    </rcc>
    <rcc rId="0" sId="1" s="1" dxf="1">
      <nc r="G801">
        <f>_xll.BDP(C801,$G$11)</f>
      </nc>
      <ndxf>
        <numFmt numFmtId="164" formatCode="_(* #,##0.00_);_(* \(#,##0.00\);_(* &quot;-&quot;??_);_(@_)"/>
      </ndxf>
    </rcc>
    <rcc rId="0" sId="1" s="1" dxf="1">
      <nc r="H801">
        <f>IF(OR(OR(G801="#N/A N/A",G801="#N/A Real Time"),OR(F801="#N/A N/A",F801="#N/A Real Time")),0,  G801 - F801)</f>
      </nc>
      <ndxf>
        <numFmt numFmtId="2" formatCode="0.00"/>
      </ndxf>
    </rcc>
    <rcc rId="0" sId="1" s="1" dxf="1">
      <nc r="I801">
        <f>IF(OR(F801=0,F801="#N/A N/A"),0,H801 / F801*100)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01">
        <v>0</v>
      </nc>
      <ndxf>
        <numFmt numFmtId="170" formatCode="#,##0_ ;[Red]\-#,##0\ "/>
        <alignment horizontal="right" readingOrder="0"/>
      </ndxf>
    </rcc>
    <rcc rId="0" sId="1" dxf="1">
      <nc r="K801">
        <f>CONCATENATE(D866,D801, " Curncy")</f>
      </nc>
      <ndxf>
        <font>
          <sz val="9"/>
          <color theme="1"/>
          <name val="Arial"/>
          <scheme val="none"/>
        </font>
      </ndxf>
    </rcc>
    <rcc rId="0" sId="1" dxf="1">
      <nc r="L801">
        <f>IF(D801 = D866,1,_xll.BDP(K801,$L$11))</f>
      </nc>
      <ndxf>
        <font>
          <sz val="9"/>
          <color theme="1"/>
          <name val="Arial"/>
          <scheme val="none"/>
        </font>
      </ndxf>
    </rcc>
    <rcc rId="0" sId="1" s="1" dxf="1">
      <nc r="M801">
        <f>IF(D801 = D866,1,_xll.BDP(K801,$M$11)*L801)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01">
        <f>H801*J801*V801/M801</f>
      </nc>
      <ndxf>
        <numFmt numFmtId="170" formatCode="#,##0_ ;[Red]\-#,##0\ "/>
        <alignment horizontal="right" readingOrder="0"/>
      </ndxf>
    </rcc>
    <rcc rId="0" sId="1" s="1" dxf="1">
      <nc r="O801">
        <f>N801 / AA865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01">
        <f>N801 / AA866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01">
        <f>IF(J801=0,0,G801*J801*V801/M801)</f>
      </nc>
      <ndxf>
        <numFmt numFmtId="167" formatCode="#,##0;[Red]#,##0"/>
      </ndxf>
    </rcc>
    <rcc rId="0" sId="1" s="1" dxf="1">
      <nc r="R801">
        <f>Q801 / AA865*100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01">
        <f>Q801 / AA866*100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01">
        <f>IF(S801&lt;0,R801,0)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01">
        <f>IF(S801&gt;0,R801,0)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01">
        <f>IF(EXACT(D801,UPPER(D801)),1,0.01)/X801</f>
      </nc>
      <ndxf>
        <font>
          <sz val="9"/>
          <color theme="1"/>
          <name val="Arial"/>
          <scheme val="none"/>
        </font>
      </ndxf>
    </rcc>
    <rcc rId="0" sId="1" dxf="1">
      <nc r="W801">
        <v>0</v>
      </nc>
      <ndxf>
        <font>
          <sz val="9"/>
          <color theme="1"/>
          <name val="Arial"/>
          <scheme val="none"/>
        </font>
      </ndxf>
    </rcc>
    <rcc rId="0" sId="1" dxf="1">
      <nc r="X801">
        <v>1</v>
      </nc>
      <ndxf>
        <font>
          <sz val="9"/>
          <color theme="1"/>
          <name val="Arial"/>
          <scheme val="none"/>
        </font>
      </ndxf>
    </rcc>
    <rcc rId="0" sId="1" s="1" dxf="1">
      <nc r="Y801">
        <f>IF(AND(S801&lt;0,O801&gt;0),O801,0)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01">
        <f>IF(AND(S801&gt;0,O801&gt;0),O801,0)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01" start="0" length="0">
      <dxf>
        <font>
          <sz val="9"/>
          <color theme="1"/>
          <name val="Arial"/>
          <scheme val="none"/>
        </font>
      </dxf>
    </rfmt>
    <rcc rId="0" sId="1" s="1" dxf="1">
      <nc r="AB801">
        <f>_xll.BDH(C801,$AB$11,$D$1,$D$1)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01">
        <f>IF(OR(OR(F801="#N/A N/A",F801="#N/A Real Time"),OR(AB801="#N/A N/A",AB801="#N/A Real Time")),0,  F801 - AB801)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01">
        <f>IF(OR(AB801=0,AB801="#N/A N/A"),0,AC801 / AB801*100)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0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01">
        <f>IF(D801 = D866,1,_xll.BDP(K801,$AF$11)*L801)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01">
        <f>AC801*AE801*V801/AF801 / AI865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01">
        <f>AC801*AE801*V801/AF801 / AI866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01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01" start="0" length="0">
      <dxf>
        <border outline="0">
          <left style="thin">
            <color indexed="64"/>
          </left>
        </border>
      </dxf>
    </rfmt>
    <rfmt sheetId="1" sqref="AK801" start="0" length="0">
      <dxf>
        <numFmt numFmtId="164" formatCode="_(* #,##0.00_);_(* \(#,##0.00\);_(* &quot;-&quot;??_);_(@_)"/>
      </dxf>
    </rfmt>
  </rrc>
  <rrc rId="3022" sId="1" ref="A811:XFD811" action="deleteRow">
    <undo index="0" exp="area" dr="G$1:G$1048576" r="E9" sId="1"/>
    <undo index="2" exp="area" ref3D="1" dr="$A$774:$XFD$86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11:XFD811" start="0" length="0">
      <dxf>
        <font/>
      </dxf>
    </rfmt>
    <rcc rId="0" sId="1" dxf="1">
      <nc r="B811">
        <v>2876</v>
      </nc>
      <ndxf>
        <font>
          <sz val="9"/>
          <color theme="1"/>
          <name val="Arial"/>
          <scheme val="none"/>
        </font>
      </ndxf>
    </rcc>
    <rcc rId="0" sId="1" dxf="1">
      <nc r="C811" t="inlineStr">
        <is>
          <t>PHIA NA Equity</t>
        </is>
      </nc>
      <ndxf>
        <font>
          <sz val="9"/>
          <color theme="1"/>
          <name val="Arial"/>
          <scheme val="none"/>
        </font>
      </ndxf>
    </rcc>
    <rcc rId="0" sId="1" dxf="1">
      <nc r="D811">
        <f>_xll.BDP(C811,$D$11)</f>
      </nc>
      <ndxf>
        <font>
          <sz val="9"/>
          <color theme="1"/>
          <name val="Arial"/>
          <scheme val="none"/>
        </font>
      </ndxf>
    </rcc>
    <rcc rId="0" sId="1" dxf="1">
      <nc r="E811" t="inlineStr">
        <is>
          <t>Koninklijke Philips</t>
        </is>
      </nc>
      <ndxf>
        <font>
          <sz val="9"/>
          <color theme="1"/>
          <name val="Arial"/>
          <scheme val="none"/>
        </font>
      </ndxf>
    </rcc>
    <rcc rId="0" sId="1" s="1" dxf="1">
      <nc r="F811">
        <f>_xll.BDP(C811,$F$11)</f>
      </nc>
      <ndxf>
        <numFmt numFmtId="164" formatCode="_(* #,##0.00_);_(* \(#,##0.00\);_(* &quot;-&quot;??_);_(@_)"/>
      </ndxf>
    </rcc>
    <rcc rId="0" sId="1" s="1" dxf="1">
      <nc r="G811">
        <f>_xll.BDP(C811,$G$11)</f>
      </nc>
      <ndxf>
        <numFmt numFmtId="164" formatCode="_(* #,##0.00_);_(* \(#,##0.00\);_(* &quot;-&quot;??_);_(@_)"/>
      </ndxf>
    </rcc>
    <rcc rId="0" sId="1" s="1" dxf="1">
      <nc r="H811">
        <f>IF(OR(OR(G811="#N/A N/A",G811="#N/A Real Time"),OR(F811="#N/A N/A",F811="#N/A Real Time")),0,  G811 - F811)</f>
      </nc>
      <ndxf>
        <numFmt numFmtId="2" formatCode="0.00"/>
      </ndxf>
    </rcc>
    <rcc rId="0" sId="1" s="1" dxf="1">
      <nc r="I811">
        <f>IF(OR(F811=0,F811="#N/A N/A"),0,H811 / F811*100)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11">
        <v>0</v>
      </nc>
      <ndxf>
        <numFmt numFmtId="170" formatCode="#,##0_ ;[Red]\-#,##0\ "/>
        <alignment horizontal="right" readingOrder="0"/>
      </ndxf>
    </rcc>
    <rcc rId="0" sId="1" dxf="1">
      <nc r="K811">
        <f>CONCATENATE(D865,D811, " Curncy")</f>
      </nc>
      <ndxf>
        <font>
          <sz val="9"/>
          <color theme="1"/>
          <name val="Arial"/>
          <scheme val="none"/>
        </font>
      </ndxf>
    </rcc>
    <rcc rId="0" sId="1" dxf="1">
      <nc r="L811">
        <f>IF(D811 = D865,1,_xll.BDP(K811,$L$11))</f>
      </nc>
      <ndxf>
        <font>
          <sz val="9"/>
          <color theme="1"/>
          <name val="Arial"/>
          <scheme val="none"/>
        </font>
      </ndxf>
    </rcc>
    <rcc rId="0" sId="1" s="1" dxf="1">
      <nc r="M811">
        <f>IF(D811 = D865,1,_xll.BDP(K811,$M$11)*L811)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11">
        <f>H811*J811*V811/M811</f>
      </nc>
      <ndxf>
        <numFmt numFmtId="170" formatCode="#,##0_ ;[Red]\-#,##0\ "/>
        <alignment horizontal="right" readingOrder="0"/>
      </ndxf>
    </rcc>
    <rcc rId="0" sId="1" s="1" dxf="1">
      <nc r="O811">
        <f>N811 / AA864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11">
        <f>N811 / AA865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11">
        <f>IF(J811=0,0,G811*J811*V811/M811)</f>
      </nc>
      <ndxf>
        <numFmt numFmtId="167" formatCode="#,##0;[Red]#,##0"/>
      </ndxf>
    </rcc>
    <rcc rId="0" sId="1" s="1" dxf="1">
      <nc r="R811">
        <f>Q811 / AA864*100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11">
        <f>Q811 / AA865*100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11">
        <f>IF(S811&lt;0,R811,0)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11">
        <f>IF(S811&gt;0,R811,0)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11">
        <f>IF(EXACT(D811,UPPER(D811)),1,0.01)/X811</f>
      </nc>
      <ndxf>
        <font>
          <sz val="9"/>
          <color theme="1"/>
          <name val="Arial"/>
          <scheme val="none"/>
        </font>
      </ndxf>
    </rcc>
    <rcc rId="0" sId="1" dxf="1">
      <nc r="W811">
        <v>0</v>
      </nc>
      <ndxf>
        <font>
          <sz val="9"/>
          <color theme="1"/>
          <name val="Arial"/>
          <scheme val="none"/>
        </font>
      </ndxf>
    </rcc>
    <rcc rId="0" sId="1" dxf="1">
      <nc r="X811">
        <v>1</v>
      </nc>
      <ndxf>
        <font>
          <sz val="9"/>
          <color theme="1"/>
          <name val="Arial"/>
          <scheme val="none"/>
        </font>
      </ndxf>
    </rcc>
    <rcc rId="0" sId="1" s="1" dxf="1">
      <nc r="Y811">
        <f>IF(AND(S811&lt;0,O811&gt;0),O811,0)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11">
        <f>IF(AND(S811&gt;0,O811&gt;0),O811,0)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11" start="0" length="0">
      <dxf>
        <numFmt numFmtId="165" formatCode="_-* #,##0_-;\-* #,##0_-;_-* &quot;-&quot;??_-;_-@_-"/>
      </dxf>
    </rfmt>
    <rcc rId="0" sId="1" s="1" dxf="1">
      <nc r="AB811">
        <f>_xll.BDH(C811,$AB$11,$D$1,$D$1)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11">
        <f>IF(OR(OR(F811="#N/A N/A",F811="#N/A Real Time"),OR(AB811="#N/A N/A",AB811="#N/A Real Time")),0,  F811 - AB811)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11">
        <f>IF(OR(AB811=0,AB811="#N/A N/A"),0,AC811 / AB811*100)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1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11">
        <f>IF(D811 = D865,1,_xll.BDP(K811,$AF$11)*L811)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11">
        <f>AC811*AE811*V811/AF811 / AI864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11">
        <f>AC811*AE811*V811/AF811 / AI865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11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11" start="0" length="0">
      <dxf>
        <border outline="0">
          <left style="thin">
            <color indexed="64"/>
          </left>
        </border>
      </dxf>
    </rfmt>
    <rfmt sheetId="1" sqref="AK811" start="0" length="0">
      <dxf>
        <numFmt numFmtId="164" formatCode="_(* #,##0.00_);_(* \(#,##0.00\);_(* &quot;-&quot;??_);_(@_)"/>
      </dxf>
    </rfmt>
  </rrc>
  <rrc rId="3023" sId="1" ref="A814:XFD814" action="deleteRow">
    <undo index="0" exp="area" dr="G$1:G$1048576" r="E9" sId="1"/>
    <undo index="2" exp="area" ref3D="1" dr="$A$774:$XFD$86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14:XFD814" start="0" length="0">
      <dxf>
        <font/>
      </dxf>
    </rfmt>
    <rcc rId="0" sId="1" dxf="1">
      <nc r="B814">
        <v>24621</v>
      </nc>
      <ndxf>
        <font>
          <sz val="9"/>
          <color theme="1"/>
          <name val="Arial"/>
          <scheme val="none"/>
        </font>
      </ndxf>
    </rcc>
    <rcc rId="0" sId="1" dxf="1">
      <nc r="C814" t="inlineStr">
        <is>
          <t>FWONK US Equity</t>
        </is>
      </nc>
      <ndxf>
        <font>
          <sz val="9"/>
          <color theme="1"/>
          <name val="Arial"/>
          <scheme val="none"/>
        </font>
      </ndxf>
    </rcc>
    <rcc rId="0" sId="1" dxf="1">
      <nc r="D814">
        <f>_xll.BDP(C814,$D$11)</f>
      </nc>
      <ndxf>
        <font>
          <sz val="9"/>
          <color theme="1"/>
          <name val="Arial"/>
          <scheme val="none"/>
        </font>
      </ndxf>
    </rcc>
    <rcc rId="0" sId="1" dxf="1">
      <nc r="E814" t="inlineStr">
        <is>
          <t>Liberty Media Corp-Liberty Formula One-Non Voting</t>
        </is>
      </nc>
      <ndxf>
        <font>
          <sz val="9"/>
          <color theme="1"/>
          <name val="Arial"/>
          <scheme val="none"/>
        </font>
      </ndxf>
    </rcc>
    <rcc rId="0" sId="1" s="1" dxf="1">
      <nc r="F814">
        <f>_xll.BDP(C814,$F$11)</f>
      </nc>
      <ndxf>
        <numFmt numFmtId="164" formatCode="_(* #,##0.00_);_(* \(#,##0.00\);_(* &quot;-&quot;??_);_(@_)"/>
      </ndxf>
    </rcc>
    <rcc rId="0" sId="1" s="1" dxf="1">
      <nc r="G814">
        <f>_xll.BDP(C814,$G$11)</f>
      </nc>
      <ndxf>
        <numFmt numFmtId="164" formatCode="_(* #,##0.00_);_(* \(#,##0.00\);_(* &quot;-&quot;??_);_(@_)"/>
      </ndxf>
    </rcc>
    <rcc rId="0" sId="1" s="1" dxf="1">
      <nc r="H814">
        <f>IF(OR(OR(G814="#N/A N/A",G814="#N/A Real Time"),OR(F814="#N/A N/A",F814="#N/A Real Time")),0,  G814 - F814)</f>
      </nc>
      <ndxf>
        <numFmt numFmtId="2" formatCode="0.00"/>
      </ndxf>
    </rcc>
    <rcc rId="0" sId="1" s="1" dxf="1">
      <nc r="I814">
        <f>IF(OR(F814=0,F814="#N/A N/A"),0,H814 / F814*100)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14">
        <v>0</v>
      </nc>
      <ndxf>
        <numFmt numFmtId="170" formatCode="#,##0_ ;[Red]\-#,##0\ "/>
        <alignment horizontal="right" readingOrder="0"/>
      </ndxf>
    </rcc>
    <rcc rId="0" sId="1" dxf="1">
      <nc r="K814">
        <f>CONCATENATE(D864,D814, " Curncy")</f>
      </nc>
      <ndxf>
        <font>
          <sz val="9"/>
          <color theme="1"/>
          <name val="Arial"/>
          <scheme val="none"/>
        </font>
      </ndxf>
    </rcc>
    <rcc rId="0" sId="1" dxf="1">
      <nc r="L814">
        <f>IF(D814 = D864,1,_xll.BDP(K814,$L$11))</f>
      </nc>
      <ndxf>
        <font>
          <sz val="9"/>
          <color theme="1"/>
          <name val="Arial"/>
          <scheme val="none"/>
        </font>
      </ndxf>
    </rcc>
    <rcc rId="0" sId="1" s="1" dxf="1">
      <nc r="M814">
        <f>IF(D814 = D864,1,_xll.BDP(K814,$M$11)*L814)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14">
        <f>H814*J814*V814/M814</f>
      </nc>
      <ndxf>
        <numFmt numFmtId="170" formatCode="#,##0_ ;[Red]\-#,##0\ "/>
        <alignment horizontal="right" readingOrder="0"/>
      </ndxf>
    </rcc>
    <rcc rId="0" sId="1" s="1" dxf="1">
      <nc r="O814">
        <f>N814 / AA863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14">
        <f>N814 / AA864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14">
        <f>IF(J814=0,0,G814*J814*V814/M814)</f>
      </nc>
      <ndxf>
        <numFmt numFmtId="167" formatCode="#,##0;[Red]#,##0"/>
      </ndxf>
    </rcc>
    <rcc rId="0" sId="1" s="1" dxf="1">
      <nc r="R814">
        <f>Q814 / AA863*100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14">
        <f>Q814 / AA864*100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14">
        <f>IF(S814&lt;0,R814,0)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14">
        <f>IF(S814&gt;0,R814,0)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14">
        <f>IF(EXACT(D814,UPPER(D814)),1,0.01)/X814</f>
      </nc>
      <ndxf>
        <font>
          <sz val="9"/>
          <color theme="1"/>
          <name val="Arial"/>
          <scheme val="none"/>
        </font>
      </ndxf>
    </rcc>
    <rcc rId="0" sId="1" dxf="1">
      <nc r="W814">
        <v>0</v>
      </nc>
      <ndxf>
        <font>
          <sz val="9"/>
          <color theme="1"/>
          <name val="Arial"/>
          <scheme val="none"/>
        </font>
      </ndxf>
    </rcc>
    <rcc rId="0" sId="1" dxf="1">
      <nc r="X814">
        <v>1</v>
      </nc>
      <ndxf>
        <font>
          <sz val="9"/>
          <color theme="1"/>
          <name val="Arial"/>
          <scheme val="none"/>
        </font>
      </ndxf>
    </rcc>
    <rcc rId="0" sId="1" s="1" dxf="1">
      <nc r="Y814">
        <f>IF(AND(S814&lt;0,O814&gt;0),O814,0)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14">
        <f>IF(AND(S814&gt;0,O814&gt;0),O814,0)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14" start="0" length="0">
      <dxf>
        <numFmt numFmtId="165" formatCode="_-* #,##0_-;\-* #,##0_-;_-* &quot;-&quot;??_-;_-@_-"/>
      </dxf>
    </rfmt>
    <rcc rId="0" sId="1" s="1" dxf="1">
      <nc r="AB814">
        <f>_xll.BDH(C814,$AB$11,$D$1,$D$1)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14">
        <f>IF(OR(OR(F814="#N/A N/A",F814="#N/A Real Time"),OR(AB814="#N/A N/A",AB814="#N/A Real Time")),0,  F814 - AB814)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14">
        <f>IF(OR(AB814=0,AB814="#N/A N/A"),0,AC814 / AB814*100)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1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14">
        <f>IF(D814 = D864,1,_xll.BDP(K814,$AF$11)*L814)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14">
        <f>AC814*AE814*V814/AF814 / AI863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14">
        <f>AC814*AE814*V814/AF814 / AI864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14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14" start="0" length="0">
      <dxf>
        <border outline="0">
          <left style="thin">
            <color indexed="64"/>
          </left>
        </border>
      </dxf>
    </rfmt>
    <rfmt sheetId="1" sqref="AK814" start="0" length="0">
      <dxf>
        <numFmt numFmtId="164" formatCode="_(* #,##0.00_);_(* \(#,##0.00\);_(* &quot;-&quot;??_);_(@_)"/>
      </dxf>
    </rfmt>
  </rrc>
  <rrc rId="3024" sId="1" ref="A821:XFD821" action="deleteRow">
    <undo index="0" exp="area" dr="G$1:G$1048576" r="E9" sId="1"/>
    <undo index="2" exp="area" ref3D="1" dr="$A$774:$XFD$86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21:XFD821" start="0" length="0">
      <dxf>
        <font/>
      </dxf>
    </rfmt>
    <rcc rId="0" sId="1" dxf="1">
      <nc r="B821">
        <v>3300</v>
      </nc>
      <ndxf>
        <font>
          <sz val="9"/>
          <color theme="1"/>
          <name val="Arial"/>
          <scheme val="none"/>
        </font>
      </ndxf>
    </rcc>
    <rcc rId="0" sId="1" dxf="1">
      <nc r="C821" t="inlineStr">
        <is>
          <t>MON US Equity</t>
        </is>
      </nc>
      <ndxf>
        <font>
          <sz val="9"/>
          <color theme="1"/>
          <name val="Arial"/>
          <scheme val="none"/>
        </font>
      </ndxf>
    </rcc>
    <rcc rId="0" sId="1" dxf="1">
      <nc r="D821">
        <f>_xll.BDP(C821,$D$11)</f>
      </nc>
      <ndxf>
        <font>
          <sz val="9"/>
          <color theme="1"/>
          <name val="Arial"/>
          <scheme val="none"/>
        </font>
      </ndxf>
    </rcc>
    <rcc rId="0" sId="1" dxf="1">
      <nc r="E821" t="inlineStr">
        <is>
          <t>Monsanto</t>
        </is>
      </nc>
      <ndxf>
        <font>
          <sz val="9"/>
          <color theme="1"/>
          <name val="Arial"/>
          <scheme val="none"/>
        </font>
      </ndxf>
    </rcc>
    <rcc rId="0" sId="1" s="1" dxf="1">
      <nc r="F821">
        <f>_xll.BDP(C821,$F$11)</f>
      </nc>
      <ndxf>
        <numFmt numFmtId="164" formatCode="_(* #,##0.00_);_(* \(#,##0.00\);_(* &quot;-&quot;??_);_(@_)"/>
      </ndxf>
    </rcc>
    <rcc rId="0" sId="1" s="1" dxf="1">
      <nc r="G821">
        <f>_xll.BDP(C821,$G$11)</f>
      </nc>
      <ndxf>
        <numFmt numFmtId="164" formatCode="_(* #,##0.00_);_(* \(#,##0.00\);_(* &quot;-&quot;??_);_(@_)"/>
      </ndxf>
    </rcc>
    <rcc rId="0" sId="1" s="1" dxf="1">
      <nc r="H821">
        <f>IF(OR(OR(G821="#N/A N/A",G821="#N/A Real Time"),OR(F821="#N/A N/A",F821="#N/A Real Time")),0,  G821 - F821)</f>
      </nc>
      <ndxf>
        <numFmt numFmtId="2" formatCode="0.00"/>
      </ndxf>
    </rcc>
    <rcc rId="0" sId="1" s="1" dxf="1">
      <nc r="I821">
        <f>IF(OR(F821=0,F821="#N/A N/A"),0,H821 / F821*100)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21">
        <v>0</v>
      </nc>
      <ndxf>
        <numFmt numFmtId="170" formatCode="#,##0_ ;[Red]\-#,##0\ "/>
        <alignment horizontal="right" readingOrder="0"/>
      </ndxf>
    </rcc>
    <rcc rId="0" sId="1" dxf="1">
      <nc r="K821">
        <f>CONCATENATE(D863,D821, " Curncy")</f>
      </nc>
      <ndxf>
        <font>
          <sz val="9"/>
          <color theme="1"/>
          <name val="Arial"/>
          <scheme val="none"/>
        </font>
      </ndxf>
    </rcc>
    <rcc rId="0" sId="1" dxf="1">
      <nc r="L821">
        <f>IF(D821 = D863,1,_xll.BDP(K821,$L$11))</f>
      </nc>
      <ndxf>
        <font>
          <sz val="9"/>
          <color theme="1"/>
          <name val="Arial"/>
          <scheme val="none"/>
        </font>
      </ndxf>
    </rcc>
    <rcc rId="0" sId="1" s="1" dxf="1">
      <nc r="M821">
        <f>IF(D821 = D863,1,_xll.BDP(K821,$M$11)*L821)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21">
        <f>H821*J821*V821/M821</f>
      </nc>
      <ndxf>
        <numFmt numFmtId="170" formatCode="#,##0_ ;[Red]\-#,##0\ "/>
        <alignment horizontal="right" readingOrder="0"/>
      </ndxf>
    </rcc>
    <rcc rId="0" sId="1" s="1" dxf="1">
      <nc r="O821">
        <f>N821 / AA862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21">
        <f>N821 / AA863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21">
        <f>IF(J821=0,0,G821*J821*V821/M821)</f>
      </nc>
      <ndxf>
        <numFmt numFmtId="167" formatCode="#,##0;[Red]#,##0"/>
      </ndxf>
    </rcc>
    <rcc rId="0" sId="1" s="1" dxf="1">
      <nc r="R821">
        <f>Q821 / AA862*100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21">
        <f>Q821 / AA863*100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21">
        <f>IF(S821&lt;0,R821,0)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21">
        <f>IF(S821&gt;0,R821,0)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21">
        <f>IF(EXACT(D821,UPPER(D821)),1,0.01)/X821</f>
      </nc>
      <ndxf>
        <font>
          <sz val="9"/>
          <color theme="1"/>
          <name val="Arial"/>
          <scheme val="none"/>
        </font>
      </ndxf>
    </rcc>
    <rcc rId="0" sId="1" dxf="1">
      <nc r="W821">
        <v>0</v>
      </nc>
      <ndxf>
        <font>
          <sz val="9"/>
          <color theme="1"/>
          <name val="Arial"/>
          <scheme val="none"/>
        </font>
      </ndxf>
    </rcc>
    <rcc rId="0" sId="1" dxf="1">
      <nc r="X821">
        <v>1</v>
      </nc>
      <ndxf>
        <font>
          <sz val="9"/>
          <color theme="1"/>
          <name val="Arial"/>
          <scheme val="none"/>
        </font>
      </ndxf>
    </rcc>
    <rcc rId="0" sId="1" s="1" dxf="1">
      <nc r="Y821">
        <f>IF(AND(S821&lt;0,O821&gt;0),O821,0)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21">
        <f>IF(AND(S821&gt;0,O821&gt;0),O821,0)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21" start="0" length="0">
      <dxf>
        <numFmt numFmtId="165" formatCode="_-* #,##0_-;\-* #,##0_-;_-* &quot;-&quot;??_-;_-@_-"/>
      </dxf>
    </rfmt>
    <rcc rId="0" sId="1" s="1" dxf="1">
      <nc r="AB821">
        <f>_xll.BDH(C821,$AB$11,$D$1,$D$1)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21">
        <f>IF(OR(OR(F821="#N/A N/A",F821="#N/A Real Time"),OR(AB821="#N/A N/A",AB821="#N/A Real Time")),0,  F821 - AB821)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21">
        <f>IF(OR(AB821=0,AB821="#N/A N/A"),0,AC821 / AB821*100)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2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21">
        <f>IF(D821 = D863,1,_xll.BDP(K821,$AF$11)*L821)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21">
        <f>AC821*AE821*V821/AF821 / AI862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21">
        <f>AC821*AE821*V821/AF821 / AI863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21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21" start="0" length="0">
      <dxf>
        <border outline="0">
          <left style="thin">
            <color indexed="64"/>
          </left>
        </border>
      </dxf>
    </rfmt>
    <rfmt sheetId="1" sqref="AK821" start="0" length="0">
      <dxf>
        <numFmt numFmtId="164" formatCode="_(* #,##0.00_);_(* \(#,##0.00\);_(* &quot;-&quot;??_);_(@_)"/>
      </dxf>
    </rfmt>
  </rrc>
  <rrc rId="3025" sId="1" ref="A824:XFD824" action="deleteRow">
    <undo index="0" exp="area" dr="G$1:G$1048576" r="E9" sId="1"/>
    <undo index="2" exp="area" ref3D="1" dr="$A$774:$XFD$86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24:XFD824" start="0" length="0">
      <dxf>
        <font/>
      </dxf>
    </rfmt>
    <rfmt sheetId="1" sqref="A824" start="0" length="0">
      <dxf>
        <font>
          <sz val="9"/>
          <color theme="1"/>
          <name val="Arial"/>
          <scheme val="none"/>
        </font>
      </dxf>
    </rfmt>
    <rcc rId="0" sId="1" dxf="1">
      <nc r="B824">
        <v>675</v>
      </nc>
      <ndxf>
        <font>
          <sz val="9"/>
          <color theme="1"/>
          <name val="Arial"/>
          <scheme val="none"/>
        </font>
      </ndxf>
    </rcc>
    <rcc rId="0" sId="1" dxf="1">
      <nc r="C824" t="inlineStr">
        <is>
          <t>NVDA US Equity</t>
        </is>
      </nc>
      <ndxf>
        <font>
          <sz val="9"/>
          <color theme="1"/>
          <name val="Arial"/>
          <scheme val="none"/>
        </font>
      </ndxf>
    </rcc>
    <rcc rId="0" sId="1" dxf="1">
      <nc r="D824">
        <f>_xll.BDP(C824,$D$11)</f>
      </nc>
      <ndxf>
        <font>
          <sz val="9"/>
          <color theme="1"/>
          <name val="Arial"/>
          <scheme val="none"/>
        </font>
      </ndxf>
    </rcc>
    <rcc rId="0" sId="1" dxf="1">
      <nc r="E824" t="inlineStr">
        <is>
          <t>NVIDIA</t>
        </is>
      </nc>
      <ndxf>
        <font>
          <sz val="9"/>
          <color theme="1"/>
          <name val="Arial"/>
          <scheme val="none"/>
        </font>
      </ndxf>
    </rcc>
    <rcc rId="0" sId="1" s="1" dxf="1">
      <nc r="F824">
        <f>_xll.BDP(C824,$F$11)</f>
      </nc>
      <ndxf>
        <numFmt numFmtId="164" formatCode="_(* #,##0.00_);_(* \(#,##0.00\);_(* &quot;-&quot;??_);_(@_)"/>
      </ndxf>
    </rcc>
    <rcc rId="0" sId="1" s="1" dxf="1">
      <nc r="G824">
        <f>_xll.BDP(C824,$G$11)</f>
      </nc>
      <ndxf>
        <numFmt numFmtId="164" formatCode="_(* #,##0.00_);_(* \(#,##0.00\);_(* &quot;-&quot;??_);_(@_)"/>
      </ndxf>
    </rcc>
    <rcc rId="0" sId="1" s="1" dxf="1">
      <nc r="H824">
        <f>IF(OR(OR(G824="#N/A N/A",G824="#N/A Real Time"),OR(F824="#N/A N/A",F824="#N/A Real Time")),0,  G824 - F824)</f>
      </nc>
      <ndxf>
        <numFmt numFmtId="2" formatCode="0.00"/>
      </ndxf>
    </rcc>
    <rcc rId="0" sId="1" s="1" dxf="1">
      <nc r="I824">
        <f>IF(OR(F824=0,F824="#N/A N/A"),0,H824 / F824*100)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24">
        <v>0</v>
      </nc>
      <ndxf>
        <numFmt numFmtId="170" formatCode="#,##0_ ;[Red]\-#,##0\ "/>
        <alignment horizontal="right" readingOrder="0"/>
      </ndxf>
    </rcc>
    <rcc rId="0" sId="1" dxf="1">
      <nc r="K824">
        <f>CONCATENATE(D862,D824, " Curncy")</f>
      </nc>
      <ndxf>
        <font>
          <sz val="9"/>
          <color theme="1"/>
          <name val="Arial"/>
          <scheme val="none"/>
        </font>
      </ndxf>
    </rcc>
    <rcc rId="0" sId="1" dxf="1">
      <nc r="L824">
        <f>IF(D824 = D862,1,_xll.BDP(K824,$L$11))</f>
      </nc>
      <ndxf>
        <font>
          <sz val="9"/>
          <color theme="1"/>
          <name val="Arial"/>
          <scheme val="none"/>
        </font>
      </ndxf>
    </rcc>
    <rcc rId="0" sId="1" s="1" dxf="1">
      <nc r="M824">
        <f>IF(D824 = D862,1,_xll.BDP(K824,$M$11)*L824)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24">
        <f>H824*J824*V824/M824</f>
      </nc>
      <ndxf>
        <numFmt numFmtId="170" formatCode="#,##0_ ;[Red]\-#,##0\ "/>
        <alignment horizontal="right" readingOrder="0"/>
      </ndxf>
    </rcc>
    <rcc rId="0" sId="1" s="1" dxf="1">
      <nc r="O824">
        <f>N824 / AA861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24">
        <f>N824 / AA862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24">
        <f>IF(J824=0,0,G824*J824*V824/M824)</f>
      </nc>
      <ndxf>
        <numFmt numFmtId="167" formatCode="#,##0;[Red]#,##0"/>
      </ndxf>
    </rcc>
    <rcc rId="0" sId="1" s="1" dxf="1">
      <nc r="R824">
        <f>Q824 / AA861*100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24">
        <f>Q824 / AA862*100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24">
        <f>IF(S824&lt;0,R824,0)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24">
        <f>IF(S824&gt;0,R824,0)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24">
        <f>IF(EXACT(D824,UPPER(D824)),1,0.01)/X824</f>
      </nc>
      <ndxf>
        <font>
          <sz val="9"/>
          <color theme="1"/>
          <name val="Arial"/>
          <scheme val="none"/>
        </font>
      </ndxf>
    </rcc>
    <rcc rId="0" sId="1" dxf="1">
      <nc r="W824">
        <v>0</v>
      </nc>
      <ndxf>
        <font>
          <sz val="9"/>
          <color theme="1"/>
          <name val="Arial"/>
          <scheme val="none"/>
        </font>
      </ndxf>
    </rcc>
    <rcc rId="0" sId="1" dxf="1">
      <nc r="X824">
        <v>1</v>
      </nc>
      <ndxf>
        <font>
          <sz val="9"/>
          <color theme="1"/>
          <name val="Arial"/>
          <scheme val="none"/>
        </font>
      </ndxf>
    </rcc>
    <rcc rId="0" sId="1" s="1" dxf="1">
      <nc r="Y824">
        <f>IF(AND(S824&lt;0,O824&gt;0),O824,0)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24">
        <f>IF(AND(S824&gt;0,O824&gt;0),O824,0)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24" start="0" length="0">
      <dxf>
        <font>
          <sz val="9"/>
          <color theme="1"/>
          <name val="Arial"/>
          <scheme val="none"/>
        </font>
      </dxf>
    </rfmt>
    <rcc rId="0" sId="1" s="1" dxf="1">
      <nc r="AB824">
        <f>_xll.BDH(C824,$AB$11,$D$1,$D$1)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24">
        <f>IF(OR(OR(F824="#N/A N/A",F824="#N/A Real Time"),OR(AB824="#N/A N/A",AB824="#N/A Real Time")),0,  F824 - AB824)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24">
        <f>IF(OR(AB824=0,AB824="#N/A N/A"),0,AC824 / AB824*100)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2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24">
        <f>IF(D824 = D862,1,_xll.BDP(K824,$AF$11)*L824)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24">
        <f>AC824*AE824*V824/AF824 / AI861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24">
        <f>AC824*AE824*V824/AF824 / AI862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24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24" start="0" length="0">
      <dxf>
        <border outline="0">
          <left style="thin">
            <color indexed="64"/>
          </left>
        </border>
      </dxf>
    </rfmt>
    <rfmt sheetId="1" sqref="AK824" start="0" length="0">
      <dxf>
        <numFmt numFmtId="164" formatCode="_(* #,##0.00_);_(* \(#,##0.00\);_(* &quot;-&quot;??_);_(@_)"/>
      </dxf>
    </rfmt>
  </rrc>
  <rrc rId="3026" sId="1" ref="A832:XFD832" action="deleteRow">
    <undo index="0" exp="area" dr="G$1:G$1048576" r="E9" sId="1"/>
    <undo index="2" exp="area" ref3D="1" dr="$A$774:$XFD$85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2:XFD832" start="0" length="0">
      <dxf>
        <font/>
      </dxf>
    </rfmt>
    <rcc rId="0" sId="1" dxf="1">
      <nc r="B832">
        <v>1880</v>
      </nc>
      <ndxf>
        <font>
          <sz val="9"/>
          <color theme="1"/>
          <name val="Arial"/>
          <scheme val="none"/>
        </font>
      </ndxf>
    </rcc>
    <rcc rId="0" sId="1" dxf="1">
      <nc r="C832" t="inlineStr">
        <is>
          <t>SU FP Equity</t>
        </is>
      </nc>
      <ndxf>
        <font>
          <sz val="9"/>
          <color theme="1"/>
          <name val="Arial"/>
          <scheme val="none"/>
        </font>
      </ndxf>
    </rcc>
    <rcc rId="0" sId="1" dxf="1">
      <nc r="D832">
        <f>_xll.BDP(C832,$D$11)</f>
      </nc>
      <ndxf>
        <font>
          <sz val="9"/>
          <color theme="1"/>
          <name val="Arial"/>
          <scheme val="none"/>
        </font>
      </ndxf>
    </rcc>
    <rcc rId="0" sId="1" dxf="1">
      <nc r="E832" t="inlineStr">
        <is>
          <t>Schneider Electric</t>
        </is>
      </nc>
      <ndxf>
        <font>
          <sz val="9"/>
          <color theme="1"/>
          <name val="Arial"/>
          <scheme val="none"/>
        </font>
      </ndxf>
    </rcc>
    <rcc rId="0" sId="1" s="1" dxf="1">
      <nc r="F832">
        <f>_xll.BDP(C832,$F$11)</f>
      </nc>
      <ndxf>
        <numFmt numFmtId="164" formatCode="_(* #,##0.00_);_(* \(#,##0.00\);_(* &quot;-&quot;??_);_(@_)"/>
      </ndxf>
    </rcc>
    <rcc rId="0" sId="1" s="1" dxf="1">
      <nc r="G832">
        <f>_xll.BDP(C832,$G$11)</f>
      </nc>
      <ndxf>
        <numFmt numFmtId="164" formatCode="_(* #,##0.00_);_(* \(#,##0.00\);_(* &quot;-&quot;??_);_(@_)"/>
      </ndxf>
    </rcc>
    <rcc rId="0" sId="1" s="1" dxf="1">
      <nc r="H832">
        <f>IF(OR(OR(G832="#N/A N/A",G832="#N/A Real Time"),OR(F832="#N/A N/A",F832="#N/A Real Time")),0,  G832 - F832)</f>
      </nc>
      <ndxf>
        <numFmt numFmtId="2" formatCode="0.00"/>
      </ndxf>
    </rcc>
    <rcc rId="0" sId="1" s="1" dxf="1">
      <nc r="I832">
        <f>IF(OR(F832=0,F832="#N/A N/A"),0,H832 / F832*100)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2">
        <v>0</v>
      </nc>
      <ndxf>
        <numFmt numFmtId="170" formatCode="#,##0_ ;[Red]\-#,##0\ "/>
        <alignment horizontal="right" readingOrder="0"/>
      </ndxf>
    </rcc>
    <rcc rId="0" sId="1" dxf="1">
      <nc r="K832">
        <f>CONCATENATE(D861,D832, " Curncy")</f>
      </nc>
      <ndxf>
        <font>
          <sz val="9"/>
          <color theme="1"/>
          <name val="Arial"/>
          <scheme val="none"/>
        </font>
      </ndxf>
    </rcc>
    <rcc rId="0" sId="1" dxf="1">
      <nc r="L832">
        <f>IF(D832 = D861,1,_xll.BDP(K832,$L$11))</f>
      </nc>
      <ndxf>
        <font>
          <sz val="9"/>
          <color theme="1"/>
          <name val="Arial"/>
          <scheme val="none"/>
        </font>
      </ndxf>
    </rcc>
    <rcc rId="0" sId="1" s="1" dxf="1">
      <nc r="M832">
        <f>IF(D832 = D861,1,_xll.BDP(K832,$M$11)*L832)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2">
        <f>H832*J832*V832/M832</f>
      </nc>
      <ndxf>
        <numFmt numFmtId="170" formatCode="#,##0_ ;[Red]\-#,##0\ "/>
        <alignment horizontal="right" readingOrder="0"/>
      </ndxf>
    </rcc>
    <rcc rId="0" sId="1" s="1" dxf="1">
      <nc r="O832">
        <f>N832 / AA860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2">
        <f>N832 / AA861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2">
        <f>IF(J832=0,0,G832*J832*V832/M832)</f>
      </nc>
      <ndxf>
        <numFmt numFmtId="167" formatCode="#,##0;[Red]#,##0"/>
      </ndxf>
    </rcc>
    <rcc rId="0" sId="1" s="1" dxf="1">
      <nc r="R832">
        <f>Q832 / AA860*100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2">
        <f>Q832 / AA861*100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2">
        <f>IF(S832&lt;0,R832,0)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2">
        <f>IF(S832&gt;0,R832,0)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2">
        <f>IF(EXACT(D832,UPPER(D832)),1,0.01)/X832</f>
      </nc>
      <ndxf>
        <font>
          <sz val="9"/>
          <color theme="1"/>
          <name val="Arial"/>
          <scheme val="none"/>
        </font>
      </ndxf>
    </rcc>
    <rcc rId="0" sId="1" dxf="1">
      <nc r="W832">
        <v>0</v>
      </nc>
      <ndxf>
        <font>
          <sz val="9"/>
          <color theme="1"/>
          <name val="Arial"/>
          <scheme val="none"/>
        </font>
      </ndxf>
    </rcc>
    <rcc rId="0" sId="1" dxf="1">
      <nc r="X832">
        <v>1</v>
      </nc>
      <ndxf>
        <font>
          <sz val="9"/>
          <color theme="1"/>
          <name val="Arial"/>
          <scheme val="none"/>
        </font>
      </ndxf>
    </rcc>
    <rcc rId="0" sId="1" s="1" dxf="1">
      <nc r="Y832">
        <f>IF(AND(S832&lt;0,O832&gt;0),O832,0)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2">
        <f>IF(AND(S832&gt;0,O832&gt;0),O832,0)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2" start="0" length="0">
      <dxf>
        <numFmt numFmtId="165" formatCode="_-* #,##0_-;\-* #,##0_-;_-* &quot;-&quot;??_-;_-@_-"/>
      </dxf>
    </rfmt>
    <rcc rId="0" sId="1" s="1" dxf="1">
      <nc r="AB832">
        <f>_xll.BDH(C832,$AB$11,$D$1,$D$1)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2">
        <f>IF(OR(OR(F832="#N/A N/A",F832="#N/A Real Time"),OR(AB832="#N/A N/A",AB832="#N/A Real Time")),0,  F832 - AB832)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2">
        <f>IF(OR(AB832=0,AB832="#N/A N/A"),0,AC832 / AB832*100)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2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2">
        <f>IF(D832 = D861,1,_xll.BDP(K832,$AF$11)*L832)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2">
        <f>AC832*AE832*V832/AF832 / AI860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2">
        <f>AC832*AE832*V832/AF832 / AI861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2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2" start="0" length="0">
      <dxf>
        <border outline="0">
          <left style="thin">
            <color indexed="64"/>
          </left>
        </border>
      </dxf>
    </rfmt>
    <rfmt sheetId="1" sqref="AK832" start="0" length="0">
      <dxf>
        <numFmt numFmtId="164" formatCode="_(* #,##0.00_);_(* \(#,##0.00\);_(* &quot;-&quot;??_);_(@_)"/>
      </dxf>
    </rfmt>
  </rrc>
  <rrc rId="3027" sId="1" ref="A833:XFD833" action="deleteRow">
    <undo index="0" exp="area" dr="G$1:G$1048576" r="E9" sId="1"/>
    <undo index="2" exp="area" ref3D="1" dr="$A$774:$XFD$858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3:XFD833" start="0" length="0">
      <dxf>
        <font/>
      </dxf>
    </rfmt>
    <rcc rId="0" sId="1" dxf="1">
      <nc r="B833">
        <v>7003</v>
      </nc>
      <ndxf>
        <font>
          <sz val="9"/>
          <color theme="1"/>
          <name val="Arial"/>
          <scheme val="none"/>
        </font>
      </ndxf>
    </rcc>
    <rcc rId="0" sId="1" dxf="1">
      <nc r="C833" t="inlineStr">
        <is>
          <t>SESG FP Equity</t>
        </is>
      </nc>
      <ndxf>
        <font>
          <sz val="9"/>
          <color theme="1"/>
          <name val="Arial"/>
          <scheme val="none"/>
        </font>
      </ndxf>
    </rcc>
    <rcc rId="0" sId="1" dxf="1">
      <nc r="D833">
        <f>_xll.BDP(C833,$D$11)</f>
      </nc>
      <ndxf>
        <font>
          <sz val="9"/>
          <color theme="1"/>
          <name val="Arial"/>
          <scheme val="none"/>
        </font>
      </ndxf>
    </rcc>
    <rcc rId="0" sId="1" dxf="1">
      <nc r="E833" t="inlineStr">
        <is>
          <t>SES -DR</t>
        </is>
      </nc>
      <ndxf>
        <font>
          <sz val="9"/>
          <color theme="1"/>
          <name val="Arial"/>
          <scheme val="none"/>
        </font>
      </ndxf>
    </rcc>
    <rcc rId="0" sId="1" s="1" dxf="1">
      <nc r="F833">
        <f>_xll.BDP(C833,$F$11)</f>
      </nc>
      <ndxf>
        <numFmt numFmtId="164" formatCode="_(* #,##0.00_);_(* \(#,##0.00\);_(* &quot;-&quot;??_);_(@_)"/>
      </ndxf>
    </rcc>
    <rcc rId="0" sId="1" s="1" dxf="1">
      <nc r="G833">
        <f>_xll.BDP(C833,$G$11)</f>
      </nc>
      <ndxf>
        <numFmt numFmtId="164" formatCode="_(* #,##0.00_);_(* \(#,##0.00\);_(* &quot;-&quot;??_);_(@_)"/>
      </ndxf>
    </rcc>
    <rcc rId="0" sId="1" s="1" dxf="1">
      <nc r="H833">
        <f>IF(OR(OR(G833="#N/A N/A",G833="#N/A Real Time"),OR(F833="#N/A N/A",F833="#N/A Real Time")),0,  G833 - F833)</f>
      </nc>
      <ndxf>
        <numFmt numFmtId="2" formatCode="0.00"/>
      </ndxf>
    </rcc>
    <rcc rId="0" sId="1" s="1" dxf="1">
      <nc r="I833">
        <f>IF(OR(F833=0,F833="#N/A N/A"),0,H833 / F833*100)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3">
        <v>0</v>
      </nc>
      <ndxf>
        <numFmt numFmtId="170" formatCode="#,##0_ ;[Red]\-#,##0\ "/>
        <alignment horizontal="right" readingOrder="0"/>
      </ndxf>
    </rcc>
    <rcc rId="0" sId="1" dxf="1">
      <nc r="K833">
        <f>CONCATENATE(D860,D833, " Curncy")</f>
      </nc>
      <ndxf>
        <font>
          <sz val="9"/>
          <color theme="1"/>
          <name val="Arial"/>
          <scheme val="none"/>
        </font>
      </ndxf>
    </rcc>
    <rcc rId="0" sId="1" dxf="1">
      <nc r="L833">
        <f>IF(D833 = D860,1,_xll.BDP(K833,$L$11))</f>
      </nc>
      <ndxf>
        <font>
          <sz val="9"/>
          <color theme="1"/>
          <name val="Arial"/>
          <scheme val="none"/>
        </font>
      </ndxf>
    </rcc>
    <rcc rId="0" sId="1" s="1" dxf="1">
      <nc r="M833">
        <f>IF(D833 = D860,1,_xll.BDP(K833,$M$11)*L833)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3">
        <f>H833*J833*V833/M833</f>
      </nc>
      <ndxf>
        <numFmt numFmtId="170" formatCode="#,##0_ ;[Red]\-#,##0\ "/>
        <alignment horizontal="right" readingOrder="0"/>
      </ndxf>
    </rcc>
    <rcc rId="0" sId="1" s="1" dxf="1">
      <nc r="O833">
        <f>N833 / AA859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3">
        <f>N833 / AA860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3">
        <f>IF(J833=0,0,G833*J833*V833/M833)</f>
      </nc>
      <ndxf>
        <numFmt numFmtId="167" formatCode="#,##0;[Red]#,##0"/>
      </ndxf>
    </rcc>
    <rcc rId="0" sId="1" s="1" dxf="1">
      <nc r="R833">
        <f>Q833 / AA859*100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3">
        <f>Q833 / AA860*100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3">
        <f>IF(S833&lt;0,R833,0)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3">
        <f>IF(S833&gt;0,R833,0)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3">
        <f>IF(EXACT(D833,UPPER(D833)),1,0.01)/X833</f>
      </nc>
      <ndxf>
        <font>
          <sz val="9"/>
          <color theme="1"/>
          <name val="Arial"/>
          <scheme val="none"/>
        </font>
      </ndxf>
    </rcc>
    <rcc rId="0" sId="1" dxf="1">
      <nc r="W833">
        <v>0</v>
      </nc>
      <ndxf>
        <font>
          <sz val="9"/>
          <color theme="1"/>
          <name val="Arial"/>
          <scheme val="none"/>
        </font>
      </ndxf>
    </rcc>
    <rcc rId="0" sId="1" dxf="1">
      <nc r="X833">
        <v>1</v>
      </nc>
      <ndxf>
        <font>
          <sz val="9"/>
          <color theme="1"/>
          <name val="Arial"/>
          <scheme val="none"/>
        </font>
      </ndxf>
    </rcc>
    <rcc rId="0" sId="1" s="1" dxf="1">
      <nc r="Y833">
        <f>IF(AND(S833&lt;0,O833&gt;0),O833,0)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3">
        <f>IF(AND(S833&gt;0,O833&gt;0),O833,0)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3" start="0" length="0">
      <dxf>
        <numFmt numFmtId="165" formatCode="_-* #,##0_-;\-* #,##0_-;_-* &quot;-&quot;??_-;_-@_-"/>
      </dxf>
    </rfmt>
    <rcc rId="0" sId="1" s="1" dxf="1">
      <nc r="AB833">
        <f>_xll.BDH(C833,$AB$11,$D$1,$D$1)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3">
        <f>IF(OR(OR(F833="#N/A N/A",F833="#N/A Real Time"),OR(AB833="#N/A N/A",AB833="#N/A Real Time")),0,  F833 - AB833)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3">
        <f>IF(OR(AB833=0,AB833="#N/A N/A"),0,AC833 / AB833*100)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3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3">
        <f>IF(D833 = D860,1,_xll.BDP(K833,$AF$11)*L833)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3">
        <f>AC833*AE833*V833/AF833 / AI859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3">
        <f>AC833*AE833*V833/AF833 / AI860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3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3" start="0" length="0">
      <dxf>
        <border outline="0">
          <left style="thin">
            <color indexed="64"/>
          </left>
        </border>
      </dxf>
    </rfmt>
    <rfmt sheetId="1" sqref="AK833" start="0" length="0">
      <dxf>
        <numFmt numFmtId="164" formatCode="_(* #,##0.00_);_(* \(#,##0.00\);_(* &quot;-&quot;??_);_(@_)"/>
      </dxf>
    </rfmt>
  </rrc>
  <rrc rId="3028" sId="1" ref="A833:XFD833" action="deleteRow">
    <undo index="0" exp="area" dr="G$1:G$1048576" r="E9" sId="1"/>
    <undo index="2" exp="area" ref3D="1" dr="$A$774:$XFD$857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3:XFD833" start="0" length="0">
      <dxf>
        <font/>
      </dxf>
    </rfmt>
    <rfmt sheetId="1" sqref="A833" start="0" length="0">
      <dxf>
        <font>
          <sz val="9"/>
          <color theme="1"/>
          <name val="Arial"/>
          <scheme val="none"/>
        </font>
      </dxf>
    </rfmt>
    <rcc rId="0" sId="1" dxf="1">
      <nc r="B833">
        <v>7264</v>
      </nc>
      <ndxf>
        <font>
          <sz val="9"/>
          <color theme="1"/>
          <name val="Arial"/>
          <scheme val="none"/>
        </font>
      </ndxf>
    </rcc>
    <rcc rId="0" sId="1" dxf="1">
      <nc r="C833" t="inlineStr">
        <is>
          <t>SHP LN Equity</t>
        </is>
      </nc>
      <ndxf>
        <font>
          <sz val="9"/>
          <color theme="1"/>
          <name val="Arial"/>
          <scheme val="none"/>
        </font>
      </ndxf>
    </rcc>
    <rcc rId="0" sId="1" dxf="1">
      <nc r="D833">
        <f>_xll.BDP(C833,$D$11)</f>
      </nc>
      <ndxf>
        <font>
          <sz val="9"/>
          <color theme="1"/>
          <name val="Arial"/>
          <scheme val="none"/>
        </font>
      </ndxf>
    </rcc>
    <rcc rId="0" sId="1" dxf="1">
      <nc r="E833" t="inlineStr">
        <is>
          <t>Shire</t>
        </is>
      </nc>
      <ndxf>
        <font>
          <sz val="9"/>
          <color theme="1"/>
          <name val="Arial"/>
          <scheme val="none"/>
        </font>
      </ndxf>
    </rcc>
    <rcc rId="0" sId="1" s="1" dxf="1">
      <nc r="F833">
        <f>_xll.BDP(C833,$F$11)</f>
      </nc>
      <ndxf>
        <numFmt numFmtId="164" formatCode="_(* #,##0.00_);_(* \(#,##0.00\);_(* &quot;-&quot;??_);_(@_)"/>
      </ndxf>
    </rcc>
    <rcc rId="0" sId="1" s="1" dxf="1">
      <nc r="G833">
        <f>_xll.BDP(C833,$G$11)</f>
      </nc>
      <ndxf>
        <numFmt numFmtId="164" formatCode="_(* #,##0.00_);_(* \(#,##0.00\);_(* &quot;-&quot;??_);_(@_)"/>
      </ndxf>
    </rcc>
    <rcc rId="0" sId="1" s="1" dxf="1">
      <nc r="H833">
        <f>IF(OR(OR(G833="#N/A N/A",G833="#N/A Real Time"),OR(F833="#N/A N/A",F833="#N/A Real Time")),0,  G833 - F833)</f>
      </nc>
      <ndxf>
        <numFmt numFmtId="2" formatCode="0.00"/>
      </ndxf>
    </rcc>
    <rcc rId="0" sId="1" s="1" dxf="1">
      <nc r="I833">
        <f>IF(OR(F833=0,F833="#N/A N/A"),0,H833 / F833*100)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3">
        <v>0</v>
      </nc>
      <ndxf>
        <numFmt numFmtId="170" formatCode="#,##0_ ;[Red]\-#,##0\ "/>
        <alignment horizontal="right" readingOrder="0"/>
      </ndxf>
    </rcc>
    <rcc rId="0" sId="1" dxf="1">
      <nc r="K833">
        <f>CONCATENATE(D859,D833, " Curncy")</f>
      </nc>
      <ndxf>
        <font>
          <sz val="9"/>
          <color theme="1"/>
          <name val="Arial"/>
          <scheme val="none"/>
        </font>
      </ndxf>
    </rcc>
    <rcc rId="0" sId="1" dxf="1">
      <nc r="L833">
        <f>IF(D833 = D859,1,_xll.BDP(K833,$L$11))</f>
      </nc>
      <ndxf>
        <font>
          <sz val="9"/>
          <color theme="1"/>
          <name val="Arial"/>
          <scheme val="none"/>
        </font>
      </ndxf>
    </rcc>
    <rcc rId="0" sId="1" s="1" dxf="1">
      <nc r="M833">
        <f>IF(D833 = D859,1,_xll.BDP(K833,$M$11)*L833)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3">
        <f>H833*J833*V833/M833</f>
      </nc>
      <ndxf>
        <numFmt numFmtId="170" formatCode="#,##0_ ;[Red]\-#,##0\ "/>
        <alignment horizontal="right" readingOrder="0"/>
      </ndxf>
    </rcc>
    <rcc rId="0" sId="1" s="1" dxf="1">
      <nc r="O833">
        <f>N833 / AA858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3">
        <f>N833 / AA859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3">
        <f>IF(J833=0,0,G833*J833*V833/M833)</f>
      </nc>
      <ndxf>
        <numFmt numFmtId="167" formatCode="#,##0;[Red]#,##0"/>
      </ndxf>
    </rcc>
    <rcc rId="0" sId="1" s="1" dxf="1">
      <nc r="R833">
        <f>Q833 / AA858*100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3">
        <f>Q833 / AA859*100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3">
        <f>IF(S833&lt;0,R833,0)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3">
        <f>IF(S833&gt;0,R833,0)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3">
        <f>IF(EXACT(D833,UPPER(D833)),1,0.01)/X833</f>
      </nc>
      <ndxf>
        <font>
          <sz val="9"/>
          <color theme="1"/>
          <name val="Arial"/>
          <scheme val="none"/>
        </font>
      </ndxf>
    </rcc>
    <rcc rId="0" sId="1" dxf="1">
      <nc r="W833">
        <v>0</v>
      </nc>
      <ndxf>
        <font>
          <sz val="9"/>
          <color theme="1"/>
          <name val="Arial"/>
          <scheme val="none"/>
        </font>
      </ndxf>
    </rcc>
    <rcc rId="0" sId="1" dxf="1">
      <nc r="X833">
        <v>1</v>
      </nc>
      <ndxf>
        <font>
          <sz val="9"/>
          <color theme="1"/>
          <name val="Arial"/>
          <scheme val="none"/>
        </font>
      </ndxf>
    </rcc>
    <rcc rId="0" sId="1" s="1" dxf="1">
      <nc r="Y833">
        <f>IF(AND(S833&lt;0,O833&gt;0),O833,0)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3">
        <f>IF(AND(S833&gt;0,O833&gt;0),O833,0)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qref="AA833" start="0" length="0">
      <dxf>
        <font>
          <sz val="9"/>
          <color theme="1"/>
          <name val="Arial"/>
          <scheme val="none"/>
        </font>
      </dxf>
    </rfmt>
    <rcc rId="0" sId="1" s="1" dxf="1">
      <nc r="AB833">
        <f>_xll.BDH(C833,$AB$11,$D$1,$D$1)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3">
        <f>IF(OR(OR(F833="#N/A N/A",F833="#N/A Real Time"),OR(AB833="#N/A N/A",AB833="#N/A Real Time")),0,  F833 - AB833)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3">
        <f>IF(OR(AB833=0,AB833="#N/A N/A"),0,AC833 / AB833*100)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3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3">
        <f>IF(D833 = D859,1,_xll.BDP(K833,$AF$11)*L833)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3">
        <f>AC833*AE833*V833/AF833 / AI858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3">
        <f>AC833*AE833*V833/AF833 / AI859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qref="AI833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1" sqref="AJ833" start="0" length="0">
      <dxf>
        <border outline="0">
          <left style="thin">
            <color indexed="64"/>
          </left>
        </border>
      </dxf>
    </rfmt>
    <rfmt sheetId="1" sqref="AK833" start="0" length="0">
      <dxf>
        <numFmt numFmtId="164" formatCode="_(* #,##0.00_);_(* \(#,##0.00\);_(* &quot;-&quot;??_);_(@_)"/>
      </dxf>
    </rfmt>
  </rrc>
  <rrc rId="3029" sId="1" ref="A836:XFD836" action="deleteRow">
    <undo index="0" exp="area" dr="G$1:G$1048576" r="E9" sId="1"/>
    <undo index="2" exp="area" ref3D="1" dr="$A$774:$XFD$856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6:XFD836" start="0" length="0">
      <dxf>
        <font/>
      </dxf>
    </rfmt>
    <rcc rId="0" sId="1" dxf="1">
      <nc r="B836">
        <v>24655</v>
      </nc>
      <ndxf>
        <font>
          <sz val="9"/>
          <color theme="1"/>
          <name val="Arial"/>
          <scheme val="none"/>
        </font>
      </ndxf>
    </rcc>
    <rcc rId="0" sId="1" dxf="1">
      <nc r="C836" t="inlineStr">
        <is>
          <t>SPLK US Equity</t>
        </is>
      </nc>
      <ndxf>
        <font>
          <sz val="9"/>
          <color theme="1"/>
          <name val="Arial"/>
          <scheme val="none"/>
        </font>
      </ndxf>
    </rcc>
    <rcc rId="0" sId="1" dxf="1">
      <nc r="D836">
        <f>_xll.BDP(C836,$D$11)</f>
      </nc>
      <ndxf>
        <font>
          <sz val="9"/>
          <color theme="1"/>
          <name val="Arial"/>
          <scheme val="none"/>
        </font>
      </ndxf>
    </rcc>
    <rcc rId="0" sId="1" dxf="1">
      <nc r="E836" t="inlineStr">
        <is>
          <t>Splunk</t>
        </is>
      </nc>
      <ndxf>
        <font>
          <sz val="9"/>
          <color theme="1"/>
          <name val="Arial"/>
          <scheme val="none"/>
        </font>
      </ndxf>
    </rcc>
    <rcc rId="0" sId="1" s="1" dxf="1">
      <nc r="F836">
        <f>_xll.BDP(C836,$F$11)</f>
      </nc>
      <ndxf>
        <numFmt numFmtId="164" formatCode="_(* #,##0.00_);_(* \(#,##0.00\);_(* &quot;-&quot;??_);_(@_)"/>
      </ndxf>
    </rcc>
    <rcc rId="0" sId="1" s="1" dxf="1">
      <nc r="G836">
        <f>_xll.BDP(C836,$G$11)</f>
      </nc>
      <ndxf>
        <numFmt numFmtId="164" formatCode="_(* #,##0.00_);_(* \(#,##0.00\);_(* &quot;-&quot;??_);_(@_)"/>
      </ndxf>
    </rcc>
    <rcc rId="0" sId="1" s="1" dxf="1">
      <nc r="H836">
        <f>IF(OR(OR(G836="#N/A N/A",G836="#N/A Real Time"),OR(F836="#N/A N/A",F836="#N/A Real Time")),0,  G836 - F836)</f>
      </nc>
      <ndxf>
        <numFmt numFmtId="2" formatCode="0.00"/>
      </ndxf>
    </rcc>
    <rcc rId="0" sId="1" s="1" dxf="1">
      <nc r="I836">
        <f>IF(OR(F836=0,F836="#N/A N/A"),0,H836 / F836*100)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6">
        <v>0</v>
      </nc>
      <ndxf>
        <numFmt numFmtId="170" formatCode="#,##0_ ;[Red]\-#,##0\ "/>
        <alignment horizontal="right" readingOrder="0"/>
      </ndxf>
    </rcc>
    <rcc rId="0" sId="1" dxf="1">
      <nc r="K836">
        <f>CONCATENATE(D858,D836, " Curncy")</f>
      </nc>
      <ndxf>
        <font>
          <sz val="9"/>
          <color theme="1"/>
          <name val="Arial"/>
          <scheme val="none"/>
        </font>
      </ndxf>
    </rcc>
    <rcc rId="0" sId="1" dxf="1">
      <nc r="L836">
        <f>IF(D836 = D858,1,_xll.BDP(K836,$L$11))</f>
      </nc>
      <ndxf>
        <font>
          <sz val="9"/>
          <color theme="1"/>
          <name val="Arial"/>
          <scheme val="none"/>
        </font>
      </ndxf>
    </rcc>
    <rcc rId="0" sId="1" s="1" dxf="1">
      <nc r="M836">
        <f>IF(D836 = D858,1,_xll.BDP(K836,$M$11)*L836)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6">
        <f>H836*J836*V836/M836</f>
      </nc>
      <ndxf>
        <numFmt numFmtId="170" formatCode="#,##0_ ;[Red]\-#,##0\ "/>
        <alignment horizontal="right" readingOrder="0"/>
      </ndxf>
    </rcc>
    <rcc rId="0" sId="1" s="1" dxf="1">
      <nc r="O836">
        <f>N836 / AA857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6">
        <f>N836 / AA858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6">
        <f>IF(J836=0,0,G836*J836*V836/M836)</f>
      </nc>
      <ndxf>
        <numFmt numFmtId="167" formatCode="#,##0;[Red]#,##0"/>
      </ndxf>
    </rcc>
    <rcc rId="0" sId="1" s="1" dxf="1">
      <nc r="R836">
        <f>Q836 / AA857*100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6">
        <f>Q836 / AA858*100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6">
        <f>IF(S836&lt;0,R836,0)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6">
        <f>IF(S836&gt;0,R836,0)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6">
        <f>IF(EXACT(D836,UPPER(D836)),1,0.01)/X836</f>
      </nc>
      <ndxf>
        <font>
          <sz val="9"/>
          <color theme="1"/>
          <name val="Arial"/>
          <scheme val="none"/>
        </font>
      </ndxf>
    </rcc>
    <rcc rId="0" sId="1" dxf="1">
      <nc r="W836">
        <v>0</v>
      </nc>
      <ndxf>
        <font>
          <sz val="9"/>
          <color theme="1"/>
          <name val="Arial"/>
          <scheme val="none"/>
        </font>
      </ndxf>
    </rcc>
    <rcc rId="0" sId="1" dxf="1">
      <nc r="X836">
        <v>1</v>
      </nc>
      <ndxf>
        <font>
          <sz val="9"/>
          <color theme="1"/>
          <name val="Arial"/>
          <scheme val="none"/>
        </font>
      </ndxf>
    </rcc>
    <rcc rId="0" sId="1" s="1" dxf="1">
      <nc r="Y836">
        <f>IF(AND(S836&lt;0,O836&gt;0),O836,0)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6">
        <f>IF(AND(S836&gt;0,O836&gt;0),O836,0)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6" start="0" length="0">
      <dxf>
        <numFmt numFmtId="165" formatCode="_-* #,##0_-;\-* #,##0_-;_-* &quot;-&quot;??_-;_-@_-"/>
      </dxf>
    </rfmt>
    <rcc rId="0" sId="1" s="1" dxf="1">
      <nc r="AB836">
        <f>_xll.BDH(C836,$AB$11,$D$1,$D$1)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6">
        <f>IF(OR(OR(F836="#N/A N/A",F836="#N/A Real Time"),OR(AB836="#N/A N/A",AB836="#N/A Real Time")),0,  F836 - AB836)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6">
        <f>IF(OR(AB836=0,AB836="#N/A N/A"),0,AC836 / AB836*100)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6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6">
        <f>IF(D836 = D858,1,_xll.BDP(K836,$AF$11)*L836)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6">
        <f>AC836*AE836*V836/AF836 / AI857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6">
        <f>AC836*AE836*V836/AF836 / AI858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6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6" start="0" length="0">
      <dxf>
        <border outline="0">
          <left style="thin">
            <color indexed="64"/>
          </left>
        </border>
      </dxf>
    </rfmt>
    <rfmt sheetId="1" sqref="AK836" start="0" length="0">
      <dxf>
        <numFmt numFmtId="164" formatCode="_(* #,##0.00_);_(* \(#,##0.00\);_(* &quot;-&quot;??_);_(@_)"/>
      </dxf>
    </rfmt>
  </rrc>
  <rrc rId="3030" sId="1" ref="A837:XFD837" action="deleteRow">
    <undo index="0" exp="area" dr="G$1:G$1048576" r="E9" sId="1"/>
    <undo index="2" exp="area" ref3D="1" dr="$A$774:$XFD$855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37:XFD837" start="0" length="0">
      <dxf>
        <font/>
      </dxf>
    </rfmt>
    <rcc rId="0" sId="1" dxf="1">
      <nc r="B837">
        <v>23220</v>
      </nc>
      <ndxf>
        <font>
          <sz val="9"/>
          <color theme="1"/>
          <name val="Arial"/>
          <scheme val="none"/>
        </font>
      </ndxf>
    </rcc>
    <rcc rId="0" sId="1" dxf="1">
      <nc r="C837" t="inlineStr">
        <is>
          <t>9684 JT Equity</t>
        </is>
      </nc>
      <ndxf>
        <font>
          <sz val="9"/>
          <color theme="1"/>
          <name val="Arial"/>
          <scheme val="none"/>
        </font>
      </ndxf>
    </rcc>
    <rcc rId="0" sId="1" dxf="1">
      <nc r="D837">
        <f>_xll.BDP(C837,$D$11)</f>
      </nc>
      <ndxf>
        <font>
          <sz val="9"/>
          <color theme="1"/>
          <name val="Arial"/>
          <scheme val="none"/>
        </font>
      </ndxf>
    </rcc>
    <rcc rId="0" sId="1" dxf="1">
      <nc r="E837" t="inlineStr">
        <is>
          <t>Square Enix Holdings</t>
        </is>
      </nc>
      <ndxf>
        <font>
          <sz val="9"/>
          <color theme="1"/>
          <name val="Arial"/>
          <scheme val="none"/>
        </font>
      </ndxf>
    </rcc>
    <rcc rId="0" sId="1" s="1" dxf="1">
      <nc r="F837">
        <f>_xll.BDP(C837,$F$11)</f>
      </nc>
      <ndxf>
        <numFmt numFmtId="164" formatCode="_(* #,##0.00_);_(* \(#,##0.00\);_(* &quot;-&quot;??_);_(@_)"/>
      </ndxf>
    </rcc>
    <rcc rId="0" sId="1" s="1" dxf="1">
      <nc r="G837">
        <f>_xll.BDP(C837,$G$11)</f>
      </nc>
      <ndxf>
        <numFmt numFmtId="164" formatCode="_(* #,##0.00_);_(* \(#,##0.00\);_(* &quot;-&quot;??_);_(@_)"/>
      </ndxf>
    </rcc>
    <rcc rId="0" sId="1" s="1" dxf="1">
      <nc r="H837">
        <f>IF(OR(OR(G837="#N/A N/A",G837="#N/A Real Time"),OR(F837="#N/A N/A",F837="#N/A Real Time")),0,  G837 - F837)</f>
      </nc>
      <ndxf>
        <numFmt numFmtId="2" formatCode="0.00"/>
      </ndxf>
    </rcc>
    <rcc rId="0" sId="1" s="1" dxf="1">
      <nc r="I837">
        <f>IF(OR(F837=0,F837="#N/A N/A"),0,H837 / F837*100)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37">
        <v>0</v>
      </nc>
      <ndxf>
        <numFmt numFmtId="170" formatCode="#,##0_ ;[Red]\-#,##0\ "/>
        <alignment horizontal="right" readingOrder="0"/>
      </ndxf>
    </rcc>
    <rcc rId="0" sId="1" dxf="1">
      <nc r="K837">
        <f>CONCATENATE(D857,D837, " Curncy")</f>
      </nc>
      <ndxf>
        <font>
          <sz val="9"/>
          <color theme="1"/>
          <name val="Arial"/>
          <scheme val="none"/>
        </font>
      </ndxf>
    </rcc>
    <rcc rId="0" sId="1" dxf="1">
      <nc r="L837">
        <f>IF(D837 = D857,1,_xll.BDP(K837,$L$11))</f>
      </nc>
      <ndxf>
        <font>
          <sz val="9"/>
          <color theme="1"/>
          <name val="Arial"/>
          <scheme val="none"/>
        </font>
      </ndxf>
    </rcc>
    <rcc rId="0" sId="1" s="1" dxf="1">
      <nc r="M837">
        <f>IF(D837 = D857,1,_xll.BDP(K837,$M$11)*L837)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37">
        <f>H837*J837*V837/M837</f>
      </nc>
      <ndxf>
        <numFmt numFmtId="170" formatCode="#,##0_ ;[Red]\-#,##0\ "/>
        <alignment horizontal="right" readingOrder="0"/>
      </ndxf>
    </rcc>
    <rcc rId="0" sId="1" s="1" dxf="1">
      <nc r="O837">
        <f>N837 / AA856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37">
        <f>N837 / AA857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37">
        <f>IF(J837=0,0,G837*J837*V837/M837)</f>
      </nc>
      <ndxf>
        <numFmt numFmtId="167" formatCode="#,##0;[Red]#,##0"/>
      </ndxf>
    </rcc>
    <rcc rId="0" sId="1" s="1" dxf="1">
      <nc r="R837">
        <f>Q837 / AA856*100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37">
        <f>Q837 / AA857*100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37">
        <f>IF(S837&lt;0,R837,0)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37">
        <f>IF(S837&gt;0,R837,0)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37">
        <f>IF(EXACT(D837,UPPER(D837)),1,0.01)/X837</f>
      </nc>
      <ndxf>
        <font>
          <sz val="9"/>
          <color theme="1"/>
          <name val="Arial"/>
          <scheme val="none"/>
        </font>
      </ndxf>
    </rcc>
    <rcc rId="0" sId="1" dxf="1">
      <nc r="W837">
        <v>0</v>
      </nc>
      <ndxf>
        <font>
          <sz val="9"/>
          <color theme="1"/>
          <name val="Arial"/>
          <scheme val="none"/>
        </font>
      </ndxf>
    </rcc>
    <rcc rId="0" sId="1" dxf="1">
      <nc r="X837">
        <v>1</v>
      </nc>
      <ndxf>
        <font>
          <sz val="9"/>
          <color theme="1"/>
          <name val="Arial"/>
          <scheme val="none"/>
        </font>
      </ndxf>
    </rcc>
    <rcc rId="0" sId="1" s="1" dxf="1">
      <nc r="Y837">
        <f>IF(AND(S837&lt;0,O837&gt;0),O837,0)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37">
        <f>IF(AND(S837&gt;0,O837&gt;0),O837,0)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37" start="0" length="0">
      <dxf>
        <numFmt numFmtId="165" formatCode="_-* #,##0_-;\-* #,##0_-;_-* &quot;-&quot;??_-;_-@_-"/>
      </dxf>
    </rfmt>
    <rcc rId="0" sId="1" s="1" dxf="1">
      <nc r="AB837">
        <f>_xll.BDH(C837,$AB$11,$D$1,$D$1)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37">
        <f>IF(OR(OR(F837="#N/A N/A",F837="#N/A Real Time"),OR(AB837="#N/A N/A",AB837="#N/A Real Time")),0,  F837 - AB837)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37">
        <f>IF(OR(AB837=0,AB837="#N/A N/A"),0,AC837 / AB837*100)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37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37">
        <f>IF(D837 = D857,1,_xll.BDP(K837,$AF$11)*L837)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37">
        <f>AC837*AE837*V837/AF837 / AI856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37">
        <f>AC837*AE837*V837/AF837 / AI857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37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37" start="0" length="0">
      <dxf>
        <border outline="0">
          <left style="thin">
            <color indexed="64"/>
          </left>
        </border>
      </dxf>
    </rfmt>
    <rfmt sheetId="1" sqref="AK837" start="0" length="0">
      <dxf>
        <numFmt numFmtId="164" formatCode="_(* #,##0.00_);_(* \(#,##0.00\);_(* &quot;-&quot;??_);_(@_)"/>
      </dxf>
    </rfmt>
  </rrc>
  <rrc rId="3031" sId="1" ref="A840:XFD840" action="deleteRow">
    <undo index="0" exp="area" dr="G$1:G$1048576" r="E9" sId="1"/>
    <undo index="2" exp="area" ref3D="1" dr="$A$774:$XFD$854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0:XFD840" start="0" length="0">
      <dxf>
        <font/>
      </dxf>
    </rfmt>
    <rcc rId="0" sId="1" dxf="1">
      <nc r="B840">
        <v>19530</v>
      </nc>
      <ndxf>
        <font>
          <sz val="9"/>
          <color theme="1"/>
          <name val="Arial"/>
          <scheme val="none"/>
        </font>
      </ndxf>
    </rcc>
    <rcc rId="0" sId="1" dxf="1">
      <nc r="C840" t="inlineStr">
        <is>
          <t>TCS LI Equity</t>
        </is>
      </nc>
      <ndxf>
        <font>
          <sz val="9"/>
          <color theme="1"/>
          <name val="Arial"/>
          <scheme val="none"/>
        </font>
      </ndxf>
    </rcc>
    <rcc rId="0" sId="1" dxf="1">
      <nc r="D840">
        <f>_xll.BDP(C840,$D$11)</f>
      </nc>
      <ndxf>
        <font>
          <sz val="9"/>
          <color theme="1"/>
          <name val="Arial"/>
          <scheme val="none"/>
        </font>
      </ndxf>
    </rcc>
    <rcc rId="0" sId="1" dxf="1">
      <nc r="E840" t="inlineStr">
        <is>
          <t>TCS Group Holding -GDR</t>
        </is>
      </nc>
      <ndxf>
        <font>
          <sz val="9"/>
          <color theme="1"/>
          <name val="Arial"/>
          <scheme val="none"/>
        </font>
      </ndxf>
    </rcc>
    <rcc rId="0" sId="1" s="1" dxf="1">
      <nc r="F840">
        <f>_xll.BDP(C840,$F$11)</f>
      </nc>
      <ndxf>
        <numFmt numFmtId="164" formatCode="_(* #,##0.00_);_(* \(#,##0.00\);_(* &quot;-&quot;??_);_(@_)"/>
      </ndxf>
    </rcc>
    <rcc rId="0" sId="1" s="1" dxf="1">
      <nc r="G840">
        <f>_xll.BDP(C840,$G$11)</f>
      </nc>
      <ndxf>
        <numFmt numFmtId="164" formatCode="_(* #,##0.00_);_(* \(#,##0.00\);_(* &quot;-&quot;??_);_(@_)"/>
      </ndxf>
    </rcc>
    <rcc rId="0" sId="1" s="1" dxf="1">
      <nc r="H840">
        <f>IF(OR(OR(G840="#N/A N/A",G840="#N/A Real Time"),OR(F840="#N/A N/A",F840="#N/A Real Time")),0,  G840 - F840)</f>
      </nc>
      <ndxf>
        <numFmt numFmtId="2" formatCode="0.00"/>
      </ndxf>
    </rcc>
    <rcc rId="0" sId="1" s="1" dxf="1">
      <nc r="I840">
        <f>IF(OR(F840=0,F840="#N/A N/A"),0,H840 / F840*100)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0">
        <v>0</v>
      </nc>
      <ndxf>
        <numFmt numFmtId="170" formatCode="#,##0_ ;[Red]\-#,##0\ "/>
        <alignment horizontal="right" readingOrder="0"/>
      </ndxf>
    </rcc>
    <rcc rId="0" sId="1" dxf="1">
      <nc r="K840">
        <f>CONCATENATE(D856,D840, " Curncy")</f>
      </nc>
      <ndxf>
        <font>
          <sz val="9"/>
          <color theme="1"/>
          <name val="Arial"/>
          <scheme val="none"/>
        </font>
      </ndxf>
    </rcc>
    <rcc rId="0" sId="1" dxf="1">
      <nc r="L840">
        <f>IF(D840 = D856,1,_xll.BDP(K840,$L$11))</f>
      </nc>
      <ndxf>
        <font>
          <sz val="9"/>
          <color theme="1"/>
          <name val="Arial"/>
          <scheme val="none"/>
        </font>
      </ndxf>
    </rcc>
    <rcc rId="0" sId="1" s="1" dxf="1">
      <nc r="M840">
        <f>IF(D840 = D856,1,_xll.BDP(K840,$M$11)*L840)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0">
        <f>H840*J840*V840/M840</f>
      </nc>
      <ndxf>
        <numFmt numFmtId="170" formatCode="#,##0_ ;[Red]\-#,##0\ "/>
        <alignment horizontal="right" readingOrder="0"/>
      </ndxf>
    </rcc>
    <rcc rId="0" sId="1" s="1" dxf="1">
      <nc r="O840">
        <f>N840 / AA855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0">
        <f>N840 / AA856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0">
        <f>IF(J840=0,0,G840*J840*V840/M840)</f>
      </nc>
      <ndxf>
        <numFmt numFmtId="167" formatCode="#,##0;[Red]#,##0"/>
      </ndxf>
    </rcc>
    <rcc rId="0" sId="1" s="1" dxf="1">
      <nc r="R840">
        <f>Q840 / AA855*100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0">
        <f>Q840 / AA856*100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0">
        <f>IF(S840&lt;0,R840,0)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0">
        <f>IF(S840&gt;0,R840,0)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0">
        <f>IF(EXACT(D840,UPPER(D840)),1,0.01)/X840</f>
      </nc>
      <ndxf>
        <font>
          <sz val="9"/>
          <color theme="1"/>
          <name val="Arial"/>
          <scheme val="none"/>
        </font>
      </ndxf>
    </rcc>
    <rcc rId="0" sId="1" dxf="1">
      <nc r="W840">
        <v>0</v>
      </nc>
      <ndxf>
        <font>
          <sz val="9"/>
          <color theme="1"/>
          <name val="Arial"/>
          <scheme val="none"/>
        </font>
      </ndxf>
    </rcc>
    <rcc rId="0" sId="1" dxf="1">
      <nc r="X840">
        <v>1</v>
      </nc>
      <ndxf>
        <font>
          <sz val="9"/>
          <color theme="1"/>
          <name val="Arial"/>
          <scheme val="none"/>
        </font>
      </ndxf>
    </rcc>
    <rcc rId="0" sId="1" s="1" dxf="1">
      <nc r="Y840">
        <f>IF(AND(S840&lt;0,O840&gt;0),O840,0)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0">
        <f>IF(AND(S840&gt;0,O840&gt;0),O840,0)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0" start="0" length="0">
      <dxf>
        <numFmt numFmtId="165" formatCode="_-* #,##0_-;\-* #,##0_-;_-* &quot;-&quot;??_-;_-@_-"/>
      </dxf>
    </rfmt>
    <rcc rId="0" sId="1" s="1" dxf="1">
      <nc r="AB840">
        <f>_xll.BDH(C840,$AB$11,$D$1,$D$1)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0">
        <f>IF(OR(OR(F840="#N/A N/A",F840="#N/A Real Time"),OR(AB840="#N/A N/A",AB840="#N/A Real Time")),0,  F840 - AB840)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0">
        <f>IF(OR(AB840=0,AB840="#N/A N/A"),0,AC840 / AB840*100)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0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0">
        <f>IF(D840 = D856,1,_xll.BDP(K840,$AF$11)*L840)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0">
        <f>AC840*AE840*V840/AF840 / AI855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0">
        <f>AC840*AE840*V840/AF840 / AI856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0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0" start="0" length="0">
      <dxf>
        <border outline="0">
          <left style="thin">
            <color indexed="64"/>
          </left>
        </border>
      </dxf>
    </rfmt>
    <rfmt sheetId="1" sqref="AK840" start="0" length="0">
      <dxf>
        <numFmt numFmtId="164" formatCode="_(* #,##0.00_);_(* \(#,##0.00\);_(* &quot;-&quot;??_);_(@_)"/>
      </dxf>
    </rfmt>
  </rrc>
  <rrc rId="3032" sId="1" ref="A842:XFD842" action="deleteRow">
    <undo index="0" exp="area" dr="G$1:G$1048576" r="E9" sId="1"/>
    <undo index="2" exp="area" ref3D="1" dr="$A$774:$XFD$853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2:XFD842" start="0" length="0">
      <dxf>
        <font/>
      </dxf>
    </rfmt>
    <rcc rId="0" sId="1" dxf="1">
      <nc r="B842">
        <v>19383</v>
      </nc>
      <ndxf>
        <font>
          <sz val="9"/>
          <color theme="1"/>
          <name val="Arial"/>
          <scheme val="none"/>
        </font>
      </ndxf>
    </rcc>
    <rcc rId="0" sId="1" dxf="1">
      <nc r="C842" t="inlineStr">
        <is>
          <t>TSLA US Equity</t>
        </is>
      </nc>
      <ndxf>
        <font>
          <sz val="9"/>
          <color theme="1"/>
          <name val="Arial"/>
          <scheme val="none"/>
        </font>
      </ndxf>
    </rcc>
    <rcc rId="0" sId="1" dxf="1">
      <nc r="D842">
        <f>_xll.BDP(C842,$D$11)</f>
      </nc>
      <ndxf>
        <font>
          <sz val="9"/>
          <color theme="1"/>
          <name val="Arial"/>
          <scheme val="none"/>
        </font>
      </ndxf>
    </rcc>
    <rcc rId="0" sId="1" dxf="1">
      <nc r="E842" t="inlineStr">
        <is>
          <t>Tesla</t>
        </is>
      </nc>
      <ndxf>
        <font>
          <sz val="9"/>
          <color theme="1"/>
          <name val="Arial"/>
          <scheme val="none"/>
        </font>
      </ndxf>
    </rcc>
    <rcc rId="0" sId="1" s="1" dxf="1">
      <nc r="F842">
        <f>_xll.BDP(C842,$F$11)</f>
      </nc>
      <ndxf>
        <numFmt numFmtId="164" formatCode="_(* #,##0.00_);_(* \(#,##0.00\);_(* &quot;-&quot;??_);_(@_)"/>
      </ndxf>
    </rcc>
    <rcc rId="0" sId="1" s="1" dxf="1">
      <nc r="G842">
        <f>_xll.BDP(C842,$G$11)</f>
      </nc>
      <ndxf>
        <numFmt numFmtId="164" formatCode="_(* #,##0.00_);_(* \(#,##0.00\);_(* &quot;-&quot;??_);_(@_)"/>
      </ndxf>
    </rcc>
    <rcc rId="0" sId="1" s="1" dxf="1">
      <nc r="H842">
        <f>IF(OR(OR(G842="#N/A N/A",G842="#N/A Real Time"),OR(F842="#N/A N/A",F842="#N/A Real Time")),0,  G842 - F842)</f>
      </nc>
      <ndxf>
        <numFmt numFmtId="2" formatCode="0.00"/>
      </ndxf>
    </rcc>
    <rcc rId="0" sId="1" s="1" dxf="1">
      <nc r="I842">
        <f>IF(OR(F842=0,F842="#N/A N/A"),0,H842 / F842*100)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2">
        <v>0</v>
      </nc>
      <ndxf>
        <numFmt numFmtId="170" formatCode="#,##0_ ;[Red]\-#,##0\ "/>
        <alignment horizontal="right" readingOrder="0"/>
      </ndxf>
    </rcc>
    <rcc rId="0" sId="1" dxf="1">
      <nc r="K842">
        <f>CONCATENATE(D855,D842, " Curncy")</f>
      </nc>
      <ndxf>
        <font>
          <sz val="9"/>
          <color theme="1"/>
          <name val="Arial"/>
          <scheme val="none"/>
        </font>
      </ndxf>
    </rcc>
    <rcc rId="0" sId="1" dxf="1">
      <nc r="L842">
        <f>IF(D842 = D855,1,_xll.BDP(K842,$L$11))</f>
      </nc>
      <ndxf>
        <font>
          <sz val="9"/>
          <color theme="1"/>
          <name val="Arial"/>
          <scheme val="none"/>
        </font>
      </ndxf>
    </rcc>
    <rcc rId="0" sId="1" s="1" dxf="1">
      <nc r="M842">
        <f>IF(D842 = D855,1,_xll.BDP(K842,$M$11)*L842)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2">
        <f>H842*J842*V842/M842</f>
      </nc>
      <ndxf>
        <numFmt numFmtId="170" formatCode="#,##0_ ;[Red]\-#,##0\ "/>
        <alignment horizontal="right" readingOrder="0"/>
      </ndxf>
    </rcc>
    <rcc rId="0" sId="1" s="1" dxf="1">
      <nc r="O842">
        <f>N842 / AA854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2">
        <f>N842 / AA855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2">
        <f>IF(J842=0,0,G842*J842*V842/M842)</f>
      </nc>
      <ndxf>
        <numFmt numFmtId="167" formatCode="#,##0;[Red]#,##0"/>
      </ndxf>
    </rcc>
    <rcc rId="0" sId="1" s="1" dxf="1">
      <nc r="R842">
        <f>Q842 / AA854*100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2">
        <f>Q842 / AA855*100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2">
        <f>IF(S842&lt;0,R842,0)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2">
        <f>IF(S842&gt;0,R842,0)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2">
        <f>IF(EXACT(D842,UPPER(D842)),1,0.01)/X842</f>
      </nc>
      <ndxf>
        <font>
          <sz val="9"/>
          <color theme="1"/>
          <name val="Arial"/>
          <scheme val="none"/>
        </font>
      </ndxf>
    </rcc>
    <rcc rId="0" sId="1" dxf="1">
      <nc r="W842">
        <v>0</v>
      </nc>
      <ndxf>
        <font>
          <sz val="9"/>
          <color theme="1"/>
          <name val="Arial"/>
          <scheme val="none"/>
        </font>
      </ndxf>
    </rcc>
    <rcc rId="0" sId="1" dxf="1">
      <nc r="X842">
        <v>1</v>
      </nc>
      <ndxf>
        <font>
          <sz val="9"/>
          <color theme="1"/>
          <name val="Arial"/>
          <scheme val="none"/>
        </font>
      </ndxf>
    </rcc>
    <rcc rId="0" sId="1" s="1" dxf="1">
      <nc r="Y842">
        <f>IF(AND(S842&lt;0,O842&gt;0),O842,0)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2">
        <f>IF(AND(S842&gt;0,O842&gt;0),O842,0)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2" start="0" length="0">
      <dxf>
        <numFmt numFmtId="165" formatCode="_-* #,##0_-;\-* #,##0_-;_-* &quot;-&quot;??_-;_-@_-"/>
      </dxf>
    </rfmt>
    <rcc rId="0" sId="1" s="1" dxf="1">
      <nc r="AB842">
        <f>_xll.BDH(C842,$AB$11,$D$1,$D$1)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2">
        <f>IF(OR(OR(F842="#N/A N/A",F842="#N/A Real Time"),OR(AB842="#N/A N/A",AB842="#N/A Real Time")),0,  F842 - AB842)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2">
        <f>IF(OR(AB842=0,AB842="#N/A N/A"),0,AC842 / AB842*100)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2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2">
        <f>IF(D842 = D855,1,_xll.BDP(K842,$AF$11)*L842)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2">
        <f>AC842*AE842*V842/AF842 / AI854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2">
        <f>AC842*AE842*V842/AF842 / AI855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2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2" start="0" length="0">
      <dxf>
        <border outline="0">
          <left style="thin">
            <color indexed="64"/>
          </left>
        </border>
      </dxf>
    </rfmt>
    <rfmt sheetId="1" sqref="AK842" start="0" length="0">
      <dxf>
        <numFmt numFmtId="164" formatCode="_(* #,##0.00_);_(* \(#,##0.00\);_(* &quot;-&quot;??_);_(@_)"/>
      </dxf>
    </rfmt>
  </rrc>
  <rrc rId="3033" sId="1" ref="A844:XFD844" action="deleteRow">
    <undo index="0" exp="area" dr="G$1:G$1048576" r="E9" sId="1"/>
    <undo index="2" exp="area" ref3D="1" dr="$A$774:$XFD$852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4:XFD844" start="0" length="0">
      <dxf>
        <font/>
      </dxf>
    </rfmt>
    <rcc rId="0" sId="1" dxf="1">
      <nc r="B844">
        <v>19902</v>
      </nc>
      <ndxf>
        <font>
          <sz val="9"/>
          <color theme="1"/>
          <name val="Arial"/>
          <scheme val="none"/>
        </font>
      </ndxf>
    </rcc>
    <rcc rId="0" sId="1" dxf="1">
      <nc r="C844" t="inlineStr">
        <is>
          <t>RIG US Equity</t>
        </is>
      </nc>
      <ndxf>
        <font>
          <sz val="9"/>
          <color theme="1"/>
          <name val="Arial"/>
          <scheme val="none"/>
        </font>
      </ndxf>
    </rcc>
    <rcc rId="0" sId="1" dxf="1">
      <nc r="D844">
        <f>_xll.BDP(C844,$D$11)</f>
      </nc>
      <ndxf>
        <font>
          <sz val="9"/>
          <color theme="1"/>
          <name val="Arial"/>
          <scheme val="none"/>
        </font>
      </ndxf>
    </rcc>
    <rcc rId="0" sId="1" dxf="1">
      <nc r="E844" t="inlineStr">
        <is>
          <t>Transocean</t>
        </is>
      </nc>
      <ndxf>
        <font>
          <sz val="9"/>
          <color theme="1"/>
          <name val="Arial"/>
          <scheme val="none"/>
        </font>
      </ndxf>
    </rcc>
    <rcc rId="0" sId="1" s="1" dxf="1">
      <nc r="F844">
        <f>_xll.BDP(C844,$F$11)</f>
      </nc>
      <ndxf>
        <numFmt numFmtId="164" formatCode="_(* #,##0.00_);_(* \(#,##0.00\);_(* &quot;-&quot;??_);_(@_)"/>
      </ndxf>
    </rcc>
    <rcc rId="0" sId="1" s="1" dxf="1">
      <nc r="G844">
        <f>_xll.BDP(C844,$G$11)</f>
      </nc>
      <ndxf>
        <numFmt numFmtId="164" formatCode="_(* #,##0.00_);_(* \(#,##0.00\);_(* &quot;-&quot;??_);_(@_)"/>
      </ndxf>
    </rcc>
    <rcc rId="0" sId="1" s="1" dxf="1">
      <nc r="H844">
        <f>IF(OR(OR(G844="#N/A N/A",G844="#N/A Real Time"),OR(F844="#N/A N/A",F844="#N/A Real Time")),0,  G844 - F844)</f>
      </nc>
      <ndxf>
        <numFmt numFmtId="2" formatCode="0.00"/>
      </ndxf>
    </rcc>
    <rcc rId="0" sId="1" s="1" dxf="1">
      <nc r="I844">
        <f>IF(OR(F844=0,F844="#N/A N/A"),0,H844 / F844*100)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4">
        <v>0</v>
      </nc>
      <ndxf>
        <numFmt numFmtId="170" formatCode="#,##0_ ;[Red]\-#,##0\ "/>
        <alignment horizontal="right" readingOrder="0"/>
      </ndxf>
    </rcc>
    <rcc rId="0" sId="1" dxf="1">
      <nc r="K844">
        <f>CONCATENATE(D854,D844, " Curncy")</f>
      </nc>
      <ndxf>
        <font>
          <sz val="9"/>
          <color theme="1"/>
          <name val="Arial"/>
          <scheme val="none"/>
        </font>
      </ndxf>
    </rcc>
    <rcc rId="0" sId="1" dxf="1">
      <nc r="L844">
        <f>IF(D844 = D854,1,_xll.BDP(K844,$L$11))</f>
      </nc>
      <ndxf>
        <font>
          <sz val="9"/>
          <color theme="1"/>
          <name val="Arial"/>
          <scheme val="none"/>
        </font>
      </ndxf>
    </rcc>
    <rcc rId="0" sId="1" s="1" dxf="1">
      <nc r="M844">
        <f>IF(D844 = D854,1,_xll.BDP(K844,$M$11)*L844)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4">
        <f>H844*J844*V844/M844</f>
      </nc>
      <ndxf>
        <numFmt numFmtId="170" formatCode="#,##0_ ;[Red]\-#,##0\ "/>
        <alignment horizontal="right" readingOrder="0"/>
      </ndxf>
    </rcc>
    <rcc rId="0" sId="1" s="1" dxf="1">
      <nc r="O844">
        <f>N844 / AA853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4">
        <f>N844 / AA854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4">
        <f>IF(J844=0,0,G844*J844*V844/M844)</f>
      </nc>
      <ndxf>
        <numFmt numFmtId="167" formatCode="#,##0;[Red]#,##0"/>
      </ndxf>
    </rcc>
    <rcc rId="0" sId="1" s="1" dxf="1">
      <nc r="R844">
        <f>Q844 / AA853*100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4">
        <f>Q844 / AA854*100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4">
        <f>IF(S844&lt;0,R844,0)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4">
        <f>IF(S844&gt;0,R844,0)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4">
        <f>IF(EXACT(D844,UPPER(D844)),1,0.01)/X844</f>
      </nc>
      <ndxf>
        <font>
          <sz val="9"/>
          <color theme="1"/>
          <name val="Arial"/>
          <scheme val="none"/>
        </font>
      </ndxf>
    </rcc>
    <rcc rId="0" sId="1" dxf="1">
      <nc r="W844">
        <v>0</v>
      </nc>
      <ndxf>
        <font>
          <sz val="9"/>
          <color theme="1"/>
          <name val="Arial"/>
          <scheme val="none"/>
        </font>
      </ndxf>
    </rcc>
    <rcc rId="0" sId="1" dxf="1">
      <nc r="X844">
        <v>1</v>
      </nc>
      <ndxf>
        <font>
          <sz val="9"/>
          <color theme="1"/>
          <name val="Arial"/>
          <scheme val="none"/>
        </font>
      </ndxf>
    </rcc>
    <rcc rId="0" sId="1" s="1" dxf="1">
      <nc r="Y844">
        <f>IF(AND(S844&lt;0,O844&gt;0),O844,0)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4">
        <f>IF(AND(S844&gt;0,O844&gt;0),O844,0)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4" start="0" length="0">
      <dxf>
        <numFmt numFmtId="165" formatCode="_-* #,##0_-;\-* #,##0_-;_-* &quot;-&quot;??_-;_-@_-"/>
      </dxf>
    </rfmt>
    <rcc rId="0" sId="1" s="1" dxf="1">
      <nc r="AB844">
        <f>_xll.BDH(C844,$AB$11,$D$1,$D$1)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4">
        <f>IF(OR(OR(F844="#N/A N/A",F844="#N/A Real Time"),OR(AB844="#N/A N/A",AB844="#N/A Real Time")),0,  F844 - AB844)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4">
        <f>IF(OR(AB844=0,AB844="#N/A N/A"),0,AC844 / AB844*100)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4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4">
        <f>IF(D844 = D854,1,_xll.BDP(K844,$AF$11)*L844)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4">
        <f>AC844*AE844*V844/AF844 / AI853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4">
        <f>AC844*AE844*V844/AF844 / AI854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4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4" start="0" length="0">
      <dxf>
        <border outline="0">
          <left style="thin">
            <color indexed="64"/>
          </left>
        </border>
      </dxf>
    </rfmt>
    <rfmt sheetId="1" sqref="AK844" start="0" length="0">
      <dxf>
        <numFmt numFmtId="164" formatCode="_(* #,##0.00_);_(* \(#,##0.00\);_(* &quot;-&quot;??_);_(@_)"/>
      </dxf>
    </rfmt>
  </rrc>
  <rrc rId="3034" sId="1" ref="A848:XFD848" action="deleteRow">
    <undo index="0" exp="area" dr="G$1:G$1048576" r="E9" sId="1"/>
    <undo index="2" exp="area" ref3D="1" dr="$A$774:$XFD$851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8:XFD848" start="0" length="0">
      <dxf>
        <font/>
      </dxf>
    </rfmt>
    <rcc rId="0" sId="1" dxf="1">
      <nc r="B848">
        <v>22608</v>
      </nc>
      <ndxf>
        <font>
          <sz val="9"/>
          <color theme="1"/>
          <name val="Arial"/>
          <scheme val="none"/>
        </font>
      </ndxf>
    </rcc>
    <rcc rId="0" sId="1" dxf="1">
      <nc r="C848" t="inlineStr">
        <is>
          <t>WDH DC Equity</t>
        </is>
      </nc>
      <ndxf>
        <font>
          <sz val="9"/>
          <color theme="1"/>
          <name val="Arial"/>
          <scheme val="none"/>
        </font>
      </ndxf>
    </rcc>
    <rcc rId="0" sId="1" dxf="1">
      <nc r="D848">
        <f>_xll.BDP(C848,$D$11)</f>
      </nc>
      <ndxf>
        <font>
          <sz val="9"/>
          <color theme="1"/>
          <name val="Arial"/>
          <scheme val="none"/>
        </font>
      </ndxf>
    </rcc>
    <rcc rId="0" sId="1" dxf="1">
      <nc r="E848" t="inlineStr">
        <is>
          <t>William Demant Holding</t>
        </is>
      </nc>
      <ndxf>
        <font>
          <sz val="9"/>
          <color theme="1"/>
          <name val="Arial"/>
          <scheme val="none"/>
        </font>
      </ndxf>
    </rcc>
    <rcc rId="0" sId="1" s="1" dxf="1">
      <nc r="F848">
        <f>_xll.BDP(C848,$F$11)</f>
      </nc>
      <ndxf>
        <numFmt numFmtId="164" formatCode="_(* #,##0.00_);_(* \(#,##0.00\);_(* &quot;-&quot;??_);_(@_)"/>
      </ndxf>
    </rcc>
    <rcc rId="0" sId="1" s="1" dxf="1">
      <nc r="G848">
        <f>_xll.BDP(C848,$G$11)</f>
      </nc>
      <ndxf>
        <numFmt numFmtId="164" formatCode="_(* #,##0.00_);_(* \(#,##0.00\);_(* &quot;-&quot;??_);_(@_)"/>
      </ndxf>
    </rcc>
    <rcc rId="0" sId="1" s="1" dxf="1">
      <nc r="H848">
        <f>IF(OR(OR(G848="#N/A N/A",G848="#N/A Real Time"),OR(F848="#N/A N/A",F848="#N/A Real Time")),0,  G848 - F848)</f>
      </nc>
      <ndxf>
        <numFmt numFmtId="2" formatCode="0.00"/>
      </ndxf>
    </rcc>
    <rcc rId="0" sId="1" s="1" dxf="1">
      <nc r="I848">
        <f>IF(OR(F848=0,F848="#N/A N/A"),0,H848 / F848*100)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8">
        <v>0</v>
      </nc>
      <ndxf>
        <numFmt numFmtId="170" formatCode="#,##0_ ;[Red]\-#,##0\ "/>
        <alignment horizontal="right" readingOrder="0"/>
      </ndxf>
    </rcc>
    <rcc rId="0" sId="1" dxf="1">
      <nc r="K848">
        <f>CONCATENATE(D853,D848, " Curncy")</f>
      </nc>
      <ndxf>
        <font>
          <sz val="9"/>
          <color theme="1"/>
          <name val="Arial"/>
          <scheme val="none"/>
        </font>
      </ndxf>
    </rcc>
    <rcc rId="0" sId="1" dxf="1">
      <nc r="L848">
        <f>IF(D848 = D853,1,_xll.BDP(K848,$L$11))</f>
      </nc>
      <ndxf>
        <font>
          <sz val="9"/>
          <color theme="1"/>
          <name val="Arial"/>
          <scheme val="none"/>
        </font>
      </ndxf>
    </rcc>
    <rcc rId="0" sId="1" s="1" dxf="1">
      <nc r="M848">
        <f>IF(D848 = D853,1,_xll.BDP(K848,$M$11)*L848)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8">
        <f>H848*J848*V848/M848</f>
      </nc>
      <ndxf>
        <numFmt numFmtId="170" formatCode="#,##0_ ;[Red]\-#,##0\ "/>
        <alignment horizontal="right" readingOrder="0"/>
      </ndxf>
    </rcc>
    <rcc rId="0" sId="1" s="1" dxf="1">
      <nc r="O848">
        <f>N848 / AA852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8">
        <f>N848 / AA853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8">
        <f>IF(J848=0,0,G848*J848*V848/M848)</f>
      </nc>
      <ndxf>
        <numFmt numFmtId="167" formatCode="#,##0;[Red]#,##0"/>
      </ndxf>
    </rcc>
    <rcc rId="0" sId="1" s="1" dxf="1">
      <nc r="R848">
        <f>Q848 / AA852*100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8">
        <f>Q848 / AA853*100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8">
        <f>IF(S848&lt;0,R848,0)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8">
        <f>IF(S848&gt;0,R848,0)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8">
        <f>IF(EXACT(D848,UPPER(D848)),1,0.01)/X848</f>
      </nc>
      <ndxf>
        <font>
          <sz val="9"/>
          <color theme="1"/>
          <name val="Arial"/>
          <scheme val="none"/>
        </font>
      </ndxf>
    </rcc>
    <rcc rId="0" sId="1" dxf="1">
      <nc r="W848">
        <v>0</v>
      </nc>
      <ndxf>
        <font>
          <sz val="9"/>
          <color theme="1"/>
          <name val="Arial"/>
          <scheme val="none"/>
        </font>
      </ndxf>
    </rcc>
    <rcc rId="0" sId="1" dxf="1">
      <nc r="X848">
        <v>1</v>
      </nc>
      <ndxf>
        <font>
          <sz val="9"/>
          <color theme="1"/>
          <name val="Arial"/>
          <scheme val="none"/>
        </font>
      </ndxf>
    </rcc>
    <rcc rId="0" sId="1" s="1" dxf="1">
      <nc r="Y848">
        <f>IF(AND(S848&lt;0,O848&gt;0),O848,0)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8">
        <f>IF(AND(S848&gt;0,O848&gt;0),O848,0)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8" start="0" length="0">
      <dxf>
        <numFmt numFmtId="165" formatCode="_-* #,##0_-;\-* #,##0_-;_-* &quot;-&quot;??_-;_-@_-"/>
      </dxf>
    </rfmt>
    <rcc rId="0" sId="1" s="1" dxf="1">
      <nc r="AB848">
        <f>_xll.BDH(C848,$AB$11,$D$1,$D$1)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8">
        <f>IF(OR(OR(F848="#N/A N/A",F848="#N/A Real Time"),OR(AB848="#N/A N/A",AB848="#N/A Real Time")),0,  F848 - AB848)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8">
        <f>IF(OR(AB848=0,AB848="#N/A N/A"),0,AC848 / AB848*100)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8">
        <f>IF(D848 = D853,1,_xll.BDP(K848,$AF$11)*L848)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8">
        <f>AC848*AE848*V848/AF848 / AI852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8">
        <f>AC848*AE848*V848/AF848 / AI853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8" start="0" length="0">
      <dxf>
        <border outline="0">
          <left style="thin">
            <color indexed="64"/>
          </left>
        </border>
      </dxf>
    </rfmt>
    <rfmt sheetId="1" sqref="AK848" start="0" length="0">
      <dxf>
        <numFmt numFmtId="164" formatCode="_(* #,##0.00_);_(* \(#,##0.00\);_(* &quot;-&quot;??_);_(@_)"/>
      </dxf>
    </rfmt>
  </rrc>
  <rrc rId="3035" sId="1" ref="A848:XFD848" action="deleteRow">
    <undo index="0" exp="area" dr="G$1:G$1048576" r="E9" sId="1"/>
    <undo index="2" exp="area" ref3D="1" dr="$A$774:$XFD$850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8:XFD848" start="0" length="0">
      <dxf>
        <font/>
      </dxf>
    </rfmt>
    <rcc rId="0" sId="1" dxf="1">
      <nc r="B848">
        <v>10174</v>
      </nc>
      <ndxf>
        <font>
          <sz val="9"/>
          <color theme="1"/>
          <name val="Arial"/>
          <scheme val="none"/>
        </font>
      </ndxf>
    </rcc>
    <rcc rId="0" sId="1" dxf="1">
      <nc r="C848" t="inlineStr">
        <is>
          <t>WPP LN Equity</t>
        </is>
      </nc>
      <ndxf>
        <font>
          <sz val="9"/>
          <color theme="1"/>
          <name val="Arial"/>
          <scheme val="none"/>
        </font>
      </ndxf>
    </rcc>
    <rcc rId="0" sId="1" dxf="1">
      <nc r="D848">
        <f>_xll.BDP(C848,$D$11)</f>
      </nc>
      <ndxf>
        <font>
          <sz val="9"/>
          <color theme="1"/>
          <name val="Arial"/>
          <scheme val="none"/>
        </font>
      </ndxf>
    </rcc>
    <rcc rId="0" sId="1" dxf="1">
      <nc r="E848" t="inlineStr">
        <is>
          <t>WPP</t>
        </is>
      </nc>
      <ndxf>
        <font>
          <sz val="9"/>
          <color theme="1"/>
          <name val="Arial"/>
          <scheme val="none"/>
        </font>
      </ndxf>
    </rcc>
    <rcc rId="0" sId="1" s="1" dxf="1">
      <nc r="F848">
        <f>_xll.BDP(C848,$F$11)</f>
      </nc>
      <ndxf>
        <numFmt numFmtId="164" formatCode="_(* #,##0.00_);_(* \(#,##0.00\);_(* &quot;-&quot;??_);_(@_)"/>
      </ndxf>
    </rcc>
    <rcc rId="0" sId="1" s="1" dxf="1">
      <nc r="G848">
        <f>_xll.BDP(C848,$G$11)</f>
      </nc>
      <ndxf>
        <numFmt numFmtId="164" formatCode="_(* #,##0.00_);_(* \(#,##0.00\);_(* &quot;-&quot;??_);_(@_)"/>
      </ndxf>
    </rcc>
    <rcc rId="0" sId="1" s="1" dxf="1">
      <nc r="H848">
        <f>IF(OR(OR(G848="#N/A N/A",G848="#N/A Real Time"),OR(F848="#N/A N/A",F848="#N/A Real Time")),0,  G848 - F848)</f>
      </nc>
      <ndxf>
        <numFmt numFmtId="2" formatCode="0.00"/>
      </ndxf>
    </rcc>
    <rcc rId="0" sId="1" s="1" dxf="1">
      <nc r="I848">
        <f>IF(OR(F848=0,F848="#N/A N/A"),0,H848 / F848*100)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8">
        <v>0</v>
      </nc>
      <ndxf>
        <numFmt numFmtId="170" formatCode="#,##0_ ;[Red]\-#,##0\ "/>
        <alignment horizontal="right" readingOrder="0"/>
      </ndxf>
    </rcc>
    <rcc rId="0" sId="1" dxf="1">
      <nc r="K848">
        <f>CONCATENATE(D852,D848, " Curncy")</f>
      </nc>
      <ndxf>
        <font>
          <sz val="9"/>
          <color theme="1"/>
          <name val="Arial"/>
          <scheme val="none"/>
        </font>
      </ndxf>
    </rcc>
    <rcc rId="0" sId="1" dxf="1">
      <nc r="L848">
        <f>IF(D848 = D852,1,_xll.BDP(K848,$L$11))</f>
      </nc>
      <ndxf>
        <font>
          <sz val="9"/>
          <color theme="1"/>
          <name val="Arial"/>
          <scheme val="none"/>
        </font>
      </ndxf>
    </rcc>
    <rcc rId="0" sId="1" s="1" dxf="1">
      <nc r="M848">
        <f>IF(D848 = D852,1,_xll.BDP(K848,$M$11)*L848)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8">
        <f>H848*J848*V848/M848</f>
      </nc>
      <ndxf>
        <numFmt numFmtId="170" formatCode="#,##0_ ;[Red]\-#,##0\ "/>
        <alignment horizontal="right" readingOrder="0"/>
      </ndxf>
    </rcc>
    <rcc rId="0" sId="1" s="1" dxf="1">
      <nc r="O848">
        <f>N848 / AA851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8">
        <f>N848 / AA852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8">
        <f>IF(J848=0,0,G848*J848*V848/M848)</f>
      </nc>
      <ndxf>
        <numFmt numFmtId="167" formatCode="#,##0;[Red]#,##0"/>
      </ndxf>
    </rcc>
    <rcc rId="0" sId="1" s="1" dxf="1">
      <nc r="R848">
        <f>Q848 / AA851*100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8">
        <f>Q848 / AA852*100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8">
        <f>IF(S848&lt;0,R848,0)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8">
        <f>IF(S848&gt;0,R848,0)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8">
        <f>IF(EXACT(D848,UPPER(D848)),1,0.01)/X848</f>
      </nc>
      <ndxf>
        <font>
          <sz val="9"/>
          <color theme="1"/>
          <name val="Arial"/>
          <scheme val="none"/>
        </font>
      </ndxf>
    </rcc>
    <rcc rId="0" sId="1" dxf="1">
      <nc r="W848">
        <v>0</v>
      </nc>
      <ndxf>
        <font>
          <sz val="9"/>
          <color theme="1"/>
          <name val="Arial"/>
          <scheme val="none"/>
        </font>
      </ndxf>
    </rcc>
    <rcc rId="0" sId="1" dxf="1">
      <nc r="X848">
        <v>1</v>
      </nc>
      <ndxf>
        <font>
          <sz val="9"/>
          <color theme="1"/>
          <name val="Arial"/>
          <scheme val="none"/>
        </font>
      </ndxf>
    </rcc>
    <rcc rId="0" sId="1" s="1" dxf="1">
      <nc r="Y848">
        <f>IF(AND(S848&lt;0,O848&gt;0),O848,0)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8">
        <f>IF(AND(S848&gt;0,O848&gt;0),O848,0)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8" start="0" length="0">
      <dxf>
        <numFmt numFmtId="165" formatCode="_-* #,##0_-;\-* #,##0_-;_-* &quot;-&quot;??_-;_-@_-"/>
      </dxf>
    </rfmt>
    <rcc rId="0" sId="1" s="1" dxf="1">
      <nc r="AB848">
        <f>_xll.BDH(C848,$AB$11,$D$1,$D$1)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8">
        <f>IF(OR(OR(F848="#N/A N/A",F848="#N/A Real Time"),OR(AB848="#N/A N/A",AB848="#N/A Real Time")),0,  F848 - AB848)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8">
        <f>IF(OR(AB848=0,AB848="#N/A N/A"),0,AC848 / AB848*100)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8">
        <f>IF(D848 = D852,1,_xll.BDP(K848,$AF$11)*L848)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8">
        <f>AC848*AE848*V848/AF848 / AI851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8">
        <f>AC848*AE848*V848/AF848 / AI852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8" start="0" length="0">
      <dxf>
        <border outline="0">
          <left style="thin">
            <color indexed="64"/>
          </left>
        </border>
      </dxf>
    </rfmt>
    <rfmt sheetId="1" sqref="AK848" start="0" length="0">
      <dxf>
        <numFmt numFmtId="164" formatCode="_(* #,##0.00_);_(* \(#,##0.00\);_(* &quot;-&quot;??_);_(@_)"/>
      </dxf>
    </rfmt>
  </rrc>
  <rrc rId="3036" sId="1" ref="A848:XFD848" action="deleteRow">
    <undo index="0" exp="area" dr="G$1:G$1048576" r="E9" sId="1"/>
    <undo index="2" exp="area" ref3D="1" dr="$A$774:$XFD$849" dn="Z_AD46497A_B353_49B5_8E30_BDB4EF8F6988_.wvu.Rows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  <rfmt sheetId="1" xfDxf="1" sqref="A848:XFD848" start="0" length="0">
      <dxf>
        <font/>
      </dxf>
    </rfmt>
    <rcc rId="0" sId="1" dxf="1">
      <nc r="B848">
        <v>18807</v>
      </nc>
      <ndxf>
        <font>
          <sz val="9"/>
          <color theme="1"/>
          <name val="Arial"/>
          <scheme val="none"/>
        </font>
      </ndxf>
    </rcc>
    <rcc rId="0" sId="1" dxf="1">
      <nc r="C848" t="inlineStr">
        <is>
          <t>GWW US Equity</t>
        </is>
      </nc>
      <ndxf>
        <font>
          <sz val="9"/>
          <color theme="1"/>
          <name val="Arial"/>
          <scheme val="none"/>
        </font>
      </ndxf>
    </rcc>
    <rcc rId="0" sId="1" dxf="1">
      <nc r="D848">
        <f>_xll.BDP(C848,$D$11)</f>
      </nc>
      <ndxf>
        <font>
          <sz val="9"/>
          <color theme="1"/>
          <name val="Arial"/>
          <scheme val="none"/>
        </font>
      </ndxf>
    </rcc>
    <rcc rId="0" sId="1" dxf="1">
      <nc r="E848" t="inlineStr">
        <is>
          <t>WW Grainger</t>
        </is>
      </nc>
      <ndxf>
        <font>
          <sz val="9"/>
          <color theme="1"/>
          <name val="Arial"/>
          <scheme val="none"/>
        </font>
      </ndxf>
    </rcc>
    <rcc rId="0" sId="1" s="1" dxf="1">
      <nc r="F848">
        <f>_xll.BDP(C848,$F$11)</f>
      </nc>
      <ndxf>
        <numFmt numFmtId="164" formatCode="_(* #,##0.00_);_(* \(#,##0.00\);_(* &quot;-&quot;??_);_(@_)"/>
      </ndxf>
    </rcc>
    <rcc rId="0" sId="1" s="1" dxf="1">
      <nc r="G848">
        <f>_xll.BDP(C848,$G$11)</f>
      </nc>
      <ndxf>
        <numFmt numFmtId="164" formatCode="_(* #,##0.00_);_(* \(#,##0.00\);_(* &quot;-&quot;??_);_(@_)"/>
      </ndxf>
    </rcc>
    <rcc rId="0" sId="1" s="1" dxf="1">
      <nc r="H848">
        <f>IF(OR(OR(G848="#N/A N/A",G848="#N/A Real Time"),OR(F848="#N/A N/A",F848="#N/A Real Time")),0,  G848 - F848)</f>
      </nc>
      <ndxf>
        <numFmt numFmtId="2" formatCode="0.00"/>
      </ndxf>
    </rcc>
    <rcc rId="0" sId="1" s="1" dxf="1">
      <nc r="I848">
        <f>IF(OR(F848=0,F848="#N/A N/A"),0,H848 / F848*100)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1" s="1" dxf="1" numFmtId="4">
      <nc r="J848">
        <v>0</v>
      </nc>
      <ndxf>
        <numFmt numFmtId="170" formatCode="#,##0_ ;[Red]\-#,##0\ "/>
        <alignment horizontal="right" readingOrder="0"/>
      </ndxf>
    </rcc>
    <rcc rId="0" sId="1" dxf="1">
      <nc r="K848">
        <f>CONCATENATE(D851,D848, " Curncy")</f>
      </nc>
      <ndxf>
        <font>
          <sz val="9"/>
          <color theme="1"/>
          <name val="Arial"/>
          <scheme val="none"/>
        </font>
      </ndxf>
    </rcc>
    <rcc rId="0" sId="1" dxf="1">
      <nc r="L848">
        <f>IF(D848 = D851,1,_xll.BDP(K848,$L$11))</f>
      </nc>
      <ndxf>
        <font>
          <sz val="9"/>
          <color theme="1"/>
          <name val="Arial"/>
          <scheme val="none"/>
        </font>
      </ndxf>
    </rcc>
    <rcc rId="0" sId="1" s="1" dxf="1">
      <nc r="M848">
        <f>IF(D848 = D851,1,_xll.BDP(K848,$M$11)*L848)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1" s="1" dxf="1">
      <nc r="N848">
        <f>H848*J848*V848/M848</f>
      </nc>
      <ndxf>
        <numFmt numFmtId="170" formatCode="#,##0_ ;[Red]\-#,##0\ "/>
        <alignment horizontal="right" readingOrder="0"/>
      </ndxf>
    </rcc>
    <rcc rId="0" sId="1" s="1" dxf="1">
      <nc r="O848">
        <f>N848 / AA850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P848">
        <f>N848 / AA851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1" s="1" dxf="1">
      <nc r="Q848">
        <f>IF(J848=0,0,G848*J848*V848/M848)</f>
      </nc>
      <ndxf>
        <numFmt numFmtId="167" formatCode="#,##0;[Red]#,##0"/>
      </ndxf>
    </rcc>
    <rcc rId="0" sId="1" s="1" dxf="1">
      <nc r="R848">
        <f>Q848 / AA850*100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S848">
        <f>Q848 / AA851*100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s="1" dxf="1">
      <nc r="T848">
        <f>IF(S848&lt;0,R848,0)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1" s="1" dxf="1">
      <nc r="U848">
        <f>IF(S848&gt;0,R848,0)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1" dxf="1">
      <nc r="V848">
        <f>IF(EXACT(D848,UPPER(D848)),1,0.01)/X848</f>
      </nc>
      <ndxf>
        <font>
          <sz val="9"/>
          <color theme="1"/>
          <name val="Arial"/>
          <scheme val="none"/>
        </font>
      </ndxf>
    </rcc>
    <rcc rId="0" sId="1" dxf="1">
      <nc r="W848">
        <v>0</v>
      </nc>
      <ndxf>
        <font>
          <sz val="9"/>
          <color theme="1"/>
          <name val="Arial"/>
          <scheme val="none"/>
        </font>
      </ndxf>
    </rcc>
    <rcc rId="0" sId="1" dxf="1">
      <nc r="X848">
        <v>1</v>
      </nc>
      <ndxf>
        <font>
          <sz val="9"/>
          <color theme="1"/>
          <name val="Arial"/>
          <scheme val="none"/>
        </font>
      </ndxf>
    </rcc>
    <rcc rId="0" sId="1" s="1" dxf="1">
      <nc r="Y848">
        <f>IF(AND(S848&lt;0,O848&gt;0),O848,0)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1" s="1" dxf="1">
      <nc r="Z848">
        <f>IF(AND(S848&gt;0,O848&gt;0),O848,0)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1" s="1" sqref="AA848" start="0" length="0">
      <dxf>
        <numFmt numFmtId="165" formatCode="_-* #,##0_-;\-* #,##0_-;_-* &quot;-&quot;??_-;_-@_-"/>
      </dxf>
    </rfmt>
    <rcc rId="0" sId="1" s="1" dxf="1">
      <nc r="AB848">
        <f>_xll.BDH(C848,$AB$11,$D$1,$D$1)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C848">
        <f>IF(OR(OR(F848="#N/A N/A",F848="#N/A Real Time"),OR(AB848="#N/A N/A",AB848="#N/A Real Time")),0,  F848 - AB848)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1" s="1" dxf="1">
      <nc r="AD848">
        <f>IF(OR(AB848=0,AB848="#N/A N/A"),0,AC848 / AB848*100)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1" s="1" dxf="1" numFmtId="4">
      <nc r="AE848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1" s="1" dxf="1">
      <nc r="AF848">
        <f>IF(D848 = D851,1,_xll.BDP(K848,$AF$11)*L848)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1" s="1" dxf="1">
      <nc r="AG848">
        <f>AC848*AE848*V848/AF848 / AI850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cc rId="0" sId="1" s="1" dxf="1">
      <nc r="AH848">
        <f>AC848*AE848*V848/AF848 / AI851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1" s="1" sqref="AI848" start="0" length="0">
      <dxf>
        <font>
          <sz val="9"/>
          <color rgb="FF0000FF"/>
          <name val="Arial"/>
          <scheme val="none"/>
        </font>
        <numFmt numFmtId="165" formatCode="_-* #,##0_-;\-* #,##0_-;_-* &quot;-&quot;??_-;_-@_-"/>
        <alignment horizontal="right" readingOrder="0"/>
      </dxf>
    </rfmt>
    <rfmt sheetId="1" sqref="AJ848" start="0" length="0">
      <dxf>
        <border outline="0">
          <left style="thin">
            <color indexed="64"/>
          </left>
        </border>
      </dxf>
    </rfmt>
    <rfmt sheetId="1" sqref="AK848" start="0" length="0">
      <dxf>
        <numFmt numFmtId="164" formatCode="_(* #,##0.00_);_(* \(#,##0.00\);_(* &quot;-&quot;??_);_(@_)"/>
      </dxf>
    </rfmt>
  </rrc>
  <rfmt sheetId="1" sqref="A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49" start="0" length="2147483647">
    <dxf>
      <font/>
    </dxf>
  </rfmt>
  <rfmt sheetId="1" sqref="A849" start="0" length="2147483647">
    <dxf>
      <font>
        <i/>
      </font>
    </dxf>
  </rfmt>
  <rfmt sheetId="1" sqref="B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49" start="0" length="2147483647">
    <dxf>
      <font/>
    </dxf>
  </rfmt>
  <rfmt sheetId="1" sqref="B849" start="0" length="2147483647">
    <dxf>
      <font>
        <i/>
      </font>
    </dxf>
  </rfmt>
  <rfmt sheetId="1" sqref="C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49" start="0" length="2147483647">
    <dxf>
      <font/>
    </dxf>
  </rfmt>
  <rfmt sheetId="1" sqref="C849" start="0" length="2147483647">
    <dxf>
      <font>
        <i/>
      </font>
    </dxf>
  </rfmt>
  <rfmt sheetId="1" sqref="D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49" start="0" length="2147483647">
    <dxf>
      <font/>
    </dxf>
  </rfmt>
  <rfmt sheetId="1" sqref="D849" start="0" length="2147483647">
    <dxf>
      <font>
        <i/>
      </font>
    </dxf>
  </rfmt>
  <rfmt sheetId="1" sqref="E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49" start="0" length="2147483647">
    <dxf>
      <font/>
    </dxf>
  </rfmt>
  <rfmt sheetId="1" sqref="E849" start="0" length="2147483647">
    <dxf>
      <font>
        <i/>
      </font>
    </dxf>
  </rfmt>
  <rfmt sheetId="1" sqref="F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49" start="0" length="2147483647">
    <dxf>
      <font/>
    </dxf>
  </rfmt>
  <rfmt sheetId="1" sqref="F849" start="0" length="2147483647">
    <dxf>
      <font>
        <i/>
      </font>
    </dxf>
  </rfmt>
  <rfmt sheetId="1" sqref="G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49" start="0" length="2147483647">
    <dxf>
      <font/>
    </dxf>
  </rfmt>
  <rfmt sheetId="1" sqref="G849" start="0" length="2147483647">
    <dxf>
      <font>
        <i/>
      </font>
    </dxf>
  </rfmt>
  <rfmt sheetId="1" sqref="H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49" start="0" length="2147483647">
    <dxf>
      <font/>
    </dxf>
  </rfmt>
  <rfmt sheetId="1" sqref="H849" start="0" length="2147483647">
    <dxf>
      <font>
        <i/>
      </font>
    </dxf>
  </rfmt>
  <rfmt sheetId="1" sqref="I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49" start="0" length="2147483647">
    <dxf>
      <font/>
    </dxf>
  </rfmt>
  <rfmt sheetId="1" sqref="I849" start="0" length="2147483647">
    <dxf>
      <font>
        <i/>
      </font>
    </dxf>
  </rfmt>
  <rfmt sheetId="1" sqref="J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49" start="0" length="2147483647">
    <dxf>
      <font/>
    </dxf>
  </rfmt>
  <rfmt sheetId="1" sqref="J849" start="0" length="2147483647">
    <dxf>
      <font>
        <i/>
      </font>
    </dxf>
  </rfmt>
  <rfmt sheetId="1" sqref="K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49" start="0" length="2147483647">
    <dxf>
      <font/>
    </dxf>
  </rfmt>
  <rfmt sheetId="1" sqref="K849" start="0" length="2147483647">
    <dxf>
      <font>
        <i/>
      </font>
    </dxf>
  </rfmt>
  <rfmt sheetId="1" sqref="L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49" start="0" length="2147483647">
    <dxf>
      <font/>
    </dxf>
  </rfmt>
  <rfmt sheetId="1" sqref="L849" start="0" length="2147483647">
    <dxf>
      <font>
        <i/>
      </font>
    </dxf>
  </rfmt>
  <rfmt sheetId="1" sqref="M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49" start="0" length="2147483647">
    <dxf>
      <font/>
    </dxf>
  </rfmt>
  <rfmt sheetId="1" sqref="M849" start="0" length="2147483647">
    <dxf>
      <font>
        <i/>
      </font>
    </dxf>
  </rfmt>
  <rcc rId="3037" sId="1">
    <oc r="N849">
      <f xml:space="preserve"> SUM(N774:N848)</f>
    </oc>
    <nc r="N849">
      <f xml:space="preserve"> SUM(N774:N848)</f>
    </nc>
  </rcc>
  <rfmt sheetId="1" sqref="N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49" start="0" length="2147483647">
    <dxf>
      <font/>
    </dxf>
  </rfmt>
  <rfmt sheetId="1" sqref="N849" start="0" length="2147483647">
    <dxf>
      <font>
        <i/>
      </font>
    </dxf>
  </rfmt>
  <rcc rId="3038" sId="1">
    <oc r="O849">
      <f xml:space="preserve"> SUM(O774:O848)</f>
    </oc>
    <nc r="O849">
      <f xml:space="preserve"> SUM(O774:O848)</f>
    </nc>
  </rcc>
  <rfmt sheetId="1" sqref="O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49" start="0" length="2147483647">
    <dxf>
      <font/>
    </dxf>
  </rfmt>
  <rfmt sheetId="1" sqref="O849" start="0" length="2147483647">
    <dxf>
      <font>
        <i/>
      </font>
    </dxf>
  </rfmt>
  <rcc rId="3039" sId="1">
    <oc r="P849">
      <f xml:space="preserve"> SUM(P774:P848)</f>
    </oc>
    <nc r="P849">
      <f xml:space="preserve"> SUM(P774:P848)</f>
    </nc>
  </rcc>
  <rfmt sheetId="1" sqref="P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49" start="0" length="2147483647">
    <dxf>
      <font/>
    </dxf>
  </rfmt>
  <rfmt sheetId="1" sqref="P849" start="0" length="2147483647">
    <dxf>
      <font>
        <i/>
      </font>
    </dxf>
  </rfmt>
  <rcc rId="3040" sId="1">
    <oc r="Q849">
      <f xml:space="preserve"> SUM(Q774:Q848)</f>
    </oc>
    <nc r="Q849">
      <f xml:space="preserve"> SUM(Q774:Q848)</f>
    </nc>
  </rcc>
  <rfmt sheetId="1" sqref="Q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49" start="0" length="2147483647">
    <dxf>
      <font/>
    </dxf>
  </rfmt>
  <rfmt sheetId="1" sqref="Q849" start="0" length="2147483647">
    <dxf>
      <font>
        <i/>
      </font>
    </dxf>
  </rfmt>
  <rcc rId="3041" sId="1">
    <oc r="R849">
      <f xml:space="preserve"> SUM(R774:R848)</f>
    </oc>
    <nc r="R849">
      <f xml:space="preserve"> SUM(R774:R848)</f>
    </nc>
  </rcc>
  <rfmt sheetId="1" sqref="R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49" start="0" length="2147483647">
    <dxf>
      <font/>
    </dxf>
  </rfmt>
  <rfmt sheetId="1" sqref="R849" start="0" length="2147483647">
    <dxf>
      <font>
        <i/>
      </font>
    </dxf>
  </rfmt>
  <rcc rId="3042" sId="1">
    <oc r="S849">
      <f xml:space="preserve"> SUM(S774:S848)</f>
    </oc>
    <nc r="S849">
      <f xml:space="preserve"> SUM(S774:S848)</f>
    </nc>
  </rcc>
  <rfmt sheetId="1" sqref="S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49" start="0" length="2147483647">
    <dxf>
      <font/>
    </dxf>
  </rfmt>
  <rfmt sheetId="1" sqref="S849" start="0" length="2147483647">
    <dxf>
      <font>
        <i/>
      </font>
    </dxf>
  </rfmt>
  <rcc rId="3043" sId="1">
    <oc r="T849">
      <f xml:space="preserve"> SUM(T774:T848)</f>
    </oc>
    <nc r="T849">
      <f xml:space="preserve"> SUM(T774:T848)</f>
    </nc>
  </rcc>
  <rfmt sheetId="1" sqref="T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49" start="0" length="2147483647">
    <dxf>
      <font/>
    </dxf>
  </rfmt>
  <rfmt sheetId="1" sqref="T849" start="0" length="2147483647">
    <dxf>
      <font>
        <i/>
      </font>
    </dxf>
  </rfmt>
  <rcc rId="3044" sId="1">
    <oc r="U849">
      <f xml:space="preserve"> SUM(U774:U848)</f>
    </oc>
    <nc r="U849">
      <f xml:space="preserve"> SUM(U774:U848)</f>
    </nc>
  </rcc>
  <rfmt sheetId="1" sqref="U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49" start="0" length="2147483647">
    <dxf>
      <font/>
    </dxf>
  </rfmt>
  <rfmt sheetId="1" sqref="U849" start="0" length="2147483647">
    <dxf>
      <font>
        <i/>
      </font>
    </dxf>
  </rfmt>
  <rfmt sheetId="1" sqref="V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49" start="0" length="2147483647">
    <dxf>
      <font/>
    </dxf>
  </rfmt>
  <rfmt sheetId="1" sqref="V849" start="0" length="2147483647">
    <dxf>
      <font>
        <i/>
      </font>
    </dxf>
  </rfmt>
  <rfmt sheetId="1" sqref="W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49" start="0" length="2147483647">
    <dxf>
      <font/>
    </dxf>
  </rfmt>
  <rfmt sheetId="1" sqref="W849" start="0" length="2147483647">
    <dxf>
      <font>
        <i/>
      </font>
    </dxf>
  </rfmt>
  <rfmt sheetId="1" sqref="X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49" start="0" length="2147483647">
    <dxf>
      <font/>
    </dxf>
  </rfmt>
  <rfmt sheetId="1" sqref="X849" start="0" length="2147483647">
    <dxf>
      <font>
        <i/>
      </font>
    </dxf>
  </rfmt>
  <rcc rId="3045" sId="1">
    <oc r="Y849">
      <f xml:space="preserve"> SUM(Y774:Y848)</f>
    </oc>
    <nc r="Y849">
      <f xml:space="preserve"> SUM(Y774:Y848)</f>
    </nc>
  </rcc>
  <rfmt sheetId="1" sqref="Y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49" start="0" length="2147483647">
    <dxf>
      <font/>
    </dxf>
  </rfmt>
  <rfmt sheetId="1" sqref="Y849" start="0" length="2147483647">
    <dxf>
      <font>
        <i/>
      </font>
    </dxf>
  </rfmt>
  <rcc rId="3046" sId="1">
    <oc r="Z849">
      <f xml:space="preserve"> SUM(Z774:Z848)</f>
    </oc>
    <nc r="Z849">
      <f xml:space="preserve"> SUM(Z774:Z848)</f>
    </nc>
  </rcc>
  <rfmt sheetId="1" sqref="Z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49" start="0" length="2147483647">
    <dxf>
      <font/>
    </dxf>
  </rfmt>
  <rfmt sheetId="1" sqref="Z849" start="0" length="2147483647">
    <dxf>
      <font>
        <i/>
      </font>
    </dxf>
  </rfmt>
  <rfmt sheetId="1" sqref="AA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49" start="0" length="2147483647">
    <dxf>
      <font/>
    </dxf>
  </rfmt>
  <rfmt sheetId="1" sqref="AA849" start="0" length="2147483647">
    <dxf>
      <font>
        <i/>
      </font>
    </dxf>
  </rfmt>
  <rfmt sheetId="1" sqref="AB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49" start="0" length="0">
    <dxf>
      <fill>
        <patternFill patternType="solid">
          <bgColor rgb="FFF2F2F2"/>
        </patternFill>
      </fill>
    </dxf>
  </rfmt>
  <rfmt sheetId="1" sqref="AB849" start="0" length="2147483647">
    <dxf>
      <font/>
    </dxf>
  </rfmt>
  <rfmt sheetId="1" sqref="AB849" start="0" length="2147483647">
    <dxf>
      <font>
        <i/>
      </font>
    </dxf>
  </rfmt>
  <rfmt sheetId="1" sqref="AC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49" start="0" length="0">
    <dxf>
      <fill>
        <patternFill patternType="solid">
          <bgColor rgb="FFF2F2F2"/>
        </patternFill>
      </fill>
    </dxf>
  </rfmt>
  <rfmt sheetId="1" sqref="AC849" start="0" length="2147483647">
    <dxf>
      <font/>
    </dxf>
  </rfmt>
  <rfmt sheetId="1" sqref="AC849" start="0" length="2147483647">
    <dxf>
      <font>
        <i/>
      </font>
    </dxf>
  </rfmt>
  <rfmt sheetId="1" sqref="AD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49" start="0" length="0">
    <dxf>
      <fill>
        <patternFill patternType="solid">
          <bgColor rgb="FFF2F2F2"/>
        </patternFill>
      </fill>
    </dxf>
  </rfmt>
  <rfmt sheetId="1" sqref="AD849" start="0" length="2147483647">
    <dxf>
      <font/>
    </dxf>
  </rfmt>
  <rfmt sheetId="1" sqref="AD849" start="0" length="2147483647">
    <dxf>
      <font>
        <i/>
      </font>
    </dxf>
  </rfmt>
  <rfmt sheetId="1" sqref="AE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49" start="0" length="0">
    <dxf>
      <fill>
        <patternFill patternType="solid">
          <bgColor rgb="FFF2F2F2"/>
        </patternFill>
      </fill>
    </dxf>
  </rfmt>
  <rfmt sheetId="1" sqref="AE849" start="0" length="2147483647">
    <dxf>
      <font/>
    </dxf>
  </rfmt>
  <rfmt sheetId="1" sqref="AE849" start="0" length="2147483647">
    <dxf>
      <font>
        <i/>
      </font>
    </dxf>
  </rfmt>
  <rfmt sheetId="1" sqref="AF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49" start="0" length="0">
    <dxf>
      <fill>
        <patternFill patternType="solid">
          <bgColor rgb="FFF2F2F2"/>
        </patternFill>
      </fill>
    </dxf>
  </rfmt>
  <rfmt sheetId="1" sqref="AF849" start="0" length="2147483647">
    <dxf>
      <font/>
    </dxf>
  </rfmt>
  <rfmt sheetId="1" sqref="AF849" start="0" length="2147483647">
    <dxf>
      <font>
        <i/>
      </font>
    </dxf>
  </rfmt>
  <rcc rId="3047" sId="1">
    <oc r="AG849">
      <f xml:space="preserve"> SUM(AG774:AG848)</f>
    </oc>
    <nc r="AG849">
      <f xml:space="preserve"> SUM(AG774:AG848)</f>
    </nc>
  </rcc>
  <rfmt sheetId="1" sqref="AG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49" start="0" length="0">
    <dxf>
      <fill>
        <patternFill patternType="solid">
          <bgColor rgb="FFF2F2F2"/>
        </patternFill>
      </fill>
    </dxf>
  </rfmt>
  <rfmt sheetId="1" sqref="AG849" start="0" length="2147483647">
    <dxf>
      <font/>
    </dxf>
  </rfmt>
  <rfmt sheetId="1" sqref="AG849" start="0" length="2147483647">
    <dxf>
      <font>
        <i/>
      </font>
    </dxf>
  </rfmt>
  <rcc rId="3048" sId="1">
    <oc r="AH849">
      <f xml:space="preserve"> SUM(AH774:AH848)</f>
    </oc>
    <nc r="AH849">
      <f xml:space="preserve"> SUM(AH774:AH848)</f>
    </nc>
  </rcc>
  <rfmt sheetId="1" sqref="AH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49" start="0" length="0">
    <dxf>
      <fill>
        <patternFill patternType="solid">
          <bgColor rgb="FFF2F2F2"/>
        </patternFill>
      </fill>
    </dxf>
  </rfmt>
  <rfmt sheetId="1" sqref="AH849" start="0" length="2147483647">
    <dxf>
      <font/>
    </dxf>
  </rfmt>
  <rfmt sheetId="1" sqref="AH849" start="0" length="2147483647">
    <dxf>
      <font>
        <i/>
      </font>
    </dxf>
  </rfmt>
  <rfmt sheetId="1" sqref="AI8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49" start="0" length="0">
    <dxf>
      <fill>
        <patternFill patternType="solid">
          <bgColor rgb="FFF2F2F2"/>
        </patternFill>
      </fill>
    </dxf>
  </rfmt>
  <rfmt sheetId="1" sqref="AI849" start="0" length="2147483647">
    <dxf>
      <font/>
    </dxf>
  </rfmt>
  <rfmt sheetId="1" sqref="AI849" start="0" length="2147483647">
    <dxf>
      <font>
        <i/>
      </font>
    </dxf>
  </rfmt>
  <rcc rId="3049" sId="1">
    <oc r="AA849">
      <v>13951474.41347746</v>
    </oc>
    <nc r="AA849">
      <v>15127624.84686183</v>
    </nc>
  </rcc>
  <rcc rId="3050" sId="1">
    <oc r="AI849">
      <v>13963885.774033999</v>
    </oc>
    <nc r="AI849">
      <v>15114562.24510612</v>
    </nc>
  </rcc>
  <rcc rId="3051" sId="1">
    <oc r="AA850">
      <v>179116659.62884241</v>
    </oc>
    <nc r="AA850">
      <v>205353302.06097311</v>
    </nc>
  </rcc>
  <rcc rId="3052" sId="1">
    <oc r="AI850">
      <v>180286506.17618155</v>
    </oc>
    <nc r="AI850">
      <v>205080330.42919585</v>
    </nc>
  </rcc>
  <rcc rId="3053" sId="1" numFmtId="34">
    <oc r="F859">
      <v>0.76687154999999996</v>
    </oc>
    <nc r="F859">
      <v>0.72567161999999996</v>
    </nc>
  </rcc>
  <rcc rId="3054" sId="1" numFmtId="34">
    <oc r="AB859">
      <v>0.77086701999999996</v>
    </oc>
    <nc r="AB859">
      <v>0.72856049000000001</v>
    </nc>
  </rcc>
  <rcc rId="3055" sId="1" numFmtId="4">
    <oc r="J859">
      <v>23500000</v>
    </oc>
    <nc r="J859">
      <v>25000000</v>
    </nc>
  </rcc>
  <rcc rId="3056" sId="1" numFmtId="4">
    <oc r="AE859">
      <v>23500000</v>
    </oc>
    <nc r="AE859">
      <v>25000000</v>
    </nc>
  </rcc>
  <rcc rId="3057" sId="1" numFmtId="34">
    <oc r="F858">
      <v>7.8477169699999996</v>
    </oc>
    <nc r="F858">
      <v>7.8501582799999996</v>
    </nc>
  </rcc>
  <rcc rId="3058" sId="1" numFmtId="34">
    <oc r="AB858">
      <v>7.8464579600000004</v>
    </oc>
    <nc r="AB858">
      <v>7.8500613100000001</v>
    </nc>
  </rcc>
  <rcc rId="3059" sId="1" numFmtId="4">
    <oc r="J858">
      <v>136000000</v>
    </oc>
    <nc r="J858">
      <v>0</v>
    </nc>
  </rcc>
  <rcc rId="3060" sId="1" numFmtId="4">
    <oc r="AE858">
      <v>136000000</v>
    </oc>
    <nc r="AE858">
      <v>0</v>
    </nc>
  </rcc>
  <rcc rId="3061" sId="1" numFmtId="34">
    <oc r="F861">
      <v>106.16500164555752</v>
    </oc>
    <nc r="F861">
      <v>110.89080803914001</v>
    </nc>
  </rcc>
  <rcc rId="3062" sId="1" numFmtId="34">
    <oc r="AB861">
      <v>105.78103959490093</v>
    </oc>
    <nc r="AB861">
      <v>110.76809923049402</v>
    </nc>
  </rcc>
  <rcc rId="3063" sId="1" numFmtId="34">
    <oc r="F857">
      <v>57.698591319999998</v>
    </oc>
    <nc r="F857">
      <v>66.475993669999994</v>
    </nc>
  </rcc>
  <rcc rId="3064" sId="1" numFmtId="34">
    <oc r="AB857">
      <v>57.39309343</v>
    </oc>
    <nc r="AB857">
      <v>67.800490449999998</v>
    </nc>
  </rcc>
  <rcc rId="3065" sId="1" numFmtId="34">
    <oc r="F862">
      <v>8.3049711647248667</v>
    </oc>
    <nc r="F862">
      <v>9.1081607754323759</v>
    </nc>
  </rcc>
  <rcc rId="3066" sId="1" numFmtId="34">
    <oc r="AB862">
      <v>8.2302724895076373</v>
    </oc>
    <nc r="AB862">
      <v>9.1112279575478716</v>
    </nc>
  </rcc>
  <rrc rId="3067" sId="1" ref="A863:XFD863" action="insertRow">
    <undo index="0" exp="area" dr="G$1:G$1048576" r="E9" sId="1"/>
    <undo index="8" exp="area" ref3D="1" dr="$AI$1:$AI$1048576" dn="Z_AD46497A_B353_49B5_8E30_BDB4EF8F6988_.wvu.Cols" sId="1"/>
    <undo index="6" exp="area" ref3D="1" dr="$AE$1:$AF$1048576" dn="Z_AD46497A_B353_49B5_8E30_BDB4EF8F6988_.wvu.Cols" sId="1"/>
    <undo index="4" exp="area" ref3D="1" dr="$V$1:$AC$1048576" dn="Z_AD46497A_B353_49B5_8E30_BDB4EF8F6988_.wvu.Cols" sId="1"/>
    <undo index="2" exp="area" ref3D="1" dr="$K$1:$L$1048576" dn="Z_AD46497A_B353_49B5_8E30_BDB4EF8F6988_.wvu.Cols" sId="1"/>
    <undo index="1" exp="area" ref3D="1" dr="$A$1:$D$1048576" dn="Z_AD46497A_B353_49B5_8E30_BDB4EF8F6988_.wvu.Cols" sId="1"/>
  </rrc>
  <rfmt sheetId="1" sqref="A863:AI863" start="0" length="0">
    <dxf>
      <fill>
        <patternFill patternType="none">
          <bgColor indexed="65"/>
        </patternFill>
      </fill>
    </dxf>
  </rfmt>
  <rfmt sheetId="1" sqref="A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863" start="0" length="2147483647">
    <dxf>
      <font/>
    </dxf>
  </rfmt>
  <rfmt sheetId="1" sqref="A863" start="0" length="2147483647">
    <dxf>
      <font/>
    </dxf>
  </rfmt>
  <rfmt sheetId="1" sqref="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3" start="0" length="2147483647">
    <dxf>
      <font/>
    </dxf>
  </rfmt>
  <rfmt sheetId="1" sqref="B863" start="0" length="2147483647">
    <dxf>
      <font/>
    </dxf>
  </rfmt>
  <rfmt sheetId="1" sqref="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3" start="0" length="2147483647">
    <dxf>
      <font/>
    </dxf>
  </rfmt>
  <rfmt sheetId="1" sqref="C863" start="0" length="2147483647">
    <dxf>
      <font/>
    </dxf>
  </rfmt>
  <rfmt sheetId="1" sqref="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3" start="0" length="2147483647">
    <dxf>
      <font/>
    </dxf>
  </rfmt>
  <rfmt sheetId="1" sqref="D863" start="0" length="2147483647">
    <dxf>
      <font/>
    </dxf>
  </rfmt>
  <rfmt sheetId="1" sqref="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3" start="0" length="2147483647">
    <dxf>
      <font/>
    </dxf>
  </rfmt>
  <rfmt sheetId="1" sqref="E863" start="0" length="2147483647">
    <dxf>
      <font/>
    </dxf>
  </rfmt>
  <rfmt sheetId="1" sqref="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3" start="0" length="2147483647">
    <dxf>
      <font/>
    </dxf>
  </rfmt>
  <rfmt sheetId="1" sqref="F863" start="0" length="2147483647">
    <dxf>
      <font/>
    </dxf>
  </rfmt>
  <rfmt sheetId="1" sqref="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3" start="0" length="2147483647">
    <dxf>
      <font/>
    </dxf>
  </rfmt>
  <rfmt sheetId="1" sqref="G863" start="0" length="2147483647">
    <dxf>
      <font/>
    </dxf>
  </rfmt>
  <rfmt sheetId="1" sqref="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3" start="0" length="2147483647">
    <dxf>
      <font/>
    </dxf>
  </rfmt>
  <rfmt sheetId="1" sqref="H863" start="0" length="2147483647">
    <dxf>
      <font/>
    </dxf>
  </rfmt>
  <rfmt sheetId="1" sqref="I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3" start="0" length="2147483647">
    <dxf>
      <font/>
    </dxf>
  </rfmt>
  <rfmt sheetId="1" sqref="I863" start="0" length="2147483647">
    <dxf>
      <font/>
    </dxf>
  </rfmt>
  <rfmt sheetId="1" sqref="J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3" start="0" length="2147483647">
    <dxf>
      <font/>
    </dxf>
  </rfmt>
  <rfmt sheetId="1" sqref="J863" start="0" length="2147483647">
    <dxf>
      <font/>
    </dxf>
  </rfmt>
  <rfmt sheetId="1" sqref="K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3" start="0" length="2147483647">
    <dxf>
      <font/>
    </dxf>
  </rfmt>
  <rfmt sheetId="1" sqref="K863" start="0" length="2147483647">
    <dxf>
      <font/>
    </dxf>
  </rfmt>
  <rfmt sheetId="1" sqref="L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3" start="0" length="2147483647">
    <dxf>
      <font/>
    </dxf>
  </rfmt>
  <rfmt sheetId="1" sqref="L863" start="0" length="2147483647">
    <dxf>
      <font/>
    </dxf>
  </rfmt>
  <rfmt sheetId="1" sqref="M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3" start="0" length="2147483647">
    <dxf>
      <font/>
    </dxf>
  </rfmt>
  <rfmt sheetId="1" sqref="M863" start="0" length="2147483647">
    <dxf>
      <font/>
    </dxf>
  </rfmt>
  <rfmt sheetId="1" sqref="N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3" start="0" length="2147483647">
    <dxf>
      <font/>
    </dxf>
  </rfmt>
  <rfmt sheetId="1" sqref="N863" start="0" length="2147483647">
    <dxf>
      <font/>
    </dxf>
  </rfmt>
  <rfmt sheetId="1" sqref="O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3" start="0" length="2147483647">
    <dxf>
      <font/>
    </dxf>
  </rfmt>
  <rfmt sheetId="1" sqref="O863" start="0" length="2147483647">
    <dxf>
      <font/>
    </dxf>
  </rfmt>
  <rfmt sheetId="1" sqref="P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3" start="0" length="2147483647">
    <dxf>
      <font/>
    </dxf>
  </rfmt>
  <rfmt sheetId="1" sqref="P863" start="0" length="2147483647">
    <dxf>
      <font/>
    </dxf>
  </rfmt>
  <rfmt sheetId="1" sqref="Q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3" start="0" length="2147483647">
    <dxf>
      <font/>
    </dxf>
  </rfmt>
  <rfmt sheetId="1" sqref="Q863" start="0" length="2147483647">
    <dxf>
      <font/>
    </dxf>
  </rfmt>
  <rfmt sheetId="1" sqref="R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3" start="0" length="2147483647">
    <dxf>
      <font/>
    </dxf>
  </rfmt>
  <rfmt sheetId="1" sqref="R863" start="0" length="2147483647">
    <dxf>
      <font/>
    </dxf>
  </rfmt>
  <rfmt sheetId="1" sqref="S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3" start="0" length="2147483647">
    <dxf>
      <font/>
    </dxf>
  </rfmt>
  <rfmt sheetId="1" sqref="S863" start="0" length="2147483647">
    <dxf>
      <font/>
    </dxf>
  </rfmt>
  <rfmt sheetId="1" sqref="T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3" start="0" length="2147483647">
    <dxf>
      <font/>
    </dxf>
  </rfmt>
  <rfmt sheetId="1" sqref="T863" start="0" length="2147483647">
    <dxf>
      <font/>
    </dxf>
  </rfmt>
  <rfmt sheetId="1" sqref="U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3" start="0" length="2147483647">
    <dxf>
      <font/>
    </dxf>
  </rfmt>
  <rfmt sheetId="1" sqref="U863" start="0" length="2147483647">
    <dxf>
      <font/>
    </dxf>
  </rfmt>
  <rfmt sheetId="1" sqref="V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3" start="0" length="2147483647">
    <dxf>
      <font/>
    </dxf>
  </rfmt>
  <rfmt sheetId="1" sqref="V863" start="0" length="2147483647">
    <dxf>
      <font/>
    </dxf>
  </rfmt>
  <rfmt sheetId="1" sqref="W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3" start="0" length="2147483647">
    <dxf>
      <font/>
    </dxf>
  </rfmt>
  <rfmt sheetId="1" sqref="W863" start="0" length="2147483647">
    <dxf>
      <font/>
    </dxf>
  </rfmt>
  <rfmt sheetId="1" sqref="X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3" start="0" length="2147483647">
    <dxf>
      <font/>
    </dxf>
  </rfmt>
  <rfmt sheetId="1" sqref="X863" start="0" length="2147483647">
    <dxf>
      <font/>
    </dxf>
  </rfmt>
  <rfmt sheetId="1" sqref="Y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3" start="0" length="2147483647">
    <dxf>
      <font/>
    </dxf>
  </rfmt>
  <rfmt sheetId="1" sqref="Y863" start="0" length="2147483647">
    <dxf>
      <font/>
    </dxf>
  </rfmt>
  <rfmt sheetId="1" sqref="Z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3" start="0" length="2147483647">
    <dxf>
      <font/>
    </dxf>
  </rfmt>
  <rfmt sheetId="1" sqref="Z863" start="0" length="2147483647">
    <dxf>
      <font/>
    </dxf>
  </rfmt>
  <rfmt sheetId="1" sqref="AA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A863" start="0" length="2147483647">
    <dxf>
      <font/>
    </dxf>
  </rfmt>
  <rfmt sheetId="1" sqref="AA863" start="0" length="2147483647">
    <dxf>
      <font/>
    </dxf>
  </rfmt>
  <rfmt sheetId="1" sqref="A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3" start="0" length="0">
    <dxf>
      <fill>
        <patternFill patternType="solid">
          <bgColor rgb="FFF2F2F2"/>
        </patternFill>
      </fill>
    </dxf>
  </rfmt>
  <rfmt sheetId="1" sqref="AB863" start="0" length="2147483647">
    <dxf>
      <font/>
    </dxf>
  </rfmt>
  <rfmt sheetId="1" sqref="AB863" start="0" length="2147483647">
    <dxf>
      <font/>
    </dxf>
  </rfmt>
  <rfmt sheetId="1" sqref="A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3" start="0" length="0">
    <dxf>
      <fill>
        <patternFill patternType="solid">
          <bgColor rgb="FFF2F2F2"/>
        </patternFill>
      </fill>
    </dxf>
  </rfmt>
  <rfmt sheetId="1" sqref="AC863" start="0" length="2147483647">
    <dxf>
      <font/>
    </dxf>
  </rfmt>
  <rfmt sheetId="1" sqref="AC863" start="0" length="2147483647">
    <dxf>
      <font/>
    </dxf>
  </rfmt>
  <rfmt sheetId="1" sqref="A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3" start="0" length="0">
    <dxf>
      <fill>
        <patternFill patternType="solid">
          <bgColor rgb="FFF2F2F2"/>
        </patternFill>
      </fill>
    </dxf>
  </rfmt>
  <rfmt sheetId="1" sqref="AD863" start="0" length="2147483647">
    <dxf>
      <font/>
    </dxf>
  </rfmt>
  <rfmt sheetId="1" sqref="AD863" start="0" length="2147483647">
    <dxf>
      <font/>
    </dxf>
  </rfmt>
  <rfmt sheetId="1" sqref="A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3" start="0" length="0">
    <dxf>
      <fill>
        <patternFill patternType="solid">
          <bgColor rgb="FFF2F2F2"/>
        </patternFill>
      </fill>
    </dxf>
  </rfmt>
  <rfmt sheetId="1" sqref="AE863" start="0" length="2147483647">
    <dxf>
      <font/>
    </dxf>
  </rfmt>
  <rfmt sheetId="1" sqref="AE863" start="0" length="2147483647">
    <dxf>
      <font/>
    </dxf>
  </rfmt>
  <rfmt sheetId="1" sqref="A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3" start="0" length="0">
    <dxf>
      <fill>
        <patternFill patternType="solid">
          <bgColor rgb="FFF2F2F2"/>
        </patternFill>
      </fill>
    </dxf>
  </rfmt>
  <rfmt sheetId="1" sqref="AF863" start="0" length="2147483647">
    <dxf>
      <font/>
    </dxf>
  </rfmt>
  <rfmt sheetId="1" sqref="AF863" start="0" length="2147483647">
    <dxf>
      <font/>
    </dxf>
  </rfmt>
  <rfmt sheetId="1" sqref="A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3" start="0" length="0">
    <dxf>
      <fill>
        <patternFill patternType="solid">
          <bgColor rgb="FFF2F2F2"/>
        </patternFill>
      </fill>
    </dxf>
  </rfmt>
  <rfmt sheetId="1" sqref="AG863" start="0" length="2147483647">
    <dxf>
      <font/>
    </dxf>
  </rfmt>
  <rfmt sheetId="1" sqref="AG863" start="0" length="2147483647">
    <dxf>
      <font/>
    </dxf>
  </rfmt>
  <rfmt sheetId="1" sqref="A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3" start="0" length="0">
    <dxf>
      <fill>
        <patternFill patternType="solid">
          <bgColor rgb="FFF2F2F2"/>
        </patternFill>
      </fill>
    </dxf>
  </rfmt>
  <rfmt sheetId="1" sqref="AH863" start="0" length="2147483647">
    <dxf>
      <font/>
    </dxf>
  </rfmt>
  <rfmt sheetId="1" sqref="AH863" start="0" length="2147483647">
    <dxf>
      <font/>
    </dxf>
  </rfmt>
  <rfmt sheetId="1" sqref="AI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I863" start="0" length="0">
    <dxf>
      <fill>
        <patternFill patternType="solid">
          <bgColor rgb="FFF2F2F2"/>
        </patternFill>
      </fill>
    </dxf>
  </rfmt>
  <rfmt sheetId="1" sqref="AI863" start="0" length="2147483647">
    <dxf>
      <font/>
    </dxf>
  </rfmt>
  <rfmt sheetId="1" sqref="AI863" start="0" length="2147483647">
    <dxf>
      <font/>
    </dxf>
  </rfmt>
  <rfmt sheetId="1" sqref="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B863" start="0" length="2147483647">
    <dxf>
      <font/>
    </dxf>
  </rfmt>
  <rfmt sheetId="1" sqref="B863" start="0" length="2147483647">
    <dxf>
      <font/>
    </dxf>
  </rfmt>
  <rcc rId="3068" sId="1">
    <nc r="C863" t="inlineStr">
      <is>
        <t>USDZAR Curncy</t>
      </is>
    </nc>
  </rcc>
  <rfmt sheetId="1" sqref="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C863" start="0" length="2147483647">
    <dxf>
      <font/>
    </dxf>
  </rfmt>
  <rfmt sheetId="1" sqref="C863" start="0" length="2147483647">
    <dxf>
      <font/>
    </dxf>
  </rfmt>
  <rcc rId="3069" sId="1">
    <nc r="E863" t="inlineStr">
      <is>
        <t>$/ZAR</t>
      </is>
    </nc>
  </rcc>
  <rfmt sheetId="1" sqref="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E863" start="0" length="2147483647">
    <dxf>
      <font/>
    </dxf>
  </rfmt>
  <rfmt sheetId="1" sqref="E863" start="0" length="2147483647">
    <dxf>
      <font/>
    </dxf>
  </rfmt>
  <rcc rId="3070" sId="1">
    <nc r="D863" t="inlineStr">
      <is>
        <t>USD</t>
      </is>
    </nc>
  </rcc>
  <rfmt sheetId="1" sqref="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D863" start="0" length="2147483647">
    <dxf>
      <font/>
    </dxf>
  </rfmt>
  <rfmt sheetId="1" sqref="D863" start="0" length="2147483647">
    <dxf>
      <font/>
    </dxf>
  </rfmt>
  <rcc rId="3071" sId="1" numFmtId="34">
    <nc r="F863">
      <v>14.209110089999999</v>
    </nc>
  </rcc>
  <rfmt sheetId="1" sqref="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F863" start="0" length="2147483647">
    <dxf>
      <font/>
    </dxf>
  </rfmt>
  <rfmt sheetId="1" sqref="F863" start="0" length="2147483647">
    <dxf>
      <font/>
    </dxf>
  </rfmt>
  <rcc rId="3072" sId="1">
    <nc r="G863">
      <f>_xll.BDP(C863,$G$11)</f>
    </nc>
  </rcc>
  <rfmt sheetId="1" sqref="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G863" start="0" length="2147483647">
    <dxf>
      <font/>
    </dxf>
  </rfmt>
  <rfmt sheetId="1" sqref="G863" start="0" length="2147483647">
    <dxf>
      <font/>
    </dxf>
  </rfmt>
  <rcc rId="3073" sId="1" numFmtId="34">
    <nc r="AB863">
      <v>14.30889823</v>
    </nc>
  </rcc>
  <rfmt sheetId="1" sqref="AB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B863" start="0" length="0">
    <dxf>
      <fill>
        <patternFill patternType="solid">
          <bgColor rgb="FFF2F2F2"/>
        </patternFill>
      </fill>
    </dxf>
  </rfmt>
  <rfmt sheetId="1" sqref="AB863" start="0" length="2147483647">
    <dxf>
      <font/>
    </dxf>
  </rfmt>
  <rfmt sheetId="1" sqref="AB863" start="0" length="2147483647">
    <dxf>
      <font/>
    </dxf>
  </rfmt>
  <rcc rId="3074" sId="1">
    <nc r="H863">
      <f>IF(OR(OR(G863="#N/A N/A",G863="#N/A Real Time"),OR(F863="#N/A N/A",F863="#N/A Real Time")),0,  G863 - F863)</f>
    </nc>
  </rcc>
  <rfmt sheetId="1" sqref="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H863" start="0" length="2147483647">
    <dxf>
      <font/>
    </dxf>
  </rfmt>
  <rfmt sheetId="1" sqref="H863" start="0" length="2147483647">
    <dxf>
      <font/>
    </dxf>
  </rfmt>
  <rcc rId="3075" sId="1">
    <nc r="I863">
      <f>IF(OR(F863=0,F863="#N/A N/A"),0,H863 / F863*100)</f>
    </nc>
  </rcc>
  <rfmt sheetId="1" sqref="I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I863" start="0" length="2147483647">
    <dxf>
      <font/>
    </dxf>
  </rfmt>
  <rfmt sheetId="1" sqref="I863" start="0" length="2147483647">
    <dxf>
      <font/>
    </dxf>
  </rfmt>
  <rcc rId="3076" sId="1" numFmtId="4">
    <nc r="J863">
      <v>20000000</v>
    </nc>
  </rcc>
  <rfmt sheetId="1" sqref="J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J863" start="0" length="2147483647">
    <dxf>
      <font/>
    </dxf>
  </rfmt>
  <rfmt sheetId="1" sqref="J863" start="0" length="2147483647">
    <dxf>
      <font/>
    </dxf>
  </rfmt>
  <rcc rId="3077" sId="1">
    <nc r="K863">
      <f>CONCATENATE(D864,D863, " Curncy")</f>
    </nc>
  </rcc>
  <rfmt sheetId="1" sqref="K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K863" start="0" length="2147483647">
    <dxf>
      <font/>
    </dxf>
  </rfmt>
  <rfmt sheetId="1" sqref="K863" start="0" length="2147483647">
    <dxf>
      <font/>
    </dxf>
  </rfmt>
  <rcc rId="3078" sId="1">
    <nc r="L863">
      <f>IF(D863 = D864,1,_xll.BDP(K863,$L$11))</f>
    </nc>
  </rcc>
  <rfmt sheetId="1" sqref="L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863" start="0" length="2147483647">
    <dxf>
      <font/>
    </dxf>
  </rfmt>
  <rfmt sheetId="1" sqref="L863" start="0" length="2147483647">
    <dxf>
      <font/>
    </dxf>
  </rfmt>
  <rcc rId="3079" sId="1">
    <nc r="M863">
      <f>IF(D863 = D864,1,_xll.BDP(K863,$M$11)*L863)</f>
    </nc>
  </rcc>
  <rfmt sheetId="1" sqref="M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863" start="0" length="2147483647">
    <dxf>
      <font/>
    </dxf>
  </rfmt>
  <rfmt sheetId="1" sqref="M863" start="0" length="2147483647">
    <dxf>
      <font/>
    </dxf>
  </rfmt>
  <rcc rId="3080" sId="1">
    <nc r="N863">
      <f>H863*J863/M863/G863</f>
    </nc>
  </rcc>
  <rfmt sheetId="1" sqref="N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N863" start="0" length="2147483647">
    <dxf>
      <font/>
    </dxf>
  </rfmt>
  <rfmt sheetId="1" sqref="N863" start="0" length="2147483647">
    <dxf>
      <font/>
    </dxf>
  </rfmt>
  <rfmt sheetId="1" sqref="O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O863" start="0" length="2147483647">
    <dxf>
      <font/>
    </dxf>
  </rfmt>
  <rfmt sheetId="1" sqref="O863" start="0" length="2147483647">
    <dxf>
      <font/>
    </dxf>
  </rfmt>
  <rcc rId="3081" sId="1">
    <nc r="P863">
      <f>N863 / AA864</f>
    </nc>
  </rcc>
  <rfmt sheetId="1" sqref="P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P863" start="0" length="2147483647">
    <dxf>
      <font/>
    </dxf>
  </rfmt>
  <rfmt sheetId="1" sqref="P863" start="0" length="2147483647">
    <dxf>
      <font/>
    </dxf>
  </rfmt>
  <rcc rId="3082" sId="1">
    <nc r="Q863">
      <f>ABS(IF(J863=0,0,J863/M863))</f>
    </nc>
  </rcc>
  <rfmt sheetId="1" sqref="Q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Q863" start="0" length="2147483647">
    <dxf>
      <font/>
    </dxf>
  </rfmt>
  <rfmt sheetId="1" sqref="Q863" start="0" length="2147483647">
    <dxf>
      <font/>
    </dxf>
  </rfmt>
  <rfmt sheetId="1" sqref="R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R863" start="0" length="2147483647">
    <dxf>
      <font/>
    </dxf>
  </rfmt>
  <rfmt sheetId="1" sqref="R863" start="0" length="2147483647">
    <dxf>
      <font/>
    </dxf>
  </rfmt>
  <rcc rId="3083" sId="1">
    <nc r="S863">
      <f>Q863 / AA864*100</f>
    </nc>
  </rcc>
  <rfmt sheetId="1" sqref="S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S863" start="0" length="2147483647">
    <dxf>
      <font/>
    </dxf>
  </rfmt>
  <rfmt sheetId="1" sqref="S863" start="0" length="2147483647">
    <dxf>
      <font/>
    </dxf>
  </rfmt>
  <rfmt sheetId="1" sqref="T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T863" start="0" length="2147483647">
    <dxf>
      <font/>
    </dxf>
  </rfmt>
  <rfmt sheetId="1" sqref="T863" start="0" length="2147483647">
    <dxf>
      <font/>
    </dxf>
  </rfmt>
  <rfmt sheetId="1" sqref="U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U863" start="0" length="2147483647">
    <dxf>
      <font/>
    </dxf>
  </rfmt>
  <rfmt sheetId="1" sqref="U863" start="0" length="2147483647">
    <dxf>
      <font/>
    </dxf>
  </rfmt>
  <rcc rId="3084" sId="1">
    <nc r="V863">
      <f>IF(EXACT(D863,UPPER(D863)),1,0.01)/X863</f>
    </nc>
  </rcc>
  <rfmt sheetId="1" sqref="V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V863" start="0" length="2147483647">
    <dxf>
      <font/>
    </dxf>
  </rfmt>
  <rfmt sheetId="1" sqref="V863" start="0" length="2147483647">
    <dxf>
      <font/>
    </dxf>
  </rfmt>
  <rcc rId="3085" sId="1">
    <nc r="W863">
      <v>2</v>
    </nc>
  </rcc>
  <rfmt sheetId="1" sqref="W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W863" start="0" length="2147483647">
    <dxf>
      <font/>
    </dxf>
  </rfmt>
  <rfmt sheetId="1" sqref="W863" start="0" length="2147483647">
    <dxf>
      <font/>
    </dxf>
  </rfmt>
  <rcc rId="3086" sId="1">
    <nc r="X863">
      <v>1</v>
    </nc>
  </rcc>
  <rfmt sheetId="1" sqref="X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X863" start="0" length="2147483647">
    <dxf>
      <font/>
    </dxf>
  </rfmt>
  <rfmt sheetId="1" sqref="X863" start="0" length="2147483647">
    <dxf>
      <font/>
    </dxf>
  </rfmt>
  <rcc rId="3087" sId="1">
    <nc r="Y863">
      <f>IF(AND(S863&lt;0,O863&gt;0),O863,0)</f>
    </nc>
  </rcc>
  <rfmt sheetId="1" sqref="Y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Y863" start="0" length="2147483647">
    <dxf>
      <font/>
    </dxf>
  </rfmt>
  <rfmt sheetId="1" sqref="Y863" start="0" length="2147483647">
    <dxf>
      <font/>
    </dxf>
  </rfmt>
  <rcc rId="3088" sId="1">
    <nc r="Z863">
      <f>IF(AND(S863&gt;0,O863&gt;0),O863,0)</f>
    </nc>
  </rcc>
  <rfmt sheetId="1" sqref="Z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Z863" start="0" length="2147483647">
    <dxf>
      <font/>
    </dxf>
  </rfmt>
  <rfmt sheetId="1" sqref="Z863" start="0" length="2147483647">
    <dxf>
      <font/>
    </dxf>
  </rfmt>
  <rcc rId="3089" sId="1">
    <nc r="AC863">
      <f>IF(OR(OR(F863="#N/A N/A",F863="#N/A Real Time"),OR(AB863="#N/A N/A",AB863="#N/A Real Time")),0,  F863 - AB863)</f>
    </nc>
  </rcc>
  <rfmt sheetId="1" sqref="AC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C863" start="0" length="0">
    <dxf>
      <fill>
        <patternFill patternType="solid">
          <bgColor rgb="FFF2F2F2"/>
        </patternFill>
      </fill>
    </dxf>
  </rfmt>
  <rfmt sheetId="1" sqref="AC863" start="0" length="2147483647">
    <dxf>
      <font/>
    </dxf>
  </rfmt>
  <rfmt sheetId="1" sqref="AC863" start="0" length="2147483647">
    <dxf>
      <font/>
    </dxf>
  </rfmt>
  <rcc rId="3090" sId="1">
    <nc r="AD863">
      <f>IF(OR(AB863=0,AB863="#N/A N/A"),0,AC863 / AB863*100)</f>
    </nc>
  </rcc>
  <rfmt sheetId="1" sqref="AD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D863" start="0" length="0">
    <dxf>
      <fill>
        <patternFill patternType="solid">
          <bgColor rgb="FFF2F2F2"/>
        </patternFill>
      </fill>
    </dxf>
  </rfmt>
  <rfmt sheetId="1" sqref="AD863" start="0" length="2147483647">
    <dxf>
      <font/>
    </dxf>
  </rfmt>
  <rfmt sheetId="1" sqref="AD863" start="0" length="2147483647">
    <dxf>
      <font/>
    </dxf>
  </rfmt>
  <rcc rId="3091" sId="1" numFmtId="4">
    <nc r="AE863">
      <v>0</v>
    </nc>
  </rcc>
  <rfmt sheetId="1" sqref="AE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E863" start="0" length="0">
    <dxf>
      <fill>
        <patternFill patternType="solid">
          <bgColor rgb="FFF2F2F2"/>
        </patternFill>
      </fill>
    </dxf>
  </rfmt>
  <rfmt sheetId="1" sqref="AE863" start="0" length="2147483647">
    <dxf>
      <font/>
    </dxf>
  </rfmt>
  <rfmt sheetId="1" sqref="AE863" start="0" length="2147483647">
    <dxf>
      <font/>
    </dxf>
  </rfmt>
  <rcc rId="3092" sId="1">
    <nc r="AF863">
      <f>IF(D863 = D864,1,_xll.BDP(K863,$AF$11)*L863)</f>
    </nc>
  </rcc>
  <rfmt sheetId="1" sqref="AF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F863" start="0" length="0">
    <dxf>
      <fill>
        <patternFill patternType="solid">
          <bgColor rgb="FFF2F2F2"/>
        </patternFill>
      </fill>
    </dxf>
  </rfmt>
  <rfmt sheetId="1" sqref="AF863" start="0" length="2147483647">
    <dxf>
      <font/>
    </dxf>
  </rfmt>
  <rfmt sheetId="1" sqref="AF863" start="0" length="2147483647">
    <dxf>
      <font/>
    </dxf>
  </rfmt>
  <rfmt sheetId="1" sqref="AG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G863" start="0" length="0">
    <dxf>
      <fill>
        <patternFill patternType="solid">
          <bgColor rgb="FFF2F2F2"/>
        </patternFill>
      </fill>
    </dxf>
  </rfmt>
  <rfmt sheetId="1" sqref="AG863" start="0" length="2147483647">
    <dxf>
      <font/>
    </dxf>
  </rfmt>
  <rfmt sheetId="1" sqref="AG863" start="0" length="2147483647">
    <dxf>
      <font/>
    </dxf>
  </rfmt>
  <rcc rId="3093" sId="1">
    <nc r="AH863">
      <f>AC863*AE863/AF863/AB863 / AI864</f>
    </nc>
  </rcc>
  <rfmt sheetId="1" sqref="AH8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H863" start="0" length="0">
    <dxf>
      <fill>
        <patternFill patternType="solid">
          <bgColor rgb="FFF2F2F2"/>
        </patternFill>
      </fill>
    </dxf>
  </rfmt>
  <rfmt sheetId="1" sqref="AH863" start="0" length="2147483647">
    <dxf>
      <font/>
    </dxf>
  </rfmt>
  <rfmt sheetId="1" sqref="AH863" start="0" length="2147483647">
    <dxf>
      <font/>
    </dxf>
  </rfmt>
  <rcc rId="3094" sId="1" numFmtId="34">
    <oc r="F855">
      <v>1.40988472</v>
    </oc>
    <nc r="F855">
      <v>1.2753168100000001</v>
    </nc>
  </rcc>
  <rcc rId="3095" sId="1" numFmtId="34">
    <oc r="AB855">
      <v>1.41435581</v>
    </oc>
    <nc r="AB855">
      <v>1.27775291</v>
    </nc>
  </rcc>
  <rcc rId="3096" sId="1" numFmtId="4">
    <oc r="J855">
      <v>-48000000</v>
    </oc>
    <nc r="J855">
      <v>-95000000</v>
    </nc>
  </rcc>
  <rcc rId="3097" sId="1" numFmtId="4">
    <oc r="AE855">
      <v>-36000000</v>
    </oc>
    <nc r="AE855">
      <v>-95000000</v>
    </nc>
  </rcc>
  <rcc rId="3098" sId="1" numFmtId="34">
    <oc r="F860">
      <v>16.60974775</v>
    </oc>
    <nc r="F860">
      <v>18.121116969999999</v>
    </nc>
  </rcc>
  <rcc rId="3099" sId="1" numFmtId="34">
    <oc r="AB860">
      <v>16.47084332</v>
    </oc>
    <nc r="AB860">
      <v>18.283236349999999</v>
    </nc>
  </rcc>
  <rcc rId="3100" sId="1" numFmtId="34">
    <oc r="F854">
      <v>1.2352000000000001</v>
    </oc>
    <nc r="F854">
      <v>1.1372</v>
    </nc>
  </rcc>
  <rcc rId="3101" sId="1" numFmtId="34">
    <oc r="AB854">
      <v>1.2394000000000001</v>
    </oc>
    <nc r="AB854">
      <v>1.1417999999999999</v>
    </nc>
  </rcc>
  <rcc rId="3102" sId="1" numFmtId="34">
    <oc r="F856">
      <v>0.87609999999999999</v>
    </oc>
    <nc r="F856">
      <v>0.89170000000000005</v>
    </nc>
  </rcc>
  <rcc rId="3103" sId="1" numFmtId="34">
    <oc r="AB856">
      <v>0.87629999999999997</v>
    </oc>
    <nc r="AB856">
      <v>0.89359999999999995</v>
    </nc>
  </rcc>
  <rcc rId="3104" sId="1">
    <oc r="N864">
      <f xml:space="preserve"> SUM(N851:N862)</f>
    </oc>
    <nc r="N864">
      <f xml:space="preserve"> SUM(N851:N863)</f>
    </nc>
  </rcc>
  <rcc rId="3105" sId="1">
    <oc r="O864">
      <f xml:space="preserve"> SUM(O851:O862)</f>
    </oc>
    <nc r="O864">
      <f xml:space="preserve"> SUM(O851:O863)</f>
    </nc>
  </rcc>
  <rcc rId="3106" sId="1">
    <oc r="P864">
      <f xml:space="preserve"> SUM(P851:P862)</f>
    </oc>
    <nc r="P864">
      <f xml:space="preserve"> SUM(P851:P863)</f>
    </nc>
  </rcc>
  <rcc rId="3107" sId="1">
    <oc r="Q864">
      <f xml:space="preserve"> SUM(Q851:Q862)</f>
    </oc>
    <nc r="Q864">
      <f xml:space="preserve"> SUM(Q851:Q863)</f>
    </nc>
  </rcc>
  <rcc rId="3108" sId="1">
    <oc r="R864">
      <f xml:space="preserve"> SUM(R851:R862)</f>
    </oc>
    <nc r="R864">
      <f xml:space="preserve"> SUM(R851:R863)</f>
    </nc>
  </rcc>
  <rcc rId="3109" sId="1">
    <oc r="S864">
      <f xml:space="preserve"> SUM(S851:S862)</f>
    </oc>
    <nc r="S864">
      <f xml:space="preserve"> SUM(S851:S863)</f>
    </nc>
  </rcc>
  <rcc rId="3110" sId="1">
    <oc r="T864">
      <f xml:space="preserve"> SUM(T851:T862)</f>
    </oc>
    <nc r="T864">
      <f xml:space="preserve"> SUM(T851:T863)</f>
    </nc>
  </rcc>
  <rcc rId="3111" sId="1">
    <oc r="U864">
      <f xml:space="preserve"> SUM(U851:U862)</f>
    </oc>
    <nc r="U864">
      <f xml:space="preserve"> SUM(U851:U863)</f>
    </nc>
  </rcc>
  <rcc rId="3112" sId="1">
    <oc r="Y864">
      <f xml:space="preserve"> SUM(Y851:Y862)</f>
    </oc>
    <nc r="Y864">
      <f xml:space="preserve"> SUM(Y851:Y863)</f>
    </nc>
  </rcc>
  <rcc rId="3113" sId="1">
    <oc r="Z864">
      <f xml:space="preserve"> SUM(Z851:Z862)</f>
    </oc>
    <nc r="Z864">
      <f xml:space="preserve"> SUM(Z851:Z863)</f>
    </nc>
  </rcc>
  <rcc rId="3114" sId="1">
    <oc r="AG864">
      <f xml:space="preserve"> SUM(AG851:AG862)</f>
    </oc>
    <nc r="AG864">
      <f xml:space="preserve"> SUM(AG851:AG863)</f>
    </nc>
  </rcc>
  <rcc rId="3115" sId="1">
    <oc r="AH864">
      <f xml:space="preserve"> SUM(AH851:AH862)</f>
    </oc>
    <nc r="AH864">
      <f xml:space="preserve"> SUM(AH851:AH863)</f>
    </nc>
  </rcc>
  <rcc rId="3116" sId="1" numFmtId="34">
    <oc r="AA864">
      <v>178300497.730378</v>
    </oc>
    <nc r="AA864">
      <v>202802405.98721448</v>
    </nc>
  </rcc>
  <rcc rId="3117" sId="1">
    <oc r="AI864">
      <v>170828926.4888916</v>
    </oc>
    <nc r="AI864">
      <v>197047000.50744033</v>
    </nc>
  </rcc>
  <rcc rId="3118" sId="1" numFmtId="34">
    <oc r="F869">
      <v>1.40988472</v>
    </oc>
    <nc r="F869">
      <v>1.2753168100000001</v>
    </nc>
  </rcc>
  <rcc rId="3119" sId="1" numFmtId="34">
    <oc r="AB869">
      <v>1.41435581</v>
    </oc>
    <nc r="AB869">
      <v>1.27775291</v>
    </nc>
  </rcc>
  <rcc rId="3120" sId="1" numFmtId="4">
    <oc r="J869">
      <v>7520000</v>
    </oc>
    <nc r="J869">
      <v>3905000</v>
    </nc>
  </rcc>
  <rcc rId="3121" sId="1" numFmtId="4">
    <oc r="AE869">
      <v>8820000</v>
    </oc>
    <nc r="AE869">
      <v>3905000</v>
    </nc>
  </rcc>
  <rcc rId="3122" sId="1">
    <oc r="AA870">
      <v>14306292.10178398</v>
    </oc>
    <nc r="AA870">
      <v>22143969.69753617</v>
    </nc>
  </rcc>
  <rcc rId="3123" sId="1">
    <oc r="AI870">
      <v>14331862.26110889</v>
    </oc>
    <nc r="AI870">
      <v>22170748.27275696</v>
    </nc>
  </rcc>
  <rcc rId="3124" sId="1" numFmtId="34">
    <oc r="F875">
      <v>1.40988472</v>
    </oc>
    <nc r="F875">
      <v>1.2753168100000001</v>
    </nc>
  </rcc>
  <rcc rId="3125" sId="1" numFmtId="34">
    <oc r="AB875">
      <v>1.41435581</v>
    </oc>
    <nc r="AB875">
      <v>1.27775291</v>
    </nc>
  </rcc>
  <rcc rId="3126" sId="1" numFmtId="4">
    <oc r="J875">
      <v>18830000</v>
    </oc>
    <nc r="J875">
      <v>6175000</v>
    </nc>
  </rcc>
  <rcc rId="3127" sId="1" numFmtId="4">
    <oc r="AE875">
      <v>22230000</v>
    </oc>
    <nc r="AE875">
      <v>6175000</v>
    </nc>
  </rcc>
  <rcc rId="3128" sId="1">
    <oc r="AA876">
      <v>32599466.485082749</v>
    </oc>
    <nc r="AA876">
      <v>41395975.704820141</v>
    </nc>
  </rcc>
  <rcc rId="3129" sId="1">
    <oc r="AI876">
      <v>32664024.27260343</v>
    </oc>
    <nc r="AI876">
      <v>41438502.96099554</v>
    </nc>
  </rcc>
  <rfmt sheetId="1" sqref="M11:M876" start="0" length="0">
    <dxf>
      <border>
        <right style="thin">
          <color auto="1"/>
        </right>
      </border>
    </dxf>
  </rfmt>
  <rfmt sheetId="1" sqref="P11:P876" start="0" length="0">
    <dxf>
      <border>
        <right style="thin">
          <color auto="1"/>
        </right>
      </border>
    </dxf>
  </rfmt>
  <rfmt sheetId="1" sqref="S11:S876" start="0" length="0">
    <dxf>
      <border>
        <right style="thin">
          <color auto="1"/>
        </right>
      </border>
    </dxf>
  </rfmt>
  <rfmt sheetId="1" sqref="U11:U876" start="0" length="0">
    <dxf>
      <border>
        <right style="thin">
          <color auto="1"/>
        </right>
      </border>
    </dxf>
  </rfmt>
  <rfmt sheetId="1" sqref="AH11:AH876" start="0" length="0">
    <dxf>
      <border>
        <right style="thin">
          <color auto="1"/>
        </right>
      </border>
    </dxf>
  </rfmt>
  <rfmt sheetId="2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" start="0" length="0">
    <dxf>
      <fill>
        <patternFill patternType="solid">
          <bgColor rgb="FFD9D9D9"/>
        </patternFill>
      </fill>
    </dxf>
  </rfmt>
  <rfmt sheetId="2" sqref="A4" start="0" length="2147483647">
    <dxf>
      <font>
        <b/>
      </font>
    </dxf>
  </rfmt>
  <rfmt sheetId="2" sqref="A4" start="0" length="2147483647">
    <dxf>
      <font/>
    </dxf>
  </rfmt>
  <rfmt sheetId="2" sqref="A4">
    <dxf>
      <alignment horizontal="left" readingOrder="0"/>
    </dxf>
  </rfmt>
  <rfmt sheetId="2" sqref="A4" start="0" length="0">
    <dxf>
      <border>
        <left/>
        <right/>
        <top style="thin">
          <color indexed="64"/>
        </top>
        <bottom/>
      </border>
    </dxf>
  </rfmt>
  <rfmt sheetId="2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" start="0" length="0">
    <dxf>
      <fill>
        <patternFill patternType="solid">
          <bgColor rgb="FFD9D9D9"/>
        </patternFill>
      </fill>
    </dxf>
  </rfmt>
  <rfmt sheetId="2" sqref="B4" start="0" length="2147483647">
    <dxf>
      <font>
        <b/>
      </font>
    </dxf>
  </rfmt>
  <rfmt sheetId="2" sqref="B4" start="0" length="2147483647">
    <dxf>
      <font/>
    </dxf>
  </rfmt>
  <rfmt sheetId="2" sqref="B4">
    <dxf>
      <alignment horizontal="left" readingOrder="0"/>
    </dxf>
  </rfmt>
  <rfmt sheetId="2" sqref="B4" start="0" length="0">
    <dxf>
      <border>
        <left/>
        <right/>
        <top style="thin">
          <color indexed="64"/>
        </top>
        <bottom/>
      </border>
    </dxf>
  </rfmt>
  <rfmt sheetId="2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" start="0" length="0">
    <dxf>
      <fill>
        <patternFill patternType="solid">
          <bgColor rgb="FFD9D9D9"/>
        </patternFill>
      </fill>
    </dxf>
  </rfmt>
  <rfmt sheetId="2" sqref="C4" start="0" length="2147483647">
    <dxf>
      <font>
        <b/>
      </font>
    </dxf>
  </rfmt>
  <rfmt sheetId="2" sqref="C4" start="0" length="2147483647">
    <dxf>
      <font/>
    </dxf>
  </rfmt>
  <rfmt sheetId="2" sqref="C4">
    <dxf>
      <alignment horizontal="left" readingOrder="0"/>
    </dxf>
  </rfmt>
  <rfmt sheetId="2" sqref="C4" start="0" length="0">
    <dxf>
      <border>
        <left/>
        <right/>
        <top style="thin">
          <color indexed="64"/>
        </top>
        <bottom/>
      </border>
    </dxf>
  </rfmt>
  <rfmt sheetId="2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" start="0" length="2147483647">
    <dxf>
      <font/>
    </dxf>
  </rfmt>
  <rfmt sheetId="2" sqref="D3" start="0" length="2147483647">
    <dxf>
      <font/>
    </dxf>
  </rfmt>
  <rfmt sheetId="2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" start="0" length="0">
    <dxf>
      <fill>
        <patternFill patternType="solid">
          <bgColor rgb="FFD9D9D9"/>
        </patternFill>
      </fill>
    </dxf>
  </rfmt>
  <rfmt sheetId="2" sqref="D4" start="0" length="2147483647">
    <dxf>
      <font>
        <b/>
      </font>
    </dxf>
  </rfmt>
  <rfmt sheetId="2" sqref="D4" start="0" length="2147483647">
    <dxf>
      <font/>
    </dxf>
  </rfmt>
  <rfmt sheetId="2" sqref="D4">
    <dxf>
      <alignment horizontal="left" readingOrder="0"/>
    </dxf>
  </rfmt>
  <rfmt sheetId="2" sqref="D4" start="0" length="0">
    <dxf>
      <border>
        <left/>
        <right/>
        <top style="thin">
          <color indexed="64"/>
        </top>
        <bottom/>
      </border>
    </dxf>
  </rfmt>
  <rfmt sheetId="2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" start="0" length="2147483647">
    <dxf>
      <font/>
    </dxf>
  </rfmt>
  <rfmt sheetId="2" sqref="E3" start="0" length="2147483647">
    <dxf>
      <font/>
    </dxf>
  </rfmt>
  <rfmt sheetId="2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" start="0" length="0">
    <dxf>
      <fill>
        <patternFill patternType="solid">
          <bgColor rgb="FFD9D9D9"/>
        </patternFill>
      </fill>
    </dxf>
  </rfmt>
  <rfmt sheetId="2" sqref="E4" start="0" length="2147483647">
    <dxf>
      <font>
        <b/>
      </font>
    </dxf>
  </rfmt>
  <rfmt sheetId="2" sqref="E4" start="0" length="2147483647">
    <dxf>
      <font/>
    </dxf>
  </rfmt>
  <rfmt sheetId="2" sqref="E4">
    <dxf>
      <alignment horizontal="left" readingOrder="0"/>
    </dxf>
  </rfmt>
  <rfmt sheetId="2" sqref="E4" start="0" length="0">
    <dxf>
      <border>
        <left/>
        <right/>
        <top style="thin">
          <color indexed="64"/>
        </top>
        <bottom/>
      </border>
    </dxf>
  </rfmt>
  <rfmt sheetId="2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" start="0" length="2147483647">
    <dxf>
      <font/>
    </dxf>
  </rfmt>
  <rfmt sheetId="2" sqref="F3" start="0" length="2147483647">
    <dxf>
      <font/>
    </dxf>
  </rfmt>
  <rfmt sheetId="2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" start="0" length="0">
    <dxf>
      <fill>
        <patternFill patternType="solid">
          <bgColor rgb="FFD9D9D9"/>
        </patternFill>
      </fill>
    </dxf>
  </rfmt>
  <rfmt sheetId="2" sqref="F4" start="0" length="2147483647">
    <dxf>
      <font>
        <b/>
      </font>
    </dxf>
  </rfmt>
  <rfmt sheetId="2" sqref="F4" start="0" length="2147483647">
    <dxf>
      <font/>
    </dxf>
  </rfmt>
  <rfmt sheetId="2" sqref="F4">
    <dxf>
      <alignment horizontal="center" readingOrder="0"/>
    </dxf>
  </rfmt>
  <rfmt sheetId="2" sqref="F4" start="0" length="0">
    <dxf>
      <border>
        <left/>
        <right/>
        <top style="thin">
          <color indexed="64"/>
        </top>
        <bottom/>
      </border>
    </dxf>
  </rfmt>
  <rfmt sheetId="2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" start="0" length="2147483647">
    <dxf>
      <font/>
    </dxf>
  </rfmt>
  <rfmt sheetId="2" sqref="G3" start="0" length="2147483647">
    <dxf>
      <font/>
    </dxf>
  </rfmt>
  <rfmt sheetId="2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" start="0" length="0">
    <dxf>
      <fill>
        <patternFill patternType="solid">
          <bgColor rgb="FFD9D9D9"/>
        </patternFill>
      </fill>
    </dxf>
  </rfmt>
  <rfmt sheetId="2" sqref="G4" start="0" length="2147483647">
    <dxf>
      <font>
        <b/>
      </font>
    </dxf>
  </rfmt>
  <rfmt sheetId="2" sqref="G4" start="0" length="2147483647">
    <dxf>
      <font/>
    </dxf>
  </rfmt>
  <rfmt sheetId="2" sqref="G4">
    <dxf>
      <alignment horizontal="center" readingOrder="0"/>
    </dxf>
  </rfmt>
  <rfmt sheetId="2" sqref="G4" start="0" length="0">
    <dxf>
      <border>
        <left/>
        <right/>
        <top style="thin">
          <color indexed="64"/>
        </top>
        <bottom/>
      </border>
    </dxf>
  </rfmt>
  <rfmt sheetId="2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" start="0" length="0">
    <dxf>
      <fill>
        <patternFill patternType="solid">
          <bgColor rgb="FFD9D9D9"/>
        </patternFill>
      </fill>
    </dxf>
  </rfmt>
  <rfmt sheetId="2" sqref="H4" start="0" length="2147483647">
    <dxf>
      <font>
        <b/>
      </font>
    </dxf>
  </rfmt>
  <rfmt sheetId="2" sqref="H4" start="0" length="2147483647">
    <dxf>
      <font/>
    </dxf>
  </rfmt>
  <rfmt sheetId="2" sqref="H4">
    <dxf>
      <alignment horizontal="center" readingOrder="0"/>
    </dxf>
  </rfmt>
  <rfmt sheetId="2" sqref="H4" start="0" length="0">
    <dxf>
      <border>
        <left/>
        <right/>
        <top style="thin">
          <color indexed="64"/>
        </top>
        <bottom/>
      </border>
    </dxf>
  </rfmt>
  <rfmt sheetId="2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" start="0" length="0">
    <dxf>
      <fill>
        <patternFill patternType="solid">
          <bgColor rgb="FFD9D9D9"/>
        </patternFill>
      </fill>
    </dxf>
  </rfmt>
  <rfmt sheetId="2" sqref="I4" start="0" length="2147483647">
    <dxf>
      <font>
        <b/>
      </font>
    </dxf>
  </rfmt>
  <rfmt sheetId="2" sqref="I4" start="0" length="2147483647">
    <dxf>
      <font/>
    </dxf>
  </rfmt>
  <rfmt sheetId="2" sqref="I4">
    <dxf>
      <alignment horizontal="center" readingOrder="0"/>
    </dxf>
  </rfmt>
  <rfmt sheetId="2" sqref="I4" start="0" length="0">
    <dxf>
      <border>
        <left/>
        <right/>
        <top style="thin">
          <color indexed="64"/>
        </top>
        <bottom/>
      </border>
    </dxf>
  </rfmt>
  <rfmt sheetId="2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" start="0" length="0">
    <dxf>
      <fill>
        <patternFill patternType="solid">
          <bgColor rgb="FFD9D9D9"/>
        </patternFill>
      </fill>
    </dxf>
  </rfmt>
  <rfmt sheetId="2" sqref="J4" start="0" length="2147483647">
    <dxf>
      <font>
        <b/>
      </font>
    </dxf>
  </rfmt>
  <rfmt sheetId="2" sqref="J4" start="0" length="2147483647">
    <dxf>
      <font/>
    </dxf>
  </rfmt>
  <rfmt sheetId="2" sqref="J4">
    <dxf>
      <alignment horizontal="center" readingOrder="0"/>
    </dxf>
  </rfmt>
  <rfmt sheetId="2" sqref="J4" start="0" length="0">
    <dxf>
      <border>
        <left/>
        <right/>
        <top style="thin">
          <color indexed="64"/>
        </top>
        <bottom/>
      </border>
    </dxf>
  </rfmt>
  <rfmt sheetId="2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" start="0" length="0">
    <dxf>
      <fill>
        <patternFill patternType="solid">
          <bgColor rgb="FFD9D9D9"/>
        </patternFill>
      </fill>
    </dxf>
  </rfmt>
  <rfmt sheetId="2" sqref="K4" start="0" length="2147483647">
    <dxf>
      <font>
        <b/>
      </font>
    </dxf>
  </rfmt>
  <rfmt sheetId="2" sqref="K4" start="0" length="2147483647">
    <dxf>
      <font/>
    </dxf>
  </rfmt>
  <rfmt sheetId="2" sqref="K4">
    <dxf>
      <alignment horizontal="center" readingOrder="0"/>
    </dxf>
  </rfmt>
  <rfmt sheetId="2" sqref="K4" start="0" length="0">
    <dxf>
      <border>
        <left/>
        <right/>
        <top style="thin">
          <color indexed="64"/>
        </top>
        <bottom/>
      </border>
    </dxf>
  </rfmt>
  <rfmt sheetId="2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" start="0" length="2147483647">
    <dxf>
      <font/>
    </dxf>
  </rfmt>
  <rfmt sheetId="2" sqref="L3" start="0" length="2147483647">
    <dxf>
      <font/>
    </dxf>
  </rfmt>
  <rfmt sheetId="2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" start="0" length="0">
    <dxf>
      <fill>
        <patternFill patternType="solid">
          <bgColor rgb="FFD9D9D9"/>
        </patternFill>
      </fill>
    </dxf>
  </rfmt>
  <rfmt sheetId="2" sqref="L4" start="0" length="2147483647">
    <dxf>
      <font>
        <b/>
      </font>
    </dxf>
  </rfmt>
  <rfmt sheetId="2" sqref="L4" start="0" length="2147483647">
    <dxf>
      <font/>
    </dxf>
  </rfmt>
  <rfmt sheetId="2" sqref="L4">
    <dxf>
      <alignment horizontal="center" readingOrder="0"/>
    </dxf>
  </rfmt>
  <rfmt sheetId="2" sqref="L4" start="0" length="0">
    <dxf>
      <border>
        <left/>
        <right/>
        <top style="thin">
          <color indexed="64"/>
        </top>
        <bottom/>
      </border>
    </dxf>
  </rfmt>
  <rfmt sheetId="2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" start="0" length="2147483647">
    <dxf>
      <font/>
    </dxf>
  </rfmt>
  <rfmt sheetId="2" sqref="M3" start="0" length="2147483647">
    <dxf>
      <font/>
    </dxf>
  </rfmt>
  <rfmt sheetId="2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" start="0" length="0">
    <dxf>
      <fill>
        <patternFill patternType="solid">
          <bgColor rgb="FFD9D9D9"/>
        </patternFill>
      </fill>
    </dxf>
  </rfmt>
  <rfmt sheetId="2" sqref="M4" start="0" length="2147483647">
    <dxf>
      <font>
        <b/>
      </font>
    </dxf>
  </rfmt>
  <rfmt sheetId="2" sqref="M4" start="0" length="2147483647">
    <dxf>
      <font/>
    </dxf>
  </rfmt>
  <rfmt sheetId="2" sqref="M4">
    <dxf>
      <alignment horizontal="center" readingOrder="0"/>
    </dxf>
  </rfmt>
  <rfmt sheetId="2" sqref="M4" start="0" length="0">
    <dxf>
      <border>
        <left/>
        <right/>
        <top style="thin">
          <color indexed="64"/>
        </top>
        <bottom/>
      </border>
    </dxf>
  </rfmt>
  <rfmt sheetId="2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" start="0" length="0">
    <dxf>
      <fill>
        <patternFill patternType="solid">
          <bgColor rgb="FFD9D9D9"/>
        </patternFill>
      </fill>
    </dxf>
  </rfmt>
  <rfmt sheetId="2" sqref="N4" start="0" length="2147483647">
    <dxf>
      <font>
        <b/>
      </font>
    </dxf>
  </rfmt>
  <rfmt sheetId="2" sqref="N4" start="0" length="2147483647">
    <dxf>
      <font/>
    </dxf>
  </rfmt>
  <rfmt sheetId="2" sqref="N4">
    <dxf>
      <alignment horizontal="center" readingOrder="0"/>
    </dxf>
  </rfmt>
  <rfmt sheetId="2" sqref="N4" start="0" length="0">
    <dxf>
      <border>
        <left/>
        <right/>
        <top style="thin">
          <color indexed="64"/>
        </top>
        <bottom/>
      </border>
    </dxf>
  </rfmt>
  <rfmt sheetId="2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" start="0" length="0">
    <dxf>
      <fill>
        <patternFill patternType="solid">
          <bgColor rgb="FFD9D9D9"/>
        </patternFill>
      </fill>
    </dxf>
  </rfmt>
  <rfmt sheetId="2" sqref="O4" start="0" length="2147483647">
    <dxf>
      <font>
        <b/>
      </font>
    </dxf>
  </rfmt>
  <rfmt sheetId="2" sqref="O4" start="0" length="2147483647">
    <dxf>
      <font/>
    </dxf>
  </rfmt>
  <rfmt sheetId="2" sqref="O4">
    <dxf>
      <alignment horizontal="center" readingOrder="0"/>
    </dxf>
  </rfmt>
  <rfmt sheetId="2" sqref="O4" start="0" length="0">
    <dxf>
      <border>
        <left/>
        <right/>
        <top style="thin">
          <color indexed="64"/>
        </top>
        <bottom/>
      </border>
    </dxf>
  </rfmt>
  <rfmt sheetId="2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" start="0" length="0">
    <dxf>
      <fill>
        <patternFill patternType="solid">
          <bgColor rgb="FFD9D9D9"/>
        </patternFill>
      </fill>
    </dxf>
  </rfmt>
  <rfmt sheetId="2" sqref="P4" start="0" length="2147483647">
    <dxf>
      <font>
        <b/>
      </font>
    </dxf>
  </rfmt>
  <rfmt sheetId="2" sqref="P4" start="0" length="2147483647">
    <dxf>
      <font/>
    </dxf>
  </rfmt>
  <rfmt sheetId="2" sqref="P4">
    <dxf>
      <alignment horizontal="center" readingOrder="0"/>
    </dxf>
  </rfmt>
  <rfmt sheetId="2" sqref="P4" start="0" length="0">
    <dxf>
      <border>
        <left/>
        <right/>
        <top style="thin">
          <color indexed="64"/>
        </top>
        <bottom/>
      </border>
    </dxf>
  </rfmt>
  <rfmt sheetId="2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" start="0" length="0">
    <dxf>
      <fill>
        <patternFill patternType="solid">
          <bgColor rgb="FFD9D9D9"/>
        </patternFill>
      </fill>
    </dxf>
  </rfmt>
  <rfmt sheetId="2" sqref="Q4" start="0" length="2147483647">
    <dxf>
      <font>
        <b/>
      </font>
    </dxf>
  </rfmt>
  <rfmt sheetId="2" sqref="Q4" start="0" length="2147483647">
    <dxf>
      <font/>
    </dxf>
  </rfmt>
  <rfmt sheetId="2" sqref="Q4">
    <dxf>
      <alignment horizontal="center" readingOrder="0"/>
    </dxf>
  </rfmt>
  <rfmt sheetId="2" sqref="Q4" start="0" length="0">
    <dxf>
      <border>
        <left/>
        <right/>
        <top style="thin">
          <color indexed="64"/>
        </top>
        <bottom/>
      </border>
    </dxf>
  </rfmt>
  <rfmt sheetId="2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" start="0" length="0">
    <dxf>
      <fill>
        <patternFill patternType="solid">
          <bgColor rgb="FFD9D9D9"/>
        </patternFill>
      </fill>
    </dxf>
  </rfmt>
  <rfmt sheetId="2" sqref="R4" start="0" length="2147483647">
    <dxf>
      <font>
        <b/>
      </font>
    </dxf>
  </rfmt>
  <rfmt sheetId="2" sqref="R4" start="0" length="2147483647">
    <dxf>
      <font/>
    </dxf>
  </rfmt>
  <rfmt sheetId="2" sqref="R4">
    <dxf>
      <alignment horizontal="center" readingOrder="0"/>
    </dxf>
  </rfmt>
  <rfmt sheetId="2" sqref="R4" start="0" length="0">
    <dxf>
      <border>
        <left/>
        <right/>
        <top style="thin">
          <color indexed="64"/>
        </top>
        <bottom/>
      </border>
    </dxf>
  </rfmt>
  <rfmt sheetId="2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" start="0" length="0">
    <dxf>
      <fill>
        <patternFill patternType="solid">
          <bgColor rgb="FFD9D9D9"/>
        </patternFill>
      </fill>
    </dxf>
  </rfmt>
  <rfmt sheetId="2" sqref="S4" start="0" length="2147483647">
    <dxf>
      <font>
        <b/>
      </font>
    </dxf>
  </rfmt>
  <rfmt sheetId="2" sqref="S4" start="0" length="2147483647">
    <dxf>
      <font/>
    </dxf>
  </rfmt>
  <rfmt sheetId="2" sqref="S4">
    <dxf>
      <alignment horizontal="center" readingOrder="0"/>
    </dxf>
  </rfmt>
  <rfmt sheetId="2" sqref="S4" start="0" length="0">
    <dxf>
      <border>
        <left/>
        <right/>
        <top style="thin">
          <color indexed="64"/>
        </top>
        <bottom/>
      </border>
    </dxf>
  </rfmt>
  <rfmt sheetId="2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" start="0" length="0">
    <dxf>
      <fill>
        <patternFill patternType="solid">
          <bgColor rgb="FFD9D9D9"/>
        </patternFill>
      </fill>
    </dxf>
  </rfmt>
  <rfmt sheetId="2" sqref="T4" start="0" length="2147483647">
    <dxf>
      <font>
        <b/>
      </font>
    </dxf>
  </rfmt>
  <rfmt sheetId="2" sqref="T4" start="0" length="2147483647">
    <dxf>
      <font/>
    </dxf>
  </rfmt>
  <rfmt sheetId="2" sqref="T4">
    <dxf>
      <alignment horizontal="center" readingOrder="0"/>
    </dxf>
  </rfmt>
  <rfmt sheetId="2" sqref="T4" start="0" length="0">
    <dxf>
      <border>
        <left/>
        <right/>
        <top style="thin">
          <color indexed="64"/>
        </top>
        <bottom/>
      </border>
    </dxf>
  </rfmt>
  <rfmt sheetId="2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" start="0" length="0">
    <dxf>
      <fill>
        <patternFill patternType="solid">
          <bgColor rgb="FFD9D9D9"/>
        </patternFill>
      </fill>
    </dxf>
  </rfmt>
  <rfmt sheetId="2" sqref="U4" start="0" length="2147483647">
    <dxf>
      <font>
        <b/>
      </font>
    </dxf>
  </rfmt>
  <rfmt sheetId="2" sqref="U4" start="0" length="2147483647">
    <dxf>
      <font/>
    </dxf>
  </rfmt>
  <rfmt sheetId="2" sqref="U4">
    <dxf>
      <alignment horizontal="center" readingOrder="0"/>
    </dxf>
  </rfmt>
  <rfmt sheetId="2" sqref="U4" start="0" length="0">
    <dxf>
      <border>
        <left/>
        <right/>
        <top style="thin">
          <color indexed="64"/>
        </top>
        <bottom/>
      </border>
    </dxf>
  </rfmt>
  <rfmt sheetId="2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" start="0" length="0">
    <dxf>
      <fill>
        <patternFill patternType="solid">
          <bgColor rgb="FFD9D9D9"/>
        </patternFill>
      </fill>
    </dxf>
  </rfmt>
  <rfmt sheetId="2" sqref="V4" start="0" length="2147483647">
    <dxf>
      <font>
        <b/>
      </font>
    </dxf>
  </rfmt>
  <rfmt sheetId="2" sqref="V4" start="0" length="2147483647">
    <dxf>
      <font/>
    </dxf>
  </rfmt>
  <rfmt sheetId="2" sqref="V4">
    <dxf>
      <alignment horizontal="center" readingOrder="0"/>
    </dxf>
  </rfmt>
  <rfmt sheetId="2" sqref="V4" start="0" length="0">
    <dxf>
      <border>
        <left/>
        <right/>
        <top style="thin">
          <color indexed="64"/>
        </top>
        <bottom/>
      </border>
    </dxf>
  </rfmt>
  <rfmt sheetId="2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" start="0" length="0">
    <dxf>
      <fill>
        <patternFill patternType="solid">
          <bgColor rgb="FFD9D9D9"/>
        </patternFill>
      </fill>
    </dxf>
  </rfmt>
  <rfmt sheetId="2" sqref="W4" start="0" length="2147483647">
    <dxf>
      <font>
        <b/>
      </font>
    </dxf>
  </rfmt>
  <rfmt sheetId="2" sqref="W4" start="0" length="2147483647">
    <dxf>
      <font/>
    </dxf>
  </rfmt>
  <rfmt sheetId="2" sqref="W4">
    <dxf>
      <alignment horizontal="center" readingOrder="0"/>
    </dxf>
  </rfmt>
  <rfmt sheetId="2" sqref="W4" start="0" length="0">
    <dxf>
      <border>
        <left/>
        <right/>
        <top style="thin">
          <color indexed="64"/>
        </top>
        <bottom/>
      </border>
    </dxf>
  </rfmt>
  <rfmt sheetId="2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" start="0" length="0">
    <dxf>
      <fill>
        <patternFill patternType="solid">
          <bgColor rgb="FFD9D9D9"/>
        </patternFill>
      </fill>
    </dxf>
  </rfmt>
  <rfmt sheetId="2" sqref="X4" start="0" length="2147483647">
    <dxf>
      <font>
        <b/>
      </font>
    </dxf>
  </rfmt>
  <rfmt sheetId="2" sqref="X4" start="0" length="2147483647">
    <dxf>
      <font/>
    </dxf>
  </rfmt>
  <rfmt sheetId="2" sqref="X4">
    <dxf>
      <alignment horizontal="center" readingOrder="0"/>
    </dxf>
  </rfmt>
  <rfmt sheetId="2" sqref="X4" start="0" length="0">
    <dxf>
      <border>
        <left/>
        <right/>
        <top style="thin">
          <color indexed="64"/>
        </top>
        <bottom/>
      </border>
    </dxf>
  </rfmt>
  <rfmt sheetId="2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" start="0" length="0">
    <dxf>
      <fill>
        <patternFill patternType="solid">
          <bgColor rgb="FFD9D9D9"/>
        </patternFill>
      </fill>
    </dxf>
  </rfmt>
  <rfmt sheetId="2" sqref="Y4" start="0" length="2147483647">
    <dxf>
      <font>
        <b/>
      </font>
    </dxf>
  </rfmt>
  <rfmt sheetId="2" sqref="Y4" start="0" length="2147483647">
    <dxf>
      <font/>
    </dxf>
  </rfmt>
  <rfmt sheetId="2" sqref="Y4">
    <dxf>
      <alignment horizontal="center" readingOrder="0"/>
    </dxf>
  </rfmt>
  <rfmt sheetId="2" sqref="Y4" start="0" length="0">
    <dxf>
      <border>
        <left/>
        <right/>
        <top style="thin">
          <color indexed="64"/>
        </top>
        <bottom/>
      </border>
    </dxf>
  </rfmt>
  <rfmt sheetId="2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" start="0" length="0">
    <dxf>
      <fill>
        <patternFill patternType="solid">
          <bgColor rgb="FFF2F2F2"/>
        </patternFill>
      </fill>
    </dxf>
  </rfmt>
  <rfmt sheetId="2" sqref="Z3" start="0" length="2147483647">
    <dxf>
      <font/>
    </dxf>
  </rfmt>
  <rfmt sheetId="2" sqref="Z3" start="0" length="2147483647">
    <dxf>
      <font/>
    </dxf>
  </rfmt>
  <rfmt sheetId="2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" start="0" length="0">
    <dxf>
      <fill>
        <patternFill patternType="solid">
          <bgColor rgb="FFD9D9D9"/>
        </patternFill>
      </fill>
    </dxf>
  </rfmt>
  <rfmt sheetId="2" sqref="Z4" start="0" length="2147483647">
    <dxf>
      <font>
        <b/>
      </font>
    </dxf>
  </rfmt>
  <rfmt sheetId="2" sqref="Z4" start="0" length="2147483647">
    <dxf>
      <font/>
    </dxf>
  </rfmt>
  <rfmt sheetId="2" sqref="Z4">
    <dxf>
      <alignment horizontal="center" readingOrder="0"/>
    </dxf>
  </rfmt>
  <rfmt sheetId="2" sqref="Z4" start="0" length="0">
    <dxf>
      <border>
        <left/>
        <right/>
        <top style="thin">
          <color indexed="64"/>
        </top>
        <bottom/>
      </border>
    </dxf>
  </rfmt>
  <rfmt sheetId="2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" start="0" length="0">
    <dxf>
      <fill>
        <patternFill patternType="solid">
          <bgColor rgb="FFD9D9D9"/>
        </patternFill>
      </fill>
    </dxf>
  </rfmt>
  <rfmt sheetId="2" sqref="AA4" start="0" length="2147483647">
    <dxf>
      <font>
        <b/>
      </font>
    </dxf>
  </rfmt>
  <rfmt sheetId="2" sqref="AA4" start="0" length="2147483647">
    <dxf>
      <font/>
    </dxf>
  </rfmt>
  <rfmt sheetId="2" sqref="AA4">
    <dxf>
      <alignment horizontal="center" readingOrder="0"/>
    </dxf>
  </rfmt>
  <rfmt sheetId="2" sqref="AA4" start="0" length="0">
    <dxf>
      <border>
        <left/>
        <right/>
        <top style="thin">
          <color indexed="64"/>
        </top>
        <bottom/>
      </border>
    </dxf>
  </rfmt>
  <rfmt sheetId="2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" start="0" length="0">
    <dxf>
      <fill>
        <patternFill patternType="solid">
          <bgColor rgb="FFD9D9D9"/>
        </patternFill>
      </fill>
    </dxf>
  </rfmt>
  <rfmt sheetId="2" sqref="AB4" start="0" length="2147483647">
    <dxf>
      <font>
        <b/>
      </font>
    </dxf>
  </rfmt>
  <rfmt sheetId="2" sqref="AB4" start="0" length="2147483647">
    <dxf>
      <font/>
    </dxf>
  </rfmt>
  <rfmt sheetId="2" sqref="AB4">
    <dxf>
      <alignment horizontal="center" readingOrder="0"/>
    </dxf>
  </rfmt>
  <rfmt sheetId="2" sqref="AB4" start="0" length="0">
    <dxf>
      <border>
        <left/>
        <right/>
        <top style="thin">
          <color indexed="64"/>
        </top>
        <bottom/>
      </border>
    </dxf>
  </rfmt>
  <rfmt sheetId="2" sqref="A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" start="0" length="0">
    <dxf>
      <fill>
        <patternFill patternType="solid">
          <bgColor rgb="FFD9D9D9"/>
        </patternFill>
      </fill>
    </dxf>
  </rfmt>
  <rfmt sheetId="2" sqref="AC4" start="0" length="2147483647">
    <dxf>
      <font>
        <b/>
      </font>
    </dxf>
  </rfmt>
  <rfmt sheetId="2" sqref="AC4" start="0" length="2147483647">
    <dxf>
      <font/>
    </dxf>
  </rfmt>
  <rfmt sheetId="2" sqref="AC4">
    <dxf>
      <alignment horizontal="center" readingOrder="0"/>
    </dxf>
  </rfmt>
  <rfmt sheetId="2" sqref="AC4" start="0" length="0">
    <dxf>
      <border>
        <left/>
        <right/>
        <top style="thin">
          <color indexed="64"/>
        </top>
        <bottom/>
      </border>
    </dxf>
  </rfmt>
  <rfmt sheetId="2" sqref="A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" start="0" length="0">
    <dxf>
      <fill>
        <patternFill patternType="solid">
          <bgColor rgb="FFF2F2F2"/>
        </patternFill>
      </fill>
    </dxf>
  </rfmt>
  <rfmt sheetId="2" sqref="AD3" start="0" length="2147483647">
    <dxf>
      <font/>
    </dxf>
  </rfmt>
  <rfmt sheetId="2" sqref="AD3" start="0" length="2147483647">
    <dxf>
      <font/>
    </dxf>
  </rfmt>
  <rfmt sheetId="2" sqref="A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" start="0" length="0">
    <dxf>
      <fill>
        <patternFill patternType="solid">
          <bgColor rgb="FFD9D9D9"/>
        </patternFill>
      </fill>
    </dxf>
  </rfmt>
  <rfmt sheetId="2" sqref="AD4" start="0" length="2147483647">
    <dxf>
      <font>
        <b/>
      </font>
    </dxf>
  </rfmt>
  <rfmt sheetId="2" sqref="AD4" start="0" length="2147483647">
    <dxf>
      <font/>
    </dxf>
  </rfmt>
  <rfmt sheetId="2" sqref="AD4">
    <dxf>
      <alignment horizontal="center" readingOrder="0"/>
    </dxf>
  </rfmt>
  <rfmt sheetId="2" sqref="AD4" start="0" length="0">
    <dxf>
      <border>
        <left/>
        <right/>
        <top style="thin">
          <color indexed="64"/>
        </top>
        <bottom/>
      </border>
    </dxf>
  </rfmt>
  <rfmt sheetId="2" sqref="A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" start="0" length="0">
    <dxf>
      <fill>
        <patternFill patternType="solid">
          <bgColor rgb="FFD9D9D9"/>
        </patternFill>
      </fill>
    </dxf>
  </rfmt>
  <rfmt sheetId="2" sqref="AE4" start="0" length="2147483647">
    <dxf>
      <font>
        <b/>
      </font>
    </dxf>
  </rfmt>
  <rfmt sheetId="2" sqref="AE4" start="0" length="2147483647">
    <dxf>
      <font/>
    </dxf>
  </rfmt>
  <rfmt sheetId="2" sqref="AE4">
    <dxf>
      <alignment horizontal="center" readingOrder="0"/>
    </dxf>
  </rfmt>
  <rfmt sheetId="2" sqref="AE4" start="0" length="0">
    <dxf>
      <border>
        <left/>
        <right/>
        <top style="thin">
          <color indexed="64"/>
        </top>
        <bottom/>
      </border>
    </dxf>
  </rfmt>
  <rfmt sheetId="2" sqref="A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" start="0" length="0">
    <dxf>
      <fill>
        <patternFill patternType="solid">
          <bgColor rgb="FFD9D9D9"/>
        </patternFill>
      </fill>
    </dxf>
  </rfmt>
  <rfmt sheetId="2" sqref="AF4" start="0" length="2147483647">
    <dxf>
      <font>
        <b/>
      </font>
    </dxf>
  </rfmt>
  <rfmt sheetId="2" sqref="AF4" start="0" length="2147483647">
    <dxf>
      <font/>
    </dxf>
  </rfmt>
  <rfmt sheetId="2" sqref="AF4">
    <dxf>
      <alignment horizontal="center" readingOrder="0"/>
    </dxf>
  </rfmt>
  <rfmt sheetId="2" sqref="AF4" start="0" length="0">
    <dxf>
      <border>
        <left/>
        <right/>
        <top style="thin">
          <color indexed="64"/>
        </top>
        <bottom/>
      </border>
    </dxf>
  </rfmt>
  <rcc rId="3130" sId="2" numFmtId="19">
    <oc r="D1">
      <v>43187</v>
    </oc>
    <nc r="D1">
      <v>43326</v>
    </nc>
  </rcc>
  <rfmt sheetId="2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3131" sId="2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2" sqref="E1">
    <dxf>
      <alignment horizontal="left" readingOrder="0"/>
    </dxf>
  </rfmt>
  <rfmt sheetId="2" sqref="E1" start="0" length="2147483647">
    <dxf>
      <font>
        <b/>
      </font>
    </dxf>
  </rfmt>
  <rcc rId="3132" sId="2" numFmtId="4">
    <oc r="J6">
      <v>-90031</v>
    </oc>
    <nc r="J6">
      <v>-775643</v>
    </nc>
  </rcc>
  <rcc rId="3133" sId="2" numFmtId="4">
    <oc r="AC6">
      <v>-90031</v>
    </oc>
    <nc r="AC6">
      <v>-775643</v>
    </nc>
  </rcc>
  <rcc rId="3134" sId="2" numFmtId="4">
    <oc r="J7">
      <v>-42703</v>
    </oc>
    <nc r="J7">
      <v>-66800</v>
    </nc>
  </rcc>
  <rcc rId="3135" sId="2" numFmtId="4">
    <oc r="AC7">
      <v>-42703</v>
    </oc>
    <nc r="AC7">
      <v>-66800</v>
    </nc>
  </rcc>
  <rcc rId="3136" sId="2" numFmtId="4">
    <oc r="J8">
      <v>-1674000</v>
    </oc>
    <nc r="J8">
      <v>-1871018</v>
    </nc>
  </rcc>
  <rcc rId="3137" sId="2" numFmtId="4">
    <oc r="AC8">
      <v>-1674000</v>
    </oc>
    <nc r="AC8">
      <v>-1871018</v>
    </nc>
  </rcc>
  <rcc rId="3138" sId="2" numFmtId="4">
    <oc r="J9">
      <v>-1636000</v>
    </oc>
    <nc r="J9">
      <v>-1565652</v>
    </nc>
  </rcc>
  <rcc rId="3139" sId="2" numFmtId="4">
    <oc r="AC9">
      <v>-1636000</v>
    </oc>
    <nc r="AC9">
      <v>-1565652</v>
    </nc>
  </rcc>
  <rcc rId="3140" sId="2" numFmtId="4">
    <oc r="J10">
      <v>-1054215</v>
    </oc>
    <nc r="J10">
      <v>0</v>
    </nc>
  </rcc>
  <rcc rId="3141" sId="2" numFmtId="4">
    <oc r="AC10">
      <v>-1054215</v>
    </oc>
    <nc r="AC10">
      <v>0</v>
    </nc>
  </rcc>
  <rcc rId="3142" sId="2" numFmtId="4">
    <oc r="J12">
      <v>1460000</v>
    </oc>
    <nc r="J12">
      <v>0</v>
    </nc>
  </rcc>
  <rcc rId="3143" sId="2" numFmtId="4">
    <oc r="AC12">
      <v>1460000</v>
    </oc>
    <nc r="AC12">
      <v>0</v>
    </nc>
  </rcc>
  <rcc rId="3144" sId="2" numFmtId="4">
    <oc r="J14">
      <v>-66131</v>
    </oc>
    <nc r="J14">
      <v>0</v>
    </nc>
  </rcc>
  <rcc rId="3145" sId="2" numFmtId="4">
    <oc r="AC14">
      <v>-66131</v>
    </oc>
    <nc r="AC14">
      <v>0</v>
    </nc>
  </rcc>
  <rrc rId="3146" sId="2" ref="A10:XFD1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0:XFD10" start="0" length="0"/>
    <rcc rId="0" sId="2">
      <nc r="B10">
        <v>20956</v>
      </nc>
    </rcc>
    <rcc rId="0" sId="2">
      <nc r="C10" t="inlineStr">
        <is>
          <t>MTS AU Equity</t>
        </is>
      </nc>
    </rcc>
    <rcc rId="0" sId="2">
      <nc r="D10">
        <f>_xll.BDP(C10,$D$3)</f>
      </nc>
    </rcc>
    <rcc rId="0" sId="2">
      <nc r="E10" t="inlineStr">
        <is>
          <t>Metcash</t>
        </is>
      </nc>
    </rcc>
    <rcc rId="0" sId="2" s="1" dxf="1">
      <nc r="F10">
        <f>_xll.BDP(C10,$F$3)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0">
        <f>_xll.BDP(C10,$G$3)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0">
        <f>IF(OR(OR(G10="#N/A N/A",G10="#N/A Real Time"),OR(F10="#N/A N/A",F10="#N/A Real Time")),0,  G10 - F10)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0">
        <f>IF(OR(F10=0,F10="#N/A N/A"),0,H10 / F10*100)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0">
        <f>CONCATENATE(D228,D10, " Curncy")</f>
      </nc>
    </rcc>
    <rcc rId="0" sId="2">
      <nc r="L10">
        <f>IF(D10 = D228,1,_xll.BDP(K10,$L$3))</f>
      </nc>
    </rcc>
    <rcc rId="0" sId="2" s="1" dxf="1">
      <nc r="M10">
        <f>IF(D10 = D228,1,_xll.BDP(K10,$M$3)*L10)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0">
        <f>H10*J10*T10/M10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0">
        <f>N10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0">
        <f>IF(J10=0,0,G10*J10*T10/M10)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0">
        <f>P10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0">
        <f>IF(Q10&lt;0,Q10,0)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0">
        <f>IF(Q10&gt;0,Q10,0)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0">
        <f>IF(EXACT(D10,UPPER(D10)),1,0.01)/V10</f>
      </nc>
    </rcc>
    <rcc rId="0" sId="2">
      <nc r="U10">
        <v>0</v>
      </nc>
    </rcc>
    <rcc rId="0" sId="2">
      <nc r="V10">
        <v>1</v>
      </nc>
    </rcc>
    <rcc rId="0" sId="2" s="1" dxf="1">
      <nc r="W10">
        <f>IF(AND(Q10&lt;0,O10&gt;0),O10,0)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0">
        <f>IF(AND(Q10&gt;0,O10&gt;0),O10,0)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0">
        <f>_xll.BDH(C10,$Z$3,$D$1,$D$1)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0">
        <f>IF(OR(OR(F10="#N/A N/A",F10="#N/A Real Time"),OR(Z10="#N/A N/A",Z10="#N/A Real Time")),0,  F10 - Z10)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0">
        <f>IF(OR(Z10=0,Z10="#N/A N/A"),0,AA10 / Z10*100)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0">
        <f>IF(D10 = D228,1,_xll.BDP(K10,$AD$3)*L10)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0">
        <f>AA10*AC10*T10/AD10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0" start="0" length="0">
      <dxf>
        <fill>
          <patternFill patternType="solid">
            <bgColor rgb="FFF2F2F2"/>
          </patternFill>
        </fill>
      </dxf>
    </rfmt>
    <rfmt sheetId="2" sqref="AH10" start="0" length="0">
      <dxf>
        <font>
          <sz val="9"/>
          <color theme="1"/>
          <name val="Arial"/>
          <scheme val="none"/>
        </font>
        <numFmt numFmtId="173" formatCode="_(* #,##0.0000_);_(* \(#,##0.0000\);_(* &quot;-&quot;??_);_(@_)"/>
      </dxf>
    </rfmt>
    <rfmt sheetId="2" sqref="AI10" start="0" length="0">
      <dxf>
        <font>
          <sz val="9"/>
          <color theme="1"/>
          <name val="Arial"/>
          <scheme val="none"/>
        </font>
        <numFmt numFmtId="173" formatCode="_(* #,##0.0000_);_(* \(#,##0.0000\);_(* &quot;-&quot;??_);_(@_)"/>
      </dxf>
    </rfmt>
  </rrc>
  <rrc rId="3147" sId="2" ref="A11:XFD1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1:XFD11" start="0" length="0"/>
    <rcc rId="0" sId="2">
      <nc r="B11">
        <v>24969</v>
      </nc>
    </rcc>
    <rcc rId="0" sId="2">
      <nc r="C11" t="inlineStr">
        <is>
          <t>WGX AU Equity</t>
        </is>
      </nc>
    </rcc>
    <rcc rId="0" sId="2">
      <nc r="D11">
        <f>_xll.BDP(C11,$D$3)</f>
      </nc>
    </rcc>
    <rcc rId="0" sId="2">
      <nc r="E11" t="inlineStr">
        <is>
          <t>Westgold Resources</t>
        </is>
      </nc>
    </rcc>
    <rcc rId="0" sId="2" s="1" dxf="1">
      <nc r="F11">
        <f>_xll.BDP(C11,$F$3)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1">
        <f>_xll.BDP(C11,$G$3)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1">
        <f>IF(OR(OR(G11="#N/A N/A",G11="#N/A Real Time"),OR(F11="#N/A N/A",F11="#N/A Real Time")),0,  G11 - F11)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1">
        <f>IF(OR(F11=0,F11="#N/A N/A"),0,H11 / F11*100)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1">
        <f>CONCATENATE(D227,D11, " Curncy")</f>
      </nc>
    </rcc>
    <rcc rId="0" sId="2">
      <nc r="L11">
        <f>IF(D11 = D227,1,_xll.BDP(K11,$L$3))</f>
      </nc>
    </rcc>
    <rcc rId="0" sId="2" s="1" dxf="1">
      <nc r="M11">
        <f>IF(D11 = D227,1,_xll.BDP(K11,$M$3)*L11)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1">
        <f>H11*J11*T11/M11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1">
        <f>N11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1">
        <f>IF(J11=0,0,G11*J11*T11/M11)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1">
        <f>P11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1">
        <f>IF(Q11&lt;0,Q11,0)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1">
        <f>IF(Q11&gt;0,Q11,0)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1">
        <f>IF(EXACT(D11,UPPER(D11)),1,0.01)/V11</f>
      </nc>
    </rcc>
    <rcc rId="0" sId="2">
      <nc r="U11">
        <v>0</v>
      </nc>
    </rcc>
    <rcc rId="0" sId="2">
      <nc r="V11">
        <v>1</v>
      </nc>
    </rcc>
    <rcc rId="0" sId="2" s="1" dxf="1">
      <nc r="W11">
        <f>IF(AND(Q11&lt;0,O11&gt;0),O11,0)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1">
        <f>IF(AND(Q11&gt;0,O11&gt;0),O11,0)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1">
        <f>_xll.BDH(C11,$Z$3,$D$1,$D$1)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1">
        <f>IF(OR(OR(F11="#N/A N/A",F11="#N/A Real Time"),OR(Z11="#N/A N/A",Z11="#N/A Real Time")),0,  F11 - Z11)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1">
        <f>IF(OR(Z11=0,Z11="#N/A N/A"),0,AA11 / Z11*100)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1">
        <f>IF(D11 = D227,1,_xll.BDP(K11,$AD$3)*L11)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1">
        <f>AA11*AC11*T11/AD11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1" start="0" length="0">
      <dxf>
        <fill>
          <patternFill patternType="solid">
            <bgColor rgb="FFF2F2F2"/>
          </patternFill>
        </fill>
      </dxf>
    </rfmt>
  </rrc>
  <rrc rId="3148" sId="2" ref="A12:XFD12" action="deleteRow">
    <undo index="0" exp="area" dr="AE5:AE12" r="AE13" sId="2"/>
    <undo index="0" exp="area" dr="X5:X12" r="X13" sId="2"/>
    <undo index="0" exp="area" dr="W5:W12" r="W13" sId="2"/>
    <undo index="0" exp="area" dr="S5:S12" r="S13" sId="2"/>
    <undo index="0" exp="area" dr="R5:R12" r="R13" sId="2"/>
    <undo index="0" exp="area" dr="Q5:Q12" r="Q13" sId="2"/>
    <undo index="0" exp="area" dr="P5:P12" r="P13" sId="2"/>
    <undo index="0" exp="area" dr="O5:O12" r="O13" sId="2"/>
    <undo index="0" exp="area" dr="N5:N12" r="N13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2:XFD12" start="0" length="0"/>
    <rcc rId="0" sId="2">
      <nc r="B12">
        <v>20633</v>
      </nc>
    </rcc>
    <rcc rId="0" sId="2">
      <nc r="C12" t="inlineStr">
        <is>
          <t>WOW AU Equity</t>
        </is>
      </nc>
    </rcc>
    <rcc rId="0" sId="2">
      <nc r="D12">
        <f>_xll.BDP(C12,$D$3)</f>
      </nc>
    </rcc>
    <rcc rId="0" sId="2">
      <nc r="E12" t="inlineStr">
        <is>
          <t>Woolworths</t>
        </is>
      </nc>
    </rcc>
    <rcc rId="0" sId="2" s="1" dxf="1">
      <nc r="F12">
        <f>_xll.BDP(C12,$F$3)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2">
        <f>_xll.BDP(C12,$G$3)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2">
        <f>IF(OR(OR(G12="#N/A N/A",G12="#N/A Real Time"),OR(F12="#N/A N/A",F12="#N/A Real Time")),0,  G12 - F12)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2">
        <f>IF(OR(F12=0,F12="#N/A N/A"),0,H12 / F12*100)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2">
        <f>CONCATENATE(D226,D12, " Curncy")</f>
      </nc>
    </rcc>
    <rcc rId="0" sId="2">
      <nc r="L12">
        <f>IF(D12 = D226,1,_xll.BDP(K12,$L$3))</f>
      </nc>
    </rcc>
    <rcc rId="0" sId="2" s="1" dxf="1">
      <nc r="M12">
        <f>IF(D12 = D226,1,_xll.BDP(K12,$M$3)*L12)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2">
        <f>H12*J12*T12/M12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2">
        <f>N12 / Y226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2">
        <f>IF(J12=0,0,G12*J12*T12/M12)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2">
        <f>P12 / Y226*100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2">
        <f>IF(Q12&lt;0,Q12,0)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2">
        <f>IF(Q12&gt;0,Q12,0)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2">
        <f>IF(EXACT(D12,UPPER(D12)),1,0.01)/V12</f>
      </nc>
    </rcc>
    <rcc rId="0" sId="2">
      <nc r="U12">
        <v>0</v>
      </nc>
    </rcc>
    <rcc rId="0" sId="2">
      <nc r="V12">
        <v>1</v>
      </nc>
    </rcc>
    <rcc rId="0" sId="2" s="1" dxf="1">
      <nc r="W12">
        <f>IF(AND(Q12&lt;0,O12&gt;0),O12,0)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2">
        <f>IF(AND(Q12&gt;0,O12&gt;0),O12,0)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2">
        <f>_xll.BDH(C12,$Z$3,$D$1,$D$1)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2">
        <f>IF(OR(OR(F12="#N/A N/A",F12="#N/A Real Time"),OR(Z12="#N/A N/A",Z12="#N/A Real Time")),0,  F12 - Z12)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2">
        <f>IF(OR(Z12=0,Z12="#N/A N/A"),0,AA12 / Z12*100)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2">
        <f>IF(D12 = D226,1,_xll.BDP(K12,$AD$3)*L12)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2">
        <f>AA12*AC12*T12/AD12 / AF226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2" start="0" length="0">
      <dxf>
        <fill>
          <patternFill patternType="solid">
            <bgColor rgb="FFF2F2F2"/>
          </patternFill>
        </fill>
      </dxf>
    </rfmt>
  </rrc>
  <rcc rId="3149" sId="2" numFmtId="4">
    <oc r="J14">
      <v>-22500</v>
    </oc>
    <nc r="J14">
      <v>-27912</v>
    </nc>
  </rcc>
  <rcc rId="3150" sId="2" numFmtId="4">
    <oc r="AC14">
      <v>-22500</v>
    </oc>
    <nc r="AC14">
      <v>-27912</v>
    </nc>
  </rcc>
  <rrc rId="3151" sId="2" ref="A15:XFD1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:AF15" start="0" length="0">
    <dxf>
      <fill>
        <patternFill patternType="none">
          <bgColor indexed="65"/>
        </patternFill>
      </fill>
    </dxf>
  </rfmt>
  <rfmt sheetId="2" sqref="A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" start="0" length="2147483647">
    <dxf>
      <font/>
    </dxf>
  </rfmt>
  <rfmt sheetId="2" sqref="A15" start="0" length="2147483647">
    <dxf>
      <font/>
    </dxf>
  </rfmt>
  <rfmt sheetId="2" sqref="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" start="0" length="2147483647">
    <dxf>
      <font/>
    </dxf>
  </rfmt>
  <rfmt sheetId="2" sqref="B15" start="0" length="2147483647">
    <dxf>
      <font/>
    </dxf>
  </rfmt>
  <rfmt sheetId="2" sqref="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" start="0" length="2147483647">
    <dxf>
      <font/>
    </dxf>
  </rfmt>
  <rfmt sheetId="2" sqref="C15" start="0" length="2147483647">
    <dxf>
      <font/>
    </dxf>
  </rfmt>
  <rfmt sheetId="2" sqref="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" start="0" length="2147483647">
    <dxf>
      <font/>
    </dxf>
  </rfmt>
  <rfmt sheetId="2" sqref="D15" start="0" length="2147483647">
    <dxf>
      <font/>
    </dxf>
  </rfmt>
  <rfmt sheetId="2" sqref="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" start="0" length="2147483647">
    <dxf>
      <font/>
    </dxf>
  </rfmt>
  <rfmt sheetId="2" sqref="E15" start="0" length="2147483647">
    <dxf>
      <font/>
    </dxf>
  </rfmt>
  <rfmt sheetId="2" sqref="F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" start="0" length="2147483647">
    <dxf>
      <font/>
    </dxf>
  </rfmt>
  <rfmt sheetId="2" sqref="F15" start="0" length="2147483647">
    <dxf>
      <font/>
    </dxf>
  </rfmt>
  <rfmt sheetId="2" sqref="G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" start="0" length="2147483647">
    <dxf>
      <font/>
    </dxf>
  </rfmt>
  <rfmt sheetId="2" sqref="G15" start="0" length="2147483647">
    <dxf>
      <font/>
    </dxf>
  </rfmt>
  <rfmt sheetId="2" sqref="H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" start="0" length="2147483647">
    <dxf>
      <font/>
    </dxf>
  </rfmt>
  <rfmt sheetId="2" sqref="H15" start="0" length="2147483647">
    <dxf>
      <font/>
    </dxf>
  </rfmt>
  <rfmt sheetId="2" sqref="I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" start="0" length="2147483647">
    <dxf>
      <font/>
    </dxf>
  </rfmt>
  <rfmt sheetId="2" sqref="I15" start="0" length="2147483647">
    <dxf>
      <font/>
    </dxf>
  </rfmt>
  <rfmt sheetId="2" sqref="J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" start="0" length="2147483647">
    <dxf>
      <font/>
    </dxf>
  </rfmt>
  <rfmt sheetId="2" sqref="J15" start="0" length="2147483647">
    <dxf>
      <font/>
    </dxf>
  </rfmt>
  <rfmt sheetId="2" sqref="K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" start="0" length="2147483647">
    <dxf>
      <font/>
    </dxf>
  </rfmt>
  <rfmt sheetId="2" sqref="K15" start="0" length="2147483647">
    <dxf>
      <font/>
    </dxf>
  </rfmt>
  <rfmt sheetId="2" sqref="L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" start="0" length="2147483647">
    <dxf>
      <font/>
    </dxf>
  </rfmt>
  <rfmt sheetId="2" sqref="L15" start="0" length="2147483647">
    <dxf>
      <font/>
    </dxf>
  </rfmt>
  <rfmt sheetId="2" sqref="M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" start="0" length="2147483647">
    <dxf>
      <font/>
    </dxf>
  </rfmt>
  <rfmt sheetId="2" sqref="M15" start="0" length="2147483647">
    <dxf>
      <font/>
    </dxf>
  </rfmt>
  <rfmt sheetId="2" sqref="N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" start="0" length="2147483647">
    <dxf>
      <font/>
    </dxf>
  </rfmt>
  <rfmt sheetId="2" sqref="N15" start="0" length="2147483647">
    <dxf>
      <font/>
    </dxf>
  </rfmt>
  <rfmt sheetId="2" sqref="O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" start="0" length="2147483647">
    <dxf>
      <font/>
    </dxf>
  </rfmt>
  <rfmt sheetId="2" sqref="O15" start="0" length="2147483647">
    <dxf>
      <font/>
    </dxf>
  </rfmt>
  <rfmt sheetId="2" sqref="P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" start="0" length="2147483647">
    <dxf>
      <font/>
    </dxf>
  </rfmt>
  <rfmt sheetId="2" sqref="P15" start="0" length="2147483647">
    <dxf>
      <font/>
    </dxf>
  </rfmt>
  <rfmt sheetId="2" sqref="Q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" start="0" length="2147483647">
    <dxf>
      <font/>
    </dxf>
  </rfmt>
  <rfmt sheetId="2" sqref="Q15" start="0" length="2147483647">
    <dxf>
      <font/>
    </dxf>
  </rfmt>
  <rfmt sheetId="2" sqref="R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" start="0" length="2147483647">
    <dxf>
      <font/>
    </dxf>
  </rfmt>
  <rfmt sheetId="2" sqref="R15" start="0" length="2147483647">
    <dxf>
      <font/>
    </dxf>
  </rfmt>
  <rfmt sheetId="2" sqref="S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" start="0" length="2147483647">
    <dxf>
      <font/>
    </dxf>
  </rfmt>
  <rfmt sheetId="2" sqref="S15" start="0" length="2147483647">
    <dxf>
      <font/>
    </dxf>
  </rfmt>
  <rfmt sheetId="2" sqref="T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" start="0" length="2147483647">
    <dxf>
      <font/>
    </dxf>
  </rfmt>
  <rfmt sheetId="2" sqref="T15" start="0" length="2147483647">
    <dxf>
      <font/>
    </dxf>
  </rfmt>
  <rfmt sheetId="2" sqref="U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" start="0" length="2147483647">
    <dxf>
      <font/>
    </dxf>
  </rfmt>
  <rfmt sheetId="2" sqref="U15" start="0" length="2147483647">
    <dxf>
      <font/>
    </dxf>
  </rfmt>
  <rfmt sheetId="2" sqref="V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" start="0" length="2147483647">
    <dxf>
      <font/>
    </dxf>
  </rfmt>
  <rfmt sheetId="2" sqref="V15" start="0" length="2147483647">
    <dxf>
      <font/>
    </dxf>
  </rfmt>
  <rfmt sheetId="2" sqref="W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" start="0" length="2147483647">
    <dxf>
      <font/>
    </dxf>
  </rfmt>
  <rfmt sheetId="2" sqref="W15" start="0" length="2147483647">
    <dxf>
      <font/>
    </dxf>
  </rfmt>
  <rfmt sheetId="2" sqref="X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" start="0" length="2147483647">
    <dxf>
      <font/>
    </dxf>
  </rfmt>
  <rfmt sheetId="2" sqref="X15" start="0" length="2147483647">
    <dxf>
      <font/>
    </dxf>
  </rfmt>
  <rfmt sheetId="2" sqref="Y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" start="0" length="2147483647">
    <dxf>
      <font/>
    </dxf>
  </rfmt>
  <rfmt sheetId="2" sqref="Y15" start="0" length="2147483647">
    <dxf>
      <font/>
    </dxf>
  </rfmt>
  <rfmt sheetId="2" sqref="Z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" start="0" length="0">
    <dxf>
      <fill>
        <patternFill patternType="solid">
          <bgColor rgb="FFF2F2F2"/>
        </patternFill>
      </fill>
    </dxf>
  </rfmt>
  <rfmt sheetId="2" sqref="Z15" start="0" length="2147483647">
    <dxf>
      <font/>
    </dxf>
  </rfmt>
  <rfmt sheetId="2" sqref="Z15" start="0" length="2147483647">
    <dxf>
      <font/>
    </dxf>
  </rfmt>
  <rfmt sheetId="2" sqref="AA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" start="0" length="0">
    <dxf>
      <fill>
        <patternFill patternType="solid">
          <bgColor rgb="FFF2F2F2"/>
        </patternFill>
      </fill>
    </dxf>
  </rfmt>
  <rfmt sheetId="2" sqref="AA15" start="0" length="2147483647">
    <dxf>
      <font/>
    </dxf>
  </rfmt>
  <rfmt sheetId="2" sqref="AA15" start="0" length="2147483647">
    <dxf>
      <font/>
    </dxf>
  </rfmt>
  <rfmt sheetId="2" sqref="A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" start="0" length="0">
    <dxf>
      <fill>
        <patternFill patternType="solid">
          <bgColor rgb="FFF2F2F2"/>
        </patternFill>
      </fill>
    </dxf>
  </rfmt>
  <rfmt sheetId="2" sqref="AB15" start="0" length="2147483647">
    <dxf>
      <font/>
    </dxf>
  </rfmt>
  <rfmt sheetId="2" sqref="AB15" start="0" length="2147483647">
    <dxf>
      <font/>
    </dxf>
  </rfmt>
  <rfmt sheetId="2" sqref="A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" start="0" length="0">
    <dxf>
      <fill>
        <patternFill patternType="solid">
          <bgColor rgb="FFF2F2F2"/>
        </patternFill>
      </fill>
    </dxf>
  </rfmt>
  <rfmt sheetId="2" sqref="AC15" start="0" length="2147483647">
    <dxf>
      <font/>
    </dxf>
  </rfmt>
  <rfmt sheetId="2" sqref="AC15" start="0" length="2147483647">
    <dxf>
      <font/>
    </dxf>
  </rfmt>
  <rfmt sheetId="2" sqref="A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" start="0" length="0">
    <dxf>
      <fill>
        <patternFill patternType="solid">
          <bgColor rgb="FFF2F2F2"/>
        </patternFill>
      </fill>
    </dxf>
  </rfmt>
  <rfmt sheetId="2" sqref="AD15" start="0" length="2147483647">
    <dxf>
      <font/>
    </dxf>
  </rfmt>
  <rfmt sheetId="2" sqref="AD15" start="0" length="2147483647">
    <dxf>
      <font/>
    </dxf>
  </rfmt>
  <rfmt sheetId="2" sqref="A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" start="0" length="0">
    <dxf>
      <fill>
        <patternFill patternType="solid">
          <bgColor rgb="FFF2F2F2"/>
        </patternFill>
      </fill>
    </dxf>
  </rfmt>
  <rfmt sheetId="2" sqref="AE15" start="0" length="2147483647">
    <dxf>
      <font/>
    </dxf>
  </rfmt>
  <rfmt sheetId="2" sqref="AE15" start="0" length="2147483647">
    <dxf>
      <font/>
    </dxf>
  </rfmt>
  <rfmt sheetId="2" sqref="AF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" start="0" length="0">
    <dxf>
      <fill>
        <patternFill patternType="solid">
          <bgColor rgb="FFF2F2F2"/>
        </patternFill>
      </fill>
    </dxf>
  </rfmt>
  <rfmt sheetId="2" sqref="AF15" start="0" length="2147483647">
    <dxf>
      <font/>
    </dxf>
  </rfmt>
  <rfmt sheetId="2" sqref="AF15" start="0" length="2147483647">
    <dxf>
      <font/>
    </dxf>
  </rfmt>
  <rcc rId="3152" sId="2">
    <nc r="B15">
      <v>27859</v>
    </nc>
  </rcc>
  <rfmt sheetId="2" sqref="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" start="0" length="2147483647">
    <dxf>
      <font/>
    </dxf>
  </rfmt>
  <rfmt sheetId="2" sqref="B15" start="0" length="2147483647">
    <dxf>
      <font/>
    </dxf>
  </rfmt>
  <rcc rId="3153" sId="2">
    <nc r="C15" t="inlineStr">
      <is>
        <t>BAR BB Equity</t>
      </is>
    </nc>
  </rcc>
  <rfmt sheetId="2" sqref="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" start="0" length="2147483647">
    <dxf>
      <font/>
    </dxf>
  </rfmt>
  <rfmt sheetId="2" sqref="C15" start="0" length="2147483647">
    <dxf>
      <font/>
    </dxf>
  </rfmt>
  <rcc rId="3154" sId="2">
    <nc r="E15" t="inlineStr">
      <is>
        <t>Barco</t>
      </is>
    </nc>
  </rcc>
  <rfmt sheetId="2" sqref="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" start="0" length="2147483647">
    <dxf>
      <font/>
    </dxf>
  </rfmt>
  <rfmt sheetId="2" sqref="E15" start="0" length="2147483647">
    <dxf>
      <font/>
    </dxf>
  </rfmt>
  <rcc rId="3155" sId="2">
    <nc r="D15">
      <f>_xll.BDP(C15,$D$3)</f>
    </nc>
  </rcc>
  <rfmt sheetId="2" sqref="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" start="0" length="2147483647">
    <dxf>
      <font/>
    </dxf>
  </rfmt>
  <rfmt sheetId="2" sqref="D15" start="0" length="2147483647">
    <dxf>
      <font/>
    </dxf>
  </rfmt>
  <rcc rId="3156" sId="2">
    <nc r="F15">
      <f>_xll.BDP(C15,$F$3)</f>
    </nc>
  </rcc>
  <rfmt sheetId="2" sqref="F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" start="0" length="2147483647">
    <dxf>
      <font/>
    </dxf>
  </rfmt>
  <rfmt sheetId="2" sqref="F15" start="0" length="2147483647">
    <dxf>
      <font/>
    </dxf>
  </rfmt>
  <rcc rId="3157" sId="2">
    <nc r="G15">
      <f>_xll.BDP(C15,$G$3)</f>
    </nc>
  </rcc>
  <rfmt sheetId="2" sqref="G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" start="0" length="2147483647">
    <dxf>
      <font/>
    </dxf>
  </rfmt>
  <rfmt sheetId="2" sqref="G15" start="0" length="2147483647">
    <dxf>
      <font/>
    </dxf>
  </rfmt>
  <rcc rId="3158" sId="2">
    <nc r="Z15">
      <f>_xll.BDH(C15,$Z$3,$D$1,$D$1)</f>
    </nc>
  </rcc>
  <rfmt sheetId="2" sqref="Z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" start="0" length="0">
    <dxf>
      <fill>
        <patternFill patternType="solid">
          <bgColor rgb="FFF2F2F2"/>
        </patternFill>
      </fill>
    </dxf>
  </rfmt>
  <rfmt sheetId="2" sqref="Z15" start="0" length="2147483647">
    <dxf>
      <font/>
    </dxf>
  </rfmt>
  <rfmt sheetId="2" sqref="Z15" start="0" length="2147483647">
    <dxf>
      <font/>
    </dxf>
  </rfmt>
  <rcc rId="3159" sId="2">
    <nc r="H15">
      <f>IF(OR(OR(G15="#N/A N/A",G15="#N/A Real Time"),OR(F15="#N/A N/A",F15="#N/A Real Time")),0,  G15 - F15)</f>
    </nc>
  </rcc>
  <rfmt sheetId="2" sqref="H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" start="0" length="2147483647">
    <dxf>
      <font/>
    </dxf>
  </rfmt>
  <rfmt sheetId="2" sqref="H15" start="0" length="2147483647">
    <dxf>
      <font/>
    </dxf>
  </rfmt>
  <rcc rId="3160" sId="2">
    <nc r="I15">
      <f>IF(OR(F15=0,F15="#N/A N/A"),0,H15 / F15*100)</f>
    </nc>
  </rcc>
  <rfmt sheetId="2" sqref="I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" start="0" length="2147483647">
    <dxf>
      <font/>
    </dxf>
  </rfmt>
  <rfmt sheetId="2" sqref="I15" start="0" length="2147483647">
    <dxf>
      <font/>
    </dxf>
  </rfmt>
  <rcc rId="3161" sId="2" numFmtId="4">
    <nc r="J15">
      <v>9911</v>
    </nc>
  </rcc>
  <rfmt sheetId="2" sqref="J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" start="0" length="2147483647">
    <dxf>
      <font/>
    </dxf>
  </rfmt>
  <rfmt sheetId="2" sqref="J15" start="0" length="2147483647">
    <dxf>
      <font/>
    </dxf>
  </rfmt>
  <rcc rId="3162" sId="2">
    <nc r="K15">
      <f>CONCATENATE(D226,D15, " Curncy")</f>
    </nc>
  </rcc>
  <rfmt sheetId="2" sqref="K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" start="0" length="2147483647">
    <dxf>
      <font/>
    </dxf>
  </rfmt>
  <rfmt sheetId="2" sqref="K15" start="0" length="2147483647">
    <dxf>
      <font/>
    </dxf>
  </rfmt>
  <rcc rId="3163" sId="2">
    <nc r="L15">
      <f>IF(D15 = D226,1,_xll.BDP(K15,$L$3))</f>
    </nc>
  </rcc>
  <rfmt sheetId="2" sqref="L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" start="0" length="2147483647">
    <dxf>
      <font/>
    </dxf>
  </rfmt>
  <rfmt sheetId="2" sqref="L15" start="0" length="2147483647">
    <dxf>
      <font/>
    </dxf>
  </rfmt>
  <rcc rId="3164" sId="2">
    <nc r="M15">
      <f>IF(D15 = D226,1,_xll.BDP(K15,$M$3)*L15)</f>
    </nc>
  </rcc>
  <rfmt sheetId="2" sqref="M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" start="0" length="2147483647">
    <dxf>
      <font/>
    </dxf>
  </rfmt>
  <rfmt sheetId="2" sqref="M15" start="0" length="2147483647">
    <dxf>
      <font/>
    </dxf>
  </rfmt>
  <rcc rId="3165" sId="2">
    <nc r="N15">
      <f>H15*J15*T15/M15</f>
    </nc>
  </rcc>
  <rfmt sheetId="2" sqref="N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" start="0" length="2147483647">
    <dxf>
      <font/>
    </dxf>
  </rfmt>
  <rfmt sheetId="2" sqref="N15" start="0" length="2147483647">
    <dxf>
      <font/>
    </dxf>
  </rfmt>
  <rcc rId="3166" sId="2">
    <nc r="O15">
      <f>N15 / Y226</f>
    </nc>
  </rcc>
  <rfmt sheetId="2" sqref="O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" start="0" length="2147483647">
    <dxf>
      <font/>
    </dxf>
  </rfmt>
  <rfmt sheetId="2" sqref="O15" start="0" length="2147483647">
    <dxf>
      <font/>
    </dxf>
  </rfmt>
  <rcc rId="3167" sId="2">
    <nc r="P15">
      <f>IF(J15=0,0,G15*J15*T15/M15)</f>
    </nc>
  </rcc>
  <rfmt sheetId="2" sqref="P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" start="0" length="2147483647">
    <dxf>
      <font/>
    </dxf>
  </rfmt>
  <rfmt sheetId="2" sqref="P15" start="0" length="2147483647">
    <dxf>
      <font/>
    </dxf>
  </rfmt>
  <rcc rId="3168" sId="2">
    <nc r="Q15">
      <f>P15 / Y226*100</f>
    </nc>
  </rcc>
  <rfmt sheetId="2" sqref="Q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" start="0" length="2147483647">
    <dxf>
      <font/>
    </dxf>
  </rfmt>
  <rfmt sheetId="2" sqref="Q15" start="0" length="2147483647">
    <dxf>
      <font/>
    </dxf>
  </rfmt>
  <rcc rId="3169" sId="2">
    <nc r="R15">
      <f>IF(Q15&lt;0,Q15,0)</f>
    </nc>
  </rcc>
  <rfmt sheetId="2" sqref="R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" start="0" length="2147483647">
    <dxf>
      <font/>
    </dxf>
  </rfmt>
  <rfmt sheetId="2" sqref="R15" start="0" length="2147483647">
    <dxf>
      <font/>
    </dxf>
  </rfmt>
  <rcc rId="3170" sId="2">
    <nc r="S15">
      <f>IF(Q15&gt;0,Q15,0)</f>
    </nc>
  </rcc>
  <rfmt sheetId="2" sqref="S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" start="0" length="2147483647">
    <dxf>
      <font/>
    </dxf>
  </rfmt>
  <rfmt sheetId="2" sqref="S15" start="0" length="2147483647">
    <dxf>
      <font/>
    </dxf>
  </rfmt>
  <rcc rId="3171" sId="2">
    <nc r="T15">
      <f>IF(EXACT(D15,UPPER(D15)),1,0.01)/V15</f>
    </nc>
  </rcc>
  <rfmt sheetId="2" sqref="T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" start="0" length="2147483647">
    <dxf>
      <font/>
    </dxf>
  </rfmt>
  <rfmt sheetId="2" sqref="T15" start="0" length="2147483647">
    <dxf>
      <font/>
    </dxf>
  </rfmt>
  <rcc rId="3172" sId="2">
    <nc r="U15">
      <v>0</v>
    </nc>
  </rcc>
  <rfmt sheetId="2" sqref="U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" start="0" length="2147483647">
    <dxf>
      <font/>
    </dxf>
  </rfmt>
  <rfmt sheetId="2" sqref="U15" start="0" length="2147483647">
    <dxf>
      <font/>
    </dxf>
  </rfmt>
  <rcc rId="3173" sId="2">
    <nc r="V15">
      <v>1</v>
    </nc>
  </rcc>
  <rfmt sheetId="2" sqref="V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" start="0" length="2147483647">
    <dxf>
      <font/>
    </dxf>
  </rfmt>
  <rfmt sheetId="2" sqref="V15" start="0" length="2147483647">
    <dxf>
      <font/>
    </dxf>
  </rfmt>
  <rcc rId="3174" sId="2">
    <nc r="W15">
      <f>IF(AND(Q15&lt;0,O15&gt;0),O15,0)</f>
    </nc>
  </rcc>
  <rfmt sheetId="2" sqref="W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" start="0" length="2147483647">
    <dxf>
      <font/>
    </dxf>
  </rfmt>
  <rfmt sheetId="2" sqref="W15" start="0" length="2147483647">
    <dxf>
      <font/>
    </dxf>
  </rfmt>
  <rcc rId="3175" sId="2">
    <nc r="X15">
      <f>IF(AND(Q15&gt;0,O15&gt;0),O15,0)</f>
    </nc>
  </rcc>
  <rfmt sheetId="2" sqref="X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" start="0" length="2147483647">
    <dxf>
      <font/>
    </dxf>
  </rfmt>
  <rfmt sheetId="2" sqref="X15" start="0" length="2147483647">
    <dxf>
      <font/>
    </dxf>
  </rfmt>
  <rcc rId="3176" sId="2">
    <nc r="AA15">
      <f>IF(OR(OR(F15="#N/A N/A",F15="#N/A Real Time"),OR(Z15="#N/A N/A",Z15="#N/A Real Time")),0,  F15 - Z15)</f>
    </nc>
  </rcc>
  <rfmt sheetId="2" sqref="AA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" start="0" length="0">
    <dxf>
      <fill>
        <patternFill patternType="solid">
          <bgColor rgb="FFF2F2F2"/>
        </patternFill>
      </fill>
    </dxf>
  </rfmt>
  <rfmt sheetId="2" sqref="AA15" start="0" length="2147483647">
    <dxf>
      <font/>
    </dxf>
  </rfmt>
  <rfmt sheetId="2" sqref="AA15" start="0" length="2147483647">
    <dxf>
      <font/>
    </dxf>
  </rfmt>
  <rcc rId="3177" sId="2">
    <nc r="AB15">
      <f>IF(OR(Z15=0,Z15="#N/A N/A"),0,AA15 / Z15*100)</f>
    </nc>
  </rcc>
  <rfmt sheetId="2" sqref="AB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" start="0" length="0">
    <dxf>
      <fill>
        <patternFill patternType="solid">
          <bgColor rgb="FFF2F2F2"/>
        </patternFill>
      </fill>
    </dxf>
  </rfmt>
  <rfmt sheetId="2" sqref="AB15" start="0" length="2147483647">
    <dxf>
      <font/>
    </dxf>
  </rfmt>
  <rfmt sheetId="2" sqref="AB15" start="0" length="2147483647">
    <dxf>
      <font/>
    </dxf>
  </rfmt>
  <rcc rId="3178" sId="2" numFmtId="4">
    <nc r="AC15">
      <v>9911</v>
    </nc>
  </rcc>
  <rfmt sheetId="2" sqref="AC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" start="0" length="0">
    <dxf>
      <fill>
        <patternFill patternType="solid">
          <bgColor rgb="FFF2F2F2"/>
        </patternFill>
      </fill>
    </dxf>
  </rfmt>
  <rfmt sheetId="2" sqref="AC15" start="0" length="2147483647">
    <dxf>
      <font/>
    </dxf>
  </rfmt>
  <rfmt sheetId="2" sqref="AC15" start="0" length="2147483647">
    <dxf>
      <font/>
    </dxf>
  </rfmt>
  <rcc rId="3179" sId="2">
    <nc r="AD15">
      <f>IF(D15 = D226,1,_xll.BDP(K15,$AD$3)*L15)</f>
    </nc>
  </rcc>
  <rfmt sheetId="2" sqref="AD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" start="0" length="0">
    <dxf>
      <fill>
        <patternFill patternType="solid">
          <bgColor rgb="FFF2F2F2"/>
        </patternFill>
      </fill>
    </dxf>
  </rfmt>
  <rfmt sheetId="2" sqref="AD15" start="0" length="2147483647">
    <dxf>
      <font/>
    </dxf>
  </rfmt>
  <rfmt sheetId="2" sqref="AD15" start="0" length="2147483647">
    <dxf>
      <font/>
    </dxf>
  </rfmt>
  <rcc rId="3180" sId="2">
    <nc r="AE15">
      <f>AA15*AC15*T15/AD15 / AF226</f>
    </nc>
  </rcc>
  <rfmt sheetId="2" sqref="AE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" start="0" length="0">
    <dxf>
      <fill>
        <patternFill patternType="solid">
          <bgColor rgb="FFF2F2F2"/>
        </patternFill>
      </fill>
    </dxf>
  </rfmt>
  <rfmt sheetId="2" sqref="AE15" start="0" length="2147483647">
    <dxf>
      <font/>
    </dxf>
  </rfmt>
  <rfmt sheetId="2" sqref="AE15" start="0" length="2147483647">
    <dxf>
      <font/>
    </dxf>
  </rfmt>
  <rrc rId="3181" sId="2" ref="A16:XFD1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6:AF16" start="0" length="0">
    <dxf>
      <fill>
        <patternFill patternType="none">
          <bgColor indexed="65"/>
        </patternFill>
      </fill>
    </dxf>
  </rfmt>
  <rfmt sheetId="2" sqref="A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6" start="0" length="2147483647">
    <dxf>
      <font/>
    </dxf>
  </rfmt>
  <rfmt sheetId="2" sqref="A16" start="0" length="2147483647">
    <dxf>
      <font/>
    </dxf>
  </rfmt>
  <rfmt sheetId="2" sqref="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" start="0" length="2147483647">
    <dxf>
      <font/>
    </dxf>
  </rfmt>
  <rfmt sheetId="2" sqref="B16" start="0" length="2147483647">
    <dxf>
      <font/>
    </dxf>
  </rfmt>
  <rfmt sheetId="2" sqref="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" start="0" length="2147483647">
    <dxf>
      <font/>
    </dxf>
  </rfmt>
  <rfmt sheetId="2" sqref="C16" start="0" length="2147483647">
    <dxf>
      <font/>
    </dxf>
  </rfmt>
  <rfmt sheetId="2" sqref="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" start="0" length="2147483647">
    <dxf>
      <font/>
    </dxf>
  </rfmt>
  <rfmt sheetId="2" sqref="D16" start="0" length="2147483647">
    <dxf>
      <font/>
    </dxf>
  </rfmt>
  <rfmt sheetId="2" sqref="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" start="0" length="2147483647">
    <dxf>
      <font/>
    </dxf>
  </rfmt>
  <rfmt sheetId="2" sqref="E16" start="0" length="2147483647">
    <dxf>
      <font/>
    </dxf>
  </rfmt>
  <rfmt sheetId="2" sqref="F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" start="0" length="2147483647">
    <dxf>
      <font/>
    </dxf>
  </rfmt>
  <rfmt sheetId="2" sqref="F16" start="0" length="2147483647">
    <dxf>
      <font/>
    </dxf>
  </rfmt>
  <rfmt sheetId="2" sqref="G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" start="0" length="2147483647">
    <dxf>
      <font/>
    </dxf>
  </rfmt>
  <rfmt sheetId="2" sqref="G16" start="0" length="2147483647">
    <dxf>
      <font/>
    </dxf>
  </rfmt>
  <rfmt sheetId="2" sqref="H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" start="0" length="2147483647">
    <dxf>
      <font/>
    </dxf>
  </rfmt>
  <rfmt sheetId="2" sqref="H16" start="0" length="2147483647">
    <dxf>
      <font/>
    </dxf>
  </rfmt>
  <rfmt sheetId="2" sqref="I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" start="0" length="2147483647">
    <dxf>
      <font/>
    </dxf>
  </rfmt>
  <rfmt sheetId="2" sqref="I16" start="0" length="2147483647">
    <dxf>
      <font/>
    </dxf>
  </rfmt>
  <rfmt sheetId="2" sqref="J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" start="0" length="2147483647">
    <dxf>
      <font/>
    </dxf>
  </rfmt>
  <rfmt sheetId="2" sqref="J16" start="0" length="2147483647">
    <dxf>
      <font/>
    </dxf>
  </rfmt>
  <rfmt sheetId="2" sqref="K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" start="0" length="2147483647">
    <dxf>
      <font/>
    </dxf>
  </rfmt>
  <rfmt sheetId="2" sqref="K16" start="0" length="2147483647">
    <dxf>
      <font/>
    </dxf>
  </rfmt>
  <rfmt sheetId="2" sqref="L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" start="0" length="2147483647">
    <dxf>
      <font/>
    </dxf>
  </rfmt>
  <rfmt sheetId="2" sqref="L16" start="0" length="2147483647">
    <dxf>
      <font/>
    </dxf>
  </rfmt>
  <rfmt sheetId="2" sqref="M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" start="0" length="2147483647">
    <dxf>
      <font/>
    </dxf>
  </rfmt>
  <rfmt sheetId="2" sqref="M16" start="0" length="2147483647">
    <dxf>
      <font/>
    </dxf>
  </rfmt>
  <rfmt sheetId="2" sqref="N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" start="0" length="2147483647">
    <dxf>
      <font/>
    </dxf>
  </rfmt>
  <rfmt sheetId="2" sqref="N16" start="0" length="2147483647">
    <dxf>
      <font/>
    </dxf>
  </rfmt>
  <rfmt sheetId="2" sqref="O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" start="0" length="2147483647">
    <dxf>
      <font/>
    </dxf>
  </rfmt>
  <rfmt sheetId="2" sqref="O16" start="0" length="2147483647">
    <dxf>
      <font/>
    </dxf>
  </rfmt>
  <rfmt sheetId="2" sqref="P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" start="0" length="2147483647">
    <dxf>
      <font/>
    </dxf>
  </rfmt>
  <rfmt sheetId="2" sqref="P16" start="0" length="2147483647">
    <dxf>
      <font/>
    </dxf>
  </rfmt>
  <rfmt sheetId="2" sqref="Q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" start="0" length="2147483647">
    <dxf>
      <font/>
    </dxf>
  </rfmt>
  <rfmt sheetId="2" sqref="Q16" start="0" length="2147483647">
    <dxf>
      <font/>
    </dxf>
  </rfmt>
  <rfmt sheetId="2" sqref="R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" start="0" length="2147483647">
    <dxf>
      <font/>
    </dxf>
  </rfmt>
  <rfmt sheetId="2" sqref="R16" start="0" length="2147483647">
    <dxf>
      <font/>
    </dxf>
  </rfmt>
  <rfmt sheetId="2" sqref="S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" start="0" length="2147483647">
    <dxf>
      <font/>
    </dxf>
  </rfmt>
  <rfmt sheetId="2" sqref="S16" start="0" length="2147483647">
    <dxf>
      <font/>
    </dxf>
  </rfmt>
  <rfmt sheetId="2" sqref="T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" start="0" length="2147483647">
    <dxf>
      <font/>
    </dxf>
  </rfmt>
  <rfmt sheetId="2" sqref="T16" start="0" length="2147483647">
    <dxf>
      <font/>
    </dxf>
  </rfmt>
  <rfmt sheetId="2" sqref="U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" start="0" length="2147483647">
    <dxf>
      <font/>
    </dxf>
  </rfmt>
  <rfmt sheetId="2" sqref="U16" start="0" length="2147483647">
    <dxf>
      <font/>
    </dxf>
  </rfmt>
  <rfmt sheetId="2" sqref="V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" start="0" length="2147483647">
    <dxf>
      <font/>
    </dxf>
  </rfmt>
  <rfmt sheetId="2" sqref="V16" start="0" length="2147483647">
    <dxf>
      <font/>
    </dxf>
  </rfmt>
  <rfmt sheetId="2" sqref="W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" start="0" length="2147483647">
    <dxf>
      <font/>
    </dxf>
  </rfmt>
  <rfmt sheetId="2" sqref="W16" start="0" length="2147483647">
    <dxf>
      <font/>
    </dxf>
  </rfmt>
  <rfmt sheetId="2" sqref="X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" start="0" length="2147483647">
    <dxf>
      <font/>
    </dxf>
  </rfmt>
  <rfmt sheetId="2" sqref="X16" start="0" length="2147483647">
    <dxf>
      <font/>
    </dxf>
  </rfmt>
  <rfmt sheetId="2" sqref="Y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6" start="0" length="2147483647">
    <dxf>
      <font/>
    </dxf>
  </rfmt>
  <rfmt sheetId="2" sqref="Y16" start="0" length="2147483647">
    <dxf>
      <font/>
    </dxf>
  </rfmt>
  <rfmt sheetId="2" sqref="Z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" start="0" length="0">
    <dxf>
      <fill>
        <patternFill patternType="solid">
          <bgColor rgb="FFF2F2F2"/>
        </patternFill>
      </fill>
    </dxf>
  </rfmt>
  <rfmt sheetId="2" sqref="Z16" start="0" length="2147483647">
    <dxf>
      <font/>
    </dxf>
  </rfmt>
  <rfmt sheetId="2" sqref="Z16" start="0" length="2147483647">
    <dxf>
      <font/>
    </dxf>
  </rfmt>
  <rfmt sheetId="2" sqref="AA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" start="0" length="0">
    <dxf>
      <fill>
        <patternFill patternType="solid">
          <bgColor rgb="FFF2F2F2"/>
        </patternFill>
      </fill>
    </dxf>
  </rfmt>
  <rfmt sheetId="2" sqref="AA16" start="0" length="2147483647">
    <dxf>
      <font/>
    </dxf>
  </rfmt>
  <rfmt sheetId="2" sqref="AA16" start="0" length="2147483647">
    <dxf>
      <font/>
    </dxf>
  </rfmt>
  <rfmt sheetId="2" sqref="A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" start="0" length="0">
    <dxf>
      <fill>
        <patternFill patternType="solid">
          <bgColor rgb="FFF2F2F2"/>
        </patternFill>
      </fill>
    </dxf>
  </rfmt>
  <rfmt sheetId="2" sqref="AB16" start="0" length="2147483647">
    <dxf>
      <font/>
    </dxf>
  </rfmt>
  <rfmt sheetId="2" sqref="AB16" start="0" length="2147483647">
    <dxf>
      <font/>
    </dxf>
  </rfmt>
  <rfmt sheetId="2" sqref="A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" start="0" length="0">
    <dxf>
      <fill>
        <patternFill patternType="solid">
          <bgColor rgb="FFF2F2F2"/>
        </patternFill>
      </fill>
    </dxf>
  </rfmt>
  <rfmt sheetId="2" sqref="AC16" start="0" length="2147483647">
    <dxf>
      <font/>
    </dxf>
  </rfmt>
  <rfmt sheetId="2" sqref="AC16" start="0" length="2147483647">
    <dxf>
      <font/>
    </dxf>
  </rfmt>
  <rfmt sheetId="2" sqref="A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" start="0" length="0">
    <dxf>
      <fill>
        <patternFill patternType="solid">
          <bgColor rgb="FFF2F2F2"/>
        </patternFill>
      </fill>
    </dxf>
  </rfmt>
  <rfmt sheetId="2" sqref="AD16" start="0" length="2147483647">
    <dxf>
      <font/>
    </dxf>
  </rfmt>
  <rfmt sheetId="2" sqref="AD16" start="0" length="2147483647">
    <dxf>
      <font/>
    </dxf>
  </rfmt>
  <rfmt sheetId="2" sqref="A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" start="0" length="0">
    <dxf>
      <fill>
        <patternFill patternType="solid">
          <bgColor rgb="FFF2F2F2"/>
        </patternFill>
      </fill>
    </dxf>
  </rfmt>
  <rfmt sheetId="2" sqref="AE16" start="0" length="2147483647">
    <dxf>
      <font/>
    </dxf>
  </rfmt>
  <rfmt sheetId="2" sqref="AE16" start="0" length="2147483647">
    <dxf>
      <font/>
    </dxf>
  </rfmt>
  <rfmt sheetId="2" sqref="AF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6" start="0" length="0">
    <dxf>
      <fill>
        <patternFill patternType="solid">
          <bgColor rgb="FFF2F2F2"/>
        </patternFill>
      </fill>
    </dxf>
  </rfmt>
  <rfmt sheetId="2" sqref="AF16" start="0" length="2147483647">
    <dxf>
      <font/>
    </dxf>
  </rfmt>
  <rfmt sheetId="2" sqref="AF16" start="0" length="2147483647">
    <dxf>
      <font/>
    </dxf>
  </rfmt>
  <rcc rId="3182" sId="2">
    <nc r="B16">
      <v>28333</v>
    </nc>
  </rcc>
  <rfmt sheetId="2" sqref="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" start="0" length="2147483647">
    <dxf>
      <font/>
    </dxf>
  </rfmt>
  <rfmt sheetId="2" sqref="B16" start="0" length="2147483647">
    <dxf>
      <font/>
    </dxf>
  </rfmt>
  <rcc rId="3183" sId="2">
    <nc r="C16" t="inlineStr">
      <is>
        <t>MELE BB Equity</t>
      </is>
    </nc>
  </rcc>
  <rfmt sheetId="2" sqref="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" start="0" length="2147483647">
    <dxf>
      <font/>
    </dxf>
  </rfmt>
  <rfmt sheetId="2" sqref="C16" start="0" length="2147483647">
    <dxf>
      <font/>
    </dxf>
  </rfmt>
  <rcc rId="3184" sId="2">
    <nc r="E16" t="inlineStr">
      <is>
        <t>Melexis</t>
      </is>
    </nc>
  </rcc>
  <rfmt sheetId="2" sqref="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" start="0" length="2147483647">
    <dxf>
      <font/>
    </dxf>
  </rfmt>
  <rfmt sheetId="2" sqref="E16" start="0" length="2147483647">
    <dxf>
      <font/>
    </dxf>
  </rfmt>
  <rcc rId="3185" sId="2">
    <nc r="D16">
      <f>_xll.BDP(C16,$D$3)</f>
    </nc>
  </rcc>
  <rfmt sheetId="2" sqref="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" start="0" length="2147483647">
    <dxf>
      <font/>
    </dxf>
  </rfmt>
  <rfmt sheetId="2" sqref="D16" start="0" length="2147483647">
    <dxf>
      <font/>
    </dxf>
  </rfmt>
  <rcc rId="3186" sId="2">
    <nc r="F16">
      <f>_xll.BDP(C16,$F$3)</f>
    </nc>
  </rcc>
  <rfmt sheetId="2" sqref="F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" start="0" length="2147483647">
    <dxf>
      <font/>
    </dxf>
  </rfmt>
  <rfmt sheetId="2" sqref="F16" start="0" length="2147483647">
    <dxf>
      <font/>
    </dxf>
  </rfmt>
  <rcc rId="3187" sId="2">
    <nc r="G16">
      <f>_xll.BDP(C16,$G$3)</f>
    </nc>
  </rcc>
  <rfmt sheetId="2" sqref="G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" start="0" length="2147483647">
    <dxf>
      <font/>
    </dxf>
  </rfmt>
  <rfmt sheetId="2" sqref="G16" start="0" length="2147483647">
    <dxf>
      <font/>
    </dxf>
  </rfmt>
  <rcc rId="3188" sId="2">
    <nc r="Z16">
      <f>_xll.BDH(C16,$Z$3,$D$1,$D$1)</f>
    </nc>
  </rcc>
  <rfmt sheetId="2" sqref="Z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" start="0" length="0">
    <dxf>
      <fill>
        <patternFill patternType="solid">
          <bgColor rgb="FFF2F2F2"/>
        </patternFill>
      </fill>
    </dxf>
  </rfmt>
  <rfmt sheetId="2" sqref="Z16" start="0" length="2147483647">
    <dxf>
      <font/>
    </dxf>
  </rfmt>
  <rfmt sheetId="2" sqref="Z16" start="0" length="2147483647">
    <dxf>
      <font/>
    </dxf>
  </rfmt>
  <rcc rId="3189" sId="2">
    <nc r="H16">
      <f>IF(OR(OR(G16="#N/A N/A",G16="#N/A Real Time"),OR(F16="#N/A N/A",F16="#N/A Real Time")),0,  G16 - F16)</f>
    </nc>
  </rcc>
  <rfmt sheetId="2" sqref="H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" start="0" length="2147483647">
    <dxf>
      <font/>
    </dxf>
  </rfmt>
  <rfmt sheetId="2" sqref="H16" start="0" length="2147483647">
    <dxf>
      <font/>
    </dxf>
  </rfmt>
  <rcc rId="3190" sId="2">
    <nc r="I16">
      <f>IF(OR(F16=0,F16="#N/A N/A"),0,H16 / F16*100)</f>
    </nc>
  </rcc>
  <rfmt sheetId="2" sqref="I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" start="0" length="2147483647">
    <dxf>
      <font/>
    </dxf>
  </rfmt>
  <rfmt sheetId="2" sqref="I16" start="0" length="2147483647">
    <dxf>
      <font/>
    </dxf>
  </rfmt>
  <rcc rId="3191" sId="2" numFmtId="4">
    <nc r="J16">
      <v>-20217</v>
    </nc>
  </rcc>
  <rfmt sheetId="2" sqref="J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" start="0" length="2147483647">
    <dxf>
      <font/>
    </dxf>
  </rfmt>
  <rfmt sheetId="2" sqref="J16" start="0" length="2147483647">
    <dxf>
      <font/>
    </dxf>
  </rfmt>
  <rcc rId="3192" sId="2">
    <nc r="K16">
      <f>CONCATENATE(D227,D16, " Curncy")</f>
    </nc>
  </rcc>
  <rfmt sheetId="2" sqref="K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" start="0" length="2147483647">
    <dxf>
      <font/>
    </dxf>
  </rfmt>
  <rfmt sheetId="2" sqref="K16" start="0" length="2147483647">
    <dxf>
      <font/>
    </dxf>
  </rfmt>
  <rcc rId="3193" sId="2">
    <nc r="L16">
      <f>IF(D16 = D227,1,_xll.BDP(K16,$L$3))</f>
    </nc>
  </rcc>
  <rfmt sheetId="2" sqref="L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" start="0" length="2147483647">
    <dxf>
      <font/>
    </dxf>
  </rfmt>
  <rfmt sheetId="2" sqref="L16" start="0" length="2147483647">
    <dxf>
      <font/>
    </dxf>
  </rfmt>
  <rcc rId="3194" sId="2">
    <nc r="M16">
      <f>IF(D16 = D227,1,_xll.BDP(K16,$M$3)*L16)</f>
    </nc>
  </rcc>
  <rfmt sheetId="2" sqref="M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" start="0" length="2147483647">
    <dxf>
      <font/>
    </dxf>
  </rfmt>
  <rfmt sheetId="2" sqref="M16" start="0" length="2147483647">
    <dxf>
      <font/>
    </dxf>
  </rfmt>
  <rcc rId="3195" sId="2">
    <nc r="N16">
      <f>H16*J16*T16/M16</f>
    </nc>
  </rcc>
  <rfmt sheetId="2" sqref="N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" start="0" length="2147483647">
    <dxf>
      <font/>
    </dxf>
  </rfmt>
  <rfmt sheetId="2" sqref="N16" start="0" length="2147483647">
    <dxf>
      <font/>
    </dxf>
  </rfmt>
  <rcc rId="3196" sId="2">
    <nc r="O16">
      <f>N16 / Y227</f>
    </nc>
  </rcc>
  <rfmt sheetId="2" sqref="O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" start="0" length="2147483647">
    <dxf>
      <font/>
    </dxf>
  </rfmt>
  <rfmt sheetId="2" sqref="O16" start="0" length="2147483647">
    <dxf>
      <font/>
    </dxf>
  </rfmt>
  <rcc rId="3197" sId="2">
    <nc r="P16">
      <f>IF(J16=0,0,G16*J16*T16/M16)</f>
    </nc>
  </rcc>
  <rfmt sheetId="2" sqref="P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" start="0" length="2147483647">
    <dxf>
      <font/>
    </dxf>
  </rfmt>
  <rfmt sheetId="2" sqref="P16" start="0" length="2147483647">
    <dxf>
      <font/>
    </dxf>
  </rfmt>
  <rcc rId="3198" sId="2">
    <nc r="Q16">
      <f>P16 / Y227*100</f>
    </nc>
  </rcc>
  <rfmt sheetId="2" sqref="Q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" start="0" length="2147483647">
    <dxf>
      <font/>
    </dxf>
  </rfmt>
  <rfmt sheetId="2" sqref="Q16" start="0" length="2147483647">
    <dxf>
      <font/>
    </dxf>
  </rfmt>
  <rcc rId="3199" sId="2">
    <nc r="R16">
      <f>IF(Q16&lt;0,Q16,0)</f>
    </nc>
  </rcc>
  <rfmt sheetId="2" sqref="R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" start="0" length="2147483647">
    <dxf>
      <font/>
    </dxf>
  </rfmt>
  <rfmt sheetId="2" sqref="R16" start="0" length="2147483647">
    <dxf>
      <font/>
    </dxf>
  </rfmt>
  <rcc rId="3200" sId="2">
    <nc r="S16">
      <f>IF(Q16&gt;0,Q16,0)</f>
    </nc>
  </rcc>
  <rfmt sheetId="2" sqref="S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" start="0" length="2147483647">
    <dxf>
      <font/>
    </dxf>
  </rfmt>
  <rfmt sheetId="2" sqref="S16" start="0" length="2147483647">
    <dxf>
      <font/>
    </dxf>
  </rfmt>
  <rcc rId="3201" sId="2">
    <nc r="T16">
      <f>IF(EXACT(D16,UPPER(D16)),1,0.01)/V16</f>
    </nc>
  </rcc>
  <rfmt sheetId="2" sqref="T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" start="0" length="2147483647">
    <dxf>
      <font/>
    </dxf>
  </rfmt>
  <rfmt sheetId="2" sqref="T16" start="0" length="2147483647">
    <dxf>
      <font/>
    </dxf>
  </rfmt>
  <rcc rId="3202" sId="2">
    <nc r="U16">
      <v>0</v>
    </nc>
  </rcc>
  <rfmt sheetId="2" sqref="U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" start="0" length="2147483647">
    <dxf>
      <font/>
    </dxf>
  </rfmt>
  <rfmt sheetId="2" sqref="U16" start="0" length="2147483647">
    <dxf>
      <font/>
    </dxf>
  </rfmt>
  <rcc rId="3203" sId="2">
    <nc r="V16">
      <v>1</v>
    </nc>
  </rcc>
  <rfmt sheetId="2" sqref="V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" start="0" length="2147483647">
    <dxf>
      <font/>
    </dxf>
  </rfmt>
  <rfmt sheetId="2" sqref="V16" start="0" length="2147483647">
    <dxf>
      <font/>
    </dxf>
  </rfmt>
  <rcc rId="3204" sId="2">
    <nc r="W16">
      <f>IF(AND(Q16&lt;0,O16&gt;0),O16,0)</f>
    </nc>
  </rcc>
  <rfmt sheetId="2" sqref="W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" start="0" length="2147483647">
    <dxf>
      <font/>
    </dxf>
  </rfmt>
  <rfmt sheetId="2" sqref="W16" start="0" length="2147483647">
    <dxf>
      <font/>
    </dxf>
  </rfmt>
  <rcc rId="3205" sId="2">
    <nc r="X16">
      <f>IF(AND(Q16&gt;0,O16&gt;0),O16,0)</f>
    </nc>
  </rcc>
  <rfmt sheetId="2" sqref="X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" start="0" length="2147483647">
    <dxf>
      <font/>
    </dxf>
  </rfmt>
  <rfmt sheetId="2" sqref="X16" start="0" length="2147483647">
    <dxf>
      <font/>
    </dxf>
  </rfmt>
  <rcc rId="3206" sId="2">
    <nc r="AA16">
      <f>IF(OR(OR(F16="#N/A N/A",F16="#N/A Real Time"),OR(Z16="#N/A N/A",Z16="#N/A Real Time")),0,  F16 - Z16)</f>
    </nc>
  </rcc>
  <rfmt sheetId="2" sqref="AA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" start="0" length="0">
    <dxf>
      <fill>
        <patternFill patternType="solid">
          <bgColor rgb="FFF2F2F2"/>
        </patternFill>
      </fill>
    </dxf>
  </rfmt>
  <rfmt sheetId="2" sqref="AA16" start="0" length="2147483647">
    <dxf>
      <font/>
    </dxf>
  </rfmt>
  <rfmt sheetId="2" sqref="AA16" start="0" length="2147483647">
    <dxf>
      <font/>
    </dxf>
  </rfmt>
  <rcc rId="3207" sId="2">
    <nc r="AB16">
      <f>IF(OR(Z16=0,Z16="#N/A N/A"),0,AA16 / Z16*100)</f>
    </nc>
  </rcc>
  <rfmt sheetId="2" sqref="AB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" start="0" length="0">
    <dxf>
      <fill>
        <patternFill patternType="solid">
          <bgColor rgb="FFF2F2F2"/>
        </patternFill>
      </fill>
    </dxf>
  </rfmt>
  <rfmt sheetId="2" sqref="AB16" start="0" length="2147483647">
    <dxf>
      <font/>
    </dxf>
  </rfmt>
  <rfmt sheetId="2" sqref="AB16" start="0" length="2147483647">
    <dxf>
      <font/>
    </dxf>
  </rfmt>
  <rcc rId="3208" sId="2" numFmtId="4">
    <nc r="AC16">
      <v>-20217</v>
    </nc>
  </rcc>
  <rfmt sheetId="2" sqref="AC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" start="0" length="0">
    <dxf>
      <fill>
        <patternFill patternType="solid">
          <bgColor rgb="FFF2F2F2"/>
        </patternFill>
      </fill>
    </dxf>
  </rfmt>
  <rfmt sheetId="2" sqref="AC16" start="0" length="2147483647">
    <dxf>
      <font/>
    </dxf>
  </rfmt>
  <rfmt sheetId="2" sqref="AC16" start="0" length="2147483647">
    <dxf>
      <font/>
    </dxf>
  </rfmt>
  <rcc rId="3209" sId="2">
    <nc r="AD16">
      <f>IF(D16 = D227,1,_xll.BDP(K16,$AD$3)*L16)</f>
    </nc>
  </rcc>
  <rfmt sheetId="2" sqref="AD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" start="0" length="0">
    <dxf>
      <fill>
        <patternFill patternType="solid">
          <bgColor rgb="FFF2F2F2"/>
        </patternFill>
      </fill>
    </dxf>
  </rfmt>
  <rfmt sheetId="2" sqref="AD16" start="0" length="2147483647">
    <dxf>
      <font/>
    </dxf>
  </rfmt>
  <rfmt sheetId="2" sqref="AD16" start="0" length="2147483647">
    <dxf>
      <font/>
    </dxf>
  </rfmt>
  <rcc rId="3210" sId="2">
    <nc r="AE16">
      <f>AA16*AC16*T16/AD16 / AF227</f>
    </nc>
  </rcc>
  <rfmt sheetId="2" sqref="AE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" start="0" length="0">
    <dxf>
      <fill>
        <patternFill patternType="solid">
          <bgColor rgb="FFF2F2F2"/>
        </patternFill>
      </fill>
    </dxf>
  </rfmt>
  <rfmt sheetId="2" sqref="AE16" start="0" length="2147483647">
    <dxf>
      <font/>
    </dxf>
  </rfmt>
  <rfmt sheetId="2" sqref="AE16" start="0" length="2147483647">
    <dxf>
      <font/>
    </dxf>
  </rfmt>
  <rcc rId="3211" sId="2" numFmtId="4">
    <oc r="J17">
      <v>-41095</v>
    </oc>
    <nc r="J17">
      <v>-18802</v>
    </nc>
  </rcc>
  <rcc rId="3212" sId="2" numFmtId="4">
    <oc r="AC17">
      <v>-41095</v>
    </oc>
    <nc r="AC17">
      <v>-18802</v>
    </nc>
  </rcc>
  <rfmt sheetId="2" sqref="A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8" start="0" length="2147483647">
    <dxf>
      <font>
        <b/>
      </font>
    </dxf>
  </rfmt>
  <rfmt sheetId="2" sqref="A18" start="0" length="2147483647">
    <dxf>
      <font/>
    </dxf>
  </rfmt>
  <rfmt sheetId="2" sqref="A18" start="0" length="0">
    <dxf>
      <border>
        <left/>
        <right/>
        <top style="thin">
          <color indexed="64"/>
        </top>
        <bottom/>
      </border>
    </dxf>
  </rfmt>
  <rfmt sheetId="2" sqref="A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" start="0" length="2147483647">
    <dxf>
      <font>
        <b/>
      </font>
    </dxf>
  </rfmt>
  <rfmt sheetId="2" sqref="B18" start="0" length="2147483647">
    <dxf>
      <font/>
    </dxf>
  </rfmt>
  <rfmt sheetId="2" sqref="B18" start="0" length="0">
    <dxf>
      <border>
        <left/>
        <right/>
        <top style="thin">
          <color indexed="64"/>
        </top>
        <bottom/>
      </border>
    </dxf>
  </rfmt>
  <rfmt sheetId="2" sqref="B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" start="0" length="2147483647">
    <dxf>
      <font>
        <b/>
      </font>
    </dxf>
  </rfmt>
  <rfmt sheetId="2" sqref="C18" start="0" length="2147483647">
    <dxf>
      <font/>
    </dxf>
  </rfmt>
  <rfmt sheetId="2" sqref="C18" start="0" length="0">
    <dxf>
      <border>
        <left/>
        <right/>
        <top style="thin">
          <color indexed="64"/>
        </top>
        <bottom/>
      </border>
    </dxf>
  </rfmt>
  <rfmt sheetId="2" sqref="C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" start="0" length="2147483647">
    <dxf>
      <font>
        <b/>
      </font>
    </dxf>
  </rfmt>
  <rfmt sheetId="2" sqref="D18" start="0" length="2147483647">
    <dxf>
      <font/>
    </dxf>
  </rfmt>
  <rfmt sheetId="2" sqref="D18" start="0" length="0">
    <dxf>
      <border>
        <left/>
        <right/>
        <top style="thin">
          <color indexed="64"/>
        </top>
        <bottom/>
      </border>
    </dxf>
  </rfmt>
  <rfmt sheetId="2" sqref="D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" start="0" length="2147483647">
    <dxf>
      <font>
        <b/>
      </font>
    </dxf>
  </rfmt>
  <rfmt sheetId="2" sqref="E18" start="0" length="2147483647">
    <dxf>
      <font/>
    </dxf>
  </rfmt>
  <rfmt sheetId="2" sqref="E18" start="0" length="0">
    <dxf>
      <border>
        <left/>
        <right/>
        <top style="thin">
          <color indexed="64"/>
        </top>
        <bottom/>
      </border>
    </dxf>
  </rfmt>
  <rfmt sheetId="2" sqref="E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" start="0" length="2147483647">
    <dxf>
      <font>
        <b/>
      </font>
    </dxf>
  </rfmt>
  <rfmt sheetId="2" sqref="F18" start="0" length="2147483647">
    <dxf>
      <font/>
    </dxf>
  </rfmt>
  <rfmt sheetId="2" sqref="F18" start="0" length="0">
    <dxf>
      <border>
        <left/>
        <right/>
        <top style="thin">
          <color indexed="64"/>
        </top>
        <bottom/>
      </border>
    </dxf>
  </rfmt>
  <rfmt sheetId="2" sqref="F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" start="0" length="2147483647">
    <dxf>
      <font>
        <b/>
      </font>
    </dxf>
  </rfmt>
  <rfmt sheetId="2" sqref="G18" start="0" length="2147483647">
    <dxf>
      <font/>
    </dxf>
  </rfmt>
  <rfmt sheetId="2" sqref="G18" start="0" length="0">
    <dxf>
      <border>
        <left/>
        <right/>
        <top style="thin">
          <color indexed="64"/>
        </top>
        <bottom/>
      </border>
    </dxf>
  </rfmt>
  <rfmt sheetId="2" sqref="G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" start="0" length="2147483647">
    <dxf>
      <font>
        <b/>
      </font>
    </dxf>
  </rfmt>
  <rfmt sheetId="2" sqref="H18" start="0" length="2147483647">
    <dxf>
      <font/>
    </dxf>
  </rfmt>
  <rfmt sheetId="2" sqref="H18" start="0" length="0">
    <dxf>
      <border>
        <left/>
        <right/>
        <top style="thin">
          <color indexed="64"/>
        </top>
        <bottom/>
      </border>
    </dxf>
  </rfmt>
  <rfmt sheetId="2" sqref="H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" start="0" length="2147483647">
    <dxf>
      <font>
        <b/>
      </font>
    </dxf>
  </rfmt>
  <rfmt sheetId="2" sqref="I18" start="0" length="2147483647">
    <dxf>
      <font/>
    </dxf>
  </rfmt>
  <rfmt sheetId="2" sqref="I18" start="0" length="0">
    <dxf>
      <border>
        <left/>
        <right/>
        <top style="thin">
          <color indexed="64"/>
        </top>
        <bottom/>
      </border>
    </dxf>
  </rfmt>
  <rfmt sheetId="2" sqref="I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" start="0" length="2147483647">
    <dxf>
      <font>
        <b/>
      </font>
    </dxf>
  </rfmt>
  <rfmt sheetId="2" sqref="J18" start="0" length="2147483647">
    <dxf>
      <font/>
    </dxf>
  </rfmt>
  <rfmt sheetId="2" sqref="J18" start="0" length="0">
    <dxf>
      <border>
        <left/>
        <right/>
        <top style="thin">
          <color indexed="64"/>
        </top>
        <bottom/>
      </border>
    </dxf>
  </rfmt>
  <rfmt sheetId="2" sqref="J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" start="0" length="2147483647">
    <dxf>
      <font>
        <b/>
      </font>
    </dxf>
  </rfmt>
  <rfmt sheetId="2" sqref="K18" start="0" length="2147483647">
    <dxf>
      <font/>
    </dxf>
  </rfmt>
  <rfmt sheetId="2" sqref="K18" start="0" length="0">
    <dxf>
      <border>
        <left/>
        <right/>
        <top style="thin">
          <color indexed="64"/>
        </top>
        <bottom/>
      </border>
    </dxf>
  </rfmt>
  <rfmt sheetId="2" sqref="K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" start="0" length="2147483647">
    <dxf>
      <font>
        <b/>
      </font>
    </dxf>
  </rfmt>
  <rfmt sheetId="2" sqref="L18" start="0" length="2147483647">
    <dxf>
      <font/>
    </dxf>
  </rfmt>
  <rfmt sheetId="2" sqref="L18" start="0" length="0">
    <dxf>
      <border>
        <left/>
        <right/>
        <top style="thin">
          <color indexed="64"/>
        </top>
        <bottom/>
      </border>
    </dxf>
  </rfmt>
  <rfmt sheetId="2" sqref="L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" start="0" length="2147483647">
    <dxf>
      <font>
        <b/>
      </font>
    </dxf>
  </rfmt>
  <rfmt sheetId="2" sqref="M18" start="0" length="2147483647">
    <dxf>
      <font/>
    </dxf>
  </rfmt>
  <rfmt sheetId="2" sqref="M18" start="0" length="0">
    <dxf>
      <border>
        <left/>
        <right/>
        <top style="thin">
          <color indexed="64"/>
        </top>
        <bottom/>
      </border>
    </dxf>
  </rfmt>
  <rfmt sheetId="2" sqref="M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3" sId="2">
    <oc r="N18">
      <f xml:space="preserve"> SUM(N13:N17)</f>
    </oc>
    <nc r="N18">
      <f xml:space="preserve"> SUM(N13:N17)</f>
    </nc>
  </rcc>
  <rfmt sheetId="2" sqref="N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" start="0" length="2147483647">
    <dxf>
      <font>
        <b/>
      </font>
    </dxf>
  </rfmt>
  <rfmt sheetId="2" sqref="N18" start="0" length="2147483647">
    <dxf>
      <font/>
    </dxf>
  </rfmt>
  <rfmt sheetId="2" sqref="N18" start="0" length="0">
    <dxf>
      <border>
        <left/>
        <right/>
        <top style="thin">
          <color indexed="64"/>
        </top>
        <bottom/>
      </border>
    </dxf>
  </rfmt>
  <rfmt sheetId="2" sqref="N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4" sId="2">
    <oc r="O18">
      <f xml:space="preserve"> SUM(O13:O17)</f>
    </oc>
    <nc r="O18">
      <f xml:space="preserve"> SUM(O13:O17)</f>
    </nc>
  </rcc>
  <rfmt sheetId="2" sqref="O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" start="0" length="2147483647">
    <dxf>
      <font/>
    </dxf>
  </rfmt>
  <rfmt sheetId="2" sqref="O18" start="0" length="2147483647">
    <dxf>
      <font/>
    </dxf>
  </rfmt>
  <rfmt sheetId="2" sqref="O18" start="0" length="0">
    <dxf>
      <border>
        <left/>
        <right/>
        <top style="thin">
          <color indexed="64"/>
        </top>
        <bottom/>
      </border>
    </dxf>
  </rfmt>
  <rfmt sheetId="2" sqref="O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5" sId="2">
    <oc r="P18">
      <f xml:space="preserve"> SUM(P13:P17)</f>
    </oc>
    <nc r="P18">
      <f xml:space="preserve"> SUM(P13:P17)</f>
    </nc>
  </rcc>
  <rfmt sheetId="2" sqref="P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" start="0" length="2147483647">
    <dxf>
      <font>
        <b/>
      </font>
    </dxf>
  </rfmt>
  <rfmt sheetId="2" sqref="P18" start="0" length="2147483647">
    <dxf>
      <font/>
    </dxf>
  </rfmt>
  <rfmt sheetId="2" sqref="P18" start="0" length="0">
    <dxf>
      <border>
        <left/>
        <right/>
        <top style="thin">
          <color indexed="64"/>
        </top>
        <bottom/>
      </border>
    </dxf>
  </rfmt>
  <rfmt sheetId="2" sqref="P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6" sId="2">
    <oc r="Q18">
      <f xml:space="preserve"> SUM(Q13:Q17)</f>
    </oc>
    <nc r="Q18">
      <f xml:space="preserve"> SUM(Q13:Q17)</f>
    </nc>
  </rcc>
  <rfmt sheetId="2" sqref="Q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" start="0" length="2147483647">
    <dxf>
      <font>
        <b/>
      </font>
    </dxf>
  </rfmt>
  <rfmt sheetId="2" sqref="Q18" start="0" length="2147483647">
    <dxf>
      <font/>
    </dxf>
  </rfmt>
  <rfmt sheetId="2" sqref="Q18" start="0" length="0">
    <dxf>
      <border>
        <left/>
        <right/>
        <top style="thin">
          <color indexed="64"/>
        </top>
        <bottom/>
      </border>
    </dxf>
  </rfmt>
  <rfmt sheetId="2" sqref="Q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7" sId="2">
    <oc r="R18">
      <f xml:space="preserve"> SUM(R13:R17)</f>
    </oc>
    <nc r="R18">
      <f xml:space="preserve"> SUM(R13:R17)</f>
    </nc>
  </rcc>
  <rfmt sheetId="2" sqref="R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" start="0" length="2147483647">
    <dxf>
      <font>
        <b/>
      </font>
    </dxf>
  </rfmt>
  <rfmt sheetId="2" sqref="R18" start="0" length="2147483647">
    <dxf>
      <font/>
    </dxf>
  </rfmt>
  <rfmt sheetId="2" sqref="R18" start="0" length="0">
    <dxf>
      <border>
        <left/>
        <right/>
        <top style="thin">
          <color indexed="64"/>
        </top>
        <bottom/>
      </border>
    </dxf>
  </rfmt>
  <rfmt sheetId="2" sqref="R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8" sId="2">
    <oc r="S18">
      <f xml:space="preserve"> SUM(S13:S17)</f>
    </oc>
    <nc r="S18">
      <f xml:space="preserve"> SUM(S13:S17)</f>
    </nc>
  </rcc>
  <rfmt sheetId="2" sqref="S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" start="0" length="2147483647">
    <dxf>
      <font>
        <b/>
      </font>
    </dxf>
  </rfmt>
  <rfmt sheetId="2" sqref="S18" start="0" length="2147483647">
    <dxf>
      <font/>
    </dxf>
  </rfmt>
  <rfmt sheetId="2" sqref="S18" start="0" length="0">
    <dxf>
      <border>
        <left/>
        <right/>
        <top style="thin">
          <color indexed="64"/>
        </top>
        <bottom/>
      </border>
    </dxf>
  </rfmt>
  <rfmt sheetId="2" sqref="S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" start="0" length="2147483647">
    <dxf>
      <font>
        <b/>
      </font>
    </dxf>
  </rfmt>
  <rfmt sheetId="2" sqref="T18" start="0" length="2147483647">
    <dxf>
      <font/>
    </dxf>
  </rfmt>
  <rfmt sheetId="2" sqref="T18" start="0" length="0">
    <dxf>
      <border>
        <left/>
        <right/>
        <top style="thin">
          <color indexed="64"/>
        </top>
        <bottom/>
      </border>
    </dxf>
  </rfmt>
  <rfmt sheetId="2" sqref="T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" start="0" length="2147483647">
    <dxf>
      <font>
        <b/>
      </font>
    </dxf>
  </rfmt>
  <rfmt sheetId="2" sqref="U18" start="0" length="2147483647">
    <dxf>
      <font/>
    </dxf>
  </rfmt>
  <rfmt sheetId="2" sqref="U18" start="0" length="0">
    <dxf>
      <border>
        <left/>
        <right/>
        <top style="thin">
          <color indexed="64"/>
        </top>
        <bottom/>
      </border>
    </dxf>
  </rfmt>
  <rfmt sheetId="2" sqref="U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" start="0" length="2147483647">
    <dxf>
      <font>
        <b/>
      </font>
    </dxf>
  </rfmt>
  <rfmt sheetId="2" sqref="V18" start="0" length="2147483647">
    <dxf>
      <font/>
    </dxf>
  </rfmt>
  <rfmt sheetId="2" sqref="V18" start="0" length="0">
    <dxf>
      <border>
        <left/>
        <right/>
        <top style="thin">
          <color indexed="64"/>
        </top>
        <bottom/>
      </border>
    </dxf>
  </rfmt>
  <rfmt sheetId="2" sqref="V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19" sId="2">
    <oc r="W18">
      <f xml:space="preserve"> SUM(W13:W17)</f>
    </oc>
    <nc r="W18">
      <f xml:space="preserve"> SUM(W13:W17)</f>
    </nc>
  </rcc>
  <rfmt sheetId="2" sqref="W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" start="0" length="2147483647">
    <dxf>
      <font>
        <b/>
      </font>
    </dxf>
  </rfmt>
  <rfmt sheetId="2" sqref="W18" start="0" length="2147483647">
    <dxf>
      <font/>
    </dxf>
  </rfmt>
  <rfmt sheetId="2" sqref="W18" start="0" length="0">
    <dxf>
      <border>
        <left/>
        <right/>
        <top style="thin">
          <color indexed="64"/>
        </top>
        <bottom/>
      </border>
    </dxf>
  </rfmt>
  <rfmt sheetId="2" sqref="W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20" sId="2">
    <oc r="X18">
      <f xml:space="preserve"> SUM(X13:X17)</f>
    </oc>
    <nc r="X18">
      <f xml:space="preserve"> SUM(X13:X17)</f>
    </nc>
  </rcc>
  <rfmt sheetId="2" sqref="X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" start="0" length="2147483647">
    <dxf>
      <font>
        <b/>
      </font>
    </dxf>
  </rfmt>
  <rfmt sheetId="2" sqref="X18" start="0" length="2147483647">
    <dxf>
      <font/>
    </dxf>
  </rfmt>
  <rfmt sheetId="2" sqref="X18" start="0" length="0">
    <dxf>
      <border>
        <left/>
        <right/>
        <top style="thin">
          <color indexed="64"/>
        </top>
        <bottom/>
      </border>
    </dxf>
  </rfmt>
  <rfmt sheetId="2" sqref="X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8" start="0" length="2147483647">
    <dxf>
      <font>
        <b/>
      </font>
    </dxf>
  </rfmt>
  <rfmt sheetId="2" sqref="Y18" start="0" length="2147483647">
    <dxf>
      <font/>
    </dxf>
  </rfmt>
  <rfmt sheetId="2" sqref="Y18" start="0" length="0">
    <dxf>
      <border>
        <left/>
        <right/>
        <top style="thin">
          <color indexed="64"/>
        </top>
        <bottom/>
      </border>
    </dxf>
  </rfmt>
  <rfmt sheetId="2" sqref="Y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" start="0" length="0">
    <dxf>
      <fill>
        <patternFill patternType="solid">
          <bgColor rgb="FFF2F2F2"/>
        </patternFill>
      </fill>
    </dxf>
  </rfmt>
  <rfmt sheetId="2" sqref="Z18" start="0" length="2147483647">
    <dxf>
      <font>
        <b/>
      </font>
    </dxf>
  </rfmt>
  <rfmt sheetId="2" sqref="Z18" start="0" length="2147483647">
    <dxf>
      <font/>
    </dxf>
  </rfmt>
  <rfmt sheetId="2" sqref="Z18" start="0" length="0">
    <dxf>
      <border>
        <left/>
        <right/>
        <top style="thin">
          <color indexed="64"/>
        </top>
        <bottom/>
      </border>
    </dxf>
  </rfmt>
  <rfmt sheetId="2" sqref="Z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" start="0" length="0">
    <dxf>
      <fill>
        <patternFill patternType="solid">
          <bgColor rgb="FFF2F2F2"/>
        </patternFill>
      </fill>
    </dxf>
  </rfmt>
  <rfmt sheetId="2" sqref="AA18" start="0" length="2147483647">
    <dxf>
      <font>
        <b/>
      </font>
    </dxf>
  </rfmt>
  <rfmt sheetId="2" sqref="AA18" start="0" length="2147483647">
    <dxf>
      <font/>
    </dxf>
  </rfmt>
  <rfmt sheetId="2" sqref="AA18" start="0" length="0">
    <dxf>
      <border>
        <left/>
        <right/>
        <top style="thin">
          <color indexed="64"/>
        </top>
        <bottom/>
      </border>
    </dxf>
  </rfmt>
  <rfmt sheetId="2" sqref="AA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" start="0" length="0">
    <dxf>
      <fill>
        <patternFill patternType="solid">
          <bgColor rgb="FFF2F2F2"/>
        </patternFill>
      </fill>
    </dxf>
  </rfmt>
  <rfmt sheetId="2" sqref="AB18" start="0" length="2147483647">
    <dxf>
      <font>
        <b/>
      </font>
    </dxf>
  </rfmt>
  <rfmt sheetId="2" sqref="AB18" start="0" length="2147483647">
    <dxf>
      <font/>
    </dxf>
  </rfmt>
  <rfmt sheetId="2" sqref="AB18" start="0" length="0">
    <dxf>
      <border>
        <left/>
        <right/>
        <top style="thin">
          <color indexed="64"/>
        </top>
        <bottom/>
      </border>
    </dxf>
  </rfmt>
  <rfmt sheetId="2" sqref="AB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" start="0" length="0">
    <dxf>
      <fill>
        <patternFill patternType="solid">
          <bgColor rgb="FFF2F2F2"/>
        </patternFill>
      </fill>
    </dxf>
  </rfmt>
  <rfmt sheetId="2" sqref="AC18" start="0" length="2147483647">
    <dxf>
      <font>
        <b/>
      </font>
    </dxf>
  </rfmt>
  <rfmt sheetId="2" sqref="AC18" start="0" length="2147483647">
    <dxf>
      <font/>
    </dxf>
  </rfmt>
  <rfmt sheetId="2" sqref="AC18" start="0" length="0">
    <dxf>
      <border>
        <left/>
        <right/>
        <top style="thin">
          <color indexed="64"/>
        </top>
        <bottom/>
      </border>
    </dxf>
  </rfmt>
  <rfmt sheetId="2" sqref="AC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" start="0" length="0">
    <dxf>
      <fill>
        <patternFill patternType="solid">
          <bgColor rgb="FFF2F2F2"/>
        </patternFill>
      </fill>
    </dxf>
  </rfmt>
  <rfmt sheetId="2" sqref="AD18" start="0" length="2147483647">
    <dxf>
      <font>
        <b/>
      </font>
    </dxf>
  </rfmt>
  <rfmt sheetId="2" sqref="AD18" start="0" length="2147483647">
    <dxf>
      <font/>
    </dxf>
  </rfmt>
  <rfmt sheetId="2" sqref="AD18" start="0" length="0">
    <dxf>
      <border>
        <left/>
        <right/>
        <top style="thin">
          <color indexed="64"/>
        </top>
        <bottom/>
      </border>
    </dxf>
  </rfmt>
  <rfmt sheetId="2" sqref="AD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21" sId="2">
    <oc r="AE18">
      <f xml:space="preserve"> SUM(AE13:AE17)</f>
    </oc>
    <nc r="AE18">
      <f xml:space="preserve"> SUM(AE13:AE17)</f>
    </nc>
  </rcc>
  <rfmt sheetId="2" sqref="AE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" start="0" length="0">
    <dxf>
      <fill>
        <patternFill patternType="solid">
          <bgColor rgb="FFF2F2F2"/>
        </patternFill>
      </fill>
    </dxf>
  </rfmt>
  <rfmt sheetId="2" sqref="AE18" start="0" length="2147483647">
    <dxf>
      <font/>
    </dxf>
  </rfmt>
  <rfmt sheetId="2" sqref="AE18" start="0" length="2147483647">
    <dxf>
      <font/>
    </dxf>
  </rfmt>
  <rfmt sheetId="2" sqref="AE18" start="0" length="0">
    <dxf>
      <border>
        <left/>
        <right/>
        <top style="thin">
          <color indexed="64"/>
        </top>
        <bottom/>
      </border>
    </dxf>
  </rfmt>
  <rfmt sheetId="2" sqref="AE18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8" start="0" length="0">
    <dxf>
      <fill>
        <patternFill patternType="solid">
          <bgColor rgb="FFF2F2F2"/>
        </patternFill>
      </fill>
    </dxf>
  </rfmt>
  <rfmt sheetId="2" sqref="AF18" start="0" length="2147483647">
    <dxf>
      <font>
        <b/>
      </font>
    </dxf>
  </rfmt>
  <rfmt sheetId="2" sqref="AF18" start="0" length="2147483647">
    <dxf>
      <font/>
    </dxf>
  </rfmt>
  <rfmt sheetId="2" sqref="AF18" start="0" length="0">
    <dxf>
      <border>
        <left/>
        <right/>
        <top style="thin">
          <color indexed="64"/>
        </top>
        <bottom/>
      </border>
    </dxf>
  </rfmt>
  <rfmt sheetId="2" sqref="AF18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22" sId="2" numFmtId="4">
    <oc r="J20">
      <v>1691400</v>
    </oc>
    <nc r="J20">
      <v>1522800</v>
    </nc>
  </rcc>
  <rcc rId="3223" sId="2" numFmtId="4">
    <oc r="AC20">
      <v>1691400</v>
    </oc>
    <nc r="AC20">
      <v>1522800</v>
    </nc>
  </rcc>
  <rrc rId="3224" sId="2" ref="A23:XFD2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:AF23" start="0" length="0">
    <dxf>
      <fill>
        <patternFill patternType="none">
          <bgColor indexed="65"/>
        </patternFill>
      </fill>
    </dxf>
  </rfmt>
  <rfmt sheetId="2" sqref="A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" start="0" length="2147483647">
    <dxf>
      <font/>
    </dxf>
  </rfmt>
  <rfmt sheetId="2" sqref="A23" start="0" length="2147483647">
    <dxf>
      <font/>
    </dxf>
  </rfmt>
  <rfmt sheetId="2" sqref="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" start="0" length="2147483647">
    <dxf>
      <font/>
    </dxf>
  </rfmt>
  <rfmt sheetId="2" sqref="B23" start="0" length="2147483647">
    <dxf>
      <font/>
    </dxf>
  </rfmt>
  <rfmt sheetId="2" sqref="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" start="0" length="2147483647">
    <dxf>
      <font/>
    </dxf>
  </rfmt>
  <rfmt sheetId="2" sqref="C23" start="0" length="2147483647">
    <dxf>
      <font/>
    </dxf>
  </rfmt>
  <rfmt sheetId="2" sqref="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" start="0" length="2147483647">
    <dxf>
      <font/>
    </dxf>
  </rfmt>
  <rfmt sheetId="2" sqref="D23" start="0" length="2147483647">
    <dxf>
      <font/>
    </dxf>
  </rfmt>
  <rfmt sheetId="2" sqref="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" start="0" length="2147483647">
    <dxf>
      <font/>
    </dxf>
  </rfmt>
  <rfmt sheetId="2" sqref="E23" start="0" length="2147483647">
    <dxf>
      <font/>
    </dxf>
  </rfmt>
  <rfmt sheetId="2" sqref="F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" start="0" length="2147483647">
    <dxf>
      <font/>
    </dxf>
  </rfmt>
  <rfmt sheetId="2" sqref="F23" start="0" length="2147483647">
    <dxf>
      <font/>
    </dxf>
  </rfmt>
  <rfmt sheetId="2" sqref="G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" start="0" length="2147483647">
    <dxf>
      <font/>
    </dxf>
  </rfmt>
  <rfmt sheetId="2" sqref="G23" start="0" length="2147483647">
    <dxf>
      <font/>
    </dxf>
  </rfmt>
  <rfmt sheetId="2" sqref="H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" start="0" length="2147483647">
    <dxf>
      <font/>
    </dxf>
  </rfmt>
  <rfmt sheetId="2" sqref="H23" start="0" length="2147483647">
    <dxf>
      <font/>
    </dxf>
  </rfmt>
  <rfmt sheetId="2" sqref="I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" start="0" length="2147483647">
    <dxf>
      <font/>
    </dxf>
  </rfmt>
  <rfmt sheetId="2" sqref="I23" start="0" length="2147483647">
    <dxf>
      <font/>
    </dxf>
  </rfmt>
  <rfmt sheetId="2" sqref="J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" start="0" length="2147483647">
    <dxf>
      <font/>
    </dxf>
  </rfmt>
  <rfmt sheetId="2" sqref="J23" start="0" length="2147483647">
    <dxf>
      <font/>
    </dxf>
  </rfmt>
  <rfmt sheetId="2" sqref="K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" start="0" length="2147483647">
    <dxf>
      <font/>
    </dxf>
  </rfmt>
  <rfmt sheetId="2" sqref="K23" start="0" length="2147483647">
    <dxf>
      <font/>
    </dxf>
  </rfmt>
  <rfmt sheetId="2" sqref="L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" start="0" length="2147483647">
    <dxf>
      <font/>
    </dxf>
  </rfmt>
  <rfmt sheetId="2" sqref="L23" start="0" length="2147483647">
    <dxf>
      <font/>
    </dxf>
  </rfmt>
  <rfmt sheetId="2" sqref="M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" start="0" length="2147483647">
    <dxf>
      <font/>
    </dxf>
  </rfmt>
  <rfmt sheetId="2" sqref="M23" start="0" length="2147483647">
    <dxf>
      <font/>
    </dxf>
  </rfmt>
  <rfmt sheetId="2" sqref="N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" start="0" length="2147483647">
    <dxf>
      <font/>
    </dxf>
  </rfmt>
  <rfmt sheetId="2" sqref="N23" start="0" length="2147483647">
    <dxf>
      <font/>
    </dxf>
  </rfmt>
  <rfmt sheetId="2" sqref="O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" start="0" length="2147483647">
    <dxf>
      <font/>
    </dxf>
  </rfmt>
  <rfmt sheetId="2" sqref="O23" start="0" length="2147483647">
    <dxf>
      <font/>
    </dxf>
  </rfmt>
  <rfmt sheetId="2" sqref="P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" start="0" length="2147483647">
    <dxf>
      <font/>
    </dxf>
  </rfmt>
  <rfmt sheetId="2" sqref="P23" start="0" length="2147483647">
    <dxf>
      <font/>
    </dxf>
  </rfmt>
  <rfmt sheetId="2" sqref="Q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" start="0" length="2147483647">
    <dxf>
      <font/>
    </dxf>
  </rfmt>
  <rfmt sheetId="2" sqref="Q23" start="0" length="2147483647">
    <dxf>
      <font/>
    </dxf>
  </rfmt>
  <rfmt sheetId="2" sqref="R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" start="0" length="2147483647">
    <dxf>
      <font/>
    </dxf>
  </rfmt>
  <rfmt sheetId="2" sqref="R23" start="0" length="2147483647">
    <dxf>
      <font/>
    </dxf>
  </rfmt>
  <rfmt sheetId="2" sqref="S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" start="0" length="2147483647">
    <dxf>
      <font/>
    </dxf>
  </rfmt>
  <rfmt sheetId="2" sqref="S23" start="0" length="2147483647">
    <dxf>
      <font/>
    </dxf>
  </rfmt>
  <rfmt sheetId="2" sqref="T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" start="0" length="2147483647">
    <dxf>
      <font/>
    </dxf>
  </rfmt>
  <rfmt sheetId="2" sqref="T23" start="0" length="2147483647">
    <dxf>
      <font/>
    </dxf>
  </rfmt>
  <rfmt sheetId="2" sqref="U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" start="0" length="2147483647">
    <dxf>
      <font/>
    </dxf>
  </rfmt>
  <rfmt sheetId="2" sqref="U23" start="0" length="2147483647">
    <dxf>
      <font/>
    </dxf>
  </rfmt>
  <rfmt sheetId="2" sqref="V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" start="0" length="2147483647">
    <dxf>
      <font/>
    </dxf>
  </rfmt>
  <rfmt sheetId="2" sqref="V23" start="0" length="2147483647">
    <dxf>
      <font/>
    </dxf>
  </rfmt>
  <rfmt sheetId="2" sqref="W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" start="0" length="2147483647">
    <dxf>
      <font/>
    </dxf>
  </rfmt>
  <rfmt sheetId="2" sqref="W23" start="0" length="2147483647">
    <dxf>
      <font/>
    </dxf>
  </rfmt>
  <rfmt sheetId="2" sqref="X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" start="0" length="2147483647">
    <dxf>
      <font/>
    </dxf>
  </rfmt>
  <rfmt sheetId="2" sqref="X23" start="0" length="2147483647">
    <dxf>
      <font/>
    </dxf>
  </rfmt>
  <rfmt sheetId="2" sqref="Y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" start="0" length="2147483647">
    <dxf>
      <font/>
    </dxf>
  </rfmt>
  <rfmt sheetId="2" sqref="Y23" start="0" length="2147483647">
    <dxf>
      <font/>
    </dxf>
  </rfmt>
  <rfmt sheetId="2" sqref="Z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" start="0" length="0">
    <dxf>
      <fill>
        <patternFill patternType="solid">
          <bgColor rgb="FFF2F2F2"/>
        </patternFill>
      </fill>
    </dxf>
  </rfmt>
  <rfmt sheetId="2" sqref="Z23" start="0" length="2147483647">
    <dxf>
      <font/>
    </dxf>
  </rfmt>
  <rfmt sheetId="2" sqref="Z23" start="0" length="2147483647">
    <dxf>
      <font/>
    </dxf>
  </rfmt>
  <rfmt sheetId="2" sqref="AA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" start="0" length="0">
    <dxf>
      <fill>
        <patternFill patternType="solid">
          <bgColor rgb="FFF2F2F2"/>
        </patternFill>
      </fill>
    </dxf>
  </rfmt>
  <rfmt sheetId="2" sqref="AA23" start="0" length="2147483647">
    <dxf>
      <font/>
    </dxf>
  </rfmt>
  <rfmt sheetId="2" sqref="AA23" start="0" length="2147483647">
    <dxf>
      <font/>
    </dxf>
  </rfmt>
  <rfmt sheetId="2" sqref="A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" start="0" length="0">
    <dxf>
      <fill>
        <patternFill patternType="solid">
          <bgColor rgb="FFF2F2F2"/>
        </patternFill>
      </fill>
    </dxf>
  </rfmt>
  <rfmt sheetId="2" sqref="AB23" start="0" length="2147483647">
    <dxf>
      <font/>
    </dxf>
  </rfmt>
  <rfmt sheetId="2" sqref="AB23" start="0" length="2147483647">
    <dxf>
      <font/>
    </dxf>
  </rfmt>
  <rfmt sheetId="2" sqref="A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" start="0" length="0">
    <dxf>
      <fill>
        <patternFill patternType="solid">
          <bgColor rgb="FFF2F2F2"/>
        </patternFill>
      </fill>
    </dxf>
  </rfmt>
  <rfmt sheetId="2" sqref="AC23" start="0" length="2147483647">
    <dxf>
      <font/>
    </dxf>
  </rfmt>
  <rfmt sheetId="2" sqref="AC23" start="0" length="2147483647">
    <dxf>
      <font/>
    </dxf>
  </rfmt>
  <rfmt sheetId="2" sqref="A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" start="0" length="0">
    <dxf>
      <fill>
        <patternFill patternType="solid">
          <bgColor rgb="FFF2F2F2"/>
        </patternFill>
      </fill>
    </dxf>
  </rfmt>
  <rfmt sheetId="2" sqref="AD23" start="0" length="2147483647">
    <dxf>
      <font/>
    </dxf>
  </rfmt>
  <rfmt sheetId="2" sqref="AD23" start="0" length="2147483647">
    <dxf>
      <font/>
    </dxf>
  </rfmt>
  <rfmt sheetId="2" sqref="A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" start="0" length="0">
    <dxf>
      <fill>
        <patternFill patternType="solid">
          <bgColor rgb="FFF2F2F2"/>
        </patternFill>
      </fill>
    </dxf>
  </rfmt>
  <rfmt sheetId="2" sqref="AE23" start="0" length="2147483647">
    <dxf>
      <font/>
    </dxf>
  </rfmt>
  <rfmt sheetId="2" sqref="AE23" start="0" length="2147483647">
    <dxf>
      <font/>
    </dxf>
  </rfmt>
  <rfmt sheetId="2" sqref="AF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" start="0" length="0">
    <dxf>
      <fill>
        <patternFill patternType="solid">
          <bgColor rgb="FFF2F2F2"/>
        </patternFill>
      </fill>
    </dxf>
  </rfmt>
  <rfmt sheetId="2" sqref="AF23" start="0" length="2147483647">
    <dxf>
      <font/>
    </dxf>
  </rfmt>
  <rfmt sheetId="2" sqref="AF23" start="0" length="2147483647">
    <dxf>
      <font/>
    </dxf>
  </rfmt>
  <rcc rId="3225" sId="2">
    <nc r="B23">
      <v>28070</v>
    </nc>
  </rcc>
  <rfmt sheetId="2" sqref="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" start="0" length="2147483647">
    <dxf>
      <font/>
    </dxf>
  </rfmt>
  <rfmt sheetId="2" sqref="B23" start="0" length="2147483647">
    <dxf>
      <font/>
    </dxf>
  </rfmt>
  <rcc rId="3226" sId="2">
    <nc r="C23" t="inlineStr">
      <is>
        <t>ACB CN Equity</t>
      </is>
    </nc>
  </rcc>
  <rfmt sheetId="2" sqref="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" start="0" length="2147483647">
    <dxf>
      <font/>
    </dxf>
  </rfmt>
  <rfmt sheetId="2" sqref="C23" start="0" length="2147483647">
    <dxf>
      <font/>
    </dxf>
  </rfmt>
  <rcc rId="3227" sId="2">
    <nc r="E23" t="inlineStr">
      <is>
        <t>Aurora Cannabis</t>
      </is>
    </nc>
  </rcc>
  <rfmt sheetId="2" sqref="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" start="0" length="2147483647">
    <dxf>
      <font/>
    </dxf>
  </rfmt>
  <rfmt sheetId="2" sqref="E23" start="0" length="2147483647">
    <dxf>
      <font/>
    </dxf>
  </rfmt>
  <rcc rId="3228" sId="2">
    <nc r="D23">
      <f>_xll.BDP(C23,$D$3)</f>
    </nc>
  </rcc>
  <rfmt sheetId="2" sqref="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" start="0" length="2147483647">
    <dxf>
      <font/>
    </dxf>
  </rfmt>
  <rfmt sheetId="2" sqref="D23" start="0" length="2147483647">
    <dxf>
      <font/>
    </dxf>
  </rfmt>
  <rcc rId="3229" sId="2">
    <nc r="F23">
      <f>_xll.BDP(C23,$F$3)</f>
    </nc>
  </rcc>
  <rfmt sheetId="2" sqref="F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" start="0" length="2147483647">
    <dxf>
      <font/>
    </dxf>
  </rfmt>
  <rfmt sheetId="2" sqref="F23" start="0" length="2147483647">
    <dxf>
      <font/>
    </dxf>
  </rfmt>
  <rcc rId="3230" sId="2">
    <nc r="G23">
      <f>_xll.BDP(C23,$G$3)</f>
    </nc>
  </rcc>
  <rfmt sheetId="2" sqref="G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" start="0" length="2147483647">
    <dxf>
      <font/>
    </dxf>
  </rfmt>
  <rfmt sheetId="2" sqref="G23" start="0" length="2147483647">
    <dxf>
      <font/>
    </dxf>
  </rfmt>
  <rcc rId="3231" sId="2">
    <nc r="Z23">
      <f>_xll.BDH(C23,$Z$3,$D$1,$D$1)</f>
    </nc>
  </rcc>
  <rfmt sheetId="2" sqref="Z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" start="0" length="0">
    <dxf>
      <fill>
        <patternFill patternType="solid">
          <bgColor rgb="FFF2F2F2"/>
        </patternFill>
      </fill>
    </dxf>
  </rfmt>
  <rfmt sheetId="2" sqref="Z23" start="0" length="2147483647">
    <dxf>
      <font/>
    </dxf>
  </rfmt>
  <rfmt sheetId="2" sqref="Z23" start="0" length="2147483647">
    <dxf>
      <font/>
    </dxf>
  </rfmt>
  <rcc rId="3232" sId="2">
    <nc r="H23">
      <f>IF(OR(OR(G23="#N/A N/A",G23="#N/A Real Time"),OR(F23="#N/A N/A",F23="#N/A Real Time")),0,  G23 - F23)</f>
    </nc>
  </rcc>
  <rfmt sheetId="2" sqref="H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" start="0" length="2147483647">
    <dxf>
      <font/>
    </dxf>
  </rfmt>
  <rfmt sheetId="2" sqref="H23" start="0" length="2147483647">
    <dxf>
      <font/>
    </dxf>
  </rfmt>
  <rcc rId="3233" sId="2">
    <nc r="I23">
      <f>IF(OR(F23=0,F23="#N/A N/A"),0,H23 / F23*100)</f>
    </nc>
  </rcc>
  <rfmt sheetId="2" sqref="I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" start="0" length="2147483647">
    <dxf>
      <font/>
    </dxf>
  </rfmt>
  <rfmt sheetId="2" sqref="I23" start="0" length="2147483647">
    <dxf>
      <font/>
    </dxf>
  </rfmt>
  <rcc rId="3234" sId="2" numFmtId="4">
    <nc r="J23">
      <v>-466062</v>
    </nc>
  </rcc>
  <rfmt sheetId="2" sqref="J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" start="0" length="2147483647">
    <dxf>
      <font/>
    </dxf>
  </rfmt>
  <rfmt sheetId="2" sqref="J23" start="0" length="2147483647">
    <dxf>
      <font/>
    </dxf>
  </rfmt>
  <rcc rId="3235" sId="2">
    <nc r="K23">
      <f>CONCATENATE(D228,D23, " Curncy")</f>
    </nc>
  </rcc>
  <rfmt sheetId="2" sqref="K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" start="0" length="2147483647">
    <dxf>
      <font/>
    </dxf>
  </rfmt>
  <rfmt sheetId="2" sqref="K23" start="0" length="2147483647">
    <dxf>
      <font/>
    </dxf>
  </rfmt>
  <rcc rId="3236" sId="2">
    <nc r="L23">
      <f>IF(D23 = D228,1,_xll.BDP(K23,$L$3))</f>
    </nc>
  </rcc>
  <rfmt sheetId="2" sqref="L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" start="0" length="2147483647">
    <dxf>
      <font/>
    </dxf>
  </rfmt>
  <rfmt sheetId="2" sqref="L23" start="0" length="2147483647">
    <dxf>
      <font/>
    </dxf>
  </rfmt>
  <rcc rId="3237" sId="2">
    <nc r="M23">
      <f>IF(D23 = D228,1,_xll.BDP(K23,$M$3)*L23)</f>
    </nc>
  </rcc>
  <rfmt sheetId="2" sqref="M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" start="0" length="2147483647">
    <dxf>
      <font/>
    </dxf>
  </rfmt>
  <rfmt sheetId="2" sqref="M23" start="0" length="2147483647">
    <dxf>
      <font/>
    </dxf>
  </rfmt>
  <rcc rId="3238" sId="2">
    <nc r="N23">
      <f>H23*J23*T23/M23</f>
    </nc>
  </rcc>
  <rfmt sheetId="2" sqref="N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" start="0" length="2147483647">
    <dxf>
      <font/>
    </dxf>
  </rfmt>
  <rfmt sheetId="2" sqref="N23" start="0" length="2147483647">
    <dxf>
      <font/>
    </dxf>
  </rfmt>
  <rcc rId="3239" sId="2">
    <nc r="O23">
      <f>N23 / Y228</f>
    </nc>
  </rcc>
  <rfmt sheetId="2" sqref="O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" start="0" length="2147483647">
    <dxf>
      <font/>
    </dxf>
  </rfmt>
  <rfmt sheetId="2" sqref="O23" start="0" length="2147483647">
    <dxf>
      <font/>
    </dxf>
  </rfmt>
  <rcc rId="3240" sId="2">
    <nc r="P23">
      <f>IF(J23=0,0,G23*J23*T23/M23)</f>
    </nc>
  </rcc>
  <rfmt sheetId="2" sqref="P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" start="0" length="2147483647">
    <dxf>
      <font/>
    </dxf>
  </rfmt>
  <rfmt sheetId="2" sqref="P23" start="0" length="2147483647">
    <dxf>
      <font/>
    </dxf>
  </rfmt>
  <rcc rId="3241" sId="2">
    <nc r="Q23">
      <f>P23 / Y228*100</f>
    </nc>
  </rcc>
  <rfmt sheetId="2" sqref="Q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" start="0" length="2147483647">
    <dxf>
      <font/>
    </dxf>
  </rfmt>
  <rfmt sheetId="2" sqref="Q23" start="0" length="2147483647">
    <dxf>
      <font/>
    </dxf>
  </rfmt>
  <rcc rId="3242" sId="2">
    <nc r="R23">
      <f>IF(Q23&lt;0,Q23,0)</f>
    </nc>
  </rcc>
  <rfmt sheetId="2" sqref="R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" start="0" length="2147483647">
    <dxf>
      <font/>
    </dxf>
  </rfmt>
  <rfmt sheetId="2" sqref="R23" start="0" length="2147483647">
    <dxf>
      <font/>
    </dxf>
  </rfmt>
  <rcc rId="3243" sId="2">
    <nc r="S23">
      <f>IF(Q23&gt;0,Q23,0)</f>
    </nc>
  </rcc>
  <rfmt sheetId="2" sqref="S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" start="0" length="2147483647">
    <dxf>
      <font/>
    </dxf>
  </rfmt>
  <rfmt sheetId="2" sqref="S23" start="0" length="2147483647">
    <dxf>
      <font/>
    </dxf>
  </rfmt>
  <rcc rId="3244" sId="2">
    <nc r="T23">
      <f>IF(EXACT(D23,UPPER(D23)),1,0.01)/V23</f>
    </nc>
  </rcc>
  <rfmt sheetId="2" sqref="T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" start="0" length="2147483647">
    <dxf>
      <font/>
    </dxf>
  </rfmt>
  <rfmt sheetId="2" sqref="T23" start="0" length="2147483647">
    <dxf>
      <font/>
    </dxf>
  </rfmt>
  <rcc rId="3245" sId="2">
    <nc r="U23">
      <v>0</v>
    </nc>
  </rcc>
  <rfmt sheetId="2" sqref="U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" start="0" length="2147483647">
    <dxf>
      <font/>
    </dxf>
  </rfmt>
  <rfmt sheetId="2" sqref="U23" start="0" length="2147483647">
    <dxf>
      <font/>
    </dxf>
  </rfmt>
  <rcc rId="3246" sId="2">
    <nc r="V23">
      <v>1</v>
    </nc>
  </rcc>
  <rfmt sheetId="2" sqref="V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" start="0" length="2147483647">
    <dxf>
      <font/>
    </dxf>
  </rfmt>
  <rfmt sheetId="2" sqref="V23" start="0" length="2147483647">
    <dxf>
      <font/>
    </dxf>
  </rfmt>
  <rcc rId="3247" sId="2">
    <nc r="W23">
      <f>IF(AND(Q23&lt;0,O23&gt;0),O23,0)</f>
    </nc>
  </rcc>
  <rfmt sheetId="2" sqref="W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" start="0" length="2147483647">
    <dxf>
      <font/>
    </dxf>
  </rfmt>
  <rfmt sheetId="2" sqref="W23" start="0" length="2147483647">
    <dxf>
      <font/>
    </dxf>
  </rfmt>
  <rcc rId="3248" sId="2">
    <nc r="X23">
      <f>IF(AND(Q23&gt;0,O23&gt;0),O23,0)</f>
    </nc>
  </rcc>
  <rfmt sheetId="2" sqref="X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" start="0" length="2147483647">
    <dxf>
      <font/>
    </dxf>
  </rfmt>
  <rfmt sheetId="2" sqref="X23" start="0" length="2147483647">
    <dxf>
      <font/>
    </dxf>
  </rfmt>
  <rcc rId="3249" sId="2">
    <nc r="AA23">
      <f>IF(OR(OR(F23="#N/A N/A",F23="#N/A Real Time"),OR(Z23="#N/A N/A",Z23="#N/A Real Time")),0,  F23 - Z23)</f>
    </nc>
  </rcc>
  <rfmt sheetId="2" sqref="AA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" start="0" length="0">
    <dxf>
      <fill>
        <patternFill patternType="solid">
          <bgColor rgb="FFF2F2F2"/>
        </patternFill>
      </fill>
    </dxf>
  </rfmt>
  <rfmt sheetId="2" sqref="AA23" start="0" length="2147483647">
    <dxf>
      <font/>
    </dxf>
  </rfmt>
  <rfmt sheetId="2" sqref="AA23" start="0" length="2147483647">
    <dxf>
      <font/>
    </dxf>
  </rfmt>
  <rcc rId="3250" sId="2">
    <nc r="AB23">
      <f>IF(OR(Z23=0,Z23="#N/A N/A"),0,AA23 / Z23*100)</f>
    </nc>
  </rcc>
  <rfmt sheetId="2" sqref="AB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" start="0" length="0">
    <dxf>
      <fill>
        <patternFill patternType="solid">
          <bgColor rgb="FFF2F2F2"/>
        </patternFill>
      </fill>
    </dxf>
  </rfmt>
  <rfmt sheetId="2" sqref="AB23" start="0" length="2147483647">
    <dxf>
      <font/>
    </dxf>
  </rfmt>
  <rfmt sheetId="2" sqref="AB23" start="0" length="2147483647">
    <dxf>
      <font/>
    </dxf>
  </rfmt>
  <rcc rId="3251" sId="2" numFmtId="4">
    <nc r="AC23">
      <v>-466062</v>
    </nc>
  </rcc>
  <rfmt sheetId="2" sqref="AC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" start="0" length="0">
    <dxf>
      <fill>
        <patternFill patternType="solid">
          <bgColor rgb="FFF2F2F2"/>
        </patternFill>
      </fill>
    </dxf>
  </rfmt>
  <rfmt sheetId="2" sqref="AC23" start="0" length="2147483647">
    <dxf>
      <font/>
    </dxf>
  </rfmt>
  <rfmt sheetId="2" sqref="AC23" start="0" length="2147483647">
    <dxf>
      <font/>
    </dxf>
  </rfmt>
  <rcc rId="3252" sId="2">
    <nc r="AD23">
      <f>IF(D23 = D228,1,_xll.BDP(K23,$AD$3)*L23)</f>
    </nc>
  </rcc>
  <rfmt sheetId="2" sqref="AD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" start="0" length="0">
    <dxf>
      <fill>
        <patternFill patternType="solid">
          <bgColor rgb="FFF2F2F2"/>
        </patternFill>
      </fill>
    </dxf>
  </rfmt>
  <rfmt sheetId="2" sqref="AD23" start="0" length="2147483647">
    <dxf>
      <font/>
    </dxf>
  </rfmt>
  <rfmt sheetId="2" sqref="AD23" start="0" length="2147483647">
    <dxf>
      <font/>
    </dxf>
  </rfmt>
  <rcc rId="3253" sId="2">
    <nc r="AE23">
      <f>AA23*AC23*T23/AD23 / AF228</f>
    </nc>
  </rcc>
  <rfmt sheetId="2" sqref="AE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" start="0" length="0">
    <dxf>
      <fill>
        <patternFill patternType="solid">
          <bgColor rgb="FFF2F2F2"/>
        </patternFill>
      </fill>
    </dxf>
  </rfmt>
  <rfmt sheetId="2" sqref="AE23" start="0" length="2147483647">
    <dxf>
      <font/>
    </dxf>
  </rfmt>
  <rfmt sheetId="2" sqref="AE23" start="0" length="2147483647">
    <dxf>
      <font/>
    </dxf>
  </rfmt>
  <rcc rId="3254" sId="2" numFmtId="4">
    <oc r="J24">
      <v>-198000</v>
    </oc>
    <nc r="J24">
      <v>-140778</v>
    </nc>
  </rcc>
  <rcc rId="3255" sId="2" numFmtId="4">
    <oc r="AC24">
      <v>-198000</v>
    </oc>
    <nc r="AC24">
      <v>-140778</v>
    </nc>
  </rcc>
  <rcc rId="3256" sId="2" numFmtId="4">
    <oc r="J25">
      <v>-800280</v>
    </oc>
    <nc r="J25">
      <v>-1172868</v>
    </nc>
  </rcc>
  <rcc rId="3257" sId="2" numFmtId="4">
    <oc r="AC25">
      <v>-800280</v>
    </oc>
    <nc r="AC25">
      <v>-1172868</v>
    </nc>
  </rcc>
  <rfmt sheetId="2" sqref="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6" start="0" length="2147483647">
    <dxf>
      <font>
        <b/>
      </font>
    </dxf>
  </rfmt>
  <rfmt sheetId="2" sqref="A26" start="0" length="2147483647">
    <dxf>
      <font/>
    </dxf>
  </rfmt>
  <rfmt sheetId="2" sqref="A26" start="0" length="0">
    <dxf>
      <border>
        <left/>
        <right/>
        <top style="thin">
          <color indexed="64"/>
        </top>
        <bottom/>
      </border>
    </dxf>
  </rfmt>
  <rfmt sheetId="2" sqref="A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6" start="0" length="2147483647">
    <dxf>
      <font>
        <b/>
      </font>
    </dxf>
  </rfmt>
  <rfmt sheetId="2" sqref="B26" start="0" length="2147483647">
    <dxf>
      <font/>
    </dxf>
  </rfmt>
  <rfmt sheetId="2" sqref="B26" start="0" length="0">
    <dxf>
      <border>
        <left/>
        <right/>
        <top style="thin">
          <color indexed="64"/>
        </top>
        <bottom/>
      </border>
    </dxf>
  </rfmt>
  <rfmt sheetId="2" sqref="B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6" start="0" length="2147483647">
    <dxf>
      <font>
        <b/>
      </font>
    </dxf>
  </rfmt>
  <rfmt sheetId="2" sqref="C26" start="0" length="2147483647">
    <dxf>
      <font/>
    </dxf>
  </rfmt>
  <rfmt sheetId="2" sqref="C26" start="0" length="0">
    <dxf>
      <border>
        <left/>
        <right/>
        <top style="thin">
          <color indexed="64"/>
        </top>
        <bottom/>
      </border>
    </dxf>
  </rfmt>
  <rfmt sheetId="2" sqref="C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6" start="0" length="2147483647">
    <dxf>
      <font>
        <b/>
      </font>
    </dxf>
  </rfmt>
  <rfmt sheetId="2" sqref="D26" start="0" length="2147483647">
    <dxf>
      <font/>
    </dxf>
  </rfmt>
  <rfmt sheetId="2" sqref="D26" start="0" length="0">
    <dxf>
      <border>
        <left/>
        <right/>
        <top style="thin">
          <color indexed="64"/>
        </top>
        <bottom/>
      </border>
    </dxf>
  </rfmt>
  <rfmt sheetId="2" sqref="D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6" start="0" length="2147483647">
    <dxf>
      <font>
        <b/>
      </font>
    </dxf>
  </rfmt>
  <rfmt sheetId="2" sqref="E26" start="0" length="2147483647">
    <dxf>
      <font/>
    </dxf>
  </rfmt>
  <rfmt sheetId="2" sqref="E26" start="0" length="0">
    <dxf>
      <border>
        <left/>
        <right/>
        <top style="thin">
          <color indexed="64"/>
        </top>
        <bottom/>
      </border>
    </dxf>
  </rfmt>
  <rfmt sheetId="2" sqref="E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6" start="0" length="2147483647">
    <dxf>
      <font>
        <b/>
      </font>
    </dxf>
  </rfmt>
  <rfmt sheetId="2" sqref="F26" start="0" length="2147483647">
    <dxf>
      <font/>
    </dxf>
  </rfmt>
  <rfmt sheetId="2" sqref="F26" start="0" length="0">
    <dxf>
      <border>
        <left/>
        <right/>
        <top style="thin">
          <color indexed="64"/>
        </top>
        <bottom/>
      </border>
    </dxf>
  </rfmt>
  <rfmt sheetId="2" sqref="F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6" start="0" length="2147483647">
    <dxf>
      <font>
        <b/>
      </font>
    </dxf>
  </rfmt>
  <rfmt sheetId="2" sqref="G26" start="0" length="2147483647">
    <dxf>
      <font/>
    </dxf>
  </rfmt>
  <rfmt sheetId="2" sqref="G26" start="0" length="0">
    <dxf>
      <border>
        <left/>
        <right/>
        <top style="thin">
          <color indexed="64"/>
        </top>
        <bottom/>
      </border>
    </dxf>
  </rfmt>
  <rfmt sheetId="2" sqref="G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6" start="0" length="2147483647">
    <dxf>
      <font>
        <b/>
      </font>
    </dxf>
  </rfmt>
  <rfmt sheetId="2" sqref="H26" start="0" length="2147483647">
    <dxf>
      <font/>
    </dxf>
  </rfmt>
  <rfmt sheetId="2" sqref="H26" start="0" length="0">
    <dxf>
      <border>
        <left/>
        <right/>
        <top style="thin">
          <color indexed="64"/>
        </top>
        <bottom/>
      </border>
    </dxf>
  </rfmt>
  <rfmt sheetId="2" sqref="H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6" start="0" length="2147483647">
    <dxf>
      <font>
        <b/>
      </font>
    </dxf>
  </rfmt>
  <rfmt sheetId="2" sqref="I26" start="0" length="2147483647">
    <dxf>
      <font/>
    </dxf>
  </rfmt>
  <rfmt sheetId="2" sqref="I26" start="0" length="0">
    <dxf>
      <border>
        <left/>
        <right/>
        <top style="thin">
          <color indexed="64"/>
        </top>
        <bottom/>
      </border>
    </dxf>
  </rfmt>
  <rfmt sheetId="2" sqref="I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6" start="0" length="2147483647">
    <dxf>
      <font>
        <b/>
      </font>
    </dxf>
  </rfmt>
  <rfmt sheetId="2" sqref="J26" start="0" length="2147483647">
    <dxf>
      <font/>
    </dxf>
  </rfmt>
  <rfmt sheetId="2" sqref="J26" start="0" length="0">
    <dxf>
      <border>
        <left/>
        <right/>
        <top style="thin">
          <color indexed="64"/>
        </top>
        <bottom/>
      </border>
    </dxf>
  </rfmt>
  <rfmt sheetId="2" sqref="J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6" start="0" length="2147483647">
    <dxf>
      <font>
        <b/>
      </font>
    </dxf>
  </rfmt>
  <rfmt sheetId="2" sqref="K26" start="0" length="2147483647">
    <dxf>
      <font/>
    </dxf>
  </rfmt>
  <rfmt sheetId="2" sqref="K26" start="0" length="0">
    <dxf>
      <border>
        <left/>
        <right/>
        <top style="thin">
          <color indexed="64"/>
        </top>
        <bottom/>
      </border>
    </dxf>
  </rfmt>
  <rfmt sheetId="2" sqref="K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6" start="0" length="2147483647">
    <dxf>
      <font>
        <b/>
      </font>
    </dxf>
  </rfmt>
  <rfmt sheetId="2" sqref="L26" start="0" length="2147483647">
    <dxf>
      <font/>
    </dxf>
  </rfmt>
  <rfmt sheetId="2" sqref="L26" start="0" length="0">
    <dxf>
      <border>
        <left/>
        <right/>
        <top style="thin">
          <color indexed="64"/>
        </top>
        <bottom/>
      </border>
    </dxf>
  </rfmt>
  <rfmt sheetId="2" sqref="L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6" start="0" length="2147483647">
    <dxf>
      <font>
        <b/>
      </font>
    </dxf>
  </rfmt>
  <rfmt sheetId="2" sqref="M26" start="0" length="2147483647">
    <dxf>
      <font/>
    </dxf>
  </rfmt>
  <rfmt sheetId="2" sqref="M26" start="0" length="0">
    <dxf>
      <border>
        <left/>
        <right/>
        <top style="thin">
          <color indexed="64"/>
        </top>
        <bottom/>
      </border>
    </dxf>
  </rfmt>
  <rfmt sheetId="2" sqref="M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58" sId="2">
    <oc r="N26">
      <f xml:space="preserve"> SUM(N22:N25)</f>
    </oc>
    <nc r="N26">
      <f xml:space="preserve"> SUM(N22:N25)</f>
    </nc>
  </rcc>
  <rfmt sheetId="2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6" start="0" length="2147483647">
    <dxf>
      <font>
        <b/>
      </font>
    </dxf>
  </rfmt>
  <rfmt sheetId="2" sqref="N26" start="0" length="2147483647">
    <dxf>
      <font/>
    </dxf>
  </rfmt>
  <rfmt sheetId="2" sqref="N26" start="0" length="0">
    <dxf>
      <border>
        <left/>
        <right/>
        <top style="thin">
          <color indexed="64"/>
        </top>
        <bottom/>
      </border>
    </dxf>
  </rfmt>
  <rfmt sheetId="2" sqref="N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59" sId="2">
    <oc r="O26">
      <f xml:space="preserve"> SUM(O22:O25)</f>
    </oc>
    <nc r="O26">
      <f xml:space="preserve"> SUM(O22:O25)</f>
    </nc>
  </rcc>
  <rfmt sheetId="2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6" start="0" length="2147483647">
    <dxf>
      <font/>
    </dxf>
  </rfmt>
  <rfmt sheetId="2" sqref="O26" start="0" length="2147483647">
    <dxf>
      <font/>
    </dxf>
  </rfmt>
  <rfmt sheetId="2" sqref="O26" start="0" length="0">
    <dxf>
      <border>
        <left/>
        <right/>
        <top style="thin">
          <color indexed="64"/>
        </top>
        <bottom/>
      </border>
    </dxf>
  </rfmt>
  <rfmt sheetId="2" sqref="O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0" sId="2">
    <oc r="P26">
      <f xml:space="preserve"> SUM(P22:P25)</f>
    </oc>
    <nc r="P26">
      <f xml:space="preserve"> SUM(P22:P25)</f>
    </nc>
  </rcc>
  <rfmt sheetId="2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6" start="0" length="2147483647">
    <dxf>
      <font>
        <b/>
      </font>
    </dxf>
  </rfmt>
  <rfmt sheetId="2" sqref="P26" start="0" length="2147483647">
    <dxf>
      <font/>
    </dxf>
  </rfmt>
  <rfmt sheetId="2" sqref="P26" start="0" length="0">
    <dxf>
      <border>
        <left/>
        <right/>
        <top style="thin">
          <color indexed="64"/>
        </top>
        <bottom/>
      </border>
    </dxf>
  </rfmt>
  <rfmt sheetId="2" sqref="P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1" sId="2">
    <oc r="Q26">
      <f xml:space="preserve"> SUM(Q22:Q25)</f>
    </oc>
    <nc r="Q26">
      <f xml:space="preserve"> SUM(Q22:Q25)</f>
    </nc>
  </rcc>
  <rfmt sheetId="2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6" start="0" length="2147483647">
    <dxf>
      <font>
        <b/>
      </font>
    </dxf>
  </rfmt>
  <rfmt sheetId="2" sqref="Q26" start="0" length="2147483647">
    <dxf>
      <font/>
    </dxf>
  </rfmt>
  <rfmt sheetId="2" sqref="Q26" start="0" length="0">
    <dxf>
      <border>
        <left/>
        <right/>
        <top style="thin">
          <color indexed="64"/>
        </top>
        <bottom/>
      </border>
    </dxf>
  </rfmt>
  <rfmt sheetId="2" sqref="Q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2" sId="2">
    <oc r="R26">
      <f xml:space="preserve"> SUM(R22:R25)</f>
    </oc>
    <nc r="R26">
      <f xml:space="preserve"> SUM(R22:R25)</f>
    </nc>
  </rcc>
  <rfmt sheetId="2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6" start="0" length="2147483647">
    <dxf>
      <font>
        <b/>
      </font>
    </dxf>
  </rfmt>
  <rfmt sheetId="2" sqref="R26" start="0" length="2147483647">
    <dxf>
      <font/>
    </dxf>
  </rfmt>
  <rfmt sheetId="2" sqref="R26" start="0" length="0">
    <dxf>
      <border>
        <left/>
        <right/>
        <top style="thin">
          <color indexed="64"/>
        </top>
        <bottom/>
      </border>
    </dxf>
  </rfmt>
  <rfmt sheetId="2" sqref="R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3" sId="2">
    <oc r="S26">
      <f xml:space="preserve"> SUM(S22:S25)</f>
    </oc>
    <nc r="S26">
      <f xml:space="preserve"> SUM(S22:S25)</f>
    </nc>
  </rcc>
  <rfmt sheetId="2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6" start="0" length="2147483647">
    <dxf>
      <font>
        <b/>
      </font>
    </dxf>
  </rfmt>
  <rfmt sheetId="2" sqref="S26" start="0" length="2147483647">
    <dxf>
      <font/>
    </dxf>
  </rfmt>
  <rfmt sheetId="2" sqref="S26" start="0" length="0">
    <dxf>
      <border>
        <left/>
        <right/>
        <top style="thin">
          <color indexed="64"/>
        </top>
        <bottom/>
      </border>
    </dxf>
  </rfmt>
  <rfmt sheetId="2" sqref="S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6" start="0" length="2147483647">
    <dxf>
      <font>
        <b/>
      </font>
    </dxf>
  </rfmt>
  <rfmt sheetId="2" sqref="T26" start="0" length="2147483647">
    <dxf>
      <font/>
    </dxf>
  </rfmt>
  <rfmt sheetId="2" sqref="T26" start="0" length="0">
    <dxf>
      <border>
        <left/>
        <right/>
        <top style="thin">
          <color indexed="64"/>
        </top>
        <bottom/>
      </border>
    </dxf>
  </rfmt>
  <rfmt sheetId="2" sqref="T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6" start="0" length="2147483647">
    <dxf>
      <font>
        <b/>
      </font>
    </dxf>
  </rfmt>
  <rfmt sheetId="2" sqref="U26" start="0" length="2147483647">
    <dxf>
      <font/>
    </dxf>
  </rfmt>
  <rfmt sheetId="2" sqref="U26" start="0" length="0">
    <dxf>
      <border>
        <left/>
        <right/>
        <top style="thin">
          <color indexed="64"/>
        </top>
        <bottom/>
      </border>
    </dxf>
  </rfmt>
  <rfmt sheetId="2" sqref="U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6" start="0" length="2147483647">
    <dxf>
      <font>
        <b/>
      </font>
    </dxf>
  </rfmt>
  <rfmt sheetId="2" sqref="V26" start="0" length="2147483647">
    <dxf>
      <font/>
    </dxf>
  </rfmt>
  <rfmt sheetId="2" sqref="V26" start="0" length="0">
    <dxf>
      <border>
        <left/>
        <right/>
        <top style="thin">
          <color indexed="64"/>
        </top>
        <bottom/>
      </border>
    </dxf>
  </rfmt>
  <rfmt sheetId="2" sqref="V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4" sId="2">
    <oc r="W26">
      <f xml:space="preserve"> SUM(W22:W25)</f>
    </oc>
    <nc r="W26">
      <f xml:space="preserve"> SUM(W22:W25)</f>
    </nc>
  </rcc>
  <rfmt sheetId="2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6" start="0" length="2147483647">
    <dxf>
      <font>
        <b/>
      </font>
    </dxf>
  </rfmt>
  <rfmt sheetId="2" sqref="W26" start="0" length="2147483647">
    <dxf>
      <font/>
    </dxf>
  </rfmt>
  <rfmt sheetId="2" sqref="W26" start="0" length="0">
    <dxf>
      <border>
        <left/>
        <right/>
        <top style="thin">
          <color indexed="64"/>
        </top>
        <bottom/>
      </border>
    </dxf>
  </rfmt>
  <rfmt sheetId="2" sqref="W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5" sId="2">
    <oc r="X26">
      <f xml:space="preserve"> SUM(X22:X25)</f>
    </oc>
    <nc r="X26">
      <f xml:space="preserve"> SUM(X22:X25)</f>
    </nc>
  </rcc>
  <rfmt sheetId="2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6" start="0" length="2147483647">
    <dxf>
      <font>
        <b/>
      </font>
    </dxf>
  </rfmt>
  <rfmt sheetId="2" sqref="X26" start="0" length="2147483647">
    <dxf>
      <font/>
    </dxf>
  </rfmt>
  <rfmt sheetId="2" sqref="X26" start="0" length="0">
    <dxf>
      <border>
        <left/>
        <right/>
        <top style="thin">
          <color indexed="64"/>
        </top>
        <bottom/>
      </border>
    </dxf>
  </rfmt>
  <rfmt sheetId="2" sqref="X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6" start="0" length="2147483647">
    <dxf>
      <font>
        <b/>
      </font>
    </dxf>
  </rfmt>
  <rfmt sheetId="2" sqref="Y26" start="0" length="2147483647">
    <dxf>
      <font/>
    </dxf>
  </rfmt>
  <rfmt sheetId="2" sqref="Y26" start="0" length="0">
    <dxf>
      <border>
        <left/>
        <right/>
        <top style="thin">
          <color indexed="64"/>
        </top>
        <bottom/>
      </border>
    </dxf>
  </rfmt>
  <rfmt sheetId="2" sqref="Y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6" start="0" length="0">
    <dxf>
      <fill>
        <patternFill patternType="solid">
          <bgColor rgb="FFF2F2F2"/>
        </patternFill>
      </fill>
    </dxf>
  </rfmt>
  <rfmt sheetId="2" sqref="Z26" start="0" length="2147483647">
    <dxf>
      <font>
        <b/>
      </font>
    </dxf>
  </rfmt>
  <rfmt sheetId="2" sqref="Z26" start="0" length="2147483647">
    <dxf>
      <font/>
    </dxf>
  </rfmt>
  <rfmt sheetId="2" sqref="Z26" start="0" length="0">
    <dxf>
      <border>
        <left/>
        <right/>
        <top style="thin">
          <color indexed="64"/>
        </top>
        <bottom/>
      </border>
    </dxf>
  </rfmt>
  <rfmt sheetId="2" sqref="Z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6" start="0" length="0">
    <dxf>
      <fill>
        <patternFill patternType="solid">
          <bgColor rgb="FFF2F2F2"/>
        </patternFill>
      </fill>
    </dxf>
  </rfmt>
  <rfmt sheetId="2" sqref="AA26" start="0" length="2147483647">
    <dxf>
      <font>
        <b/>
      </font>
    </dxf>
  </rfmt>
  <rfmt sheetId="2" sqref="AA26" start="0" length="2147483647">
    <dxf>
      <font/>
    </dxf>
  </rfmt>
  <rfmt sheetId="2" sqref="AA26" start="0" length="0">
    <dxf>
      <border>
        <left/>
        <right/>
        <top style="thin">
          <color indexed="64"/>
        </top>
        <bottom/>
      </border>
    </dxf>
  </rfmt>
  <rfmt sheetId="2" sqref="AA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6" start="0" length="0">
    <dxf>
      <fill>
        <patternFill patternType="solid">
          <bgColor rgb="FFF2F2F2"/>
        </patternFill>
      </fill>
    </dxf>
  </rfmt>
  <rfmt sheetId="2" sqref="AB26" start="0" length="2147483647">
    <dxf>
      <font>
        <b/>
      </font>
    </dxf>
  </rfmt>
  <rfmt sheetId="2" sqref="AB26" start="0" length="2147483647">
    <dxf>
      <font/>
    </dxf>
  </rfmt>
  <rfmt sheetId="2" sqref="AB26" start="0" length="0">
    <dxf>
      <border>
        <left/>
        <right/>
        <top style="thin">
          <color indexed="64"/>
        </top>
        <bottom/>
      </border>
    </dxf>
  </rfmt>
  <rfmt sheetId="2" sqref="AB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6" start="0" length="0">
    <dxf>
      <fill>
        <patternFill patternType="solid">
          <bgColor rgb="FFF2F2F2"/>
        </patternFill>
      </fill>
    </dxf>
  </rfmt>
  <rfmt sheetId="2" sqref="AC26" start="0" length="2147483647">
    <dxf>
      <font>
        <b/>
      </font>
    </dxf>
  </rfmt>
  <rfmt sheetId="2" sqref="AC26" start="0" length="2147483647">
    <dxf>
      <font/>
    </dxf>
  </rfmt>
  <rfmt sheetId="2" sqref="AC26" start="0" length="0">
    <dxf>
      <border>
        <left/>
        <right/>
        <top style="thin">
          <color indexed="64"/>
        </top>
        <bottom/>
      </border>
    </dxf>
  </rfmt>
  <rfmt sheetId="2" sqref="AC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6" start="0" length="0">
    <dxf>
      <fill>
        <patternFill patternType="solid">
          <bgColor rgb="FFF2F2F2"/>
        </patternFill>
      </fill>
    </dxf>
  </rfmt>
  <rfmt sheetId="2" sqref="AD26" start="0" length="2147483647">
    <dxf>
      <font>
        <b/>
      </font>
    </dxf>
  </rfmt>
  <rfmt sheetId="2" sqref="AD26" start="0" length="2147483647">
    <dxf>
      <font/>
    </dxf>
  </rfmt>
  <rfmt sheetId="2" sqref="AD26" start="0" length="0">
    <dxf>
      <border>
        <left/>
        <right/>
        <top style="thin">
          <color indexed="64"/>
        </top>
        <bottom/>
      </border>
    </dxf>
  </rfmt>
  <rfmt sheetId="2" sqref="AD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6" sId="2">
    <oc r="AE26">
      <f xml:space="preserve"> SUM(AE22:AE25)</f>
    </oc>
    <nc r="AE26">
      <f xml:space="preserve"> SUM(AE22:AE25)</f>
    </nc>
  </rcc>
  <rfmt sheetId="2" sqref="A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6" start="0" length="0">
    <dxf>
      <fill>
        <patternFill patternType="solid">
          <bgColor rgb="FFF2F2F2"/>
        </patternFill>
      </fill>
    </dxf>
  </rfmt>
  <rfmt sheetId="2" sqref="AE26" start="0" length="2147483647">
    <dxf>
      <font/>
    </dxf>
  </rfmt>
  <rfmt sheetId="2" sqref="AE26" start="0" length="2147483647">
    <dxf>
      <font/>
    </dxf>
  </rfmt>
  <rfmt sheetId="2" sqref="AE26" start="0" length="0">
    <dxf>
      <border>
        <left/>
        <right/>
        <top style="thin">
          <color indexed="64"/>
        </top>
        <bottom/>
      </border>
    </dxf>
  </rfmt>
  <rfmt sheetId="2" sqref="AE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6" start="0" length="0">
    <dxf>
      <fill>
        <patternFill patternType="solid">
          <bgColor rgb="FFF2F2F2"/>
        </patternFill>
      </fill>
    </dxf>
  </rfmt>
  <rfmt sheetId="2" sqref="AF26" start="0" length="2147483647">
    <dxf>
      <font>
        <b/>
      </font>
    </dxf>
  </rfmt>
  <rfmt sheetId="2" sqref="AF26" start="0" length="2147483647">
    <dxf>
      <font/>
    </dxf>
  </rfmt>
  <rfmt sheetId="2" sqref="AF26" start="0" length="0">
    <dxf>
      <border>
        <left/>
        <right/>
        <top style="thin">
          <color indexed="64"/>
        </top>
        <bottom/>
      </border>
    </dxf>
  </rfmt>
  <rfmt sheetId="2" sqref="AF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267" sId="2" numFmtId="4">
    <oc r="J28">
      <v>-36004</v>
    </oc>
    <nc r="J28">
      <v>0</v>
    </nc>
  </rcc>
  <rcc rId="3268" sId="2" numFmtId="4">
    <oc r="AC28">
      <v>-36004</v>
    </oc>
    <nc r="AC28">
      <v>0</v>
    </nc>
  </rcc>
  <rrc rId="3269" sId="2" ref="A28:XFD28" action="deleteRow">
    <undo index="0" exp="area" dr="AE27:AE28" r="AE29" sId="2"/>
    <undo index="0" exp="area" dr="X27:X28" r="X29" sId="2"/>
    <undo index="0" exp="area" dr="W27:W28" r="W29" sId="2"/>
    <undo index="0" exp="area" dr="S27:S28" r="S29" sId="2"/>
    <undo index="0" exp="area" dr="R27:R28" r="R29" sId="2"/>
    <undo index="0" exp="area" dr="Q27:Q28" r="Q29" sId="2"/>
    <undo index="0" exp="area" dr="P27:P28" r="P29" sId="2"/>
    <undo index="0" exp="area" dr="O27:O28" r="O29" sId="2"/>
    <undo index="0" exp="area" dr="N27:N28" r="N29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8:XFD28" start="0" length="0"/>
    <rcc rId="0" sId="2">
      <nc r="B28">
        <v>27226</v>
      </nc>
    </rcc>
    <rcc rId="0" sId="2">
      <nc r="C28" t="inlineStr">
        <is>
          <t>AMBUB DC Equity</t>
        </is>
      </nc>
    </rcc>
    <rcc rId="0" sId="2">
      <nc r="D28">
        <f>_xll.BDP(C28,$D$3)</f>
      </nc>
    </rcc>
    <rcc rId="0" sId="2">
      <nc r="E28" t="inlineStr">
        <is>
          <t>Ambu</t>
        </is>
      </nc>
    </rcc>
    <rcc rId="0" sId="2" s="1" dxf="1">
      <nc r="F28">
        <f>_xll.BDP(C28,$F$3)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8">
        <f>_xll.BDP(C28,$G$3)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8">
        <f>IF(OR(OR(G28="#N/A N/A",G28="#N/A Real Time"),OR(F28="#N/A N/A",F28="#N/A Real Time")),0,  G28 - F28)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8">
        <f>IF(OR(F28=0,F28="#N/A N/A"),0,H28 / F28*100)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8">
        <f>CONCATENATE(D228,D28, " Curncy")</f>
      </nc>
    </rcc>
    <rcc rId="0" sId="2">
      <nc r="L28">
        <f>IF(D28 = D228,1,_xll.BDP(K28,$L$3))</f>
      </nc>
    </rcc>
    <rcc rId="0" sId="2" s="1" dxf="1">
      <nc r="M28">
        <f>IF(D28 = D228,1,_xll.BDP(K28,$M$3)*L28)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8">
        <f>H28*J28*T28/M28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8">
        <f>N28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8">
        <f>IF(J28=0,0,G28*J28*T28/M28)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8">
        <f>P28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8">
        <f>IF(Q28&lt;0,Q28,0)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8">
        <f>IF(Q28&gt;0,Q28,0)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8">
        <f>IF(EXACT(D28,UPPER(D28)),1,0.01)/V28</f>
      </nc>
    </rcc>
    <rcc rId="0" sId="2">
      <nc r="U28">
        <v>0</v>
      </nc>
    </rcc>
    <rcc rId="0" sId="2">
      <nc r="V28">
        <v>1</v>
      </nc>
    </rcc>
    <rcc rId="0" sId="2" s="1" dxf="1">
      <nc r="W28">
        <f>IF(AND(Q28&lt;0,O28&gt;0),O28,0)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8">
        <f>IF(AND(Q28&gt;0,O28&gt;0),O28,0)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8">
        <f>_xll.BDH(C28,$Z$3,$D$1,$D$1)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8">
        <f>IF(OR(OR(F28="#N/A N/A",F28="#N/A Real Time"),OR(Z28="#N/A N/A",Z28="#N/A Real Time")),0,  F28 - Z28)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8">
        <f>IF(OR(Z28=0,Z28="#N/A N/A"),0,AA28 / Z28*100)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8">
        <f>IF(D28 = D228,1,_xll.BDP(K28,$AD$3)*L28)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8">
        <f>AA28*AC28*T28/AD28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8" start="0" length="0">
      <dxf>
        <fill>
          <patternFill patternType="solid">
            <bgColor rgb="FFF2F2F2"/>
          </patternFill>
        </fill>
      </dxf>
    </rfmt>
  </rrc>
  <rrc rId="3270" sId="2" ref="A28:XFD2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8:AF28" start="0" length="0">
    <dxf>
      <fill>
        <patternFill patternType="none">
          <bgColor indexed="65"/>
        </patternFill>
      </fill>
    </dxf>
  </rfmt>
  <rfmt sheetId="2" sqref="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8" start="0" length="2147483647">
    <dxf>
      <font/>
    </dxf>
  </rfmt>
  <rfmt sheetId="2" sqref="A28" start="0" length="2147483647">
    <dxf>
      <font/>
    </dxf>
  </rfmt>
  <rfmt sheetId="2" sqref="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8" start="0" length="2147483647">
    <dxf>
      <font/>
    </dxf>
  </rfmt>
  <rfmt sheetId="2" sqref="B28" start="0" length="2147483647">
    <dxf>
      <font/>
    </dxf>
  </rfmt>
  <rfmt sheetId="2" sqref="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8" start="0" length="2147483647">
    <dxf>
      <font/>
    </dxf>
  </rfmt>
  <rfmt sheetId="2" sqref="C28" start="0" length="2147483647">
    <dxf>
      <font/>
    </dxf>
  </rfmt>
  <rfmt sheetId="2" sqref="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8" start="0" length="2147483647">
    <dxf>
      <font/>
    </dxf>
  </rfmt>
  <rfmt sheetId="2" sqref="D28" start="0" length="2147483647">
    <dxf>
      <font/>
    </dxf>
  </rfmt>
  <rfmt sheetId="2" sqref="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8" start="0" length="2147483647">
    <dxf>
      <font/>
    </dxf>
  </rfmt>
  <rfmt sheetId="2" sqref="E28" start="0" length="2147483647">
    <dxf>
      <font/>
    </dxf>
  </rfmt>
  <rfmt sheetId="2" sqref="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8" start="0" length="2147483647">
    <dxf>
      <font/>
    </dxf>
  </rfmt>
  <rfmt sheetId="2" sqref="F28" start="0" length="2147483647">
    <dxf>
      <font/>
    </dxf>
  </rfmt>
  <rfmt sheetId="2" sqref="G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8" start="0" length="2147483647">
    <dxf>
      <font/>
    </dxf>
  </rfmt>
  <rfmt sheetId="2" sqref="G28" start="0" length="2147483647">
    <dxf>
      <font/>
    </dxf>
  </rfmt>
  <rfmt sheetId="2" sqref="H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8" start="0" length="2147483647">
    <dxf>
      <font/>
    </dxf>
  </rfmt>
  <rfmt sheetId="2" sqref="H28" start="0" length="2147483647">
    <dxf>
      <font/>
    </dxf>
  </rfmt>
  <rfmt sheetId="2" sqref="I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8" start="0" length="2147483647">
    <dxf>
      <font/>
    </dxf>
  </rfmt>
  <rfmt sheetId="2" sqref="I28" start="0" length="2147483647">
    <dxf>
      <font/>
    </dxf>
  </rfmt>
  <rfmt sheetId="2" sqref="J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8" start="0" length="2147483647">
    <dxf>
      <font/>
    </dxf>
  </rfmt>
  <rfmt sheetId="2" sqref="J28" start="0" length="2147483647">
    <dxf>
      <font/>
    </dxf>
  </rfmt>
  <rfmt sheetId="2" sqref="K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8" start="0" length="2147483647">
    <dxf>
      <font/>
    </dxf>
  </rfmt>
  <rfmt sheetId="2" sqref="K28" start="0" length="2147483647">
    <dxf>
      <font/>
    </dxf>
  </rfmt>
  <rfmt sheetId="2" sqref="L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8" start="0" length="2147483647">
    <dxf>
      <font/>
    </dxf>
  </rfmt>
  <rfmt sheetId="2" sqref="L28" start="0" length="2147483647">
    <dxf>
      <font/>
    </dxf>
  </rfmt>
  <rfmt sheetId="2" sqref="M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8" start="0" length="2147483647">
    <dxf>
      <font/>
    </dxf>
  </rfmt>
  <rfmt sheetId="2" sqref="M28" start="0" length="2147483647">
    <dxf>
      <font/>
    </dxf>
  </rfmt>
  <rfmt sheetId="2" sqref="N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8" start="0" length="2147483647">
    <dxf>
      <font/>
    </dxf>
  </rfmt>
  <rfmt sheetId="2" sqref="N28" start="0" length="2147483647">
    <dxf>
      <font/>
    </dxf>
  </rfmt>
  <rfmt sheetId="2" sqref="O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8" start="0" length="2147483647">
    <dxf>
      <font/>
    </dxf>
  </rfmt>
  <rfmt sheetId="2" sqref="O28" start="0" length="2147483647">
    <dxf>
      <font/>
    </dxf>
  </rfmt>
  <rfmt sheetId="2" sqref="P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8" start="0" length="2147483647">
    <dxf>
      <font/>
    </dxf>
  </rfmt>
  <rfmt sheetId="2" sqref="P28" start="0" length="2147483647">
    <dxf>
      <font/>
    </dxf>
  </rfmt>
  <rfmt sheetId="2" sqref="Q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8" start="0" length="2147483647">
    <dxf>
      <font/>
    </dxf>
  </rfmt>
  <rfmt sheetId="2" sqref="Q28" start="0" length="2147483647">
    <dxf>
      <font/>
    </dxf>
  </rfmt>
  <rfmt sheetId="2" sqref="R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8" start="0" length="2147483647">
    <dxf>
      <font/>
    </dxf>
  </rfmt>
  <rfmt sheetId="2" sqref="R28" start="0" length="2147483647">
    <dxf>
      <font/>
    </dxf>
  </rfmt>
  <rfmt sheetId="2" sqref="S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8" start="0" length="2147483647">
    <dxf>
      <font/>
    </dxf>
  </rfmt>
  <rfmt sheetId="2" sqref="S28" start="0" length="2147483647">
    <dxf>
      <font/>
    </dxf>
  </rfmt>
  <rfmt sheetId="2" sqref="T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8" start="0" length="2147483647">
    <dxf>
      <font/>
    </dxf>
  </rfmt>
  <rfmt sheetId="2" sqref="T28" start="0" length="2147483647">
    <dxf>
      <font/>
    </dxf>
  </rfmt>
  <rfmt sheetId="2" sqref="U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8" start="0" length="2147483647">
    <dxf>
      <font/>
    </dxf>
  </rfmt>
  <rfmt sheetId="2" sqref="U28" start="0" length="2147483647">
    <dxf>
      <font/>
    </dxf>
  </rfmt>
  <rfmt sheetId="2" sqref="V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8" start="0" length="2147483647">
    <dxf>
      <font/>
    </dxf>
  </rfmt>
  <rfmt sheetId="2" sqref="V28" start="0" length="2147483647">
    <dxf>
      <font/>
    </dxf>
  </rfmt>
  <rfmt sheetId="2" sqref="W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8" start="0" length="2147483647">
    <dxf>
      <font/>
    </dxf>
  </rfmt>
  <rfmt sheetId="2" sqref="W28" start="0" length="2147483647">
    <dxf>
      <font/>
    </dxf>
  </rfmt>
  <rfmt sheetId="2" sqref="X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8" start="0" length="2147483647">
    <dxf>
      <font/>
    </dxf>
  </rfmt>
  <rfmt sheetId="2" sqref="X28" start="0" length="2147483647">
    <dxf>
      <font/>
    </dxf>
  </rfmt>
  <rfmt sheetId="2" sqref="Y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8" start="0" length="2147483647">
    <dxf>
      <font/>
    </dxf>
  </rfmt>
  <rfmt sheetId="2" sqref="Y28" start="0" length="2147483647">
    <dxf>
      <font/>
    </dxf>
  </rfmt>
  <rfmt sheetId="2" sqref="Z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8" start="0" length="0">
    <dxf>
      <fill>
        <patternFill patternType="solid">
          <bgColor rgb="FFF2F2F2"/>
        </patternFill>
      </fill>
    </dxf>
  </rfmt>
  <rfmt sheetId="2" sqref="Z28" start="0" length="2147483647">
    <dxf>
      <font/>
    </dxf>
  </rfmt>
  <rfmt sheetId="2" sqref="Z28" start="0" length="2147483647">
    <dxf>
      <font/>
    </dxf>
  </rfmt>
  <rfmt sheetId="2" sqref="A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8" start="0" length="0">
    <dxf>
      <fill>
        <patternFill patternType="solid">
          <bgColor rgb="FFF2F2F2"/>
        </patternFill>
      </fill>
    </dxf>
  </rfmt>
  <rfmt sheetId="2" sqref="AA28" start="0" length="2147483647">
    <dxf>
      <font/>
    </dxf>
  </rfmt>
  <rfmt sheetId="2" sqref="AA28" start="0" length="2147483647">
    <dxf>
      <font/>
    </dxf>
  </rfmt>
  <rfmt sheetId="2" sqref="A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8" start="0" length="0">
    <dxf>
      <fill>
        <patternFill patternType="solid">
          <bgColor rgb="FFF2F2F2"/>
        </patternFill>
      </fill>
    </dxf>
  </rfmt>
  <rfmt sheetId="2" sqref="AB28" start="0" length="2147483647">
    <dxf>
      <font/>
    </dxf>
  </rfmt>
  <rfmt sheetId="2" sqref="AB28" start="0" length="2147483647">
    <dxf>
      <font/>
    </dxf>
  </rfmt>
  <rfmt sheetId="2" sqref="A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8" start="0" length="0">
    <dxf>
      <fill>
        <patternFill patternType="solid">
          <bgColor rgb="FFF2F2F2"/>
        </patternFill>
      </fill>
    </dxf>
  </rfmt>
  <rfmt sheetId="2" sqref="AC28" start="0" length="2147483647">
    <dxf>
      <font/>
    </dxf>
  </rfmt>
  <rfmt sheetId="2" sqref="AC28" start="0" length="2147483647">
    <dxf>
      <font/>
    </dxf>
  </rfmt>
  <rfmt sheetId="2" sqref="A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8" start="0" length="0">
    <dxf>
      <fill>
        <patternFill patternType="solid">
          <bgColor rgb="FFF2F2F2"/>
        </patternFill>
      </fill>
    </dxf>
  </rfmt>
  <rfmt sheetId="2" sqref="AD28" start="0" length="2147483647">
    <dxf>
      <font/>
    </dxf>
  </rfmt>
  <rfmt sheetId="2" sqref="AD28" start="0" length="2147483647">
    <dxf>
      <font/>
    </dxf>
  </rfmt>
  <rfmt sheetId="2" sqref="A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8" start="0" length="0">
    <dxf>
      <fill>
        <patternFill patternType="solid">
          <bgColor rgb="FFF2F2F2"/>
        </patternFill>
      </fill>
    </dxf>
  </rfmt>
  <rfmt sheetId="2" sqref="AE28" start="0" length="2147483647">
    <dxf>
      <font/>
    </dxf>
  </rfmt>
  <rfmt sheetId="2" sqref="AE28" start="0" length="2147483647">
    <dxf>
      <font/>
    </dxf>
  </rfmt>
  <rfmt sheetId="2" sqref="A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8" start="0" length="0">
    <dxf>
      <fill>
        <patternFill patternType="solid">
          <bgColor rgb="FFF2F2F2"/>
        </patternFill>
      </fill>
    </dxf>
  </rfmt>
  <rfmt sheetId="2" sqref="AF28" start="0" length="2147483647">
    <dxf>
      <font/>
    </dxf>
  </rfmt>
  <rfmt sheetId="2" sqref="AF28" start="0" length="2147483647">
    <dxf>
      <font/>
    </dxf>
  </rfmt>
  <rcc rId="3271" sId="2">
    <nc r="B28">
      <v>7040</v>
    </nc>
  </rcc>
  <rfmt sheetId="2" sqref="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8" start="0" length="2147483647">
    <dxf>
      <font/>
    </dxf>
  </rfmt>
  <rfmt sheetId="2" sqref="B28" start="0" length="2147483647">
    <dxf>
      <font/>
    </dxf>
  </rfmt>
  <rcc rId="3272" sId="2">
    <nc r="C28" t="inlineStr">
      <is>
        <t>KCR FH Equity</t>
      </is>
    </nc>
  </rcc>
  <rfmt sheetId="2" sqref="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8" start="0" length="2147483647">
    <dxf>
      <font/>
    </dxf>
  </rfmt>
  <rfmt sheetId="2" sqref="C28" start="0" length="2147483647">
    <dxf>
      <font/>
    </dxf>
  </rfmt>
  <rcc rId="3273" sId="2">
    <nc r="E28" t="inlineStr">
      <is>
        <t>Konecranes</t>
      </is>
    </nc>
  </rcc>
  <rfmt sheetId="2" sqref="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8" start="0" length="2147483647">
    <dxf>
      <font/>
    </dxf>
  </rfmt>
  <rfmt sheetId="2" sqref="E28" start="0" length="2147483647">
    <dxf>
      <font/>
    </dxf>
  </rfmt>
  <rcc rId="3274" sId="2">
    <nc r="D28">
      <f>_xll.BDP(C28,$D$3)</f>
    </nc>
  </rcc>
  <rfmt sheetId="2" sqref="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8" start="0" length="2147483647">
    <dxf>
      <font/>
    </dxf>
  </rfmt>
  <rfmt sheetId="2" sqref="D28" start="0" length="2147483647">
    <dxf>
      <font/>
    </dxf>
  </rfmt>
  <rcc rId="3275" sId="2">
    <nc r="F28">
      <f>_xll.BDP(C28,$F$3)</f>
    </nc>
  </rcc>
  <rfmt sheetId="2" sqref="F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8" start="0" length="2147483647">
    <dxf>
      <font/>
    </dxf>
  </rfmt>
  <rfmt sheetId="2" sqref="F28" start="0" length="2147483647">
    <dxf>
      <font/>
    </dxf>
  </rfmt>
  <rcc rId="3276" sId="2">
    <nc r="G28">
      <f>_xll.BDP(C28,$G$3)</f>
    </nc>
  </rcc>
  <rfmt sheetId="2" sqref="G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8" start="0" length="2147483647">
    <dxf>
      <font/>
    </dxf>
  </rfmt>
  <rfmt sheetId="2" sqref="G28" start="0" length="2147483647">
    <dxf>
      <font/>
    </dxf>
  </rfmt>
  <rcc rId="3277" sId="2">
    <nc r="Z28">
      <f>_xll.BDH(C28,$Z$3,$D$1,$D$1)</f>
    </nc>
  </rcc>
  <rfmt sheetId="2" sqref="Z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8" start="0" length="0">
    <dxf>
      <fill>
        <patternFill patternType="solid">
          <bgColor rgb="FFF2F2F2"/>
        </patternFill>
      </fill>
    </dxf>
  </rfmt>
  <rfmt sheetId="2" sqref="Z28" start="0" length="2147483647">
    <dxf>
      <font/>
    </dxf>
  </rfmt>
  <rfmt sheetId="2" sqref="Z28" start="0" length="2147483647">
    <dxf>
      <font/>
    </dxf>
  </rfmt>
  <rcc rId="3278" sId="2">
    <nc r="H28">
      <f>IF(OR(OR(G28="#N/A N/A",G28="#N/A Real Time"),OR(F28="#N/A N/A",F28="#N/A Real Time")),0,  G28 - F28)</f>
    </nc>
  </rcc>
  <rfmt sheetId="2" sqref="H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8" start="0" length="2147483647">
    <dxf>
      <font/>
    </dxf>
  </rfmt>
  <rfmt sheetId="2" sqref="H28" start="0" length="2147483647">
    <dxf>
      <font/>
    </dxf>
  </rfmt>
  <rcc rId="3279" sId="2">
    <nc r="I28">
      <f>IF(OR(F28=0,F28="#N/A N/A"),0,H28 / F28*100)</f>
    </nc>
  </rcc>
  <rfmt sheetId="2" sqref="I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8" start="0" length="2147483647">
    <dxf>
      <font/>
    </dxf>
  </rfmt>
  <rfmt sheetId="2" sqref="I28" start="0" length="2147483647">
    <dxf>
      <font/>
    </dxf>
  </rfmt>
  <rcc rId="3280" sId="2" numFmtId="4">
    <nc r="J28">
      <v>-62457</v>
    </nc>
  </rcc>
  <rfmt sheetId="2" sqref="J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8" start="0" length="2147483647">
    <dxf>
      <font/>
    </dxf>
  </rfmt>
  <rfmt sheetId="2" sqref="J28" start="0" length="2147483647">
    <dxf>
      <font/>
    </dxf>
  </rfmt>
  <rcc rId="3281" sId="2">
    <nc r="K28">
      <f>CONCATENATE(D228,D28, " Curncy")</f>
    </nc>
  </rcc>
  <rfmt sheetId="2" sqref="K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8" start="0" length="2147483647">
    <dxf>
      <font/>
    </dxf>
  </rfmt>
  <rfmt sheetId="2" sqref="K28" start="0" length="2147483647">
    <dxf>
      <font/>
    </dxf>
  </rfmt>
  <rcc rId="3282" sId="2">
    <nc r="L28">
      <f>IF(D28 = D228,1,_xll.BDP(K28,$L$3))</f>
    </nc>
  </rcc>
  <rfmt sheetId="2" sqref="L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8" start="0" length="2147483647">
    <dxf>
      <font/>
    </dxf>
  </rfmt>
  <rfmt sheetId="2" sqref="L28" start="0" length="2147483647">
    <dxf>
      <font/>
    </dxf>
  </rfmt>
  <rcc rId="3283" sId="2">
    <nc r="M28">
      <f>IF(D28 = D228,1,_xll.BDP(K28,$M$3)*L28)</f>
    </nc>
  </rcc>
  <rfmt sheetId="2" sqref="M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8" start="0" length="2147483647">
    <dxf>
      <font/>
    </dxf>
  </rfmt>
  <rfmt sheetId="2" sqref="M28" start="0" length="2147483647">
    <dxf>
      <font/>
    </dxf>
  </rfmt>
  <rcc rId="3284" sId="2">
    <nc r="N28">
      <f>H28*J28*T28/M28</f>
    </nc>
  </rcc>
  <rfmt sheetId="2" sqref="N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8" start="0" length="2147483647">
    <dxf>
      <font/>
    </dxf>
  </rfmt>
  <rfmt sheetId="2" sqref="N28" start="0" length="2147483647">
    <dxf>
      <font/>
    </dxf>
  </rfmt>
  <rcc rId="3285" sId="2">
    <nc r="O28">
      <f>N28 / Y228</f>
    </nc>
  </rcc>
  <rfmt sheetId="2" sqref="O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8" start="0" length="2147483647">
    <dxf>
      <font/>
    </dxf>
  </rfmt>
  <rfmt sheetId="2" sqref="O28" start="0" length="2147483647">
    <dxf>
      <font/>
    </dxf>
  </rfmt>
  <rcc rId="3286" sId="2">
    <nc r="P28">
      <f>IF(J28=0,0,G28*J28*T28/M28)</f>
    </nc>
  </rcc>
  <rfmt sheetId="2" sqref="P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8" start="0" length="2147483647">
    <dxf>
      <font/>
    </dxf>
  </rfmt>
  <rfmt sheetId="2" sqref="P28" start="0" length="2147483647">
    <dxf>
      <font/>
    </dxf>
  </rfmt>
  <rcc rId="3287" sId="2">
    <nc r="Q28">
      <f>P28 / Y228*100</f>
    </nc>
  </rcc>
  <rfmt sheetId="2" sqref="Q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8" start="0" length="2147483647">
    <dxf>
      <font/>
    </dxf>
  </rfmt>
  <rfmt sheetId="2" sqref="Q28" start="0" length="2147483647">
    <dxf>
      <font/>
    </dxf>
  </rfmt>
  <rcc rId="3288" sId="2">
    <nc r="R28">
      <f>IF(Q28&lt;0,Q28,0)</f>
    </nc>
  </rcc>
  <rfmt sheetId="2" sqref="R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8" start="0" length="2147483647">
    <dxf>
      <font/>
    </dxf>
  </rfmt>
  <rfmt sheetId="2" sqref="R28" start="0" length="2147483647">
    <dxf>
      <font/>
    </dxf>
  </rfmt>
  <rcc rId="3289" sId="2">
    <nc r="S28">
      <f>IF(Q28&gt;0,Q28,0)</f>
    </nc>
  </rcc>
  <rfmt sheetId="2" sqref="S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8" start="0" length="2147483647">
    <dxf>
      <font/>
    </dxf>
  </rfmt>
  <rfmt sheetId="2" sqref="S28" start="0" length="2147483647">
    <dxf>
      <font/>
    </dxf>
  </rfmt>
  <rcc rId="3290" sId="2">
    <nc r="T28">
      <f>IF(EXACT(D28,UPPER(D28)),1,0.01)/V28</f>
    </nc>
  </rcc>
  <rfmt sheetId="2" sqref="T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8" start="0" length="2147483647">
    <dxf>
      <font/>
    </dxf>
  </rfmt>
  <rfmt sheetId="2" sqref="T28" start="0" length="2147483647">
    <dxf>
      <font/>
    </dxf>
  </rfmt>
  <rcc rId="3291" sId="2">
    <nc r="U28">
      <v>0</v>
    </nc>
  </rcc>
  <rfmt sheetId="2" sqref="U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8" start="0" length="2147483647">
    <dxf>
      <font/>
    </dxf>
  </rfmt>
  <rfmt sheetId="2" sqref="U28" start="0" length="2147483647">
    <dxf>
      <font/>
    </dxf>
  </rfmt>
  <rcc rId="3292" sId="2">
    <nc r="V28">
      <v>1</v>
    </nc>
  </rcc>
  <rfmt sheetId="2" sqref="V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8" start="0" length="2147483647">
    <dxf>
      <font/>
    </dxf>
  </rfmt>
  <rfmt sheetId="2" sqref="V28" start="0" length="2147483647">
    <dxf>
      <font/>
    </dxf>
  </rfmt>
  <rcc rId="3293" sId="2">
    <nc r="W28">
      <f>IF(AND(Q28&lt;0,O28&gt;0),O28,0)</f>
    </nc>
  </rcc>
  <rfmt sheetId="2" sqref="W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8" start="0" length="2147483647">
    <dxf>
      <font/>
    </dxf>
  </rfmt>
  <rfmt sheetId="2" sqref="W28" start="0" length="2147483647">
    <dxf>
      <font/>
    </dxf>
  </rfmt>
  <rcc rId="3294" sId="2">
    <nc r="X28">
      <f>IF(AND(Q28&gt;0,O28&gt;0),O28,0)</f>
    </nc>
  </rcc>
  <rfmt sheetId="2" sqref="X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8" start="0" length="2147483647">
    <dxf>
      <font/>
    </dxf>
  </rfmt>
  <rfmt sheetId="2" sqref="X28" start="0" length="2147483647">
    <dxf>
      <font/>
    </dxf>
  </rfmt>
  <rcc rId="3295" sId="2">
    <nc r="AA28">
      <f>IF(OR(OR(F28="#N/A N/A",F28="#N/A Real Time"),OR(Z28="#N/A N/A",Z28="#N/A Real Time")),0,  F28 - Z28)</f>
    </nc>
  </rcc>
  <rfmt sheetId="2" sqref="AA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8" start="0" length="0">
    <dxf>
      <fill>
        <patternFill patternType="solid">
          <bgColor rgb="FFF2F2F2"/>
        </patternFill>
      </fill>
    </dxf>
  </rfmt>
  <rfmt sheetId="2" sqref="AA28" start="0" length="2147483647">
    <dxf>
      <font/>
    </dxf>
  </rfmt>
  <rfmt sheetId="2" sqref="AA28" start="0" length="2147483647">
    <dxf>
      <font/>
    </dxf>
  </rfmt>
  <rcc rId="3296" sId="2">
    <nc r="AB28">
      <f>IF(OR(Z28=0,Z28="#N/A N/A"),0,AA28 / Z28*100)</f>
    </nc>
  </rcc>
  <rfmt sheetId="2" sqref="AB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8" start="0" length="0">
    <dxf>
      <fill>
        <patternFill patternType="solid">
          <bgColor rgb="FFF2F2F2"/>
        </patternFill>
      </fill>
    </dxf>
  </rfmt>
  <rfmt sheetId="2" sqref="AB28" start="0" length="2147483647">
    <dxf>
      <font/>
    </dxf>
  </rfmt>
  <rfmt sheetId="2" sqref="AB28" start="0" length="2147483647">
    <dxf>
      <font/>
    </dxf>
  </rfmt>
  <rcc rId="3297" sId="2" numFmtId="4">
    <nc r="AC28">
      <v>0</v>
    </nc>
  </rcc>
  <rfmt sheetId="2" sqref="AC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8" start="0" length="0">
    <dxf>
      <fill>
        <patternFill patternType="solid">
          <bgColor rgb="FFF2F2F2"/>
        </patternFill>
      </fill>
    </dxf>
  </rfmt>
  <rfmt sheetId="2" sqref="AC28" start="0" length="2147483647">
    <dxf>
      <font/>
    </dxf>
  </rfmt>
  <rfmt sheetId="2" sqref="AC28" start="0" length="2147483647">
    <dxf>
      <font/>
    </dxf>
  </rfmt>
  <rcc rId="3298" sId="2">
    <nc r="AD28">
      <f>IF(D28 = D228,1,_xll.BDP(K28,$AD$3)*L28)</f>
    </nc>
  </rcc>
  <rfmt sheetId="2" sqref="AD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8" start="0" length="0">
    <dxf>
      <fill>
        <patternFill patternType="solid">
          <bgColor rgb="FFF2F2F2"/>
        </patternFill>
      </fill>
    </dxf>
  </rfmt>
  <rfmt sheetId="2" sqref="AD28" start="0" length="2147483647">
    <dxf>
      <font/>
    </dxf>
  </rfmt>
  <rfmt sheetId="2" sqref="AD28" start="0" length="2147483647">
    <dxf>
      <font/>
    </dxf>
  </rfmt>
  <rcc rId="3299" sId="2">
    <nc r="AE28">
      <f>AA28*AC28*T28/AD28 / AF228</f>
    </nc>
  </rcc>
  <rfmt sheetId="2" sqref="AE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8" start="0" length="0">
    <dxf>
      <fill>
        <patternFill patternType="solid">
          <bgColor rgb="FFF2F2F2"/>
        </patternFill>
      </fill>
    </dxf>
  </rfmt>
  <rfmt sheetId="2" sqref="AE28" start="0" length="2147483647">
    <dxf>
      <font/>
    </dxf>
  </rfmt>
  <rfmt sheetId="2" sqref="AE28" start="0" length="2147483647">
    <dxf>
      <font/>
    </dxf>
  </rfmt>
  <rcc rId="3300" sId="2" numFmtId="4">
    <oc r="J31">
      <v>-89775</v>
    </oc>
    <nc r="J31">
      <v>-42885</v>
    </nc>
  </rcc>
  <rcc rId="3301" sId="2" numFmtId="4">
    <oc r="AC31">
      <v>-89775</v>
    </oc>
    <nc r="AC31">
      <v>-42885</v>
    </nc>
  </rcc>
  <rcc rId="3302" sId="2" numFmtId="4">
    <oc r="J32">
      <v>-51700</v>
    </oc>
    <nc r="J32">
      <v>-49477</v>
    </nc>
  </rcc>
  <rcc rId="3303" sId="2" numFmtId="4">
    <oc r="AC32">
      <v>-51700</v>
    </oc>
    <nc r="AC32">
      <v>-49477</v>
    </nc>
  </rcc>
  <rfmt sheetId="2" sqref="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33" start="0" length="2147483647">
    <dxf>
      <font>
        <b/>
      </font>
    </dxf>
  </rfmt>
  <rfmt sheetId="2" sqref="A33" start="0" length="2147483647">
    <dxf>
      <font/>
    </dxf>
  </rfmt>
  <rfmt sheetId="2" sqref="A33" start="0" length="0">
    <dxf>
      <border>
        <left/>
        <right/>
        <top style="thin">
          <color indexed="64"/>
        </top>
        <bottom/>
      </border>
    </dxf>
  </rfmt>
  <rfmt sheetId="2" sqref="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3" start="0" length="2147483647">
    <dxf>
      <font>
        <b/>
      </font>
    </dxf>
  </rfmt>
  <rfmt sheetId="2" sqref="B33" start="0" length="2147483647">
    <dxf>
      <font/>
    </dxf>
  </rfmt>
  <rfmt sheetId="2" sqref="B33" start="0" length="0">
    <dxf>
      <border>
        <left/>
        <right/>
        <top style="thin">
          <color indexed="64"/>
        </top>
        <bottom/>
      </border>
    </dxf>
  </rfmt>
  <rfmt sheetId="2" sqref="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3" start="0" length="2147483647">
    <dxf>
      <font>
        <b/>
      </font>
    </dxf>
  </rfmt>
  <rfmt sheetId="2" sqref="C33" start="0" length="2147483647">
    <dxf>
      <font/>
    </dxf>
  </rfmt>
  <rfmt sheetId="2" sqref="C33" start="0" length="0">
    <dxf>
      <border>
        <left/>
        <right/>
        <top style="thin">
          <color indexed="64"/>
        </top>
        <bottom/>
      </border>
    </dxf>
  </rfmt>
  <rfmt sheetId="2" sqref="C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3" start="0" length="2147483647">
    <dxf>
      <font>
        <b/>
      </font>
    </dxf>
  </rfmt>
  <rfmt sheetId="2" sqref="D33" start="0" length="2147483647">
    <dxf>
      <font/>
    </dxf>
  </rfmt>
  <rfmt sheetId="2" sqref="D33" start="0" length="0">
    <dxf>
      <border>
        <left/>
        <right/>
        <top style="thin">
          <color indexed="64"/>
        </top>
        <bottom/>
      </border>
    </dxf>
  </rfmt>
  <rfmt sheetId="2" sqref="D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3" start="0" length="2147483647">
    <dxf>
      <font>
        <b/>
      </font>
    </dxf>
  </rfmt>
  <rfmt sheetId="2" sqref="E33" start="0" length="2147483647">
    <dxf>
      <font/>
    </dxf>
  </rfmt>
  <rfmt sheetId="2" sqref="E33" start="0" length="0">
    <dxf>
      <border>
        <left/>
        <right/>
        <top style="thin">
          <color indexed="64"/>
        </top>
        <bottom/>
      </border>
    </dxf>
  </rfmt>
  <rfmt sheetId="2" sqref="E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3" start="0" length="2147483647">
    <dxf>
      <font>
        <b/>
      </font>
    </dxf>
  </rfmt>
  <rfmt sheetId="2" sqref="F33" start="0" length="2147483647">
    <dxf>
      <font/>
    </dxf>
  </rfmt>
  <rfmt sheetId="2" sqref="F33" start="0" length="0">
    <dxf>
      <border>
        <left/>
        <right/>
        <top style="thin">
          <color indexed="64"/>
        </top>
        <bottom/>
      </border>
    </dxf>
  </rfmt>
  <rfmt sheetId="2" sqref="F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3" start="0" length="2147483647">
    <dxf>
      <font>
        <b/>
      </font>
    </dxf>
  </rfmt>
  <rfmt sheetId="2" sqref="G33" start="0" length="2147483647">
    <dxf>
      <font/>
    </dxf>
  </rfmt>
  <rfmt sheetId="2" sqref="G33" start="0" length="0">
    <dxf>
      <border>
        <left/>
        <right/>
        <top style="thin">
          <color indexed="64"/>
        </top>
        <bottom/>
      </border>
    </dxf>
  </rfmt>
  <rfmt sheetId="2" sqref="G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3" start="0" length="2147483647">
    <dxf>
      <font>
        <b/>
      </font>
    </dxf>
  </rfmt>
  <rfmt sheetId="2" sqref="H33" start="0" length="2147483647">
    <dxf>
      <font/>
    </dxf>
  </rfmt>
  <rfmt sheetId="2" sqref="H33" start="0" length="0">
    <dxf>
      <border>
        <left/>
        <right/>
        <top style="thin">
          <color indexed="64"/>
        </top>
        <bottom/>
      </border>
    </dxf>
  </rfmt>
  <rfmt sheetId="2" sqref="H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3" start="0" length="2147483647">
    <dxf>
      <font>
        <b/>
      </font>
    </dxf>
  </rfmt>
  <rfmt sheetId="2" sqref="I33" start="0" length="2147483647">
    <dxf>
      <font/>
    </dxf>
  </rfmt>
  <rfmt sheetId="2" sqref="I33" start="0" length="0">
    <dxf>
      <border>
        <left/>
        <right/>
        <top style="thin">
          <color indexed="64"/>
        </top>
        <bottom/>
      </border>
    </dxf>
  </rfmt>
  <rfmt sheetId="2" sqref="I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3" start="0" length="2147483647">
    <dxf>
      <font>
        <b/>
      </font>
    </dxf>
  </rfmt>
  <rfmt sheetId="2" sqref="J33" start="0" length="2147483647">
    <dxf>
      <font/>
    </dxf>
  </rfmt>
  <rfmt sheetId="2" sqref="J33" start="0" length="0">
    <dxf>
      <border>
        <left/>
        <right/>
        <top style="thin">
          <color indexed="64"/>
        </top>
        <bottom/>
      </border>
    </dxf>
  </rfmt>
  <rfmt sheetId="2" sqref="J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3" start="0" length="2147483647">
    <dxf>
      <font>
        <b/>
      </font>
    </dxf>
  </rfmt>
  <rfmt sheetId="2" sqref="K33" start="0" length="2147483647">
    <dxf>
      <font/>
    </dxf>
  </rfmt>
  <rfmt sheetId="2" sqref="K33" start="0" length="0">
    <dxf>
      <border>
        <left/>
        <right/>
        <top style="thin">
          <color indexed="64"/>
        </top>
        <bottom/>
      </border>
    </dxf>
  </rfmt>
  <rfmt sheetId="2" sqref="K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3" start="0" length="2147483647">
    <dxf>
      <font>
        <b/>
      </font>
    </dxf>
  </rfmt>
  <rfmt sheetId="2" sqref="L33" start="0" length="2147483647">
    <dxf>
      <font/>
    </dxf>
  </rfmt>
  <rfmt sheetId="2" sqref="L33" start="0" length="0">
    <dxf>
      <border>
        <left/>
        <right/>
        <top style="thin">
          <color indexed="64"/>
        </top>
        <bottom/>
      </border>
    </dxf>
  </rfmt>
  <rfmt sheetId="2" sqref="L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3" start="0" length="2147483647">
    <dxf>
      <font>
        <b/>
      </font>
    </dxf>
  </rfmt>
  <rfmt sheetId="2" sqref="M33" start="0" length="2147483647">
    <dxf>
      <font/>
    </dxf>
  </rfmt>
  <rfmt sheetId="2" sqref="M33" start="0" length="0">
    <dxf>
      <border>
        <left/>
        <right/>
        <top style="thin">
          <color indexed="64"/>
        </top>
        <bottom/>
      </border>
    </dxf>
  </rfmt>
  <rfmt sheetId="2" sqref="M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4" sId="2">
    <oc r="N33">
      <f xml:space="preserve"> SUM(N30:N32)</f>
    </oc>
    <nc r="N33">
      <f xml:space="preserve"> SUM(N27:N32)</f>
    </nc>
  </rcc>
  <rfmt sheetId="2" sqref="N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3" start="0" length="2147483647">
    <dxf>
      <font>
        <b/>
      </font>
    </dxf>
  </rfmt>
  <rfmt sheetId="2" sqref="N33" start="0" length="2147483647">
    <dxf>
      <font/>
    </dxf>
  </rfmt>
  <rfmt sheetId="2" sqref="N33" start="0" length="0">
    <dxf>
      <border>
        <left/>
        <right/>
        <top style="thin">
          <color indexed="64"/>
        </top>
        <bottom/>
      </border>
    </dxf>
  </rfmt>
  <rfmt sheetId="2" sqref="N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5" sId="2">
    <oc r="O33">
      <f xml:space="preserve"> SUM(O30:O32)</f>
    </oc>
    <nc r="O33">
      <f xml:space="preserve"> SUM(O27:O32)</f>
    </nc>
  </rcc>
  <rfmt sheetId="2" sqref="O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3" start="0" length="2147483647">
    <dxf>
      <font/>
    </dxf>
  </rfmt>
  <rfmt sheetId="2" sqref="O33" start="0" length="2147483647">
    <dxf>
      <font/>
    </dxf>
  </rfmt>
  <rfmt sheetId="2" sqref="O33" start="0" length="0">
    <dxf>
      <border>
        <left/>
        <right/>
        <top style="thin">
          <color indexed="64"/>
        </top>
        <bottom/>
      </border>
    </dxf>
  </rfmt>
  <rfmt sheetId="2" sqref="O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6" sId="2">
    <oc r="P33">
      <f xml:space="preserve"> SUM(P30:P32)</f>
    </oc>
    <nc r="P33">
      <f xml:space="preserve"> SUM(P27:P32)</f>
    </nc>
  </rcc>
  <rfmt sheetId="2" sqref="P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3" start="0" length="2147483647">
    <dxf>
      <font>
        <b/>
      </font>
    </dxf>
  </rfmt>
  <rfmt sheetId="2" sqref="P33" start="0" length="2147483647">
    <dxf>
      <font/>
    </dxf>
  </rfmt>
  <rfmt sheetId="2" sqref="P33" start="0" length="0">
    <dxf>
      <border>
        <left/>
        <right/>
        <top style="thin">
          <color indexed="64"/>
        </top>
        <bottom/>
      </border>
    </dxf>
  </rfmt>
  <rfmt sheetId="2" sqref="P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7" sId="2">
    <oc r="Q33">
      <f xml:space="preserve"> SUM(Q30:Q32)</f>
    </oc>
    <nc r="Q33">
      <f xml:space="preserve"> SUM(Q27:Q32)</f>
    </nc>
  </rcc>
  <rfmt sheetId="2" sqref="Q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3" start="0" length="2147483647">
    <dxf>
      <font>
        <b/>
      </font>
    </dxf>
  </rfmt>
  <rfmt sheetId="2" sqref="Q33" start="0" length="2147483647">
    <dxf>
      <font/>
    </dxf>
  </rfmt>
  <rfmt sheetId="2" sqref="Q33" start="0" length="0">
    <dxf>
      <border>
        <left/>
        <right/>
        <top style="thin">
          <color indexed="64"/>
        </top>
        <bottom/>
      </border>
    </dxf>
  </rfmt>
  <rfmt sheetId="2" sqref="Q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8" sId="2">
    <oc r="R33">
      <f xml:space="preserve"> SUM(R30:R32)</f>
    </oc>
    <nc r="R33">
      <f xml:space="preserve"> SUM(R27:R32)</f>
    </nc>
  </rcc>
  <rfmt sheetId="2" sqref="R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3" start="0" length="2147483647">
    <dxf>
      <font>
        <b/>
      </font>
    </dxf>
  </rfmt>
  <rfmt sheetId="2" sqref="R33" start="0" length="2147483647">
    <dxf>
      <font/>
    </dxf>
  </rfmt>
  <rfmt sheetId="2" sqref="R33" start="0" length="0">
    <dxf>
      <border>
        <left/>
        <right/>
        <top style="thin">
          <color indexed="64"/>
        </top>
        <bottom/>
      </border>
    </dxf>
  </rfmt>
  <rfmt sheetId="2" sqref="R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09" sId="2">
    <oc r="S33">
      <f xml:space="preserve"> SUM(S30:S32)</f>
    </oc>
    <nc r="S33">
      <f xml:space="preserve"> SUM(S27:S32)</f>
    </nc>
  </rcc>
  <rfmt sheetId="2" sqref="S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3" start="0" length="2147483647">
    <dxf>
      <font>
        <b/>
      </font>
    </dxf>
  </rfmt>
  <rfmt sheetId="2" sqref="S33" start="0" length="2147483647">
    <dxf>
      <font/>
    </dxf>
  </rfmt>
  <rfmt sheetId="2" sqref="S33" start="0" length="0">
    <dxf>
      <border>
        <left/>
        <right/>
        <top style="thin">
          <color indexed="64"/>
        </top>
        <bottom/>
      </border>
    </dxf>
  </rfmt>
  <rfmt sheetId="2" sqref="S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3" start="0" length="2147483647">
    <dxf>
      <font>
        <b/>
      </font>
    </dxf>
  </rfmt>
  <rfmt sheetId="2" sqref="T33" start="0" length="2147483647">
    <dxf>
      <font/>
    </dxf>
  </rfmt>
  <rfmt sheetId="2" sqref="T33" start="0" length="0">
    <dxf>
      <border>
        <left/>
        <right/>
        <top style="thin">
          <color indexed="64"/>
        </top>
        <bottom/>
      </border>
    </dxf>
  </rfmt>
  <rfmt sheetId="2" sqref="T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3" start="0" length="2147483647">
    <dxf>
      <font>
        <b/>
      </font>
    </dxf>
  </rfmt>
  <rfmt sheetId="2" sqref="U33" start="0" length="2147483647">
    <dxf>
      <font/>
    </dxf>
  </rfmt>
  <rfmt sheetId="2" sqref="U33" start="0" length="0">
    <dxf>
      <border>
        <left/>
        <right/>
        <top style="thin">
          <color indexed="64"/>
        </top>
        <bottom/>
      </border>
    </dxf>
  </rfmt>
  <rfmt sheetId="2" sqref="U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3" start="0" length="2147483647">
    <dxf>
      <font>
        <b/>
      </font>
    </dxf>
  </rfmt>
  <rfmt sheetId="2" sqref="V33" start="0" length="2147483647">
    <dxf>
      <font/>
    </dxf>
  </rfmt>
  <rfmt sheetId="2" sqref="V33" start="0" length="0">
    <dxf>
      <border>
        <left/>
        <right/>
        <top style="thin">
          <color indexed="64"/>
        </top>
        <bottom/>
      </border>
    </dxf>
  </rfmt>
  <rfmt sheetId="2" sqref="V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10" sId="2">
    <oc r="W33">
      <f xml:space="preserve"> SUM(W30:W32)</f>
    </oc>
    <nc r="W33">
      <f xml:space="preserve"> SUM(W27:W32)</f>
    </nc>
  </rcc>
  <rfmt sheetId="2" sqref="W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3" start="0" length="2147483647">
    <dxf>
      <font>
        <b/>
      </font>
    </dxf>
  </rfmt>
  <rfmt sheetId="2" sqref="W33" start="0" length="2147483647">
    <dxf>
      <font/>
    </dxf>
  </rfmt>
  <rfmt sheetId="2" sqref="W33" start="0" length="0">
    <dxf>
      <border>
        <left/>
        <right/>
        <top style="thin">
          <color indexed="64"/>
        </top>
        <bottom/>
      </border>
    </dxf>
  </rfmt>
  <rfmt sheetId="2" sqref="W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11" sId="2">
    <oc r="X33">
      <f xml:space="preserve"> SUM(X30:X32)</f>
    </oc>
    <nc r="X33">
      <f xml:space="preserve"> SUM(X27:X32)</f>
    </nc>
  </rcc>
  <rfmt sheetId="2" sqref="X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3" start="0" length="2147483647">
    <dxf>
      <font>
        <b/>
      </font>
    </dxf>
  </rfmt>
  <rfmt sheetId="2" sqref="X33" start="0" length="2147483647">
    <dxf>
      <font/>
    </dxf>
  </rfmt>
  <rfmt sheetId="2" sqref="X33" start="0" length="0">
    <dxf>
      <border>
        <left/>
        <right/>
        <top style="thin">
          <color indexed="64"/>
        </top>
        <bottom/>
      </border>
    </dxf>
  </rfmt>
  <rfmt sheetId="2" sqref="X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33" start="0" length="2147483647">
    <dxf>
      <font>
        <b/>
      </font>
    </dxf>
  </rfmt>
  <rfmt sheetId="2" sqref="Y33" start="0" length="2147483647">
    <dxf>
      <font/>
    </dxf>
  </rfmt>
  <rfmt sheetId="2" sqref="Y33" start="0" length="0">
    <dxf>
      <border>
        <left/>
        <right/>
        <top style="thin">
          <color indexed="64"/>
        </top>
        <bottom/>
      </border>
    </dxf>
  </rfmt>
  <rfmt sheetId="2" sqref="Y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3" start="0" length="0">
    <dxf>
      <fill>
        <patternFill patternType="solid">
          <bgColor rgb="FFF2F2F2"/>
        </patternFill>
      </fill>
    </dxf>
  </rfmt>
  <rfmt sheetId="2" sqref="Z33" start="0" length="2147483647">
    <dxf>
      <font>
        <b/>
      </font>
    </dxf>
  </rfmt>
  <rfmt sheetId="2" sqref="Z33" start="0" length="2147483647">
    <dxf>
      <font/>
    </dxf>
  </rfmt>
  <rfmt sheetId="2" sqref="Z33" start="0" length="0">
    <dxf>
      <border>
        <left/>
        <right/>
        <top style="thin">
          <color indexed="64"/>
        </top>
        <bottom/>
      </border>
    </dxf>
  </rfmt>
  <rfmt sheetId="2" sqref="Z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3" start="0" length="0">
    <dxf>
      <fill>
        <patternFill patternType="solid">
          <bgColor rgb="FFF2F2F2"/>
        </patternFill>
      </fill>
    </dxf>
  </rfmt>
  <rfmt sheetId="2" sqref="AA33" start="0" length="2147483647">
    <dxf>
      <font>
        <b/>
      </font>
    </dxf>
  </rfmt>
  <rfmt sheetId="2" sqref="AA33" start="0" length="2147483647">
    <dxf>
      <font/>
    </dxf>
  </rfmt>
  <rfmt sheetId="2" sqref="AA33" start="0" length="0">
    <dxf>
      <border>
        <left/>
        <right/>
        <top style="thin">
          <color indexed="64"/>
        </top>
        <bottom/>
      </border>
    </dxf>
  </rfmt>
  <rfmt sheetId="2" sqref="A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3" start="0" length="0">
    <dxf>
      <fill>
        <patternFill patternType="solid">
          <bgColor rgb="FFF2F2F2"/>
        </patternFill>
      </fill>
    </dxf>
  </rfmt>
  <rfmt sheetId="2" sqref="AB33" start="0" length="2147483647">
    <dxf>
      <font>
        <b/>
      </font>
    </dxf>
  </rfmt>
  <rfmt sheetId="2" sqref="AB33" start="0" length="2147483647">
    <dxf>
      <font/>
    </dxf>
  </rfmt>
  <rfmt sheetId="2" sqref="AB33" start="0" length="0">
    <dxf>
      <border>
        <left/>
        <right/>
        <top style="thin">
          <color indexed="64"/>
        </top>
        <bottom/>
      </border>
    </dxf>
  </rfmt>
  <rfmt sheetId="2" sqref="A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3" start="0" length="0">
    <dxf>
      <fill>
        <patternFill patternType="solid">
          <bgColor rgb="FFF2F2F2"/>
        </patternFill>
      </fill>
    </dxf>
  </rfmt>
  <rfmt sheetId="2" sqref="AC33" start="0" length="2147483647">
    <dxf>
      <font>
        <b/>
      </font>
    </dxf>
  </rfmt>
  <rfmt sheetId="2" sqref="AC33" start="0" length="2147483647">
    <dxf>
      <font/>
    </dxf>
  </rfmt>
  <rfmt sheetId="2" sqref="AC33" start="0" length="0">
    <dxf>
      <border>
        <left/>
        <right/>
        <top style="thin">
          <color indexed="64"/>
        </top>
        <bottom/>
      </border>
    </dxf>
  </rfmt>
  <rfmt sheetId="2" sqref="AC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3" start="0" length="0">
    <dxf>
      <fill>
        <patternFill patternType="solid">
          <bgColor rgb="FFF2F2F2"/>
        </patternFill>
      </fill>
    </dxf>
  </rfmt>
  <rfmt sheetId="2" sqref="AD33" start="0" length="2147483647">
    <dxf>
      <font>
        <b/>
      </font>
    </dxf>
  </rfmt>
  <rfmt sheetId="2" sqref="AD33" start="0" length="2147483647">
    <dxf>
      <font/>
    </dxf>
  </rfmt>
  <rfmt sheetId="2" sqref="AD33" start="0" length="0">
    <dxf>
      <border>
        <left/>
        <right/>
        <top style="thin">
          <color indexed="64"/>
        </top>
        <bottom/>
      </border>
    </dxf>
  </rfmt>
  <rfmt sheetId="2" sqref="AD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312" sId="2">
    <oc r="AE33">
      <f xml:space="preserve"> SUM(AE30:AE32)</f>
    </oc>
    <nc r="AE33">
      <f xml:space="preserve"> SUM(AE27:AE32)</f>
    </nc>
  </rcc>
  <rfmt sheetId="2" sqref="AE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3" start="0" length="0">
    <dxf>
      <fill>
        <patternFill patternType="solid">
          <bgColor rgb="FFF2F2F2"/>
        </patternFill>
      </fill>
    </dxf>
  </rfmt>
  <rfmt sheetId="2" sqref="AE33" start="0" length="2147483647">
    <dxf>
      <font/>
    </dxf>
  </rfmt>
  <rfmt sheetId="2" sqref="AE33" start="0" length="2147483647">
    <dxf>
      <font/>
    </dxf>
  </rfmt>
  <rfmt sheetId="2" sqref="AE33" start="0" length="0">
    <dxf>
      <border>
        <left/>
        <right/>
        <top style="thin">
          <color indexed="64"/>
        </top>
        <bottom/>
      </border>
    </dxf>
  </rfmt>
  <rfmt sheetId="2" sqref="AE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33" start="0" length="0">
    <dxf>
      <fill>
        <patternFill patternType="solid">
          <bgColor rgb="FFF2F2F2"/>
        </patternFill>
      </fill>
    </dxf>
  </rfmt>
  <rfmt sheetId="2" sqref="AF33" start="0" length="2147483647">
    <dxf>
      <font>
        <b/>
      </font>
    </dxf>
  </rfmt>
  <rfmt sheetId="2" sqref="AF33" start="0" length="2147483647">
    <dxf>
      <font/>
    </dxf>
  </rfmt>
  <rfmt sheetId="2" sqref="AF33" start="0" length="0">
    <dxf>
      <border>
        <left/>
        <right/>
        <top style="thin">
          <color indexed="64"/>
        </top>
        <bottom/>
      </border>
    </dxf>
  </rfmt>
  <rfmt sheetId="2" sqref="AF33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313" sId="2" ref="A35:XFD3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35:AF35" start="0" length="0">
    <dxf>
      <fill>
        <patternFill patternType="none">
          <bgColor indexed="65"/>
        </patternFill>
      </fill>
    </dxf>
  </rfmt>
  <rfmt sheetId="2" sqref="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35" start="0" length="2147483647">
    <dxf>
      <font/>
    </dxf>
  </rfmt>
  <rfmt sheetId="2" sqref="A35" start="0" length="2147483647">
    <dxf>
      <font/>
    </dxf>
  </rfmt>
  <rfmt sheetId="2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5" start="0" length="2147483647">
    <dxf>
      <font/>
    </dxf>
  </rfmt>
  <rfmt sheetId="2" sqref="B35" start="0" length="2147483647">
    <dxf>
      <font/>
    </dxf>
  </rfmt>
  <rfmt sheetId="2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5" start="0" length="2147483647">
    <dxf>
      <font/>
    </dxf>
  </rfmt>
  <rfmt sheetId="2" sqref="C35" start="0" length="2147483647">
    <dxf>
      <font/>
    </dxf>
  </rfmt>
  <rfmt sheetId="2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5" start="0" length="2147483647">
    <dxf>
      <font/>
    </dxf>
  </rfmt>
  <rfmt sheetId="2" sqref="D35" start="0" length="2147483647">
    <dxf>
      <font/>
    </dxf>
  </rfmt>
  <rfmt sheetId="2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5" start="0" length="2147483647">
    <dxf>
      <font/>
    </dxf>
  </rfmt>
  <rfmt sheetId="2" sqref="E35" start="0" length="2147483647">
    <dxf>
      <font/>
    </dxf>
  </rfmt>
  <rfmt sheetId="2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5" start="0" length="2147483647">
    <dxf>
      <font/>
    </dxf>
  </rfmt>
  <rfmt sheetId="2" sqref="F35" start="0" length="2147483647">
    <dxf>
      <font/>
    </dxf>
  </rfmt>
  <rfmt sheetId="2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5" start="0" length="2147483647">
    <dxf>
      <font/>
    </dxf>
  </rfmt>
  <rfmt sheetId="2" sqref="G35" start="0" length="2147483647">
    <dxf>
      <font/>
    </dxf>
  </rfmt>
  <rfmt sheetId="2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5" start="0" length="2147483647">
    <dxf>
      <font/>
    </dxf>
  </rfmt>
  <rfmt sheetId="2" sqref="H35" start="0" length="2147483647">
    <dxf>
      <font/>
    </dxf>
  </rfmt>
  <rfmt sheetId="2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5" start="0" length="2147483647">
    <dxf>
      <font/>
    </dxf>
  </rfmt>
  <rfmt sheetId="2" sqref="I35" start="0" length="2147483647">
    <dxf>
      <font/>
    </dxf>
  </rfmt>
  <rfmt sheetId="2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5" start="0" length="2147483647">
    <dxf>
      <font/>
    </dxf>
  </rfmt>
  <rfmt sheetId="2" sqref="J35" start="0" length="2147483647">
    <dxf>
      <font/>
    </dxf>
  </rfmt>
  <rfmt sheetId="2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5" start="0" length="2147483647">
    <dxf>
      <font/>
    </dxf>
  </rfmt>
  <rfmt sheetId="2" sqref="K35" start="0" length="2147483647">
    <dxf>
      <font/>
    </dxf>
  </rfmt>
  <rfmt sheetId="2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5" start="0" length="2147483647">
    <dxf>
      <font/>
    </dxf>
  </rfmt>
  <rfmt sheetId="2" sqref="L35" start="0" length="2147483647">
    <dxf>
      <font/>
    </dxf>
  </rfmt>
  <rfmt sheetId="2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5" start="0" length="2147483647">
    <dxf>
      <font/>
    </dxf>
  </rfmt>
  <rfmt sheetId="2" sqref="M35" start="0" length="2147483647">
    <dxf>
      <font/>
    </dxf>
  </rfmt>
  <rfmt sheetId="2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5" start="0" length="2147483647">
    <dxf>
      <font/>
    </dxf>
  </rfmt>
  <rfmt sheetId="2" sqref="N35" start="0" length="2147483647">
    <dxf>
      <font/>
    </dxf>
  </rfmt>
  <rfmt sheetId="2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5" start="0" length="2147483647">
    <dxf>
      <font/>
    </dxf>
  </rfmt>
  <rfmt sheetId="2" sqref="O35" start="0" length="2147483647">
    <dxf>
      <font/>
    </dxf>
  </rfmt>
  <rfmt sheetId="2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5" start="0" length="2147483647">
    <dxf>
      <font/>
    </dxf>
  </rfmt>
  <rfmt sheetId="2" sqref="P35" start="0" length="2147483647">
    <dxf>
      <font/>
    </dxf>
  </rfmt>
  <rfmt sheetId="2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5" start="0" length="2147483647">
    <dxf>
      <font/>
    </dxf>
  </rfmt>
  <rfmt sheetId="2" sqref="Q35" start="0" length="2147483647">
    <dxf>
      <font/>
    </dxf>
  </rfmt>
  <rfmt sheetId="2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5" start="0" length="2147483647">
    <dxf>
      <font/>
    </dxf>
  </rfmt>
  <rfmt sheetId="2" sqref="R35" start="0" length="2147483647">
    <dxf>
      <font/>
    </dxf>
  </rfmt>
  <rfmt sheetId="2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5" start="0" length="2147483647">
    <dxf>
      <font/>
    </dxf>
  </rfmt>
  <rfmt sheetId="2" sqref="S35" start="0" length="2147483647">
    <dxf>
      <font/>
    </dxf>
  </rfmt>
  <rfmt sheetId="2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5" start="0" length="2147483647">
    <dxf>
      <font/>
    </dxf>
  </rfmt>
  <rfmt sheetId="2" sqref="T35" start="0" length="2147483647">
    <dxf>
      <font/>
    </dxf>
  </rfmt>
  <rfmt sheetId="2" sqref="U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5" start="0" length="2147483647">
    <dxf>
      <font/>
    </dxf>
  </rfmt>
  <rfmt sheetId="2" sqref="U35" start="0" length="2147483647">
    <dxf>
      <font/>
    </dxf>
  </rfmt>
  <rfmt sheetId="2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5" start="0" length="2147483647">
    <dxf>
      <font/>
    </dxf>
  </rfmt>
  <rfmt sheetId="2" sqref="V35" start="0" length="2147483647">
    <dxf>
      <font/>
    </dxf>
  </rfmt>
  <rfmt sheetId="2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5" start="0" length="2147483647">
    <dxf>
      <font/>
    </dxf>
  </rfmt>
  <rfmt sheetId="2" sqref="W35" start="0" length="2147483647">
    <dxf>
      <font/>
    </dxf>
  </rfmt>
  <rfmt sheetId="2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5" start="0" length="2147483647">
    <dxf>
      <font/>
    </dxf>
  </rfmt>
  <rfmt sheetId="2" sqref="X35" start="0" length="2147483647">
    <dxf>
      <font/>
    </dxf>
  </rfmt>
  <rfmt sheetId="2" sqref="Y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35" start="0" length="2147483647">
    <dxf>
      <font/>
    </dxf>
  </rfmt>
  <rfmt sheetId="2" sqref="Y35" start="0" length="2147483647">
    <dxf>
      <font/>
    </dxf>
  </rfmt>
  <rfmt sheetId="2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5" start="0" length="0">
    <dxf>
      <fill>
        <patternFill patternType="solid">
          <bgColor rgb="FFF2F2F2"/>
        </patternFill>
      </fill>
    </dxf>
  </rfmt>
  <rfmt sheetId="2" sqref="Z35" start="0" length="2147483647">
    <dxf>
      <font/>
    </dxf>
  </rfmt>
  <rfmt sheetId="2" sqref="Z35" start="0" length="2147483647">
    <dxf>
      <font/>
    </dxf>
  </rfmt>
  <rfmt sheetId="2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5" start="0" length="0">
    <dxf>
      <fill>
        <patternFill patternType="solid">
          <bgColor rgb="FFF2F2F2"/>
        </patternFill>
      </fill>
    </dxf>
  </rfmt>
  <rfmt sheetId="2" sqref="AA35" start="0" length="2147483647">
    <dxf>
      <font/>
    </dxf>
  </rfmt>
  <rfmt sheetId="2" sqref="AA35" start="0" length="2147483647">
    <dxf>
      <font/>
    </dxf>
  </rfmt>
  <rfmt sheetId="2" sqref="A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5" start="0" length="0">
    <dxf>
      <fill>
        <patternFill patternType="solid">
          <bgColor rgb="FFF2F2F2"/>
        </patternFill>
      </fill>
    </dxf>
  </rfmt>
  <rfmt sheetId="2" sqref="AB35" start="0" length="2147483647">
    <dxf>
      <font/>
    </dxf>
  </rfmt>
  <rfmt sheetId="2" sqref="AB35" start="0" length="2147483647">
    <dxf>
      <font/>
    </dxf>
  </rfmt>
  <rfmt sheetId="2" sqref="A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5" start="0" length="0">
    <dxf>
      <fill>
        <patternFill patternType="solid">
          <bgColor rgb="FFF2F2F2"/>
        </patternFill>
      </fill>
    </dxf>
  </rfmt>
  <rfmt sheetId="2" sqref="AC35" start="0" length="2147483647">
    <dxf>
      <font/>
    </dxf>
  </rfmt>
  <rfmt sheetId="2" sqref="AC35" start="0" length="2147483647">
    <dxf>
      <font/>
    </dxf>
  </rfmt>
  <rfmt sheetId="2" sqref="A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5" start="0" length="0">
    <dxf>
      <fill>
        <patternFill patternType="solid">
          <bgColor rgb="FFF2F2F2"/>
        </patternFill>
      </fill>
    </dxf>
  </rfmt>
  <rfmt sheetId="2" sqref="AD35" start="0" length="2147483647">
    <dxf>
      <font/>
    </dxf>
  </rfmt>
  <rfmt sheetId="2" sqref="AD35" start="0" length="2147483647">
    <dxf>
      <font/>
    </dxf>
  </rfmt>
  <rfmt sheetId="2" sqref="A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5" start="0" length="0">
    <dxf>
      <fill>
        <patternFill patternType="solid">
          <bgColor rgb="FFF2F2F2"/>
        </patternFill>
      </fill>
    </dxf>
  </rfmt>
  <rfmt sheetId="2" sqref="AE35" start="0" length="2147483647">
    <dxf>
      <font/>
    </dxf>
  </rfmt>
  <rfmt sheetId="2" sqref="AE35" start="0" length="2147483647">
    <dxf>
      <font/>
    </dxf>
  </rfmt>
  <rfmt sheetId="2" sqref="A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35" start="0" length="0">
    <dxf>
      <fill>
        <patternFill patternType="solid">
          <bgColor rgb="FFF2F2F2"/>
        </patternFill>
      </fill>
    </dxf>
  </rfmt>
  <rfmt sheetId="2" sqref="AF35" start="0" length="2147483647">
    <dxf>
      <font/>
    </dxf>
  </rfmt>
  <rfmt sheetId="2" sqref="AF35" start="0" length="2147483647">
    <dxf>
      <font/>
    </dxf>
  </rfmt>
  <rcc rId="3314" sId="2">
    <nc r="B35">
      <v>318</v>
    </nc>
  </rcc>
  <rfmt sheetId="2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5" start="0" length="2147483647">
    <dxf>
      <font/>
    </dxf>
  </rfmt>
  <rfmt sheetId="2" sqref="B35" start="0" length="2147483647">
    <dxf>
      <font/>
    </dxf>
  </rfmt>
  <rcc rId="3315" sId="2">
    <nc r="C35" t="inlineStr">
      <is>
        <t>ATO FP Equity</t>
      </is>
    </nc>
  </rcc>
  <rfmt sheetId="2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5" start="0" length="2147483647">
    <dxf>
      <font/>
    </dxf>
  </rfmt>
  <rfmt sheetId="2" sqref="C35" start="0" length="2147483647">
    <dxf>
      <font/>
    </dxf>
  </rfmt>
  <rcc rId="3316" sId="2">
    <nc r="E35" t="inlineStr">
      <is>
        <t>AtoS</t>
      </is>
    </nc>
  </rcc>
  <rfmt sheetId="2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5" start="0" length="2147483647">
    <dxf>
      <font/>
    </dxf>
  </rfmt>
  <rfmt sheetId="2" sqref="E35" start="0" length="2147483647">
    <dxf>
      <font/>
    </dxf>
  </rfmt>
  <rcc rId="3317" sId="2">
    <nc r="D35">
      <f>_xll.BDP(C35,$D$3)</f>
    </nc>
  </rcc>
  <rfmt sheetId="2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5" start="0" length="2147483647">
    <dxf>
      <font/>
    </dxf>
  </rfmt>
  <rfmt sheetId="2" sqref="D35" start="0" length="2147483647">
    <dxf>
      <font/>
    </dxf>
  </rfmt>
  <rcc rId="3318" sId="2">
    <nc r="F35">
      <f>_xll.BDP(C35,$F$3)</f>
    </nc>
  </rcc>
  <rfmt sheetId="2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5" start="0" length="2147483647">
    <dxf>
      <font/>
    </dxf>
  </rfmt>
  <rfmt sheetId="2" sqref="F35" start="0" length="2147483647">
    <dxf>
      <font/>
    </dxf>
  </rfmt>
  <rcc rId="3319" sId="2">
    <nc r="G35">
      <f>_xll.BDP(C35,$G$3)</f>
    </nc>
  </rcc>
  <rfmt sheetId="2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5" start="0" length="2147483647">
    <dxf>
      <font/>
    </dxf>
  </rfmt>
  <rfmt sheetId="2" sqref="G35" start="0" length="2147483647">
    <dxf>
      <font/>
    </dxf>
  </rfmt>
  <rcc rId="3320" sId="2">
    <nc r="Z35">
      <f>_xll.BDH(C35,$Z$3,$D$1,$D$1)</f>
    </nc>
  </rcc>
  <rfmt sheetId="2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5" start="0" length="0">
    <dxf>
      <fill>
        <patternFill patternType="solid">
          <bgColor rgb="FFF2F2F2"/>
        </patternFill>
      </fill>
    </dxf>
  </rfmt>
  <rfmt sheetId="2" sqref="Z35" start="0" length="2147483647">
    <dxf>
      <font/>
    </dxf>
  </rfmt>
  <rfmt sheetId="2" sqref="Z35" start="0" length="2147483647">
    <dxf>
      <font/>
    </dxf>
  </rfmt>
  <rcc rId="3321" sId="2">
    <nc r="H35">
      <f>IF(OR(OR(G35="#N/A N/A",G35="#N/A Real Time"),OR(F35="#N/A N/A",F35="#N/A Real Time")),0,  G35 - F35)</f>
    </nc>
  </rcc>
  <rfmt sheetId="2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5" start="0" length="2147483647">
    <dxf>
      <font/>
    </dxf>
  </rfmt>
  <rfmt sheetId="2" sqref="H35" start="0" length="2147483647">
    <dxf>
      <font/>
    </dxf>
  </rfmt>
  <rcc rId="3322" sId="2">
    <nc r="I35">
      <f>IF(OR(F35=0,F35="#N/A N/A"),0,H35 / F35*100)</f>
    </nc>
  </rcc>
  <rfmt sheetId="2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5" start="0" length="2147483647">
    <dxf>
      <font/>
    </dxf>
  </rfmt>
  <rfmt sheetId="2" sqref="I35" start="0" length="2147483647">
    <dxf>
      <font/>
    </dxf>
  </rfmt>
  <rcc rId="3323" sId="2" numFmtId="4">
    <nc r="J35">
      <v>-20867</v>
    </nc>
  </rcc>
  <rfmt sheetId="2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5" start="0" length="2147483647">
    <dxf>
      <font/>
    </dxf>
  </rfmt>
  <rfmt sheetId="2" sqref="J35" start="0" length="2147483647">
    <dxf>
      <font/>
    </dxf>
  </rfmt>
  <rcc rId="3324" sId="2">
    <nc r="K35">
      <f>CONCATENATE(D229,D35, " Curncy")</f>
    </nc>
  </rcc>
  <rfmt sheetId="2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5" start="0" length="2147483647">
    <dxf>
      <font/>
    </dxf>
  </rfmt>
  <rfmt sheetId="2" sqref="K35" start="0" length="2147483647">
    <dxf>
      <font/>
    </dxf>
  </rfmt>
  <rcc rId="3325" sId="2">
    <nc r="L35">
      <f>IF(D35 = D229,1,_xll.BDP(K35,$L$3))</f>
    </nc>
  </rcc>
  <rfmt sheetId="2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5" start="0" length="2147483647">
    <dxf>
      <font/>
    </dxf>
  </rfmt>
  <rfmt sheetId="2" sqref="L35" start="0" length="2147483647">
    <dxf>
      <font/>
    </dxf>
  </rfmt>
  <rcc rId="3326" sId="2">
    <nc r="M35">
      <f>IF(D35 = D229,1,_xll.BDP(K35,$M$3)*L35)</f>
    </nc>
  </rcc>
  <rfmt sheetId="2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5" start="0" length="2147483647">
    <dxf>
      <font/>
    </dxf>
  </rfmt>
  <rfmt sheetId="2" sqref="M35" start="0" length="2147483647">
    <dxf>
      <font/>
    </dxf>
  </rfmt>
  <rcc rId="3327" sId="2">
    <nc r="N35">
      <f>H35*J35*T35/M35</f>
    </nc>
  </rcc>
  <rfmt sheetId="2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5" start="0" length="2147483647">
    <dxf>
      <font/>
    </dxf>
  </rfmt>
  <rfmt sheetId="2" sqref="N35" start="0" length="2147483647">
    <dxf>
      <font/>
    </dxf>
  </rfmt>
  <rcc rId="3328" sId="2">
    <nc r="O35">
      <f>N35 / Y229</f>
    </nc>
  </rcc>
  <rfmt sheetId="2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5" start="0" length="2147483647">
    <dxf>
      <font/>
    </dxf>
  </rfmt>
  <rfmt sheetId="2" sqref="O35" start="0" length="2147483647">
    <dxf>
      <font/>
    </dxf>
  </rfmt>
  <rcc rId="3329" sId="2">
    <nc r="P35">
      <f>IF(J35=0,0,G35*J35*T35/M35)</f>
    </nc>
  </rcc>
  <rfmt sheetId="2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5" start="0" length="2147483647">
    <dxf>
      <font/>
    </dxf>
  </rfmt>
  <rfmt sheetId="2" sqref="P35" start="0" length="2147483647">
    <dxf>
      <font/>
    </dxf>
  </rfmt>
  <rcc rId="3330" sId="2">
    <nc r="Q35">
      <f>P35 / Y229*100</f>
    </nc>
  </rcc>
  <rfmt sheetId="2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5" start="0" length="2147483647">
    <dxf>
      <font/>
    </dxf>
  </rfmt>
  <rfmt sheetId="2" sqref="Q35" start="0" length="2147483647">
    <dxf>
      <font/>
    </dxf>
  </rfmt>
  <rcc rId="3331" sId="2">
    <nc r="R35">
      <f>IF(Q35&lt;0,Q35,0)</f>
    </nc>
  </rcc>
  <rfmt sheetId="2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5" start="0" length="2147483647">
    <dxf>
      <font/>
    </dxf>
  </rfmt>
  <rfmt sheetId="2" sqref="R35" start="0" length="2147483647">
    <dxf>
      <font/>
    </dxf>
  </rfmt>
  <rcc rId="3332" sId="2">
    <nc r="S35">
      <f>IF(Q35&gt;0,Q35,0)</f>
    </nc>
  </rcc>
  <rfmt sheetId="2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5" start="0" length="2147483647">
    <dxf>
      <font/>
    </dxf>
  </rfmt>
  <rfmt sheetId="2" sqref="S35" start="0" length="2147483647">
    <dxf>
      <font/>
    </dxf>
  </rfmt>
  <rcc rId="3333" sId="2">
    <nc r="T35">
      <f>IF(EXACT(D35,UPPER(D35)),1,0.01)/V35</f>
    </nc>
  </rcc>
  <rfmt sheetId="2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5" start="0" length="2147483647">
    <dxf>
      <font/>
    </dxf>
  </rfmt>
  <rfmt sheetId="2" sqref="T35" start="0" length="2147483647">
    <dxf>
      <font/>
    </dxf>
  </rfmt>
  <rcc rId="3334" sId="2">
    <nc r="U35">
      <v>0</v>
    </nc>
  </rcc>
  <rfmt sheetId="2" sqref="U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5" start="0" length="2147483647">
    <dxf>
      <font/>
    </dxf>
  </rfmt>
  <rfmt sheetId="2" sqref="U35" start="0" length="2147483647">
    <dxf>
      <font/>
    </dxf>
  </rfmt>
  <rcc rId="3335" sId="2">
    <nc r="V35">
      <v>1</v>
    </nc>
  </rcc>
  <rfmt sheetId="2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5" start="0" length="2147483647">
    <dxf>
      <font/>
    </dxf>
  </rfmt>
  <rfmt sheetId="2" sqref="V35" start="0" length="2147483647">
    <dxf>
      <font/>
    </dxf>
  </rfmt>
  <rcc rId="3336" sId="2">
    <nc r="W35">
      <f>IF(AND(Q35&lt;0,O35&gt;0),O35,0)</f>
    </nc>
  </rcc>
  <rfmt sheetId="2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5" start="0" length="2147483647">
    <dxf>
      <font/>
    </dxf>
  </rfmt>
  <rfmt sheetId="2" sqref="W35" start="0" length="2147483647">
    <dxf>
      <font/>
    </dxf>
  </rfmt>
  <rcc rId="3337" sId="2">
    <nc r="X35">
      <f>IF(AND(Q35&gt;0,O35&gt;0),O35,0)</f>
    </nc>
  </rcc>
  <rfmt sheetId="2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5" start="0" length="2147483647">
    <dxf>
      <font/>
    </dxf>
  </rfmt>
  <rfmt sheetId="2" sqref="X35" start="0" length="2147483647">
    <dxf>
      <font/>
    </dxf>
  </rfmt>
  <rcc rId="3338" sId="2">
    <nc r="AA35">
      <f>IF(OR(OR(F35="#N/A N/A",F35="#N/A Real Time"),OR(Z35="#N/A N/A",Z35="#N/A Real Time")),0,  F35 - Z35)</f>
    </nc>
  </rcc>
  <rfmt sheetId="2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5" start="0" length="0">
    <dxf>
      <fill>
        <patternFill patternType="solid">
          <bgColor rgb="FFF2F2F2"/>
        </patternFill>
      </fill>
    </dxf>
  </rfmt>
  <rfmt sheetId="2" sqref="AA35" start="0" length="2147483647">
    <dxf>
      <font/>
    </dxf>
  </rfmt>
  <rfmt sheetId="2" sqref="AA35" start="0" length="2147483647">
    <dxf>
      <font/>
    </dxf>
  </rfmt>
  <rcc rId="3339" sId="2">
    <nc r="AB35">
      <f>IF(OR(Z35=0,Z35="#N/A N/A"),0,AA35 / Z35*100)</f>
    </nc>
  </rcc>
  <rfmt sheetId="2" sqref="A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5" start="0" length="0">
    <dxf>
      <fill>
        <patternFill patternType="solid">
          <bgColor rgb="FFF2F2F2"/>
        </patternFill>
      </fill>
    </dxf>
  </rfmt>
  <rfmt sheetId="2" sqref="AB35" start="0" length="2147483647">
    <dxf>
      <font/>
    </dxf>
  </rfmt>
  <rfmt sheetId="2" sqref="AB35" start="0" length="2147483647">
    <dxf>
      <font/>
    </dxf>
  </rfmt>
  <rcc rId="3340" sId="2" numFmtId="4">
    <nc r="AC35">
      <v>-20867</v>
    </nc>
  </rcc>
  <rfmt sheetId="2" sqref="A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5" start="0" length="0">
    <dxf>
      <fill>
        <patternFill patternType="solid">
          <bgColor rgb="FFF2F2F2"/>
        </patternFill>
      </fill>
    </dxf>
  </rfmt>
  <rfmt sheetId="2" sqref="AC35" start="0" length="2147483647">
    <dxf>
      <font/>
    </dxf>
  </rfmt>
  <rfmt sheetId="2" sqref="AC35" start="0" length="2147483647">
    <dxf>
      <font/>
    </dxf>
  </rfmt>
  <rcc rId="3341" sId="2">
    <nc r="AD35">
      <f>IF(D35 = D229,1,_xll.BDP(K35,$AD$3)*L35)</f>
    </nc>
  </rcc>
  <rfmt sheetId="2" sqref="A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5" start="0" length="0">
    <dxf>
      <fill>
        <patternFill patternType="solid">
          <bgColor rgb="FFF2F2F2"/>
        </patternFill>
      </fill>
    </dxf>
  </rfmt>
  <rfmt sheetId="2" sqref="AD35" start="0" length="2147483647">
    <dxf>
      <font/>
    </dxf>
  </rfmt>
  <rfmt sheetId="2" sqref="AD35" start="0" length="2147483647">
    <dxf>
      <font/>
    </dxf>
  </rfmt>
  <rcc rId="3342" sId="2">
    <nc r="AE35">
      <f>AA35*AC35*T35/AD35 / AF229</f>
    </nc>
  </rcc>
  <rfmt sheetId="2" sqref="A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5" start="0" length="0">
    <dxf>
      <fill>
        <patternFill patternType="solid">
          <bgColor rgb="FFF2F2F2"/>
        </patternFill>
      </fill>
    </dxf>
  </rfmt>
  <rfmt sheetId="2" sqref="AE35" start="0" length="2147483647">
    <dxf>
      <font/>
    </dxf>
  </rfmt>
  <rfmt sheetId="2" sqref="AE35" start="0" length="2147483647">
    <dxf>
      <font/>
    </dxf>
  </rfmt>
  <rcc rId="3343" sId="2" numFmtId="4">
    <oc r="J36">
      <v>-34000</v>
    </oc>
    <nc r="J36">
      <v>-83000</v>
    </nc>
  </rcc>
  <rcc rId="3344" sId="2" numFmtId="4">
    <oc r="AC36">
      <v>-34000</v>
    </oc>
    <nc r="AC36">
      <v>-63000</v>
    </nc>
  </rcc>
  <rrc rId="3345" sId="2" ref="A37:XFD37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37:AF37" start="0" length="0">
    <dxf>
      <fill>
        <patternFill patternType="none">
          <bgColor indexed="65"/>
        </patternFill>
      </fill>
    </dxf>
  </rfmt>
  <rfmt sheetId="2" sqref="A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37" start="0" length="2147483647">
    <dxf>
      <font/>
    </dxf>
  </rfmt>
  <rfmt sheetId="2" sqref="A37" start="0" length="2147483647">
    <dxf>
      <font/>
    </dxf>
  </rfmt>
  <rfmt sheetId="2" sqref="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7" start="0" length="2147483647">
    <dxf>
      <font/>
    </dxf>
  </rfmt>
  <rfmt sheetId="2" sqref="B37" start="0" length="2147483647">
    <dxf>
      <font/>
    </dxf>
  </rfmt>
  <rfmt sheetId="2" sqref="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7" start="0" length="2147483647">
    <dxf>
      <font/>
    </dxf>
  </rfmt>
  <rfmt sheetId="2" sqref="C37" start="0" length="2147483647">
    <dxf>
      <font/>
    </dxf>
  </rfmt>
  <rfmt sheetId="2" sqref="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7" start="0" length="2147483647">
    <dxf>
      <font/>
    </dxf>
  </rfmt>
  <rfmt sheetId="2" sqref="D37" start="0" length="2147483647">
    <dxf>
      <font/>
    </dxf>
  </rfmt>
  <rfmt sheetId="2" sqref="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7" start="0" length="2147483647">
    <dxf>
      <font/>
    </dxf>
  </rfmt>
  <rfmt sheetId="2" sqref="E37" start="0" length="2147483647">
    <dxf>
      <font/>
    </dxf>
  </rfmt>
  <rfmt sheetId="2" sqref="F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7" start="0" length="2147483647">
    <dxf>
      <font/>
    </dxf>
  </rfmt>
  <rfmt sheetId="2" sqref="F37" start="0" length="2147483647">
    <dxf>
      <font/>
    </dxf>
  </rfmt>
  <rfmt sheetId="2" sqref="G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7" start="0" length="2147483647">
    <dxf>
      <font/>
    </dxf>
  </rfmt>
  <rfmt sheetId="2" sqref="G37" start="0" length="2147483647">
    <dxf>
      <font/>
    </dxf>
  </rfmt>
  <rfmt sheetId="2" sqref="H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7" start="0" length="2147483647">
    <dxf>
      <font/>
    </dxf>
  </rfmt>
  <rfmt sheetId="2" sqref="H37" start="0" length="2147483647">
    <dxf>
      <font/>
    </dxf>
  </rfmt>
  <rfmt sheetId="2" sqref="I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7" start="0" length="2147483647">
    <dxf>
      <font/>
    </dxf>
  </rfmt>
  <rfmt sheetId="2" sqref="I37" start="0" length="2147483647">
    <dxf>
      <font/>
    </dxf>
  </rfmt>
  <rfmt sheetId="2" sqref="J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7" start="0" length="2147483647">
    <dxf>
      <font/>
    </dxf>
  </rfmt>
  <rfmt sheetId="2" sqref="J37" start="0" length="2147483647">
    <dxf>
      <font/>
    </dxf>
  </rfmt>
  <rfmt sheetId="2" sqref="K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7" start="0" length="2147483647">
    <dxf>
      <font/>
    </dxf>
  </rfmt>
  <rfmt sheetId="2" sqref="K37" start="0" length="2147483647">
    <dxf>
      <font/>
    </dxf>
  </rfmt>
  <rfmt sheetId="2" sqref="L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7" start="0" length="2147483647">
    <dxf>
      <font/>
    </dxf>
  </rfmt>
  <rfmt sheetId="2" sqref="L37" start="0" length="2147483647">
    <dxf>
      <font/>
    </dxf>
  </rfmt>
  <rfmt sheetId="2" sqref="M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7" start="0" length="2147483647">
    <dxf>
      <font/>
    </dxf>
  </rfmt>
  <rfmt sheetId="2" sqref="M37" start="0" length="2147483647">
    <dxf>
      <font/>
    </dxf>
  </rfmt>
  <rfmt sheetId="2" sqref="N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7" start="0" length="2147483647">
    <dxf>
      <font/>
    </dxf>
  </rfmt>
  <rfmt sheetId="2" sqref="N37" start="0" length="2147483647">
    <dxf>
      <font/>
    </dxf>
  </rfmt>
  <rfmt sheetId="2" sqref="O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7" start="0" length="2147483647">
    <dxf>
      <font/>
    </dxf>
  </rfmt>
  <rfmt sheetId="2" sqref="O37" start="0" length="2147483647">
    <dxf>
      <font/>
    </dxf>
  </rfmt>
  <rfmt sheetId="2" sqref="P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7" start="0" length="2147483647">
    <dxf>
      <font/>
    </dxf>
  </rfmt>
  <rfmt sheetId="2" sqref="P37" start="0" length="2147483647">
    <dxf>
      <font/>
    </dxf>
  </rfmt>
  <rfmt sheetId="2" sqref="Q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7" start="0" length="2147483647">
    <dxf>
      <font/>
    </dxf>
  </rfmt>
  <rfmt sheetId="2" sqref="Q37" start="0" length="2147483647">
    <dxf>
      <font/>
    </dxf>
  </rfmt>
  <rfmt sheetId="2" sqref="R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7" start="0" length="2147483647">
    <dxf>
      <font/>
    </dxf>
  </rfmt>
  <rfmt sheetId="2" sqref="R37" start="0" length="2147483647">
    <dxf>
      <font/>
    </dxf>
  </rfmt>
  <rfmt sheetId="2" sqref="S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7" start="0" length="2147483647">
    <dxf>
      <font/>
    </dxf>
  </rfmt>
  <rfmt sheetId="2" sqref="S37" start="0" length="2147483647">
    <dxf>
      <font/>
    </dxf>
  </rfmt>
  <rfmt sheetId="2" sqref="T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7" start="0" length="2147483647">
    <dxf>
      <font/>
    </dxf>
  </rfmt>
  <rfmt sheetId="2" sqref="T37" start="0" length="2147483647">
    <dxf>
      <font/>
    </dxf>
  </rfmt>
  <rfmt sheetId="2" sqref="U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7" start="0" length="2147483647">
    <dxf>
      <font/>
    </dxf>
  </rfmt>
  <rfmt sheetId="2" sqref="U37" start="0" length="2147483647">
    <dxf>
      <font/>
    </dxf>
  </rfmt>
  <rfmt sheetId="2" sqref="V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7" start="0" length="2147483647">
    <dxf>
      <font/>
    </dxf>
  </rfmt>
  <rfmt sheetId="2" sqref="V37" start="0" length="2147483647">
    <dxf>
      <font/>
    </dxf>
  </rfmt>
  <rfmt sheetId="2" sqref="W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7" start="0" length="2147483647">
    <dxf>
      <font/>
    </dxf>
  </rfmt>
  <rfmt sheetId="2" sqref="W37" start="0" length="2147483647">
    <dxf>
      <font/>
    </dxf>
  </rfmt>
  <rfmt sheetId="2" sqref="X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7" start="0" length="2147483647">
    <dxf>
      <font/>
    </dxf>
  </rfmt>
  <rfmt sheetId="2" sqref="X37" start="0" length="2147483647">
    <dxf>
      <font/>
    </dxf>
  </rfmt>
  <rfmt sheetId="2" sqref="Y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37" start="0" length="2147483647">
    <dxf>
      <font/>
    </dxf>
  </rfmt>
  <rfmt sheetId="2" sqref="Y37" start="0" length="2147483647">
    <dxf>
      <font/>
    </dxf>
  </rfmt>
  <rfmt sheetId="2" sqref="Z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7" start="0" length="0">
    <dxf>
      <fill>
        <patternFill patternType="solid">
          <bgColor rgb="FFF2F2F2"/>
        </patternFill>
      </fill>
    </dxf>
  </rfmt>
  <rfmt sheetId="2" sqref="Z37" start="0" length="2147483647">
    <dxf>
      <font/>
    </dxf>
  </rfmt>
  <rfmt sheetId="2" sqref="Z37" start="0" length="2147483647">
    <dxf>
      <font/>
    </dxf>
  </rfmt>
  <rfmt sheetId="2" sqref="AA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7" start="0" length="0">
    <dxf>
      <fill>
        <patternFill patternType="solid">
          <bgColor rgb="FFF2F2F2"/>
        </patternFill>
      </fill>
    </dxf>
  </rfmt>
  <rfmt sheetId="2" sqref="AA37" start="0" length="2147483647">
    <dxf>
      <font/>
    </dxf>
  </rfmt>
  <rfmt sheetId="2" sqref="AA37" start="0" length="2147483647">
    <dxf>
      <font/>
    </dxf>
  </rfmt>
  <rfmt sheetId="2" sqref="A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7" start="0" length="0">
    <dxf>
      <fill>
        <patternFill patternType="solid">
          <bgColor rgb="FFF2F2F2"/>
        </patternFill>
      </fill>
    </dxf>
  </rfmt>
  <rfmt sheetId="2" sqref="AB37" start="0" length="2147483647">
    <dxf>
      <font/>
    </dxf>
  </rfmt>
  <rfmt sheetId="2" sqref="AB37" start="0" length="2147483647">
    <dxf>
      <font/>
    </dxf>
  </rfmt>
  <rfmt sheetId="2" sqref="A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7" start="0" length="0">
    <dxf>
      <fill>
        <patternFill patternType="solid">
          <bgColor rgb="FFF2F2F2"/>
        </patternFill>
      </fill>
    </dxf>
  </rfmt>
  <rfmt sheetId="2" sqref="AC37" start="0" length="2147483647">
    <dxf>
      <font/>
    </dxf>
  </rfmt>
  <rfmt sheetId="2" sqref="AC37" start="0" length="2147483647">
    <dxf>
      <font/>
    </dxf>
  </rfmt>
  <rfmt sheetId="2" sqref="A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7" start="0" length="0">
    <dxf>
      <fill>
        <patternFill patternType="solid">
          <bgColor rgb="FFF2F2F2"/>
        </patternFill>
      </fill>
    </dxf>
  </rfmt>
  <rfmt sheetId="2" sqref="AD37" start="0" length="2147483647">
    <dxf>
      <font/>
    </dxf>
  </rfmt>
  <rfmt sheetId="2" sqref="AD37" start="0" length="2147483647">
    <dxf>
      <font/>
    </dxf>
  </rfmt>
  <rfmt sheetId="2" sqref="A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7" start="0" length="0">
    <dxf>
      <fill>
        <patternFill patternType="solid">
          <bgColor rgb="FFF2F2F2"/>
        </patternFill>
      </fill>
    </dxf>
  </rfmt>
  <rfmt sheetId="2" sqref="AE37" start="0" length="2147483647">
    <dxf>
      <font/>
    </dxf>
  </rfmt>
  <rfmt sheetId="2" sqref="AE37" start="0" length="2147483647">
    <dxf>
      <font/>
    </dxf>
  </rfmt>
  <rfmt sheetId="2" sqref="AF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37" start="0" length="0">
    <dxf>
      <fill>
        <patternFill patternType="solid">
          <bgColor rgb="FFF2F2F2"/>
        </patternFill>
      </fill>
    </dxf>
  </rfmt>
  <rfmt sheetId="2" sqref="AF37" start="0" length="2147483647">
    <dxf>
      <font/>
    </dxf>
  </rfmt>
  <rfmt sheetId="2" sqref="AF37" start="0" length="2147483647">
    <dxf>
      <font/>
    </dxf>
  </rfmt>
  <rcc rId="3346" sId="2">
    <nc r="B37">
      <v>3110</v>
    </nc>
  </rcc>
  <rfmt sheetId="2" sqref="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37" start="0" length="2147483647">
    <dxf>
      <font/>
    </dxf>
  </rfmt>
  <rfmt sheetId="2" sqref="B37" start="0" length="2147483647">
    <dxf>
      <font/>
    </dxf>
  </rfmt>
  <rcc rId="3347" sId="2">
    <nc r="C37" t="inlineStr">
      <is>
        <t>ACA FP Equity</t>
      </is>
    </nc>
  </rcc>
  <rfmt sheetId="2" sqref="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37" start="0" length="2147483647">
    <dxf>
      <font/>
    </dxf>
  </rfmt>
  <rfmt sheetId="2" sqref="C37" start="0" length="2147483647">
    <dxf>
      <font/>
    </dxf>
  </rfmt>
  <rcc rId="3348" sId="2">
    <nc r="E37" t="inlineStr">
      <is>
        <t>Credit Agricole</t>
      </is>
    </nc>
  </rcc>
  <rfmt sheetId="2" sqref="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37" start="0" length="2147483647">
    <dxf>
      <font/>
    </dxf>
  </rfmt>
  <rfmt sheetId="2" sqref="E37" start="0" length="2147483647">
    <dxf>
      <font/>
    </dxf>
  </rfmt>
  <rcc rId="3349" sId="2">
    <nc r="D37">
      <f>_xll.BDP(C37,$D$3)</f>
    </nc>
  </rcc>
  <rfmt sheetId="2" sqref="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37" start="0" length="2147483647">
    <dxf>
      <font/>
    </dxf>
  </rfmt>
  <rfmt sheetId="2" sqref="D37" start="0" length="2147483647">
    <dxf>
      <font/>
    </dxf>
  </rfmt>
  <rcc rId="3350" sId="2">
    <nc r="F37">
      <f>_xll.BDP(C37,$F$3)</f>
    </nc>
  </rcc>
  <rfmt sheetId="2" sqref="F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37" start="0" length="2147483647">
    <dxf>
      <font/>
    </dxf>
  </rfmt>
  <rfmt sheetId="2" sqref="F37" start="0" length="2147483647">
    <dxf>
      <font/>
    </dxf>
  </rfmt>
  <rcc rId="3351" sId="2">
    <nc r="G37">
      <f>_xll.BDP(C37,$G$3)</f>
    </nc>
  </rcc>
  <rfmt sheetId="2" sqref="G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37" start="0" length="2147483647">
    <dxf>
      <font/>
    </dxf>
  </rfmt>
  <rfmt sheetId="2" sqref="G37" start="0" length="2147483647">
    <dxf>
      <font/>
    </dxf>
  </rfmt>
  <rcc rId="3352" sId="2">
    <nc r="Z37">
      <f>_xll.BDH(C37,$Z$3,$D$1,$D$1)</f>
    </nc>
  </rcc>
  <rfmt sheetId="2" sqref="Z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37" start="0" length="0">
    <dxf>
      <fill>
        <patternFill patternType="solid">
          <bgColor rgb="FFF2F2F2"/>
        </patternFill>
      </fill>
    </dxf>
  </rfmt>
  <rfmt sheetId="2" sqref="Z37" start="0" length="2147483647">
    <dxf>
      <font/>
    </dxf>
  </rfmt>
  <rfmt sheetId="2" sqref="Z37" start="0" length="2147483647">
    <dxf>
      <font/>
    </dxf>
  </rfmt>
  <rcc rId="3353" sId="2">
    <nc r="H37">
      <f>IF(OR(OR(G37="#N/A N/A",G37="#N/A Real Time"),OR(F37="#N/A N/A",F37="#N/A Real Time")),0,  G37 - F37)</f>
    </nc>
  </rcc>
  <rfmt sheetId="2" sqref="H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37" start="0" length="2147483647">
    <dxf>
      <font/>
    </dxf>
  </rfmt>
  <rfmt sheetId="2" sqref="H37" start="0" length="2147483647">
    <dxf>
      <font/>
    </dxf>
  </rfmt>
  <rcc rId="3354" sId="2">
    <nc r="I37">
      <f>IF(OR(F37=0,F37="#N/A N/A"),0,H37 / F37*100)</f>
    </nc>
  </rcc>
  <rfmt sheetId="2" sqref="I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37" start="0" length="2147483647">
    <dxf>
      <font/>
    </dxf>
  </rfmt>
  <rfmt sheetId="2" sqref="I37" start="0" length="2147483647">
    <dxf>
      <font/>
    </dxf>
  </rfmt>
  <rcc rId="3355" sId="2" numFmtId="4">
    <nc r="J37">
      <v>-86491</v>
    </nc>
  </rcc>
  <rfmt sheetId="2" sqref="J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37" start="0" length="2147483647">
    <dxf>
      <font/>
    </dxf>
  </rfmt>
  <rfmt sheetId="2" sqref="J37" start="0" length="2147483647">
    <dxf>
      <font/>
    </dxf>
  </rfmt>
  <rcc rId="3356" sId="2">
    <nc r="K37">
      <f>CONCATENATE(D230,D37, " Curncy")</f>
    </nc>
  </rcc>
  <rfmt sheetId="2" sqref="K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37" start="0" length="2147483647">
    <dxf>
      <font/>
    </dxf>
  </rfmt>
  <rfmt sheetId="2" sqref="K37" start="0" length="2147483647">
    <dxf>
      <font/>
    </dxf>
  </rfmt>
  <rcc rId="3357" sId="2">
    <nc r="L37">
      <f>IF(D37 = D230,1,_xll.BDP(K37,$L$3))</f>
    </nc>
  </rcc>
  <rfmt sheetId="2" sqref="L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37" start="0" length="2147483647">
    <dxf>
      <font/>
    </dxf>
  </rfmt>
  <rfmt sheetId="2" sqref="L37" start="0" length="2147483647">
    <dxf>
      <font/>
    </dxf>
  </rfmt>
  <rcc rId="3358" sId="2">
    <nc r="M37">
      <f>IF(D37 = D230,1,_xll.BDP(K37,$M$3)*L37)</f>
    </nc>
  </rcc>
  <rfmt sheetId="2" sqref="M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37" start="0" length="2147483647">
    <dxf>
      <font/>
    </dxf>
  </rfmt>
  <rfmt sheetId="2" sqref="M37" start="0" length="2147483647">
    <dxf>
      <font/>
    </dxf>
  </rfmt>
  <rcc rId="3359" sId="2">
    <nc r="N37">
      <f>H37*J37*T37/M37</f>
    </nc>
  </rcc>
  <rfmt sheetId="2" sqref="N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37" start="0" length="2147483647">
    <dxf>
      <font/>
    </dxf>
  </rfmt>
  <rfmt sheetId="2" sqref="N37" start="0" length="2147483647">
    <dxf>
      <font/>
    </dxf>
  </rfmt>
  <rcc rId="3360" sId="2">
    <nc r="O37">
      <f>N37 / Y230</f>
    </nc>
  </rcc>
  <rfmt sheetId="2" sqref="O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37" start="0" length="2147483647">
    <dxf>
      <font/>
    </dxf>
  </rfmt>
  <rfmt sheetId="2" sqref="O37" start="0" length="2147483647">
    <dxf>
      <font/>
    </dxf>
  </rfmt>
  <rcc rId="3361" sId="2">
    <nc r="P37">
      <f>IF(J37=0,0,G37*J37*T37/M37)</f>
    </nc>
  </rcc>
  <rfmt sheetId="2" sqref="P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37" start="0" length="2147483647">
    <dxf>
      <font/>
    </dxf>
  </rfmt>
  <rfmt sheetId="2" sqref="P37" start="0" length="2147483647">
    <dxf>
      <font/>
    </dxf>
  </rfmt>
  <rcc rId="3362" sId="2">
    <nc r="Q37">
      <f>P37 / Y230*100</f>
    </nc>
  </rcc>
  <rfmt sheetId="2" sqref="Q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37" start="0" length="2147483647">
    <dxf>
      <font/>
    </dxf>
  </rfmt>
  <rfmt sheetId="2" sqref="Q37" start="0" length="2147483647">
    <dxf>
      <font/>
    </dxf>
  </rfmt>
  <rcc rId="3363" sId="2">
    <nc r="R37">
      <f>IF(Q37&lt;0,Q37,0)</f>
    </nc>
  </rcc>
  <rfmt sheetId="2" sqref="R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37" start="0" length="2147483647">
    <dxf>
      <font/>
    </dxf>
  </rfmt>
  <rfmt sheetId="2" sqref="R37" start="0" length="2147483647">
    <dxf>
      <font/>
    </dxf>
  </rfmt>
  <rcc rId="3364" sId="2">
    <nc r="S37">
      <f>IF(Q37&gt;0,Q37,0)</f>
    </nc>
  </rcc>
  <rfmt sheetId="2" sqref="S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37" start="0" length="2147483647">
    <dxf>
      <font/>
    </dxf>
  </rfmt>
  <rfmt sheetId="2" sqref="S37" start="0" length="2147483647">
    <dxf>
      <font/>
    </dxf>
  </rfmt>
  <rcc rId="3365" sId="2">
    <nc r="T37">
      <f>IF(EXACT(D37,UPPER(D37)),1,0.01)/V37</f>
    </nc>
  </rcc>
  <rfmt sheetId="2" sqref="T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37" start="0" length="2147483647">
    <dxf>
      <font/>
    </dxf>
  </rfmt>
  <rfmt sheetId="2" sqref="T37" start="0" length="2147483647">
    <dxf>
      <font/>
    </dxf>
  </rfmt>
  <rcc rId="3366" sId="2">
    <nc r="U37">
      <v>0</v>
    </nc>
  </rcc>
  <rfmt sheetId="2" sqref="U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37" start="0" length="2147483647">
    <dxf>
      <font/>
    </dxf>
  </rfmt>
  <rfmt sheetId="2" sqref="U37" start="0" length="2147483647">
    <dxf>
      <font/>
    </dxf>
  </rfmt>
  <rcc rId="3367" sId="2">
    <nc r="V37">
      <v>1</v>
    </nc>
  </rcc>
  <rfmt sheetId="2" sqref="V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37" start="0" length="2147483647">
    <dxf>
      <font/>
    </dxf>
  </rfmt>
  <rfmt sheetId="2" sqref="V37" start="0" length="2147483647">
    <dxf>
      <font/>
    </dxf>
  </rfmt>
  <rcc rId="3368" sId="2">
    <nc r="W37">
      <f>IF(AND(Q37&lt;0,O37&gt;0),O37,0)</f>
    </nc>
  </rcc>
  <rfmt sheetId="2" sqref="W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37" start="0" length="2147483647">
    <dxf>
      <font/>
    </dxf>
  </rfmt>
  <rfmt sheetId="2" sqref="W37" start="0" length="2147483647">
    <dxf>
      <font/>
    </dxf>
  </rfmt>
  <rcc rId="3369" sId="2">
    <nc r="X37">
      <f>IF(AND(Q37&gt;0,O37&gt;0),O37,0)</f>
    </nc>
  </rcc>
  <rfmt sheetId="2" sqref="X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37" start="0" length="2147483647">
    <dxf>
      <font/>
    </dxf>
  </rfmt>
  <rfmt sheetId="2" sqref="X37" start="0" length="2147483647">
    <dxf>
      <font/>
    </dxf>
  </rfmt>
  <rcc rId="3370" sId="2">
    <nc r="AA37">
      <f>IF(OR(OR(F37="#N/A N/A",F37="#N/A Real Time"),OR(Z37="#N/A N/A",Z37="#N/A Real Time")),0,  F37 - Z37)</f>
    </nc>
  </rcc>
  <rfmt sheetId="2" sqref="AA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37" start="0" length="0">
    <dxf>
      <fill>
        <patternFill patternType="solid">
          <bgColor rgb="FFF2F2F2"/>
        </patternFill>
      </fill>
    </dxf>
  </rfmt>
  <rfmt sheetId="2" sqref="AA37" start="0" length="2147483647">
    <dxf>
      <font/>
    </dxf>
  </rfmt>
  <rfmt sheetId="2" sqref="AA37" start="0" length="2147483647">
    <dxf>
      <font/>
    </dxf>
  </rfmt>
  <rcc rId="3371" sId="2">
    <nc r="AB37">
      <f>IF(OR(Z37=0,Z37="#N/A N/A"),0,AA37 / Z37*100)</f>
    </nc>
  </rcc>
  <rfmt sheetId="2" sqref="AB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37" start="0" length="0">
    <dxf>
      <fill>
        <patternFill patternType="solid">
          <bgColor rgb="FFF2F2F2"/>
        </patternFill>
      </fill>
    </dxf>
  </rfmt>
  <rfmt sheetId="2" sqref="AB37" start="0" length="2147483647">
    <dxf>
      <font/>
    </dxf>
  </rfmt>
  <rfmt sheetId="2" sqref="AB37" start="0" length="2147483647">
    <dxf>
      <font/>
    </dxf>
  </rfmt>
  <rcc rId="3372" sId="2" numFmtId="4">
    <nc r="AC37">
      <v>-86491</v>
    </nc>
  </rcc>
  <rfmt sheetId="2" sqref="AC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37" start="0" length="0">
    <dxf>
      <fill>
        <patternFill patternType="solid">
          <bgColor rgb="FFF2F2F2"/>
        </patternFill>
      </fill>
    </dxf>
  </rfmt>
  <rfmt sheetId="2" sqref="AC37" start="0" length="2147483647">
    <dxf>
      <font/>
    </dxf>
  </rfmt>
  <rfmt sheetId="2" sqref="AC37" start="0" length="2147483647">
    <dxf>
      <font/>
    </dxf>
  </rfmt>
  <rcc rId="3373" sId="2">
    <nc r="AD37">
      <f>IF(D37 = D230,1,_xll.BDP(K37,$AD$3)*L37)</f>
    </nc>
  </rcc>
  <rfmt sheetId="2" sqref="AD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37" start="0" length="0">
    <dxf>
      <fill>
        <patternFill patternType="solid">
          <bgColor rgb="FFF2F2F2"/>
        </patternFill>
      </fill>
    </dxf>
  </rfmt>
  <rfmt sheetId="2" sqref="AD37" start="0" length="2147483647">
    <dxf>
      <font/>
    </dxf>
  </rfmt>
  <rfmt sheetId="2" sqref="AD37" start="0" length="2147483647">
    <dxf>
      <font/>
    </dxf>
  </rfmt>
  <rcc rId="3374" sId="2">
    <nc r="AE37">
      <f>AA37*AC37*T37/AD37 / AF230</f>
    </nc>
  </rcc>
  <rfmt sheetId="2" sqref="AE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37" start="0" length="0">
    <dxf>
      <fill>
        <patternFill patternType="solid">
          <bgColor rgb="FFF2F2F2"/>
        </patternFill>
      </fill>
    </dxf>
  </rfmt>
  <rfmt sheetId="2" sqref="AE37" start="0" length="2147483647">
    <dxf>
      <font/>
    </dxf>
  </rfmt>
  <rfmt sheetId="2" sqref="AE37" start="0" length="2147483647">
    <dxf>
      <font/>
    </dxf>
  </rfmt>
  <rcc rId="3375" sId="2" numFmtId="4">
    <oc r="J38">
      <v>-71990</v>
    </oc>
    <nc r="J38">
      <v>0</v>
    </nc>
  </rcc>
  <rcc rId="3376" sId="2" numFmtId="4">
    <oc r="AC38">
      <v>-71990</v>
    </oc>
    <nc r="AC38">
      <v>0</v>
    </nc>
  </rcc>
  <rcc rId="3377" sId="2" numFmtId="4">
    <oc r="J39">
      <v>-4297</v>
    </oc>
    <nc r="J39">
      <v>0</v>
    </nc>
  </rcc>
  <rcc rId="3378" sId="2" numFmtId="4">
    <oc r="AC39">
      <v>-4297</v>
    </oc>
    <nc r="AC39">
      <v>0</v>
    </nc>
  </rcc>
  <rcc rId="3379" sId="2" numFmtId="4">
    <oc r="J40">
      <v>-2400</v>
    </oc>
    <nc r="J40">
      <v>-6623</v>
    </nc>
  </rcc>
  <rcc rId="3380" sId="2" numFmtId="4">
    <oc r="AC40">
      <v>-2400</v>
    </oc>
    <nc r="AC40">
      <v>-6623</v>
    </nc>
  </rcc>
  <rcc rId="3381" sId="2" numFmtId="4">
    <oc r="J41">
      <v>-58400</v>
    </oc>
    <nc r="J41">
      <v>-67983</v>
    </nc>
  </rcc>
  <rcc rId="3382" sId="2" numFmtId="4">
    <oc r="AC41">
      <v>-58400</v>
    </oc>
    <nc r="AC41">
      <v>-67983</v>
    </nc>
  </rcc>
  <rcc rId="3383" sId="2" numFmtId="4">
    <oc r="J42">
      <v>129500</v>
    </oc>
    <nc r="J42">
      <v>123931</v>
    </nc>
  </rcc>
  <rcc rId="3384" sId="2" numFmtId="4">
    <oc r="AC42">
      <v>129500</v>
    </oc>
    <nc r="AC42">
      <v>123931</v>
    </nc>
  </rcc>
  <rcc rId="3385" sId="2" numFmtId="4">
    <oc r="J43">
      <v>-90000</v>
    </oc>
    <nc r="J43">
      <v>0</v>
    </nc>
  </rcc>
  <rcc rId="3386" sId="2" numFmtId="4">
    <oc r="AC43">
      <v>-90000</v>
    </oc>
    <nc r="AC43">
      <v>0</v>
    </nc>
  </rcc>
  <rcc rId="3387" sId="2" numFmtId="4">
    <oc r="J44">
      <v>-2660</v>
    </oc>
    <nc r="J44">
      <v>0</v>
    </nc>
  </rcc>
  <rcc rId="3388" sId="2" numFmtId="4">
    <oc r="AC44">
      <v>-2660</v>
    </oc>
    <nc r="AC44">
      <v>0</v>
    </nc>
  </rcc>
  <rcc rId="3389" sId="2" numFmtId="4">
    <oc r="J45">
      <v>-271000</v>
    </oc>
    <nc r="J45">
      <v>-128255</v>
    </nc>
  </rcc>
  <rcc rId="3390" sId="2" numFmtId="4">
    <oc r="AC45">
      <v>-271000</v>
    </oc>
    <nc r="AC45">
      <v>-128255</v>
    </nc>
  </rcc>
  <rcc rId="3391" sId="2" numFmtId="4">
    <oc r="J46">
      <v>-2736</v>
    </oc>
    <nc r="J46">
      <v>-32232</v>
    </nc>
  </rcc>
  <rcc rId="3392" sId="2" numFmtId="4">
    <oc r="AC46">
      <v>-2736</v>
    </oc>
    <nc r="AC46">
      <v>-32232</v>
    </nc>
  </rcc>
  <rcc rId="3393" sId="2" numFmtId="4">
    <oc r="J47">
      <v>-138000</v>
    </oc>
    <nc r="J47">
      <v>-95673</v>
    </nc>
  </rcc>
  <rcc rId="3394" sId="2" numFmtId="4">
    <oc r="AC47">
      <v>-138000</v>
    </oc>
    <nc r="AC47">
      <v>-95673</v>
    </nc>
  </rcc>
  <rcc rId="3395" sId="2" numFmtId="4">
    <oc r="J48">
      <v>-190000</v>
    </oc>
    <nc r="J48">
      <v>0</v>
    </nc>
  </rcc>
  <rcc rId="3396" sId="2" numFmtId="4">
    <oc r="AC48">
      <v>-190000</v>
    </oc>
    <nc r="AC48">
      <v>0</v>
    </nc>
  </rcc>
  <rcc rId="3397" sId="2" numFmtId="4">
    <oc r="J49">
      <v>-12000</v>
    </oc>
    <nc r="J49">
      <v>-11484</v>
    </nc>
  </rcc>
  <rcc rId="3398" sId="2" numFmtId="4">
    <oc r="AC49">
      <v>-12000</v>
    </oc>
    <nc r="AC49">
      <v>-11484</v>
    </nc>
  </rcc>
  <rcc rId="3399" sId="2" numFmtId="4">
    <oc r="J50">
      <v>161000</v>
    </oc>
    <nc r="J50">
      <v>154077</v>
    </nc>
  </rcc>
  <rcc rId="3400" sId="2" numFmtId="4">
    <oc r="AC50">
      <v>161000</v>
    </oc>
    <nc r="AC50">
      <v>154077</v>
    </nc>
  </rcc>
  <rrc rId="3401" sId="2" ref="A38:XFD3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38:XFD38" start="0" length="0"/>
    <rcc rId="0" sId="2">
      <nc r="B38">
        <v>4275</v>
      </nc>
    </rcc>
    <rcc rId="0" sId="2">
      <nc r="C38" t="inlineStr">
        <is>
          <t>EDEN FP Equity</t>
        </is>
      </nc>
    </rcc>
    <rcc rId="0" sId="2">
      <nc r="D38">
        <f>_xll.BDP(C38,$D$3)</f>
      </nc>
    </rcc>
    <rcc rId="0" sId="2">
      <nc r="E38" t="inlineStr">
        <is>
          <t>Edenred</t>
        </is>
      </nc>
    </rcc>
    <rcc rId="0" sId="2" s="1" dxf="1">
      <nc r="F38">
        <f>_xll.BDP(C38,$F$3)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38">
        <f>_xll.BDP(C38,$G$3)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38">
        <f>IF(OR(OR(G38="#N/A N/A",G38="#N/A Real Time"),OR(F38="#N/A N/A",F38="#N/A Real Time")),0,  G38 - F38)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38">
        <f>IF(OR(F38=0,F38="#N/A N/A"),0,H38 / F38*100)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3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38">
        <f>CONCATENATE(D230,D38, " Curncy")</f>
      </nc>
    </rcc>
    <rcc rId="0" sId="2">
      <nc r="L38">
        <f>IF(D38 = D230,1,_xll.BDP(K38,$L$3))</f>
      </nc>
    </rcc>
    <rcc rId="0" sId="2" s="1" dxf="1">
      <nc r="M38">
        <f>IF(D38 = D230,1,_xll.BDP(K38,$M$3)*L38)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38">
        <f>H38*J38*T38/M38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38">
        <f>N38 / Y230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38">
        <f>IF(J38=0,0,G38*J38*T38/M38)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38">
        <f>P38 / Y230*100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38">
        <f>IF(Q38&lt;0,Q38,0)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38">
        <f>IF(Q38&gt;0,Q38,0)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38">
        <f>IF(EXACT(D38,UPPER(D38)),1,0.01)/V38</f>
      </nc>
    </rcc>
    <rcc rId="0" sId="2">
      <nc r="U38">
        <v>0</v>
      </nc>
    </rcc>
    <rcc rId="0" sId="2">
      <nc r="V38">
        <v>1</v>
      </nc>
    </rcc>
    <rcc rId="0" sId="2" s="1" dxf="1">
      <nc r="W38">
        <f>IF(AND(Q38&lt;0,O38&gt;0),O38,0)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38">
        <f>IF(AND(Q38&gt;0,O38&gt;0),O38,0)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38">
        <f>_xll.BDH(C38,$Z$3,$D$1,$D$1)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38">
        <f>IF(OR(OR(F38="#N/A N/A",F38="#N/A Real Time"),OR(Z38="#N/A N/A",Z38="#N/A Real Time")),0,  F38 - Z38)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38">
        <f>IF(OR(Z38=0,Z38="#N/A N/A"),0,AA38 / Z38*100)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3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38">
        <f>IF(D38 = D230,1,_xll.BDP(K38,$AD$3)*L38)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38">
        <f>AA38*AC38*T38/AD38 / AF230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38" start="0" length="0">
      <dxf>
        <fill>
          <patternFill patternType="solid">
            <bgColor rgb="FFF2F2F2"/>
          </patternFill>
        </fill>
      </dxf>
    </rfmt>
  </rrc>
  <rrc rId="3402" sId="2" ref="A38:XFD3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38:XFD38" start="0" length="0"/>
    <rcc rId="0" sId="2">
      <nc r="B38">
        <v>3987</v>
      </nc>
    </rcc>
    <rcc rId="0" sId="2">
      <nc r="C38" t="inlineStr">
        <is>
          <t>EI FP Equity</t>
        </is>
      </nc>
    </rcc>
    <rcc rId="0" sId="2">
      <nc r="D38">
        <f>_xll.BDP(C38,$D$3)</f>
      </nc>
    </rcc>
    <rcc rId="0" sId="2">
      <nc r="E38" t="inlineStr">
        <is>
          <t>Essilor International Cie Generale d'Optique</t>
        </is>
      </nc>
    </rcc>
    <rcc rId="0" sId="2" s="1" dxf="1">
      <nc r="F38">
        <f>_xll.BDP(C38,$F$3)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38">
        <f>_xll.BDP(C38,$G$3)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38">
        <f>IF(OR(OR(G38="#N/A N/A",G38="#N/A Real Time"),OR(F38="#N/A N/A",F38="#N/A Real Time")),0,  G38 - F38)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38">
        <f>IF(OR(F38=0,F38="#N/A N/A"),0,H38 / F38*100)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3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38">
        <f>CONCATENATE(D229,D38, " Curncy")</f>
      </nc>
    </rcc>
    <rcc rId="0" sId="2">
      <nc r="L38">
        <f>IF(D38 = D229,1,_xll.BDP(K38,$L$3))</f>
      </nc>
    </rcc>
    <rcc rId="0" sId="2" s="1" dxf="1">
      <nc r="M38">
        <f>IF(D38 = D229,1,_xll.BDP(K38,$M$3)*L38)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38">
        <f>H38*J38*T38/M38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38">
        <f>N38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38">
        <f>IF(J38=0,0,G38*J38*T38/M38)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38">
        <f>P38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38">
        <f>IF(Q38&lt;0,Q38,0)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38">
        <f>IF(Q38&gt;0,Q38,0)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38">
        <f>IF(EXACT(D38,UPPER(D38)),1,0.01)/V38</f>
      </nc>
    </rcc>
    <rcc rId="0" sId="2">
      <nc r="U38">
        <v>0</v>
      </nc>
    </rcc>
    <rcc rId="0" sId="2">
      <nc r="V38">
        <v>1</v>
      </nc>
    </rcc>
    <rcc rId="0" sId="2" s="1" dxf="1">
      <nc r="W38">
        <f>IF(AND(Q38&lt;0,O38&gt;0),O38,0)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38">
        <f>IF(AND(Q38&gt;0,O38&gt;0),O38,0)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38">
        <f>_xll.BDH(C38,$Z$3,$D$1,$D$1)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38">
        <f>IF(OR(OR(F38="#N/A N/A",F38="#N/A Real Time"),OR(Z38="#N/A N/A",Z38="#N/A Real Time")),0,  F38 - Z38)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38">
        <f>IF(OR(Z38=0,Z38="#N/A N/A"),0,AA38 / Z38*100)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3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38">
        <f>IF(D38 = D229,1,_xll.BDP(K38,$AD$3)*L38)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38">
        <f>AA38*AC38*T38/AD38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38" start="0" length="0">
      <dxf>
        <fill>
          <patternFill patternType="solid">
            <bgColor rgb="FFF2F2F2"/>
          </patternFill>
        </fill>
      </dxf>
    </rfmt>
  </rrc>
  <rrc rId="3403" sId="2" ref="A41:XFD4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41:XFD41" start="0" length="0"/>
    <rcc rId="0" sId="2">
      <nc r="B41">
        <v>1253</v>
      </nc>
    </rcc>
    <rcc rId="0" sId="2">
      <nc r="C41" t="inlineStr">
        <is>
          <t>UG FP Equity</t>
        </is>
      </nc>
    </rcc>
    <rcc rId="0" sId="2">
      <nc r="D41">
        <f>_xll.BDP(C41,$D$3)</f>
      </nc>
    </rcc>
    <rcc rId="0" sId="2">
      <nc r="E41" t="inlineStr">
        <is>
          <t>Peugeot</t>
        </is>
      </nc>
    </rcc>
    <rcc rId="0" sId="2" s="1" dxf="1">
      <nc r="F41">
        <f>_xll.BDP(C41,$F$3)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41">
        <f>_xll.BDP(C41,$G$3)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41">
        <f>IF(OR(OR(G41="#N/A N/A",G41="#N/A Real Time"),OR(F41="#N/A N/A",F41="#N/A Real Time")),0,  G41 - F41)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41">
        <f>IF(OR(F41=0,F41="#N/A N/A"),0,H41 / F41*100)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4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41">
        <f>CONCATENATE(D228,D41, " Curncy")</f>
      </nc>
    </rcc>
    <rcc rId="0" sId="2">
      <nc r="L41">
        <f>IF(D41 = D228,1,_xll.BDP(K41,$L$3))</f>
      </nc>
    </rcc>
    <rcc rId="0" sId="2" s="1" dxf="1">
      <nc r="M41">
        <f>IF(D41 = D228,1,_xll.BDP(K41,$M$3)*L41)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41">
        <f>H41*J41*T41/M41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41">
        <f>N41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41">
        <f>IF(J41=0,0,G41*J41*T41/M41)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41">
        <f>P41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41">
        <f>IF(Q41&lt;0,Q41,0)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41">
        <f>IF(Q41&gt;0,Q41,0)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41">
        <f>IF(EXACT(D41,UPPER(D41)),1,0.01)/V41</f>
      </nc>
    </rcc>
    <rcc rId="0" sId="2">
      <nc r="U41">
        <v>0</v>
      </nc>
    </rcc>
    <rcc rId="0" sId="2">
      <nc r="V41">
        <v>1</v>
      </nc>
    </rcc>
    <rcc rId="0" sId="2" s="1" dxf="1">
      <nc r="W41">
        <f>IF(AND(Q41&lt;0,O41&gt;0),O41,0)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41">
        <f>IF(AND(Q41&gt;0,O41&gt;0),O41,0)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41">
        <f>_xll.BDH(C41,$Z$3,$D$1,$D$1)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41">
        <f>IF(OR(OR(F41="#N/A N/A",F41="#N/A Real Time"),OR(Z41="#N/A N/A",Z41="#N/A Real Time")),0,  F41 - Z41)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41">
        <f>IF(OR(Z41=0,Z41="#N/A N/A"),0,AA41 / Z41*100)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4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41">
        <f>IF(D41 = D228,1,_xll.BDP(K41,$AD$3)*L41)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41">
        <f>AA41*AC41*T41/AD41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41" start="0" length="0">
      <dxf>
        <fill>
          <patternFill patternType="solid">
            <bgColor rgb="FFF2F2F2"/>
          </patternFill>
        </fill>
      </dxf>
    </rfmt>
  </rrc>
  <rrc rId="3404" sId="2" ref="A41:XFD4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41:XFD41" start="0" length="0"/>
    <rcc rId="0" sId="2">
      <nc r="B41">
        <v>7168</v>
      </nc>
    </rcc>
    <rcc rId="0" sId="2">
      <nc r="C41" t="inlineStr">
        <is>
          <t>RCO FP Equity</t>
        </is>
      </nc>
    </rcc>
    <rcc rId="0" sId="2">
      <nc r="D41">
        <f>_xll.BDP(C41,$D$3)</f>
      </nc>
    </rcc>
    <rcc rId="0" sId="2">
      <nc r="E41" t="inlineStr">
        <is>
          <t>Remy Cointreau</t>
        </is>
      </nc>
    </rcc>
    <rcc rId="0" sId="2" s="1" dxf="1">
      <nc r="F41">
        <f>_xll.BDP(C41,$F$3)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41">
        <f>_xll.BDP(C41,$G$3)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41">
        <f>IF(OR(OR(G41="#N/A N/A",G41="#N/A Real Time"),OR(F41="#N/A N/A",F41="#N/A Real Time")),0,  G41 - F41)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41">
        <f>IF(OR(F41=0,F41="#N/A N/A"),0,H41 / F41*100)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4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41">
        <f>CONCATENATE(D227,D41, " Curncy")</f>
      </nc>
    </rcc>
    <rcc rId="0" sId="2">
      <nc r="L41">
        <f>IF(D41 = D227,1,_xll.BDP(K41,$L$3))</f>
      </nc>
    </rcc>
    <rcc rId="0" sId="2" s="1" dxf="1">
      <nc r="M41">
        <f>IF(D41 = D227,1,_xll.BDP(K41,$M$3)*L41)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41">
        <f>H41*J41*T41/M41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41">
        <f>N41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41">
        <f>IF(J41=0,0,G41*J41*T41/M41)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41">
        <f>P41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41">
        <f>IF(Q41&lt;0,Q41,0)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41">
        <f>IF(Q41&gt;0,Q41,0)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41">
        <f>IF(EXACT(D41,UPPER(D41)),1,0.01)/V41</f>
      </nc>
    </rcc>
    <rcc rId="0" sId="2">
      <nc r="U41">
        <v>0</v>
      </nc>
    </rcc>
    <rcc rId="0" sId="2">
      <nc r="V41">
        <v>1</v>
      </nc>
    </rcc>
    <rcc rId="0" sId="2" s="1" dxf="1">
      <nc r="W41">
        <f>IF(AND(Q41&lt;0,O41&gt;0),O41,0)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41">
        <f>IF(AND(Q41&gt;0,O41&gt;0),O41,0)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41">
        <f>_xll.BDH(C41,$Z$3,$D$1,$D$1)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41">
        <f>IF(OR(OR(F41="#N/A N/A",F41="#N/A Real Time"),OR(Z41="#N/A N/A",Z41="#N/A Real Time")),0,  F41 - Z41)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41">
        <f>IF(OR(Z41=0,Z41="#N/A N/A"),0,AA41 / Z41*100)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4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41">
        <f>IF(D41 = D227,1,_xll.BDP(K41,$AD$3)*L41)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41">
        <f>AA41*AC41*T41/AD41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41" start="0" length="0">
      <dxf>
        <fill>
          <patternFill patternType="solid">
            <bgColor rgb="FFF2F2F2"/>
          </patternFill>
        </fill>
      </dxf>
    </rfmt>
  </rrc>
  <rrc rId="3405" sId="2" ref="A44:XFD44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44:XFD44" start="0" length="0"/>
    <rcc rId="0" sId="2">
      <nc r="B44">
        <v>3999</v>
      </nc>
    </rcc>
    <rcc rId="0" sId="2">
      <nc r="C44" t="inlineStr">
        <is>
          <t>VK FP Equity</t>
        </is>
      </nc>
    </rcc>
    <rcc rId="0" sId="2">
      <nc r="D44">
        <f>_xll.BDP(C44,$D$3)</f>
      </nc>
    </rcc>
    <rcc rId="0" sId="2">
      <nc r="E44" t="inlineStr">
        <is>
          <t>Vallourec</t>
        </is>
      </nc>
    </rcc>
    <rcc rId="0" sId="2" s="1" dxf="1">
      <nc r="F44">
        <f>_xll.BDP(C44,$F$3)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44">
        <f>_xll.BDP(C44,$G$3)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44">
        <f>IF(OR(OR(G44="#N/A N/A",G44="#N/A Real Time"),OR(F44="#N/A N/A",F44="#N/A Real Time")),0,  G44 - F44)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44">
        <f>IF(OR(F44=0,F44="#N/A N/A"),0,H44 / F44*100)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4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44">
        <f>CONCATENATE(D226,D44, " Curncy")</f>
      </nc>
    </rcc>
    <rcc rId="0" sId="2">
      <nc r="L44">
        <f>IF(D44 = D226,1,_xll.BDP(K44,$L$3))</f>
      </nc>
    </rcc>
    <rcc rId="0" sId="2" s="1" dxf="1">
      <nc r="M44">
        <f>IF(D44 = D226,1,_xll.BDP(K44,$M$3)*L44)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44">
        <f>H44*J44*T44/M44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44">
        <f>N44 / Y226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44">
        <f>IF(J44=0,0,G44*J44*T44/M44)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44">
        <f>P44 / Y226*100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44">
        <f>IF(Q44&lt;0,Q44,0)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44">
        <f>IF(Q44&gt;0,Q44,0)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44">
        <f>IF(EXACT(D44,UPPER(D44)),1,0.01)/V44</f>
      </nc>
    </rcc>
    <rcc rId="0" sId="2">
      <nc r="U44">
        <v>0</v>
      </nc>
    </rcc>
    <rcc rId="0" sId="2">
      <nc r="V44">
        <v>1</v>
      </nc>
    </rcc>
    <rcc rId="0" sId="2" s="1" dxf="1">
      <nc r="W44">
        <f>IF(AND(Q44&lt;0,O44&gt;0),O44,0)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44">
        <f>IF(AND(Q44&gt;0,O44&gt;0),O44,0)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44">
        <f>_xll.BDH(C44,$Z$3,$D$1,$D$1)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44">
        <f>IF(OR(OR(F44="#N/A N/A",F44="#N/A Real Time"),OR(Z44="#N/A N/A",Z44="#N/A Real Time")),0,  F44 - Z44)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44">
        <f>IF(OR(Z44=0,Z44="#N/A N/A"),0,AA44 / Z44*100)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4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44">
        <f>IF(D44 = D226,1,_xll.BDP(K44,$AD$3)*L44)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44">
        <f>AA44*AC44*T44/AD44 / AF226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44" start="0" length="0">
      <dxf>
        <fill>
          <patternFill patternType="solid">
            <bgColor rgb="FFF2F2F2"/>
          </patternFill>
        </fill>
      </dxf>
    </rfmt>
  </rrc>
  <rfmt sheetId="2" sqref="A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6" start="0" length="2147483647">
    <dxf>
      <font>
        <b/>
      </font>
    </dxf>
  </rfmt>
  <rfmt sheetId="2" sqref="A46" start="0" length="2147483647">
    <dxf>
      <font/>
    </dxf>
  </rfmt>
  <rfmt sheetId="2" sqref="A46" start="0" length="0">
    <dxf>
      <border>
        <left/>
        <right/>
        <top style="thin">
          <color indexed="64"/>
        </top>
        <bottom/>
      </border>
    </dxf>
  </rfmt>
  <rfmt sheetId="2" sqref="A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6" start="0" length="2147483647">
    <dxf>
      <font>
        <b/>
      </font>
    </dxf>
  </rfmt>
  <rfmt sheetId="2" sqref="B46" start="0" length="2147483647">
    <dxf>
      <font/>
    </dxf>
  </rfmt>
  <rfmt sheetId="2" sqref="B46" start="0" length="0">
    <dxf>
      <border>
        <left/>
        <right/>
        <top style="thin">
          <color indexed="64"/>
        </top>
        <bottom/>
      </border>
    </dxf>
  </rfmt>
  <rfmt sheetId="2" sqref="B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6" start="0" length="2147483647">
    <dxf>
      <font>
        <b/>
      </font>
    </dxf>
  </rfmt>
  <rfmt sheetId="2" sqref="C46" start="0" length="2147483647">
    <dxf>
      <font/>
    </dxf>
  </rfmt>
  <rfmt sheetId="2" sqref="C46" start="0" length="0">
    <dxf>
      <border>
        <left/>
        <right/>
        <top style="thin">
          <color indexed="64"/>
        </top>
        <bottom/>
      </border>
    </dxf>
  </rfmt>
  <rfmt sheetId="2" sqref="C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6" start="0" length="2147483647">
    <dxf>
      <font>
        <b/>
      </font>
    </dxf>
  </rfmt>
  <rfmt sheetId="2" sqref="D46" start="0" length="2147483647">
    <dxf>
      <font/>
    </dxf>
  </rfmt>
  <rfmt sheetId="2" sqref="D46" start="0" length="0">
    <dxf>
      <border>
        <left/>
        <right/>
        <top style="thin">
          <color indexed="64"/>
        </top>
        <bottom/>
      </border>
    </dxf>
  </rfmt>
  <rfmt sheetId="2" sqref="D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6" start="0" length="2147483647">
    <dxf>
      <font>
        <b/>
      </font>
    </dxf>
  </rfmt>
  <rfmt sheetId="2" sqref="E46" start="0" length="2147483647">
    <dxf>
      <font/>
    </dxf>
  </rfmt>
  <rfmt sheetId="2" sqref="E46" start="0" length="0">
    <dxf>
      <border>
        <left/>
        <right/>
        <top style="thin">
          <color indexed="64"/>
        </top>
        <bottom/>
      </border>
    </dxf>
  </rfmt>
  <rfmt sheetId="2" sqref="E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6" start="0" length="2147483647">
    <dxf>
      <font>
        <b/>
      </font>
    </dxf>
  </rfmt>
  <rfmt sheetId="2" sqref="F46" start="0" length="2147483647">
    <dxf>
      <font/>
    </dxf>
  </rfmt>
  <rfmt sheetId="2" sqref="F46" start="0" length="0">
    <dxf>
      <border>
        <left/>
        <right/>
        <top style="thin">
          <color indexed="64"/>
        </top>
        <bottom/>
      </border>
    </dxf>
  </rfmt>
  <rfmt sheetId="2" sqref="F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6" start="0" length="2147483647">
    <dxf>
      <font>
        <b/>
      </font>
    </dxf>
  </rfmt>
  <rfmt sheetId="2" sqref="G46" start="0" length="2147483647">
    <dxf>
      <font/>
    </dxf>
  </rfmt>
  <rfmt sheetId="2" sqref="G46" start="0" length="0">
    <dxf>
      <border>
        <left/>
        <right/>
        <top style="thin">
          <color indexed="64"/>
        </top>
        <bottom/>
      </border>
    </dxf>
  </rfmt>
  <rfmt sheetId="2" sqref="G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6" start="0" length="2147483647">
    <dxf>
      <font>
        <b/>
      </font>
    </dxf>
  </rfmt>
  <rfmt sheetId="2" sqref="H46" start="0" length="2147483647">
    <dxf>
      <font/>
    </dxf>
  </rfmt>
  <rfmt sheetId="2" sqref="H46" start="0" length="0">
    <dxf>
      <border>
        <left/>
        <right/>
        <top style="thin">
          <color indexed="64"/>
        </top>
        <bottom/>
      </border>
    </dxf>
  </rfmt>
  <rfmt sheetId="2" sqref="H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6" start="0" length="2147483647">
    <dxf>
      <font>
        <b/>
      </font>
    </dxf>
  </rfmt>
  <rfmt sheetId="2" sqref="I46" start="0" length="2147483647">
    <dxf>
      <font/>
    </dxf>
  </rfmt>
  <rfmt sheetId="2" sqref="I46" start="0" length="0">
    <dxf>
      <border>
        <left/>
        <right/>
        <top style="thin">
          <color indexed="64"/>
        </top>
        <bottom/>
      </border>
    </dxf>
  </rfmt>
  <rfmt sheetId="2" sqref="I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6" start="0" length="2147483647">
    <dxf>
      <font>
        <b/>
      </font>
    </dxf>
  </rfmt>
  <rfmt sheetId="2" sqref="J46" start="0" length="2147483647">
    <dxf>
      <font/>
    </dxf>
  </rfmt>
  <rfmt sheetId="2" sqref="J46" start="0" length="0">
    <dxf>
      <border>
        <left/>
        <right/>
        <top style="thin">
          <color indexed="64"/>
        </top>
        <bottom/>
      </border>
    </dxf>
  </rfmt>
  <rfmt sheetId="2" sqref="J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6" start="0" length="2147483647">
    <dxf>
      <font>
        <b/>
      </font>
    </dxf>
  </rfmt>
  <rfmt sheetId="2" sqref="K46" start="0" length="2147483647">
    <dxf>
      <font/>
    </dxf>
  </rfmt>
  <rfmt sheetId="2" sqref="K46" start="0" length="0">
    <dxf>
      <border>
        <left/>
        <right/>
        <top style="thin">
          <color indexed="64"/>
        </top>
        <bottom/>
      </border>
    </dxf>
  </rfmt>
  <rfmt sheetId="2" sqref="K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6" start="0" length="2147483647">
    <dxf>
      <font>
        <b/>
      </font>
    </dxf>
  </rfmt>
  <rfmt sheetId="2" sqref="L46" start="0" length="2147483647">
    <dxf>
      <font/>
    </dxf>
  </rfmt>
  <rfmt sheetId="2" sqref="L46" start="0" length="0">
    <dxf>
      <border>
        <left/>
        <right/>
        <top style="thin">
          <color indexed="64"/>
        </top>
        <bottom/>
      </border>
    </dxf>
  </rfmt>
  <rfmt sheetId="2" sqref="L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6" start="0" length="2147483647">
    <dxf>
      <font>
        <b/>
      </font>
    </dxf>
  </rfmt>
  <rfmt sheetId="2" sqref="M46" start="0" length="2147483647">
    <dxf>
      <font/>
    </dxf>
  </rfmt>
  <rfmt sheetId="2" sqref="M46" start="0" length="0">
    <dxf>
      <border>
        <left/>
        <right/>
        <top style="thin">
          <color indexed="64"/>
        </top>
        <bottom/>
      </border>
    </dxf>
  </rfmt>
  <rfmt sheetId="2" sqref="M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6" sId="2">
    <oc r="N46">
      <f xml:space="preserve"> SUM(N34:N45)</f>
    </oc>
    <nc r="N46">
      <f xml:space="preserve"> SUM(N34:N45)</f>
    </nc>
  </rcc>
  <rfmt sheetId="2" sqref="N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6" start="0" length="2147483647">
    <dxf>
      <font>
        <b/>
      </font>
    </dxf>
  </rfmt>
  <rfmt sheetId="2" sqref="N46" start="0" length="2147483647">
    <dxf>
      <font/>
    </dxf>
  </rfmt>
  <rfmt sheetId="2" sqref="N46" start="0" length="0">
    <dxf>
      <border>
        <left/>
        <right/>
        <top style="thin">
          <color indexed="64"/>
        </top>
        <bottom/>
      </border>
    </dxf>
  </rfmt>
  <rfmt sheetId="2" sqref="N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7" sId="2">
    <oc r="O46">
      <f xml:space="preserve"> SUM(O34:O45)</f>
    </oc>
    <nc r="O46">
      <f xml:space="preserve"> SUM(O34:O45)</f>
    </nc>
  </rcc>
  <rfmt sheetId="2" sqref="O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6" start="0" length="2147483647">
    <dxf>
      <font/>
    </dxf>
  </rfmt>
  <rfmt sheetId="2" sqref="O46" start="0" length="2147483647">
    <dxf>
      <font/>
    </dxf>
  </rfmt>
  <rfmt sheetId="2" sqref="O46" start="0" length="0">
    <dxf>
      <border>
        <left/>
        <right/>
        <top style="thin">
          <color indexed="64"/>
        </top>
        <bottom/>
      </border>
    </dxf>
  </rfmt>
  <rfmt sheetId="2" sqref="O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8" sId="2">
    <oc r="P46">
      <f xml:space="preserve"> SUM(P34:P45)</f>
    </oc>
    <nc r="P46">
      <f xml:space="preserve"> SUM(P34:P45)</f>
    </nc>
  </rcc>
  <rfmt sheetId="2" sqref="P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6" start="0" length="2147483647">
    <dxf>
      <font>
        <b/>
      </font>
    </dxf>
  </rfmt>
  <rfmt sheetId="2" sqref="P46" start="0" length="2147483647">
    <dxf>
      <font/>
    </dxf>
  </rfmt>
  <rfmt sheetId="2" sqref="P46" start="0" length="0">
    <dxf>
      <border>
        <left/>
        <right/>
        <top style="thin">
          <color indexed="64"/>
        </top>
        <bottom/>
      </border>
    </dxf>
  </rfmt>
  <rfmt sheetId="2" sqref="P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09" sId="2">
    <oc r="Q46">
      <f xml:space="preserve"> SUM(Q34:Q45)</f>
    </oc>
    <nc r="Q46">
      <f xml:space="preserve"> SUM(Q34:Q45)</f>
    </nc>
  </rcc>
  <rfmt sheetId="2" sqref="Q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6" start="0" length="2147483647">
    <dxf>
      <font>
        <b/>
      </font>
    </dxf>
  </rfmt>
  <rfmt sheetId="2" sqref="Q46" start="0" length="2147483647">
    <dxf>
      <font/>
    </dxf>
  </rfmt>
  <rfmt sheetId="2" sqref="Q46" start="0" length="0">
    <dxf>
      <border>
        <left/>
        <right/>
        <top style="thin">
          <color indexed="64"/>
        </top>
        <bottom/>
      </border>
    </dxf>
  </rfmt>
  <rfmt sheetId="2" sqref="Q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0" sId="2">
    <oc r="R46">
      <f xml:space="preserve"> SUM(R34:R45)</f>
    </oc>
    <nc r="R46">
      <f xml:space="preserve"> SUM(R34:R45)</f>
    </nc>
  </rcc>
  <rfmt sheetId="2" sqref="R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6" start="0" length="2147483647">
    <dxf>
      <font>
        <b/>
      </font>
    </dxf>
  </rfmt>
  <rfmt sheetId="2" sqref="R46" start="0" length="2147483647">
    <dxf>
      <font/>
    </dxf>
  </rfmt>
  <rfmt sheetId="2" sqref="R46" start="0" length="0">
    <dxf>
      <border>
        <left/>
        <right/>
        <top style="thin">
          <color indexed="64"/>
        </top>
        <bottom/>
      </border>
    </dxf>
  </rfmt>
  <rfmt sheetId="2" sqref="R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1" sId="2">
    <oc r="S46">
      <f xml:space="preserve"> SUM(S34:S45)</f>
    </oc>
    <nc r="S46">
      <f xml:space="preserve"> SUM(S34:S45)</f>
    </nc>
  </rcc>
  <rfmt sheetId="2" sqref="S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6" start="0" length="2147483647">
    <dxf>
      <font>
        <b/>
      </font>
    </dxf>
  </rfmt>
  <rfmt sheetId="2" sqref="S46" start="0" length="2147483647">
    <dxf>
      <font/>
    </dxf>
  </rfmt>
  <rfmt sheetId="2" sqref="S46" start="0" length="0">
    <dxf>
      <border>
        <left/>
        <right/>
        <top style="thin">
          <color indexed="64"/>
        </top>
        <bottom/>
      </border>
    </dxf>
  </rfmt>
  <rfmt sheetId="2" sqref="S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6" start="0" length="2147483647">
    <dxf>
      <font>
        <b/>
      </font>
    </dxf>
  </rfmt>
  <rfmt sheetId="2" sqref="T46" start="0" length="2147483647">
    <dxf>
      <font/>
    </dxf>
  </rfmt>
  <rfmt sheetId="2" sqref="T46" start="0" length="0">
    <dxf>
      <border>
        <left/>
        <right/>
        <top style="thin">
          <color indexed="64"/>
        </top>
        <bottom/>
      </border>
    </dxf>
  </rfmt>
  <rfmt sheetId="2" sqref="T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6" start="0" length="2147483647">
    <dxf>
      <font>
        <b/>
      </font>
    </dxf>
  </rfmt>
  <rfmt sheetId="2" sqref="U46" start="0" length="2147483647">
    <dxf>
      <font/>
    </dxf>
  </rfmt>
  <rfmt sheetId="2" sqref="U46" start="0" length="0">
    <dxf>
      <border>
        <left/>
        <right/>
        <top style="thin">
          <color indexed="64"/>
        </top>
        <bottom/>
      </border>
    </dxf>
  </rfmt>
  <rfmt sheetId="2" sqref="U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6" start="0" length="2147483647">
    <dxf>
      <font>
        <b/>
      </font>
    </dxf>
  </rfmt>
  <rfmt sheetId="2" sqref="V46" start="0" length="2147483647">
    <dxf>
      <font/>
    </dxf>
  </rfmt>
  <rfmt sheetId="2" sqref="V46" start="0" length="0">
    <dxf>
      <border>
        <left/>
        <right/>
        <top style="thin">
          <color indexed="64"/>
        </top>
        <bottom/>
      </border>
    </dxf>
  </rfmt>
  <rfmt sheetId="2" sqref="V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2" sId="2">
    <oc r="W46">
      <f xml:space="preserve"> SUM(W34:W45)</f>
    </oc>
    <nc r="W46">
      <f xml:space="preserve"> SUM(W34:W45)</f>
    </nc>
  </rcc>
  <rfmt sheetId="2" sqref="W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6" start="0" length="2147483647">
    <dxf>
      <font>
        <b/>
      </font>
    </dxf>
  </rfmt>
  <rfmt sheetId="2" sqref="W46" start="0" length="2147483647">
    <dxf>
      <font/>
    </dxf>
  </rfmt>
  <rfmt sheetId="2" sqref="W46" start="0" length="0">
    <dxf>
      <border>
        <left/>
        <right/>
        <top style="thin">
          <color indexed="64"/>
        </top>
        <bottom/>
      </border>
    </dxf>
  </rfmt>
  <rfmt sheetId="2" sqref="W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3" sId="2">
    <oc r="X46">
      <f xml:space="preserve"> SUM(X34:X45)</f>
    </oc>
    <nc r="X46">
      <f xml:space="preserve"> SUM(X34:X45)</f>
    </nc>
  </rcc>
  <rfmt sheetId="2" sqref="X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6" start="0" length="2147483647">
    <dxf>
      <font>
        <b/>
      </font>
    </dxf>
  </rfmt>
  <rfmt sheetId="2" sqref="X46" start="0" length="2147483647">
    <dxf>
      <font/>
    </dxf>
  </rfmt>
  <rfmt sheetId="2" sqref="X46" start="0" length="0">
    <dxf>
      <border>
        <left/>
        <right/>
        <top style="thin">
          <color indexed="64"/>
        </top>
        <bottom/>
      </border>
    </dxf>
  </rfmt>
  <rfmt sheetId="2" sqref="X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6" start="0" length="2147483647">
    <dxf>
      <font>
        <b/>
      </font>
    </dxf>
  </rfmt>
  <rfmt sheetId="2" sqref="Y46" start="0" length="2147483647">
    <dxf>
      <font/>
    </dxf>
  </rfmt>
  <rfmt sheetId="2" sqref="Y46" start="0" length="0">
    <dxf>
      <border>
        <left/>
        <right/>
        <top style="thin">
          <color indexed="64"/>
        </top>
        <bottom/>
      </border>
    </dxf>
  </rfmt>
  <rfmt sheetId="2" sqref="Y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6" start="0" length="0">
    <dxf>
      <fill>
        <patternFill patternType="solid">
          <bgColor rgb="FFF2F2F2"/>
        </patternFill>
      </fill>
    </dxf>
  </rfmt>
  <rfmt sheetId="2" sqref="Z46" start="0" length="2147483647">
    <dxf>
      <font>
        <b/>
      </font>
    </dxf>
  </rfmt>
  <rfmt sheetId="2" sqref="Z46" start="0" length="2147483647">
    <dxf>
      <font/>
    </dxf>
  </rfmt>
  <rfmt sheetId="2" sqref="Z46" start="0" length="0">
    <dxf>
      <border>
        <left/>
        <right/>
        <top style="thin">
          <color indexed="64"/>
        </top>
        <bottom/>
      </border>
    </dxf>
  </rfmt>
  <rfmt sheetId="2" sqref="Z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6" start="0" length="0">
    <dxf>
      <fill>
        <patternFill patternType="solid">
          <bgColor rgb="FFF2F2F2"/>
        </patternFill>
      </fill>
    </dxf>
  </rfmt>
  <rfmt sheetId="2" sqref="AA46" start="0" length="2147483647">
    <dxf>
      <font>
        <b/>
      </font>
    </dxf>
  </rfmt>
  <rfmt sheetId="2" sqref="AA46" start="0" length="2147483647">
    <dxf>
      <font/>
    </dxf>
  </rfmt>
  <rfmt sheetId="2" sqref="AA46" start="0" length="0">
    <dxf>
      <border>
        <left/>
        <right/>
        <top style="thin">
          <color indexed="64"/>
        </top>
        <bottom/>
      </border>
    </dxf>
  </rfmt>
  <rfmt sheetId="2" sqref="AA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6" start="0" length="0">
    <dxf>
      <fill>
        <patternFill patternType="solid">
          <bgColor rgb="FFF2F2F2"/>
        </patternFill>
      </fill>
    </dxf>
  </rfmt>
  <rfmt sheetId="2" sqref="AB46" start="0" length="2147483647">
    <dxf>
      <font>
        <b/>
      </font>
    </dxf>
  </rfmt>
  <rfmt sheetId="2" sqref="AB46" start="0" length="2147483647">
    <dxf>
      <font/>
    </dxf>
  </rfmt>
  <rfmt sheetId="2" sqref="AB46" start="0" length="0">
    <dxf>
      <border>
        <left/>
        <right/>
        <top style="thin">
          <color indexed="64"/>
        </top>
        <bottom/>
      </border>
    </dxf>
  </rfmt>
  <rfmt sheetId="2" sqref="AB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6" start="0" length="0">
    <dxf>
      <fill>
        <patternFill patternType="solid">
          <bgColor rgb="FFF2F2F2"/>
        </patternFill>
      </fill>
    </dxf>
  </rfmt>
  <rfmt sheetId="2" sqref="AC46" start="0" length="2147483647">
    <dxf>
      <font>
        <b/>
      </font>
    </dxf>
  </rfmt>
  <rfmt sheetId="2" sqref="AC46" start="0" length="2147483647">
    <dxf>
      <font/>
    </dxf>
  </rfmt>
  <rfmt sheetId="2" sqref="AC46" start="0" length="0">
    <dxf>
      <border>
        <left/>
        <right/>
        <top style="thin">
          <color indexed="64"/>
        </top>
        <bottom/>
      </border>
    </dxf>
  </rfmt>
  <rfmt sheetId="2" sqref="AC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6" start="0" length="0">
    <dxf>
      <fill>
        <patternFill patternType="solid">
          <bgColor rgb="FFF2F2F2"/>
        </patternFill>
      </fill>
    </dxf>
  </rfmt>
  <rfmt sheetId="2" sqref="AD46" start="0" length="2147483647">
    <dxf>
      <font>
        <b/>
      </font>
    </dxf>
  </rfmt>
  <rfmt sheetId="2" sqref="AD46" start="0" length="2147483647">
    <dxf>
      <font/>
    </dxf>
  </rfmt>
  <rfmt sheetId="2" sqref="AD46" start="0" length="0">
    <dxf>
      <border>
        <left/>
        <right/>
        <top style="thin">
          <color indexed="64"/>
        </top>
        <bottom/>
      </border>
    </dxf>
  </rfmt>
  <rfmt sheetId="2" sqref="AD4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414" sId="2">
    <oc r="AE46">
      <f xml:space="preserve"> SUM(AE34:AE45)</f>
    </oc>
    <nc r="AE46">
      <f xml:space="preserve"> SUM(AE34:AE45)</f>
    </nc>
  </rcc>
  <rfmt sheetId="2" sqref="AE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6" start="0" length="0">
    <dxf>
      <fill>
        <patternFill patternType="solid">
          <bgColor rgb="FFF2F2F2"/>
        </patternFill>
      </fill>
    </dxf>
  </rfmt>
  <rfmt sheetId="2" sqref="AE46" start="0" length="2147483647">
    <dxf>
      <font/>
    </dxf>
  </rfmt>
  <rfmt sheetId="2" sqref="AE46" start="0" length="2147483647">
    <dxf>
      <font/>
    </dxf>
  </rfmt>
  <rfmt sheetId="2" sqref="AE46" start="0" length="0">
    <dxf>
      <border>
        <left/>
        <right/>
        <top style="thin">
          <color indexed="64"/>
        </top>
        <bottom/>
      </border>
    </dxf>
  </rfmt>
  <rfmt sheetId="2" sqref="AE4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6" start="0" length="0">
    <dxf>
      <fill>
        <patternFill patternType="solid">
          <bgColor rgb="FFF2F2F2"/>
        </patternFill>
      </fill>
    </dxf>
  </rfmt>
  <rfmt sheetId="2" sqref="AF46" start="0" length="2147483647">
    <dxf>
      <font>
        <b/>
      </font>
    </dxf>
  </rfmt>
  <rfmt sheetId="2" sqref="AF46" start="0" length="2147483647">
    <dxf>
      <font/>
    </dxf>
  </rfmt>
  <rfmt sheetId="2" sqref="AF46" start="0" length="0">
    <dxf>
      <border>
        <left/>
        <right/>
        <top style="thin">
          <color indexed="64"/>
        </top>
        <bottom/>
      </border>
    </dxf>
  </rfmt>
  <rfmt sheetId="2" sqref="AF46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415" sId="2" ref="A48:XFD4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48:AF48" start="0" length="0">
    <dxf>
      <fill>
        <patternFill patternType="none">
          <bgColor indexed="65"/>
        </patternFill>
      </fill>
    </dxf>
  </rfmt>
  <rfmt sheetId="2" sqref="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8" start="0" length="2147483647">
    <dxf>
      <font/>
    </dxf>
  </rfmt>
  <rfmt sheetId="2" sqref="A48" start="0" length="2147483647">
    <dxf>
      <font/>
    </dxf>
  </rfmt>
  <rfmt sheetId="2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8" start="0" length="2147483647">
    <dxf>
      <font/>
    </dxf>
  </rfmt>
  <rfmt sheetId="2" sqref="B48" start="0" length="2147483647">
    <dxf>
      <font/>
    </dxf>
  </rfmt>
  <rfmt sheetId="2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8" start="0" length="2147483647">
    <dxf>
      <font/>
    </dxf>
  </rfmt>
  <rfmt sheetId="2" sqref="C48" start="0" length="2147483647">
    <dxf>
      <font/>
    </dxf>
  </rfmt>
  <rfmt sheetId="2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8" start="0" length="2147483647">
    <dxf>
      <font/>
    </dxf>
  </rfmt>
  <rfmt sheetId="2" sqref="D48" start="0" length="2147483647">
    <dxf>
      <font/>
    </dxf>
  </rfmt>
  <rfmt sheetId="2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8" start="0" length="2147483647">
    <dxf>
      <font/>
    </dxf>
  </rfmt>
  <rfmt sheetId="2" sqref="E48" start="0" length="2147483647">
    <dxf>
      <font/>
    </dxf>
  </rfmt>
  <rfmt sheetId="2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8" start="0" length="2147483647">
    <dxf>
      <font/>
    </dxf>
  </rfmt>
  <rfmt sheetId="2" sqref="F48" start="0" length="2147483647">
    <dxf>
      <font/>
    </dxf>
  </rfmt>
  <rfmt sheetId="2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8" start="0" length="2147483647">
    <dxf>
      <font/>
    </dxf>
  </rfmt>
  <rfmt sheetId="2" sqref="G48" start="0" length="2147483647">
    <dxf>
      <font/>
    </dxf>
  </rfmt>
  <rfmt sheetId="2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8" start="0" length="2147483647">
    <dxf>
      <font/>
    </dxf>
  </rfmt>
  <rfmt sheetId="2" sqref="H48" start="0" length="2147483647">
    <dxf>
      <font/>
    </dxf>
  </rfmt>
  <rfmt sheetId="2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8" start="0" length="2147483647">
    <dxf>
      <font/>
    </dxf>
  </rfmt>
  <rfmt sheetId="2" sqref="I48" start="0" length="2147483647">
    <dxf>
      <font/>
    </dxf>
  </rfmt>
  <rfmt sheetId="2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8" start="0" length="2147483647">
    <dxf>
      <font/>
    </dxf>
  </rfmt>
  <rfmt sheetId="2" sqref="J48" start="0" length="2147483647">
    <dxf>
      <font/>
    </dxf>
  </rfmt>
  <rfmt sheetId="2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8" start="0" length="2147483647">
    <dxf>
      <font/>
    </dxf>
  </rfmt>
  <rfmt sheetId="2" sqref="K48" start="0" length="2147483647">
    <dxf>
      <font/>
    </dxf>
  </rfmt>
  <rfmt sheetId="2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8" start="0" length="2147483647">
    <dxf>
      <font/>
    </dxf>
  </rfmt>
  <rfmt sheetId="2" sqref="L48" start="0" length="2147483647">
    <dxf>
      <font/>
    </dxf>
  </rfmt>
  <rfmt sheetId="2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8" start="0" length="2147483647">
    <dxf>
      <font/>
    </dxf>
  </rfmt>
  <rfmt sheetId="2" sqref="M48" start="0" length="2147483647">
    <dxf>
      <font/>
    </dxf>
  </rfmt>
  <rfmt sheetId="2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8" start="0" length="2147483647">
    <dxf>
      <font/>
    </dxf>
  </rfmt>
  <rfmt sheetId="2" sqref="N48" start="0" length="2147483647">
    <dxf>
      <font/>
    </dxf>
  </rfmt>
  <rfmt sheetId="2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8" start="0" length="2147483647">
    <dxf>
      <font/>
    </dxf>
  </rfmt>
  <rfmt sheetId="2" sqref="O48" start="0" length="2147483647">
    <dxf>
      <font/>
    </dxf>
  </rfmt>
  <rfmt sheetId="2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8" start="0" length="2147483647">
    <dxf>
      <font/>
    </dxf>
  </rfmt>
  <rfmt sheetId="2" sqref="P48" start="0" length="2147483647">
    <dxf>
      <font/>
    </dxf>
  </rfmt>
  <rfmt sheetId="2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8" start="0" length="2147483647">
    <dxf>
      <font/>
    </dxf>
  </rfmt>
  <rfmt sheetId="2" sqref="Q48" start="0" length="2147483647">
    <dxf>
      <font/>
    </dxf>
  </rfmt>
  <rfmt sheetId="2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8" start="0" length="2147483647">
    <dxf>
      <font/>
    </dxf>
  </rfmt>
  <rfmt sheetId="2" sqref="R48" start="0" length="2147483647">
    <dxf>
      <font/>
    </dxf>
  </rfmt>
  <rfmt sheetId="2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8" start="0" length="2147483647">
    <dxf>
      <font/>
    </dxf>
  </rfmt>
  <rfmt sheetId="2" sqref="S48" start="0" length="2147483647">
    <dxf>
      <font/>
    </dxf>
  </rfmt>
  <rfmt sheetId="2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8" start="0" length="2147483647">
    <dxf>
      <font/>
    </dxf>
  </rfmt>
  <rfmt sheetId="2" sqref="T48" start="0" length="2147483647">
    <dxf>
      <font/>
    </dxf>
  </rfmt>
  <rfmt sheetId="2" sqref="U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8" start="0" length="2147483647">
    <dxf>
      <font/>
    </dxf>
  </rfmt>
  <rfmt sheetId="2" sqref="U48" start="0" length="2147483647">
    <dxf>
      <font/>
    </dxf>
  </rfmt>
  <rfmt sheetId="2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8" start="0" length="2147483647">
    <dxf>
      <font/>
    </dxf>
  </rfmt>
  <rfmt sheetId="2" sqref="V48" start="0" length="2147483647">
    <dxf>
      <font/>
    </dxf>
  </rfmt>
  <rfmt sheetId="2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8" start="0" length="2147483647">
    <dxf>
      <font/>
    </dxf>
  </rfmt>
  <rfmt sheetId="2" sqref="W48" start="0" length="2147483647">
    <dxf>
      <font/>
    </dxf>
  </rfmt>
  <rfmt sheetId="2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8" start="0" length="2147483647">
    <dxf>
      <font/>
    </dxf>
  </rfmt>
  <rfmt sheetId="2" sqref="X48" start="0" length="2147483647">
    <dxf>
      <font/>
    </dxf>
  </rfmt>
  <rfmt sheetId="2" sqref="Y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8" start="0" length="2147483647">
    <dxf>
      <font/>
    </dxf>
  </rfmt>
  <rfmt sheetId="2" sqref="Y48" start="0" length="2147483647">
    <dxf>
      <font/>
    </dxf>
  </rfmt>
  <rfmt sheetId="2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8" start="0" length="0">
    <dxf>
      <fill>
        <patternFill patternType="solid">
          <bgColor rgb="FFF2F2F2"/>
        </patternFill>
      </fill>
    </dxf>
  </rfmt>
  <rfmt sheetId="2" sqref="Z48" start="0" length="2147483647">
    <dxf>
      <font/>
    </dxf>
  </rfmt>
  <rfmt sheetId="2" sqref="Z48" start="0" length="2147483647">
    <dxf>
      <font/>
    </dxf>
  </rfmt>
  <rfmt sheetId="2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8" start="0" length="0">
    <dxf>
      <fill>
        <patternFill patternType="solid">
          <bgColor rgb="FFF2F2F2"/>
        </patternFill>
      </fill>
    </dxf>
  </rfmt>
  <rfmt sheetId="2" sqref="AA48" start="0" length="2147483647">
    <dxf>
      <font/>
    </dxf>
  </rfmt>
  <rfmt sheetId="2" sqref="AA48" start="0" length="2147483647">
    <dxf>
      <font/>
    </dxf>
  </rfmt>
  <rfmt sheetId="2" sqref="A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8" start="0" length="0">
    <dxf>
      <fill>
        <patternFill patternType="solid">
          <bgColor rgb="FFF2F2F2"/>
        </patternFill>
      </fill>
    </dxf>
  </rfmt>
  <rfmt sheetId="2" sqref="AB48" start="0" length="2147483647">
    <dxf>
      <font/>
    </dxf>
  </rfmt>
  <rfmt sheetId="2" sqref="AB48" start="0" length="2147483647">
    <dxf>
      <font/>
    </dxf>
  </rfmt>
  <rfmt sheetId="2" sqref="A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8" start="0" length="0">
    <dxf>
      <fill>
        <patternFill patternType="solid">
          <bgColor rgb="FFF2F2F2"/>
        </patternFill>
      </fill>
    </dxf>
  </rfmt>
  <rfmt sheetId="2" sqref="AC48" start="0" length="2147483647">
    <dxf>
      <font/>
    </dxf>
  </rfmt>
  <rfmt sheetId="2" sqref="AC48" start="0" length="2147483647">
    <dxf>
      <font/>
    </dxf>
  </rfmt>
  <rfmt sheetId="2" sqref="A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8" start="0" length="0">
    <dxf>
      <fill>
        <patternFill patternType="solid">
          <bgColor rgb="FFF2F2F2"/>
        </patternFill>
      </fill>
    </dxf>
  </rfmt>
  <rfmt sheetId="2" sqref="AD48" start="0" length="2147483647">
    <dxf>
      <font/>
    </dxf>
  </rfmt>
  <rfmt sheetId="2" sqref="AD48" start="0" length="2147483647">
    <dxf>
      <font/>
    </dxf>
  </rfmt>
  <rfmt sheetId="2" sqref="A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8" start="0" length="0">
    <dxf>
      <fill>
        <patternFill patternType="solid">
          <bgColor rgb="FFF2F2F2"/>
        </patternFill>
      </fill>
    </dxf>
  </rfmt>
  <rfmt sheetId="2" sqref="AE48" start="0" length="2147483647">
    <dxf>
      <font/>
    </dxf>
  </rfmt>
  <rfmt sheetId="2" sqref="AE48" start="0" length="2147483647">
    <dxf>
      <font/>
    </dxf>
  </rfmt>
  <rfmt sheetId="2" sqref="A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8" start="0" length="0">
    <dxf>
      <fill>
        <patternFill patternType="solid">
          <bgColor rgb="FFF2F2F2"/>
        </patternFill>
      </fill>
    </dxf>
  </rfmt>
  <rfmt sheetId="2" sqref="AF48" start="0" length="2147483647">
    <dxf>
      <font/>
    </dxf>
  </rfmt>
  <rfmt sheetId="2" sqref="AF48" start="0" length="2147483647">
    <dxf>
      <font/>
    </dxf>
  </rfmt>
  <rcc rId="3416" sId="2">
    <nc r="B48">
      <v>2245</v>
    </nc>
  </rcc>
  <rfmt sheetId="2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8" start="0" length="2147483647">
    <dxf>
      <font/>
    </dxf>
  </rfmt>
  <rfmt sheetId="2" sqref="B48" start="0" length="2147483647">
    <dxf>
      <font/>
    </dxf>
  </rfmt>
  <rcc rId="3417" sId="2">
    <nc r="C48" t="inlineStr">
      <is>
        <t>ADS GY Equity</t>
      </is>
    </nc>
  </rcc>
  <rfmt sheetId="2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8" start="0" length="2147483647">
    <dxf>
      <font/>
    </dxf>
  </rfmt>
  <rfmt sheetId="2" sqref="C48" start="0" length="2147483647">
    <dxf>
      <font/>
    </dxf>
  </rfmt>
  <rcc rId="3418" sId="2">
    <nc r="E48" t="inlineStr">
      <is>
        <t>adidas</t>
      </is>
    </nc>
  </rcc>
  <rfmt sheetId="2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8" start="0" length="2147483647">
    <dxf>
      <font/>
    </dxf>
  </rfmt>
  <rfmt sheetId="2" sqref="E48" start="0" length="2147483647">
    <dxf>
      <font/>
    </dxf>
  </rfmt>
  <rcc rId="3419" sId="2">
    <nc r="D48">
      <f>_xll.BDP(C48,$D$3)</f>
    </nc>
  </rcc>
  <rfmt sheetId="2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8" start="0" length="2147483647">
    <dxf>
      <font/>
    </dxf>
  </rfmt>
  <rfmt sheetId="2" sqref="D48" start="0" length="2147483647">
    <dxf>
      <font/>
    </dxf>
  </rfmt>
  <rcc rId="3420" sId="2">
    <nc r="F48">
      <f>_xll.BDP(C48,$F$3)</f>
    </nc>
  </rcc>
  <rfmt sheetId="2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8" start="0" length="2147483647">
    <dxf>
      <font/>
    </dxf>
  </rfmt>
  <rfmt sheetId="2" sqref="F48" start="0" length="2147483647">
    <dxf>
      <font/>
    </dxf>
  </rfmt>
  <rcc rId="3421" sId="2">
    <nc r="G48">
      <f>_xll.BDP(C48,$G$3)</f>
    </nc>
  </rcc>
  <rfmt sheetId="2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8" start="0" length="2147483647">
    <dxf>
      <font/>
    </dxf>
  </rfmt>
  <rfmt sheetId="2" sqref="G48" start="0" length="2147483647">
    <dxf>
      <font/>
    </dxf>
  </rfmt>
  <rcc rId="3422" sId="2">
    <nc r="Z48">
      <f>_xll.BDH(C48,$Z$3,$D$1,$D$1)</f>
    </nc>
  </rcc>
  <rfmt sheetId="2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8" start="0" length="0">
    <dxf>
      <fill>
        <patternFill patternType="solid">
          <bgColor rgb="FFF2F2F2"/>
        </patternFill>
      </fill>
    </dxf>
  </rfmt>
  <rfmt sheetId="2" sqref="Z48" start="0" length="2147483647">
    <dxf>
      <font/>
    </dxf>
  </rfmt>
  <rfmt sheetId="2" sqref="Z48" start="0" length="2147483647">
    <dxf>
      <font/>
    </dxf>
  </rfmt>
  <rcc rId="3423" sId="2">
    <nc r="H48">
      <f>IF(OR(OR(G48="#N/A N/A",G48="#N/A Real Time"),OR(F48="#N/A N/A",F48="#N/A Real Time")),0,  G48 - F48)</f>
    </nc>
  </rcc>
  <rfmt sheetId="2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8" start="0" length="2147483647">
    <dxf>
      <font/>
    </dxf>
  </rfmt>
  <rfmt sheetId="2" sqref="H48" start="0" length="2147483647">
    <dxf>
      <font/>
    </dxf>
  </rfmt>
  <rcc rId="3424" sId="2">
    <nc r="I48">
      <f>IF(OR(F48=0,F48="#N/A N/A"),0,H48 / F48*100)</f>
    </nc>
  </rcc>
  <rfmt sheetId="2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8" start="0" length="2147483647">
    <dxf>
      <font/>
    </dxf>
  </rfmt>
  <rfmt sheetId="2" sqref="I48" start="0" length="2147483647">
    <dxf>
      <font/>
    </dxf>
  </rfmt>
  <rcc rId="3425" sId="2" numFmtId="4">
    <nc r="J48">
      <v>-10090</v>
    </nc>
  </rcc>
  <rfmt sheetId="2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8" start="0" length="2147483647">
    <dxf>
      <font/>
    </dxf>
  </rfmt>
  <rfmt sheetId="2" sqref="J48" start="0" length="2147483647">
    <dxf>
      <font/>
    </dxf>
  </rfmt>
  <rcc rId="3426" sId="2">
    <nc r="K48">
      <f>CONCATENATE(D226,D48, " Curncy")</f>
    </nc>
  </rcc>
  <rfmt sheetId="2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8" start="0" length="2147483647">
    <dxf>
      <font/>
    </dxf>
  </rfmt>
  <rfmt sheetId="2" sqref="K48" start="0" length="2147483647">
    <dxf>
      <font/>
    </dxf>
  </rfmt>
  <rcc rId="3427" sId="2">
    <nc r="L48">
      <f>IF(D48 = D226,1,_xll.BDP(K48,$L$3))</f>
    </nc>
  </rcc>
  <rfmt sheetId="2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8" start="0" length="2147483647">
    <dxf>
      <font/>
    </dxf>
  </rfmt>
  <rfmt sheetId="2" sqref="L48" start="0" length="2147483647">
    <dxf>
      <font/>
    </dxf>
  </rfmt>
  <rcc rId="3428" sId="2">
    <nc r="M48">
      <f>IF(D48 = D226,1,_xll.BDP(K48,$M$3)*L48)</f>
    </nc>
  </rcc>
  <rfmt sheetId="2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8" start="0" length="2147483647">
    <dxf>
      <font/>
    </dxf>
  </rfmt>
  <rfmt sheetId="2" sqref="M48" start="0" length="2147483647">
    <dxf>
      <font/>
    </dxf>
  </rfmt>
  <rcc rId="3429" sId="2">
    <nc r="N48">
      <f>H48*J48*T48/M48</f>
    </nc>
  </rcc>
  <rfmt sheetId="2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8" start="0" length="2147483647">
    <dxf>
      <font/>
    </dxf>
  </rfmt>
  <rfmt sheetId="2" sqref="N48" start="0" length="2147483647">
    <dxf>
      <font/>
    </dxf>
  </rfmt>
  <rcc rId="3430" sId="2">
    <nc r="O48">
      <f>N48 / Y226</f>
    </nc>
  </rcc>
  <rfmt sheetId="2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8" start="0" length="2147483647">
    <dxf>
      <font/>
    </dxf>
  </rfmt>
  <rfmt sheetId="2" sqref="O48" start="0" length="2147483647">
    <dxf>
      <font/>
    </dxf>
  </rfmt>
  <rcc rId="3431" sId="2">
    <nc r="P48">
      <f>IF(J48=0,0,G48*J48*T48/M48)</f>
    </nc>
  </rcc>
  <rfmt sheetId="2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8" start="0" length="2147483647">
    <dxf>
      <font/>
    </dxf>
  </rfmt>
  <rfmt sheetId="2" sqref="P48" start="0" length="2147483647">
    <dxf>
      <font/>
    </dxf>
  </rfmt>
  <rcc rId="3432" sId="2">
    <nc r="Q48">
      <f>P48 / Y226*100</f>
    </nc>
  </rcc>
  <rfmt sheetId="2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8" start="0" length="2147483647">
    <dxf>
      <font/>
    </dxf>
  </rfmt>
  <rfmt sheetId="2" sqref="Q48" start="0" length="2147483647">
    <dxf>
      <font/>
    </dxf>
  </rfmt>
  <rcc rId="3433" sId="2">
    <nc r="R48">
      <f>IF(Q48&lt;0,Q48,0)</f>
    </nc>
  </rcc>
  <rfmt sheetId="2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8" start="0" length="2147483647">
    <dxf>
      <font/>
    </dxf>
  </rfmt>
  <rfmt sheetId="2" sqref="R48" start="0" length="2147483647">
    <dxf>
      <font/>
    </dxf>
  </rfmt>
  <rcc rId="3434" sId="2">
    <nc r="S48">
      <f>IF(Q48&gt;0,Q48,0)</f>
    </nc>
  </rcc>
  <rfmt sheetId="2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8" start="0" length="2147483647">
    <dxf>
      <font/>
    </dxf>
  </rfmt>
  <rfmt sheetId="2" sqref="S48" start="0" length="2147483647">
    <dxf>
      <font/>
    </dxf>
  </rfmt>
  <rcc rId="3435" sId="2">
    <nc r="T48">
      <f>IF(EXACT(D48,UPPER(D48)),1,0.01)/V48</f>
    </nc>
  </rcc>
  <rfmt sheetId="2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8" start="0" length="2147483647">
    <dxf>
      <font/>
    </dxf>
  </rfmt>
  <rfmt sheetId="2" sqref="T48" start="0" length="2147483647">
    <dxf>
      <font/>
    </dxf>
  </rfmt>
  <rcc rId="3436" sId="2">
    <nc r="U48">
      <v>0</v>
    </nc>
  </rcc>
  <rfmt sheetId="2" sqref="U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8" start="0" length="2147483647">
    <dxf>
      <font/>
    </dxf>
  </rfmt>
  <rfmt sheetId="2" sqref="U48" start="0" length="2147483647">
    <dxf>
      <font/>
    </dxf>
  </rfmt>
  <rcc rId="3437" sId="2">
    <nc r="V48">
      <v>1</v>
    </nc>
  </rcc>
  <rfmt sheetId="2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8" start="0" length="2147483647">
    <dxf>
      <font/>
    </dxf>
  </rfmt>
  <rfmt sheetId="2" sqref="V48" start="0" length="2147483647">
    <dxf>
      <font/>
    </dxf>
  </rfmt>
  <rcc rId="3438" sId="2">
    <nc r="W48">
      <f>IF(AND(Q48&lt;0,O48&gt;0),O48,0)</f>
    </nc>
  </rcc>
  <rfmt sheetId="2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8" start="0" length="2147483647">
    <dxf>
      <font/>
    </dxf>
  </rfmt>
  <rfmt sheetId="2" sqref="W48" start="0" length="2147483647">
    <dxf>
      <font/>
    </dxf>
  </rfmt>
  <rcc rId="3439" sId="2">
    <nc r="X48">
      <f>IF(AND(Q48&gt;0,O48&gt;0),O48,0)</f>
    </nc>
  </rcc>
  <rfmt sheetId="2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8" start="0" length="2147483647">
    <dxf>
      <font/>
    </dxf>
  </rfmt>
  <rfmt sheetId="2" sqref="X48" start="0" length="2147483647">
    <dxf>
      <font/>
    </dxf>
  </rfmt>
  <rcc rId="3440" sId="2">
    <nc r="AA48">
      <f>IF(OR(OR(F48="#N/A N/A",F48="#N/A Real Time"),OR(Z48="#N/A N/A",Z48="#N/A Real Time")),0,  F48 - Z48)</f>
    </nc>
  </rcc>
  <rfmt sheetId="2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8" start="0" length="0">
    <dxf>
      <fill>
        <patternFill patternType="solid">
          <bgColor rgb="FFF2F2F2"/>
        </patternFill>
      </fill>
    </dxf>
  </rfmt>
  <rfmt sheetId="2" sqref="AA48" start="0" length="2147483647">
    <dxf>
      <font/>
    </dxf>
  </rfmt>
  <rfmt sheetId="2" sqref="AA48" start="0" length="2147483647">
    <dxf>
      <font/>
    </dxf>
  </rfmt>
  <rcc rId="3441" sId="2">
    <nc r="AB48">
      <f>IF(OR(Z48=0,Z48="#N/A N/A"),0,AA48 / Z48*100)</f>
    </nc>
  </rcc>
  <rfmt sheetId="2" sqref="A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8" start="0" length="0">
    <dxf>
      <fill>
        <patternFill patternType="solid">
          <bgColor rgb="FFF2F2F2"/>
        </patternFill>
      </fill>
    </dxf>
  </rfmt>
  <rfmt sheetId="2" sqref="AB48" start="0" length="2147483647">
    <dxf>
      <font/>
    </dxf>
  </rfmt>
  <rfmt sheetId="2" sqref="AB48" start="0" length="2147483647">
    <dxf>
      <font/>
    </dxf>
  </rfmt>
  <rcc rId="3442" sId="2" numFmtId="4">
    <nc r="AC48">
      <v>-10090</v>
    </nc>
  </rcc>
  <rfmt sheetId="2" sqref="A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8" start="0" length="0">
    <dxf>
      <fill>
        <patternFill patternType="solid">
          <bgColor rgb="FFF2F2F2"/>
        </patternFill>
      </fill>
    </dxf>
  </rfmt>
  <rfmt sheetId="2" sqref="AC48" start="0" length="2147483647">
    <dxf>
      <font/>
    </dxf>
  </rfmt>
  <rfmt sheetId="2" sqref="AC48" start="0" length="2147483647">
    <dxf>
      <font/>
    </dxf>
  </rfmt>
  <rcc rId="3443" sId="2">
    <nc r="AD48">
      <f>IF(D48 = D226,1,_xll.BDP(K48,$AD$3)*L48)</f>
    </nc>
  </rcc>
  <rfmt sheetId="2" sqref="A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8" start="0" length="0">
    <dxf>
      <fill>
        <patternFill patternType="solid">
          <bgColor rgb="FFF2F2F2"/>
        </patternFill>
      </fill>
    </dxf>
  </rfmt>
  <rfmt sheetId="2" sqref="AD48" start="0" length="2147483647">
    <dxf>
      <font/>
    </dxf>
  </rfmt>
  <rfmt sheetId="2" sqref="AD48" start="0" length="2147483647">
    <dxf>
      <font/>
    </dxf>
  </rfmt>
  <rcc rId="3444" sId="2">
    <nc r="AE48">
      <f>AA48*AC48*T48/AD48 / AF226</f>
    </nc>
  </rcc>
  <rfmt sheetId="2" sqref="A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8" start="0" length="0">
    <dxf>
      <fill>
        <patternFill patternType="solid">
          <bgColor rgb="FFF2F2F2"/>
        </patternFill>
      </fill>
    </dxf>
  </rfmt>
  <rfmt sheetId="2" sqref="AE48" start="0" length="2147483647">
    <dxf>
      <font/>
    </dxf>
  </rfmt>
  <rfmt sheetId="2" sqref="AE48" start="0" length="2147483647">
    <dxf>
      <font/>
    </dxf>
  </rfmt>
  <rrc rId="3445" sId="2" ref="A49:XFD4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49:AF49" start="0" length="0">
    <dxf>
      <fill>
        <patternFill patternType="none">
          <bgColor indexed="65"/>
        </patternFill>
      </fill>
    </dxf>
  </rfmt>
  <rfmt sheetId="2" sqref="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49" start="0" length="2147483647">
    <dxf>
      <font/>
    </dxf>
  </rfmt>
  <rfmt sheetId="2" sqref="A49" start="0" length="2147483647">
    <dxf>
      <font/>
    </dxf>
  </rfmt>
  <rfmt sheetId="2" sqref="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9" start="0" length="2147483647">
    <dxf>
      <font/>
    </dxf>
  </rfmt>
  <rfmt sheetId="2" sqref="B49" start="0" length="2147483647">
    <dxf>
      <font/>
    </dxf>
  </rfmt>
  <rfmt sheetId="2" sqref="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9" start="0" length="2147483647">
    <dxf>
      <font/>
    </dxf>
  </rfmt>
  <rfmt sheetId="2" sqref="C49" start="0" length="2147483647">
    <dxf>
      <font/>
    </dxf>
  </rfmt>
  <rfmt sheetId="2" sqref="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9" start="0" length="2147483647">
    <dxf>
      <font/>
    </dxf>
  </rfmt>
  <rfmt sheetId="2" sqref="D49" start="0" length="2147483647">
    <dxf>
      <font/>
    </dxf>
  </rfmt>
  <rfmt sheetId="2" sqref="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9" start="0" length="2147483647">
    <dxf>
      <font/>
    </dxf>
  </rfmt>
  <rfmt sheetId="2" sqref="E49" start="0" length="2147483647">
    <dxf>
      <font/>
    </dxf>
  </rfmt>
  <rfmt sheetId="2" sqref="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9" start="0" length="2147483647">
    <dxf>
      <font/>
    </dxf>
  </rfmt>
  <rfmt sheetId="2" sqref="F49" start="0" length="2147483647">
    <dxf>
      <font/>
    </dxf>
  </rfmt>
  <rfmt sheetId="2" sqref="G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9" start="0" length="2147483647">
    <dxf>
      <font/>
    </dxf>
  </rfmt>
  <rfmt sheetId="2" sqref="G49" start="0" length="2147483647">
    <dxf>
      <font/>
    </dxf>
  </rfmt>
  <rfmt sheetId="2" sqref="H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9" start="0" length="2147483647">
    <dxf>
      <font/>
    </dxf>
  </rfmt>
  <rfmt sheetId="2" sqref="H49" start="0" length="2147483647">
    <dxf>
      <font/>
    </dxf>
  </rfmt>
  <rfmt sheetId="2" sqref="I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9" start="0" length="2147483647">
    <dxf>
      <font/>
    </dxf>
  </rfmt>
  <rfmt sheetId="2" sqref="I49" start="0" length="2147483647">
    <dxf>
      <font/>
    </dxf>
  </rfmt>
  <rfmt sheetId="2" sqref="J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9" start="0" length="2147483647">
    <dxf>
      <font/>
    </dxf>
  </rfmt>
  <rfmt sheetId="2" sqref="J49" start="0" length="2147483647">
    <dxf>
      <font/>
    </dxf>
  </rfmt>
  <rfmt sheetId="2" sqref="K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9" start="0" length="2147483647">
    <dxf>
      <font/>
    </dxf>
  </rfmt>
  <rfmt sheetId="2" sqref="K49" start="0" length="2147483647">
    <dxf>
      <font/>
    </dxf>
  </rfmt>
  <rfmt sheetId="2" sqref="L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9" start="0" length="2147483647">
    <dxf>
      <font/>
    </dxf>
  </rfmt>
  <rfmt sheetId="2" sqref="L49" start="0" length="2147483647">
    <dxf>
      <font/>
    </dxf>
  </rfmt>
  <rfmt sheetId="2" sqref="M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9" start="0" length="2147483647">
    <dxf>
      <font/>
    </dxf>
  </rfmt>
  <rfmt sheetId="2" sqref="M49" start="0" length="2147483647">
    <dxf>
      <font/>
    </dxf>
  </rfmt>
  <rfmt sheetId="2" sqref="N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9" start="0" length="2147483647">
    <dxf>
      <font/>
    </dxf>
  </rfmt>
  <rfmt sheetId="2" sqref="N49" start="0" length="2147483647">
    <dxf>
      <font/>
    </dxf>
  </rfmt>
  <rfmt sheetId="2" sqref="O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9" start="0" length="2147483647">
    <dxf>
      <font/>
    </dxf>
  </rfmt>
  <rfmt sheetId="2" sqref="O49" start="0" length="2147483647">
    <dxf>
      <font/>
    </dxf>
  </rfmt>
  <rfmt sheetId="2" sqref="P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9" start="0" length="2147483647">
    <dxf>
      <font/>
    </dxf>
  </rfmt>
  <rfmt sheetId="2" sqref="P49" start="0" length="2147483647">
    <dxf>
      <font/>
    </dxf>
  </rfmt>
  <rfmt sheetId="2" sqref="Q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9" start="0" length="2147483647">
    <dxf>
      <font/>
    </dxf>
  </rfmt>
  <rfmt sheetId="2" sqref="Q49" start="0" length="2147483647">
    <dxf>
      <font/>
    </dxf>
  </rfmt>
  <rfmt sheetId="2" sqref="R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9" start="0" length="2147483647">
    <dxf>
      <font/>
    </dxf>
  </rfmt>
  <rfmt sheetId="2" sqref="R49" start="0" length="2147483647">
    <dxf>
      <font/>
    </dxf>
  </rfmt>
  <rfmt sheetId="2" sqref="S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9" start="0" length="2147483647">
    <dxf>
      <font/>
    </dxf>
  </rfmt>
  <rfmt sheetId="2" sqref="S49" start="0" length="2147483647">
    <dxf>
      <font/>
    </dxf>
  </rfmt>
  <rfmt sheetId="2" sqref="T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9" start="0" length="2147483647">
    <dxf>
      <font/>
    </dxf>
  </rfmt>
  <rfmt sheetId="2" sqref="T49" start="0" length="2147483647">
    <dxf>
      <font/>
    </dxf>
  </rfmt>
  <rfmt sheetId="2" sqref="U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9" start="0" length="2147483647">
    <dxf>
      <font/>
    </dxf>
  </rfmt>
  <rfmt sheetId="2" sqref="U49" start="0" length="2147483647">
    <dxf>
      <font/>
    </dxf>
  </rfmt>
  <rfmt sheetId="2" sqref="V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9" start="0" length="2147483647">
    <dxf>
      <font/>
    </dxf>
  </rfmt>
  <rfmt sheetId="2" sqref="V49" start="0" length="2147483647">
    <dxf>
      <font/>
    </dxf>
  </rfmt>
  <rfmt sheetId="2" sqref="W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9" start="0" length="2147483647">
    <dxf>
      <font/>
    </dxf>
  </rfmt>
  <rfmt sheetId="2" sqref="W49" start="0" length="2147483647">
    <dxf>
      <font/>
    </dxf>
  </rfmt>
  <rfmt sheetId="2" sqref="X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9" start="0" length="2147483647">
    <dxf>
      <font/>
    </dxf>
  </rfmt>
  <rfmt sheetId="2" sqref="X49" start="0" length="2147483647">
    <dxf>
      <font/>
    </dxf>
  </rfmt>
  <rfmt sheetId="2" sqref="Y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49" start="0" length="2147483647">
    <dxf>
      <font/>
    </dxf>
  </rfmt>
  <rfmt sheetId="2" sqref="Y49" start="0" length="2147483647">
    <dxf>
      <font/>
    </dxf>
  </rfmt>
  <rfmt sheetId="2" sqref="Z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9" start="0" length="0">
    <dxf>
      <fill>
        <patternFill patternType="solid">
          <bgColor rgb="FFF2F2F2"/>
        </patternFill>
      </fill>
    </dxf>
  </rfmt>
  <rfmt sheetId="2" sqref="Z49" start="0" length="2147483647">
    <dxf>
      <font/>
    </dxf>
  </rfmt>
  <rfmt sheetId="2" sqref="Z49" start="0" length="2147483647">
    <dxf>
      <font/>
    </dxf>
  </rfmt>
  <rfmt sheetId="2" sqref="A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9" start="0" length="0">
    <dxf>
      <fill>
        <patternFill patternType="solid">
          <bgColor rgb="FFF2F2F2"/>
        </patternFill>
      </fill>
    </dxf>
  </rfmt>
  <rfmt sheetId="2" sqref="AA49" start="0" length="2147483647">
    <dxf>
      <font/>
    </dxf>
  </rfmt>
  <rfmt sheetId="2" sqref="AA49" start="0" length="2147483647">
    <dxf>
      <font/>
    </dxf>
  </rfmt>
  <rfmt sheetId="2" sqref="A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9" start="0" length="0">
    <dxf>
      <fill>
        <patternFill patternType="solid">
          <bgColor rgb="FFF2F2F2"/>
        </patternFill>
      </fill>
    </dxf>
  </rfmt>
  <rfmt sheetId="2" sqref="AB49" start="0" length="2147483647">
    <dxf>
      <font/>
    </dxf>
  </rfmt>
  <rfmt sheetId="2" sqref="AB49" start="0" length="2147483647">
    <dxf>
      <font/>
    </dxf>
  </rfmt>
  <rfmt sheetId="2" sqref="A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9" start="0" length="0">
    <dxf>
      <fill>
        <patternFill patternType="solid">
          <bgColor rgb="FFF2F2F2"/>
        </patternFill>
      </fill>
    </dxf>
  </rfmt>
  <rfmt sheetId="2" sqref="AC49" start="0" length="2147483647">
    <dxf>
      <font/>
    </dxf>
  </rfmt>
  <rfmt sheetId="2" sqref="AC49" start="0" length="2147483647">
    <dxf>
      <font/>
    </dxf>
  </rfmt>
  <rfmt sheetId="2" sqref="A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9" start="0" length="0">
    <dxf>
      <fill>
        <patternFill patternType="solid">
          <bgColor rgb="FFF2F2F2"/>
        </patternFill>
      </fill>
    </dxf>
  </rfmt>
  <rfmt sheetId="2" sqref="AD49" start="0" length="2147483647">
    <dxf>
      <font/>
    </dxf>
  </rfmt>
  <rfmt sheetId="2" sqref="AD49" start="0" length="2147483647">
    <dxf>
      <font/>
    </dxf>
  </rfmt>
  <rfmt sheetId="2" sqref="A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9" start="0" length="0">
    <dxf>
      <fill>
        <patternFill patternType="solid">
          <bgColor rgb="FFF2F2F2"/>
        </patternFill>
      </fill>
    </dxf>
  </rfmt>
  <rfmt sheetId="2" sqref="AE49" start="0" length="2147483647">
    <dxf>
      <font/>
    </dxf>
  </rfmt>
  <rfmt sheetId="2" sqref="AE49" start="0" length="2147483647">
    <dxf>
      <font/>
    </dxf>
  </rfmt>
  <rfmt sheetId="2" sqref="A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49" start="0" length="0">
    <dxf>
      <fill>
        <patternFill patternType="solid">
          <bgColor rgb="FFF2F2F2"/>
        </patternFill>
      </fill>
    </dxf>
  </rfmt>
  <rfmt sheetId="2" sqref="AF49" start="0" length="2147483647">
    <dxf>
      <font/>
    </dxf>
  </rfmt>
  <rfmt sheetId="2" sqref="AF49" start="0" length="2147483647">
    <dxf>
      <font/>
    </dxf>
  </rfmt>
  <rcc rId="3446" sId="2">
    <nc r="B49">
      <v>2756</v>
    </nc>
  </rcc>
  <rfmt sheetId="2" sqref="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49" start="0" length="2147483647">
    <dxf>
      <font/>
    </dxf>
  </rfmt>
  <rfmt sheetId="2" sqref="B49" start="0" length="2147483647">
    <dxf>
      <font/>
    </dxf>
  </rfmt>
  <rcc rId="3447" sId="2">
    <nc r="C49" t="inlineStr">
      <is>
        <t>AIXA GY Equity</t>
      </is>
    </nc>
  </rcc>
  <rfmt sheetId="2" sqref="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49" start="0" length="2147483647">
    <dxf>
      <font/>
    </dxf>
  </rfmt>
  <rfmt sheetId="2" sqref="C49" start="0" length="2147483647">
    <dxf>
      <font/>
    </dxf>
  </rfmt>
  <rcc rId="3448" sId="2">
    <nc r="E49" t="inlineStr">
      <is>
        <t>AIXTRON</t>
      </is>
    </nc>
  </rcc>
  <rfmt sheetId="2" sqref="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49" start="0" length="2147483647">
    <dxf>
      <font/>
    </dxf>
  </rfmt>
  <rfmt sheetId="2" sqref="E49" start="0" length="2147483647">
    <dxf>
      <font/>
    </dxf>
  </rfmt>
  <rcc rId="3449" sId="2">
    <nc r="D49">
      <f>_xll.BDP(C49,$D$3)</f>
    </nc>
  </rcc>
  <rfmt sheetId="2" sqref="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49" start="0" length="2147483647">
    <dxf>
      <font/>
    </dxf>
  </rfmt>
  <rfmt sheetId="2" sqref="D49" start="0" length="2147483647">
    <dxf>
      <font/>
    </dxf>
  </rfmt>
  <rcc rId="3450" sId="2">
    <nc r="F49">
      <f>_xll.BDP(C49,$F$3)</f>
    </nc>
  </rcc>
  <rfmt sheetId="2" sqref="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49" start="0" length="2147483647">
    <dxf>
      <font/>
    </dxf>
  </rfmt>
  <rfmt sheetId="2" sqref="F49" start="0" length="2147483647">
    <dxf>
      <font/>
    </dxf>
  </rfmt>
  <rcc rId="3451" sId="2">
    <nc r="G49">
      <f>_xll.BDP(C49,$G$3)</f>
    </nc>
  </rcc>
  <rfmt sheetId="2" sqref="G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49" start="0" length="2147483647">
    <dxf>
      <font/>
    </dxf>
  </rfmt>
  <rfmt sheetId="2" sqref="G49" start="0" length="2147483647">
    <dxf>
      <font/>
    </dxf>
  </rfmt>
  <rcc rId="3452" sId="2">
    <nc r="Z49">
      <f>_xll.BDH(C49,$Z$3,$D$1,$D$1)</f>
    </nc>
  </rcc>
  <rfmt sheetId="2" sqref="Z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49" start="0" length="0">
    <dxf>
      <fill>
        <patternFill patternType="solid">
          <bgColor rgb="FFF2F2F2"/>
        </patternFill>
      </fill>
    </dxf>
  </rfmt>
  <rfmt sheetId="2" sqref="Z49" start="0" length="2147483647">
    <dxf>
      <font/>
    </dxf>
  </rfmt>
  <rfmt sheetId="2" sqref="Z49" start="0" length="2147483647">
    <dxf>
      <font/>
    </dxf>
  </rfmt>
  <rcc rId="3453" sId="2">
    <nc r="H49">
      <f>IF(OR(OR(G49="#N/A N/A",G49="#N/A Real Time"),OR(F49="#N/A N/A",F49="#N/A Real Time")),0,  G49 - F49)</f>
    </nc>
  </rcc>
  <rfmt sheetId="2" sqref="H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49" start="0" length="2147483647">
    <dxf>
      <font/>
    </dxf>
  </rfmt>
  <rfmt sheetId="2" sqref="H49" start="0" length="2147483647">
    <dxf>
      <font/>
    </dxf>
  </rfmt>
  <rcc rId="3454" sId="2">
    <nc r="I49">
      <f>IF(OR(F49=0,F49="#N/A N/A"),0,H49 / F49*100)</f>
    </nc>
  </rcc>
  <rfmt sheetId="2" sqref="I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49" start="0" length="2147483647">
    <dxf>
      <font/>
    </dxf>
  </rfmt>
  <rfmt sheetId="2" sqref="I49" start="0" length="2147483647">
    <dxf>
      <font/>
    </dxf>
  </rfmt>
  <rcc rId="3455" sId="2" numFmtId="4">
    <nc r="J49">
      <v>-99000</v>
    </nc>
  </rcc>
  <rfmt sheetId="2" sqref="J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49" start="0" length="2147483647">
    <dxf>
      <font/>
    </dxf>
  </rfmt>
  <rfmt sheetId="2" sqref="J49" start="0" length="2147483647">
    <dxf>
      <font/>
    </dxf>
  </rfmt>
  <rcc rId="3456" sId="2">
    <nc r="K49">
      <f>CONCATENATE(D227,D49, " Curncy")</f>
    </nc>
  </rcc>
  <rfmt sheetId="2" sqref="K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49" start="0" length="2147483647">
    <dxf>
      <font/>
    </dxf>
  </rfmt>
  <rfmt sheetId="2" sqref="K49" start="0" length="2147483647">
    <dxf>
      <font/>
    </dxf>
  </rfmt>
  <rcc rId="3457" sId="2">
    <nc r="L49">
      <f>IF(D49 = D227,1,_xll.BDP(K49,$L$3))</f>
    </nc>
  </rcc>
  <rfmt sheetId="2" sqref="L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49" start="0" length="2147483647">
    <dxf>
      <font/>
    </dxf>
  </rfmt>
  <rfmt sheetId="2" sqref="L49" start="0" length="2147483647">
    <dxf>
      <font/>
    </dxf>
  </rfmt>
  <rcc rId="3458" sId="2">
    <nc r="M49">
      <f>IF(D49 = D227,1,_xll.BDP(K49,$M$3)*L49)</f>
    </nc>
  </rcc>
  <rfmt sheetId="2" sqref="M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49" start="0" length="2147483647">
    <dxf>
      <font/>
    </dxf>
  </rfmt>
  <rfmt sheetId="2" sqref="M49" start="0" length="2147483647">
    <dxf>
      <font/>
    </dxf>
  </rfmt>
  <rcc rId="3459" sId="2">
    <nc r="N49">
      <f>H49*J49*T49/M49</f>
    </nc>
  </rcc>
  <rfmt sheetId="2" sqref="N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49" start="0" length="2147483647">
    <dxf>
      <font/>
    </dxf>
  </rfmt>
  <rfmt sheetId="2" sqref="N49" start="0" length="2147483647">
    <dxf>
      <font/>
    </dxf>
  </rfmt>
  <rcc rId="3460" sId="2">
    <nc r="O49">
      <f>N49 / Y227</f>
    </nc>
  </rcc>
  <rfmt sheetId="2" sqref="O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49" start="0" length="2147483647">
    <dxf>
      <font/>
    </dxf>
  </rfmt>
  <rfmt sheetId="2" sqref="O49" start="0" length="2147483647">
    <dxf>
      <font/>
    </dxf>
  </rfmt>
  <rcc rId="3461" sId="2">
    <nc r="P49">
      <f>IF(J49=0,0,G49*J49*T49/M49)</f>
    </nc>
  </rcc>
  <rfmt sheetId="2" sqref="P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49" start="0" length="2147483647">
    <dxf>
      <font/>
    </dxf>
  </rfmt>
  <rfmt sheetId="2" sqref="P49" start="0" length="2147483647">
    <dxf>
      <font/>
    </dxf>
  </rfmt>
  <rcc rId="3462" sId="2">
    <nc r="Q49">
      <f>P49 / Y227*100</f>
    </nc>
  </rcc>
  <rfmt sheetId="2" sqref="Q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49" start="0" length="2147483647">
    <dxf>
      <font/>
    </dxf>
  </rfmt>
  <rfmt sheetId="2" sqref="Q49" start="0" length="2147483647">
    <dxf>
      <font/>
    </dxf>
  </rfmt>
  <rcc rId="3463" sId="2">
    <nc r="R49">
      <f>IF(Q49&lt;0,Q49,0)</f>
    </nc>
  </rcc>
  <rfmt sheetId="2" sqref="R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49" start="0" length="2147483647">
    <dxf>
      <font/>
    </dxf>
  </rfmt>
  <rfmt sheetId="2" sqref="R49" start="0" length="2147483647">
    <dxf>
      <font/>
    </dxf>
  </rfmt>
  <rcc rId="3464" sId="2">
    <nc r="S49">
      <f>IF(Q49&gt;0,Q49,0)</f>
    </nc>
  </rcc>
  <rfmt sheetId="2" sqref="S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49" start="0" length="2147483647">
    <dxf>
      <font/>
    </dxf>
  </rfmt>
  <rfmt sheetId="2" sqref="S49" start="0" length="2147483647">
    <dxf>
      <font/>
    </dxf>
  </rfmt>
  <rcc rId="3465" sId="2">
    <nc r="T49">
      <f>IF(EXACT(D49,UPPER(D49)),1,0.01)/V49</f>
    </nc>
  </rcc>
  <rfmt sheetId="2" sqref="T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49" start="0" length="2147483647">
    <dxf>
      <font/>
    </dxf>
  </rfmt>
  <rfmt sheetId="2" sqref="T49" start="0" length="2147483647">
    <dxf>
      <font/>
    </dxf>
  </rfmt>
  <rcc rId="3466" sId="2">
    <nc r="U49">
      <v>0</v>
    </nc>
  </rcc>
  <rfmt sheetId="2" sqref="U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49" start="0" length="2147483647">
    <dxf>
      <font/>
    </dxf>
  </rfmt>
  <rfmt sheetId="2" sqref="U49" start="0" length="2147483647">
    <dxf>
      <font/>
    </dxf>
  </rfmt>
  <rcc rId="3467" sId="2">
    <nc r="V49">
      <v>1</v>
    </nc>
  </rcc>
  <rfmt sheetId="2" sqref="V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49" start="0" length="2147483647">
    <dxf>
      <font/>
    </dxf>
  </rfmt>
  <rfmt sheetId="2" sqref="V49" start="0" length="2147483647">
    <dxf>
      <font/>
    </dxf>
  </rfmt>
  <rcc rId="3468" sId="2">
    <nc r="W49">
      <f>IF(AND(Q49&lt;0,O49&gt;0),O49,0)</f>
    </nc>
  </rcc>
  <rfmt sheetId="2" sqref="W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49" start="0" length="2147483647">
    <dxf>
      <font/>
    </dxf>
  </rfmt>
  <rfmt sheetId="2" sqref="W49" start="0" length="2147483647">
    <dxf>
      <font/>
    </dxf>
  </rfmt>
  <rcc rId="3469" sId="2">
    <nc r="X49">
      <f>IF(AND(Q49&gt;0,O49&gt;0),O49,0)</f>
    </nc>
  </rcc>
  <rfmt sheetId="2" sqref="X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49" start="0" length="2147483647">
    <dxf>
      <font/>
    </dxf>
  </rfmt>
  <rfmt sheetId="2" sqref="X49" start="0" length="2147483647">
    <dxf>
      <font/>
    </dxf>
  </rfmt>
  <rcc rId="3470" sId="2">
    <nc r="AA49">
      <f>IF(OR(OR(F49="#N/A N/A",F49="#N/A Real Time"),OR(Z49="#N/A N/A",Z49="#N/A Real Time")),0,  F49 - Z49)</f>
    </nc>
  </rcc>
  <rfmt sheetId="2" sqref="A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49" start="0" length="0">
    <dxf>
      <fill>
        <patternFill patternType="solid">
          <bgColor rgb="FFF2F2F2"/>
        </patternFill>
      </fill>
    </dxf>
  </rfmt>
  <rfmt sheetId="2" sqref="AA49" start="0" length="2147483647">
    <dxf>
      <font/>
    </dxf>
  </rfmt>
  <rfmt sheetId="2" sqref="AA49" start="0" length="2147483647">
    <dxf>
      <font/>
    </dxf>
  </rfmt>
  <rcc rId="3471" sId="2">
    <nc r="AB49">
      <f>IF(OR(Z49=0,Z49="#N/A N/A"),0,AA49 / Z49*100)</f>
    </nc>
  </rcc>
  <rfmt sheetId="2" sqref="A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49" start="0" length="0">
    <dxf>
      <fill>
        <patternFill patternType="solid">
          <bgColor rgb="FFF2F2F2"/>
        </patternFill>
      </fill>
    </dxf>
  </rfmt>
  <rfmt sheetId="2" sqref="AB49" start="0" length="2147483647">
    <dxf>
      <font/>
    </dxf>
  </rfmt>
  <rfmt sheetId="2" sqref="AB49" start="0" length="2147483647">
    <dxf>
      <font/>
    </dxf>
  </rfmt>
  <rcc rId="3472" sId="2" numFmtId="4">
    <nc r="AC49">
      <v>-99000</v>
    </nc>
  </rcc>
  <rfmt sheetId="2" sqref="A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49" start="0" length="0">
    <dxf>
      <fill>
        <patternFill patternType="solid">
          <bgColor rgb="FFF2F2F2"/>
        </patternFill>
      </fill>
    </dxf>
  </rfmt>
  <rfmt sheetId="2" sqref="AC49" start="0" length="2147483647">
    <dxf>
      <font/>
    </dxf>
  </rfmt>
  <rfmt sheetId="2" sqref="AC49" start="0" length="2147483647">
    <dxf>
      <font/>
    </dxf>
  </rfmt>
  <rcc rId="3473" sId="2">
    <nc r="AD49">
      <f>IF(D49 = D227,1,_xll.BDP(K49,$AD$3)*L49)</f>
    </nc>
  </rcc>
  <rfmt sheetId="2" sqref="A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49" start="0" length="0">
    <dxf>
      <fill>
        <patternFill patternType="solid">
          <bgColor rgb="FFF2F2F2"/>
        </patternFill>
      </fill>
    </dxf>
  </rfmt>
  <rfmt sheetId="2" sqref="AD49" start="0" length="2147483647">
    <dxf>
      <font/>
    </dxf>
  </rfmt>
  <rfmt sheetId="2" sqref="AD49" start="0" length="2147483647">
    <dxf>
      <font/>
    </dxf>
  </rfmt>
  <rcc rId="3474" sId="2">
    <nc r="AE49">
      <f>AA49*AC49*T49/AD49 / AF227</f>
    </nc>
  </rcc>
  <rfmt sheetId="2" sqref="A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49" start="0" length="0">
    <dxf>
      <fill>
        <patternFill patternType="solid">
          <bgColor rgb="FFF2F2F2"/>
        </patternFill>
      </fill>
    </dxf>
  </rfmt>
  <rfmt sheetId="2" sqref="AE49" start="0" length="2147483647">
    <dxf>
      <font/>
    </dxf>
  </rfmt>
  <rfmt sheetId="2" sqref="AE49" start="0" length="2147483647">
    <dxf>
      <font/>
    </dxf>
  </rfmt>
  <rcc rId="3475" sId="2" numFmtId="4">
    <oc r="J50">
      <v>-184000</v>
    </oc>
    <nc r="J50">
      <v>-249671</v>
    </nc>
  </rcc>
  <rcc rId="3476" sId="2" numFmtId="4">
    <oc r="AC50">
      <v>-184000</v>
    </oc>
    <nc r="AC50">
      <v>-249671</v>
    </nc>
  </rcc>
  <rrc rId="3477" sId="2" ref="A51:XFD5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51:AF51" start="0" length="0">
    <dxf>
      <fill>
        <patternFill patternType="none">
          <bgColor indexed="65"/>
        </patternFill>
      </fill>
    </dxf>
  </rfmt>
  <rfmt sheetId="2" sqref="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51" start="0" length="2147483647">
    <dxf>
      <font/>
    </dxf>
  </rfmt>
  <rfmt sheetId="2" sqref="A51" start="0" length="2147483647">
    <dxf>
      <font/>
    </dxf>
  </rfmt>
  <rfmt sheetId="2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1" start="0" length="2147483647">
    <dxf>
      <font/>
    </dxf>
  </rfmt>
  <rfmt sheetId="2" sqref="B51" start="0" length="2147483647">
    <dxf>
      <font/>
    </dxf>
  </rfmt>
  <rfmt sheetId="2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1" start="0" length="2147483647">
    <dxf>
      <font/>
    </dxf>
  </rfmt>
  <rfmt sheetId="2" sqref="C51" start="0" length="2147483647">
    <dxf>
      <font/>
    </dxf>
  </rfmt>
  <rfmt sheetId="2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1" start="0" length="2147483647">
    <dxf>
      <font/>
    </dxf>
  </rfmt>
  <rfmt sheetId="2" sqref="D51" start="0" length="2147483647">
    <dxf>
      <font/>
    </dxf>
  </rfmt>
  <rfmt sheetId="2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1" start="0" length="2147483647">
    <dxf>
      <font/>
    </dxf>
  </rfmt>
  <rfmt sheetId="2" sqref="E51" start="0" length="2147483647">
    <dxf>
      <font/>
    </dxf>
  </rfmt>
  <rfmt sheetId="2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1" start="0" length="2147483647">
    <dxf>
      <font/>
    </dxf>
  </rfmt>
  <rfmt sheetId="2" sqref="F51" start="0" length="2147483647">
    <dxf>
      <font/>
    </dxf>
  </rfmt>
  <rfmt sheetId="2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1" start="0" length="2147483647">
    <dxf>
      <font/>
    </dxf>
  </rfmt>
  <rfmt sheetId="2" sqref="G51" start="0" length="2147483647">
    <dxf>
      <font/>
    </dxf>
  </rfmt>
  <rfmt sheetId="2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1" start="0" length="2147483647">
    <dxf>
      <font/>
    </dxf>
  </rfmt>
  <rfmt sheetId="2" sqref="H51" start="0" length="2147483647">
    <dxf>
      <font/>
    </dxf>
  </rfmt>
  <rfmt sheetId="2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1" start="0" length="2147483647">
    <dxf>
      <font/>
    </dxf>
  </rfmt>
  <rfmt sheetId="2" sqref="I51" start="0" length="2147483647">
    <dxf>
      <font/>
    </dxf>
  </rfmt>
  <rfmt sheetId="2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1" start="0" length="2147483647">
    <dxf>
      <font/>
    </dxf>
  </rfmt>
  <rfmt sheetId="2" sqref="J51" start="0" length="2147483647">
    <dxf>
      <font/>
    </dxf>
  </rfmt>
  <rfmt sheetId="2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1" start="0" length="2147483647">
    <dxf>
      <font/>
    </dxf>
  </rfmt>
  <rfmt sheetId="2" sqref="K51" start="0" length="2147483647">
    <dxf>
      <font/>
    </dxf>
  </rfmt>
  <rfmt sheetId="2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1" start="0" length="2147483647">
    <dxf>
      <font/>
    </dxf>
  </rfmt>
  <rfmt sheetId="2" sqref="L51" start="0" length="2147483647">
    <dxf>
      <font/>
    </dxf>
  </rfmt>
  <rfmt sheetId="2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1" start="0" length="2147483647">
    <dxf>
      <font/>
    </dxf>
  </rfmt>
  <rfmt sheetId="2" sqref="M51" start="0" length="2147483647">
    <dxf>
      <font/>
    </dxf>
  </rfmt>
  <rfmt sheetId="2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1" start="0" length="2147483647">
    <dxf>
      <font/>
    </dxf>
  </rfmt>
  <rfmt sheetId="2" sqref="N51" start="0" length="2147483647">
    <dxf>
      <font/>
    </dxf>
  </rfmt>
  <rfmt sheetId="2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1" start="0" length="2147483647">
    <dxf>
      <font/>
    </dxf>
  </rfmt>
  <rfmt sheetId="2" sqref="O51" start="0" length="2147483647">
    <dxf>
      <font/>
    </dxf>
  </rfmt>
  <rfmt sheetId="2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1" start="0" length="2147483647">
    <dxf>
      <font/>
    </dxf>
  </rfmt>
  <rfmt sheetId="2" sqref="P51" start="0" length="2147483647">
    <dxf>
      <font/>
    </dxf>
  </rfmt>
  <rfmt sheetId="2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1" start="0" length="2147483647">
    <dxf>
      <font/>
    </dxf>
  </rfmt>
  <rfmt sheetId="2" sqref="Q51" start="0" length="2147483647">
    <dxf>
      <font/>
    </dxf>
  </rfmt>
  <rfmt sheetId="2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1" start="0" length="2147483647">
    <dxf>
      <font/>
    </dxf>
  </rfmt>
  <rfmt sheetId="2" sqref="R51" start="0" length="2147483647">
    <dxf>
      <font/>
    </dxf>
  </rfmt>
  <rfmt sheetId="2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1" start="0" length="2147483647">
    <dxf>
      <font/>
    </dxf>
  </rfmt>
  <rfmt sheetId="2" sqref="S51" start="0" length="2147483647">
    <dxf>
      <font/>
    </dxf>
  </rfmt>
  <rfmt sheetId="2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1" start="0" length="2147483647">
    <dxf>
      <font/>
    </dxf>
  </rfmt>
  <rfmt sheetId="2" sqref="T51" start="0" length="2147483647">
    <dxf>
      <font/>
    </dxf>
  </rfmt>
  <rfmt sheetId="2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1" start="0" length="2147483647">
    <dxf>
      <font/>
    </dxf>
  </rfmt>
  <rfmt sheetId="2" sqref="U51" start="0" length="2147483647">
    <dxf>
      <font/>
    </dxf>
  </rfmt>
  <rfmt sheetId="2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1" start="0" length="2147483647">
    <dxf>
      <font/>
    </dxf>
  </rfmt>
  <rfmt sheetId="2" sqref="V51" start="0" length="2147483647">
    <dxf>
      <font/>
    </dxf>
  </rfmt>
  <rfmt sheetId="2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1" start="0" length="2147483647">
    <dxf>
      <font/>
    </dxf>
  </rfmt>
  <rfmt sheetId="2" sqref="W51" start="0" length="2147483647">
    <dxf>
      <font/>
    </dxf>
  </rfmt>
  <rfmt sheetId="2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1" start="0" length="2147483647">
    <dxf>
      <font/>
    </dxf>
  </rfmt>
  <rfmt sheetId="2" sqref="X51" start="0" length="2147483647">
    <dxf>
      <font/>
    </dxf>
  </rfmt>
  <rfmt sheetId="2" sqref="Y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51" start="0" length="2147483647">
    <dxf>
      <font/>
    </dxf>
  </rfmt>
  <rfmt sheetId="2" sqref="Y51" start="0" length="2147483647">
    <dxf>
      <font/>
    </dxf>
  </rfmt>
  <rfmt sheetId="2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1" start="0" length="0">
    <dxf>
      <fill>
        <patternFill patternType="solid">
          <bgColor rgb="FFF2F2F2"/>
        </patternFill>
      </fill>
    </dxf>
  </rfmt>
  <rfmt sheetId="2" sqref="Z51" start="0" length="2147483647">
    <dxf>
      <font/>
    </dxf>
  </rfmt>
  <rfmt sheetId="2" sqref="Z51" start="0" length="2147483647">
    <dxf>
      <font/>
    </dxf>
  </rfmt>
  <rfmt sheetId="2" sqref="A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1" start="0" length="0">
    <dxf>
      <fill>
        <patternFill patternType="solid">
          <bgColor rgb="FFF2F2F2"/>
        </patternFill>
      </fill>
    </dxf>
  </rfmt>
  <rfmt sheetId="2" sqref="AA51" start="0" length="2147483647">
    <dxf>
      <font/>
    </dxf>
  </rfmt>
  <rfmt sheetId="2" sqref="AA51" start="0" length="2147483647">
    <dxf>
      <font/>
    </dxf>
  </rfmt>
  <rfmt sheetId="2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1" start="0" length="0">
    <dxf>
      <fill>
        <patternFill patternType="solid">
          <bgColor rgb="FFF2F2F2"/>
        </patternFill>
      </fill>
    </dxf>
  </rfmt>
  <rfmt sheetId="2" sqref="AB51" start="0" length="2147483647">
    <dxf>
      <font/>
    </dxf>
  </rfmt>
  <rfmt sheetId="2" sqref="AB51" start="0" length="2147483647">
    <dxf>
      <font/>
    </dxf>
  </rfmt>
  <rfmt sheetId="2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1" start="0" length="0">
    <dxf>
      <fill>
        <patternFill patternType="solid">
          <bgColor rgb="FFF2F2F2"/>
        </patternFill>
      </fill>
    </dxf>
  </rfmt>
  <rfmt sheetId="2" sqref="AC51" start="0" length="2147483647">
    <dxf>
      <font/>
    </dxf>
  </rfmt>
  <rfmt sheetId="2" sqref="AC51" start="0" length="2147483647">
    <dxf>
      <font/>
    </dxf>
  </rfmt>
  <rfmt sheetId="2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1" start="0" length="0">
    <dxf>
      <fill>
        <patternFill patternType="solid">
          <bgColor rgb="FFF2F2F2"/>
        </patternFill>
      </fill>
    </dxf>
  </rfmt>
  <rfmt sheetId="2" sqref="AD51" start="0" length="2147483647">
    <dxf>
      <font/>
    </dxf>
  </rfmt>
  <rfmt sheetId="2" sqref="AD51" start="0" length="2147483647">
    <dxf>
      <font/>
    </dxf>
  </rfmt>
  <rfmt sheetId="2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1" start="0" length="0">
    <dxf>
      <fill>
        <patternFill patternType="solid">
          <bgColor rgb="FFF2F2F2"/>
        </patternFill>
      </fill>
    </dxf>
  </rfmt>
  <rfmt sheetId="2" sqref="AE51" start="0" length="2147483647">
    <dxf>
      <font/>
    </dxf>
  </rfmt>
  <rfmt sheetId="2" sqref="AE51" start="0" length="2147483647">
    <dxf>
      <font/>
    </dxf>
  </rfmt>
  <rfmt sheetId="2" sqref="A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51" start="0" length="0">
    <dxf>
      <fill>
        <patternFill patternType="solid">
          <bgColor rgb="FFF2F2F2"/>
        </patternFill>
      </fill>
    </dxf>
  </rfmt>
  <rfmt sheetId="2" sqref="AF51" start="0" length="2147483647">
    <dxf>
      <font/>
    </dxf>
  </rfmt>
  <rfmt sheetId="2" sqref="AF51" start="0" length="2147483647">
    <dxf>
      <font/>
    </dxf>
  </rfmt>
  <rcc rId="3478" sId="2">
    <nc r="B51">
      <v>2362</v>
    </nc>
  </rcc>
  <rfmt sheetId="2" sqref="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1" start="0" length="2147483647">
    <dxf>
      <font/>
    </dxf>
  </rfmt>
  <rfmt sheetId="2" sqref="B51" start="0" length="2147483647">
    <dxf>
      <font/>
    </dxf>
  </rfmt>
  <rcc rId="3479" sId="2">
    <nc r="C51" t="inlineStr">
      <is>
        <t>DBK GY Equity</t>
      </is>
    </nc>
  </rcc>
  <rfmt sheetId="2" sqref="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1" start="0" length="2147483647">
    <dxf>
      <font/>
    </dxf>
  </rfmt>
  <rfmt sheetId="2" sqref="C51" start="0" length="2147483647">
    <dxf>
      <font/>
    </dxf>
  </rfmt>
  <rcc rId="3480" sId="2">
    <nc r="E51" t="inlineStr">
      <is>
        <t>Deutsche Bank</t>
      </is>
    </nc>
  </rcc>
  <rfmt sheetId="2" sqref="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1" start="0" length="2147483647">
    <dxf>
      <font/>
    </dxf>
  </rfmt>
  <rfmt sheetId="2" sqref="E51" start="0" length="2147483647">
    <dxf>
      <font/>
    </dxf>
  </rfmt>
  <rcc rId="3481" sId="2">
    <nc r="D51">
      <f>_xll.BDP(C51,$D$3)</f>
    </nc>
  </rcc>
  <rfmt sheetId="2" sqref="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1" start="0" length="2147483647">
    <dxf>
      <font/>
    </dxf>
  </rfmt>
  <rfmt sheetId="2" sqref="D51" start="0" length="2147483647">
    <dxf>
      <font/>
    </dxf>
  </rfmt>
  <rcc rId="3482" sId="2">
    <nc r="F51">
      <f>_xll.BDP(C51,$F$3)</f>
    </nc>
  </rcc>
  <rfmt sheetId="2" sqref="F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1" start="0" length="2147483647">
    <dxf>
      <font/>
    </dxf>
  </rfmt>
  <rfmt sheetId="2" sqref="F51" start="0" length="2147483647">
    <dxf>
      <font/>
    </dxf>
  </rfmt>
  <rcc rId="3483" sId="2">
    <nc r="G51">
      <f>_xll.BDP(C51,$G$3)</f>
    </nc>
  </rcc>
  <rfmt sheetId="2" sqref="G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1" start="0" length="2147483647">
    <dxf>
      <font/>
    </dxf>
  </rfmt>
  <rfmt sheetId="2" sqref="G51" start="0" length="2147483647">
    <dxf>
      <font/>
    </dxf>
  </rfmt>
  <rcc rId="3484" sId="2">
    <nc r="Z51">
      <f>_xll.BDH(C51,$Z$3,$D$1,$D$1)</f>
    </nc>
  </rcc>
  <rfmt sheetId="2" sqref="Z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1" start="0" length="0">
    <dxf>
      <fill>
        <patternFill patternType="solid">
          <bgColor rgb="FFF2F2F2"/>
        </patternFill>
      </fill>
    </dxf>
  </rfmt>
  <rfmt sheetId="2" sqref="Z51" start="0" length="2147483647">
    <dxf>
      <font/>
    </dxf>
  </rfmt>
  <rfmt sheetId="2" sqref="Z51" start="0" length="2147483647">
    <dxf>
      <font/>
    </dxf>
  </rfmt>
  <rcc rId="3485" sId="2">
    <nc r="H51">
      <f>IF(OR(OR(G51="#N/A N/A",G51="#N/A Real Time"),OR(F51="#N/A N/A",F51="#N/A Real Time")),0,  G51 - F51)</f>
    </nc>
  </rcc>
  <rfmt sheetId="2" sqref="H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1" start="0" length="2147483647">
    <dxf>
      <font/>
    </dxf>
  </rfmt>
  <rfmt sheetId="2" sqref="H51" start="0" length="2147483647">
    <dxf>
      <font/>
    </dxf>
  </rfmt>
  <rcc rId="3486" sId="2">
    <nc r="I51">
      <f>IF(OR(F51=0,F51="#N/A N/A"),0,H51 / F51*100)</f>
    </nc>
  </rcc>
  <rfmt sheetId="2" sqref="I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1" start="0" length="2147483647">
    <dxf>
      <font/>
    </dxf>
  </rfmt>
  <rfmt sheetId="2" sqref="I51" start="0" length="2147483647">
    <dxf>
      <font/>
    </dxf>
  </rfmt>
  <rcc rId="3487" sId="2" numFmtId="4">
    <nc r="J51">
      <v>-103000</v>
    </nc>
  </rcc>
  <rfmt sheetId="2" sqref="J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1" start="0" length="2147483647">
    <dxf>
      <font/>
    </dxf>
  </rfmt>
  <rfmt sheetId="2" sqref="J51" start="0" length="2147483647">
    <dxf>
      <font/>
    </dxf>
  </rfmt>
  <rcc rId="3488" sId="2">
    <nc r="K51">
      <f>CONCATENATE(D228,D51, " Curncy")</f>
    </nc>
  </rcc>
  <rfmt sheetId="2" sqref="K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1" start="0" length="2147483647">
    <dxf>
      <font/>
    </dxf>
  </rfmt>
  <rfmt sheetId="2" sqref="K51" start="0" length="2147483647">
    <dxf>
      <font/>
    </dxf>
  </rfmt>
  <rcc rId="3489" sId="2">
    <nc r="L51">
      <f>IF(D51 = D228,1,_xll.BDP(K51,$L$3))</f>
    </nc>
  </rcc>
  <rfmt sheetId="2" sqref="L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1" start="0" length="2147483647">
    <dxf>
      <font/>
    </dxf>
  </rfmt>
  <rfmt sheetId="2" sqref="L51" start="0" length="2147483647">
    <dxf>
      <font/>
    </dxf>
  </rfmt>
  <rcc rId="3490" sId="2">
    <nc r="M51">
      <f>IF(D51 = D228,1,_xll.BDP(K51,$M$3)*L51)</f>
    </nc>
  </rcc>
  <rfmt sheetId="2" sqref="M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1" start="0" length="2147483647">
    <dxf>
      <font/>
    </dxf>
  </rfmt>
  <rfmt sheetId="2" sqref="M51" start="0" length="2147483647">
    <dxf>
      <font/>
    </dxf>
  </rfmt>
  <rcc rId="3491" sId="2">
    <nc r="N51">
      <f>H51*J51*T51/M51</f>
    </nc>
  </rcc>
  <rfmt sheetId="2" sqref="N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1" start="0" length="2147483647">
    <dxf>
      <font/>
    </dxf>
  </rfmt>
  <rfmt sheetId="2" sqref="N51" start="0" length="2147483647">
    <dxf>
      <font/>
    </dxf>
  </rfmt>
  <rcc rId="3492" sId="2">
    <nc r="O51">
      <f>N51 / Y228</f>
    </nc>
  </rcc>
  <rfmt sheetId="2" sqref="O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1" start="0" length="2147483647">
    <dxf>
      <font/>
    </dxf>
  </rfmt>
  <rfmt sheetId="2" sqref="O51" start="0" length="2147483647">
    <dxf>
      <font/>
    </dxf>
  </rfmt>
  <rcc rId="3493" sId="2">
    <nc r="P51">
      <f>IF(J51=0,0,G51*J51*T51/M51)</f>
    </nc>
  </rcc>
  <rfmt sheetId="2" sqref="P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1" start="0" length="2147483647">
    <dxf>
      <font/>
    </dxf>
  </rfmt>
  <rfmt sheetId="2" sqref="P51" start="0" length="2147483647">
    <dxf>
      <font/>
    </dxf>
  </rfmt>
  <rcc rId="3494" sId="2">
    <nc r="Q51">
      <f>P51 / Y228*100</f>
    </nc>
  </rcc>
  <rfmt sheetId="2" sqref="Q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1" start="0" length="2147483647">
    <dxf>
      <font/>
    </dxf>
  </rfmt>
  <rfmt sheetId="2" sqref="Q51" start="0" length="2147483647">
    <dxf>
      <font/>
    </dxf>
  </rfmt>
  <rcc rId="3495" sId="2">
    <nc r="R51">
      <f>IF(Q51&lt;0,Q51,0)</f>
    </nc>
  </rcc>
  <rfmt sheetId="2" sqref="R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1" start="0" length="2147483647">
    <dxf>
      <font/>
    </dxf>
  </rfmt>
  <rfmt sheetId="2" sqref="R51" start="0" length="2147483647">
    <dxf>
      <font/>
    </dxf>
  </rfmt>
  <rcc rId="3496" sId="2">
    <nc r="S51">
      <f>IF(Q51&gt;0,Q51,0)</f>
    </nc>
  </rcc>
  <rfmt sheetId="2" sqref="S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1" start="0" length="2147483647">
    <dxf>
      <font/>
    </dxf>
  </rfmt>
  <rfmt sheetId="2" sqref="S51" start="0" length="2147483647">
    <dxf>
      <font/>
    </dxf>
  </rfmt>
  <rcc rId="3497" sId="2">
    <nc r="T51">
      <f>IF(EXACT(D51,UPPER(D51)),1,0.01)/V51</f>
    </nc>
  </rcc>
  <rfmt sheetId="2" sqref="T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1" start="0" length="2147483647">
    <dxf>
      <font/>
    </dxf>
  </rfmt>
  <rfmt sheetId="2" sqref="T51" start="0" length="2147483647">
    <dxf>
      <font/>
    </dxf>
  </rfmt>
  <rcc rId="3498" sId="2">
    <nc r="U51">
      <v>0</v>
    </nc>
  </rcc>
  <rfmt sheetId="2" sqref="U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1" start="0" length="2147483647">
    <dxf>
      <font/>
    </dxf>
  </rfmt>
  <rfmt sheetId="2" sqref="U51" start="0" length="2147483647">
    <dxf>
      <font/>
    </dxf>
  </rfmt>
  <rcc rId="3499" sId="2">
    <nc r="V51">
      <v>1</v>
    </nc>
  </rcc>
  <rfmt sheetId="2" sqref="V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1" start="0" length="2147483647">
    <dxf>
      <font/>
    </dxf>
  </rfmt>
  <rfmt sheetId="2" sqref="V51" start="0" length="2147483647">
    <dxf>
      <font/>
    </dxf>
  </rfmt>
  <rcc rId="3500" sId="2">
    <nc r="W51">
      <f>IF(AND(Q51&lt;0,O51&gt;0),O51,0)</f>
    </nc>
  </rcc>
  <rfmt sheetId="2" sqref="W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1" start="0" length="2147483647">
    <dxf>
      <font/>
    </dxf>
  </rfmt>
  <rfmt sheetId="2" sqref="W51" start="0" length="2147483647">
    <dxf>
      <font/>
    </dxf>
  </rfmt>
  <rcc rId="3501" sId="2">
    <nc r="X51">
      <f>IF(AND(Q51&gt;0,O51&gt;0),O51,0)</f>
    </nc>
  </rcc>
  <rfmt sheetId="2" sqref="X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1" start="0" length="2147483647">
    <dxf>
      <font/>
    </dxf>
  </rfmt>
  <rfmt sheetId="2" sqref="X51" start="0" length="2147483647">
    <dxf>
      <font/>
    </dxf>
  </rfmt>
  <rcc rId="3502" sId="2">
    <nc r="AA51">
      <f>IF(OR(OR(F51="#N/A N/A",F51="#N/A Real Time"),OR(Z51="#N/A N/A",Z51="#N/A Real Time")),0,  F51 - Z51)</f>
    </nc>
  </rcc>
  <rfmt sheetId="2" sqref="AA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1" start="0" length="0">
    <dxf>
      <fill>
        <patternFill patternType="solid">
          <bgColor rgb="FFF2F2F2"/>
        </patternFill>
      </fill>
    </dxf>
  </rfmt>
  <rfmt sheetId="2" sqref="AA51" start="0" length="2147483647">
    <dxf>
      <font/>
    </dxf>
  </rfmt>
  <rfmt sheetId="2" sqref="AA51" start="0" length="2147483647">
    <dxf>
      <font/>
    </dxf>
  </rfmt>
  <rcc rId="3503" sId="2">
    <nc r="AB51">
      <f>IF(OR(Z51=0,Z51="#N/A N/A"),0,AA51 / Z51*100)</f>
    </nc>
  </rcc>
  <rfmt sheetId="2" sqref="AB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1" start="0" length="0">
    <dxf>
      <fill>
        <patternFill patternType="solid">
          <bgColor rgb="FFF2F2F2"/>
        </patternFill>
      </fill>
    </dxf>
  </rfmt>
  <rfmt sheetId="2" sqref="AB51" start="0" length="2147483647">
    <dxf>
      <font/>
    </dxf>
  </rfmt>
  <rfmt sheetId="2" sqref="AB51" start="0" length="2147483647">
    <dxf>
      <font/>
    </dxf>
  </rfmt>
  <rcc rId="3504" sId="2" numFmtId="4">
    <nc r="AC51">
      <v>-103000</v>
    </nc>
  </rcc>
  <rfmt sheetId="2" sqref="AC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1" start="0" length="0">
    <dxf>
      <fill>
        <patternFill patternType="solid">
          <bgColor rgb="FFF2F2F2"/>
        </patternFill>
      </fill>
    </dxf>
  </rfmt>
  <rfmt sheetId="2" sqref="AC51" start="0" length="2147483647">
    <dxf>
      <font/>
    </dxf>
  </rfmt>
  <rfmt sheetId="2" sqref="AC51" start="0" length="2147483647">
    <dxf>
      <font/>
    </dxf>
  </rfmt>
  <rcc rId="3505" sId="2">
    <nc r="AD51">
      <f>IF(D51 = D228,1,_xll.BDP(K51,$AD$3)*L51)</f>
    </nc>
  </rcc>
  <rfmt sheetId="2" sqref="AD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1" start="0" length="0">
    <dxf>
      <fill>
        <patternFill patternType="solid">
          <bgColor rgb="FFF2F2F2"/>
        </patternFill>
      </fill>
    </dxf>
  </rfmt>
  <rfmt sheetId="2" sqref="AD51" start="0" length="2147483647">
    <dxf>
      <font/>
    </dxf>
  </rfmt>
  <rfmt sheetId="2" sqref="AD51" start="0" length="2147483647">
    <dxf>
      <font/>
    </dxf>
  </rfmt>
  <rcc rId="3506" sId="2">
    <nc r="AE51">
      <f>AA51*AC51*T51/AD51 / AF228</f>
    </nc>
  </rcc>
  <rfmt sheetId="2" sqref="AE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1" start="0" length="0">
    <dxf>
      <fill>
        <patternFill patternType="solid">
          <bgColor rgb="FFF2F2F2"/>
        </patternFill>
      </fill>
    </dxf>
  </rfmt>
  <rfmt sheetId="2" sqref="AE51" start="0" length="2147483647">
    <dxf>
      <font/>
    </dxf>
  </rfmt>
  <rfmt sheetId="2" sqref="AE51" start="0" length="2147483647">
    <dxf>
      <font/>
    </dxf>
  </rfmt>
  <rcc rId="3507" sId="2" numFmtId="4">
    <oc r="J52">
      <v>-41000</v>
    </oc>
    <nc r="J52">
      <v>0</v>
    </nc>
  </rcc>
  <rcc rId="3508" sId="2" numFmtId="4">
    <oc r="AC52">
      <v>-41000</v>
    </oc>
    <nc r="AC52">
      <v>0</v>
    </nc>
  </rcc>
  <rcc rId="3509" sId="2" numFmtId="4">
    <oc r="J53">
      <v>-472000</v>
    </oc>
    <nc r="J53">
      <v>-493704</v>
    </nc>
  </rcc>
  <rcc rId="3510" sId="2" numFmtId="4">
    <oc r="AC53">
      <v>-472000</v>
    </oc>
    <nc r="AC53">
      <v>-493704</v>
    </nc>
  </rcc>
  <rcc rId="3511" sId="2" numFmtId="4">
    <oc r="J54">
      <v>-262000</v>
    </oc>
    <nc r="J54">
      <v>-183548</v>
    </nc>
  </rcc>
  <rcc rId="3512" sId="2" numFmtId="4">
    <oc r="AC54">
      <v>-262000</v>
    </oc>
    <nc r="AC54">
      <v>-183548</v>
    </nc>
  </rcc>
  <rcc rId="3513" sId="2" numFmtId="4">
    <oc r="J55">
      <v>-58000</v>
    </oc>
    <nc r="J55">
      <v>0</v>
    </nc>
  </rcc>
  <rcc rId="3514" sId="2" numFmtId="4">
    <oc r="AC55">
      <v>-58000</v>
    </oc>
    <nc r="AC55">
      <v>0</v>
    </nc>
  </rcc>
  <rrc rId="3515" sId="2" ref="A56:XFD5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56:AF56" start="0" length="0">
    <dxf>
      <fill>
        <patternFill patternType="none">
          <bgColor indexed="65"/>
        </patternFill>
      </fill>
    </dxf>
  </rfmt>
  <rfmt sheetId="2" sqref="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56" start="0" length="2147483647">
    <dxf>
      <font/>
    </dxf>
  </rfmt>
  <rfmt sheetId="2" sqref="A56" start="0" length="2147483647">
    <dxf>
      <font/>
    </dxf>
  </rfmt>
  <rfmt sheetId="2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6" start="0" length="2147483647">
    <dxf>
      <font/>
    </dxf>
  </rfmt>
  <rfmt sheetId="2" sqref="B56" start="0" length="2147483647">
    <dxf>
      <font/>
    </dxf>
  </rfmt>
  <rfmt sheetId="2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6" start="0" length="2147483647">
    <dxf>
      <font/>
    </dxf>
  </rfmt>
  <rfmt sheetId="2" sqref="C56" start="0" length="2147483647">
    <dxf>
      <font/>
    </dxf>
  </rfmt>
  <rfmt sheetId="2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6" start="0" length="2147483647">
    <dxf>
      <font/>
    </dxf>
  </rfmt>
  <rfmt sheetId="2" sqref="D56" start="0" length="2147483647">
    <dxf>
      <font/>
    </dxf>
  </rfmt>
  <rfmt sheetId="2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6" start="0" length="2147483647">
    <dxf>
      <font/>
    </dxf>
  </rfmt>
  <rfmt sheetId="2" sqref="E56" start="0" length="2147483647">
    <dxf>
      <font/>
    </dxf>
  </rfmt>
  <rfmt sheetId="2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6" start="0" length="2147483647">
    <dxf>
      <font/>
    </dxf>
  </rfmt>
  <rfmt sheetId="2" sqref="F56" start="0" length="2147483647">
    <dxf>
      <font/>
    </dxf>
  </rfmt>
  <rfmt sheetId="2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6" start="0" length="2147483647">
    <dxf>
      <font/>
    </dxf>
  </rfmt>
  <rfmt sheetId="2" sqref="G56" start="0" length="2147483647">
    <dxf>
      <font/>
    </dxf>
  </rfmt>
  <rfmt sheetId="2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6" start="0" length="2147483647">
    <dxf>
      <font/>
    </dxf>
  </rfmt>
  <rfmt sheetId="2" sqref="H56" start="0" length="2147483647">
    <dxf>
      <font/>
    </dxf>
  </rfmt>
  <rfmt sheetId="2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6" start="0" length="2147483647">
    <dxf>
      <font/>
    </dxf>
  </rfmt>
  <rfmt sheetId="2" sqref="I56" start="0" length="2147483647">
    <dxf>
      <font/>
    </dxf>
  </rfmt>
  <rfmt sheetId="2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6" start="0" length="2147483647">
    <dxf>
      <font/>
    </dxf>
  </rfmt>
  <rfmt sheetId="2" sqref="J56" start="0" length="2147483647">
    <dxf>
      <font/>
    </dxf>
  </rfmt>
  <rfmt sheetId="2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6" start="0" length="2147483647">
    <dxf>
      <font/>
    </dxf>
  </rfmt>
  <rfmt sheetId="2" sqref="K56" start="0" length="2147483647">
    <dxf>
      <font/>
    </dxf>
  </rfmt>
  <rfmt sheetId="2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6" start="0" length="2147483647">
    <dxf>
      <font/>
    </dxf>
  </rfmt>
  <rfmt sheetId="2" sqref="L56" start="0" length="2147483647">
    <dxf>
      <font/>
    </dxf>
  </rfmt>
  <rfmt sheetId="2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6" start="0" length="2147483647">
    <dxf>
      <font/>
    </dxf>
  </rfmt>
  <rfmt sheetId="2" sqref="M56" start="0" length="2147483647">
    <dxf>
      <font/>
    </dxf>
  </rfmt>
  <rfmt sheetId="2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6" start="0" length="2147483647">
    <dxf>
      <font/>
    </dxf>
  </rfmt>
  <rfmt sheetId="2" sqref="N56" start="0" length="2147483647">
    <dxf>
      <font/>
    </dxf>
  </rfmt>
  <rfmt sheetId="2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6" start="0" length="2147483647">
    <dxf>
      <font/>
    </dxf>
  </rfmt>
  <rfmt sheetId="2" sqref="O56" start="0" length="2147483647">
    <dxf>
      <font/>
    </dxf>
  </rfmt>
  <rfmt sheetId="2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6" start="0" length="2147483647">
    <dxf>
      <font/>
    </dxf>
  </rfmt>
  <rfmt sheetId="2" sqref="P56" start="0" length="2147483647">
    <dxf>
      <font/>
    </dxf>
  </rfmt>
  <rfmt sheetId="2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6" start="0" length="2147483647">
    <dxf>
      <font/>
    </dxf>
  </rfmt>
  <rfmt sheetId="2" sqref="Q56" start="0" length="2147483647">
    <dxf>
      <font/>
    </dxf>
  </rfmt>
  <rfmt sheetId="2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6" start="0" length="2147483647">
    <dxf>
      <font/>
    </dxf>
  </rfmt>
  <rfmt sheetId="2" sqref="R56" start="0" length="2147483647">
    <dxf>
      <font/>
    </dxf>
  </rfmt>
  <rfmt sheetId="2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6" start="0" length="2147483647">
    <dxf>
      <font/>
    </dxf>
  </rfmt>
  <rfmt sheetId="2" sqref="S56" start="0" length="2147483647">
    <dxf>
      <font/>
    </dxf>
  </rfmt>
  <rfmt sheetId="2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6" start="0" length="2147483647">
    <dxf>
      <font/>
    </dxf>
  </rfmt>
  <rfmt sheetId="2" sqref="T56" start="0" length="2147483647">
    <dxf>
      <font/>
    </dxf>
  </rfmt>
  <rfmt sheetId="2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6" start="0" length="2147483647">
    <dxf>
      <font/>
    </dxf>
  </rfmt>
  <rfmt sheetId="2" sqref="U56" start="0" length="2147483647">
    <dxf>
      <font/>
    </dxf>
  </rfmt>
  <rfmt sheetId="2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6" start="0" length="2147483647">
    <dxf>
      <font/>
    </dxf>
  </rfmt>
  <rfmt sheetId="2" sqref="V56" start="0" length="2147483647">
    <dxf>
      <font/>
    </dxf>
  </rfmt>
  <rfmt sheetId="2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6" start="0" length="2147483647">
    <dxf>
      <font/>
    </dxf>
  </rfmt>
  <rfmt sheetId="2" sqref="W56" start="0" length="2147483647">
    <dxf>
      <font/>
    </dxf>
  </rfmt>
  <rfmt sheetId="2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6" start="0" length="2147483647">
    <dxf>
      <font/>
    </dxf>
  </rfmt>
  <rfmt sheetId="2" sqref="X56" start="0" length="2147483647">
    <dxf>
      <font/>
    </dxf>
  </rfmt>
  <rfmt sheetId="2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56" start="0" length="2147483647">
    <dxf>
      <font/>
    </dxf>
  </rfmt>
  <rfmt sheetId="2" sqref="Y56" start="0" length="2147483647">
    <dxf>
      <font/>
    </dxf>
  </rfmt>
  <rfmt sheetId="2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6" start="0" length="0">
    <dxf>
      <fill>
        <patternFill patternType="solid">
          <bgColor rgb="FFF2F2F2"/>
        </patternFill>
      </fill>
    </dxf>
  </rfmt>
  <rfmt sheetId="2" sqref="Z56" start="0" length="2147483647">
    <dxf>
      <font/>
    </dxf>
  </rfmt>
  <rfmt sheetId="2" sqref="Z56" start="0" length="2147483647">
    <dxf>
      <font/>
    </dxf>
  </rfmt>
  <rfmt sheetId="2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6" start="0" length="0">
    <dxf>
      <fill>
        <patternFill patternType="solid">
          <bgColor rgb="FFF2F2F2"/>
        </patternFill>
      </fill>
    </dxf>
  </rfmt>
  <rfmt sheetId="2" sqref="AA56" start="0" length="2147483647">
    <dxf>
      <font/>
    </dxf>
  </rfmt>
  <rfmt sheetId="2" sqref="AA56" start="0" length="2147483647">
    <dxf>
      <font/>
    </dxf>
  </rfmt>
  <rfmt sheetId="2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6" start="0" length="0">
    <dxf>
      <fill>
        <patternFill patternType="solid">
          <bgColor rgb="FFF2F2F2"/>
        </patternFill>
      </fill>
    </dxf>
  </rfmt>
  <rfmt sheetId="2" sqref="AB56" start="0" length="2147483647">
    <dxf>
      <font/>
    </dxf>
  </rfmt>
  <rfmt sheetId="2" sqref="AB56" start="0" length="2147483647">
    <dxf>
      <font/>
    </dxf>
  </rfmt>
  <rfmt sheetId="2" sqref="A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6" start="0" length="0">
    <dxf>
      <fill>
        <patternFill patternType="solid">
          <bgColor rgb="FFF2F2F2"/>
        </patternFill>
      </fill>
    </dxf>
  </rfmt>
  <rfmt sheetId="2" sqref="AC56" start="0" length="2147483647">
    <dxf>
      <font/>
    </dxf>
  </rfmt>
  <rfmt sheetId="2" sqref="AC56" start="0" length="2147483647">
    <dxf>
      <font/>
    </dxf>
  </rfmt>
  <rfmt sheetId="2" sqref="A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6" start="0" length="0">
    <dxf>
      <fill>
        <patternFill patternType="solid">
          <bgColor rgb="FFF2F2F2"/>
        </patternFill>
      </fill>
    </dxf>
  </rfmt>
  <rfmt sheetId="2" sqref="AD56" start="0" length="2147483647">
    <dxf>
      <font/>
    </dxf>
  </rfmt>
  <rfmt sheetId="2" sqref="AD56" start="0" length="2147483647">
    <dxf>
      <font/>
    </dxf>
  </rfmt>
  <rfmt sheetId="2" sqref="A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6" start="0" length="0">
    <dxf>
      <fill>
        <patternFill patternType="solid">
          <bgColor rgb="FFF2F2F2"/>
        </patternFill>
      </fill>
    </dxf>
  </rfmt>
  <rfmt sheetId="2" sqref="AE56" start="0" length="2147483647">
    <dxf>
      <font/>
    </dxf>
  </rfmt>
  <rfmt sheetId="2" sqref="AE56" start="0" length="2147483647">
    <dxf>
      <font/>
    </dxf>
  </rfmt>
  <rfmt sheetId="2" sqref="A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56" start="0" length="0">
    <dxf>
      <fill>
        <patternFill patternType="solid">
          <bgColor rgb="FFF2F2F2"/>
        </patternFill>
      </fill>
    </dxf>
  </rfmt>
  <rfmt sheetId="2" sqref="AF56" start="0" length="2147483647">
    <dxf>
      <font/>
    </dxf>
  </rfmt>
  <rfmt sheetId="2" sqref="AF56" start="0" length="2147483647">
    <dxf>
      <font/>
    </dxf>
  </rfmt>
  <rcc rId="3516" sId="2">
    <nc r="B56">
      <v>1770</v>
    </nc>
  </rcc>
  <rfmt sheetId="2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56" start="0" length="2147483647">
    <dxf>
      <font/>
    </dxf>
  </rfmt>
  <rfmt sheetId="2" sqref="B56" start="0" length="2147483647">
    <dxf>
      <font/>
    </dxf>
  </rfmt>
  <rcc rId="3517" sId="2">
    <nc r="C56" t="inlineStr">
      <is>
        <t>PSM GY Equity</t>
      </is>
    </nc>
  </rcc>
  <rfmt sheetId="2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56" start="0" length="2147483647">
    <dxf>
      <font/>
    </dxf>
  </rfmt>
  <rfmt sheetId="2" sqref="C56" start="0" length="2147483647">
    <dxf>
      <font/>
    </dxf>
  </rfmt>
  <rcc rId="3518" sId="2">
    <nc r="E56" t="inlineStr">
      <is>
        <t>ProSiebenSat.1 Media</t>
      </is>
    </nc>
  </rcc>
  <rfmt sheetId="2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56" start="0" length="2147483647">
    <dxf>
      <font/>
    </dxf>
  </rfmt>
  <rfmt sheetId="2" sqref="E56" start="0" length="2147483647">
    <dxf>
      <font/>
    </dxf>
  </rfmt>
  <rcc rId="3519" sId="2">
    <nc r="D56">
      <f>_xll.BDP(C56,$D$3)</f>
    </nc>
  </rcc>
  <rfmt sheetId="2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56" start="0" length="2147483647">
    <dxf>
      <font/>
    </dxf>
  </rfmt>
  <rfmt sheetId="2" sqref="D56" start="0" length="2147483647">
    <dxf>
      <font/>
    </dxf>
  </rfmt>
  <rcc rId="3520" sId="2">
    <nc r="F56">
      <f>_xll.BDP(C56,$F$3)</f>
    </nc>
  </rcc>
  <rfmt sheetId="2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56" start="0" length="2147483647">
    <dxf>
      <font/>
    </dxf>
  </rfmt>
  <rfmt sheetId="2" sqref="F56" start="0" length="2147483647">
    <dxf>
      <font/>
    </dxf>
  </rfmt>
  <rcc rId="3521" sId="2">
    <nc r="G56">
      <f>_xll.BDP(C56,$G$3)</f>
    </nc>
  </rcc>
  <rfmt sheetId="2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56" start="0" length="2147483647">
    <dxf>
      <font/>
    </dxf>
  </rfmt>
  <rfmt sheetId="2" sqref="G56" start="0" length="2147483647">
    <dxf>
      <font/>
    </dxf>
  </rfmt>
  <rcc rId="3522" sId="2">
    <nc r="Z56">
      <f>_xll.BDH(C56,$Z$3,$D$1,$D$1)</f>
    </nc>
  </rcc>
  <rfmt sheetId="2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56" start="0" length="0">
    <dxf>
      <fill>
        <patternFill patternType="solid">
          <bgColor rgb="FFF2F2F2"/>
        </patternFill>
      </fill>
    </dxf>
  </rfmt>
  <rfmt sheetId="2" sqref="Z56" start="0" length="2147483647">
    <dxf>
      <font/>
    </dxf>
  </rfmt>
  <rfmt sheetId="2" sqref="Z56" start="0" length="2147483647">
    <dxf>
      <font/>
    </dxf>
  </rfmt>
  <rcc rId="3523" sId="2">
    <nc r="H56">
      <f>IF(OR(OR(G56="#N/A N/A",G56="#N/A Real Time"),OR(F56="#N/A N/A",F56="#N/A Real Time")),0,  G56 - F56)</f>
    </nc>
  </rcc>
  <rfmt sheetId="2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56" start="0" length="2147483647">
    <dxf>
      <font/>
    </dxf>
  </rfmt>
  <rfmt sheetId="2" sqref="H56" start="0" length="2147483647">
    <dxf>
      <font/>
    </dxf>
  </rfmt>
  <rcc rId="3524" sId="2">
    <nc r="I56">
      <f>IF(OR(F56=0,F56="#N/A N/A"),0,H56 / F56*100)</f>
    </nc>
  </rcc>
  <rfmt sheetId="2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56" start="0" length="2147483647">
    <dxf>
      <font/>
    </dxf>
  </rfmt>
  <rfmt sheetId="2" sqref="I56" start="0" length="2147483647">
    <dxf>
      <font/>
    </dxf>
  </rfmt>
  <rcc rId="3525" sId="2" numFmtId="4">
    <nc r="J56">
      <v>-118000</v>
    </nc>
  </rcc>
  <rfmt sheetId="2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56" start="0" length="2147483647">
    <dxf>
      <font/>
    </dxf>
  </rfmt>
  <rfmt sheetId="2" sqref="J56" start="0" length="2147483647">
    <dxf>
      <font/>
    </dxf>
  </rfmt>
  <rcc rId="3526" sId="2">
    <nc r="K56">
      <f>CONCATENATE(D229,D56, " Curncy")</f>
    </nc>
  </rcc>
  <rfmt sheetId="2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56" start="0" length="2147483647">
    <dxf>
      <font/>
    </dxf>
  </rfmt>
  <rfmt sheetId="2" sqref="K56" start="0" length="2147483647">
    <dxf>
      <font/>
    </dxf>
  </rfmt>
  <rcc rId="3527" sId="2">
    <nc r="L56">
      <f>IF(D56 = D229,1,_xll.BDP(K56,$L$3))</f>
    </nc>
  </rcc>
  <rfmt sheetId="2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56" start="0" length="2147483647">
    <dxf>
      <font/>
    </dxf>
  </rfmt>
  <rfmt sheetId="2" sqref="L56" start="0" length="2147483647">
    <dxf>
      <font/>
    </dxf>
  </rfmt>
  <rcc rId="3528" sId="2">
    <nc r="M56">
      <f>IF(D56 = D229,1,_xll.BDP(K56,$M$3)*L56)</f>
    </nc>
  </rcc>
  <rfmt sheetId="2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56" start="0" length="2147483647">
    <dxf>
      <font/>
    </dxf>
  </rfmt>
  <rfmt sheetId="2" sqref="M56" start="0" length="2147483647">
    <dxf>
      <font/>
    </dxf>
  </rfmt>
  <rcc rId="3529" sId="2">
    <nc r="N56">
      <f>H56*J56*T56/M56</f>
    </nc>
  </rcc>
  <rfmt sheetId="2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56" start="0" length="2147483647">
    <dxf>
      <font/>
    </dxf>
  </rfmt>
  <rfmt sheetId="2" sqref="N56" start="0" length="2147483647">
    <dxf>
      <font/>
    </dxf>
  </rfmt>
  <rcc rId="3530" sId="2">
    <nc r="O56">
      <f>N56 / Y229</f>
    </nc>
  </rcc>
  <rfmt sheetId="2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56" start="0" length="2147483647">
    <dxf>
      <font/>
    </dxf>
  </rfmt>
  <rfmt sheetId="2" sqref="O56" start="0" length="2147483647">
    <dxf>
      <font/>
    </dxf>
  </rfmt>
  <rcc rId="3531" sId="2">
    <nc r="P56">
      <f>IF(J56=0,0,G56*J56*T56/M56)</f>
    </nc>
  </rcc>
  <rfmt sheetId="2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56" start="0" length="2147483647">
    <dxf>
      <font/>
    </dxf>
  </rfmt>
  <rfmt sheetId="2" sqref="P56" start="0" length="2147483647">
    <dxf>
      <font/>
    </dxf>
  </rfmt>
  <rcc rId="3532" sId="2">
    <nc r="Q56">
      <f>P56 / Y229*100</f>
    </nc>
  </rcc>
  <rfmt sheetId="2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56" start="0" length="2147483647">
    <dxf>
      <font/>
    </dxf>
  </rfmt>
  <rfmt sheetId="2" sqref="Q56" start="0" length="2147483647">
    <dxf>
      <font/>
    </dxf>
  </rfmt>
  <rcc rId="3533" sId="2">
    <nc r="R56">
      <f>IF(Q56&lt;0,Q56,0)</f>
    </nc>
  </rcc>
  <rfmt sheetId="2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56" start="0" length="2147483647">
    <dxf>
      <font/>
    </dxf>
  </rfmt>
  <rfmt sheetId="2" sqref="R56" start="0" length="2147483647">
    <dxf>
      <font/>
    </dxf>
  </rfmt>
  <rcc rId="3534" sId="2">
    <nc r="S56">
      <f>IF(Q56&gt;0,Q56,0)</f>
    </nc>
  </rcc>
  <rfmt sheetId="2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56" start="0" length="2147483647">
    <dxf>
      <font/>
    </dxf>
  </rfmt>
  <rfmt sheetId="2" sqref="S56" start="0" length="2147483647">
    <dxf>
      <font/>
    </dxf>
  </rfmt>
  <rcc rId="3535" sId="2">
    <nc r="T56">
      <f>IF(EXACT(D56,UPPER(D56)),1,0.01)/V56</f>
    </nc>
  </rcc>
  <rfmt sheetId="2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56" start="0" length="2147483647">
    <dxf>
      <font/>
    </dxf>
  </rfmt>
  <rfmt sheetId="2" sqref="T56" start="0" length="2147483647">
    <dxf>
      <font/>
    </dxf>
  </rfmt>
  <rcc rId="3536" sId="2">
    <nc r="U56">
      <v>0</v>
    </nc>
  </rcc>
  <rfmt sheetId="2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56" start="0" length="2147483647">
    <dxf>
      <font/>
    </dxf>
  </rfmt>
  <rfmt sheetId="2" sqref="U56" start="0" length="2147483647">
    <dxf>
      <font/>
    </dxf>
  </rfmt>
  <rcc rId="3537" sId="2">
    <nc r="V56">
      <v>1</v>
    </nc>
  </rcc>
  <rfmt sheetId="2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56" start="0" length="2147483647">
    <dxf>
      <font/>
    </dxf>
  </rfmt>
  <rfmt sheetId="2" sqref="V56" start="0" length="2147483647">
    <dxf>
      <font/>
    </dxf>
  </rfmt>
  <rcc rId="3538" sId="2">
    <nc r="W56">
      <f>IF(AND(Q56&lt;0,O56&gt;0),O56,0)</f>
    </nc>
  </rcc>
  <rfmt sheetId="2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56" start="0" length="2147483647">
    <dxf>
      <font/>
    </dxf>
  </rfmt>
  <rfmt sheetId="2" sqref="W56" start="0" length="2147483647">
    <dxf>
      <font/>
    </dxf>
  </rfmt>
  <rcc rId="3539" sId="2">
    <nc r="X56">
      <f>IF(AND(Q56&gt;0,O56&gt;0),O56,0)</f>
    </nc>
  </rcc>
  <rfmt sheetId="2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56" start="0" length="2147483647">
    <dxf>
      <font/>
    </dxf>
  </rfmt>
  <rfmt sheetId="2" sqref="X56" start="0" length="2147483647">
    <dxf>
      <font/>
    </dxf>
  </rfmt>
  <rcc rId="3540" sId="2">
    <nc r="AA56">
      <f>IF(OR(OR(F56="#N/A N/A",F56="#N/A Real Time"),OR(Z56="#N/A N/A",Z56="#N/A Real Time")),0,  F56 - Z56)</f>
    </nc>
  </rcc>
  <rfmt sheetId="2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56" start="0" length="0">
    <dxf>
      <fill>
        <patternFill patternType="solid">
          <bgColor rgb="FFF2F2F2"/>
        </patternFill>
      </fill>
    </dxf>
  </rfmt>
  <rfmt sheetId="2" sqref="AA56" start="0" length="2147483647">
    <dxf>
      <font/>
    </dxf>
  </rfmt>
  <rfmt sheetId="2" sqref="AA56" start="0" length="2147483647">
    <dxf>
      <font/>
    </dxf>
  </rfmt>
  <rcc rId="3541" sId="2">
    <nc r="AB56">
      <f>IF(OR(Z56=0,Z56="#N/A N/A"),0,AA56 / Z56*100)</f>
    </nc>
  </rcc>
  <rfmt sheetId="2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56" start="0" length="0">
    <dxf>
      <fill>
        <patternFill patternType="solid">
          <bgColor rgb="FFF2F2F2"/>
        </patternFill>
      </fill>
    </dxf>
  </rfmt>
  <rfmt sheetId="2" sqref="AB56" start="0" length="2147483647">
    <dxf>
      <font/>
    </dxf>
  </rfmt>
  <rfmt sheetId="2" sqref="AB56" start="0" length="2147483647">
    <dxf>
      <font/>
    </dxf>
  </rfmt>
  <rcc rId="3542" sId="2" numFmtId="4">
    <nc r="AC56">
      <v>-118000</v>
    </nc>
  </rcc>
  <rfmt sheetId="2" sqref="A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56" start="0" length="0">
    <dxf>
      <fill>
        <patternFill patternType="solid">
          <bgColor rgb="FFF2F2F2"/>
        </patternFill>
      </fill>
    </dxf>
  </rfmt>
  <rfmt sheetId="2" sqref="AC56" start="0" length="2147483647">
    <dxf>
      <font/>
    </dxf>
  </rfmt>
  <rfmt sheetId="2" sqref="AC56" start="0" length="2147483647">
    <dxf>
      <font/>
    </dxf>
  </rfmt>
  <rcc rId="3543" sId="2">
    <nc r="AD56">
      <f>IF(D56 = D229,1,_xll.BDP(K56,$AD$3)*L56)</f>
    </nc>
  </rcc>
  <rfmt sheetId="2" sqref="A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56" start="0" length="0">
    <dxf>
      <fill>
        <patternFill patternType="solid">
          <bgColor rgb="FFF2F2F2"/>
        </patternFill>
      </fill>
    </dxf>
  </rfmt>
  <rfmt sheetId="2" sqref="AD56" start="0" length="2147483647">
    <dxf>
      <font/>
    </dxf>
  </rfmt>
  <rfmt sheetId="2" sqref="AD56" start="0" length="2147483647">
    <dxf>
      <font/>
    </dxf>
  </rfmt>
  <rcc rId="3544" sId="2">
    <nc r="AE56">
      <f>AA56*AC56*T56/AD56 / AF229</f>
    </nc>
  </rcc>
  <rfmt sheetId="2" sqref="A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56" start="0" length="0">
    <dxf>
      <fill>
        <patternFill patternType="solid">
          <bgColor rgb="FFF2F2F2"/>
        </patternFill>
      </fill>
    </dxf>
  </rfmt>
  <rfmt sheetId="2" sqref="AE56" start="0" length="2147483647">
    <dxf>
      <font/>
    </dxf>
  </rfmt>
  <rfmt sheetId="2" sqref="AE56" start="0" length="2147483647">
    <dxf>
      <font/>
    </dxf>
  </rfmt>
  <rcc rId="3545" sId="2" numFmtId="4">
    <oc r="J57">
      <v>9391</v>
    </oc>
    <nc r="J57">
      <v>8987</v>
    </nc>
  </rcc>
  <rcc rId="3546" sId="2" numFmtId="4">
    <oc r="AC57">
      <v>9391</v>
    </oc>
    <nc r="AC57">
      <v>8987</v>
    </nc>
  </rcc>
  <rcc rId="3547" sId="2" numFmtId="4">
    <oc r="J58">
      <v>-10424</v>
    </oc>
    <nc r="J58">
      <v>-50473</v>
    </nc>
  </rcc>
  <rcc rId="3548" sId="2" numFmtId="4">
    <oc r="AC58">
      <v>-10424</v>
    </oc>
    <nc r="AC58">
      <v>-50473</v>
    </nc>
  </rcc>
  <rcc rId="3549" sId="2" numFmtId="4">
    <oc r="J59">
      <v>-213000</v>
    </oc>
    <nc r="J59">
      <v>-173314</v>
    </nc>
  </rcc>
  <rcc rId="3550" sId="2" numFmtId="4">
    <oc r="AC59">
      <v>-213000</v>
    </oc>
    <nc r="AC59">
      <v>-173314</v>
    </nc>
  </rcc>
  <rcc rId="3551" sId="2" numFmtId="4">
    <oc r="J60">
      <v>-94728</v>
    </oc>
    <nc r="J60">
      <v>-90655</v>
    </nc>
  </rcc>
  <rcc rId="3552" sId="2" numFmtId="4">
    <oc r="AC60">
      <v>-94728</v>
    </oc>
    <nc r="AC60">
      <v>-90655</v>
    </nc>
  </rcc>
  <rcc rId="3553" sId="2" numFmtId="4">
    <oc r="J61">
      <v>169928</v>
    </oc>
    <nc r="J61">
      <v>231966</v>
    </nc>
  </rcc>
  <rcc rId="3554" sId="2" numFmtId="4">
    <oc r="AC61">
      <v>169928</v>
    </oc>
    <nc r="AC61">
      <v>231966</v>
    </nc>
  </rcc>
  <rcc rId="3555" sId="2" numFmtId="4">
    <oc r="J62">
      <v>-16000</v>
    </oc>
    <nc r="J62">
      <v>-15312</v>
    </nc>
  </rcc>
  <rcc rId="3556" sId="2" numFmtId="4">
    <oc r="AC62">
      <v>-16000</v>
    </oc>
    <nc r="AC62">
      <v>-15312</v>
    </nc>
  </rcc>
  <rcc rId="3557" sId="2" numFmtId="4">
    <oc r="J63">
      <v>-35500</v>
    </oc>
    <nc r="J63">
      <v>0</v>
    </nc>
  </rcc>
  <rcc rId="3558" sId="2" numFmtId="4">
    <oc r="AC63">
      <v>-35500</v>
    </oc>
    <nc r="AC63">
      <v>0</v>
    </nc>
  </rcc>
  <rrc rId="3559" sId="2" ref="A52:XFD52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52:XFD52" start="0" length="0"/>
    <rcc rId="0" sId="2">
      <nc r="B52">
        <v>3982</v>
      </nc>
    </rcc>
    <rcc rId="0" sId="2">
      <nc r="C52" t="inlineStr">
        <is>
          <t>LHA GY Equity</t>
        </is>
      </nc>
    </rcc>
    <rcc rId="0" sId="2">
      <nc r="D52">
        <f>_xll.BDP(C52,$D$3)</f>
      </nc>
    </rcc>
    <rcc rId="0" sId="2">
      <nc r="E52" t="inlineStr">
        <is>
          <t>Deutsche Lufthansa</t>
        </is>
      </nc>
    </rcc>
    <rcc rId="0" sId="2" s="1" dxf="1">
      <nc r="F52">
        <f>_xll.BDP(C52,$F$3)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52">
        <f>_xll.BDP(C52,$G$3)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52">
        <f>IF(OR(OR(G52="#N/A N/A",G52="#N/A Real Time"),OR(F52="#N/A N/A",F52="#N/A Real Time")),0,  G52 - F52)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52">
        <f>IF(OR(F52=0,F52="#N/A N/A"),0,H52 / F52*100)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5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52">
        <f>CONCATENATE(D229,D52, " Curncy")</f>
      </nc>
    </rcc>
    <rcc rId="0" sId="2">
      <nc r="L52">
        <f>IF(D52 = D229,1,_xll.BDP(K52,$L$3))</f>
      </nc>
    </rcc>
    <rcc rId="0" sId="2" s="1" dxf="1">
      <nc r="M52">
        <f>IF(D52 = D229,1,_xll.BDP(K52,$M$3)*L52)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52">
        <f>H52*J52*T52/M52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52">
        <f>N52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52">
        <f>IF(J52=0,0,G52*J52*T52/M52)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52">
        <f>P52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52">
        <f>IF(Q52&lt;0,Q52,0)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52">
        <f>IF(Q52&gt;0,Q52,0)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52">
        <f>IF(EXACT(D52,UPPER(D52)),1,0.01)/V52</f>
      </nc>
    </rcc>
    <rcc rId="0" sId="2">
      <nc r="U52">
        <v>0</v>
      </nc>
    </rcc>
    <rcc rId="0" sId="2">
      <nc r="V52">
        <v>1</v>
      </nc>
    </rcc>
    <rcc rId="0" sId="2" s="1" dxf="1">
      <nc r="W52">
        <f>IF(AND(Q52&lt;0,O52&gt;0),O52,0)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52">
        <f>IF(AND(Q52&gt;0,O52&gt;0),O52,0)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52">
        <f>_xll.BDH(C52,$Z$3,$D$1,$D$1)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52">
        <f>IF(OR(OR(F52="#N/A N/A",F52="#N/A Real Time"),OR(Z52="#N/A N/A",Z52="#N/A Real Time")),0,  F52 - Z52)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52">
        <f>IF(OR(Z52=0,Z52="#N/A N/A"),0,AA52 / Z52*100)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5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52">
        <f>IF(D52 = D229,1,_xll.BDP(K52,$AD$3)*L52)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52">
        <f>AA52*AC52*T52/AD52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52" start="0" length="0">
      <dxf>
        <fill>
          <patternFill patternType="solid">
            <bgColor rgb="FFF2F2F2"/>
          </patternFill>
        </fill>
      </dxf>
    </rfmt>
  </rrc>
  <rrc rId="3560" sId="2" ref="A54:XFD54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54:XFD54" start="0" length="0"/>
    <rcc rId="0" sId="2">
      <nc r="B54">
        <v>1933</v>
      </nc>
    </rcc>
    <rcc rId="0" sId="2">
      <nc r="C54" t="inlineStr">
        <is>
          <t>SDF GY Equity</t>
        </is>
      </nc>
    </rcc>
    <rcc rId="0" sId="2">
      <nc r="D54">
        <f>_xll.BDP(C54,$D$3)</f>
      </nc>
    </rcc>
    <rcc rId="0" sId="2">
      <nc r="E54" t="inlineStr">
        <is>
          <t>K+S</t>
        </is>
      </nc>
    </rcc>
    <rcc rId="0" sId="2" s="1" dxf="1">
      <nc r="F54">
        <f>_xll.BDP(C54,$F$3)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54">
        <f>_xll.BDP(C54,$G$3)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54">
        <f>IF(OR(OR(G54="#N/A N/A",G54="#N/A Real Time"),OR(F54="#N/A N/A",F54="#N/A Real Time")),0,  G54 - F54)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54">
        <f>IF(OR(F54=0,F54="#N/A N/A"),0,H54 / F54*100)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5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54">
        <f>CONCATENATE(D228,D54, " Curncy")</f>
      </nc>
    </rcc>
    <rcc rId="0" sId="2">
      <nc r="L54">
        <f>IF(D54 = D228,1,_xll.BDP(K54,$L$3))</f>
      </nc>
    </rcc>
    <rcc rId="0" sId="2" s="1" dxf="1">
      <nc r="M54">
        <f>IF(D54 = D228,1,_xll.BDP(K54,$M$3)*L54)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54">
        <f>H54*J54*T54/M54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54">
        <f>N54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54">
        <f>IF(J54=0,0,G54*J54*T54/M54)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54">
        <f>P54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54">
        <f>IF(Q54&lt;0,Q54,0)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54">
        <f>IF(Q54&gt;0,Q54,0)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54">
        <f>IF(EXACT(D54,UPPER(D54)),1,0.01)/V54</f>
      </nc>
    </rcc>
    <rcc rId="0" sId="2">
      <nc r="U54">
        <v>0</v>
      </nc>
    </rcc>
    <rcc rId="0" sId="2">
      <nc r="V54">
        <v>1</v>
      </nc>
    </rcc>
    <rcc rId="0" sId="2" s="1" dxf="1">
      <nc r="W54">
        <f>IF(AND(Q54&lt;0,O54&gt;0),O54,0)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54">
        <f>IF(AND(Q54&gt;0,O54&gt;0),O54,0)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54">
        <f>_xll.BDH(C54,$Z$3,$D$1,$D$1)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54">
        <f>IF(OR(OR(F54="#N/A N/A",F54="#N/A Real Time"),OR(Z54="#N/A N/A",Z54="#N/A Real Time")),0,  F54 - Z54)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54">
        <f>IF(OR(Z54=0,Z54="#N/A N/A"),0,AA54 / Z54*100)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5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54">
        <f>IF(D54 = D228,1,_xll.BDP(K54,$AD$3)*L54)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54">
        <f>AA54*AC54*T54/AD54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54" start="0" length="0">
      <dxf>
        <fill>
          <patternFill patternType="solid">
            <bgColor rgb="FFF2F2F2"/>
          </patternFill>
        </fill>
      </dxf>
    </rfmt>
  </rrc>
  <rrc rId="3561" sId="2" ref="A61:XFD61" action="deleteRow">
    <undo index="0" exp="area" dr="AE47:AE61" r="AE62" sId="2"/>
    <undo index="0" exp="area" dr="X47:X61" r="X62" sId="2"/>
    <undo index="0" exp="area" dr="W47:W61" r="W62" sId="2"/>
    <undo index="0" exp="area" dr="S47:S61" r="S62" sId="2"/>
    <undo index="0" exp="area" dr="R47:R61" r="R62" sId="2"/>
    <undo index="0" exp="area" dr="Q47:Q61" r="Q62" sId="2"/>
    <undo index="0" exp="area" dr="P47:P61" r="P62" sId="2"/>
    <undo index="0" exp="area" dr="O47:O61" r="O62" sId="2"/>
    <undo index="0" exp="area" dr="N47:N61" r="N62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61:XFD61" start="0" length="0"/>
    <rcc rId="0" sId="2">
      <nc r="B61">
        <v>19393</v>
      </nc>
    </rcc>
    <rcc rId="0" sId="2">
      <nc r="C61" t="inlineStr">
        <is>
          <t>WDI GY Equity</t>
        </is>
      </nc>
    </rcc>
    <rcc rId="0" sId="2">
      <nc r="D61">
        <f>_xll.BDP(C61,$D$3)</f>
      </nc>
    </rcc>
    <rcc rId="0" sId="2">
      <nc r="E61" t="inlineStr">
        <is>
          <t>Wirecard</t>
        </is>
      </nc>
    </rcc>
    <rcc rId="0" sId="2" s="1" dxf="1">
      <nc r="F61">
        <f>_xll.BDP(C61,$F$3)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61">
        <f>_xll.BDP(C61,$G$3)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61">
        <f>IF(OR(OR(G61="#N/A N/A",G61="#N/A Real Time"),OR(F61="#N/A N/A",F61="#N/A Real Time")),0,  G61 - F61)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61">
        <f>IF(OR(F61=0,F61="#N/A N/A"),0,H61 / F61*100)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6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61">
        <f>CONCATENATE(D227,D61, " Curncy")</f>
      </nc>
    </rcc>
    <rcc rId="0" sId="2">
      <nc r="L61">
        <f>IF(D61 = D227,1,_xll.BDP(K61,$L$3))</f>
      </nc>
    </rcc>
    <rcc rId="0" sId="2" s="1" dxf="1">
      <nc r="M61">
        <f>IF(D61 = D227,1,_xll.BDP(K61,$M$3)*L61)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61">
        <f>H61*J61*T61/M61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61">
        <f>N61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61">
        <f>IF(J61=0,0,G61*J61*T61/M61)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61">
        <f>P61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61">
        <f>IF(Q61&lt;0,Q61,0)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61">
        <f>IF(Q61&gt;0,Q61,0)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61">
        <f>IF(EXACT(D61,UPPER(D61)),1,0.01)/V61</f>
      </nc>
    </rcc>
    <rcc rId="0" sId="2">
      <nc r="U61">
        <v>0</v>
      </nc>
    </rcc>
    <rcc rId="0" sId="2">
      <nc r="V61">
        <v>1</v>
      </nc>
    </rcc>
    <rcc rId="0" sId="2" s="1" dxf="1">
      <nc r="W61">
        <f>IF(AND(Q61&lt;0,O61&gt;0),O61,0)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61">
        <f>IF(AND(Q61&gt;0,O61&gt;0),O61,0)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61">
        <f>_xll.BDH(C61,$Z$3,$D$1,$D$1)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61">
        <f>IF(OR(OR(F61="#N/A N/A",F61="#N/A Real Time"),OR(Z61="#N/A N/A",Z61="#N/A Real Time")),0,  F61 - Z61)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61">
        <f>IF(OR(Z61=0,Z61="#N/A N/A"),0,AA61 / Z61*100)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6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61">
        <f>IF(D61 = D227,1,_xll.BDP(K61,$AD$3)*L61)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61">
        <f>AA61*AC61*T61/AD61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61" start="0" length="0">
      <dxf>
        <fill>
          <patternFill patternType="solid">
            <bgColor rgb="FFF2F2F2"/>
          </patternFill>
        </fill>
      </dxf>
    </rfmt>
  </rrc>
  <rfmt sheetId="2" sqref="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61" start="0" length="2147483647">
    <dxf>
      <font>
        <b/>
      </font>
    </dxf>
  </rfmt>
  <rfmt sheetId="2" sqref="A61" start="0" length="2147483647">
    <dxf>
      <font/>
    </dxf>
  </rfmt>
  <rfmt sheetId="2" sqref="A61" start="0" length="0">
    <dxf>
      <border>
        <left/>
        <right/>
        <top style="thin">
          <color indexed="64"/>
        </top>
        <bottom/>
      </border>
    </dxf>
  </rfmt>
  <rfmt sheetId="2" sqref="A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61" start="0" length="2147483647">
    <dxf>
      <font>
        <b/>
      </font>
    </dxf>
  </rfmt>
  <rfmt sheetId="2" sqref="B61" start="0" length="2147483647">
    <dxf>
      <font/>
    </dxf>
  </rfmt>
  <rfmt sheetId="2" sqref="B61" start="0" length="0">
    <dxf>
      <border>
        <left/>
        <right/>
        <top style="thin">
          <color indexed="64"/>
        </top>
        <bottom/>
      </border>
    </dxf>
  </rfmt>
  <rfmt sheetId="2" sqref="B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61" start="0" length="2147483647">
    <dxf>
      <font>
        <b/>
      </font>
    </dxf>
  </rfmt>
  <rfmt sheetId="2" sqref="C61" start="0" length="2147483647">
    <dxf>
      <font/>
    </dxf>
  </rfmt>
  <rfmt sheetId="2" sqref="C61" start="0" length="0">
    <dxf>
      <border>
        <left/>
        <right/>
        <top style="thin">
          <color indexed="64"/>
        </top>
        <bottom/>
      </border>
    </dxf>
  </rfmt>
  <rfmt sheetId="2" sqref="C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61" start="0" length="2147483647">
    <dxf>
      <font>
        <b/>
      </font>
    </dxf>
  </rfmt>
  <rfmt sheetId="2" sqref="D61" start="0" length="2147483647">
    <dxf>
      <font/>
    </dxf>
  </rfmt>
  <rfmt sheetId="2" sqref="D61" start="0" length="0">
    <dxf>
      <border>
        <left/>
        <right/>
        <top style="thin">
          <color indexed="64"/>
        </top>
        <bottom/>
      </border>
    </dxf>
  </rfmt>
  <rfmt sheetId="2" sqref="D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61" start="0" length="2147483647">
    <dxf>
      <font>
        <b/>
      </font>
    </dxf>
  </rfmt>
  <rfmt sheetId="2" sqref="E61" start="0" length="2147483647">
    <dxf>
      <font/>
    </dxf>
  </rfmt>
  <rfmt sheetId="2" sqref="E61" start="0" length="0">
    <dxf>
      <border>
        <left/>
        <right/>
        <top style="thin">
          <color indexed="64"/>
        </top>
        <bottom/>
      </border>
    </dxf>
  </rfmt>
  <rfmt sheetId="2" sqref="E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61" start="0" length="2147483647">
    <dxf>
      <font>
        <b/>
      </font>
    </dxf>
  </rfmt>
  <rfmt sheetId="2" sqref="F61" start="0" length="2147483647">
    <dxf>
      <font/>
    </dxf>
  </rfmt>
  <rfmt sheetId="2" sqref="F61" start="0" length="0">
    <dxf>
      <border>
        <left/>
        <right/>
        <top style="thin">
          <color indexed="64"/>
        </top>
        <bottom/>
      </border>
    </dxf>
  </rfmt>
  <rfmt sheetId="2" sqref="F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61" start="0" length="2147483647">
    <dxf>
      <font>
        <b/>
      </font>
    </dxf>
  </rfmt>
  <rfmt sheetId="2" sqref="G61" start="0" length="2147483647">
    <dxf>
      <font/>
    </dxf>
  </rfmt>
  <rfmt sheetId="2" sqref="G61" start="0" length="0">
    <dxf>
      <border>
        <left/>
        <right/>
        <top style="thin">
          <color indexed="64"/>
        </top>
        <bottom/>
      </border>
    </dxf>
  </rfmt>
  <rfmt sheetId="2" sqref="G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61" start="0" length="2147483647">
    <dxf>
      <font>
        <b/>
      </font>
    </dxf>
  </rfmt>
  <rfmt sheetId="2" sqref="H61" start="0" length="2147483647">
    <dxf>
      <font/>
    </dxf>
  </rfmt>
  <rfmt sheetId="2" sqref="H61" start="0" length="0">
    <dxf>
      <border>
        <left/>
        <right/>
        <top style="thin">
          <color indexed="64"/>
        </top>
        <bottom/>
      </border>
    </dxf>
  </rfmt>
  <rfmt sheetId="2" sqref="H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61" start="0" length="2147483647">
    <dxf>
      <font>
        <b/>
      </font>
    </dxf>
  </rfmt>
  <rfmt sheetId="2" sqref="I61" start="0" length="2147483647">
    <dxf>
      <font/>
    </dxf>
  </rfmt>
  <rfmt sheetId="2" sqref="I61" start="0" length="0">
    <dxf>
      <border>
        <left/>
        <right/>
        <top style="thin">
          <color indexed="64"/>
        </top>
        <bottom/>
      </border>
    </dxf>
  </rfmt>
  <rfmt sheetId="2" sqref="I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61" start="0" length="2147483647">
    <dxf>
      <font>
        <b/>
      </font>
    </dxf>
  </rfmt>
  <rfmt sheetId="2" sqref="J61" start="0" length="2147483647">
    <dxf>
      <font/>
    </dxf>
  </rfmt>
  <rfmt sheetId="2" sqref="J61" start="0" length="0">
    <dxf>
      <border>
        <left/>
        <right/>
        <top style="thin">
          <color indexed="64"/>
        </top>
        <bottom/>
      </border>
    </dxf>
  </rfmt>
  <rfmt sheetId="2" sqref="J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61" start="0" length="2147483647">
    <dxf>
      <font>
        <b/>
      </font>
    </dxf>
  </rfmt>
  <rfmt sheetId="2" sqref="K61" start="0" length="2147483647">
    <dxf>
      <font/>
    </dxf>
  </rfmt>
  <rfmt sheetId="2" sqref="K61" start="0" length="0">
    <dxf>
      <border>
        <left/>
        <right/>
        <top style="thin">
          <color indexed="64"/>
        </top>
        <bottom/>
      </border>
    </dxf>
  </rfmt>
  <rfmt sheetId="2" sqref="K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61" start="0" length="2147483647">
    <dxf>
      <font>
        <b/>
      </font>
    </dxf>
  </rfmt>
  <rfmt sheetId="2" sqref="L61" start="0" length="2147483647">
    <dxf>
      <font/>
    </dxf>
  </rfmt>
  <rfmt sheetId="2" sqref="L61" start="0" length="0">
    <dxf>
      <border>
        <left/>
        <right/>
        <top style="thin">
          <color indexed="64"/>
        </top>
        <bottom/>
      </border>
    </dxf>
  </rfmt>
  <rfmt sheetId="2" sqref="L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61" start="0" length="2147483647">
    <dxf>
      <font>
        <b/>
      </font>
    </dxf>
  </rfmt>
  <rfmt sheetId="2" sqref="M61" start="0" length="2147483647">
    <dxf>
      <font/>
    </dxf>
  </rfmt>
  <rfmt sheetId="2" sqref="M61" start="0" length="0">
    <dxf>
      <border>
        <left/>
        <right/>
        <top style="thin">
          <color indexed="64"/>
        </top>
        <bottom/>
      </border>
    </dxf>
  </rfmt>
  <rfmt sheetId="2" sqref="M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2" sId="2">
    <oc r="N61">
      <f xml:space="preserve"> SUM(N47:N60)</f>
    </oc>
    <nc r="N61">
      <f xml:space="preserve"> SUM(N47:N60)</f>
    </nc>
  </rcc>
  <rfmt sheetId="2" sqref="N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61" start="0" length="2147483647">
    <dxf>
      <font>
        <b/>
      </font>
    </dxf>
  </rfmt>
  <rfmt sheetId="2" sqref="N61" start="0" length="2147483647">
    <dxf>
      <font/>
    </dxf>
  </rfmt>
  <rfmt sheetId="2" sqref="N61" start="0" length="0">
    <dxf>
      <border>
        <left/>
        <right/>
        <top style="thin">
          <color indexed="64"/>
        </top>
        <bottom/>
      </border>
    </dxf>
  </rfmt>
  <rfmt sheetId="2" sqref="N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3" sId="2">
    <oc r="O61">
      <f xml:space="preserve"> SUM(O47:O60)</f>
    </oc>
    <nc r="O61">
      <f xml:space="preserve"> SUM(O47:O60)</f>
    </nc>
  </rcc>
  <rfmt sheetId="2" sqref="O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61" start="0" length="2147483647">
    <dxf>
      <font/>
    </dxf>
  </rfmt>
  <rfmt sheetId="2" sqref="O61" start="0" length="2147483647">
    <dxf>
      <font/>
    </dxf>
  </rfmt>
  <rfmt sheetId="2" sqref="O61" start="0" length="0">
    <dxf>
      <border>
        <left/>
        <right/>
        <top style="thin">
          <color indexed="64"/>
        </top>
        <bottom/>
      </border>
    </dxf>
  </rfmt>
  <rfmt sheetId="2" sqref="O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4" sId="2">
    <oc r="P61">
      <f xml:space="preserve"> SUM(P47:P60)</f>
    </oc>
    <nc r="P61">
      <f xml:space="preserve"> SUM(P47:P60)</f>
    </nc>
  </rcc>
  <rfmt sheetId="2" sqref="P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61" start="0" length="2147483647">
    <dxf>
      <font>
        <b/>
      </font>
    </dxf>
  </rfmt>
  <rfmt sheetId="2" sqref="P61" start="0" length="2147483647">
    <dxf>
      <font/>
    </dxf>
  </rfmt>
  <rfmt sheetId="2" sqref="P61" start="0" length="0">
    <dxf>
      <border>
        <left/>
        <right/>
        <top style="thin">
          <color indexed="64"/>
        </top>
        <bottom/>
      </border>
    </dxf>
  </rfmt>
  <rfmt sheetId="2" sqref="P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5" sId="2">
    <oc r="Q61">
      <f xml:space="preserve"> SUM(Q47:Q60)</f>
    </oc>
    <nc r="Q61">
      <f xml:space="preserve"> SUM(Q47:Q60)</f>
    </nc>
  </rcc>
  <rfmt sheetId="2" sqref="Q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61" start="0" length="2147483647">
    <dxf>
      <font>
        <b/>
      </font>
    </dxf>
  </rfmt>
  <rfmt sheetId="2" sqref="Q61" start="0" length="2147483647">
    <dxf>
      <font/>
    </dxf>
  </rfmt>
  <rfmt sheetId="2" sqref="Q61" start="0" length="0">
    <dxf>
      <border>
        <left/>
        <right/>
        <top style="thin">
          <color indexed="64"/>
        </top>
        <bottom/>
      </border>
    </dxf>
  </rfmt>
  <rfmt sheetId="2" sqref="Q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6" sId="2">
    <oc r="R61">
      <f xml:space="preserve"> SUM(R47:R60)</f>
    </oc>
    <nc r="R61">
      <f xml:space="preserve"> SUM(R47:R60)</f>
    </nc>
  </rcc>
  <rfmt sheetId="2" sqref="R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61" start="0" length="2147483647">
    <dxf>
      <font>
        <b/>
      </font>
    </dxf>
  </rfmt>
  <rfmt sheetId="2" sqref="R61" start="0" length="2147483647">
    <dxf>
      <font/>
    </dxf>
  </rfmt>
  <rfmt sheetId="2" sqref="R61" start="0" length="0">
    <dxf>
      <border>
        <left/>
        <right/>
        <top style="thin">
          <color indexed="64"/>
        </top>
        <bottom/>
      </border>
    </dxf>
  </rfmt>
  <rfmt sheetId="2" sqref="R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7" sId="2">
    <oc r="S61">
      <f xml:space="preserve"> SUM(S47:S60)</f>
    </oc>
    <nc r="S61">
      <f xml:space="preserve"> SUM(S47:S60)</f>
    </nc>
  </rcc>
  <rfmt sheetId="2" sqref="S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61" start="0" length="2147483647">
    <dxf>
      <font>
        <b/>
      </font>
    </dxf>
  </rfmt>
  <rfmt sheetId="2" sqref="S61" start="0" length="2147483647">
    <dxf>
      <font/>
    </dxf>
  </rfmt>
  <rfmt sheetId="2" sqref="S61" start="0" length="0">
    <dxf>
      <border>
        <left/>
        <right/>
        <top style="thin">
          <color indexed="64"/>
        </top>
        <bottom/>
      </border>
    </dxf>
  </rfmt>
  <rfmt sheetId="2" sqref="S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61" start="0" length="2147483647">
    <dxf>
      <font>
        <b/>
      </font>
    </dxf>
  </rfmt>
  <rfmt sheetId="2" sqref="T61" start="0" length="2147483647">
    <dxf>
      <font/>
    </dxf>
  </rfmt>
  <rfmt sheetId="2" sqref="T61" start="0" length="0">
    <dxf>
      <border>
        <left/>
        <right/>
        <top style="thin">
          <color indexed="64"/>
        </top>
        <bottom/>
      </border>
    </dxf>
  </rfmt>
  <rfmt sheetId="2" sqref="T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61" start="0" length="2147483647">
    <dxf>
      <font>
        <b/>
      </font>
    </dxf>
  </rfmt>
  <rfmt sheetId="2" sqref="U61" start="0" length="2147483647">
    <dxf>
      <font/>
    </dxf>
  </rfmt>
  <rfmt sheetId="2" sqref="U61" start="0" length="0">
    <dxf>
      <border>
        <left/>
        <right/>
        <top style="thin">
          <color indexed="64"/>
        </top>
        <bottom/>
      </border>
    </dxf>
  </rfmt>
  <rfmt sheetId="2" sqref="U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61" start="0" length="2147483647">
    <dxf>
      <font>
        <b/>
      </font>
    </dxf>
  </rfmt>
  <rfmt sheetId="2" sqref="V61" start="0" length="2147483647">
    <dxf>
      <font/>
    </dxf>
  </rfmt>
  <rfmt sheetId="2" sqref="V61" start="0" length="0">
    <dxf>
      <border>
        <left/>
        <right/>
        <top style="thin">
          <color indexed="64"/>
        </top>
        <bottom/>
      </border>
    </dxf>
  </rfmt>
  <rfmt sheetId="2" sqref="V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8" sId="2">
    <oc r="W61">
      <f xml:space="preserve"> SUM(W47:W60)</f>
    </oc>
    <nc r="W61">
      <f xml:space="preserve"> SUM(W47:W60)</f>
    </nc>
  </rcc>
  <rfmt sheetId="2" sqref="W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61" start="0" length="2147483647">
    <dxf>
      <font>
        <b/>
      </font>
    </dxf>
  </rfmt>
  <rfmt sheetId="2" sqref="W61" start="0" length="2147483647">
    <dxf>
      <font/>
    </dxf>
  </rfmt>
  <rfmt sheetId="2" sqref="W61" start="0" length="0">
    <dxf>
      <border>
        <left/>
        <right/>
        <top style="thin">
          <color indexed="64"/>
        </top>
        <bottom/>
      </border>
    </dxf>
  </rfmt>
  <rfmt sheetId="2" sqref="W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69" sId="2">
    <oc r="X61">
      <f xml:space="preserve"> SUM(X47:X60)</f>
    </oc>
    <nc r="X61">
      <f xml:space="preserve"> SUM(X47:X60)</f>
    </nc>
  </rcc>
  <rfmt sheetId="2" sqref="X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61" start="0" length="2147483647">
    <dxf>
      <font>
        <b/>
      </font>
    </dxf>
  </rfmt>
  <rfmt sheetId="2" sqref="X61" start="0" length="2147483647">
    <dxf>
      <font/>
    </dxf>
  </rfmt>
  <rfmt sheetId="2" sqref="X61" start="0" length="0">
    <dxf>
      <border>
        <left/>
        <right/>
        <top style="thin">
          <color indexed="64"/>
        </top>
        <bottom/>
      </border>
    </dxf>
  </rfmt>
  <rfmt sheetId="2" sqref="X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61" start="0" length="2147483647">
    <dxf>
      <font>
        <b/>
      </font>
    </dxf>
  </rfmt>
  <rfmt sheetId="2" sqref="Y61" start="0" length="2147483647">
    <dxf>
      <font/>
    </dxf>
  </rfmt>
  <rfmt sheetId="2" sqref="Y61" start="0" length="0">
    <dxf>
      <border>
        <left/>
        <right/>
        <top style="thin">
          <color indexed="64"/>
        </top>
        <bottom/>
      </border>
    </dxf>
  </rfmt>
  <rfmt sheetId="2" sqref="Y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61" start="0" length="0">
    <dxf>
      <fill>
        <patternFill patternType="solid">
          <bgColor rgb="FFF2F2F2"/>
        </patternFill>
      </fill>
    </dxf>
  </rfmt>
  <rfmt sheetId="2" sqref="Z61" start="0" length="2147483647">
    <dxf>
      <font>
        <b/>
      </font>
    </dxf>
  </rfmt>
  <rfmt sheetId="2" sqref="Z61" start="0" length="2147483647">
    <dxf>
      <font/>
    </dxf>
  </rfmt>
  <rfmt sheetId="2" sqref="Z61" start="0" length="0">
    <dxf>
      <border>
        <left/>
        <right/>
        <top style="thin">
          <color indexed="64"/>
        </top>
        <bottom/>
      </border>
    </dxf>
  </rfmt>
  <rfmt sheetId="2" sqref="Z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61" start="0" length="0">
    <dxf>
      <fill>
        <patternFill patternType="solid">
          <bgColor rgb="FFF2F2F2"/>
        </patternFill>
      </fill>
    </dxf>
  </rfmt>
  <rfmt sheetId="2" sqref="AA61" start="0" length="2147483647">
    <dxf>
      <font>
        <b/>
      </font>
    </dxf>
  </rfmt>
  <rfmt sheetId="2" sqref="AA61" start="0" length="2147483647">
    <dxf>
      <font/>
    </dxf>
  </rfmt>
  <rfmt sheetId="2" sqref="AA61" start="0" length="0">
    <dxf>
      <border>
        <left/>
        <right/>
        <top style="thin">
          <color indexed="64"/>
        </top>
        <bottom/>
      </border>
    </dxf>
  </rfmt>
  <rfmt sheetId="2" sqref="AA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61" start="0" length="0">
    <dxf>
      <fill>
        <patternFill patternType="solid">
          <bgColor rgb="FFF2F2F2"/>
        </patternFill>
      </fill>
    </dxf>
  </rfmt>
  <rfmt sheetId="2" sqref="AB61" start="0" length="2147483647">
    <dxf>
      <font>
        <b/>
      </font>
    </dxf>
  </rfmt>
  <rfmt sheetId="2" sqref="AB61" start="0" length="2147483647">
    <dxf>
      <font/>
    </dxf>
  </rfmt>
  <rfmt sheetId="2" sqref="AB61" start="0" length="0">
    <dxf>
      <border>
        <left/>
        <right/>
        <top style="thin">
          <color indexed="64"/>
        </top>
        <bottom/>
      </border>
    </dxf>
  </rfmt>
  <rfmt sheetId="2" sqref="AB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61" start="0" length="0">
    <dxf>
      <fill>
        <patternFill patternType="solid">
          <bgColor rgb="FFF2F2F2"/>
        </patternFill>
      </fill>
    </dxf>
  </rfmt>
  <rfmt sheetId="2" sqref="AC61" start="0" length="2147483647">
    <dxf>
      <font>
        <b/>
      </font>
    </dxf>
  </rfmt>
  <rfmt sheetId="2" sqref="AC61" start="0" length="2147483647">
    <dxf>
      <font/>
    </dxf>
  </rfmt>
  <rfmt sheetId="2" sqref="AC61" start="0" length="0">
    <dxf>
      <border>
        <left/>
        <right/>
        <top style="thin">
          <color indexed="64"/>
        </top>
        <bottom/>
      </border>
    </dxf>
  </rfmt>
  <rfmt sheetId="2" sqref="AC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61" start="0" length="0">
    <dxf>
      <fill>
        <patternFill patternType="solid">
          <bgColor rgb="FFF2F2F2"/>
        </patternFill>
      </fill>
    </dxf>
  </rfmt>
  <rfmt sheetId="2" sqref="AD61" start="0" length="2147483647">
    <dxf>
      <font>
        <b/>
      </font>
    </dxf>
  </rfmt>
  <rfmt sheetId="2" sqref="AD61" start="0" length="2147483647">
    <dxf>
      <font/>
    </dxf>
  </rfmt>
  <rfmt sheetId="2" sqref="AD61" start="0" length="0">
    <dxf>
      <border>
        <left/>
        <right/>
        <top style="thin">
          <color indexed="64"/>
        </top>
        <bottom/>
      </border>
    </dxf>
  </rfmt>
  <rfmt sheetId="2" sqref="AD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70" sId="2">
    <oc r="AE61">
      <f xml:space="preserve"> SUM(AE47:AE60)</f>
    </oc>
    <nc r="AE61">
      <f xml:space="preserve"> SUM(AE47:AE60)</f>
    </nc>
  </rcc>
  <rfmt sheetId="2" sqref="A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61" start="0" length="0">
    <dxf>
      <fill>
        <patternFill patternType="solid">
          <bgColor rgb="FFF2F2F2"/>
        </patternFill>
      </fill>
    </dxf>
  </rfmt>
  <rfmt sheetId="2" sqref="AE61" start="0" length="2147483647">
    <dxf>
      <font/>
    </dxf>
  </rfmt>
  <rfmt sheetId="2" sqref="AE61" start="0" length="2147483647">
    <dxf>
      <font/>
    </dxf>
  </rfmt>
  <rfmt sheetId="2" sqref="AE61" start="0" length="0">
    <dxf>
      <border>
        <left/>
        <right/>
        <top style="thin">
          <color indexed="64"/>
        </top>
        <bottom/>
      </border>
    </dxf>
  </rfmt>
  <rfmt sheetId="2" sqref="AE61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61" start="0" length="0">
    <dxf>
      <fill>
        <patternFill patternType="solid">
          <bgColor rgb="FFF2F2F2"/>
        </patternFill>
      </fill>
    </dxf>
  </rfmt>
  <rfmt sheetId="2" sqref="AF61" start="0" length="2147483647">
    <dxf>
      <font>
        <b/>
      </font>
    </dxf>
  </rfmt>
  <rfmt sheetId="2" sqref="AF61" start="0" length="2147483647">
    <dxf>
      <font/>
    </dxf>
  </rfmt>
  <rfmt sheetId="2" sqref="AF61" start="0" length="0">
    <dxf>
      <border>
        <left/>
        <right/>
        <top style="thin">
          <color indexed="64"/>
        </top>
        <bottom/>
      </border>
    </dxf>
  </rfmt>
  <rfmt sheetId="2" sqref="AF61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571" sId="2" numFmtId="4">
    <oc r="J63">
      <v>163400</v>
    </oc>
    <nc r="J63">
      <v>156374</v>
    </nc>
  </rcc>
  <rcc rId="3572" sId="2" numFmtId="4">
    <oc r="AC63">
      <v>163400</v>
    </oc>
    <nc r="AC63">
      <v>156374</v>
    </nc>
  </rcc>
  <rrc rId="3573" sId="2" ref="A66:XFD6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66:AF66" start="0" length="0">
    <dxf>
      <fill>
        <patternFill patternType="none">
          <bgColor indexed="65"/>
        </patternFill>
      </fill>
    </dxf>
  </rfmt>
  <rfmt sheetId="2" sqref="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66" start="0" length="2147483647">
    <dxf>
      <font/>
    </dxf>
  </rfmt>
  <rfmt sheetId="2" sqref="A66" start="0" length="2147483647">
    <dxf>
      <font/>
    </dxf>
  </rfmt>
  <rfmt sheetId="2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66" start="0" length="2147483647">
    <dxf>
      <font/>
    </dxf>
  </rfmt>
  <rfmt sheetId="2" sqref="B66" start="0" length="2147483647">
    <dxf>
      <font/>
    </dxf>
  </rfmt>
  <rfmt sheetId="2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66" start="0" length="2147483647">
    <dxf>
      <font/>
    </dxf>
  </rfmt>
  <rfmt sheetId="2" sqref="C66" start="0" length="2147483647">
    <dxf>
      <font/>
    </dxf>
  </rfmt>
  <rfmt sheetId="2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66" start="0" length="2147483647">
    <dxf>
      <font/>
    </dxf>
  </rfmt>
  <rfmt sheetId="2" sqref="D66" start="0" length="2147483647">
    <dxf>
      <font/>
    </dxf>
  </rfmt>
  <rfmt sheetId="2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66" start="0" length="2147483647">
    <dxf>
      <font/>
    </dxf>
  </rfmt>
  <rfmt sheetId="2" sqref="E66" start="0" length="2147483647">
    <dxf>
      <font/>
    </dxf>
  </rfmt>
  <rfmt sheetId="2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66" start="0" length="2147483647">
    <dxf>
      <font/>
    </dxf>
  </rfmt>
  <rfmt sheetId="2" sqref="F66" start="0" length="2147483647">
    <dxf>
      <font/>
    </dxf>
  </rfmt>
  <rfmt sheetId="2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66" start="0" length="2147483647">
    <dxf>
      <font/>
    </dxf>
  </rfmt>
  <rfmt sheetId="2" sqref="G66" start="0" length="2147483647">
    <dxf>
      <font/>
    </dxf>
  </rfmt>
  <rfmt sheetId="2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66" start="0" length="2147483647">
    <dxf>
      <font/>
    </dxf>
  </rfmt>
  <rfmt sheetId="2" sqref="H66" start="0" length="2147483647">
    <dxf>
      <font/>
    </dxf>
  </rfmt>
  <rfmt sheetId="2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66" start="0" length="2147483647">
    <dxf>
      <font/>
    </dxf>
  </rfmt>
  <rfmt sheetId="2" sqref="I66" start="0" length="2147483647">
    <dxf>
      <font/>
    </dxf>
  </rfmt>
  <rfmt sheetId="2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66" start="0" length="2147483647">
    <dxf>
      <font/>
    </dxf>
  </rfmt>
  <rfmt sheetId="2" sqref="J66" start="0" length="2147483647">
    <dxf>
      <font/>
    </dxf>
  </rfmt>
  <rfmt sheetId="2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66" start="0" length="2147483647">
    <dxf>
      <font/>
    </dxf>
  </rfmt>
  <rfmt sheetId="2" sqref="K66" start="0" length="2147483647">
    <dxf>
      <font/>
    </dxf>
  </rfmt>
  <rfmt sheetId="2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66" start="0" length="2147483647">
    <dxf>
      <font/>
    </dxf>
  </rfmt>
  <rfmt sheetId="2" sqref="L66" start="0" length="2147483647">
    <dxf>
      <font/>
    </dxf>
  </rfmt>
  <rfmt sheetId="2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66" start="0" length="2147483647">
    <dxf>
      <font/>
    </dxf>
  </rfmt>
  <rfmt sheetId="2" sqref="M66" start="0" length="2147483647">
    <dxf>
      <font/>
    </dxf>
  </rfmt>
  <rfmt sheetId="2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66" start="0" length="2147483647">
    <dxf>
      <font/>
    </dxf>
  </rfmt>
  <rfmt sheetId="2" sqref="N66" start="0" length="2147483647">
    <dxf>
      <font/>
    </dxf>
  </rfmt>
  <rfmt sheetId="2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66" start="0" length="2147483647">
    <dxf>
      <font/>
    </dxf>
  </rfmt>
  <rfmt sheetId="2" sqref="O66" start="0" length="2147483647">
    <dxf>
      <font/>
    </dxf>
  </rfmt>
  <rfmt sheetId="2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66" start="0" length="2147483647">
    <dxf>
      <font/>
    </dxf>
  </rfmt>
  <rfmt sheetId="2" sqref="P66" start="0" length="2147483647">
    <dxf>
      <font/>
    </dxf>
  </rfmt>
  <rfmt sheetId="2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66" start="0" length="2147483647">
    <dxf>
      <font/>
    </dxf>
  </rfmt>
  <rfmt sheetId="2" sqref="Q66" start="0" length="2147483647">
    <dxf>
      <font/>
    </dxf>
  </rfmt>
  <rfmt sheetId="2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66" start="0" length="2147483647">
    <dxf>
      <font/>
    </dxf>
  </rfmt>
  <rfmt sheetId="2" sqref="R66" start="0" length="2147483647">
    <dxf>
      <font/>
    </dxf>
  </rfmt>
  <rfmt sheetId="2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66" start="0" length="2147483647">
    <dxf>
      <font/>
    </dxf>
  </rfmt>
  <rfmt sheetId="2" sqref="S66" start="0" length="2147483647">
    <dxf>
      <font/>
    </dxf>
  </rfmt>
  <rfmt sheetId="2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66" start="0" length="2147483647">
    <dxf>
      <font/>
    </dxf>
  </rfmt>
  <rfmt sheetId="2" sqref="T66" start="0" length="2147483647">
    <dxf>
      <font/>
    </dxf>
  </rfmt>
  <rfmt sheetId="2" sqref="U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66" start="0" length="2147483647">
    <dxf>
      <font/>
    </dxf>
  </rfmt>
  <rfmt sheetId="2" sqref="U66" start="0" length="2147483647">
    <dxf>
      <font/>
    </dxf>
  </rfmt>
  <rfmt sheetId="2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66" start="0" length="2147483647">
    <dxf>
      <font/>
    </dxf>
  </rfmt>
  <rfmt sheetId="2" sqref="V66" start="0" length="2147483647">
    <dxf>
      <font/>
    </dxf>
  </rfmt>
  <rfmt sheetId="2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66" start="0" length="2147483647">
    <dxf>
      <font/>
    </dxf>
  </rfmt>
  <rfmt sheetId="2" sqref="W66" start="0" length="2147483647">
    <dxf>
      <font/>
    </dxf>
  </rfmt>
  <rfmt sheetId="2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66" start="0" length="2147483647">
    <dxf>
      <font/>
    </dxf>
  </rfmt>
  <rfmt sheetId="2" sqref="X66" start="0" length="2147483647">
    <dxf>
      <font/>
    </dxf>
  </rfmt>
  <rfmt sheetId="2" sqref="Y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66" start="0" length="2147483647">
    <dxf>
      <font/>
    </dxf>
  </rfmt>
  <rfmt sheetId="2" sqref="Y66" start="0" length="2147483647">
    <dxf>
      <font/>
    </dxf>
  </rfmt>
  <rfmt sheetId="2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66" start="0" length="0">
    <dxf>
      <fill>
        <patternFill patternType="solid">
          <bgColor rgb="FFF2F2F2"/>
        </patternFill>
      </fill>
    </dxf>
  </rfmt>
  <rfmt sheetId="2" sqref="Z66" start="0" length="2147483647">
    <dxf>
      <font/>
    </dxf>
  </rfmt>
  <rfmt sheetId="2" sqref="Z66" start="0" length="2147483647">
    <dxf>
      <font/>
    </dxf>
  </rfmt>
  <rfmt sheetId="2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66" start="0" length="0">
    <dxf>
      <fill>
        <patternFill patternType="solid">
          <bgColor rgb="FFF2F2F2"/>
        </patternFill>
      </fill>
    </dxf>
  </rfmt>
  <rfmt sheetId="2" sqref="AA66" start="0" length="2147483647">
    <dxf>
      <font/>
    </dxf>
  </rfmt>
  <rfmt sheetId="2" sqref="AA66" start="0" length="2147483647">
    <dxf>
      <font/>
    </dxf>
  </rfmt>
  <rfmt sheetId="2" sqref="A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66" start="0" length="0">
    <dxf>
      <fill>
        <patternFill patternType="solid">
          <bgColor rgb="FFF2F2F2"/>
        </patternFill>
      </fill>
    </dxf>
  </rfmt>
  <rfmt sheetId="2" sqref="AB66" start="0" length="2147483647">
    <dxf>
      <font/>
    </dxf>
  </rfmt>
  <rfmt sheetId="2" sqref="AB66" start="0" length="2147483647">
    <dxf>
      <font/>
    </dxf>
  </rfmt>
  <rfmt sheetId="2" sqref="A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66" start="0" length="0">
    <dxf>
      <fill>
        <patternFill patternType="solid">
          <bgColor rgb="FFF2F2F2"/>
        </patternFill>
      </fill>
    </dxf>
  </rfmt>
  <rfmt sheetId="2" sqref="AC66" start="0" length="2147483647">
    <dxf>
      <font/>
    </dxf>
  </rfmt>
  <rfmt sheetId="2" sqref="AC66" start="0" length="2147483647">
    <dxf>
      <font/>
    </dxf>
  </rfmt>
  <rfmt sheetId="2" sqref="A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66" start="0" length="0">
    <dxf>
      <fill>
        <patternFill patternType="solid">
          <bgColor rgb="FFF2F2F2"/>
        </patternFill>
      </fill>
    </dxf>
  </rfmt>
  <rfmt sheetId="2" sqref="AD66" start="0" length="2147483647">
    <dxf>
      <font/>
    </dxf>
  </rfmt>
  <rfmt sheetId="2" sqref="AD66" start="0" length="2147483647">
    <dxf>
      <font/>
    </dxf>
  </rfmt>
  <rfmt sheetId="2" sqref="A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66" start="0" length="0">
    <dxf>
      <fill>
        <patternFill patternType="solid">
          <bgColor rgb="FFF2F2F2"/>
        </patternFill>
      </fill>
    </dxf>
  </rfmt>
  <rfmt sheetId="2" sqref="AE66" start="0" length="2147483647">
    <dxf>
      <font/>
    </dxf>
  </rfmt>
  <rfmt sheetId="2" sqref="AE66" start="0" length="2147483647">
    <dxf>
      <font/>
    </dxf>
  </rfmt>
  <rfmt sheetId="2" sqref="A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66" start="0" length="0">
    <dxf>
      <fill>
        <patternFill patternType="solid">
          <bgColor rgb="FFF2F2F2"/>
        </patternFill>
      </fill>
    </dxf>
  </rfmt>
  <rfmt sheetId="2" sqref="AF66" start="0" length="2147483647">
    <dxf>
      <font/>
    </dxf>
  </rfmt>
  <rfmt sheetId="2" sqref="AF66" start="0" length="2147483647">
    <dxf>
      <font/>
    </dxf>
  </rfmt>
  <rcc rId="3574" sId="2">
    <nc r="B66">
      <v>28226</v>
    </nc>
  </rcc>
  <rfmt sheetId="2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66" start="0" length="2147483647">
    <dxf>
      <font/>
    </dxf>
  </rfmt>
  <rfmt sheetId="2" sqref="B66" start="0" length="2147483647">
    <dxf>
      <font/>
    </dxf>
  </rfmt>
  <rcc rId="3575" sId="2">
    <nc r="C66" t="inlineStr">
      <is>
        <t>3333 HK Equity</t>
      </is>
    </nc>
  </rcc>
  <rfmt sheetId="2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66" start="0" length="2147483647">
    <dxf>
      <font/>
    </dxf>
  </rfmt>
  <rfmt sheetId="2" sqref="C66" start="0" length="2147483647">
    <dxf>
      <font/>
    </dxf>
  </rfmt>
  <rcc rId="3576" sId="2">
    <nc r="E66" t="inlineStr">
      <is>
        <t>China Evergrande</t>
      </is>
    </nc>
  </rcc>
  <rfmt sheetId="2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66" start="0" length="2147483647">
    <dxf>
      <font/>
    </dxf>
  </rfmt>
  <rfmt sheetId="2" sqref="E66" start="0" length="2147483647">
    <dxf>
      <font/>
    </dxf>
  </rfmt>
  <rcc rId="3577" sId="2">
    <nc r="D66">
      <f>_xll.BDP(C66,$D$3)</f>
    </nc>
  </rcc>
  <rfmt sheetId="2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66" start="0" length="2147483647">
    <dxf>
      <font/>
    </dxf>
  </rfmt>
  <rfmt sheetId="2" sqref="D66" start="0" length="2147483647">
    <dxf>
      <font/>
    </dxf>
  </rfmt>
  <rcc rId="3578" sId="2">
    <nc r="F66">
      <f>_xll.BDP(C66,$F$3)</f>
    </nc>
  </rcc>
  <rfmt sheetId="2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66" start="0" length="2147483647">
    <dxf>
      <font/>
    </dxf>
  </rfmt>
  <rfmt sheetId="2" sqref="F66" start="0" length="2147483647">
    <dxf>
      <font/>
    </dxf>
  </rfmt>
  <rcc rId="3579" sId="2">
    <nc r="G66">
      <f>_xll.BDP(C66,$G$3)</f>
    </nc>
  </rcc>
  <rfmt sheetId="2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66" start="0" length="2147483647">
    <dxf>
      <font/>
    </dxf>
  </rfmt>
  <rfmt sheetId="2" sqref="G66" start="0" length="2147483647">
    <dxf>
      <font/>
    </dxf>
  </rfmt>
  <rcc rId="3580" sId="2">
    <nc r="Z66">
      <f>_xll.BDH(C66,$Z$3,$D$1,$D$1)</f>
    </nc>
  </rcc>
  <rfmt sheetId="2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66" start="0" length="0">
    <dxf>
      <fill>
        <patternFill patternType="solid">
          <bgColor rgb="FFF2F2F2"/>
        </patternFill>
      </fill>
    </dxf>
  </rfmt>
  <rfmt sheetId="2" sqref="Z66" start="0" length="2147483647">
    <dxf>
      <font/>
    </dxf>
  </rfmt>
  <rfmt sheetId="2" sqref="Z66" start="0" length="2147483647">
    <dxf>
      <font/>
    </dxf>
  </rfmt>
  <rcc rId="3581" sId="2">
    <nc r="H66">
      <f>IF(OR(OR(G66="#N/A N/A",G66="#N/A Real Time"),OR(F66="#N/A N/A",F66="#N/A Real Time")),0,  G66 - F66)</f>
    </nc>
  </rcc>
  <rfmt sheetId="2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66" start="0" length="2147483647">
    <dxf>
      <font/>
    </dxf>
  </rfmt>
  <rfmt sheetId="2" sqref="H66" start="0" length="2147483647">
    <dxf>
      <font/>
    </dxf>
  </rfmt>
  <rcc rId="3582" sId="2">
    <nc r="I66">
      <f>IF(OR(F66=0,F66="#N/A N/A"),0,H66 / F66*100)</f>
    </nc>
  </rcc>
  <rfmt sheetId="2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66" start="0" length="2147483647">
    <dxf>
      <font/>
    </dxf>
  </rfmt>
  <rfmt sheetId="2" sqref="I66" start="0" length="2147483647">
    <dxf>
      <font/>
    </dxf>
  </rfmt>
  <rcc rId="3583" sId="2" numFmtId="4">
    <nc r="J66">
      <v>-972000</v>
    </nc>
  </rcc>
  <rfmt sheetId="2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66" start="0" length="2147483647">
    <dxf>
      <font/>
    </dxf>
  </rfmt>
  <rfmt sheetId="2" sqref="J66" start="0" length="2147483647">
    <dxf>
      <font/>
    </dxf>
  </rfmt>
  <rcc rId="3584" sId="2">
    <nc r="K66">
      <f>CONCATENATE(D227,D66, " Curncy")</f>
    </nc>
  </rcc>
  <rfmt sheetId="2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66" start="0" length="2147483647">
    <dxf>
      <font/>
    </dxf>
  </rfmt>
  <rfmt sheetId="2" sqref="K66" start="0" length="2147483647">
    <dxf>
      <font/>
    </dxf>
  </rfmt>
  <rcc rId="3585" sId="2">
    <nc r="L66">
      <f>IF(D66 = D227,1,_xll.BDP(K66,$L$3))</f>
    </nc>
  </rcc>
  <rfmt sheetId="2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66" start="0" length="2147483647">
    <dxf>
      <font/>
    </dxf>
  </rfmt>
  <rfmt sheetId="2" sqref="L66" start="0" length="2147483647">
    <dxf>
      <font/>
    </dxf>
  </rfmt>
  <rcc rId="3586" sId="2">
    <nc r="M66">
      <f>IF(D66 = D227,1,_xll.BDP(K66,$M$3)*L66)</f>
    </nc>
  </rcc>
  <rfmt sheetId="2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66" start="0" length="2147483647">
    <dxf>
      <font/>
    </dxf>
  </rfmt>
  <rfmt sheetId="2" sqref="M66" start="0" length="2147483647">
    <dxf>
      <font/>
    </dxf>
  </rfmt>
  <rcc rId="3587" sId="2">
    <nc r="N66">
      <f>H66*J66*T66/M66</f>
    </nc>
  </rcc>
  <rfmt sheetId="2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66" start="0" length="2147483647">
    <dxf>
      <font/>
    </dxf>
  </rfmt>
  <rfmt sheetId="2" sqref="N66" start="0" length="2147483647">
    <dxf>
      <font/>
    </dxf>
  </rfmt>
  <rcc rId="3588" sId="2">
    <nc r="O66">
      <f>N66 / Y227</f>
    </nc>
  </rcc>
  <rfmt sheetId="2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66" start="0" length="2147483647">
    <dxf>
      <font/>
    </dxf>
  </rfmt>
  <rfmt sheetId="2" sqref="O66" start="0" length="2147483647">
    <dxf>
      <font/>
    </dxf>
  </rfmt>
  <rcc rId="3589" sId="2">
    <nc r="P66">
      <f>IF(J66=0,0,G66*J66*T66/M66)</f>
    </nc>
  </rcc>
  <rfmt sheetId="2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66" start="0" length="2147483647">
    <dxf>
      <font/>
    </dxf>
  </rfmt>
  <rfmt sheetId="2" sqref="P66" start="0" length="2147483647">
    <dxf>
      <font/>
    </dxf>
  </rfmt>
  <rcc rId="3590" sId="2">
    <nc r="Q66">
      <f>P66 / Y227*100</f>
    </nc>
  </rcc>
  <rfmt sheetId="2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66" start="0" length="2147483647">
    <dxf>
      <font/>
    </dxf>
  </rfmt>
  <rfmt sheetId="2" sqref="Q66" start="0" length="2147483647">
    <dxf>
      <font/>
    </dxf>
  </rfmt>
  <rcc rId="3591" sId="2">
    <nc r="R66">
      <f>IF(Q66&lt;0,Q66,0)</f>
    </nc>
  </rcc>
  <rfmt sheetId="2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66" start="0" length="2147483647">
    <dxf>
      <font/>
    </dxf>
  </rfmt>
  <rfmt sheetId="2" sqref="R66" start="0" length="2147483647">
    <dxf>
      <font/>
    </dxf>
  </rfmt>
  <rcc rId="3592" sId="2">
    <nc r="S66">
      <f>IF(Q66&gt;0,Q66,0)</f>
    </nc>
  </rcc>
  <rfmt sheetId="2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66" start="0" length="2147483647">
    <dxf>
      <font/>
    </dxf>
  </rfmt>
  <rfmt sheetId="2" sqref="S66" start="0" length="2147483647">
    <dxf>
      <font/>
    </dxf>
  </rfmt>
  <rcc rId="3593" sId="2">
    <nc r="T66">
      <f>IF(EXACT(D66,UPPER(D66)),1,0.01)/V66</f>
    </nc>
  </rcc>
  <rfmt sheetId="2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66" start="0" length="2147483647">
    <dxf>
      <font/>
    </dxf>
  </rfmt>
  <rfmt sheetId="2" sqref="T66" start="0" length="2147483647">
    <dxf>
      <font/>
    </dxf>
  </rfmt>
  <rcc rId="3594" sId="2">
    <nc r="U66">
      <v>0</v>
    </nc>
  </rcc>
  <rfmt sheetId="2" sqref="U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66" start="0" length="2147483647">
    <dxf>
      <font/>
    </dxf>
  </rfmt>
  <rfmt sheetId="2" sqref="U66" start="0" length="2147483647">
    <dxf>
      <font/>
    </dxf>
  </rfmt>
  <rcc rId="3595" sId="2">
    <nc r="V66">
      <v>1</v>
    </nc>
  </rcc>
  <rfmt sheetId="2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66" start="0" length="2147483647">
    <dxf>
      <font/>
    </dxf>
  </rfmt>
  <rfmt sheetId="2" sqref="V66" start="0" length="2147483647">
    <dxf>
      <font/>
    </dxf>
  </rfmt>
  <rcc rId="3596" sId="2">
    <nc r="W66">
      <f>IF(AND(Q66&lt;0,O66&gt;0),O66,0)</f>
    </nc>
  </rcc>
  <rfmt sheetId="2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66" start="0" length="2147483647">
    <dxf>
      <font/>
    </dxf>
  </rfmt>
  <rfmt sheetId="2" sqref="W66" start="0" length="2147483647">
    <dxf>
      <font/>
    </dxf>
  </rfmt>
  <rcc rId="3597" sId="2">
    <nc r="X66">
      <f>IF(AND(Q66&gt;0,O66&gt;0),O66,0)</f>
    </nc>
  </rcc>
  <rfmt sheetId="2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66" start="0" length="2147483647">
    <dxf>
      <font/>
    </dxf>
  </rfmt>
  <rfmt sheetId="2" sqref="X66" start="0" length="2147483647">
    <dxf>
      <font/>
    </dxf>
  </rfmt>
  <rcc rId="3598" sId="2">
    <nc r="AA66">
      <f>IF(OR(OR(F66="#N/A N/A",F66="#N/A Real Time"),OR(Z66="#N/A N/A",Z66="#N/A Real Time")),0,  F66 - Z66)</f>
    </nc>
  </rcc>
  <rfmt sheetId="2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66" start="0" length="0">
    <dxf>
      <fill>
        <patternFill patternType="solid">
          <bgColor rgb="FFF2F2F2"/>
        </patternFill>
      </fill>
    </dxf>
  </rfmt>
  <rfmt sheetId="2" sqref="AA66" start="0" length="2147483647">
    <dxf>
      <font/>
    </dxf>
  </rfmt>
  <rfmt sheetId="2" sqref="AA66" start="0" length="2147483647">
    <dxf>
      <font/>
    </dxf>
  </rfmt>
  <rcc rId="3599" sId="2">
    <nc r="AB66">
      <f>IF(OR(Z66=0,Z66="#N/A N/A"),0,AA66 / Z66*100)</f>
    </nc>
  </rcc>
  <rfmt sheetId="2" sqref="A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66" start="0" length="0">
    <dxf>
      <fill>
        <patternFill patternType="solid">
          <bgColor rgb="FFF2F2F2"/>
        </patternFill>
      </fill>
    </dxf>
  </rfmt>
  <rfmt sheetId="2" sqref="AB66" start="0" length="2147483647">
    <dxf>
      <font/>
    </dxf>
  </rfmt>
  <rfmt sheetId="2" sqref="AB66" start="0" length="2147483647">
    <dxf>
      <font/>
    </dxf>
  </rfmt>
  <rcc rId="3600" sId="2" numFmtId="4">
    <nc r="AC66">
      <v>-972000</v>
    </nc>
  </rcc>
  <rfmt sheetId="2" sqref="A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66" start="0" length="0">
    <dxf>
      <fill>
        <patternFill patternType="solid">
          <bgColor rgb="FFF2F2F2"/>
        </patternFill>
      </fill>
    </dxf>
  </rfmt>
  <rfmt sheetId="2" sqref="AC66" start="0" length="2147483647">
    <dxf>
      <font/>
    </dxf>
  </rfmt>
  <rfmt sheetId="2" sqref="AC66" start="0" length="2147483647">
    <dxf>
      <font/>
    </dxf>
  </rfmt>
  <rcc rId="3601" sId="2">
    <nc r="AD66">
      <f>IF(D66 = D227,1,_xll.BDP(K66,$AD$3)*L66)</f>
    </nc>
  </rcc>
  <rfmt sheetId="2" sqref="A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66" start="0" length="0">
    <dxf>
      <fill>
        <patternFill patternType="solid">
          <bgColor rgb="FFF2F2F2"/>
        </patternFill>
      </fill>
    </dxf>
  </rfmt>
  <rfmt sheetId="2" sqref="AD66" start="0" length="2147483647">
    <dxf>
      <font/>
    </dxf>
  </rfmt>
  <rfmt sheetId="2" sqref="AD66" start="0" length="2147483647">
    <dxf>
      <font/>
    </dxf>
  </rfmt>
  <rcc rId="3602" sId="2">
    <nc r="AE66">
      <f>AA66*AC66*T66/AD66 / AF227</f>
    </nc>
  </rcc>
  <rfmt sheetId="2" sqref="A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66" start="0" length="0">
    <dxf>
      <fill>
        <patternFill patternType="solid">
          <bgColor rgb="FFF2F2F2"/>
        </patternFill>
      </fill>
    </dxf>
  </rfmt>
  <rfmt sheetId="2" sqref="AE66" start="0" length="2147483647">
    <dxf>
      <font/>
    </dxf>
  </rfmt>
  <rfmt sheetId="2" sqref="AE66" start="0" length="2147483647">
    <dxf>
      <font/>
    </dxf>
  </rfmt>
  <rcc rId="3603" sId="2" numFmtId="4">
    <oc r="J67">
      <v>-2096300</v>
    </oc>
    <nc r="J67">
      <v>-2006300</v>
    </nc>
  </rcc>
  <rcc rId="3604" sId="2" numFmtId="4">
    <oc r="AC67">
      <v>-2096300</v>
    </oc>
    <nc r="AC67">
      <v>-2006300</v>
    </nc>
  </rcc>
  <rcc rId="3605" sId="2" numFmtId="4">
    <oc r="J68">
      <v>-254000</v>
    </oc>
    <nc r="J68">
      <v>-244000</v>
    </nc>
  </rcc>
  <rcc rId="3606" sId="2" numFmtId="4">
    <oc r="AC68">
      <v>-254000</v>
    </oc>
    <nc r="AC68">
      <v>-244000</v>
    </nc>
  </rcc>
  <rcc rId="3607" sId="2" numFmtId="4">
    <oc r="J69">
      <v>-1125000</v>
    </oc>
    <nc r="J69">
      <v>0</v>
    </nc>
  </rcc>
  <rcc rId="3608" sId="2" numFmtId="4">
    <oc r="AC69">
      <v>-1125000</v>
    </oc>
    <nc r="AC69">
      <v>0</v>
    </nc>
  </rcc>
  <rrc rId="3609" sId="2" ref="A70:XFD7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70:AF70" start="0" length="0">
    <dxf>
      <fill>
        <patternFill patternType="none">
          <bgColor indexed="65"/>
        </patternFill>
      </fill>
    </dxf>
  </rfmt>
  <rfmt sheetId="2" sqref="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0" start="0" length="2147483647">
    <dxf>
      <font/>
    </dxf>
  </rfmt>
  <rfmt sheetId="2" sqref="A70" start="0" length="2147483647">
    <dxf>
      <font/>
    </dxf>
  </rfmt>
  <rfmt sheetId="2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0" start="0" length="2147483647">
    <dxf>
      <font/>
    </dxf>
  </rfmt>
  <rfmt sheetId="2" sqref="B70" start="0" length="2147483647">
    <dxf>
      <font/>
    </dxf>
  </rfmt>
  <rfmt sheetId="2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0" start="0" length="2147483647">
    <dxf>
      <font/>
    </dxf>
  </rfmt>
  <rfmt sheetId="2" sqref="C70" start="0" length="2147483647">
    <dxf>
      <font/>
    </dxf>
  </rfmt>
  <rfmt sheetId="2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0" start="0" length="2147483647">
    <dxf>
      <font/>
    </dxf>
  </rfmt>
  <rfmt sheetId="2" sqref="D70" start="0" length="2147483647">
    <dxf>
      <font/>
    </dxf>
  </rfmt>
  <rfmt sheetId="2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0" start="0" length="2147483647">
    <dxf>
      <font/>
    </dxf>
  </rfmt>
  <rfmt sheetId="2" sqref="E70" start="0" length="2147483647">
    <dxf>
      <font/>
    </dxf>
  </rfmt>
  <rfmt sheetId="2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0" start="0" length="2147483647">
    <dxf>
      <font/>
    </dxf>
  </rfmt>
  <rfmt sheetId="2" sqref="F70" start="0" length="2147483647">
    <dxf>
      <font/>
    </dxf>
  </rfmt>
  <rfmt sheetId="2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0" start="0" length="2147483647">
    <dxf>
      <font/>
    </dxf>
  </rfmt>
  <rfmt sheetId="2" sqref="G70" start="0" length="2147483647">
    <dxf>
      <font/>
    </dxf>
  </rfmt>
  <rfmt sheetId="2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0" start="0" length="2147483647">
    <dxf>
      <font/>
    </dxf>
  </rfmt>
  <rfmt sheetId="2" sqref="H70" start="0" length="2147483647">
    <dxf>
      <font/>
    </dxf>
  </rfmt>
  <rfmt sheetId="2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0" start="0" length="2147483647">
    <dxf>
      <font/>
    </dxf>
  </rfmt>
  <rfmt sheetId="2" sqref="I70" start="0" length="2147483647">
    <dxf>
      <font/>
    </dxf>
  </rfmt>
  <rfmt sheetId="2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0" start="0" length="2147483647">
    <dxf>
      <font/>
    </dxf>
  </rfmt>
  <rfmt sheetId="2" sqref="J70" start="0" length="2147483647">
    <dxf>
      <font/>
    </dxf>
  </rfmt>
  <rfmt sheetId="2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0" start="0" length="2147483647">
    <dxf>
      <font/>
    </dxf>
  </rfmt>
  <rfmt sheetId="2" sqref="K70" start="0" length="2147483647">
    <dxf>
      <font/>
    </dxf>
  </rfmt>
  <rfmt sheetId="2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0" start="0" length="2147483647">
    <dxf>
      <font/>
    </dxf>
  </rfmt>
  <rfmt sheetId="2" sqref="L70" start="0" length="2147483647">
    <dxf>
      <font/>
    </dxf>
  </rfmt>
  <rfmt sheetId="2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0" start="0" length="2147483647">
    <dxf>
      <font/>
    </dxf>
  </rfmt>
  <rfmt sheetId="2" sqref="M70" start="0" length="2147483647">
    <dxf>
      <font/>
    </dxf>
  </rfmt>
  <rfmt sheetId="2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0" start="0" length="2147483647">
    <dxf>
      <font/>
    </dxf>
  </rfmt>
  <rfmt sheetId="2" sqref="N70" start="0" length="2147483647">
    <dxf>
      <font/>
    </dxf>
  </rfmt>
  <rfmt sheetId="2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0" start="0" length="2147483647">
    <dxf>
      <font/>
    </dxf>
  </rfmt>
  <rfmt sheetId="2" sqref="O70" start="0" length="2147483647">
    <dxf>
      <font/>
    </dxf>
  </rfmt>
  <rfmt sheetId="2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0" start="0" length="2147483647">
    <dxf>
      <font/>
    </dxf>
  </rfmt>
  <rfmt sheetId="2" sqref="P70" start="0" length="2147483647">
    <dxf>
      <font/>
    </dxf>
  </rfmt>
  <rfmt sheetId="2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0" start="0" length="2147483647">
    <dxf>
      <font/>
    </dxf>
  </rfmt>
  <rfmt sheetId="2" sqref="Q70" start="0" length="2147483647">
    <dxf>
      <font/>
    </dxf>
  </rfmt>
  <rfmt sheetId="2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0" start="0" length="2147483647">
    <dxf>
      <font/>
    </dxf>
  </rfmt>
  <rfmt sheetId="2" sqref="R70" start="0" length="2147483647">
    <dxf>
      <font/>
    </dxf>
  </rfmt>
  <rfmt sheetId="2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0" start="0" length="2147483647">
    <dxf>
      <font/>
    </dxf>
  </rfmt>
  <rfmt sheetId="2" sqref="S70" start="0" length="2147483647">
    <dxf>
      <font/>
    </dxf>
  </rfmt>
  <rfmt sheetId="2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0" start="0" length="2147483647">
    <dxf>
      <font/>
    </dxf>
  </rfmt>
  <rfmt sheetId="2" sqref="T70" start="0" length="2147483647">
    <dxf>
      <font/>
    </dxf>
  </rfmt>
  <rfmt sheetId="2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0" start="0" length="2147483647">
    <dxf>
      <font/>
    </dxf>
  </rfmt>
  <rfmt sheetId="2" sqref="U70" start="0" length="2147483647">
    <dxf>
      <font/>
    </dxf>
  </rfmt>
  <rfmt sheetId="2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0" start="0" length="2147483647">
    <dxf>
      <font/>
    </dxf>
  </rfmt>
  <rfmt sheetId="2" sqref="V70" start="0" length="2147483647">
    <dxf>
      <font/>
    </dxf>
  </rfmt>
  <rfmt sheetId="2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0" start="0" length="2147483647">
    <dxf>
      <font/>
    </dxf>
  </rfmt>
  <rfmt sheetId="2" sqref="W70" start="0" length="2147483647">
    <dxf>
      <font/>
    </dxf>
  </rfmt>
  <rfmt sheetId="2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0" start="0" length="2147483647">
    <dxf>
      <font/>
    </dxf>
  </rfmt>
  <rfmt sheetId="2" sqref="X70" start="0" length="2147483647">
    <dxf>
      <font/>
    </dxf>
  </rfmt>
  <rfmt sheetId="2" sqref="Y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0" start="0" length="2147483647">
    <dxf>
      <font/>
    </dxf>
  </rfmt>
  <rfmt sheetId="2" sqref="Y70" start="0" length="2147483647">
    <dxf>
      <font/>
    </dxf>
  </rfmt>
  <rfmt sheetId="2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0" start="0" length="0">
    <dxf>
      <fill>
        <patternFill patternType="solid">
          <bgColor rgb="FFF2F2F2"/>
        </patternFill>
      </fill>
    </dxf>
  </rfmt>
  <rfmt sheetId="2" sqref="Z70" start="0" length="2147483647">
    <dxf>
      <font/>
    </dxf>
  </rfmt>
  <rfmt sheetId="2" sqref="Z70" start="0" length="2147483647">
    <dxf>
      <font/>
    </dxf>
  </rfmt>
  <rfmt sheetId="2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0" start="0" length="0">
    <dxf>
      <fill>
        <patternFill patternType="solid">
          <bgColor rgb="FFF2F2F2"/>
        </patternFill>
      </fill>
    </dxf>
  </rfmt>
  <rfmt sheetId="2" sqref="AA70" start="0" length="2147483647">
    <dxf>
      <font/>
    </dxf>
  </rfmt>
  <rfmt sheetId="2" sqref="AA70" start="0" length="2147483647">
    <dxf>
      <font/>
    </dxf>
  </rfmt>
  <rfmt sheetId="2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0" start="0" length="0">
    <dxf>
      <fill>
        <patternFill patternType="solid">
          <bgColor rgb="FFF2F2F2"/>
        </patternFill>
      </fill>
    </dxf>
  </rfmt>
  <rfmt sheetId="2" sqref="AB70" start="0" length="2147483647">
    <dxf>
      <font/>
    </dxf>
  </rfmt>
  <rfmt sheetId="2" sqref="AB70" start="0" length="2147483647">
    <dxf>
      <font/>
    </dxf>
  </rfmt>
  <rfmt sheetId="2" sqref="A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0" start="0" length="0">
    <dxf>
      <fill>
        <patternFill patternType="solid">
          <bgColor rgb="FFF2F2F2"/>
        </patternFill>
      </fill>
    </dxf>
  </rfmt>
  <rfmt sheetId="2" sqref="AC70" start="0" length="2147483647">
    <dxf>
      <font/>
    </dxf>
  </rfmt>
  <rfmt sheetId="2" sqref="AC70" start="0" length="2147483647">
    <dxf>
      <font/>
    </dxf>
  </rfmt>
  <rfmt sheetId="2" sqref="A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0" start="0" length="0">
    <dxf>
      <fill>
        <patternFill patternType="solid">
          <bgColor rgb="FFF2F2F2"/>
        </patternFill>
      </fill>
    </dxf>
  </rfmt>
  <rfmt sheetId="2" sqref="AD70" start="0" length="2147483647">
    <dxf>
      <font/>
    </dxf>
  </rfmt>
  <rfmt sheetId="2" sqref="AD70" start="0" length="2147483647">
    <dxf>
      <font/>
    </dxf>
  </rfmt>
  <rfmt sheetId="2" sqref="A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0" start="0" length="0">
    <dxf>
      <fill>
        <patternFill patternType="solid">
          <bgColor rgb="FFF2F2F2"/>
        </patternFill>
      </fill>
    </dxf>
  </rfmt>
  <rfmt sheetId="2" sqref="AE70" start="0" length="2147483647">
    <dxf>
      <font/>
    </dxf>
  </rfmt>
  <rfmt sheetId="2" sqref="AE70" start="0" length="2147483647">
    <dxf>
      <font/>
    </dxf>
  </rfmt>
  <rfmt sheetId="2" sqref="A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0" start="0" length="0">
    <dxf>
      <fill>
        <patternFill patternType="solid">
          <bgColor rgb="FFF2F2F2"/>
        </patternFill>
      </fill>
    </dxf>
  </rfmt>
  <rfmt sheetId="2" sqref="AF70" start="0" length="2147483647">
    <dxf>
      <font/>
    </dxf>
  </rfmt>
  <rfmt sheetId="2" sqref="AF70" start="0" length="2147483647">
    <dxf>
      <font/>
    </dxf>
  </rfmt>
  <rcc rId="3610" sId="2">
    <nc r="B70">
      <v>28346</v>
    </nc>
  </rcc>
  <rfmt sheetId="2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0" start="0" length="2147483647">
    <dxf>
      <font/>
    </dxf>
  </rfmt>
  <rfmt sheetId="2" sqref="B70" start="0" length="2147483647">
    <dxf>
      <font/>
    </dxf>
  </rfmt>
  <rcc rId="3611" sId="2">
    <nc r="C70" t="inlineStr">
      <is>
        <t>1233 HK Equity</t>
      </is>
    </nc>
  </rcc>
  <rfmt sheetId="2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0" start="0" length="2147483647">
    <dxf>
      <font/>
    </dxf>
  </rfmt>
  <rfmt sheetId="2" sqref="C70" start="0" length="2147483647">
    <dxf>
      <font/>
    </dxf>
  </rfmt>
  <rcc rId="3612" sId="2">
    <nc r="E70" t="inlineStr">
      <is>
        <t>Times China</t>
      </is>
    </nc>
  </rcc>
  <rfmt sheetId="2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0" start="0" length="2147483647">
    <dxf>
      <font/>
    </dxf>
  </rfmt>
  <rfmt sheetId="2" sqref="E70" start="0" length="2147483647">
    <dxf>
      <font/>
    </dxf>
  </rfmt>
  <rcc rId="3613" sId="2">
    <nc r="D70">
      <f>_xll.BDP(C70,$D$3)</f>
    </nc>
  </rcc>
  <rfmt sheetId="2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0" start="0" length="2147483647">
    <dxf>
      <font/>
    </dxf>
  </rfmt>
  <rfmt sheetId="2" sqref="D70" start="0" length="2147483647">
    <dxf>
      <font/>
    </dxf>
  </rfmt>
  <rcc rId="3614" sId="2">
    <nc r="F70">
      <f>_xll.BDP(C70,$F$3)</f>
    </nc>
  </rcc>
  <rfmt sheetId="2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0" start="0" length="2147483647">
    <dxf>
      <font/>
    </dxf>
  </rfmt>
  <rfmt sheetId="2" sqref="F70" start="0" length="2147483647">
    <dxf>
      <font/>
    </dxf>
  </rfmt>
  <rcc rId="3615" sId="2">
    <nc r="G70">
      <f>_xll.BDP(C70,$G$3)</f>
    </nc>
  </rcc>
  <rfmt sheetId="2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0" start="0" length="2147483647">
    <dxf>
      <font/>
    </dxf>
  </rfmt>
  <rfmt sheetId="2" sqref="G70" start="0" length="2147483647">
    <dxf>
      <font/>
    </dxf>
  </rfmt>
  <rcc rId="3616" sId="2">
    <nc r="Z70">
      <f>_xll.BDH(C70,$Z$3,$D$1,$D$1)</f>
    </nc>
  </rcc>
  <rfmt sheetId="2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0" start="0" length="0">
    <dxf>
      <fill>
        <patternFill patternType="solid">
          <bgColor rgb="FFF2F2F2"/>
        </patternFill>
      </fill>
    </dxf>
  </rfmt>
  <rfmt sheetId="2" sqref="Z70" start="0" length="2147483647">
    <dxf>
      <font/>
    </dxf>
  </rfmt>
  <rfmt sheetId="2" sqref="Z70" start="0" length="2147483647">
    <dxf>
      <font/>
    </dxf>
  </rfmt>
  <rcc rId="3617" sId="2">
    <nc r="H70">
      <f>IF(OR(OR(G70="#N/A N/A",G70="#N/A Real Time"),OR(F70="#N/A N/A",F70="#N/A Real Time")),0,  G70 - F70)</f>
    </nc>
  </rcc>
  <rfmt sheetId="2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0" start="0" length="2147483647">
    <dxf>
      <font/>
    </dxf>
  </rfmt>
  <rfmt sheetId="2" sqref="H70" start="0" length="2147483647">
    <dxf>
      <font/>
    </dxf>
  </rfmt>
  <rcc rId="3618" sId="2">
    <nc r="I70">
      <f>IF(OR(F70=0,F70="#N/A N/A"),0,H70 / F70*100)</f>
    </nc>
  </rcc>
  <rfmt sheetId="2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0" start="0" length="2147483647">
    <dxf>
      <font/>
    </dxf>
  </rfmt>
  <rfmt sheetId="2" sqref="I70" start="0" length="2147483647">
    <dxf>
      <font/>
    </dxf>
  </rfmt>
  <rcc rId="3619" sId="2" numFmtId="4">
    <nc r="J70">
      <v>-344000</v>
    </nc>
  </rcc>
  <rfmt sheetId="2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0" start="0" length="2147483647">
    <dxf>
      <font/>
    </dxf>
  </rfmt>
  <rfmt sheetId="2" sqref="J70" start="0" length="2147483647">
    <dxf>
      <font/>
    </dxf>
  </rfmt>
  <rcc rId="3620" sId="2">
    <nc r="K70">
      <f>CONCATENATE(D228,D70, " Curncy")</f>
    </nc>
  </rcc>
  <rfmt sheetId="2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0" start="0" length="2147483647">
    <dxf>
      <font/>
    </dxf>
  </rfmt>
  <rfmt sheetId="2" sqref="K70" start="0" length="2147483647">
    <dxf>
      <font/>
    </dxf>
  </rfmt>
  <rcc rId="3621" sId="2">
    <nc r="L70">
      <f>IF(D70 = D228,1,_xll.BDP(K70,$L$3))</f>
    </nc>
  </rcc>
  <rfmt sheetId="2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0" start="0" length="2147483647">
    <dxf>
      <font/>
    </dxf>
  </rfmt>
  <rfmt sheetId="2" sqref="L70" start="0" length="2147483647">
    <dxf>
      <font/>
    </dxf>
  </rfmt>
  <rcc rId="3622" sId="2">
    <nc r="M70">
      <f>IF(D70 = D228,1,_xll.BDP(K70,$M$3)*L70)</f>
    </nc>
  </rcc>
  <rfmt sheetId="2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0" start="0" length="2147483647">
    <dxf>
      <font/>
    </dxf>
  </rfmt>
  <rfmt sheetId="2" sqref="M70" start="0" length="2147483647">
    <dxf>
      <font/>
    </dxf>
  </rfmt>
  <rcc rId="3623" sId="2">
    <nc r="N70">
      <f>H70*J70*T70/M70</f>
    </nc>
  </rcc>
  <rfmt sheetId="2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0" start="0" length="2147483647">
    <dxf>
      <font/>
    </dxf>
  </rfmt>
  <rfmt sheetId="2" sqref="N70" start="0" length="2147483647">
    <dxf>
      <font/>
    </dxf>
  </rfmt>
  <rcc rId="3624" sId="2">
    <nc r="O70">
      <f>N70 / Y228</f>
    </nc>
  </rcc>
  <rfmt sheetId="2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0" start="0" length="2147483647">
    <dxf>
      <font/>
    </dxf>
  </rfmt>
  <rfmt sheetId="2" sqref="O70" start="0" length="2147483647">
    <dxf>
      <font/>
    </dxf>
  </rfmt>
  <rcc rId="3625" sId="2">
    <nc r="P70">
      <f>IF(J70=0,0,G70*J70*T70/M70)</f>
    </nc>
  </rcc>
  <rfmt sheetId="2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0" start="0" length="2147483647">
    <dxf>
      <font/>
    </dxf>
  </rfmt>
  <rfmt sheetId="2" sqref="P70" start="0" length="2147483647">
    <dxf>
      <font/>
    </dxf>
  </rfmt>
  <rcc rId="3626" sId="2">
    <nc r="Q70">
      <f>P70 / Y228*100</f>
    </nc>
  </rcc>
  <rfmt sheetId="2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0" start="0" length="2147483647">
    <dxf>
      <font/>
    </dxf>
  </rfmt>
  <rfmt sheetId="2" sqref="Q70" start="0" length="2147483647">
    <dxf>
      <font/>
    </dxf>
  </rfmt>
  <rcc rId="3627" sId="2">
    <nc r="R70">
      <f>IF(Q70&lt;0,Q70,0)</f>
    </nc>
  </rcc>
  <rfmt sheetId="2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0" start="0" length="2147483647">
    <dxf>
      <font/>
    </dxf>
  </rfmt>
  <rfmt sheetId="2" sqref="R70" start="0" length="2147483647">
    <dxf>
      <font/>
    </dxf>
  </rfmt>
  <rcc rId="3628" sId="2">
    <nc r="S70">
      <f>IF(Q70&gt;0,Q70,0)</f>
    </nc>
  </rcc>
  <rfmt sheetId="2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0" start="0" length="2147483647">
    <dxf>
      <font/>
    </dxf>
  </rfmt>
  <rfmt sheetId="2" sqref="S70" start="0" length="2147483647">
    <dxf>
      <font/>
    </dxf>
  </rfmt>
  <rcc rId="3629" sId="2">
    <nc r="T70">
      <f>IF(EXACT(D70,UPPER(D70)),1,0.01)/V70</f>
    </nc>
  </rcc>
  <rfmt sheetId="2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0" start="0" length="2147483647">
    <dxf>
      <font/>
    </dxf>
  </rfmt>
  <rfmt sheetId="2" sqref="T70" start="0" length="2147483647">
    <dxf>
      <font/>
    </dxf>
  </rfmt>
  <rcc rId="3630" sId="2">
    <nc r="U70">
      <v>0</v>
    </nc>
  </rcc>
  <rfmt sheetId="2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0" start="0" length="2147483647">
    <dxf>
      <font/>
    </dxf>
  </rfmt>
  <rfmt sheetId="2" sqref="U70" start="0" length="2147483647">
    <dxf>
      <font/>
    </dxf>
  </rfmt>
  <rcc rId="3631" sId="2">
    <nc r="V70">
      <v>1</v>
    </nc>
  </rcc>
  <rfmt sheetId="2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0" start="0" length="2147483647">
    <dxf>
      <font/>
    </dxf>
  </rfmt>
  <rfmt sheetId="2" sqref="V70" start="0" length="2147483647">
    <dxf>
      <font/>
    </dxf>
  </rfmt>
  <rcc rId="3632" sId="2">
    <nc r="W70">
      <f>IF(AND(Q70&lt;0,O70&gt;0),O70,0)</f>
    </nc>
  </rcc>
  <rfmt sheetId="2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0" start="0" length="2147483647">
    <dxf>
      <font/>
    </dxf>
  </rfmt>
  <rfmt sheetId="2" sqref="W70" start="0" length="2147483647">
    <dxf>
      <font/>
    </dxf>
  </rfmt>
  <rcc rId="3633" sId="2">
    <nc r="X70">
      <f>IF(AND(Q70&gt;0,O70&gt;0),O70,0)</f>
    </nc>
  </rcc>
  <rfmt sheetId="2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0" start="0" length="2147483647">
    <dxf>
      <font/>
    </dxf>
  </rfmt>
  <rfmt sheetId="2" sqref="X70" start="0" length="2147483647">
    <dxf>
      <font/>
    </dxf>
  </rfmt>
  <rcc rId="3634" sId="2">
    <nc r="AA70">
      <f>IF(OR(OR(F70="#N/A N/A",F70="#N/A Real Time"),OR(Z70="#N/A N/A",Z70="#N/A Real Time")),0,  F70 - Z70)</f>
    </nc>
  </rcc>
  <rfmt sheetId="2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0" start="0" length="0">
    <dxf>
      <fill>
        <patternFill patternType="solid">
          <bgColor rgb="FFF2F2F2"/>
        </patternFill>
      </fill>
    </dxf>
  </rfmt>
  <rfmt sheetId="2" sqref="AA70" start="0" length="2147483647">
    <dxf>
      <font/>
    </dxf>
  </rfmt>
  <rfmt sheetId="2" sqref="AA70" start="0" length="2147483647">
    <dxf>
      <font/>
    </dxf>
  </rfmt>
  <rcc rId="3635" sId="2">
    <nc r="AB70">
      <f>IF(OR(Z70=0,Z70="#N/A N/A"),0,AA70 / Z70*100)</f>
    </nc>
  </rcc>
  <rfmt sheetId="2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0" start="0" length="0">
    <dxf>
      <fill>
        <patternFill patternType="solid">
          <bgColor rgb="FFF2F2F2"/>
        </patternFill>
      </fill>
    </dxf>
  </rfmt>
  <rfmt sheetId="2" sqref="AB70" start="0" length="2147483647">
    <dxf>
      <font/>
    </dxf>
  </rfmt>
  <rfmt sheetId="2" sqref="AB70" start="0" length="2147483647">
    <dxf>
      <font/>
    </dxf>
  </rfmt>
  <rcc rId="3636" sId="2" numFmtId="4">
    <nc r="AC70">
      <v>-344000</v>
    </nc>
  </rcc>
  <rfmt sheetId="2" sqref="A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0" start="0" length="0">
    <dxf>
      <fill>
        <patternFill patternType="solid">
          <bgColor rgb="FFF2F2F2"/>
        </patternFill>
      </fill>
    </dxf>
  </rfmt>
  <rfmt sheetId="2" sqref="AC70" start="0" length="2147483647">
    <dxf>
      <font/>
    </dxf>
  </rfmt>
  <rfmt sheetId="2" sqref="AC70" start="0" length="2147483647">
    <dxf>
      <font/>
    </dxf>
  </rfmt>
  <rcc rId="3637" sId="2">
    <nc r="AD70">
      <f>IF(D70 = D228,1,_xll.BDP(K70,$AD$3)*L70)</f>
    </nc>
  </rcc>
  <rfmt sheetId="2" sqref="A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0" start="0" length="0">
    <dxf>
      <fill>
        <patternFill patternType="solid">
          <bgColor rgb="FFF2F2F2"/>
        </patternFill>
      </fill>
    </dxf>
  </rfmt>
  <rfmt sheetId="2" sqref="AD70" start="0" length="2147483647">
    <dxf>
      <font/>
    </dxf>
  </rfmt>
  <rfmt sheetId="2" sqref="AD70" start="0" length="2147483647">
    <dxf>
      <font/>
    </dxf>
  </rfmt>
  <rcc rId="3638" sId="2">
    <nc r="AE70">
      <f>AA70*AC70*T70/AD70 / AF228</f>
    </nc>
  </rcc>
  <rfmt sheetId="2" sqref="A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0" start="0" length="0">
    <dxf>
      <fill>
        <patternFill patternType="solid">
          <bgColor rgb="FFF2F2F2"/>
        </patternFill>
      </fill>
    </dxf>
  </rfmt>
  <rfmt sheetId="2" sqref="AE70" start="0" length="2147483647">
    <dxf>
      <font/>
    </dxf>
  </rfmt>
  <rfmt sheetId="2" sqref="AE70" start="0" length="2147483647">
    <dxf>
      <font/>
    </dxf>
  </rfmt>
  <rcc rId="3639" sId="2" numFmtId="4">
    <oc r="J71">
      <v>-1081200</v>
    </oc>
    <nc r="J71">
      <v>0</v>
    </nc>
  </rcc>
  <rcc rId="3640" sId="2" numFmtId="4">
    <oc r="AC71">
      <v>-1081200</v>
    </oc>
    <nc r="AC71">
      <v>0</v>
    </nc>
  </rcc>
  <rrc rId="3641" sId="2" ref="A69:XFD69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69:XFD69" start="0" length="0"/>
    <rcc rId="0" sId="2">
      <nc r="B69">
        <v>21026</v>
      </nc>
    </rcc>
    <rcc rId="0" sId="2">
      <nc r="C69" t="inlineStr">
        <is>
          <t>1928 HK Equity</t>
        </is>
      </nc>
    </rcc>
    <rcc rId="0" sId="2">
      <nc r="D69">
        <f>_xll.BDP(C69,$D$3)</f>
      </nc>
    </rcc>
    <rcc rId="0" sId="2">
      <nc r="E69" t="inlineStr">
        <is>
          <t>Sands China</t>
        </is>
      </nc>
    </rcc>
    <rcc rId="0" sId="2" s="1" dxf="1">
      <nc r="F69">
        <f>_xll.BDP(C69,$F$3)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69">
        <f>_xll.BDP(C69,$G$3)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69">
        <f>IF(OR(OR(G69="#N/A N/A",G69="#N/A Real Time"),OR(F69="#N/A N/A",F69="#N/A Real Time")),0,  G69 - F69)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69">
        <f>IF(OR(F69=0,F69="#N/A N/A"),0,H69 / F69*100)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6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69">
        <f>CONCATENATE(D228,D69, " Curncy")</f>
      </nc>
    </rcc>
    <rcc rId="0" sId="2">
      <nc r="L69">
        <f>IF(D69 = D228,1,_xll.BDP(K69,$L$3))</f>
      </nc>
    </rcc>
    <rcc rId="0" sId="2" s="1" dxf="1">
      <nc r="M69">
        <f>IF(D69 = D228,1,_xll.BDP(K69,$M$3)*L69)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69">
        <f>H69*J69*T69/M69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69">
        <f>N69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69">
        <f>IF(J69=0,0,G69*J69*T69/M69)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69">
        <f>P69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69">
        <f>IF(Q69&lt;0,Q69,0)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69">
        <f>IF(Q69&gt;0,Q69,0)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69">
        <f>IF(EXACT(D69,UPPER(D69)),1,0.01)/V69</f>
      </nc>
    </rcc>
    <rcc rId="0" sId="2">
      <nc r="U69">
        <v>0</v>
      </nc>
    </rcc>
    <rcc rId="0" sId="2">
      <nc r="V69">
        <v>1</v>
      </nc>
    </rcc>
    <rcc rId="0" sId="2" s="1" dxf="1">
      <nc r="W69">
        <f>IF(AND(Q69&lt;0,O69&gt;0),O69,0)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69">
        <f>IF(AND(Q69&gt;0,O69&gt;0),O69,0)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69">
        <f>_xll.BDH(C69,$Z$3,$D$1,$D$1)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69">
        <f>IF(OR(OR(F69="#N/A N/A",F69="#N/A Real Time"),OR(Z69="#N/A N/A",Z69="#N/A Real Time")),0,  F69 - Z69)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69">
        <f>IF(OR(Z69=0,Z69="#N/A N/A"),0,AA69 / Z69*100)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6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69">
        <f>IF(D69 = D228,1,_xll.BDP(K69,$AD$3)*L69)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69">
        <f>AA69*AC69*T69/AD69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69" start="0" length="0">
      <dxf>
        <fill>
          <patternFill patternType="solid">
            <bgColor rgb="FFF2F2F2"/>
          </patternFill>
        </fill>
      </dxf>
    </rfmt>
  </rrc>
  <rrc rId="3642" sId="2" ref="A70:XFD70" action="deleteRow">
    <undo index="0" exp="area" dr="AE65:AE70" r="AE71" sId="2"/>
    <undo index="0" exp="area" dr="X65:X70" r="X71" sId="2"/>
    <undo index="0" exp="area" dr="W65:W70" r="W71" sId="2"/>
    <undo index="0" exp="area" dr="S65:S70" r="S71" sId="2"/>
    <undo index="0" exp="area" dr="R65:R70" r="R71" sId="2"/>
    <undo index="0" exp="area" dr="Q65:Q70" r="Q71" sId="2"/>
    <undo index="0" exp="area" dr="P65:P70" r="P71" sId="2"/>
    <undo index="0" exp="area" dr="O65:O70" r="O71" sId="2"/>
    <undo index="0" exp="area" dr="N65:N70" r="N71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70:XFD70" start="0" length="0"/>
    <rcc rId="0" sId="2">
      <nc r="B70">
        <v>24515</v>
      </nc>
    </rcc>
    <rcc rId="0" sId="2">
      <nc r="C70" t="inlineStr">
        <is>
          <t>1128 HK Equity</t>
        </is>
      </nc>
    </rcc>
    <rcc rId="0" sId="2">
      <nc r="D70">
        <f>_xll.BDP(C70,$D$3)</f>
      </nc>
    </rcc>
    <rcc rId="0" sId="2">
      <nc r="E70" t="inlineStr">
        <is>
          <t>Wynn Macau</t>
        </is>
      </nc>
    </rcc>
    <rcc rId="0" sId="2" s="1" dxf="1">
      <nc r="F70">
        <f>_xll.BDP(C70,$F$3)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70">
        <f>_xll.BDP(C70,$G$3)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70">
        <f>IF(OR(OR(G70="#N/A N/A",G70="#N/A Real Time"),OR(F70="#N/A N/A",F70="#N/A Real Time")),0,  G70 - F70)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70">
        <f>IF(OR(F70=0,F70="#N/A N/A"),0,H70 / F70*100)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7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70">
        <f>CONCATENATE(D227,D70, " Curncy")</f>
      </nc>
    </rcc>
    <rcc rId="0" sId="2">
      <nc r="L70">
        <f>IF(D70 = D227,1,_xll.BDP(K70,$L$3))</f>
      </nc>
    </rcc>
    <rcc rId="0" sId="2" s="1" dxf="1">
      <nc r="M70">
        <f>IF(D70 = D227,1,_xll.BDP(K70,$M$3)*L70)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70">
        <f>H70*J70*T70/M70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70">
        <f>N70 / Y227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70">
        <f>IF(J70=0,0,G70*J70*T70/M70)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70">
        <f>P70 / Y227*100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70">
        <f>IF(Q70&lt;0,Q70,0)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70">
        <f>IF(Q70&gt;0,Q70,0)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70">
        <f>IF(EXACT(D70,UPPER(D70)),1,0.01)/V70</f>
      </nc>
    </rcc>
    <rcc rId="0" sId="2">
      <nc r="U70">
        <v>0</v>
      </nc>
    </rcc>
    <rcc rId="0" sId="2">
      <nc r="V70">
        <v>1</v>
      </nc>
    </rcc>
    <rcc rId="0" sId="2" s="1" dxf="1">
      <nc r="W70">
        <f>IF(AND(Q70&lt;0,O70&gt;0),O70,0)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70">
        <f>IF(AND(Q70&gt;0,O70&gt;0),O70,0)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70">
        <f>_xll.BDH(C70,$Z$3,$D$1,$D$1)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70">
        <f>IF(OR(OR(F70="#N/A N/A",F70="#N/A Real Time"),OR(Z70="#N/A N/A",Z70="#N/A Real Time")),0,  F70 - Z70)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70">
        <f>IF(OR(Z70=0,Z70="#N/A N/A"),0,AA70 / Z70*100)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7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70">
        <f>IF(D70 = D227,1,_xll.BDP(K70,$AD$3)*L70)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70">
        <f>AA70*AC70*T70/AD70 / AF227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70" start="0" length="0">
      <dxf>
        <fill>
          <patternFill patternType="solid">
            <bgColor rgb="FFF2F2F2"/>
          </patternFill>
        </fill>
      </dxf>
    </rfmt>
  </rrc>
  <rfmt sheetId="2" sqref="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0" start="0" length="2147483647">
    <dxf>
      <font>
        <b/>
      </font>
    </dxf>
  </rfmt>
  <rfmt sheetId="2" sqref="A70" start="0" length="2147483647">
    <dxf>
      <font/>
    </dxf>
  </rfmt>
  <rfmt sheetId="2" sqref="A70" start="0" length="0">
    <dxf>
      <border>
        <left/>
        <right/>
        <top style="thin">
          <color indexed="64"/>
        </top>
        <bottom/>
      </border>
    </dxf>
  </rfmt>
  <rfmt sheetId="2" sqref="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0" start="0" length="2147483647">
    <dxf>
      <font>
        <b/>
      </font>
    </dxf>
  </rfmt>
  <rfmt sheetId="2" sqref="B70" start="0" length="2147483647">
    <dxf>
      <font/>
    </dxf>
  </rfmt>
  <rfmt sheetId="2" sqref="B70" start="0" length="0">
    <dxf>
      <border>
        <left/>
        <right/>
        <top style="thin">
          <color indexed="64"/>
        </top>
        <bottom/>
      </border>
    </dxf>
  </rfmt>
  <rfmt sheetId="2" sqref="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0" start="0" length="2147483647">
    <dxf>
      <font>
        <b/>
      </font>
    </dxf>
  </rfmt>
  <rfmt sheetId="2" sqref="C70" start="0" length="2147483647">
    <dxf>
      <font/>
    </dxf>
  </rfmt>
  <rfmt sheetId="2" sqref="C70" start="0" length="0">
    <dxf>
      <border>
        <left/>
        <right/>
        <top style="thin">
          <color indexed="64"/>
        </top>
        <bottom/>
      </border>
    </dxf>
  </rfmt>
  <rfmt sheetId="2" sqref="C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0" start="0" length="2147483647">
    <dxf>
      <font>
        <b/>
      </font>
    </dxf>
  </rfmt>
  <rfmt sheetId="2" sqref="D70" start="0" length="2147483647">
    <dxf>
      <font/>
    </dxf>
  </rfmt>
  <rfmt sheetId="2" sqref="D70" start="0" length="0">
    <dxf>
      <border>
        <left/>
        <right/>
        <top style="thin">
          <color indexed="64"/>
        </top>
        <bottom/>
      </border>
    </dxf>
  </rfmt>
  <rfmt sheetId="2" sqref="D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0" start="0" length="2147483647">
    <dxf>
      <font>
        <b/>
      </font>
    </dxf>
  </rfmt>
  <rfmt sheetId="2" sqref="E70" start="0" length="2147483647">
    <dxf>
      <font/>
    </dxf>
  </rfmt>
  <rfmt sheetId="2" sqref="E70" start="0" length="0">
    <dxf>
      <border>
        <left/>
        <right/>
        <top style="thin">
          <color indexed="64"/>
        </top>
        <bottom/>
      </border>
    </dxf>
  </rfmt>
  <rfmt sheetId="2" sqref="E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0" start="0" length="2147483647">
    <dxf>
      <font>
        <b/>
      </font>
    </dxf>
  </rfmt>
  <rfmt sheetId="2" sqref="F70" start="0" length="2147483647">
    <dxf>
      <font/>
    </dxf>
  </rfmt>
  <rfmt sheetId="2" sqref="F70" start="0" length="0">
    <dxf>
      <border>
        <left/>
        <right/>
        <top style="thin">
          <color indexed="64"/>
        </top>
        <bottom/>
      </border>
    </dxf>
  </rfmt>
  <rfmt sheetId="2" sqref="F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0" start="0" length="2147483647">
    <dxf>
      <font>
        <b/>
      </font>
    </dxf>
  </rfmt>
  <rfmt sheetId="2" sqref="G70" start="0" length="2147483647">
    <dxf>
      <font/>
    </dxf>
  </rfmt>
  <rfmt sheetId="2" sqref="G70" start="0" length="0">
    <dxf>
      <border>
        <left/>
        <right/>
        <top style="thin">
          <color indexed="64"/>
        </top>
        <bottom/>
      </border>
    </dxf>
  </rfmt>
  <rfmt sheetId="2" sqref="G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0" start="0" length="2147483647">
    <dxf>
      <font>
        <b/>
      </font>
    </dxf>
  </rfmt>
  <rfmt sheetId="2" sqref="H70" start="0" length="2147483647">
    <dxf>
      <font/>
    </dxf>
  </rfmt>
  <rfmt sheetId="2" sqref="H70" start="0" length="0">
    <dxf>
      <border>
        <left/>
        <right/>
        <top style="thin">
          <color indexed="64"/>
        </top>
        <bottom/>
      </border>
    </dxf>
  </rfmt>
  <rfmt sheetId="2" sqref="H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0" start="0" length="2147483647">
    <dxf>
      <font>
        <b/>
      </font>
    </dxf>
  </rfmt>
  <rfmt sheetId="2" sqref="I70" start="0" length="2147483647">
    <dxf>
      <font/>
    </dxf>
  </rfmt>
  <rfmt sheetId="2" sqref="I70" start="0" length="0">
    <dxf>
      <border>
        <left/>
        <right/>
        <top style="thin">
          <color indexed="64"/>
        </top>
        <bottom/>
      </border>
    </dxf>
  </rfmt>
  <rfmt sheetId="2" sqref="I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0" start="0" length="2147483647">
    <dxf>
      <font>
        <b/>
      </font>
    </dxf>
  </rfmt>
  <rfmt sheetId="2" sqref="J70" start="0" length="2147483647">
    <dxf>
      <font/>
    </dxf>
  </rfmt>
  <rfmt sheetId="2" sqref="J70" start="0" length="0">
    <dxf>
      <border>
        <left/>
        <right/>
        <top style="thin">
          <color indexed="64"/>
        </top>
        <bottom/>
      </border>
    </dxf>
  </rfmt>
  <rfmt sheetId="2" sqref="J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0" start="0" length="2147483647">
    <dxf>
      <font>
        <b/>
      </font>
    </dxf>
  </rfmt>
  <rfmt sheetId="2" sqref="K70" start="0" length="2147483647">
    <dxf>
      <font/>
    </dxf>
  </rfmt>
  <rfmt sheetId="2" sqref="K70" start="0" length="0">
    <dxf>
      <border>
        <left/>
        <right/>
        <top style="thin">
          <color indexed="64"/>
        </top>
        <bottom/>
      </border>
    </dxf>
  </rfmt>
  <rfmt sheetId="2" sqref="K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0" start="0" length="2147483647">
    <dxf>
      <font>
        <b/>
      </font>
    </dxf>
  </rfmt>
  <rfmt sheetId="2" sqref="L70" start="0" length="2147483647">
    <dxf>
      <font/>
    </dxf>
  </rfmt>
  <rfmt sheetId="2" sqref="L70" start="0" length="0">
    <dxf>
      <border>
        <left/>
        <right/>
        <top style="thin">
          <color indexed="64"/>
        </top>
        <bottom/>
      </border>
    </dxf>
  </rfmt>
  <rfmt sheetId="2" sqref="L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0" start="0" length="2147483647">
    <dxf>
      <font>
        <b/>
      </font>
    </dxf>
  </rfmt>
  <rfmt sheetId="2" sqref="M70" start="0" length="2147483647">
    <dxf>
      <font/>
    </dxf>
  </rfmt>
  <rfmt sheetId="2" sqref="M70" start="0" length="0">
    <dxf>
      <border>
        <left/>
        <right/>
        <top style="thin">
          <color indexed="64"/>
        </top>
        <bottom/>
      </border>
    </dxf>
  </rfmt>
  <rfmt sheetId="2" sqref="M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3" sId="2">
    <oc r="N70">
      <f xml:space="preserve"> SUM(N65:N69)</f>
    </oc>
    <nc r="N70">
      <f xml:space="preserve"> SUM(N65:N69)</f>
    </nc>
  </rcc>
  <rfmt sheetId="2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0" start="0" length="2147483647">
    <dxf>
      <font>
        <b/>
      </font>
    </dxf>
  </rfmt>
  <rfmt sheetId="2" sqref="N70" start="0" length="2147483647">
    <dxf>
      <font/>
    </dxf>
  </rfmt>
  <rfmt sheetId="2" sqref="N70" start="0" length="0">
    <dxf>
      <border>
        <left/>
        <right/>
        <top style="thin">
          <color indexed="64"/>
        </top>
        <bottom/>
      </border>
    </dxf>
  </rfmt>
  <rfmt sheetId="2" sqref="N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4" sId="2">
    <oc r="O70">
      <f xml:space="preserve"> SUM(O65:O69)</f>
    </oc>
    <nc r="O70">
      <f xml:space="preserve"> SUM(O65:O69)</f>
    </nc>
  </rcc>
  <rfmt sheetId="2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0" start="0" length="2147483647">
    <dxf>
      <font/>
    </dxf>
  </rfmt>
  <rfmt sheetId="2" sqref="O70" start="0" length="2147483647">
    <dxf>
      <font/>
    </dxf>
  </rfmt>
  <rfmt sheetId="2" sqref="O70" start="0" length="0">
    <dxf>
      <border>
        <left/>
        <right/>
        <top style="thin">
          <color indexed="64"/>
        </top>
        <bottom/>
      </border>
    </dxf>
  </rfmt>
  <rfmt sheetId="2" sqref="O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5" sId="2">
    <oc r="P70">
      <f xml:space="preserve"> SUM(P65:P69)</f>
    </oc>
    <nc r="P70">
      <f xml:space="preserve"> SUM(P65:P69)</f>
    </nc>
  </rcc>
  <rfmt sheetId="2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0" start="0" length="2147483647">
    <dxf>
      <font>
        <b/>
      </font>
    </dxf>
  </rfmt>
  <rfmt sheetId="2" sqref="P70" start="0" length="2147483647">
    <dxf>
      <font/>
    </dxf>
  </rfmt>
  <rfmt sheetId="2" sqref="P70" start="0" length="0">
    <dxf>
      <border>
        <left/>
        <right/>
        <top style="thin">
          <color indexed="64"/>
        </top>
        <bottom/>
      </border>
    </dxf>
  </rfmt>
  <rfmt sheetId="2" sqref="P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6" sId="2">
    <oc r="Q70">
      <f xml:space="preserve"> SUM(Q65:Q69)</f>
    </oc>
    <nc r="Q70">
      <f xml:space="preserve"> SUM(Q65:Q69)</f>
    </nc>
  </rcc>
  <rfmt sheetId="2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0" start="0" length="2147483647">
    <dxf>
      <font>
        <b/>
      </font>
    </dxf>
  </rfmt>
  <rfmt sheetId="2" sqref="Q70" start="0" length="2147483647">
    <dxf>
      <font/>
    </dxf>
  </rfmt>
  <rfmt sheetId="2" sqref="Q70" start="0" length="0">
    <dxf>
      <border>
        <left/>
        <right/>
        <top style="thin">
          <color indexed="64"/>
        </top>
        <bottom/>
      </border>
    </dxf>
  </rfmt>
  <rfmt sheetId="2" sqref="Q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7" sId="2">
    <oc r="R70">
      <f xml:space="preserve"> SUM(R65:R69)</f>
    </oc>
    <nc r="R70">
      <f xml:space="preserve"> SUM(R65:R69)</f>
    </nc>
  </rcc>
  <rfmt sheetId="2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0" start="0" length="2147483647">
    <dxf>
      <font>
        <b/>
      </font>
    </dxf>
  </rfmt>
  <rfmt sheetId="2" sqref="R70" start="0" length="2147483647">
    <dxf>
      <font/>
    </dxf>
  </rfmt>
  <rfmt sheetId="2" sqref="R70" start="0" length="0">
    <dxf>
      <border>
        <left/>
        <right/>
        <top style="thin">
          <color indexed="64"/>
        </top>
        <bottom/>
      </border>
    </dxf>
  </rfmt>
  <rfmt sheetId="2" sqref="R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8" sId="2">
    <oc r="S70">
      <f xml:space="preserve"> SUM(S65:S69)</f>
    </oc>
    <nc r="S70">
      <f xml:space="preserve"> SUM(S65:S69)</f>
    </nc>
  </rcc>
  <rfmt sheetId="2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0" start="0" length="2147483647">
    <dxf>
      <font>
        <b/>
      </font>
    </dxf>
  </rfmt>
  <rfmt sheetId="2" sqref="S70" start="0" length="2147483647">
    <dxf>
      <font/>
    </dxf>
  </rfmt>
  <rfmt sheetId="2" sqref="S70" start="0" length="0">
    <dxf>
      <border>
        <left/>
        <right/>
        <top style="thin">
          <color indexed="64"/>
        </top>
        <bottom/>
      </border>
    </dxf>
  </rfmt>
  <rfmt sheetId="2" sqref="S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0" start="0" length="2147483647">
    <dxf>
      <font>
        <b/>
      </font>
    </dxf>
  </rfmt>
  <rfmt sheetId="2" sqref="T70" start="0" length="2147483647">
    <dxf>
      <font/>
    </dxf>
  </rfmt>
  <rfmt sheetId="2" sqref="T70" start="0" length="0">
    <dxf>
      <border>
        <left/>
        <right/>
        <top style="thin">
          <color indexed="64"/>
        </top>
        <bottom/>
      </border>
    </dxf>
  </rfmt>
  <rfmt sheetId="2" sqref="T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0" start="0" length="2147483647">
    <dxf>
      <font>
        <b/>
      </font>
    </dxf>
  </rfmt>
  <rfmt sheetId="2" sqref="U70" start="0" length="2147483647">
    <dxf>
      <font/>
    </dxf>
  </rfmt>
  <rfmt sheetId="2" sqref="U70" start="0" length="0">
    <dxf>
      <border>
        <left/>
        <right/>
        <top style="thin">
          <color indexed="64"/>
        </top>
        <bottom/>
      </border>
    </dxf>
  </rfmt>
  <rfmt sheetId="2" sqref="U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0" start="0" length="2147483647">
    <dxf>
      <font>
        <b/>
      </font>
    </dxf>
  </rfmt>
  <rfmt sheetId="2" sqref="V70" start="0" length="2147483647">
    <dxf>
      <font/>
    </dxf>
  </rfmt>
  <rfmt sheetId="2" sqref="V70" start="0" length="0">
    <dxf>
      <border>
        <left/>
        <right/>
        <top style="thin">
          <color indexed="64"/>
        </top>
        <bottom/>
      </border>
    </dxf>
  </rfmt>
  <rfmt sheetId="2" sqref="V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49" sId="2">
    <oc r="W70">
      <f xml:space="preserve"> SUM(W65:W69)</f>
    </oc>
    <nc r="W70">
      <f xml:space="preserve"> SUM(W65:W69)</f>
    </nc>
  </rcc>
  <rfmt sheetId="2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0" start="0" length="2147483647">
    <dxf>
      <font>
        <b/>
      </font>
    </dxf>
  </rfmt>
  <rfmt sheetId="2" sqref="W70" start="0" length="2147483647">
    <dxf>
      <font/>
    </dxf>
  </rfmt>
  <rfmt sheetId="2" sqref="W70" start="0" length="0">
    <dxf>
      <border>
        <left/>
        <right/>
        <top style="thin">
          <color indexed="64"/>
        </top>
        <bottom/>
      </border>
    </dxf>
  </rfmt>
  <rfmt sheetId="2" sqref="W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50" sId="2">
    <oc r="X70">
      <f xml:space="preserve"> SUM(X65:X69)</f>
    </oc>
    <nc r="X70">
      <f xml:space="preserve"> SUM(X65:X69)</f>
    </nc>
  </rcc>
  <rfmt sheetId="2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0" start="0" length="2147483647">
    <dxf>
      <font>
        <b/>
      </font>
    </dxf>
  </rfmt>
  <rfmt sheetId="2" sqref="X70" start="0" length="2147483647">
    <dxf>
      <font/>
    </dxf>
  </rfmt>
  <rfmt sheetId="2" sqref="X70" start="0" length="0">
    <dxf>
      <border>
        <left/>
        <right/>
        <top style="thin">
          <color indexed="64"/>
        </top>
        <bottom/>
      </border>
    </dxf>
  </rfmt>
  <rfmt sheetId="2" sqref="X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0" start="0" length="2147483647">
    <dxf>
      <font>
        <b/>
      </font>
    </dxf>
  </rfmt>
  <rfmt sheetId="2" sqref="Y70" start="0" length="2147483647">
    <dxf>
      <font/>
    </dxf>
  </rfmt>
  <rfmt sheetId="2" sqref="Y70" start="0" length="0">
    <dxf>
      <border>
        <left/>
        <right/>
        <top style="thin">
          <color indexed="64"/>
        </top>
        <bottom/>
      </border>
    </dxf>
  </rfmt>
  <rfmt sheetId="2" sqref="Y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0" start="0" length="0">
    <dxf>
      <fill>
        <patternFill patternType="solid">
          <bgColor rgb="FFF2F2F2"/>
        </patternFill>
      </fill>
    </dxf>
  </rfmt>
  <rfmt sheetId="2" sqref="Z70" start="0" length="2147483647">
    <dxf>
      <font>
        <b/>
      </font>
    </dxf>
  </rfmt>
  <rfmt sheetId="2" sqref="Z70" start="0" length="2147483647">
    <dxf>
      <font/>
    </dxf>
  </rfmt>
  <rfmt sheetId="2" sqref="Z70" start="0" length="0">
    <dxf>
      <border>
        <left/>
        <right/>
        <top style="thin">
          <color indexed="64"/>
        </top>
        <bottom/>
      </border>
    </dxf>
  </rfmt>
  <rfmt sheetId="2" sqref="Z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0" start="0" length="0">
    <dxf>
      <fill>
        <patternFill patternType="solid">
          <bgColor rgb="FFF2F2F2"/>
        </patternFill>
      </fill>
    </dxf>
  </rfmt>
  <rfmt sheetId="2" sqref="AA70" start="0" length="2147483647">
    <dxf>
      <font>
        <b/>
      </font>
    </dxf>
  </rfmt>
  <rfmt sheetId="2" sqref="AA70" start="0" length="2147483647">
    <dxf>
      <font/>
    </dxf>
  </rfmt>
  <rfmt sheetId="2" sqref="AA70" start="0" length="0">
    <dxf>
      <border>
        <left/>
        <right/>
        <top style="thin">
          <color indexed="64"/>
        </top>
        <bottom/>
      </border>
    </dxf>
  </rfmt>
  <rfmt sheetId="2" sqref="A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0" start="0" length="0">
    <dxf>
      <fill>
        <patternFill patternType="solid">
          <bgColor rgb="FFF2F2F2"/>
        </patternFill>
      </fill>
    </dxf>
  </rfmt>
  <rfmt sheetId="2" sqref="AB70" start="0" length="2147483647">
    <dxf>
      <font>
        <b/>
      </font>
    </dxf>
  </rfmt>
  <rfmt sheetId="2" sqref="AB70" start="0" length="2147483647">
    <dxf>
      <font/>
    </dxf>
  </rfmt>
  <rfmt sheetId="2" sqref="AB70" start="0" length="0">
    <dxf>
      <border>
        <left/>
        <right/>
        <top style="thin">
          <color indexed="64"/>
        </top>
        <bottom/>
      </border>
    </dxf>
  </rfmt>
  <rfmt sheetId="2" sqref="A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0" start="0" length="0">
    <dxf>
      <fill>
        <patternFill patternType="solid">
          <bgColor rgb="FFF2F2F2"/>
        </patternFill>
      </fill>
    </dxf>
  </rfmt>
  <rfmt sheetId="2" sqref="AC70" start="0" length="2147483647">
    <dxf>
      <font>
        <b/>
      </font>
    </dxf>
  </rfmt>
  <rfmt sheetId="2" sqref="AC70" start="0" length="2147483647">
    <dxf>
      <font/>
    </dxf>
  </rfmt>
  <rfmt sheetId="2" sqref="AC70" start="0" length="0">
    <dxf>
      <border>
        <left/>
        <right/>
        <top style="thin">
          <color indexed="64"/>
        </top>
        <bottom/>
      </border>
    </dxf>
  </rfmt>
  <rfmt sheetId="2" sqref="AC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0" start="0" length="0">
    <dxf>
      <fill>
        <patternFill patternType="solid">
          <bgColor rgb="FFF2F2F2"/>
        </patternFill>
      </fill>
    </dxf>
  </rfmt>
  <rfmt sheetId="2" sqref="AD70" start="0" length="2147483647">
    <dxf>
      <font>
        <b/>
      </font>
    </dxf>
  </rfmt>
  <rfmt sheetId="2" sqref="AD70" start="0" length="2147483647">
    <dxf>
      <font/>
    </dxf>
  </rfmt>
  <rfmt sheetId="2" sqref="AD70" start="0" length="0">
    <dxf>
      <border>
        <left/>
        <right/>
        <top style="thin">
          <color indexed="64"/>
        </top>
        <bottom/>
      </border>
    </dxf>
  </rfmt>
  <rfmt sheetId="2" sqref="AD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51" sId="2">
    <oc r="AE70">
      <f xml:space="preserve"> SUM(AE65:AE69)</f>
    </oc>
    <nc r="AE70">
      <f xml:space="preserve"> SUM(AE65:AE69)</f>
    </nc>
  </rcc>
  <rfmt sheetId="2" sqref="A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0" start="0" length="0">
    <dxf>
      <fill>
        <patternFill patternType="solid">
          <bgColor rgb="FFF2F2F2"/>
        </patternFill>
      </fill>
    </dxf>
  </rfmt>
  <rfmt sheetId="2" sqref="AE70" start="0" length="2147483647">
    <dxf>
      <font/>
    </dxf>
  </rfmt>
  <rfmt sheetId="2" sqref="AE70" start="0" length="2147483647">
    <dxf>
      <font/>
    </dxf>
  </rfmt>
  <rfmt sheetId="2" sqref="AE70" start="0" length="0">
    <dxf>
      <border>
        <left/>
        <right/>
        <top style="thin">
          <color indexed="64"/>
        </top>
        <bottom/>
      </border>
    </dxf>
  </rfmt>
  <rfmt sheetId="2" sqref="AE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0" start="0" length="0">
    <dxf>
      <fill>
        <patternFill patternType="solid">
          <bgColor rgb="FFF2F2F2"/>
        </patternFill>
      </fill>
    </dxf>
  </rfmt>
  <rfmt sheetId="2" sqref="AF70" start="0" length="2147483647">
    <dxf>
      <font>
        <b/>
      </font>
    </dxf>
  </rfmt>
  <rfmt sheetId="2" sqref="AF70" start="0" length="2147483647">
    <dxf>
      <font/>
    </dxf>
  </rfmt>
  <rfmt sheetId="2" sqref="AF70" start="0" length="0">
    <dxf>
      <border>
        <left/>
        <right/>
        <top style="thin">
          <color indexed="64"/>
        </top>
        <bottom/>
      </border>
    </dxf>
  </rfmt>
  <rfmt sheetId="2" sqref="AF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52" sId="2" numFmtId="4">
    <oc r="J72">
      <v>36000</v>
    </oc>
    <nc r="J72">
      <v>34452</v>
    </nc>
  </rcc>
  <rcc rId="3653" sId="2" numFmtId="4">
    <oc r="AC72">
      <v>36000</v>
    </oc>
    <nc r="AC72">
      <v>34452</v>
    </nc>
  </rcc>
  <rcc rId="3654" sId="2" numFmtId="4">
    <oc r="J75">
      <v>39000</v>
    </oc>
    <nc r="J75">
      <v>37323</v>
    </nc>
  </rcc>
  <rcc rId="3655" sId="2" numFmtId="4">
    <oc r="AC75">
      <v>39000</v>
    </oc>
    <nc r="AC75">
      <v>37323</v>
    </nc>
  </rcc>
  <rcc rId="3656" sId="2" numFmtId="4">
    <oc r="J76">
      <v>-350000</v>
    </oc>
    <nc r="J76">
      <v>-334950</v>
    </nc>
  </rcc>
  <rcc rId="3657" sId="2" numFmtId="4">
    <oc r="AC76">
      <v>-350000</v>
    </oc>
    <nc r="AC76">
      <v>-334950</v>
    </nc>
  </rcc>
  <rcc rId="3658" sId="2" numFmtId="4">
    <oc r="J77">
      <v>-123291</v>
    </oc>
    <nc r="J77">
      <v>-117989</v>
    </nc>
  </rcc>
  <rcc rId="3659" sId="2" numFmtId="4">
    <oc r="AC77">
      <v>-123291</v>
    </oc>
    <nc r="AC77">
      <v>-117989</v>
    </nc>
  </rcc>
  <rrc rId="3660" sId="2" ref="A78:XFD7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78:AF78" start="0" length="0">
    <dxf>
      <fill>
        <patternFill patternType="none">
          <bgColor indexed="65"/>
        </patternFill>
      </fill>
    </dxf>
  </rfmt>
  <rfmt sheetId="2" sqref="A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8" start="0" length="2147483647">
    <dxf>
      <font/>
    </dxf>
  </rfmt>
  <rfmt sheetId="2" sqref="A78" start="0" length="2147483647">
    <dxf>
      <font/>
    </dxf>
  </rfmt>
  <rfmt sheetId="2" sqref="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8" start="0" length="2147483647">
    <dxf>
      <font/>
    </dxf>
  </rfmt>
  <rfmt sheetId="2" sqref="B78" start="0" length="2147483647">
    <dxf>
      <font/>
    </dxf>
  </rfmt>
  <rfmt sheetId="2" sqref="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8" start="0" length="2147483647">
    <dxf>
      <font/>
    </dxf>
  </rfmt>
  <rfmt sheetId="2" sqref="C78" start="0" length="2147483647">
    <dxf>
      <font/>
    </dxf>
  </rfmt>
  <rfmt sheetId="2" sqref="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8" start="0" length="2147483647">
    <dxf>
      <font/>
    </dxf>
  </rfmt>
  <rfmt sheetId="2" sqref="D78" start="0" length="2147483647">
    <dxf>
      <font/>
    </dxf>
  </rfmt>
  <rfmt sheetId="2" sqref="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8" start="0" length="2147483647">
    <dxf>
      <font/>
    </dxf>
  </rfmt>
  <rfmt sheetId="2" sqref="E78" start="0" length="2147483647">
    <dxf>
      <font/>
    </dxf>
  </rfmt>
  <rfmt sheetId="2" sqref="F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8" start="0" length="2147483647">
    <dxf>
      <font/>
    </dxf>
  </rfmt>
  <rfmt sheetId="2" sqref="F78" start="0" length="2147483647">
    <dxf>
      <font/>
    </dxf>
  </rfmt>
  <rfmt sheetId="2" sqref="G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8" start="0" length="2147483647">
    <dxf>
      <font/>
    </dxf>
  </rfmt>
  <rfmt sheetId="2" sqref="G78" start="0" length="2147483647">
    <dxf>
      <font/>
    </dxf>
  </rfmt>
  <rfmt sheetId="2" sqref="H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8" start="0" length="2147483647">
    <dxf>
      <font/>
    </dxf>
  </rfmt>
  <rfmt sheetId="2" sqref="H78" start="0" length="2147483647">
    <dxf>
      <font/>
    </dxf>
  </rfmt>
  <rfmt sheetId="2" sqref="I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8" start="0" length="2147483647">
    <dxf>
      <font/>
    </dxf>
  </rfmt>
  <rfmt sheetId="2" sqref="I78" start="0" length="2147483647">
    <dxf>
      <font/>
    </dxf>
  </rfmt>
  <rfmt sheetId="2" sqref="J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8" start="0" length="2147483647">
    <dxf>
      <font/>
    </dxf>
  </rfmt>
  <rfmt sheetId="2" sqref="J78" start="0" length="2147483647">
    <dxf>
      <font/>
    </dxf>
  </rfmt>
  <rfmt sheetId="2" sqref="K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8" start="0" length="2147483647">
    <dxf>
      <font/>
    </dxf>
  </rfmt>
  <rfmt sheetId="2" sqref="K78" start="0" length="2147483647">
    <dxf>
      <font/>
    </dxf>
  </rfmt>
  <rfmt sheetId="2" sqref="L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8" start="0" length="2147483647">
    <dxf>
      <font/>
    </dxf>
  </rfmt>
  <rfmt sheetId="2" sqref="L78" start="0" length="2147483647">
    <dxf>
      <font/>
    </dxf>
  </rfmt>
  <rfmt sheetId="2" sqref="M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8" start="0" length="2147483647">
    <dxf>
      <font/>
    </dxf>
  </rfmt>
  <rfmt sheetId="2" sqref="M78" start="0" length="2147483647">
    <dxf>
      <font/>
    </dxf>
  </rfmt>
  <rfmt sheetId="2" sqref="N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8" start="0" length="2147483647">
    <dxf>
      <font/>
    </dxf>
  </rfmt>
  <rfmt sheetId="2" sqref="N78" start="0" length="2147483647">
    <dxf>
      <font/>
    </dxf>
  </rfmt>
  <rfmt sheetId="2" sqref="O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8" start="0" length="2147483647">
    <dxf>
      <font/>
    </dxf>
  </rfmt>
  <rfmt sheetId="2" sqref="O78" start="0" length="2147483647">
    <dxf>
      <font/>
    </dxf>
  </rfmt>
  <rfmt sheetId="2" sqref="P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8" start="0" length="2147483647">
    <dxf>
      <font/>
    </dxf>
  </rfmt>
  <rfmt sheetId="2" sqref="P78" start="0" length="2147483647">
    <dxf>
      <font/>
    </dxf>
  </rfmt>
  <rfmt sheetId="2" sqref="Q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8" start="0" length="2147483647">
    <dxf>
      <font/>
    </dxf>
  </rfmt>
  <rfmt sheetId="2" sqref="Q78" start="0" length="2147483647">
    <dxf>
      <font/>
    </dxf>
  </rfmt>
  <rfmt sheetId="2" sqref="R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8" start="0" length="2147483647">
    <dxf>
      <font/>
    </dxf>
  </rfmt>
  <rfmt sheetId="2" sqref="R78" start="0" length="2147483647">
    <dxf>
      <font/>
    </dxf>
  </rfmt>
  <rfmt sheetId="2" sqref="S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8" start="0" length="2147483647">
    <dxf>
      <font/>
    </dxf>
  </rfmt>
  <rfmt sheetId="2" sqref="S78" start="0" length="2147483647">
    <dxf>
      <font/>
    </dxf>
  </rfmt>
  <rfmt sheetId="2" sqref="T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8" start="0" length="2147483647">
    <dxf>
      <font/>
    </dxf>
  </rfmt>
  <rfmt sheetId="2" sqref="T78" start="0" length="2147483647">
    <dxf>
      <font/>
    </dxf>
  </rfmt>
  <rfmt sheetId="2" sqref="U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8" start="0" length="2147483647">
    <dxf>
      <font/>
    </dxf>
  </rfmt>
  <rfmt sheetId="2" sqref="U78" start="0" length="2147483647">
    <dxf>
      <font/>
    </dxf>
  </rfmt>
  <rfmt sheetId="2" sqref="V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8" start="0" length="2147483647">
    <dxf>
      <font/>
    </dxf>
  </rfmt>
  <rfmt sheetId="2" sqref="V78" start="0" length="2147483647">
    <dxf>
      <font/>
    </dxf>
  </rfmt>
  <rfmt sheetId="2" sqref="W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8" start="0" length="2147483647">
    <dxf>
      <font/>
    </dxf>
  </rfmt>
  <rfmt sheetId="2" sqref="W78" start="0" length="2147483647">
    <dxf>
      <font/>
    </dxf>
  </rfmt>
  <rfmt sheetId="2" sqref="X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8" start="0" length="2147483647">
    <dxf>
      <font/>
    </dxf>
  </rfmt>
  <rfmt sheetId="2" sqref="X78" start="0" length="2147483647">
    <dxf>
      <font/>
    </dxf>
  </rfmt>
  <rfmt sheetId="2" sqref="Y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8" start="0" length="2147483647">
    <dxf>
      <font/>
    </dxf>
  </rfmt>
  <rfmt sheetId="2" sqref="Y78" start="0" length="2147483647">
    <dxf>
      <font/>
    </dxf>
  </rfmt>
  <rfmt sheetId="2" sqref="Z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8" start="0" length="0">
    <dxf>
      <fill>
        <patternFill patternType="solid">
          <bgColor rgb="FFF2F2F2"/>
        </patternFill>
      </fill>
    </dxf>
  </rfmt>
  <rfmt sheetId="2" sqref="Z78" start="0" length="2147483647">
    <dxf>
      <font/>
    </dxf>
  </rfmt>
  <rfmt sheetId="2" sqref="Z78" start="0" length="2147483647">
    <dxf>
      <font/>
    </dxf>
  </rfmt>
  <rfmt sheetId="2" sqref="AA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8" start="0" length="0">
    <dxf>
      <fill>
        <patternFill patternType="solid">
          <bgColor rgb="FFF2F2F2"/>
        </patternFill>
      </fill>
    </dxf>
  </rfmt>
  <rfmt sheetId="2" sqref="AA78" start="0" length="2147483647">
    <dxf>
      <font/>
    </dxf>
  </rfmt>
  <rfmt sheetId="2" sqref="AA78" start="0" length="2147483647">
    <dxf>
      <font/>
    </dxf>
  </rfmt>
  <rfmt sheetId="2" sqref="A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8" start="0" length="0">
    <dxf>
      <fill>
        <patternFill patternType="solid">
          <bgColor rgb="FFF2F2F2"/>
        </patternFill>
      </fill>
    </dxf>
  </rfmt>
  <rfmt sheetId="2" sqref="AB78" start="0" length="2147483647">
    <dxf>
      <font/>
    </dxf>
  </rfmt>
  <rfmt sheetId="2" sqref="AB78" start="0" length="2147483647">
    <dxf>
      <font/>
    </dxf>
  </rfmt>
  <rfmt sheetId="2" sqref="A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8" start="0" length="0">
    <dxf>
      <fill>
        <patternFill patternType="solid">
          <bgColor rgb="FFF2F2F2"/>
        </patternFill>
      </fill>
    </dxf>
  </rfmt>
  <rfmt sheetId="2" sqref="AC78" start="0" length="2147483647">
    <dxf>
      <font/>
    </dxf>
  </rfmt>
  <rfmt sheetId="2" sqref="AC78" start="0" length="2147483647">
    <dxf>
      <font/>
    </dxf>
  </rfmt>
  <rfmt sheetId="2" sqref="A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8" start="0" length="0">
    <dxf>
      <fill>
        <patternFill patternType="solid">
          <bgColor rgb="FFF2F2F2"/>
        </patternFill>
      </fill>
    </dxf>
  </rfmt>
  <rfmt sheetId="2" sqref="AD78" start="0" length="2147483647">
    <dxf>
      <font/>
    </dxf>
  </rfmt>
  <rfmt sheetId="2" sqref="AD78" start="0" length="2147483647">
    <dxf>
      <font/>
    </dxf>
  </rfmt>
  <rfmt sheetId="2" sqref="A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8" start="0" length="0">
    <dxf>
      <fill>
        <patternFill patternType="solid">
          <bgColor rgb="FFF2F2F2"/>
        </patternFill>
      </fill>
    </dxf>
  </rfmt>
  <rfmt sheetId="2" sqref="AE78" start="0" length="2147483647">
    <dxf>
      <font/>
    </dxf>
  </rfmt>
  <rfmt sheetId="2" sqref="AE78" start="0" length="2147483647">
    <dxf>
      <font/>
    </dxf>
  </rfmt>
  <rfmt sheetId="2" sqref="AF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8" start="0" length="0">
    <dxf>
      <fill>
        <patternFill patternType="solid">
          <bgColor rgb="FFF2F2F2"/>
        </patternFill>
      </fill>
    </dxf>
  </rfmt>
  <rfmt sheetId="2" sqref="AF78" start="0" length="2147483647">
    <dxf>
      <font/>
    </dxf>
  </rfmt>
  <rfmt sheetId="2" sqref="AF78" start="0" length="2147483647">
    <dxf>
      <font/>
    </dxf>
  </rfmt>
  <rcc rId="3661" sId="2">
    <nc r="B78">
      <v>6885</v>
    </nc>
  </rcc>
  <rfmt sheetId="2" sqref="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8" start="0" length="2147483647">
    <dxf>
      <font/>
    </dxf>
  </rfmt>
  <rfmt sheetId="2" sqref="B78" start="0" length="2147483647">
    <dxf>
      <font/>
    </dxf>
  </rfmt>
  <rcc rId="3662" sId="2">
    <nc r="C78" t="inlineStr">
      <is>
        <t>SRS IM Equity</t>
      </is>
    </nc>
  </rcc>
  <rfmt sheetId="2" sqref="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8" start="0" length="2147483647">
    <dxf>
      <font/>
    </dxf>
  </rfmt>
  <rfmt sheetId="2" sqref="C78" start="0" length="2147483647">
    <dxf>
      <font/>
    </dxf>
  </rfmt>
  <rcc rId="3663" sId="2">
    <nc r="E78" t="inlineStr">
      <is>
        <t>Saras</t>
      </is>
    </nc>
  </rcc>
  <rfmt sheetId="2" sqref="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8" start="0" length="2147483647">
    <dxf>
      <font/>
    </dxf>
  </rfmt>
  <rfmt sheetId="2" sqref="E78" start="0" length="2147483647">
    <dxf>
      <font/>
    </dxf>
  </rfmt>
  <rcc rId="3664" sId="2">
    <nc r="D78">
      <f>_xll.BDP(C78,$D$3)</f>
    </nc>
  </rcc>
  <rfmt sheetId="2" sqref="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8" start="0" length="2147483647">
    <dxf>
      <font/>
    </dxf>
  </rfmt>
  <rfmt sheetId="2" sqref="D78" start="0" length="2147483647">
    <dxf>
      <font/>
    </dxf>
  </rfmt>
  <rcc rId="3665" sId="2">
    <nc r="F78">
      <f>_xll.BDP(C78,$F$3)</f>
    </nc>
  </rcc>
  <rfmt sheetId="2" sqref="F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8" start="0" length="2147483647">
    <dxf>
      <font/>
    </dxf>
  </rfmt>
  <rfmt sheetId="2" sqref="F78" start="0" length="2147483647">
    <dxf>
      <font/>
    </dxf>
  </rfmt>
  <rcc rId="3666" sId="2">
    <nc r="G78">
      <f>_xll.BDP(C78,$G$3)</f>
    </nc>
  </rcc>
  <rfmt sheetId="2" sqref="G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8" start="0" length="2147483647">
    <dxf>
      <font/>
    </dxf>
  </rfmt>
  <rfmt sheetId="2" sqref="G78" start="0" length="2147483647">
    <dxf>
      <font/>
    </dxf>
  </rfmt>
  <rcc rId="3667" sId="2">
    <nc r="Z78">
      <f>_xll.BDH(C78,$Z$3,$D$1,$D$1)</f>
    </nc>
  </rcc>
  <rfmt sheetId="2" sqref="Z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8" start="0" length="0">
    <dxf>
      <fill>
        <patternFill patternType="solid">
          <bgColor rgb="FFF2F2F2"/>
        </patternFill>
      </fill>
    </dxf>
  </rfmt>
  <rfmt sheetId="2" sqref="Z78" start="0" length="2147483647">
    <dxf>
      <font/>
    </dxf>
  </rfmt>
  <rfmt sheetId="2" sqref="Z78" start="0" length="2147483647">
    <dxf>
      <font/>
    </dxf>
  </rfmt>
  <rcc rId="3668" sId="2">
    <nc r="H78">
      <f>IF(OR(OR(G78="#N/A N/A",G78="#N/A Real Time"),OR(F78="#N/A N/A",F78="#N/A Real Time")),0,  G78 - F78)</f>
    </nc>
  </rcc>
  <rfmt sheetId="2" sqref="H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8" start="0" length="2147483647">
    <dxf>
      <font/>
    </dxf>
  </rfmt>
  <rfmt sheetId="2" sqref="H78" start="0" length="2147483647">
    <dxf>
      <font/>
    </dxf>
  </rfmt>
  <rcc rId="3669" sId="2">
    <nc r="I78">
      <f>IF(OR(F78=0,F78="#N/A N/A"),0,H78 / F78*100)</f>
    </nc>
  </rcc>
  <rfmt sheetId="2" sqref="I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8" start="0" length="2147483647">
    <dxf>
      <font/>
    </dxf>
  </rfmt>
  <rfmt sheetId="2" sqref="I78" start="0" length="2147483647">
    <dxf>
      <font/>
    </dxf>
  </rfmt>
  <rcc rId="3670" sId="2" numFmtId="4">
    <nc r="J78">
      <v>551531</v>
    </nc>
  </rcc>
  <rfmt sheetId="2" sqref="J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8" start="0" length="2147483647">
    <dxf>
      <font/>
    </dxf>
  </rfmt>
  <rfmt sheetId="2" sqref="J78" start="0" length="2147483647">
    <dxf>
      <font/>
    </dxf>
  </rfmt>
  <rcc rId="3671" sId="2">
    <nc r="K78">
      <f>CONCATENATE(D227,D78, " Curncy")</f>
    </nc>
  </rcc>
  <rfmt sheetId="2" sqref="K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8" start="0" length="2147483647">
    <dxf>
      <font/>
    </dxf>
  </rfmt>
  <rfmt sheetId="2" sqref="K78" start="0" length="2147483647">
    <dxf>
      <font/>
    </dxf>
  </rfmt>
  <rcc rId="3672" sId="2">
    <nc r="L78">
      <f>IF(D78 = D227,1,_xll.BDP(K78,$L$3))</f>
    </nc>
  </rcc>
  <rfmt sheetId="2" sqref="L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8" start="0" length="2147483647">
    <dxf>
      <font/>
    </dxf>
  </rfmt>
  <rfmt sheetId="2" sqref="L78" start="0" length="2147483647">
    <dxf>
      <font/>
    </dxf>
  </rfmt>
  <rcc rId="3673" sId="2">
    <nc r="M78">
      <f>IF(D78 = D227,1,_xll.BDP(K78,$M$3)*L78)</f>
    </nc>
  </rcc>
  <rfmt sheetId="2" sqref="M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8" start="0" length="2147483647">
    <dxf>
      <font/>
    </dxf>
  </rfmt>
  <rfmt sheetId="2" sqref="M78" start="0" length="2147483647">
    <dxf>
      <font/>
    </dxf>
  </rfmt>
  <rcc rId="3674" sId="2">
    <nc r="N78">
      <f>H78*J78*T78/M78</f>
    </nc>
  </rcc>
  <rfmt sheetId="2" sqref="N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8" start="0" length="2147483647">
    <dxf>
      <font/>
    </dxf>
  </rfmt>
  <rfmt sheetId="2" sqref="N78" start="0" length="2147483647">
    <dxf>
      <font/>
    </dxf>
  </rfmt>
  <rcc rId="3675" sId="2">
    <nc r="O78">
      <f>N78 / Y227</f>
    </nc>
  </rcc>
  <rfmt sheetId="2" sqref="O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8" start="0" length="2147483647">
    <dxf>
      <font/>
    </dxf>
  </rfmt>
  <rfmt sheetId="2" sqref="O78" start="0" length="2147483647">
    <dxf>
      <font/>
    </dxf>
  </rfmt>
  <rcc rId="3676" sId="2">
    <nc r="P78">
      <f>IF(J78=0,0,G78*J78*T78/M78)</f>
    </nc>
  </rcc>
  <rfmt sheetId="2" sqref="P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8" start="0" length="2147483647">
    <dxf>
      <font/>
    </dxf>
  </rfmt>
  <rfmt sheetId="2" sqref="P78" start="0" length="2147483647">
    <dxf>
      <font/>
    </dxf>
  </rfmt>
  <rcc rId="3677" sId="2">
    <nc r="Q78">
      <f>P78 / Y227*100</f>
    </nc>
  </rcc>
  <rfmt sheetId="2" sqref="Q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8" start="0" length="2147483647">
    <dxf>
      <font/>
    </dxf>
  </rfmt>
  <rfmt sheetId="2" sqref="Q78" start="0" length="2147483647">
    <dxf>
      <font/>
    </dxf>
  </rfmt>
  <rcc rId="3678" sId="2">
    <nc r="R78">
      <f>IF(Q78&lt;0,Q78,0)</f>
    </nc>
  </rcc>
  <rfmt sheetId="2" sqref="R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8" start="0" length="2147483647">
    <dxf>
      <font/>
    </dxf>
  </rfmt>
  <rfmt sheetId="2" sqref="R78" start="0" length="2147483647">
    <dxf>
      <font/>
    </dxf>
  </rfmt>
  <rcc rId="3679" sId="2">
    <nc r="S78">
      <f>IF(Q78&gt;0,Q78,0)</f>
    </nc>
  </rcc>
  <rfmt sheetId="2" sqref="S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8" start="0" length="2147483647">
    <dxf>
      <font/>
    </dxf>
  </rfmt>
  <rfmt sheetId="2" sqref="S78" start="0" length="2147483647">
    <dxf>
      <font/>
    </dxf>
  </rfmt>
  <rcc rId="3680" sId="2">
    <nc r="T78">
      <f>IF(EXACT(D78,UPPER(D78)),1,0.01)/V78</f>
    </nc>
  </rcc>
  <rfmt sheetId="2" sqref="T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8" start="0" length="2147483647">
    <dxf>
      <font/>
    </dxf>
  </rfmt>
  <rfmt sheetId="2" sqref="T78" start="0" length="2147483647">
    <dxf>
      <font/>
    </dxf>
  </rfmt>
  <rcc rId="3681" sId="2">
    <nc r="U78">
      <v>0</v>
    </nc>
  </rcc>
  <rfmt sheetId="2" sqref="U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8" start="0" length="2147483647">
    <dxf>
      <font/>
    </dxf>
  </rfmt>
  <rfmt sheetId="2" sqref="U78" start="0" length="2147483647">
    <dxf>
      <font/>
    </dxf>
  </rfmt>
  <rcc rId="3682" sId="2">
    <nc r="V78">
      <v>1</v>
    </nc>
  </rcc>
  <rfmt sheetId="2" sqref="V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8" start="0" length="2147483647">
    <dxf>
      <font/>
    </dxf>
  </rfmt>
  <rfmt sheetId="2" sqref="V78" start="0" length="2147483647">
    <dxf>
      <font/>
    </dxf>
  </rfmt>
  <rcc rId="3683" sId="2">
    <nc r="W78">
      <f>IF(AND(Q78&lt;0,O78&gt;0),O78,0)</f>
    </nc>
  </rcc>
  <rfmt sheetId="2" sqref="W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8" start="0" length="2147483647">
    <dxf>
      <font/>
    </dxf>
  </rfmt>
  <rfmt sheetId="2" sqref="W78" start="0" length="2147483647">
    <dxf>
      <font/>
    </dxf>
  </rfmt>
  <rcc rId="3684" sId="2">
    <nc r="X78">
      <f>IF(AND(Q78&gt;0,O78&gt;0),O78,0)</f>
    </nc>
  </rcc>
  <rfmt sheetId="2" sqref="X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8" start="0" length="2147483647">
    <dxf>
      <font/>
    </dxf>
  </rfmt>
  <rfmt sheetId="2" sqref="X78" start="0" length="2147483647">
    <dxf>
      <font/>
    </dxf>
  </rfmt>
  <rcc rId="3685" sId="2">
    <nc r="AA78">
      <f>IF(OR(OR(F78="#N/A N/A",F78="#N/A Real Time"),OR(Z78="#N/A N/A",Z78="#N/A Real Time")),0,  F78 - Z78)</f>
    </nc>
  </rcc>
  <rfmt sheetId="2" sqref="AA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8" start="0" length="0">
    <dxf>
      <fill>
        <patternFill patternType="solid">
          <bgColor rgb="FFF2F2F2"/>
        </patternFill>
      </fill>
    </dxf>
  </rfmt>
  <rfmt sheetId="2" sqref="AA78" start="0" length="2147483647">
    <dxf>
      <font/>
    </dxf>
  </rfmt>
  <rfmt sheetId="2" sqref="AA78" start="0" length="2147483647">
    <dxf>
      <font/>
    </dxf>
  </rfmt>
  <rcc rId="3686" sId="2">
    <nc r="AB78">
      <f>IF(OR(Z78=0,Z78="#N/A N/A"),0,AA78 / Z78*100)</f>
    </nc>
  </rcc>
  <rfmt sheetId="2" sqref="AB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8" start="0" length="0">
    <dxf>
      <fill>
        <patternFill patternType="solid">
          <bgColor rgb="FFF2F2F2"/>
        </patternFill>
      </fill>
    </dxf>
  </rfmt>
  <rfmt sheetId="2" sqref="AB78" start="0" length="2147483647">
    <dxf>
      <font/>
    </dxf>
  </rfmt>
  <rfmt sheetId="2" sqref="AB78" start="0" length="2147483647">
    <dxf>
      <font/>
    </dxf>
  </rfmt>
  <rcc rId="3687" sId="2" numFmtId="4">
    <nc r="AC78">
      <v>551531</v>
    </nc>
  </rcc>
  <rfmt sheetId="2" sqref="AC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8" start="0" length="0">
    <dxf>
      <fill>
        <patternFill patternType="solid">
          <bgColor rgb="FFF2F2F2"/>
        </patternFill>
      </fill>
    </dxf>
  </rfmt>
  <rfmt sheetId="2" sqref="AC78" start="0" length="2147483647">
    <dxf>
      <font/>
    </dxf>
  </rfmt>
  <rfmt sheetId="2" sqref="AC78" start="0" length="2147483647">
    <dxf>
      <font/>
    </dxf>
  </rfmt>
  <rcc rId="3688" sId="2">
    <nc r="AD78">
      <f>IF(D78 = D227,1,_xll.BDP(K78,$AD$3)*L78)</f>
    </nc>
  </rcc>
  <rfmt sheetId="2" sqref="AD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8" start="0" length="0">
    <dxf>
      <fill>
        <patternFill patternType="solid">
          <bgColor rgb="FFF2F2F2"/>
        </patternFill>
      </fill>
    </dxf>
  </rfmt>
  <rfmt sheetId="2" sqref="AD78" start="0" length="2147483647">
    <dxf>
      <font/>
    </dxf>
  </rfmt>
  <rfmt sheetId="2" sqref="AD78" start="0" length="2147483647">
    <dxf>
      <font/>
    </dxf>
  </rfmt>
  <rcc rId="3689" sId="2">
    <nc r="AE78">
      <f>AA78*AC78*T78/AD78 / AF227</f>
    </nc>
  </rcc>
  <rfmt sheetId="2" sqref="AE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8" start="0" length="0">
    <dxf>
      <fill>
        <patternFill patternType="solid">
          <bgColor rgb="FFF2F2F2"/>
        </patternFill>
      </fill>
    </dxf>
  </rfmt>
  <rfmt sheetId="2" sqref="AE78" start="0" length="2147483647">
    <dxf>
      <font/>
    </dxf>
  </rfmt>
  <rfmt sheetId="2" sqref="AE78" start="0" length="2147483647">
    <dxf>
      <font/>
    </dxf>
  </rfmt>
  <rfmt sheetId="2" sqref="A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79" start="0" length="2147483647">
    <dxf>
      <font>
        <b/>
      </font>
    </dxf>
  </rfmt>
  <rfmt sheetId="2" sqref="A79" start="0" length="2147483647">
    <dxf>
      <font/>
    </dxf>
  </rfmt>
  <rfmt sheetId="2" sqref="A79" start="0" length="0">
    <dxf>
      <border>
        <left/>
        <right/>
        <top style="thin">
          <color indexed="64"/>
        </top>
        <bottom/>
      </border>
    </dxf>
  </rfmt>
  <rfmt sheetId="2" sqref="A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79" start="0" length="2147483647">
    <dxf>
      <font>
        <b/>
      </font>
    </dxf>
  </rfmt>
  <rfmt sheetId="2" sqref="B79" start="0" length="2147483647">
    <dxf>
      <font/>
    </dxf>
  </rfmt>
  <rfmt sheetId="2" sqref="B79" start="0" length="0">
    <dxf>
      <border>
        <left/>
        <right/>
        <top style="thin">
          <color indexed="64"/>
        </top>
        <bottom/>
      </border>
    </dxf>
  </rfmt>
  <rfmt sheetId="2" sqref="B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79" start="0" length="2147483647">
    <dxf>
      <font>
        <b/>
      </font>
    </dxf>
  </rfmt>
  <rfmt sheetId="2" sqref="C79" start="0" length="2147483647">
    <dxf>
      <font/>
    </dxf>
  </rfmt>
  <rfmt sheetId="2" sqref="C79" start="0" length="0">
    <dxf>
      <border>
        <left/>
        <right/>
        <top style="thin">
          <color indexed="64"/>
        </top>
        <bottom/>
      </border>
    </dxf>
  </rfmt>
  <rfmt sheetId="2" sqref="C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79" start="0" length="2147483647">
    <dxf>
      <font>
        <b/>
      </font>
    </dxf>
  </rfmt>
  <rfmt sheetId="2" sqref="D79" start="0" length="2147483647">
    <dxf>
      <font/>
    </dxf>
  </rfmt>
  <rfmt sheetId="2" sqref="D79" start="0" length="0">
    <dxf>
      <border>
        <left/>
        <right/>
        <top style="thin">
          <color indexed="64"/>
        </top>
        <bottom/>
      </border>
    </dxf>
  </rfmt>
  <rfmt sheetId="2" sqref="D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79" start="0" length="2147483647">
    <dxf>
      <font>
        <b/>
      </font>
    </dxf>
  </rfmt>
  <rfmt sheetId="2" sqref="E79" start="0" length="2147483647">
    <dxf>
      <font/>
    </dxf>
  </rfmt>
  <rfmt sheetId="2" sqref="E79" start="0" length="0">
    <dxf>
      <border>
        <left/>
        <right/>
        <top style="thin">
          <color indexed="64"/>
        </top>
        <bottom/>
      </border>
    </dxf>
  </rfmt>
  <rfmt sheetId="2" sqref="E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79" start="0" length="2147483647">
    <dxf>
      <font>
        <b/>
      </font>
    </dxf>
  </rfmt>
  <rfmt sheetId="2" sqref="F79" start="0" length="2147483647">
    <dxf>
      <font/>
    </dxf>
  </rfmt>
  <rfmt sheetId="2" sqref="F79" start="0" length="0">
    <dxf>
      <border>
        <left/>
        <right/>
        <top style="thin">
          <color indexed="64"/>
        </top>
        <bottom/>
      </border>
    </dxf>
  </rfmt>
  <rfmt sheetId="2" sqref="F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79" start="0" length="2147483647">
    <dxf>
      <font>
        <b/>
      </font>
    </dxf>
  </rfmt>
  <rfmt sheetId="2" sqref="G79" start="0" length="2147483647">
    <dxf>
      <font/>
    </dxf>
  </rfmt>
  <rfmt sheetId="2" sqref="G79" start="0" length="0">
    <dxf>
      <border>
        <left/>
        <right/>
        <top style="thin">
          <color indexed="64"/>
        </top>
        <bottom/>
      </border>
    </dxf>
  </rfmt>
  <rfmt sheetId="2" sqref="G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79" start="0" length="2147483647">
    <dxf>
      <font>
        <b/>
      </font>
    </dxf>
  </rfmt>
  <rfmt sheetId="2" sqref="H79" start="0" length="2147483647">
    <dxf>
      <font/>
    </dxf>
  </rfmt>
  <rfmt sheetId="2" sqref="H79" start="0" length="0">
    <dxf>
      <border>
        <left/>
        <right/>
        <top style="thin">
          <color indexed="64"/>
        </top>
        <bottom/>
      </border>
    </dxf>
  </rfmt>
  <rfmt sheetId="2" sqref="H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79" start="0" length="2147483647">
    <dxf>
      <font>
        <b/>
      </font>
    </dxf>
  </rfmt>
  <rfmt sheetId="2" sqref="I79" start="0" length="2147483647">
    <dxf>
      <font/>
    </dxf>
  </rfmt>
  <rfmt sheetId="2" sqref="I79" start="0" length="0">
    <dxf>
      <border>
        <left/>
        <right/>
        <top style="thin">
          <color indexed="64"/>
        </top>
        <bottom/>
      </border>
    </dxf>
  </rfmt>
  <rfmt sheetId="2" sqref="I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79" start="0" length="2147483647">
    <dxf>
      <font>
        <b/>
      </font>
    </dxf>
  </rfmt>
  <rfmt sheetId="2" sqref="J79" start="0" length="2147483647">
    <dxf>
      <font/>
    </dxf>
  </rfmt>
  <rfmt sheetId="2" sqref="J79" start="0" length="0">
    <dxf>
      <border>
        <left/>
        <right/>
        <top style="thin">
          <color indexed="64"/>
        </top>
        <bottom/>
      </border>
    </dxf>
  </rfmt>
  <rfmt sheetId="2" sqref="J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79" start="0" length="2147483647">
    <dxf>
      <font>
        <b/>
      </font>
    </dxf>
  </rfmt>
  <rfmt sheetId="2" sqref="K79" start="0" length="2147483647">
    <dxf>
      <font/>
    </dxf>
  </rfmt>
  <rfmt sheetId="2" sqref="K79" start="0" length="0">
    <dxf>
      <border>
        <left/>
        <right/>
        <top style="thin">
          <color indexed="64"/>
        </top>
        <bottom/>
      </border>
    </dxf>
  </rfmt>
  <rfmt sheetId="2" sqref="K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79" start="0" length="2147483647">
    <dxf>
      <font>
        <b/>
      </font>
    </dxf>
  </rfmt>
  <rfmt sheetId="2" sqref="L79" start="0" length="2147483647">
    <dxf>
      <font/>
    </dxf>
  </rfmt>
  <rfmt sheetId="2" sqref="L79" start="0" length="0">
    <dxf>
      <border>
        <left/>
        <right/>
        <top style="thin">
          <color indexed="64"/>
        </top>
        <bottom/>
      </border>
    </dxf>
  </rfmt>
  <rfmt sheetId="2" sqref="L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79" start="0" length="2147483647">
    <dxf>
      <font>
        <b/>
      </font>
    </dxf>
  </rfmt>
  <rfmt sheetId="2" sqref="M79" start="0" length="2147483647">
    <dxf>
      <font/>
    </dxf>
  </rfmt>
  <rfmt sheetId="2" sqref="M79" start="0" length="0">
    <dxf>
      <border>
        <left/>
        <right/>
        <top style="thin">
          <color indexed="64"/>
        </top>
        <bottom/>
      </border>
    </dxf>
  </rfmt>
  <rfmt sheetId="2" sqref="M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0" sId="2">
    <oc r="N79">
      <f xml:space="preserve"> SUM(N74:N77)</f>
    </oc>
    <nc r="N79">
      <f xml:space="preserve"> SUM(N74:N78)</f>
    </nc>
  </rcc>
  <rfmt sheetId="2" sqref="N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79" start="0" length="2147483647">
    <dxf>
      <font>
        <b/>
      </font>
    </dxf>
  </rfmt>
  <rfmt sheetId="2" sqref="N79" start="0" length="2147483647">
    <dxf>
      <font/>
    </dxf>
  </rfmt>
  <rfmt sheetId="2" sqref="N79" start="0" length="0">
    <dxf>
      <border>
        <left/>
        <right/>
        <top style="thin">
          <color indexed="64"/>
        </top>
        <bottom/>
      </border>
    </dxf>
  </rfmt>
  <rfmt sheetId="2" sqref="N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1" sId="2">
    <oc r="O79">
      <f xml:space="preserve"> SUM(O74:O77)</f>
    </oc>
    <nc r="O79">
      <f xml:space="preserve"> SUM(O74:O78)</f>
    </nc>
  </rcc>
  <rfmt sheetId="2" sqref="O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79" start="0" length="2147483647">
    <dxf>
      <font/>
    </dxf>
  </rfmt>
  <rfmt sheetId="2" sqref="O79" start="0" length="2147483647">
    <dxf>
      <font/>
    </dxf>
  </rfmt>
  <rfmt sheetId="2" sqref="O79" start="0" length="0">
    <dxf>
      <border>
        <left/>
        <right/>
        <top style="thin">
          <color indexed="64"/>
        </top>
        <bottom/>
      </border>
    </dxf>
  </rfmt>
  <rfmt sheetId="2" sqref="O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2" sId="2">
    <oc r="P79">
      <f xml:space="preserve"> SUM(P74:P77)</f>
    </oc>
    <nc r="P79">
      <f xml:space="preserve"> SUM(P74:P78)</f>
    </nc>
  </rcc>
  <rfmt sheetId="2" sqref="P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79" start="0" length="2147483647">
    <dxf>
      <font>
        <b/>
      </font>
    </dxf>
  </rfmt>
  <rfmt sheetId="2" sqref="P79" start="0" length="2147483647">
    <dxf>
      <font/>
    </dxf>
  </rfmt>
  <rfmt sheetId="2" sqref="P79" start="0" length="0">
    <dxf>
      <border>
        <left/>
        <right/>
        <top style="thin">
          <color indexed="64"/>
        </top>
        <bottom/>
      </border>
    </dxf>
  </rfmt>
  <rfmt sheetId="2" sqref="P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3" sId="2">
    <oc r="Q79">
      <f xml:space="preserve"> SUM(Q74:Q77)</f>
    </oc>
    <nc r="Q79">
      <f xml:space="preserve"> SUM(Q74:Q78)</f>
    </nc>
  </rcc>
  <rfmt sheetId="2" sqref="Q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79" start="0" length="2147483647">
    <dxf>
      <font>
        <b/>
      </font>
    </dxf>
  </rfmt>
  <rfmt sheetId="2" sqref="Q79" start="0" length="2147483647">
    <dxf>
      <font/>
    </dxf>
  </rfmt>
  <rfmt sheetId="2" sqref="Q79" start="0" length="0">
    <dxf>
      <border>
        <left/>
        <right/>
        <top style="thin">
          <color indexed="64"/>
        </top>
        <bottom/>
      </border>
    </dxf>
  </rfmt>
  <rfmt sheetId="2" sqref="Q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4" sId="2">
    <oc r="R79">
      <f xml:space="preserve"> SUM(R74:R77)</f>
    </oc>
    <nc r="R79">
      <f xml:space="preserve"> SUM(R74:R78)</f>
    </nc>
  </rcc>
  <rfmt sheetId="2" sqref="R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79" start="0" length="2147483647">
    <dxf>
      <font>
        <b/>
      </font>
    </dxf>
  </rfmt>
  <rfmt sheetId="2" sqref="R79" start="0" length="2147483647">
    <dxf>
      <font/>
    </dxf>
  </rfmt>
  <rfmt sheetId="2" sqref="R79" start="0" length="0">
    <dxf>
      <border>
        <left/>
        <right/>
        <top style="thin">
          <color indexed="64"/>
        </top>
        <bottom/>
      </border>
    </dxf>
  </rfmt>
  <rfmt sheetId="2" sqref="R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5" sId="2">
    <oc r="S79">
      <f xml:space="preserve"> SUM(S74:S77)</f>
    </oc>
    <nc r="S79">
      <f xml:space="preserve"> SUM(S74:S78)</f>
    </nc>
  </rcc>
  <rfmt sheetId="2" sqref="S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79" start="0" length="2147483647">
    <dxf>
      <font>
        <b/>
      </font>
    </dxf>
  </rfmt>
  <rfmt sheetId="2" sqref="S79" start="0" length="2147483647">
    <dxf>
      <font/>
    </dxf>
  </rfmt>
  <rfmt sheetId="2" sqref="S79" start="0" length="0">
    <dxf>
      <border>
        <left/>
        <right/>
        <top style="thin">
          <color indexed="64"/>
        </top>
        <bottom/>
      </border>
    </dxf>
  </rfmt>
  <rfmt sheetId="2" sqref="S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79" start="0" length="2147483647">
    <dxf>
      <font>
        <b/>
      </font>
    </dxf>
  </rfmt>
  <rfmt sheetId="2" sqref="T79" start="0" length="2147483647">
    <dxf>
      <font/>
    </dxf>
  </rfmt>
  <rfmt sheetId="2" sqref="T79" start="0" length="0">
    <dxf>
      <border>
        <left/>
        <right/>
        <top style="thin">
          <color indexed="64"/>
        </top>
        <bottom/>
      </border>
    </dxf>
  </rfmt>
  <rfmt sheetId="2" sqref="T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79" start="0" length="2147483647">
    <dxf>
      <font>
        <b/>
      </font>
    </dxf>
  </rfmt>
  <rfmt sheetId="2" sqref="U79" start="0" length="2147483647">
    <dxf>
      <font/>
    </dxf>
  </rfmt>
  <rfmt sheetId="2" sqref="U79" start="0" length="0">
    <dxf>
      <border>
        <left/>
        <right/>
        <top style="thin">
          <color indexed="64"/>
        </top>
        <bottom/>
      </border>
    </dxf>
  </rfmt>
  <rfmt sheetId="2" sqref="U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79" start="0" length="2147483647">
    <dxf>
      <font>
        <b/>
      </font>
    </dxf>
  </rfmt>
  <rfmt sheetId="2" sqref="V79" start="0" length="2147483647">
    <dxf>
      <font/>
    </dxf>
  </rfmt>
  <rfmt sheetId="2" sqref="V79" start="0" length="0">
    <dxf>
      <border>
        <left/>
        <right/>
        <top style="thin">
          <color indexed="64"/>
        </top>
        <bottom/>
      </border>
    </dxf>
  </rfmt>
  <rfmt sheetId="2" sqref="V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6" sId="2">
    <oc r="W79">
      <f xml:space="preserve"> SUM(W74:W77)</f>
    </oc>
    <nc r="W79">
      <f xml:space="preserve"> SUM(W74:W78)</f>
    </nc>
  </rcc>
  <rfmt sheetId="2" sqref="W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79" start="0" length="2147483647">
    <dxf>
      <font>
        <b/>
      </font>
    </dxf>
  </rfmt>
  <rfmt sheetId="2" sqref="W79" start="0" length="2147483647">
    <dxf>
      <font/>
    </dxf>
  </rfmt>
  <rfmt sheetId="2" sqref="W79" start="0" length="0">
    <dxf>
      <border>
        <left/>
        <right/>
        <top style="thin">
          <color indexed="64"/>
        </top>
        <bottom/>
      </border>
    </dxf>
  </rfmt>
  <rfmt sheetId="2" sqref="W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7" sId="2">
    <oc r="X79">
      <f xml:space="preserve"> SUM(X74:X77)</f>
    </oc>
    <nc r="X79">
      <f xml:space="preserve"> SUM(X74:X78)</f>
    </nc>
  </rcc>
  <rfmt sheetId="2" sqref="X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79" start="0" length="2147483647">
    <dxf>
      <font>
        <b/>
      </font>
    </dxf>
  </rfmt>
  <rfmt sheetId="2" sqref="X79" start="0" length="2147483647">
    <dxf>
      <font/>
    </dxf>
  </rfmt>
  <rfmt sheetId="2" sqref="X79" start="0" length="0">
    <dxf>
      <border>
        <left/>
        <right/>
        <top style="thin">
          <color indexed="64"/>
        </top>
        <bottom/>
      </border>
    </dxf>
  </rfmt>
  <rfmt sheetId="2" sqref="X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79" start="0" length="2147483647">
    <dxf>
      <font>
        <b/>
      </font>
    </dxf>
  </rfmt>
  <rfmt sheetId="2" sqref="Y79" start="0" length="2147483647">
    <dxf>
      <font/>
    </dxf>
  </rfmt>
  <rfmt sheetId="2" sqref="Y79" start="0" length="0">
    <dxf>
      <border>
        <left/>
        <right/>
        <top style="thin">
          <color indexed="64"/>
        </top>
        <bottom/>
      </border>
    </dxf>
  </rfmt>
  <rfmt sheetId="2" sqref="Y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79" start="0" length="0">
    <dxf>
      <fill>
        <patternFill patternType="solid">
          <bgColor rgb="FFF2F2F2"/>
        </patternFill>
      </fill>
    </dxf>
  </rfmt>
  <rfmt sheetId="2" sqref="Z79" start="0" length="2147483647">
    <dxf>
      <font>
        <b/>
      </font>
    </dxf>
  </rfmt>
  <rfmt sheetId="2" sqref="Z79" start="0" length="2147483647">
    <dxf>
      <font/>
    </dxf>
  </rfmt>
  <rfmt sheetId="2" sqref="Z79" start="0" length="0">
    <dxf>
      <border>
        <left/>
        <right/>
        <top style="thin">
          <color indexed="64"/>
        </top>
        <bottom/>
      </border>
    </dxf>
  </rfmt>
  <rfmt sheetId="2" sqref="Z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79" start="0" length="0">
    <dxf>
      <fill>
        <patternFill patternType="solid">
          <bgColor rgb="FFF2F2F2"/>
        </patternFill>
      </fill>
    </dxf>
  </rfmt>
  <rfmt sheetId="2" sqref="AA79" start="0" length="2147483647">
    <dxf>
      <font>
        <b/>
      </font>
    </dxf>
  </rfmt>
  <rfmt sheetId="2" sqref="AA79" start="0" length="2147483647">
    <dxf>
      <font/>
    </dxf>
  </rfmt>
  <rfmt sheetId="2" sqref="AA79" start="0" length="0">
    <dxf>
      <border>
        <left/>
        <right/>
        <top style="thin">
          <color indexed="64"/>
        </top>
        <bottom/>
      </border>
    </dxf>
  </rfmt>
  <rfmt sheetId="2" sqref="AA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79" start="0" length="0">
    <dxf>
      <fill>
        <patternFill patternType="solid">
          <bgColor rgb="FFF2F2F2"/>
        </patternFill>
      </fill>
    </dxf>
  </rfmt>
  <rfmt sheetId="2" sqref="AB79" start="0" length="2147483647">
    <dxf>
      <font>
        <b/>
      </font>
    </dxf>
  </rfmt>
  <rfmt sheetId="2" sqref="AB79" start="0" length="2147483647">
    <dxf>
      <font/>
    </dxf>
  </rfmt>
  <rfmt sheetId="2" sqref="AB79" start="0" length="0">
    <dxf>
      <border>
        <left/>
        <right/>
        <top style="thin">
          <color indexed="64"/>
        </top>
        <bottom/>
      </border>
    </dxf>
  </rfmt>
  <rfmt sheetId="2" sqref="AB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79" start="0" length="0">
    <dxf>
      <fill>
        <patternFill patternType="solid">
          <bgColor rgb="FFF2F2F2"/>
        </patternFill>
      </fill>
    </dxf>
  </rfmt>
  <rfmt sheetId="2" sqref="AC79" start="0" length="2147483647">
    <dxf>
      <font>
        <b/>
      </font>
    </dxf>
  </rfmt>
  <rfmt sheetId="2" sqref="AC79" start="0" length="2147483647">
    <dxf>
      <font/>
    </dxf>
  </rfmt>
  <rfmt sheetId="2" sqref="AC79" start="0" length="0">
    <dxf>
      <border>
        <left/>
        <right/>
        <top style="thin">
          <color indexed="64"/>
        </top>
        <bottom/>
      </border>
    </dxf>
  </rfmt>
  <rfmt sheetId="2" sqref="AC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79" start="0" length="0">
    <dxf>
      <fill>
        <patternFill patternType="solid">
          <bgColor rgb="FFF2F2F2"/>
        </patternFill>
      </fill>
    </dxf>
  </rfmt>
  <rfmt sheetId="2" sqref="AD79" start="0" length="2147483647">
    <dxf>
      <font>
        <b/>
      </font>
    </dxf>
  </rfmt>
  <rfmt sheetId="2" sqref="AD79" start="0" length="2147483647">
    <dxf>
      <font/>
    </dxf>
  </rfmt>
  <rfmt sheetId="2" sqref="AD79" start="0" length="0">
    <dxf>
      <border>
        <left/>
        <right/>
        <top style="thin">
          <color indexed="64"/>
        </top>
        <bottom/>
      </border>
    </dxf>
  </rfmt>
  <rfmt sheetId="2" sqref="AD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8" sId="2">
    <oc r="AE79">
      <f xml:space="preserve"> SUM(AE74:AE77)</f>
    </oc>
    <nc r="AE79">
      <f xml:space="preserve"> SUM(AE74:AE78)</f>
    </nc>
  </rcc>
  <rfmt sheetId="2" sqref="AE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79" start="0" length="0">
    <dxf>
      <fill>
        <patternFill patternType="solid">
          <bgColor rgb="FFF2F2F2"/>
        </patternFill>
      </fill>
    </dxf>
  </rfmt>
  <rfmt sheetId="2" sqref="AE79" start="0" length="2147483647">
    <dxf>
      <font/>
    </dxf>
  </rfmt>
  <rfmt sheetId="2" sqref="AE79" start="0" length="2147483647">
    <dxf>
      <font/>
    </dxf>
  </rfmt>
  <rfmt sheetId="2" sqref="AE79" start="0" length="0">
    <dxf>
      <border>
        <left/>
        <right/>
        <top style="thin">
          <color indexed="64"/>
        </top>
        <bottom/>
      </border>
    </dxf>
  </rfmt>
  <rfmt sheetId="2" sqref="AE7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79" start="0" length="0">
    <dxf>
      <fill>
        <patternFill patternType="solid">
          <bgColor rgb="FFF2F2F2"/>
        </patternFill>
      </fill>
    </dxf>
  </rfmt>
  <rfmt sheetId="2" sqref="AF79" start="0" length="2147483647">
    <dxf>
      <font>
        <b/>
      </font>
    </dxf>
  </rfmt>
  <rfmt sheetId="2" sqref="AF79" start="0" length="2147483647">
    <dxf>
      <font/>
    </dxf>
  </rfmt>
  <rfmt sheetId="2" sqref="AF79" start="0" length="0">
    <dxf>
      <border>
        <left/>
        <right/>
        <top style="thin">
          <color indexed="64"/>
        </top>
        <bottom/>
      </border>
    </dxf>
  </rfmt>
  <rfmt sheetId="2" sqref="AF7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699" sId="2" numFmtId="4">
    <oc r="J81">
      <v>69800</v>
    </oc>
    <nc r="J81">
      <v>19589</v>
    </nc>
  </rcc>
  <rcc rId="3700" sId="2" numFmtId="4">
    <oc r="AC81">
      <v>58800</v>
    </oc>
    <nc r="AC81">
      <v>19589</v>
    </nc>
  </rcc>
  <rcc rId="3701" sId="2" numFmtId="4">
    <oc r="J82">
      <v>-1178000</v>
    </oc>
    <nc r="J82">
      <v>0</v>
    </nc>
  </rcc>
  <rcc rId="3702" sId="2" numFmtId="4">
    <oc r="AC82">
      <v>-1178000</v>
    </oc>
    <nc r="AC82">
      <v>0</v>
    </nc>
  </rcc>
  <rcc rId="3703" sId="2">
    <oc r="E83" t="inlineStr">
      <is>
        <t>JX</t>
      </is>
    </oc>
    <nc r="E83" t="inlineStr">
      <is>
        <t>JXTG</t>
      </is>
    </nc>
  </rcc>
  <rcc rId="3704" sId="2" numFmtId="4">
    <oc r="J83">
      <v>921000</v>
    </oc>
    <nc r="J83">
      <v>881397</v>
    </nc>
  </rcc>
  <rcc rId="3705" sId="2" numFmtId="4">
    <oc r="AC83">
      <v>921000</v>
    </oc>
    <nc r="AC83">
      <v>881397</v>
    </nc>
  </rcc>
  <rrc rId="3706" sId="2" ref="A84:XFD84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84:AF84" start="0" length="0">
    <dxf>
      <fill>
        <patternFill patternType="none">
          <bgColor indexed="65"/>
        </patternFill>
      </fill>
    </dxf>
  </rfmt>
  <rfmt sheetId="2" sqref="A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84" start="0" length="2147483647">
    <dxf>
      <font/>
    </dxf>
  </rfmt>
  <rfmt sheetId="2" sqref="A84" start="0" length="2147483647">
    <dxf>
      <font/>
    </dxf>
  </rfmt>
  <rfmt sheetId="2" sqref="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84" start="0" length="2147483647">
    <dxf>
      <font/>
    </dxf>
  </rfmt>
  <rfmt sheetId="2" sqref="B84" start="0" length="2147483647">
    <dxf>
      <font/>
    </dxf>
  </rfmt>
  <rfmt sheetId="2" sqref="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84" start="0" length="2147483647">
    <dxf>
      <font/>
    </dxf>
  </rfmt>
  <rfmt sheetId="2" sqref="C84" start="0" length="2147483647">
    <dxf>
      <font/>
    </dxf>
  </rfmt>
  <rfmt sheetId="2" sqref="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84" start="0" length="2147483647">
    <dxf>
      <font/>
    </dxf>
  </rfmt>
  <rfmt sheetId="2" sqref="D84" start="0" length="2147483647">
    <dxf>
      <font/>
    </dxf>
  </rfmt>
  <rfmt sheetId="2" sqref="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84" start="0" length="2147483647">
    <dxf>
      <font/>
    </dxf>
  </rfmt>
  <rfmt sheetId="2" sqref="E84" start="0" length="2147483647">
    <dxf>
      <font/>
    </dxf>
  </rfmt>
  <rfmt sheetId="2" sqref="F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84" start="0" length="2147483647">
    <dxf>
      <font/>
    </dxf>
  </rfmt>
  <rfmt sheetId="2" sqref="F84" start="0" length="2147483647">
    <dxf>
      <font/>
    </dxf>
  </rfmt>
  <rfmt sheetId="2" sqref="G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84" start="0" length="2147483647">
    <dxf>
      <font/>
    </dxf>
  </rfmt>
  <rfmt sheetId="2" sqref="G84" start="0" length="2147483647">
    <dxf>
      <font/>
    </dxf>
  </rfmt>
  <rfmt sheetId="2" sqref="H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84" start="0" length="2147483647">
    <dxf>
      <font/>
    </dxf>
  </rfmt>
  <rfmt sheetId="2" sqref="H84" start="0" length="2147483647">
    <dxf>
      <font/>
    </dxf>
  </rfmt>
  <rfmt sheetId="2" sqref="I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84" start="0" length="2147483647">
    <dxf>
      <font/>
    </dxf>
  </rfmt>
  <rfmt sheetId="2" sqref="I84" start="0" length="2147483647">
    <dxf>
      <font/>
    </dxf>
  </rfmt>
  <rfmt sheetId="2" sqref="J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84" start="0" length="2147483647">
    <dxf>
      <font/>
    </dxf>
  </rfmt>
  <rfmt sheetId="2" sqref="J84" start="0" length="2147483647">
    <dxf>
      <font/>
    </dxf>
  </rfmt>
  <rfmt sheetId="2" sqref="K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84" start="0" length="2147483647">
    <dxf>
      <font/>
    </dxf>
  </rfmt>
  <rfmt sheetId="2" sqref="K84" start="0" length="2147483647">
    <dxf>
      <font/>
    </dxf>
  </rfmt>
  <rfmt sheetId="2" sqref="L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84" start="0" length="2147483647">
    <dxf>
      <font/>
    </dxf>
  </rfmt>
  <rfmt sheetId="2" sqref="L84" start="0" length="2147483647">
    <dxf>
      <font/>
    </dxf>
  </rfmt>
  <rfmt sheetId="2" sqref="M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84" start="0" length="2147483647">
    <dxf>
      <font/>
    </dxf>
  </rfmt>
  <rfmt sheetId="2" sqref="M84" start="0" length="2147483647">
    <dxf>
      <font/>
    </dxf>
  </rfmt>
  <rfmt sheetId="2" sqref="N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84" start="0" length="2147483647">
    <dxf>
      <font/>
    </dxf>
  </rfmt>
  <rfmt sheetId="2" sqref="N84" start="0" length="2147483647">
    <dxf>
      <font/>
    </dxf>
  </rfmt>
  <rfmt sheetId="2" sqref="O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84" start="0" length="2147483647">
    <dxf>
      <font/>
    </dxf>
  </rfmt>
  <rfmt sheetId="2" sqref="O84" start="0" length="2147483647">
    <dxf>
      <font/>
    </dxf>
  </rfmt>
  <rfmt sheetId="2" sqref="P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84" start="0" length="2147483647">
    <dxf>
      <font/>
    </dxf>
  </rfmt>
  <rfmt sheetId="2" sqref="P84" start="0" length="2147483647">
    <dxf>
      <font/>
    </dxf>
  </rfmt>
  <rfmt sheetId="2" sqref="Q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84" start="0" length="2147483647">
    <dxf>
      <font/>
    </dxf>
  </rfmt>
  <rfmt sheetId="2" sqref="Q84" start="0" length="2147483647">
    <dxf>
      <font/>
    </dxf>
  </rfmt>
  <rfmt sheetId="2" sqref="R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84" start="0" length="2147483647">
    <dxf>
      <font/>
    </dxf>
  </rfmt>
  <rfmt sheetId="2" sqref="R84" start="0" length="2147483647">
    <dxf>
      <font/>
    </dxf>
  </rfmt>
  <rfmt sheetId="2" sqref="S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84" start="0" length="2147483647">
    <dxf>
      <font/>
    </dxf>
  </rfmt>
  <rfmt sheetId="2" sqref="S84" start="0" length="2147483647">
    <dxf>
      <font/>
    </dxf>
  </rfmt>
  <rfmt sheetId="2" sqref="T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84" start="0" length="2147483647">
    <dxf>
      <font/>
    </dxf>
  </rfmt>
  <rfmt sheetId="2" sqref="T84" start="0" length="2147483647">
    <dxf>
      <font/>
    </dxf>
  </rfmt>
  <rfmt sheetId="2" sqref="U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84" start="0" length="2147483647">
    <dxf>
      <font/>
    </dxf>
  </rfmt>
  <rfmt sheetId="2" sqref="U84" start="0" length="2147483647">
    <dxf>
      <font/>
    </dxf>
  </rfmt>
  <rfmt sheetId="2" sqref="V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84" start="0" length="2147483647">
    <dxf>
      <font/>
    </dxf>
  </rfmt>
  <rfmt sheetId="2" sqref="V84" start="0" length="2147483647">
    <dxf>
      <font/>
    </dxf>
  </rfmt>
  <rfmt sheetId="2" sqref="W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84" start="0" length="2147483647">
    <dxf>
      <font/>
    </dxf>
  </rfmt>
  <rfmt sheetId="2" sqref="W84" start="0" length="2147483647">
    <dxf>
      <font/>
    </dxf>
  </rfmt>
  <rfmt sheetId="2" sqref="X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84" start="0" length="2147483647">
    <dxf>
      <font/>
    </dxf>
  </rfmt>
  <rfmt sheetId="2" sqref="X84" start="0" length="2147483647">
    <dxf>
      <font/>
    </dxf>
  </rfmt>
  <rfmt sheetId="2" sqref="Y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84" start="0" length="2147483647">
    <dxf>
      <font/>
    </dxf>
  </rfmt>
  <rfmt sheetId="2" sqref="Y84" start="0" length="2147483647">
    <dxf>
      <font/>
    </dxf>
  </rfmt>
  <rfmt sheetId="2" sqref="Z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84" start="0" length="0">
    <dxf>
      <fill>
        <patternFill patternType="solid">
          <bgColor rgb="FFF2F2F2"/>
        </patternFill>
      </fill>
    </dxf>
  </rfmt>
  <rfmt sheetId="2" sqref="Z84" start="0" length="2147483647">
    <dxf>
      <font/>
    </dxf>
  </rfmt>
  <rfmt sheetId="2" sqref="Z84" start="0" length="2147483647">
    <dxf>
      <font/>
    </dxf>
  </rfmt>
  <rfmt sheetId="2" sqref="AA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84" start="0" length="0">
    <dxf>
      <fill>
        <patternFill patternType="solid">
          <bgColor rgb="FFF2F2F2"/>
        </patternFill>
      </fill>
    </dxf>
  </rfmt>
  <rfmt sheetId="2" sqref="AA84" start="0" length="2147483647">
    <dxf>
      <font/>
    </dxf>
  </rfmt>
  <rfmt sheetId="2" sqref="AA84" start="0" length="2147483647">
    <dxf>
      <font/>
    </dxf>
  </rfmt>
  <rfmt sheetId="2" sqref="A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84" start="0" length="0">
    <dxf>
      <fill>
        <patternFill patternType="solid">
          <bgColor rgb="FFF2F2F2"/>
        </patternFill>
      </fill>
    </dxf>
  </rfmt>
  <rfmt sheetId="2" sqref="AB84" start="0" length="2147483647">
    <dxf>
      <font/>
    </dxf>
  </rfmt>
  <rfmt sheetId="2" sqref="AB84" start="0" length="2147483647">
    <dxf>
      <font/>
    </dxf>
  </rfmt>
  <rfmt sheetId="2" sqref="A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84" start="0" length="0">
    <dxf>
      <fill>
        <patternFill patternType="solid">
          <bgColor rgb="FFF2F2F2"/>
        </patternFill>
      </fill>
    </dxf>
  </rfmt>
  <rfmt sheetId="2" sqref="AC84" start="0" length="2147483647">
    <dxf>
      <font/>
    </dxf>
  </rfmt>
  <rfmt sheetId="2" sqref="AC84" start="0" length="2147483647">
    <dxf>
      <font/>
    </dxf>
  </rfmt>
  <rfmt sheetId="2" sqref="A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84" start="0" length="0">
    <dxf>
      <fill>
        <patternFill patternType="solid">
          <bgColor rgb="FFF2F2F2"/>
        </patternFill>
      </fill>
    </dxf>
  </rfmt>
  <rfmt sheetId="2" sqref="AD84" start="0" length="2147483647">
    <dxf>
      <font/>
    </dxf>
  </rfmt>
  <rfmt sheetId="2" sqref="AD84" start="0" length="2147483647">
    <dxf>
      <font/>
    </dxf>
  </rfmt>
  <rfmt sheetId="2" sqref="A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84" start="0" length="0">
    <dxf>
      <fill>
        <patternFill patternType="solid">
          <bgColor rgb="FFF2F2F2"/>
        </patternFill>
      </fill>
    </dxf>
  </rfmt>
  <rfmt sheetId="2" sqref="AE84" start="0" length="2147483647">
    <dxf>
      <font/>
    </dxf>
  </rfmt>
  <rfmt sheetId="2" sqref="AE84" start="0" length="2147483647">
    <dxf>
      <font/>
    </dxf>
  </rfmt>
  <rfmt sheetId="2" sqref="AF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84" start="0" length="0">
    <dxf>
      <fill>
        <patternFill patternType="solid">
          <bgColor rgb="FFF2F2F2"/>
        </patternFill>
      </fill>
    </dxf>
  </rfmt>
  <rfmt sheetId="2" sqref="AF84" start="0" length="2147483647">
    <dxf>
      <font/>
    </dxf>
  </rfmt>
  <rfmt sheetId="2" sqref="AF84" start="0" length="2147483647">
    <dxf>
      <font/>
    </dxf>
  </rfmt>
  <rcc rId="3707" sId="2">
    <nc r="B84">
      <v>27117</v>
    </nc>
  </rcc>
  <rfmt sheetId="2" sqref="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84" start="0" length="2147483647">
    <dxf>
      <font/>
    </dxf>
  </rfmt>
  <rfmt sheetId="2" sqref="B84" start="0" length="2147483647">
    <dxf>
      <font/>
    </dxf>
  </rfmt>
  <rcc rId="3708" sId="2">
    <nc r="C84" t="inlineStr">
      <is>
        <t>8919 JT Equity</t>
      </is>
    </nc>
  </rcc>
  <rfmt sheetId="2" sqref="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84" start="0" length="2147483647">
    <dxf>
      <font/>
    </dxf>
  </rfmt>
  <rfmt sheetId="2" sqref="C84" start="0" length="2147483647">
    <dxf>
      <font/>
    </dxf>
  </rfmt>
  <rcc rId="3709" sId="2">
    <nc r="E84" t="inlineStr">
      <is>
        <t>Katitas</t>
      </is>
    </nc>
  </rcc>
  <rfmt sheetId="2" sqref="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84" start="0" length="2147483647">
    <dxf>
      <font/>
    </dxf>
  </rfmt>
  <rfmt sheetId="2" sqref="E84" start="0" length="2147483647">
    <dxf>
      <font/>
    </dxf>
  </rfmt>
  <rcc rId="3710" sId="2">
    <nc r="D84">
      <f>_xll.BDP(C84,$D$3)</f>
    </nc>
  </rcc>
  <rfmt sheetId="2" sqref="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84" start="0" length="2147483647">
    <dxf>
      <font/>
    </dxf>
  </rfmt>
  <rfmt sheetId="2" sqref="D84" start="0" length="2147483647">
    <dxf>
      <font/>
    </dxf>
  </rfmt>
  <rcc rId="3711" sId="2">
    <nc r="F84">
      <f>_xll.BDP(C84,$F$3)</f>
    </nc>
  </rcc>
  <rfmt sheetId="2" sqref="F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84" start="0" length="2147483647">
    <dxf>
      <font/>
    </dxf>
  </rfmt>
  <rfmt sheetId="2" sqref="F84" start="0" length="2147483647">
    <dxf>
      <font/>
    </dxf>
  </rfmt>
  <rcc rId="3712" sId="2">
    <nc r="G84">
      <f>_xll.BDP(C84,$G$3)</f>
    </nc>
  </rcc>
  <rfmt sheetId="2" sqref="G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84" start="0" length="2147483647">
    <dxf>
      <font/>
    </dxf>
  </rfmt>
  <rfmt sheetId="2" sqref="G84" start="0" length="2147483647">
    <dxf>
      <font/>
    </dxf>
  </rfmt>
  <rcc rId="3713" sId="2">
    <nc r="Z84">
      <f>_xll.BDH(C84,$Z$3,$D$1,$D$1)</f>
    </nc>
  </rcc>
  <rfmt sheetId="2" sqref="Z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84" start="0" length="0">
    <dxf>
      <fill>
        <patternFill patternType="solid">
          <bgColor rgb="FFF2F2F2"/>
        </patternFill>
      </fill>
    </dxf>
  </rfmt>
  <rfmt sheetId="2" sqref="Z84" start="0" length="2147483647">
    <dxf>
      <font/>
    </dxf>
  </rfmt>
  <rfmt sheetId="2" sqref="Z84" start="0" length="2147483647">
    <dxf>
      <font/>
    </dxf>
  </rfmt>
  <rcc rId="3714" sId="2">
    <nc r="H84">
      <f>IF(OR(OR(G84="#N/A N/A",G84="#N/A Real Time"),OR(F84="#N/A N/A",F84="#N/A Real Time")),0,  G84 - F84)</f>
    </nc>
  </rcc>
  <rfmt sheetId="2" sqref="H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84" start="0" length="2147483647">
    <dxf>
      <font/>
    </dxf>
  </rfmt>
  <rfmt sheetId="2" sqref="H84" start="0" length="2147483647">
    <dxf>
      <font/>
    </dxf>
  </rfmt>
  <rcc rId="3715" sId="2">
    <nc r="I84">
      <f>IF(OR(F84=0,F84="#N/A N/A"),0,H84 / F84*100)</f>
    </nc>
  </rcc>
  <rfmt sheetId="2" sqref="I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84" start="0" length="2147483647">
    <dxf>
      <font/>
    </dxf>
  </rfmt>
  <rfmt sheetId="2" sqref="I84" start="0" length="2147483647">
    <dxf>
      <font/>
    </dxf>
  </rfmt>
  <rcc rId="3716" sId="2" numFmtId="4">
    <nc r="J84">
      <v>40342</v>
    </nc>
  </rcc>
  <rfmt sheetId="2" sqref="J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84" start="0" length="2147483647">
    <dxf>
      <font/>
    </dxf>
  </rfmt>
  <rfmt sheetId="2" sqref="J84" start="0" length="2147483647">
    <dxf>
      <font/>
    </dxf>
  </rfmt>
  <rcc rId="3717" sId="2">
    <nc r="K84">
      <f>CONCATENATE(D228,D84, " Curncy")</f>
    </nc>
  </rcc>
  <rfmt sheetId="2" sqref="K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84" start="0" length="2147483647">
    <dxf>
      <font/>
    </dxf>
  </rfmt>
  <rfmt sheetId="2" sqref="K84" start="0" length="2147483647">
    <dxf>
      <font/>
    </dxf>
  </rfmt>
  <rcc rId="3718" sId="2">
    <nc r="L84">
      <f>IF(D84 = D228,1,_xll.BDP(K84,$L$3))</f>
    </nc>
  </rcc>
  <rfmt sheetId="2" sqref="L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84" start="0" length="2147483647">
    <dxf>
      <font/>
    </dxf>
  </rfmt>
  <rfmt sheetId="2" sqref="L84" start="0" length="2147483647">
    <dxf>
      <font/>
    </dxf>
  </rfmt>
  <rcc rId="3719" sId="2">
    <nc r="M84">
      <f>IF(D84 = D228,1,_xll.BDP(K84,$M$3)*L84)</f>
    </nc>
  </rcc>
  <rfmt sheetId="2" sqref="M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84" start="0" length="2147483647">
    <dxf>
      <font/>
    </dxf>
  </rfmt>
  <rfmt sheetId="2" sqref="M84" start="0" length="2147483647">
    <dxf>
      <font/>
    </dxf>
  </rfmt>
  <rcc rId="3720" sId="2">
    <nc r="N84">
      <f>H84*J84*T84/M84</f>
    </nc>
  </rcc>
  <rfmt sheetId="2" sqref="N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84" start="0" length="2147483647">
    <dxf>
      <font/>
    </dxf>
  </rfmt>
  <rfmt sheetId="2" sqref="N84" start="0" length="2147483647">
    <dxf>
      <font/>
    </dxf>
  </rfmt>
  <rcc rId="3721" sId="2">
    <nc r="O84">
      <f>N84 / Y228</f>
    </nc>
  </rcc>
  <rfmt sheetId="2" sqref="O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84" start="0" length="2147483647">
    <dxf>
      <font/>
    </dxf>
  </rfmt>
  <rfmt sheetId="2" sqref="O84" start="0" length="2147483647">
    <dxf>
      <font/>
    </dxf>
  </rfmt>
  <rcc rId="3722" sId="2">
    <nc r="P84">
      <f>IF(J84=0,0,G84*J84*T84/M84)</f>
    </nc>
  </rcc>
  <rfmt sheetId="2" sqref="P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84" start="0" length="2147483647">
    <dxf>
      <font/>
    </dxf>
  </rfmt>
  <rfmt sheetId="2" sqref="P84" start="0" length="2147483647">
    <dxf>
      <font/>
    </dxf>
  </rfmt>
  <rcc rId="3723" sId="2">
    <nc r="Q84">
      <f>P84 / Y228*100</f>
    </nc>
  </rcc>
  <rfmt sheetId="2" sqref="Q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84" start="0" length="2147483647">
    <dxf>
      <font/>
    </dxf>
  </rfmt>
  <rfmt sheetId="2" sqref="Q84" start="0" length="2147483647">
    <dxf>
      <font/>
    </dxf>
  </rfmt>
  <rcc rId="3724" sId="2">
    <nc r="R84">
      <f>IF(Q84&lt;0,Q84,0)</f>
    </nc>
  </rcc>
  <rfmt sheetId="2" sqref="R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84" start="0" length="2147483647">
    <dxf>
      <font/>
    </dxf>
  </rfmt>
  <rfmt sheetId="2" sqref="R84" start="0" length="2147483647">
    <dxf>
      <font/>
    </dxf>
  </rfmt>
  <rcc rId="3725" sId="2">
    <nc r="S84">
      <f>IF(Q84&gt;0,Q84,0)</f>
    </nc>
  </rcc>
  <rfmt sheetId="2" sqref="S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84" start="0" length="2147483647">
    <dxf>
      <font/>
    </dxf>
  </rfmt>
  <rfmt sheetId="2" sqref="S84" start="0" length="2147483647">
    <dxf>
      <font/>
    </dxf>
  </rfmt>
  <rcc rId="3726" sId="2">
    <nc r="T84">
      <f>IF(EXACT(D84,UPPER(D84)),1,0.01)/V84</f>
    </nc>
  </rcc>
  <rfmt sheetId="2" sqref="T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84" start="0" length="2147483647">
    <dxf>
      <font/>
    </dxf>
  </rfmt>
  <rfmt sheetId="2" sqref="T84" start="0" length="2147483647">
    <dxf>
      <font/>
    </dxf>
  </rfmt>
  <rcc rId="3727" sId="2">
    <nc r="U84">
      <v>0</v>
    </nc>
  </rcc>
  <rfmt sheetId="2" sqref="U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84" start="0" length="2147483647">
    <dxf>
      <font/>
    </dxf>
  </rfmt>
  <rfmt sheetId="2" sqref="U84" start="0" length="2147483647">
    <dxf>
      <font/>
    </dxf>
  </rfmt>
  <rcc rId="3728" sId="2">
    <nc r="V84">
      <v>1</v>
    </nc>
  </rcc>
  <rfmt sheetId="2" sqref="V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84" start="0" length="2147483647">
    <dxf>
      <font/>
    </dxf>
  </rfmt>
  <rfmt sheetId="2" sqref="V84" start="0" length="2147483647">
    <dxf>
      <font/>
    </dxf>
  </rfmt>
  <rcc rId="3729" sId="2">
    <nc r="W84">
      <f>IF(AND(Q84&lt;0,O84&gt;0),O84,0)</f>
    </nc>
  </rcc>
  <rfmt sheetId="2" sqref="W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84" start="0" length="2147483647">
    <dxf>
      <font/>
    </dxf>
  </rfmt>
  <rfmt sheetId="2" sqref="W84" start="0" length="2147483647">
    <dxf>
      <font/>
    </dxf>
  </rfmt>
  <rcc rId="3730" sId="2">
    <nc r="X84">
      <f>IF(AND(Q84&gt;0,O84&gt;0),O84,0)</f>
    </nc>
  </rcc>
  <rfmt sheetId="2" sqref="X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84" start="0" length="2147483647">
    <dxf>
      <font/>
    </dxf>
  </rfmt>
  <rfmt sheetId="2" sqref="X84" start="0" length="2147483647">
    <dxf>
      <font/>
    </dxf>
  </rfmt>
  <rcc rId="3731" sId="2">
    <nc r="AA84">
      <f>IF(OR(OR(F84="#N/A N/A",F84="#N/A Real Time"),OR(Z84="#N/A N/A",Z84="#N/A Real Time")),0,  F84 - Z84)</f>
    </nc>
  </rcc>
  <rfmt sheetId="2" sqref="AA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84" start="0" length="0">
    <dxf>
      <fill>
        <patternFill patternType="solid">
          <bgColor rgb="FFF2F2F2"/>
        </patternFill>
      </fill>
    </dxf>
  </rfmt>
  <rfmt sheetId="2" sqref="AA84" start="0" length="2147483647">
    <dxf>
      <font/>
    </dxf>
  </rfmt>
  <rfmt sheetId="2" sqref="AA84" start="0" length="2147483647">
    <dxf>
      <font/>
    </dxf>
  </rfmt>
  <rcc rId="3732" sId="2">
    <nc r="AB84">
      <f>IF(OR(Z84=0,Z84="#N/A N/A"),0,AA84 / Z84*100)</f>
    </nc>
  </rcc>
  <rfmt sheetId="2" sqref="AB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84" start="0" length="0">
    <dxf>
      <fill>
        <patternFill patternType="solid">
          <bgColor rgb="FFF2F2F2"/>
        </patternFill>
      </fill>
    </dxf>
  </rfmt>
  <rfmt sheetId="2" sqref="AB84" start="0" length="2147483647">
    <dxf>
      <font/>
    </dxf>
  </rfmt>
  <rfmt sheetId="2" sqref="AB84" start="0" length="2147483647">
    <dxf>
      <font/>
    </dxf>
  </rfmt>
  <rcc rId="3733" sId="2" numFmtId="4">
    <nc r="AC84">
      <v>40342</v>
    </nc>
  </rcc>
  <rfmt sheetId="2" sqref="AC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84" start="0" length="0">
    <dxf>
      <fill>
        <patternFill patternType="solid">
          <bgColor rgb="FFF2F2F2"/>
        </patternFill>
      </fill>
    </dxf>
  </rfmt>
  <rfmt sheetId="2" sqref="AC84" start="0" length="2147483647">
    <dxf>
      <font/>
    </dxf>
  </rfmt>
  <rfmt sheetId="2" sqref="AC84" start="0" length="2147483647">
    <dxf>
      <font/>
    </dxf>
  </rfmt>
  <rcc rId="3734" sId="2">
    <nc r="AD84">
      <f>IF(D84 = D228,1,_xll.BDP(K84,$AD$3)*L84)</f>
    </nc>
  </rcc>
  <rfmt sheetId="2" sqref="AD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84" start="0" length="0">
    <dxf>
      <fill>
        <patternFill patternType="solid">
          <bgColor rgb="FFF2F2F2"/>
        </patternFill>
      </fill>
    </dxf>
  </rfmt>
  <rfmt sheetId="2" sqref="AD84" start="0" length="2147483647">
    <dxf>
      <font/>
    </dxf>
  </rfmt>
  <rfmt sheetId="2" sqref="AD84" start="0" length="2147483647">
    <dxf>
      <font/>
    </dxf>
  </rfmt>
  <rcc rId="3735" sId="2">
    <nc r="AE84">
      <f>AA84*AC84*T84/AD84 / AF228</f>
    </nc>
  </rcc>
  <rfmt sheetId="2" sqref="AE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84" start="0" length="0">
    <dxf>
      <fill>
        <patternFill patternType="solid">
          <bgColor rgb="FFF2F2F2"/>
        </patternFill>
      </fill>
    </dxf>
  </rfmt>
  <rfmt sheetId="2" sqref="AE84" start="0" length="2147483647">
    <dxf>
      <font/>
    </dxf>
  </rfmt>
  <rfmt sheetId="2" sqref="AE84" start="0" length="2147483647">
    <dxf>
      <font/>
    </dxf>
  </rfmt>
  <rcc rId="3736" sId="2" numFmtId="4">
    <oc r="J85">
      <v>628400</v>
    </oc>
    <nc r="J85">
      <v>1857400</v>
    </nc>
  </rcc>
  <rcc rId="3737" sId="2" numFmtId="4">
    <oc r="AC85">
      <v>565600</v>
    </oc>
    <nc r="AC85">
      <v>1857400</v>
    </nc>
  </rcc>
  <rcc rId="3738" sId="2" numFmtId="4">
    <oc r="J86">
      <v>178700</v>
    </oc>
    <nc r="J86">
      <v>171100</v>
    </nc>
  </rcc>
  <rcc rId="3739" sId="2" numFmtId="4">
    <oc r="AC86">
      <v>178700</v>
    </oc>
    <nc r="AC86">
      <v>171100</v>
    </nc>
  </rcc>
  <rcc rId="3740" sId="2" numFmtId="4">
    <oc r="J87">
      <v>134800</v>
    </oc>
    <nc r="J87">
      <v>129100</v>
    </nc>
  </rcc>
  <rcc rId="3741" sId="2" numFmtId="4">
    <oc r="AC87">
      <v>134800</v>
    </oc>
    <nc r="AC87">
      <v>129100</v>
    </nc>
  </rcc>
  <rcc rId="3742" sId="2" numFmtId="4">
    <oc r="J88">
      <v>70000</v>
    </oc>
    <nc r="J88">
      <v>66990</v>
    </nc>
  </rcc>
  <rcc rId="3743" sId="2" numFmtId="4">
    <oc r="AC88">
      <v>70000</v>
    </oc>
    <nc r="AC88">
      <v>66990</v>
    </nc>
  </rcc>
  <rcc rId="3744" sId="2" numFmtId="4">
    <oc r="J89">
      <v>-80700</v>
    </oc>
    <nc r="J89">
      <v>-77300</v>
    </nc>
  </rcc>
  <rcc rId="3745" sId="2" numFmtId="4">
    <oc r="AC89">
      <v>-80700</v>
    </oc>
    <nc r="AC89">
      <v>-77300</v>
    </nc>
  </rcc>
  <rcc rId="3746" sId="2" numFmtId="4">
    <oc r="J90">
      <v>105900</v>
    </oc>
    <nc r="J90">
      <v>0</v>
    </nc>
  </rcc>
  <rcc rId="3747" sId="2" numFmtId="4">
    <oc r="AC90">
      <v>105900</v>
    </oc>
    <nc r="AC90">
      <v>0</v>
    </nc>
  </rcc>
  <rcc rId="3748" sId="2" numFmtId="4">
    <oc r="J91">
      <v>268500</v>
    </oc>
    <nc r="J91">
      <v>170433</v>
    </nc>
  </rcc>
  <rcc rId="3749" sId="2" numFmtId="4">
    <oc r="AC91">
      <v>268500</v>
    </oc>
    <nc r="AC91">
      <v>170433</v>
    </nc>
  </rcc>
  <rcc rId="3750" sId="2" numFmtId="4">
    <oc r="J92">
      <v>128500</v>
    </oc>
    <nc r="J92">
      <v>52874</v>
    </nc>
  </rcc>
  <rcc rId="3751" sId="2" numFmtId="4">
    <oc r="AC92">
      <v>128500</v>
    </oc>
    <nc r="AC92">
      <v>52874</v>
    </nc>
  </rcc>
  <rrc rId="3752" sId="2" ref="A93:XFD9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93:AF93" start="0" length="0">
    <dxf>
      <fill>
        <patternFill patternType="none">
          <bgColor indexed="65"/>
        </patternFill>
      </fill>
    </dxf>
  </rfmt>
  <rfmt sheetId="2" sqref="A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93" start="0" length="2147483647">
    <dxf>
      <font/>
    </dxf>
  </rfmt>
  <rfmt sheetId="2" sqref="A93" start="0" length="2147483647">
    <dxf>
      <font/>
    </dxf>
  </rfmt>
  <rfmt sheetId="2" sqref="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93" start="0" length="2147483647">
    <dxf>
      <font/>
    </dxf>
  </rfmt>
  <rfmt sheetId="2" sqref="B93" start="0" length="2147483647">
    <dxf>
      <font/>
    </dxf>
  </rfmt>
  <rfmt sheetId="2" sqref="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93" start="0" length="2147483647">
    <dxf>
      <font/>
    </dxf>
  </rfmt>
  <rfmt sheetId="2" sqref="C93" start="0" length="2147483647">
    <dxf>
      <font/>
    </dxf>
  </rfmt>
  <rfmt sheetId="2" sqref="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93" start="0" length="2147483647">
    <dxf>
      <font/>
    </dxf>
  </rfmt>
  <rfmt sheetId="2" sqref="D93" start="0" length="2147483647">
    <dxf>
      <font/>
    </dxf>
  </rfmt>
  <rfmt sheetId="2" sqref="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93" start="0" length="2147483647">
    <dxf>
      <font/>
    </dxf>
  </rfmt>
  <rfmt sheetId="2" sqref="E93" start="0" length="2147483647">
    <dxf>
      <font/>
    </dxf>
  </rfmt>
  <rfmt sheetId="2" sqref="F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93" start="0" length="2147483647">
    <dxf>
      <font/>
    </dxf>
  </rfmt>
  <rfmt sheetId="2" sqref="F93" start="0" length="2147483647">
    <dxf>
      <font/>
    </dxf>
  </rfmt>
  <rfmt sheetId="2" sqref="G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93" start="0" length="2147483647">
    <dxf>
      <font/>
    </dxf>
  </rfmt>
  <rfmt sheetId="2" sqref="G93" start="0" length="2147483647">
    <dxf>
      <font/>
    </dxf>
  </rfmt>
  <rfmt sheetId="2" sqref="H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93" start="0" length="2147483647">
    <dxf>
      <font/>
    </dxf>
  </rfmt>
  <rfmt sheetId="2" sqref="H93" start="0" length="2147483647">
    <dxf>
      <font/>
    </dxf>
  </rfmt>
  <rfmt sheetId="2" sqref="I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93" start="0" length="2147483647">
    <dxf>
      <font/>
    </dxf>
  </rfmt>
  <rfmt sheetId="2" sqref="I93" start="0" length="2147483647">
    <dxf>
      <font/>
    </dxf>
  </rfmt>
  <rfmt sheetId="2" sqref="J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93" start="0" length="2147483647">
    <dxf>
      <font/>
    </dxf>
  </rfmt>
  <rfmt sheetId="2" sqref="J93" start="0" length="2147483647">
    <dxf>
      <font/>
    </dxf>
  </rfmt>
  <rfmt sheetId="2" sqref="K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93" start="0" length="2147483647">
    <dxf>
      <font/>
    </dxf>
  </rfmt>
  <rfmt sheetId="2" sqref="K93" start="0" length="2147483647">
    <dxf>
      <font/>
    </dxf>
  </rfmt>
  <rfmt sheetId="2" sqref="L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93" start="0" length="2147483647">
    <dxf>
      <font/>
    </dxf>
  </rfmt>
  <rfmt sheetId="2" sqref="L93" start="0" length="2147483647">
    <dxf>
      <font/>
    </dxf>
  </rfmt>
  <rfmt sheetId="2" sqref="M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93" start="0" length="2147483647">
    <dxf>
      <font/>
    </dxf>
  </rfmt>
  <rfmt sheetId="2" sqref="M93" start="0" length="2147483647">
    <dxf>
      <font/>
    </dxf>
  </rfmt>
  <rfmt sheetId="2" sqref="N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93" start="0" length="2147483647">
    <dxf>
      <font/>
    </dxf>
  </rfmt>
  <rfmt sheetId="2" sqref="N93" start="0" length="2147483647">
    <dxf>
      <font/>
    </dxf>
  </rfmt>
  <rfmt sheetId="2" sqref="O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93" start="0" length="2147483647">
    <dxf>
      <font/>
    </dxf>
  </rfmt>
  <rfmt sheetId="2" sqref="O93" start="0" length="2147483647">
    <dxf>
      <font/>
    </dxf>
  </rfmt>
  <rfmt sheetId="2" sqref="P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93" start="0" length="2147483647">
    <dxf>
      <font/>
    </dxf>
  </rfmt>
  <rfmt sheetId="2" sqref="P93" start="0" length="2147483647">
    <dxf>
      <font/>
    </dxf>
  </rfmt>
  <rfmt sheetId="2" sqref="Q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93" start="0" length="2147483647">
    <dxf>
      <font/>
    </dxf>
  </rfmt>
  <rfmt sheetId="2" sqref="Q93" start="0" length="2147483647">
    <dxf>
      <font/>
    </dxf>
  </rfmt>
  <rfmt sheetId="2" sqref="R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93" start="0" length="2147483647">
    <dxf>
      <font/>
    </dxf>
  </rfmt>
  <rfmt sheetId="2" sqref="R93" start="0" length="2147483647">
    <dxf>
      <font/>
    </dxf>
  </rfmt>
  <rfmt sheetId="2" sqref="S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93" start="0" length="2147483647">
    <dxf>
      <font/>
    </dxf>
  </rfmt>
  <rfmt sheetId="2" sqref="S93" start="0" length="2147483647">
    <dxf>
      <font/>
    </dxf>
  </rfmt>
  <rfmt sheetId="2" sqref="T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93" start="0" length="2147483647">
    <dxf>
      <font/>
    </dxf>
  </rfmt>
  <rfmt sheetId="2" sqref="T93" start="0" length="2147483647">
    <dxf>
      <font/>
    </dxf>
  </rfmt>
  <rfmt sheetId="2" sqref="U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93" start="0" length="2147483647">
    <dxf>
      <font/>
    </dxf>
  </rfmt>
  <rfmt sheetId="2" sqref="U93" start="0" length="2147483647">
    <dxf>
      <font/>
    </dxf>
  </rfmt>
  <rfmt sheetId="2" sqref="V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93" start="0" length="2147483647">
    <dxf>
      <font/>
    </dxf>
  </rfmt>
  <rfmt sheetId="2" sqref="V93" start="0" length="2147483647">
    <dxf>
      <font/>
    </dxf>
  </rfmt>
  <rfmt sheetId="2" sqref="W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93" start="0" length="2147483647">
    <dxf>
      <font/>
    </dxf>
  </rfmt>
  <rfmt sheetId="2" sqref="W93" start="0" length="2147483647">
    <dxf>
      <font/>
    </dxf>
  </rfmt>
  <rfmt sheetId="2" sqref="X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93" start="0" length="2147483647">
    <dxf>
      <font/>
    </dxf>
  </rfmt>
  <rfmt sheetId="2" sqref="X93" start="0" length="2147483647">
    <dxf>
      <font/>
    </dxf>
  </rfmt>
  <rfmt sheetId="2" sqref="Y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93" start="0" length="2147483647">
    <dxf>
      <font/>
    </dxf>
  </rfmt>
  <rfmt sheetId="2" sqref="Y93" start="0" length="2147483647">
    <dxf>
      <font/>
    </dxf>
  </rfmt>
  <rfmt sheetId="2" sqref="Z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93" start="0" length="0">
    <dxf>
      <fill>
        <patternFill patternType="solid">
          <bgColor rgb="FFF2F2F2"/>
        </patternFill>
      </fill>
    </dxf>
  </rfmt>
  <rfmt sheetId="2" sqref="Z93" start="0" length="2147483647">
    <dxf>
      <font/>
    </dxf>
  </rfmt>
  <rfmt sheetId="2" sqref="Z93" start="0" length="2147483647">
    <dxf>
      <font/>
    </dxf>
  </rfmt>
  <rfmt sheetId="2" sqref="AA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93" start="0" length="0">
    <dxf>
      <fill>
        <patternFill patternType="solid">
          <bgColor rgb="FFF2F2F2"/>
        </patternFill>
      </fill>
    </dxf>
  </rfmt>
  <rfmt sheetId="2" sqref="AA93" start="0" length="2147483647">
    <dxf>
      <font/>
    </dxf>
  </rfmt>
  <rfmt sheetId="2" sqref="AA93" start="0" length="2147483647">
    <dxf>
      <font/>
    </dxf>
  </rfmt>
  <rfmt sheetId="2" sqref="A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93" start="0" length="0">
    <dxf>
      <fill>
        <patternFill patternType="solid">
          <bgColor rgb="FFF2F2F2"/>
        </patternFill>
      </fill>
    </dxf>
  </rfmt>
  <rfmt sheetId="2" sqref="AB93" start="0" length="2147483647">
    <dxf>
      <font/>
    </dxf>
  </rfmt>
  <rfmt sheetId="2" sqref="AB93" start="0" length="2147483647">
    <dxf>
      <font/>
    </dxf>
  </rfmt>
  <rfmt sheetId="2" sqref="A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93" start="0" length="0">
    <dxf>
      <fill>
        <patternFill patternType="solid">
          <bgColor rgb="FFF2F2F2"/>
        </patternFill>
      </fill>
    </dxf>
  </rfmt>
  <rfmt sheetId="2" sqref="AC93" start="0" length="2147483647">
    <dxf>
      <font/>
    </dxf>
  </rfmt>
  <rfmt sheetId="2" sqref="AC93" start="0" length="2147483647">
    <dxf>
      <font/>
    </dxf>
  </rfmt>
  <rfmt sheetId="2" sqref="A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93" start="0" length="0">
    <dxf>
      <fill>
        <patternFill patternType="solid">
          <bgColor rgb="FFF2F2F2"/>
        </patternFill>
      </fill>
    </dxf>
  </rfmt>
  <rfmt sheetId="2" sqref="AD93" start="0" length="2147483647">
    <dxf>
      <font/>
    </dxf>
  </rfmt>
  <rfmt sheetId="2" sqref="AD93" start="0" length="2147483647">
    <dxf>
      <font/>
    </dxf>
  </rfmt>
  <rfmt sheetId="2" sqref="A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93" start="0" length="0">
    <dxf>
      <fill>
        <patternFill patternType="solid">
          <bgColor rgb="FFF2F2F2"/>
        </patternFill>
      </fill>
    </dxf>
  </rfmt>
  <rfmt sheetId="2" sqref="AE93" start="0" length="2147483647">
    <dxf>
      <font/>
    </dxf>
  </rfmt>
  <rfmt sheetId="2" sqref="AE93" start="0" length="2147483647">
    <dxf>
      <font/>
    </dxf>
  </rfmt>
  <rfmt sheetId="2" sqref="AF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93" start="0" length="0">
    <dxf>
      <fill>
        <patternFill patternType="solid">
          <bgColor rgb="FFF2F2F2"/>
        </patternFill>
      </fill>
    </dxf>
  </rfmt>
  <rfmt sheetId="2" sqref="AF93" start="0" length="2147483647">
    <dxf>
      <font/>
    </dxf>
  </rfmt>
  <rfmt sheetId="2" sqref="AF93" start="0" length="2147483647">
    <dxf>
      <font/>
    </dxf>
  </rfmt>
  <rcc rId="3753" sId="2">
    <nc r="B93">
      <v>26491</v>
    </nc>
  </rcc>
  <rfmt sheetId="2" sqref="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93" start="0" length="2147483647">
    <dxf>
      <font/>
    </dxf>
  </rfmt>
  <rfmt sheetId="2" sqref="B93" start="0" length="2147483647">
    <dxf>
      <font/>
    </dxf>
  </rfmt>
  <rcc rId="3754" sId="2">
    <nc r="C93" t="inlineStr">
      <is>
        <t>3230 JT Equity</t>
      </is>
    </nc>
  </rcc>
  <rfmt sheetId="2" sqref="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93" start="0" length="2147483647">
    <dxf>
      <font/>
    </dxf>
  </rfmt>
  <rfmt sheetId="2" sqref="C93" start="0" length="2147483647">
    <dxf>
      <font/>
    </dxf>
  </rfmt>
  <rcc rId="3755" sId="2">
    <nc r="E93" t="inlineStr">
      <is>
        <t>Star Mica</t>
      </is>
    </nc>
  </rcc>
  <rfmt sheetId="2" sqref="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93" start="0" length="2147483647">
    <dxf>
      <font/>
    </dxf>
  </rfmt>
  <rfmt sheetId="2" sqref="E93" start="0" length="2147483647">
    <dxf>
      <font/>
    </dxf>
  </rfmt>
  <rcc rId="3756" sId="2">
    <nc r="D93">
      <f>_xll.BDP(C93,$D$3)</f>
    </nc>
  </rcc>
  <rfmt sheetId="2" sqref="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93" start="0" length="2147483647">
    <dxf>
      <font/>
    </dxf>
  </rfmt>
  <rfmt sheetId="2" sqref="D93" start="0" length="2147483647">
    <dxf>
      <font/>
    </dxf>
  </rfmt>
  <rcc rId="3757" sId="2">
    <nc r="F93">
      <f>_xll.BDP(C93,$F$3)</f>
    </nc>
  </rcc>
  <rfmt sheetId="2" sqref="F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93" start="0" length="2147483647">
    <dxf>
      <font/>
    </dxf>
  </rfmt>
  <rfmt sheetId="2" sqref="F93" start="0" length="2147483647">
    <dxf>
      <font/>
    </dxf>
  </rfmt>
  <rcc rId="3758" sId="2">
    <nc r="G93">
      <f>_xll.BDP(C93,$G$3)</f>
    </nc>
  </rcc>
  <rfmt sheetId="2" sqref="G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93" start="0" length="2147483647">
    <dxf>
      <font/>
    </dxf>
  </rfmt>
  <rfmt sheetId="2" sqref="G93" start="0" length="2147483647">
    <dxf>
      <font/>
    </dxf>
  </rfmt>
  <rcc rId="3759" sId="2">
    <nc r="Z93">
      <f>_xll.BDH(C93,$Z$3,$D$1,$D$1)</f>
    </nc>
  </rcc>
  <rfmt sheetId="2" sqref="Z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93" start="0" length="0">
    <dxf>
      <fill>
        <patternFill patternType="solid">
          <bgColor rgb="FFF2F2F2"/>
        </patternFill>
      </fill>
    </dxf>
  </rfmt>
  <rfmt sheetId="2" sqref="Z93" start="0" length="2147483647">
    <dxf>
      <font/>
    </dxf>
  </rfmt>
  <rfmt sheetId="2" sqref="Z93" start="0" length="2147483647">
    <dxf>
      <font/>
    </dxf>
  </rfmt>
  <rcc rId="3760" sId="2">
    <nc r="H93">
      <f>IF(OR(OR(G93="#N/A N/A",G93="#N/A Real Time"),OR(F93="#N/A N/A",F93="#N/A Real Time")),0,  G93 - F93)</f>
    </nc>
  </rcc>
  <rfmt sheetId="2" sqref="H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93" start="0" length="2147483647">
    <dxf>
      <font/>
    </dxf>
  </rfmt>
  <rfmt sheetId="2" sqref="H93" start="0" length="2147483647">
    <dxf>
      <font/>
    </dxf>
  </rfmt>
  <rcc rId="3761" sId="2">
    <nc r="I93">
      <f>IF(OR(F93=0,F93="#N/A N/A"),0,H93 / F93*100)</f>
    </nc>
  </rcc>
  <rfmt sheetId="2" sqref="I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93" start="0" length="2147483647">
    <dxf>
      <font/>
    </dxf>
  </rfmt>
  <rfmt sheetId="2" sqref="I93" start="0" length="2147483647">
    <dxf>
      <font/>
    </dxf>
  </rfmt>
  <rcc rId="3762" sId="2" numFmtId="4">
    <nc r="J93">
      <v>66700</v>
    </nc>
  </rcc>
  <rfmt sheetId="2" sqref="J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93" start="0" length="2147483647">
    <dxf>
      <font/>
    </dxf>
  </rfmt>
  <rfmt sheetId="2" sqref="J93" start="0" length="2147483647">
    <dxf>
      <font/>
    </dxf>
  </rfmt>
  <rcc rId="3763" sId="2">
    <nc r="K93">
      <f>CONCATENATE(D229,D93, " Curncy")</f>
    </nc>
  </rcc>
  <rfmt sheetId="2" sqref="K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93" start="0" length="2147483647">
    <dxf>
      <font/>
    </dxf>
  </rfmt>
  <rfmt sheetId="2" sqref="K93" start="0" length="2147483647">
    <dxf>
      <font/>
    </dxf>
  </rfmt>
  <rcc rId="3764" sId="2">
    <nc r="L93">
      <f>IF(D93 = D229,1,_xll.BDP(K93,$L$3))</f>
    </nc>
  </rcc>
  <rfmt sheetId="2" sqref="L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93" start="0" length="2147483647">
    <dxf>
      <font/>
    </dxf>
  </rfmt>
  <rfmt sheetId="2" sqref="L93" start="0" length="2147483647">
    <dxf>
      <font/>
    </dxf>
  </rfmt>
  <rcc rId="3765" sId="2">
    <nc r="M93">
      <f>IF(D93 = D229,1,_xll.BDP(K93,$M$3)*L93)</f>
    </nc>
  </rcc>
  <rfmt sheetId="2" sqref="M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93" start="0" length="2147483647">
    <dxf>
      <font/>
    </dxf>
  </rfmt>
  <rfmt sheetId="2" sqref="M93" start="0" length="2147483647">
    <dxf>
      <font/>
    </dxf>
  </rfmt>
  <rcc rId="3766" sId="2">
    <nc r="N93">
      <f>H93*J93*T93/M93</f>
    </nc>
  </rcc>
  <rfmt sheetId="2" sqref="N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93" start="0" length="2147483647">
    <dxf>
      <font/>
    </dxf>
  </rfmt>
  <rfmt sheetId="2" sqref="N93" start="0" length="2147483647">
    <dxf>
      <font/>
    </dxf>
  </rfmt>
  <rcc rId="3767" sId="2">
    <nc r="O93">
      <f>N93 / Y229</f>
    </nc>
  </rcc>
  <rfmt sheetId="2" sqref="O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93" start="0" length="2147483647">
    <dxf>
      <font/>
    </dxf>
  </rfmt>
  <rfmt sheetId="2" sqref="O93" start="0" length="2147483647">
    <dxf>
      <font/>
    </dxf>
  </rfmt>
  <rcc rId="3768" sId="2">
    <nc r="P93">
      <f>IF(J93=0,0,G93*J93*T93/M93)</f>
    </nc>
  </rcc>
  <rfmt sheetId="2" sqref="P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93" start="0" length="2147483647">
    <dxf>
      <font/>
    </dxf>
  </rfmt>
  <rfmt sheetId="2" sqref="P93" start="0" length="2147483647">
    <dxf>
      <font/>
    </dxf>
  </rfmt>
  <rcc rId="3769" sId="2">
    <nc r="Q93">
      <f>P93 / Y229*100</f>
    </nc>
  </rcc>
  <rfmt sheetId="2" sqref="Q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93" start="0" length="2147483647">
    <dxf>
      <font/>
    </dxf>
  </rfmt>
  <rfmt sheetId="2" sqref="Q93" start="0" length="2147483647">
    <dxf>
      <font/>
    </dxf>
  </rfmt>
  <rcc rId="3770" sId="2">
    <nc r="R93">
      <f>IF(Q93&lt;0,Q93,0)</f>
    </nc>
  </rcc>
  <rfmt sheetId="2" sqref="R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93" start="0" length="2147483647">
    <dxf>
      <font/>
    </dxf>
  </rfmt>
  <rfmt sheetId="2" sqref="R93" start="0" length="2147483647">
    <dxf>
      <font/>
    </dxf>
  </rfmt>
  <rcc rId="3771" sId="2">
    <nc r="S93">
      <f>IF(Q93&gt;0,Q93,0)</f>
    </nc>
  </rcc>
  <rfmt sheetId="2" sqref="S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93" start="0" length="2147483647">
    <dxf>
      <font/>
    </dxf>
  </rfmt>
  <rfmt sheetId="2" sqref="S93" start="0" length="2147483647">
    <dxf>
      <font/>
    </dxf>
  </rfmt>
  <rcc rId="3772" sId="2">
    <nc r="T93">
      <f>IF(EXACT(D93,UPPER(D93)),1,0.01)/V93</f>
    </nc>
  </rcc>
  <rfmt sheetId="2" sqref="T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93" start="0" length="2147483647">
    <dxf>
      <font/>
    </dxf>
  </rfmt>
  <rfmt sheetId="2" sqref="T93" start="0" length="2147483647">
    <dxf>
      <font/>
    </dxf>
  </rfmt>
  <rcc rId="3773" sId="2">
    <nc r="U93">
      <v>0</v>
    </nc>
  </rcc>
  <rfmt sheetId="2" sqref="U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93" start="0" length="2147483647">
    <dxf>
      <font/>
    </dxf>
  </rfmt>
  <rfmt sheetId="2" sqref="U93" start="0" length="2147483647">
    <dxf>
      <font/>
    </dxf>
  </rfmt>
  <rcc rId="3774" sId="2">
    <nc r="V93">
      <v>1</v>
    </nc>
  </rcc>
  <rfmt sheetId="2" sqref="V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93" start="0" length="2147483647">
    <dxf>
      <font/>
    </dxf>
  </rfmt>
  <rfmt sheetId="2" sqref="V93" start="0" length="2147483647">
    <dxf>
      <font/>
    </dxf>
  </rfmt>
  <rcc rId="3775" sId="2">
    <nc r="W93">
      <f>IF(AND(Q93&lt;0,O93&gt;0),O93,0)</f>
    </nc>
  </rcc>
  <rfmt sheetId="2" sqref="W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93" start="0" length="2147483647">
    <dxf>
      <font/>
    </dxf>
  </rfmt>
  <rfmt sheetId="2" sqref="W93" start="0" length="2147483647">
    <dxf>
      <font/>
    </dxf>
  </rfmt>
  <rcc rId="3776" sId="2">
    <nc r="X93">
      <f>IF(AND(Q93&gt;0,O93&gt;0),O93,0)</f>
    </nc>
  </rcc>
  <rfmt sheetId="2" sqref="X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93" start="0" length="2147483647">
    <dxf>
      <font/>
    </dxf>
  </rfmt>
  <rfmt sheetId="2" sqref="X93" start="0" length="2147483647">
    <dxf>
      <font/>
    </dxf>
  </rfmt>
  <rcc rId="3777" sId="2">
    <nc r="AA93">
      <f>IF(OR(OR(F93="#N/A N/A",F93="#N/A Real Time"),OR(Z93="#N/A N/A",Z93="#N/A Real Time")),0,  F93 - Z93)</f>
    </nc>
  </rcc>
  <rfmt sheetId="2" sqref="AA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93" start="0" length="0">
    <dxf>
      <fill>
        <patternFill patternType="solid">
          <bgColor rgb="FFF2F2F2"/>
        </patternFill>
      </fill>
    </dxf>
  </rfmt>
  <rfmt sheetId="2" sqref="AA93" start="0" length="2147483647">
    <dxf>
      <font/>
    </dxf>
  </rfmt>
  <rfmt sheetId="2" sqref="AA93" start="0" length="2147483647">
    <dxf>
      <font/>
    </dxf>
  </rfmt>
  <rcc rId="3778" sId="2">
    <nc r="AB93">
      <f>IF(OR(Z93=0,Z93="#N/A N/A"),0,AA93 / Z93*100)</f>
    </nc>
  </rcc>
  <rfmt sheetId="2" sqref="AB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93" start="0" length="0">
    <dxf>
      <fill>
        <patternFill patternType="solid">
          <bgColor rgb="FFF2F2F2"/>
        </patternFill>
      </fill>
    </dxf>
  </rfmt>
  <rfmt sheetId="2" sqref="AB93" start="0" length="2147483647">
    <dxf>
      <font/>
    </dxf>
  </rfmt>
  <rfmt sheetId="2" sqref="AB93" start="0" length="2147483647">
    <dxf>
      <font/>
    </dxf>
  </rfmt>
  <rcc rId="3779" sId="2" numFmtId="4">
    <nc r="AC93">
      <v>66700</v>
    </nc>
  </rcc>
  <rfmt sheetId="2" sqref="AC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93" start="0" length="0">
    <dxf>
      <fill>
        <patternFill patternType="solid">
          <bgColor rgb="FFF2F2F2"/>
        </patternFill>
      </fill>
    </dxf>
  </rfmt>
  <rfmt sheetId="2" sqref="AC93" start="0" length="2147483647">
    <dxf>
      <font/>
    </dxf>
  </rfmt>
  <rfmt sheetId="2" sqref="AC93" start="0" length="2147483647">
    <dxf>
      <font/>
    </dxf>
  </rfmt>
  <rcc rId="3780" sId="2">
    <nc r="AD93">
      <f>IF(D93 = D229,1,_xll.BDP(K93,$AD$3)*L93)</f>
    </nc>
  </rcc>
  <rfmt sheetId="2" sqref="AD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93" start="0" length="0">
    <dxf>
      <fill>
        <patternFill patternType="solid">
          <bgColor rgb="FFF2F2F2"/>
        </patternFill>
      </fill>
    </dxf>
  </rfmt>
  <rfmt sheetId="2" sqref="AD93" start="0" length="2147483647">
    <dxf>
      <font/>
    </dxf>
  </rfmt>
  <rfmt sheetId="2" sqref="AD93" start="0" length="2147483647">
    <dxf>
      <font/>
    </dxf>
  </rfmt>
  <rcc rId="3781" sId="2">
    <nc r="AE93">
      <f>AA93*AC93*T93/AD93 / AF229</f>
    </nc>
  </rcc>
  <rfmt sheetId="2" sqref="AE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93" start="0" length="0">
    <dxf>
      <fill>
        <patternFill patternType="solid">
          <bgColor rgb="FFF2F2F2"/>
        </patternFill>
      </fill>
    </dxf>
  </rfmt>
  <rfmt sheetId="2" sqref="AE93" start="0" length="2147483647">
    <dxf>
      <font/>
    </dxf>
  </rfmt>
  <rfmt sheetId="2" sqref="AE93" start="0" length="2147483647">
    <dxf>
      <font/>
    </dxf>
  </rfmt>
  <rcc rId="3782" sId="2" numFmtId="4">
    <oc r="J94">
      <v>26600</v>
    </oc>
    <nc r="J94">
      <v>25500</v>
    </nc>
  </rcc>
  <rcc rId="3783" sId="2" numFmtId="4">
    <oc r="AC94">
      <v>26600</v>
    </oc>
    <nc r="AC94">
      <v>25500</v>
    </nc>
  </rcc>
  <rcc rId="3784" sId="2" numFmtId="4">
    <oc r="J95">
      <v>74400</v>
    </oc>
    <nc r="J95">
      <v>71201</v>
    </nc>
  </rcc>
  <rcc rId="3785" sId="2" numFmtId="4">
    <oc r="AC95">
      <v>74400</v>
    </oc>
    <nc r="AC95">
      <v>71201</v>
    </nc>
  </rcc>
  <rrc rId="3786" sId="2" ref="A82:XFD82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82:XFD82" start="0" length="0"/>
    <rcc rId="0" sId="2">
      <nc r="B82">
        <v>26549</v>
      </nc>
    </rcc>
    <rcc rId="0" sId="2">
      <nc r="C82" t="inlineStr">
        <is>
          <t>6740 JT Equity</t>
        </is>
      </nc>
    </rcc>
    <rcc rId="0" sId="2">
      <nc r="D82">
        <f>_xll.BDP(C82,$D$3)</f>
      </nc>
    </rcc>
    <rcc rId="0" sId="2">
      <nc r="E82" t="inlineStr">
        <is>
          <t>Japan Display</t>
        </is>
      </nc>
    </rcc>
    <rcc rId="0" sId="2" s="1" dxf="1">
      <nc r="F82">
        <f>_xll.BDP(C82,$F$3)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82">
        <f>_xll.BDP(C82,$G$3)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82">
        <f>IF(OR(OR(G82="#N/A N/A",G82="#N/A Real Time"),OR(F82="#N/A N/A",F82="#N/A Real Time")),0,  G82 - F82)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82">
        <f>IF(OR(F82=0,F82="#N/A N/A"),0,H82 / F82*100)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8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82">
        <f>CONCATENATE(D229,D82, " Curncy")</f>
      </nc>
    </rcc>
    <rcc rId="0" sId="2">
      <nc r="L82">
        <f>IF(D82 = D229,1,_xll.BDP(K82,$L$3))</f>
      </nc>
    </rcc>
    <rcc rId="0" sId="2" s="1" dxf="1">
      <nc r="M82">
        <f>IF(D82 = D229,1,_xll.BDP(K82,$M$3)*L82)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82">
        <f>H82*J82*T82/M82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82">
        <f>N82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82">
        <f>IF(J82=0,0,G82*J82*T82/M82)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82">
        <f>P82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82">
        <f>IF(Q82&lt;0,Q82,0)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82">
        <f>IF(Q82&gt;0,Q82,0)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82">
        <f>IF(EXACT(D82,UPPER(D82)),1,0.01)/V82</f>
      </nc>
    </rcc>
    <rcc rId="0" sId="2">
      <nc r="U82">
        <v>0</v>
      </nc>
    </rcc>
    <rcc rId="0" sId="2">
      <nc r="V82">
        <v>1</v>
      </nc>
    </rcc>
    <rcc rId="0" sId="2" s="1" dxf="1">
      <nc r="W82">
        <f>IF(AND(Q82&lt;0,O82&gt;0),O82,0)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82">
        <f>IF(AND(Q82&gt;0,O82&gt;0),O82,0)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82">
        <f>_xll.BDH(C82,$Z$3,$D$1,$D$1)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82">
        <f>IF(OR(OR(F82="#N/A N/A",F82="#N/A Real Time"),OR(Z82="#N/A N/A",Z82="#N/A Real Time")),0,  F82 - Z82)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82">
        <f>IF(OR(Z82=0,Z82="#N/A N/A"),0,AA82 / Z82*100)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8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82">
        <f>IF(D82 = D229,1,_xll.BDP(K82,$AD$3)*L82)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82">
        <f>AA82*AC82*T82/AD82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82" start="0" length="0">
      <dxf>
        <fill>
          <patternFill patternType="solid">
            <bgColor rgb="FFF2F2F2"/>
          </patternFill>
        </fill>
      </dxf>
    </rfmt>
  </rrc>
  <rrc rId="3787" sId="2" ref="A89:XFD89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89:XFD89" start="0" length="0"/>
    <rcc rId="0" sId="2">
      <nc r="B89">
        <v>24443</v>
      </nc>
    </rcc>
    <rcc rId="0" sId="2">
      <nc r="C89" t="inlineStr">
        <is>
          <t>7224 JT Equity</t>
        </is>
      </nc>
    </rcc>
    <rcc rId="0" sId="2">
      <nc r="D89">
        <f>_xll.BDP(C89,$D$3)</f>
      </nc>
    </rcc>
    <rcc rId="0" sId="2">
      <nc r="E89" t="inlineStr">
        <is>
          <t>Shinmaywa Industries</t>
        </is>
      </nc>
    </rcc>
    <rcc rId="0" sId="2" s="1" dxf="1">
      <nc r="F89">
        <f>_xll.BDP(C89,$F$3)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89">
        <f>_xll.BDP(C89,$G$3)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89">
        <f>IF(OR(OR(G89="#N/A N/A",G89="#N/A Real Time"),OR(F89="#N/A N/A",F89="#N/A Real Time")),0,  G89 - F89)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89">
        <f>IF(OR(F89=0,F89="#N/A N/A"),0,H89 / F89*100)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8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89">
        <f>CONCATENATE(D228,D89, " Curncy")</f>
      </nc>
    </rcc>
    <rcc rId="0" sId="2">
      <nc r="L89">
        <f>IF(D89 = D228,1,_xll.BDP(K89,$L$3))</f>
      </nc>
    </rcc>
    <rcc rId="0" sId="2" s="1" dxf="1">
      <nc r="M89">
        <f>IF(D89 = D228,1,_xll.BDP(K89,$M$3)*L89)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89">
        <f>H89*J89*T89/M89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89">
        <f>N89 / Y228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89">
        <f>IF(J89=0,0,G89*J89*T89/M89)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89">
        <f>P89 / Y228*100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89">
        <f>IF(Q89&lt;0,Q89,0)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89">
        <f>IF(Q89&gt;0,Q89,0)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89">
        <f>IF(EXACT(D89,UPPER(D89)),1,0.01)/V89</f>
      </nc>
    </rcc>
    <rcc rId="0" sId="2">
      <nc r="U89">
        <v>0</v>
      </nc>
    </rcc>
    <rcc rId="0" sId="2">
      <nc r="V89">
        <v>1</v>
      </nc>
    </rcc>
    <rcc rId="0" sId="2" s="1" dxf="1">
      <nc r="W89">
        <f>IF(AND(Q89&lt;0,O89&gt;0),O89,0)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89">
        <f>IF(AND(Q89&gt;0,O89&gt;0),O89,0)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89">
        <f>_xll.BDH(C89,$Z$3,$D$1,$D$1)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89">
        <f>IF(OR(OR(F89="#N/A N/A",F89="#N/A Real Time"),OR(Z89="#N/A N/A",Z89="#N/A Real Time")),0,  F89 - Z89)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89">
        <f>IF(OR(Z89=0,Z89="#N/A N/A"),0,AA89 / Z89*100)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8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89">
        <f>IF(D89 = D228,1,_xll.BDP(K89,$AD$3)*L89)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89">
        <f>AA89*AC89*T89/AD89 / AF228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89" start="0" length="0">
      <dxf>
        <fill>
          <patternFill patternType="solid">
            <bgColor rgb="FFF2F2F2"/>
          </patternFill>
        </fill>
      </dxf>
    </rfmt>
  </rrc>
  <rfmt sheetId="2" sqref="A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94" start="0" length="2147483647">
    <dxf>
      <font>
        <b/>
      </font>
    </dxf>
  </rfmt>
  <rfmt sheetId="2" sqref="A94" start="0" length="2147483647">
    <dxf>
      <font/>
    </dxf>
  </rfmt>
  <rfmt sheetId="2" sqref="A94" start="0" length="0">
    <dxf>
      <border>
        <left/>
        <right/>
        <top style="thin">
          <color indexed="64"/>
        </top>
        <bottom/>
      </border>
    </dxf>
  </rfmt>
  <rfmt sheetId="2" sqref="A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94" start="0" length="2147483647">
    <dxf>
      <font>
        <b/>
      </font>
    </dxf>
  </rfmt>
  <rfmt sheetId="2" sqref="B94" start="0" length="2147483647">
    <dxf>
      <font/>
    </dxf>
  </rfmt>
  <rfmt sheetId="2" sqref="B94" start="0" length="0">
    <dxf>
      <border>
        <left/>
        <right/>
        <top style="thin">
          <color indexed="64"/>
        </top>
        <bottom/>
      </border>
    </dxf>
  </rfmt>
  <rfmt sheetId="2" sqref="B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94" start="0" length="2147483647">
    <dxf>
      <font>
        <b/>
      </font>
    </dxf>
  </rfmt>
  <rfmt sheetId="2" sqref="C94" start="0" length="2147483647">
    <dxf>
      <font/>
    </dxf>
  </rfmt>
  <rfmt sheetId="2" sqref="C94" start="0" length="0">
    <dxf>
      <border>
        <left/>
        <right/>
        <top style="thin">
          <color indexed="64"/>
        </top>
        <bottom/>
      </border>
    </dxf>
  </rfmt>
  <rfmt sheetId="2" sqref="C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94" start="0" length="2147483647">
    <dxf>
      <font>
        <b/>
      </font>
    </dxf>
  </rfmt>
  <rfmt sheetId="2" sqref="D94" start="0" length="2147483647">
    <dxf>
      <font/>
    </dxf>
  </rfmt>
  <rfmt sheetId="2" sqref="D94" start="0" length="0">
    <dxf>
      <border>
        <left/>
        <right/>
        <top style="thin">
          <color indexed="64"/>
        </top>
        <bottom/>
      </border>
    </dxf>
  </rfmt>
  <rfmt sheetId="2" sqref="D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94" start="0" length="2147483647">
    <dxf>
      <font>
        <b/>
      </font>
    </dxf>
  </rfmt>
  <rfmt sheetId="2" sqref="E94" start="0" length="2147483647">
    <dxf>
      <font/>
    </dxf>
  </rfmt>
  <rfmt sheetId="2" sqref="E94" start="0" length="0">
    <dxf>
      <border>
        <left/>
        <right/>
        <top style="thin">
          <color indexed="64"/>
        </top>
        <bottom/>
      </border>
    </dxf>
  </rfmt>
  <rfmt sheetId="2" sqref="E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94" start="0" length="2147483647">
    <dxf>
      <font>
        <b/>
      </font>
    </dxf>
  </rfmt>
  <rfmt sheetId="2" sqref="F94" start="0" length="2147483647">
    <dxf>
      <font/>
    </dxf>
  </rfmt>
  <rfmt sheetId="2" sqref="F94" start="0" length="0">
    <dxf>
      <border>
        <left/>
        <right/>
        <top style="thin">
          <color indexed="64"/>
        </top>
        <bottom/>
      </border>
    </dxf>
  </rfmt>
  <rfmt sheetId="2" sqref="F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94" start="0" length="2147483647">
    <dxf>
      <font>
        <b/>
      </font>
    </dxf>
  </rfmt>
  <rfmt sheetId="2" sqref="G94" start="0" length="2147483647">
    <dxf>
      <font/>
    </dxf>
  </rfmt>
  <rfmt sheetId="2" sqref="G94" start="0" length="0">
    <dxf>
      <border>
        <left/>
        <right/>
        <top style="thin">
          <color indexed="64"/>
        </top>
        <bottom/>
      </border>
    </dxf>
  </rfmt>
  <rfmt sheetId="2" sqref="G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94" start="0" length="2147483647">
    <dxf>
      <font>
        <b/>
      </font>
    </dxf>
  </rfmt>
  <rfmt sheetId="2" sqref="H94" start="0" length="2147483647">
    <dxf>
      <font/>
    </dxf>
  </rfmt>
  <rfmt sheetId="2" sqref="H94" start="0" length="0">
    <dxf>
      <border>
        <left/>
        <right/>
        <top style="thin">
          <color indexed="64"/>
        </top>
        <bottom/>
      </border>
    </dxf>
  </rfmt>
  <rfmt sheetId="2" sqref="H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94" start="0" length="2147483647">
    <dxf>
      <font>
        <b/>
      </font>
    </dxf>
  </rfmt>
  <rfmt sheetId="2" sqref="I94" start="0" length="2147483647">
    <dxf>
      <font/>
    </dxf>
  </rfmt>
  <rfmt sheetId="2" sqref="I94" start="0" length="0">
    <dxf>
      <border>
        <left/>
        <right/>
        <top style="thin">
          <color indexed="64"/>
        </top>
        <bottom/>
      </border>
    </dxf>
  </rfmt>
  <rfmt sheetId="2" sqref="I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94" start="0" length="2147483647">
    <dxf>
      <font>
        <b/>
      </font>
    </dxf>
  </rfmt>
  <rfmt sheetId="2" sqref="J94" start="0" length="2147483647">
    <dxf>
      <font/>
    </dxf>
  </rfmt>
  <rfmt sheetId="2" sqref="J94" start="0" length="0">
    <dxf>
      <border>
        <left/>
        <right/>
        <top style="thin">
          <color indexed="64"/>
        </top>
        <bottom/>
      </border>
    </dxf>
  </rfmt>
  <rfmt sheetId="2" sqref="J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94" start="0" length="2147483647">
    <dxf>
      <font>
        <b/>
      </font>
    </dxf>
  </rfmt>
  <rfmt sheetId="2" sqref="K94" start="0" length="2147483647">
    <dxf>
      <font/>
    </dxf>
  </rfmt>
  <rfmt sheetId="2" sqref="K94" start="0" length="0">
    <dxf>
      <border>
        <left/>
        <right/>
        <top style="thin">
          <color indexed="64"/>
        </top>
        <bottom/>
      </border>
    </dxf>
  </rfmt>
  <rfmt sheetId="2" sqref="K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94" start="0" length="2147483647">
    <dxf>
      <font>
        <b/>
      </font>
    </dxf>
  </rfmt>
  <rfmt sheetId="2" sqref="L94" start="0" length="2147483647">
    <dxf>
      <font/>
    </dxf>
  </rfmt>
  <rfmt sheetId="2" sqref="L94" start="0" length="0">
    <dxf>
      <border>
        <left/>
        <right/>
        <top style="thin">
          <color indexed="64"/>
        </top>
        <bottom/>
      </border>
    </dxf>
  </rfmt>
  <rfmt sheetId="2" sqref="L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94" start="0" length="2147483647">
    <dxf>
      <font>
        <b/>
      </font>
    </dxf>
  </rfmt>
  <rfmt sheetId="2" sqref="M94" start="0" length="2147483647">
    <dxf>
      <font/>
    </dxf>
  </rfmt>
  <rfmt sheetId="2" sqref="M94" start="0" length="0">
    <dxf>
      <border>
        <left/>
        <right/>
        <top style="thin">
          <color indexed="64"/>
        </top>
        <bottom/>
      </border>
    </dxf>
  </rfmt>
  <rfmt sheetId="2" sqref="M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88" sId="2">
    <oc r="N94">
      <f xml:space="preserve"> SUM(N80:N93)</f>
    </oc>
    <nc r="N94">
      <f xml:space="preserve"> SUM(N80:N93)</f>
    </nc>
  </rcc>
  <rfmt sheetId="2" sqref="N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94" start="0" length="2147483647">
    <dxf>
      <font>
        <b/>
      </font>
    </dxf>
  </rfmt>
  <rfmt sheetId="2" sqref="N94" start="0" length="2147483647">
    <dxf>
      <font/>
    </dxf>
  </rfmt>
  <rfmt sheetId="2" sqref="N94" start="0" length="0">
    <dxf>
      <border>
        <left/>
        <right/>
        <top style="thin">
          <color indexed="64"/>
        </top>
        <bottom/>
      </border>
    </dxf>
  </rfmt>
  <rfmt sheetId="2" sqref="N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89" sId="2">
    <oc r="O94">
      <f xml:space="preserve"> SUM(O80:O93)</f>
    </oc>
    <nc r="O94">
      <f xml:space="preserve"> SUM(O80:O93)</f>
    </nc>
  </rcc>
  <rfmt sheetId="2" sqref="O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94" start="0" length="2147483647">
    <dxf>
      <font/>
    </dxf>
  </rfmt>
  <rfmt sheetId="2" sqref="O94" start="0" length="2147483647">
    <dxf>
      <font/>
    </dxf>
  </rfmt>
  <rfmt sheetId="2" sqref="O94" start="0" length="0">
    <dxf>
      <border>
        <left/>
        <right/>
        <top style="thin">
          <color indexed="64"/>
        </top>
        <bottom/>
      </border>
    </dxf>
  </rfmt>
  <rfmt sheetId="2" sqref="O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0" sId="2">
    <oc r="P94">
      <f xml:space="preserve"> SUM(P80:P93)</f>
    </oc>
    <nc r="P94">
      <f xml:space="preserve"> SUM(P80:P93)</f>
    </nc>
  </rcc>
  <rfmt sheetId="2" sqref="P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94" start="0" length="2147483647">
    <dxf>
      <font>
        <b/>
      </font>
    </dxf>
  </rfmt>
  <rfmt sheetId="2" sqref="P94" start="0" length="2147483647">
    <dxf>
      <font/>
    </dxf>
  </rfmt>
  <rfmt sheetId="2" sqref="P94" start="0" length="0">
    <dxf>
      <border>
        <left/>
        <right/>
        <top style="thin">
          <color indexed="64"/>
        </top>
        <bottom/>
      </border>
    </dxf>
  </rfmt>
  <rfmt sheetId="2" sqref="P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1" sId="2">
    <oc r="Q94">
      <f xml:space="preserve"> SUM(Q80:Q93)</f>
    </oc>
    <nc r="Q94">
      <f xml:space="preserve"> SUM(Q80:Q93)</f>
    </nc>
  </rcc>
  <rfmt sheetId="2" sqref="Q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94" start="0" length="2147483647">
    <dxf>
      <font>
        <b/>
      </font>
    </dxf>
  </rfmt>
  <rfmt sheetId="2" sqref="Q94" start="0" length="2147483647">
    <dxf>
      <font/>
    </dxf>
  </rfmt>
  <rfmt sheetId="2" sqref="Q94" start="0" length="0">
    <dxf>
      <border>
        <left/>
        <right/>
        <top style="thin">
          <color indexed="64"/>
        </top>
        <bottom/>
      </border>
    </dxf>
  </rfmt>
  <rfmt sheetId="2" sqref="Q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2" sId="2">
    <oc r="R94">
      <f xml:space="preserve"> SUM(R80:R93)</f>
    </oc>
    <nc r="R94">
      <f xml:space="preserve"> SUM(R80:R93)</f>
    </nc>
  </rcc>
  <rfmt sheetId="2" sqref="R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94" start="0" length="2147483647">
    <dxf>
      <font>
        <b/>
      </font>
    </dxf>
  </rfmt>
  <rfmt sheetId="2" sqref="R94" start="0" length="2147483647">
    <dxf>
      <font/>
    </dxf>
  </rfmt>
  <rfmt sheetId="2" sqref="R94" start="0" length="0">
    <dxf>
      <border>
        <left/>
        <right/>
        <top style="thin">
          <color indexed="64"/>
        </top>
        <bottom/>
      </border>
    </dxf>
  </rfmt>
  <rfmt sheetId="2" sqref="R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3" sId="2">
    <oc r="S94">
      <f xml:space="preserve"> SUM(S80:S93)</f>
    </oc>
    <nc r="S94">
      <f xml:space="preserve"> SUM(S80:S93)</f>
    </nc>
  </rcc>
  <rfmt sheetId="2" sqref="S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94" start="0" length="2147483647">
    <dxf>
      <font>
        <b/>
      </font>
    </dxf>
  </rfmt>
  <rfmt sheetId="2" sqref="S94" start="0" length="2147483647">
    <dxf>
      <font/>
    </dxf>
  </rfmt>
  <rfmt sheetId="2" sqref="S94" start="0" length="0">
    <dxf>
      <border>
        <left/>
        <right/>
        <top style="thin">
          <color indexed="64"/>
        </top>
        <bottom/>
      </border>
    </dxf>
  </rfmt>
  <rfmt sheetId="2" sqref="S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94" start="0" length="2147483647">
    <dxf>
      <font>
        <b/>
      </font>
    </dxf>
  </rfmt>
  <rfmt sheetId="2" sqref="T94" start="0" length="2147483647">
    <dxf>
      <font/>
    </dxf>
  </rfmt>
  <rfmt sheetId="2" sqref="T94" start="0" length="0">
    <dxf>
      <border>
        <left/>
        <right/>
        <top style="thin">
          <color indexed="64"/>
        </top>
        <bottom/>
      </border>
    </dxf>
  </rfmt>
  <rfmt sheetId="2" sqref="T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94" start="0" length="2147483647">
    <dxf>
      <font>
        <b/>
      </font>
    </dxf>
  </rfmt>
  <rfmt sheetId="2" sqref="U94" start="0" length="2147483647">
    <dxf>
      <font/>
    </dxf>
  </rfmt>
  <rfmt sheetId="2" sqref="U94" start="0" length="0">
    <dxf>
      <border>
        <left/>
        <right/>
        <top style="thin">
          <color indexed="64"/>
        </top>
        <bottom/>
      </border>
    </dxf>
  </rfmt>
  <rfmt sheetId="2" sqref="U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94" start="0" length="2147483647">
    <dxf>
      <font>
        <b/>
      </font>
    </dxf>
  </rfmt>
  <rfmt sheetId="2" sqref="V94" start="0" length="2147483647">
    <dxf>
      <font/>
    </dxf>
  </rfmt>
  <rfmt sheetId="2" sqref="V94" start="0" length="0">
    <dxf>
      <border>
        <left/>
        <right/>
        <top style="thin">
          <color indexed="64"/>
        </top>
        <bottom/>
      </border>
    </dxf>
  </rfmt>
  <rfmt sheetId="2" sqref="V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4" sId="2">
    <oc r="W94">
      <f xml:space="preserve"> SUM(W80:W93)</f>
    </oc>
    <nc r="W94">
      <f xml:space="preserve"> SUM(W80:W93)</f>
    </nc>
  </rcc>
  <rfmt sheetId="2" sqref="W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94" start="0" length="2147483647">
    <dxf>
      <font>
        <b/>
      </font>
    </dxf>
  </rfmt>
  <rfmt sheetId="2" sqref="W94" start="0" length="2147483647">
    <dxf>
      <font/>
    </dxf>
  </rfmt>
  <rfmt sheetId="2" sqref="W94" start="0" length="0">
    <dxf>
      <border>
        <left/>
        <right/>
        <top style="thin">
          <color indexed="64"/>
        </top>
        <bottom/>
      </border>
    </dxf>
  </rfmt>
  <rfmt sheetId="2" sqref="W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5" sId="2">
    <oc r="X94">
      <f xml:space="preserve"> SUM(X80:X93)</f>
    </oc>
    <nc r="X94">
      <f xml:space="preserve"> SUM(X80:X93)</f>
    </nc>
  </rcc>
  <rfmt sheetId="2" sqref="X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94" start="0" length="2147483647">
    <dxf>
      <font>
        <b/>
      </font>
    </dxf>
  </rfmt>
  <rfmt sheetId="2" sqref="X94" start="0" length="2147483647">
    <dxf>
      <font/>
    </dxf>
  </rfmt>
  <rfmt sheetId="2" sqref="X94" start="0" length="0">
    <dxf>
      <border>
        <left/>
        <right/>
        <top style="thin">
          <color indexed="64"/>
        </top>
        <bottom/>
      </border>
    </dxf>
  </rfmt>
  <rfmt sheetId="2" sqref="X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94" start="0" length="2147483647">
    <dxf>
      <font>
        <b/>
      </font>
    </dxf>
  </rfmt>
  <rfmt sheetId="2" sqref="Y94" start="0" length="2147483647">
    <dxf>
      <font/>
    </dxf>
  </rfmt>
  <rfmt sheetId="2" sqref="Y94" start="0" length="0">
    <dxf>
      <border>
        <left/>
        <right/>
        <top style="thin">
          <color indexed="64"/>
        </top>
        <bottom/>
      </border>
    </dxf>
  </rfmt>
  <rfmt sheetId="2" sqref="Y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94" start="0" length="0">
    <dxf>
      <fill>
        <patternFill patternType="solid">
          <bgColor rgb="FFF2F2F2"/>
        </patternFill>
      </fill>
    </dxf>
  </rfmt>
  <rfmt sheetId="2" sqref="Z94" start="0" length="2147483647">
    <dxf>
      <font>
        <b/>
      </font>
    </dxf>
  </rfmt>
  <rfmt sheetId="2" sqref="Z94" start="0" length="2147483647">
    <dxf>
      <font/>
    </dxf>
  </rfmt>
  <rfmt sheetId="2" sqref="Z94" start="0" length="0">
    <dxf>
      <border>
        <left/>
        <right/>
        <top style="thin">
          <color indexed="64"/>
        </top>
        <bottom/>
      </border>
    </dxf>
  </rfmt>
  <rfmt sheetId="2" sqref="Z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94" start="0" length="0">
    <dxf>
      <fill>
        <patternFill patternType="solid">
          <bgColor rgb="FFF2F2F2"/>
        </patternFill>
      </fill>
    </dxf>
  </rfmt>
  <rfmt sheetId="2" sqref="AA94" start="0" length="2147483647">
    <dxf>
      <font>
        <b/>
      </font>
    </dxf>
  </rfmt>
  <rfmt sheetId="2" sqref="AA94" start="0" length="2147483647">
    <dxf>
      <font/>
    </dxf>
  </rfmt>
  <rfmt sheetId="2" sqref="AA94" start="0" length="0">
    <dxf>
      <border>
        <left/>
        <right/>
        <top style="thin">
          <color indexed="64"/>
        </top>
        <bottom/>
      </border>
    </dxf>
  </rfmt>
  <rfmt sheetId="2" sqref="AA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94" start="0" length="0">
    <dxf>
      <fill>
        <patternFill patternType="solid">
          <bgColor rgb="FFF2F2F2"/>
        </patternFill>
      </fill>
    </dxf>
  </rfmt>
  <rfmt sheetId="2" sqref="AB94" start="0" length="2147483647">
    <dxf>
      <font>
        <b/>
      </font>
    </dxf>
  </rfmt>
  <rfmt sheetId="2" sqref="AB94" start="0" length="2147483647">
    <dxf>
      <font/>
    </dxf>
  </rfmt>
  <rfmt sheetId="2" sqref="AB94" start="0" length="0">
    <dxf>
      <border>
        <left/>
        <right/>
        <top style="thin">
          <color indexed="64"/>
        </top>
        <bottom/>
      </border>
    </dxf>
  </rfmt>
  <rfmt sheetId="2" sqref="AB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94" start="0" length="0">
    <dxf>
      <fill>
        <patternFill patternType="solid">
          <bgColor rgb="FFF2F2F2"/>
        </patternFill>
      </fill>
    </dxf>
  </rfmt>
  <rfmt sheetId="2" sqref="AC94" start="0" length="2147483647">
    <dxf>
      <font>
        <b/>
      </font>
    </dxf>
  </rfmt>
  <rfmt sheetId="2" sqref="AC94" start="0" length="2147483647">
    <dxf>
      <font/>
    </dxf>
  </rfmt>
  <rfmt sheetId="2" sqref="AC94" start="0" length="0">
    <dxf>
      <border>
        <left/>
        <right/>
        <top style="thin">
          <color indexed="64"/>
        </top>
        <bottom/>
      </border>
    </dxf>
  </rfmt>
  <rfmt sheetId="2" sqref="AC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94" start="0" length="0">
    <dxf>
      <fill>
        <patternFill patternType="solid">
          <bgColor rgb="FFF2F2F2"/>
        </patternFill>
      </fill>
    </dxf>
  </rfmt>
  <rfmt sheetId="2" sqref="AD94" start="0" length="2147483647">
    <dxf>
      <font>
        <b/>
      </font>
    </dxf>
  </rfmt>
  <rfmt sheetId="2" sqref="AD94" start="0" length="2147483647">
    <dxf>
      <font/>
    </dxf>
  </rfmt>
  <rfmt sheetId="2" sqref="AD94" start="0" length="0">
    <dxf>
      <border>
        <left/>
        <right/>
        <top style="thin">
          <color indexed="64"/>
        </top>
        <bottom/>
      </border>
    </dxf>
  </rfmt>
  <rfmt sheetId="2" sqref="AD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6" sId="2">
    <oc r="AE94">
      <f xml:space="preserve"> SUM(AE80:AE93)</f>
    </oc>
    <nc r="AE94">
      <f xml:space="preserve"> SUM(AE80:AE93)</f>
    </nc>
  </rcc>
  <rfmt sheetId="2" sqref="AE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94" start="0" length="0">
    <dxf>
      <fill>
        <patternFill patternType="solid">
          <bgColor rgb="FFF2F2F2"/>
        </patternFill>
      </fill>
    </dxf>
  </rfmt>
  <rfmt sheetId="2" sqref="AE94" start="0" length="2147483647">
    <dxf>
      <font/>
    </dxf>
  </rfmt>
  <rfmt sheetId="2" sqref="AE94" start="0" length="2147483647">
    <dxf>
      <font/>
    </dxf>
  </rfmt>
  <rfmt sheetId="2" sqref="AE94" start="0" length="0">
    <dxf>
      <border>
        <left/>
        <right/>
        <top style="thin">
          <color indexed="64"/>
        </top>
        <bottom/>
      </border>
    </dxf>
  </rfmt>
  <rfmt sheetId="2" sqref="AE9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94" start="0" length="0">
    <dxf>
      <fill>
        <patternFill patternType="solid">
          <bgColor rgb="FFF2F2F2"/>
        </patternFill>
      </fill>
    </dxf>
  </rfmt>
  <rfmt sheetId="2" sqref="AF94" start="0" length="2147483647">
    <dxf>
      <font>
        <b/>
      </font>
    </dxf>
  </rfmt>
  <rfmt sheetId="2" sqref="AF94" start="0" length="2147483647">
    <dxf>
      <font/>
    </dxf>
  </rfmt>
  <rfmt sheetId="2" sqref="AF94" start="0" length="0">
    <dxf>
      <border>
        <left/>
        <right/>
        <top style="thin">
          <color indexed="64"/>
        </top>
        <bottom/>
      </border>
    </dxf>
  </rfmt>
  <rfmt sheetId="2" sqref="AF9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797" sId="2" numFmtId="4">
    <oc r="J96">
      <v>-1121000</v>
    </oc>
    <nc r="J96">
      <v>-345304</v>
    </nc>
  </rcc>
  <rcc rId="3798" sId="2" numFmtId="4">
    <oc r="AC96">
      <v>-1121000</v>
    </oc>
    <nc r="AC96">
      <v>-345304</v>
    </nc>
  </rcc>
  <rcc rId="3799" sId="2" numFmtId="4">
    <oc r="J97">
      <v>-89000</v>
    </oc>
    <nc r="J97">
      <v>-115713</v>
    </nc>
  </rcc>
  <rcc rId="3800" sId="2" numFmtId="4">
    <oc r="AC97">
      <v>-89000</v>
    </oc>
    <nc r="AC97">
      <v>-115713</v>
    </nc>
  </rcc>
  <rcc rId="3801" sId="2" numFmtId="4">
    <oc r="J98">
      <v>138100</v>
    </oc>
    <nc r="J98">
      <v>137289</v>
    </nc>
  </rcc>
  <rcc rId="3802" sId="2" numFmtId="4">
    <oc r="AC98">
      <v>138100</v>
    </oc>
    <nc r="AC98">
      <v>137289</v>
    </nc>
  </rcc>
  <rcc rId="3803" sId="2" numFmtId="4">
    <oc r="J101">
      <v>560000</v>
    </oc>
    <nc r="J101">
      <v>535920</v>
    </nc>
  </rcc>
  <rcc rId="3804" sId="2" numFmtId="4">
    <oc r="AC101">
      <v>560000</v>
    </oc>
    <nc r="AC101">
      <v>535920</v>
    </nc>
  </rcc>
  <rcc rId="3805" sId="2" numFmtId="4">
    <oc r="J102">
      <v>740050</v>
    </oc>
    <nc r="J102">
      <v>315020</v>
    </nc>
  </rcc>
  <rcc rId="3806" sId="2" numFmtId="4">
    <oc r="AC102">
      <v>740050</v>
    </oc>
    <nc r="AC102">
      <v>315020</v>
    </nc>
  </rcc>
  <rrc rId="3807" sId="2" ref="A103:XFD10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03:AF103" start="0" length="0">
    <dxf>
      <fill>
        <patternFill patternType="none">
          <bgColor indexed="65"/>
        </patternFill>
      </fill>
    </dxf>
  </rfmt>
  <rfmt sheetId="2" sqref="A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3" start="0" length="2147483647">
    <dxf>
      <font/>
    </dxf>
  </rfmt>
  <rfmt sheetId="2" sqref="A103" start="0" length="2147483647">
    <dxf>
      <font/>
    </dxf>
  </rfmt>
  <rfmt sheetId="2" sqref="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3" start="0" length="2147483647">
    <dxf>
      <font/>
    </dxf>
  </rfmt>
  <rfmt sheetId="2" sqref="B103" start="0" length="2147483647">
    <dxf>
      <font/>
    </dxf>
  </rfmt>
  <rfmt sheetId="2" sqref="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3" start="0" length="2147483647">
    <dxf>
      <font/>
    </dxf>
  </rfmt>
  <rfmt sheetId="2" sqref="C103" start="0" length="2147483647">
    <dxf>
      <font/>
    </dxf>
  </rfmt>
  <rfmt sheetId="2" sqref="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3" start="0" length="2147483647">
    <dxf>
      <font/>
    </dxf>
  </rfmt>
  <rfmt sheetId="2" sqref="D103" start="0" length="2147483647">
    <dxf>
      <font/>
    </dxf>
  </rfmt>
  <rfmt sheetId="2" sqref="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3" start="0" length="2147483647">
    <dxf>
      <font/>
    </dxf>
  </rfmt>
  <rfmt sheetId="2" sqref="E103" start="0" length="2147483647">
    <dxf>
      <font/>
    </dxf>
  </rfmt>
  <rfmt sheetId="2" sqref="F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3" start="0" length="2147483647">
    <dxf>
      <font/>
    </dxf>
  </rfmt>
  <rfmt sheetId="2" sqref="F103" start="0" length="2147483647">
    <dxf>
      <font/>
    </dxf>
  </rfmt>
  <rfmt sheetId="2" sqref="G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3" start="0" length="2147483647">
    <dxf>
      <font/>
    </dxf>
  </rfmt>
  <rfmt sheetId="2" sqref="G103" start="0" length="2147483647">
    <dxf>
      <font/>
    </dxf>
  </rfmt>
  <rfmt sheetId="2" sqref="H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3" start="0" length="2147483647">
    <dxf>
      <font/>
    </dxf>
  </rfmt>
  <rfmt sheetId="2" sqref="H103" start="0" length="2147483647">
    <dxf>
      <font/>
    </dxf>
  </rfmt>
  <rfmt sheetId="2" sqref="I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3" start="0" length="2147483647">
    <dxf>
      <font/>
    </dxf>
  </rfmt>
  <rfmt sheetId="2" sqref="I103" start="0" length="2147483647">
    <dxf>
      <font/>
    </dxf>
  </rfmt>
  <rfmt sheetId="2" sqref="J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3" start="0" length="2147483647">
    <dxf>
      <font/>
    </dxf>
  </rfmt>
  <rfmt sheetId="2" sqref="J103" start="0" length="2147483647">
    <dxf>
      <font/>
    </dxf>
  </rfmt>
  <rfmt sheetId="2" sqref="K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3" start="0" length="2147483647">
    <dxf>
      <font/>
    </dxf>
  </rfmt>
  <rfmt sheetId="2" sqref="K103" start="0" length="2147483647">
    <dxf>
      <font/>
    </dxf>
  </rfmt>
  <rfmt sheetId="2" sqref="L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3" start="0" length="2147483647">
    <dxf>
      <font/>
    </dxf>
  </rfmt>
  <rfmt sheetId="2" sqref="L103" start="0" length="2147483647">
    <dxf>
      <font/>
    </dxf>
  </rfmt>
  <rfmt sheetId="2" sqref="M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3" start="0" length="2147483647">
    <dxf>
      <font/>
    </dxf>
  </rfmt>
  <rfmt sheetId="2" sqref="M103" start="0" length="2147483647">
    <dxf>
      <font/>
    </dxf>
  </rfmt>
  <rfmt sheetId="2" sqref="N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3" start="0" length="2147483647">
    <dxf>
      <font/>
    </dxf>
  </rfmt>
  <rfmt sheetId="2" sqref="N103" start="0" length="2147483647">
    <dxf>
      <font/>
    </dxf>
  </rfmt>
  <rfmt sheetId="2" sqref="O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3" start="0" length="2147483647">
    <dxf>
      <font/>
    </dxf>
  </rfmt>
  <rfmt sheetId="2" sqref="O103" start="0" length="2147483647">
    <dxf>
      <font/>
    </dxf>
  </rfmt>
  <rfmt sheetId="2" sqref="P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3" start="0" length="2147483647">
    <dxf>
      <font/>
    </dxf>
  </rfmt>
  <rfmt sheetId="2" sqref="P103" start="0" length="2147483647">
    <dxf>
      <font/>
    </dxf>
  </rfmt>
  <rfmt sheetId="2" sqref="Q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3" start="0" length="2147483647">
    <dxf>
      <font/>
    </dxf>
  </rfmt>
  <rfmt sheetId="2" sqref="Q103" start="0" length="2147483647">
    <dxf>
      <font/>
    </dxf>
  </rfmt>
  <rfmt sheetId="2" sqref="R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3" start="0" length="2147483647">
    <dxf>
      <font/>
    </dxf>
  </rfmt>
  <rfmt sheetId="2" sqref="R103" start="0" length="2147483647">
    <dxf>
      <font/>
    </dxf>
  </rfmt>
  <rfmt sheetId="2" sqref="S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3" start="0" length="2147483647">
    <dxf>
      <font/>
    </dxf>
  </rfmt>
  <rfmt sheetId="2" sqref="S103" start="0" length="2147483647">
    <dxf>
      <font/>
    </dxf>
  </rfmt>
  <rfmt sheetId="2" sqref="T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3" start="0" length="2147483647">
    <dxf>
      <font/>
    </dxf>
  </rfmt>
  <rfmt sheetId="2" sqref="T103" start="0" length="2147483647">
    <dxf>
      <font/>
    </dxf>
  </rfmt>
  <rfmt sheetId="2" sqref="U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3" start="0" length="2147483647">
    <dxf>
      <font/>
    </dxf>
  </rfmt>
  <rfmt sheetId="2" sqref="U103" start="0" length="2147483647">
    <dxf>
      <font/>
    </dxf>
  </rfmt>
  <rfmt sheetId="2" sqref="V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3" start="0" length="2147483647">
    <dxf>
      <font/>
    </dxf>
  </rfmt>
  <rfmt sheetId="2" sqref="V103" start="0" length="2147483647">
    <dxf>
      <font/>
    </dxf>
  </rfmt>
  <rfmt sheetId="2" sqref="W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3" start="0" length="2147483647">
    <dxf>
      <font/>
    </dxf>
  </rfmt>
  <rfmt sheetId="2" sqref="W103" start="0" length="2147483647">
    <dxf>
      <font/>
    </dxf>
  </rfmt>
  <rfmt sheetId="2" sqref="X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3" start="0" length="2147483647">
    <dxf>
      <font/>
    </dxf>
  </rfmt>
  <rfmt sheetId="2" sqref="X103" start="0" length="2147483647">
    <dxf>
      <font/>
    </dxf>
  </rfmt>
  <rfmt sheetId="2" sqref="Y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3" start="0" length="2147483647">
    <dxf>
      <font/>
    </dxf>
  </rfmt>
  <rfmt sheetId="2" sqref="Y103" start="0" length="2147483647">
    <dxf>
      <font/>
    </dxf>
  </rfmt>
  <rfmt sheetId="2" sqref="Z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3" start="0" length="0">
    <dxf>
      <fill>
        <patternFill patternType="solid">
          <bgColor rgb="FFF2F2F2"/>
        </patternFill>
      </fill>
    </dxf>
  </rfmt>
  <rfmt sheetId="2" sqref="Z103" start="0" length="2147483647">
    <dxf>
      <font/>
    </dxf>
  </rfmt>
  <rfmt sheetId="2" sqref="Z103" start="0" length="2147483647">
    <dxf>
      <font/>
    </dxf>
  </rfmt>
  <rfmt sheetId="2" sqref="AA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3" start="0" length="0">
    <dxf>
      <fill>
        <patternFill patternType="solid">
          <bgColor rgb="FFF2F2F2"/>
        </patternFill>
      </fill>
    </dxf>
  </rfmt>
  <rfmt sheetId="2" sqref="AA103" start="0" length="2147483647">
    <dxf>
      <font/>
    </dxf>
  </rfmt>
  <rfmt sheetId="2" sqref="AA103" start="0" length="2147483647">
    <dxf>
      <font/>
    </dxf>
  </rfmt>
  <rfmt sheetId="2" sqref="A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3" start="0" length="0">
    <dxf>
      <fill>
        <patternFill patternType="solid">
          <bgColor rgb="FFF2F2F2"/>
        </patternFill>
      </fill>
    </dxf>
  </rfmt>
  <rfmt sheetId="2" sqref="AB103" start="0" length="2147483647">
    <dxf>
      <font/>
    </dxf>
  </rfmt>
  <rfmt sheetId="2" sqref="AB103" start="0" length="2147483647">
    <dxf>
      <font/>
    </dxf>
  </rfmt>
  <rfmt sheetId="2" sqref="A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3" start="0" length="0">
    <dxf>
      <fill>
        <patternFill patternType="solid">
          <bgColor rgb="FFF2F2F2"/>
        </patternFill>
      </fill>
    </dxf>
  </rfmt>
  <rfmt sheetId="2" sqref="AC103" start="0" length="2147483647">
    <dxf>
      <font/>
    </dxf>
  </rfmt>
  <rfmt sheetId="2" sqref="AC103" start="0" length="2147483647">
    <dxf>
      <font/>
    </dxf>
  </rfmt>
  <rfmt sheetId="2" sqref="A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3" start="0" length="0">
    <dxf>
      <fill>
        <patternFill patternType="solid">
          <bgColor rgb="FFF2F2F2"/>
        </patternFill>
      </fill>
    </dxf>
  </rfmt>
  <rfmt sheetId="2" sqref="AD103" start="0" length="2147483647">
    <dxf>
      <font/>
    </dxf>
  </rfmt>
  <rfmt sheetId="2" sqref="AD103" start="0" length="2147483647">
    <dxf>
      <font/>
    </dxf>
  </rfmt>
  <rfmt sheetId="2" sqref="A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3" start="0" length="0">
    <dxf>
      <fill>
        <patternFill patternType="solid">
          <bgColor rgb="FFF2F2F2"/>
        </patternFill>
      </fill>
    </dxf>
  </rfmt>
  <rfmt sheetId="2" sqref="AE103" start="0" length="2147483647">
    <dxf>
      <font/>
    </dxf>
  </rfmt>
  <rfmt sheetId="2" sqref="AE103" start="0" length="2147483647">
    <dxf>
      <font/>
    </dxf>
  </rfmt>
  <rfmt sheetId="2" sqref="AF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3" start="0" length="0">
    <dxf>
      <fill>
        <patternFill patternType="solid">
          <bgColor rgb="FFF2F2F2"/>
        </patternFill>
      </fill>
    </dxf>
  </rfmt>
  <rfmt sheetId="2" sqref="AF103" start="0" length="2147483647">
    <dxf>
      <font/>
    </dxf>
  </rfmt>
  <rfmt sheetId="2" sqref="AF103" start="0" length="2147483647">
    <dxf>
      <font/>
    </dxf>
  </rfmt>
  <rcc rId="3808" sId="2">
    <nc r="B103">
      <v>28128</v>
    </nc>
  </rcc>
  <rfmt sheetId="2" sqref="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3" start="0" length="2147483647">
    <dxf>
      <font/>
    </dxf>
  </rfmt>
  <rfmt sheetId="2" sqref="B103" start="0" length="2147483647">
    <dxf>
      <font/>
    </dxf>
  </rfmt>
  <rcc rId="3809" sId="2">
    <nc r="C103" t="inlineStr">
      <is>
        <t>HUNT NO Equity</t>
      </is>
    </nc>
  </rcc>
  <rfmt sheetId="2" sqref="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3" start="0" length="2147483647">
    <dxf>
      <font/>
    </dxf>
  </rfmt>
  <rfmt sheetId="2" sqref="C103" start="0" length="2147483647">
    <dxf>
      <font/>
    </dxf>
  </rfmt>
  <rcc rId="3810" sId="2">
    <nc r="E103" t="inlineStr">
      <is>
        <t>Hunter</t>
      </is>
    </nc>
  </rcc>
  <rfmt sheetId="2" sqref="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3" start="0" length="2147483647">
    <dxf>
      <font/>
    </dxf>
  </rfmt>
  <rfmt sheetId="2" sqref="E103" start="0" length="2147483647">
    <dxf>
      <font/>
    </dxf>
  </rfmt>
  <rcc rId="3811" sId="2">
    <nc r="D103">
      <f>_xll.BDP(C103,$D$3)</f>
    </nc>
  </rcc>
  <rfmt sheetId="2" sqref="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3" start="0" length="2147483647">
    <dxf>
      <font/>
    </dxf>
  </rfmt>
  <rfmt sheetId="2" sqref="D103" start="0" length="2147483647">
    <dxf>
      <font/>
    </dxf>
  </rfmt>
  <rcc rId="3812" sId="2">
    <nc r="F103">
      <f>_xll.BDP(C103,$F$3)</f>
    </nc>
  </rcc>
  <rfmt sheetId="2" sqref="F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3" start="0" length="2147483647">
    <dxf>
      <font/>
    </dxf>
  </rfmt>
  <rfmt sheetId="2" sqref="F103" start="0" length="2147483647">
    <dxf>
      <font/>
    </dxf>
  </rfmt>
  <rcc rId="3813" sId="2">
    <nc r="G103">
      <f>_xll.BDP(C103,$G$3)</f>
    </nc>
  </rcc>
  <rfmt sheetId="2" sqref="G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3" start="0" length="2147483647">
    <dxf>
      <font/>
    </dxf>
  </rfmt>
  <rfmt sheetId="2" sqref="G103" start="0" length="2147483647">
    <dxf>
      <font/>
    </dxf>
  </rfmt>
  <rcc rId="3814" sId="2">
    <nc r="Z103">
      <f>_xll.BDH(C103,$Z$3,$D$1,$D$1)</f>
    </nc>
  </rcc>
  <rfmt sheetId="2" sqref="Z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3" start="0" length="0">
    <dxf>
      <fill>
        <patternFill patternType="solid">
          <bgColor rgb="FFF2F2F2"/>
        </patternFill>
      </fill>
    </dxf>
  </rfmt>
  <rfmt sheetId="2" sqref="Z103" start="0" length="2147483647">
    <dxf>
      <font/>
    </dxf>
  </rfmt>
  <rfmt sheetId="2" sqref="Z103" start="0" length="2147483647">
    <dxf>
      <font/>
    </dxf>
  </rfmt>
  <rcc rId="3815" sId="2">
    <nc r="H103">
      <f>IF(OR(OR(G103="#N/A N/A",G103="#N/A Real Time"),OR(F103="#N/A N/A",F103="#N/A Real Time")),0,  G103 - F103)</f>
    </nc>
  </rcc>
  <rfmt sheetId="2" sqref="H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3" start="0" length="2147483647">
    <dxf>
      <font/>
    </dxf>
  </rfmt>
  <rfmt sheetId="2" sqref="H103" start="0" length="2147483647">
    <dxf>
      <font/>
    </dxf>
  </rfmt>
  <rcc rId="3816" sId="2">
    <nc r="I103">
      <f>IF(OR(F103=0,F103="#N/A N/A"),0,H103 / F103*100)</f>
    </nc>
  </rcc>
  <rfmt sheetId="2" sqref="I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3" start="0" length="2147483647">
    <dxf>
      <font/>
    </dxf>
  </rfmt>
  <rfmt sheetId="2" sqref="I103" start="0" length="2147483647">
    <dxf>
      <font/>
    </dxf>
  </rfmt>
  <rcc rId="3817" sId="2" numFmtId="4">
    <nc r="J103">
      <v>306792</v>
    </nc>
  </rcc>
  <rfmt sheetId="2" sqref="J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3" start="0" length="2147483647">
    <dxf>
      <font/>
    </dxf>
  </rfmt>
  <rfmt sheetId="2" sqref="J103" start="0" length="2147483647">
    <dxf>
      <font/>
    </dxf>
  </rfmt>
  <rcc rId="3818" sId="2">
    <nc r="K103">
      <f>CONCATENATE(D228,D103, " Curncy")</f>
    </nc>
  </rcc>
  <rfmt sheetId="2" sqref="K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3" start="0" length="2147483647">
    <dxf>
      <font/>
    </dxf>
  </rfmt>
  <rfmt sheetId="2" sqref="K103" start="0" length="2147483647">
    <dxf>
      <font/>
    </dxf>
  </rfmt>
  <rcc rId="3819" sId="2">
    <nc r="L103">
      <f>IF(D103 = D228,1,_xll.BDP(K103,$L$3))</f>
    </nc>
  </rcc>
  <rfmt sheetId="2" sqref="L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3" start="0" length="2147483647">
    <dxf>
      <font/>
    </dxf>
  </rfmt>
  <rfmt sheetId="2" sqref="L103" start="0" length="2147483647">
    <dxf>
      <font/>
    </dxf>
  </rfmt>
  <rcc rId="3820" sId="2">
    <nc r="M103">
      <f>IF(D103 = D228,1,_xll.BDP(K103,$M$3)*L103)</f>
    </nc>
  </rcc>
  <rfmt sheetId="2" sqref="M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3" start="0" length="2147483647">
    <dxf>
      <font/>
    </dxf>
  </rfmt>
  <rfmt sheetId="2" sqref="M103" start="0" length="2147483647">
    <dxf>
      <font/>
    </dxf>
  </rfmt>
  <rcc rId="3821" sId="2">
    <nc r="N103">
      <f>H103*J103*T103/M103</f>
    </nc>
  </rcc>
  <rfmt sheetId="2" sqref="N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3" start="0" length="2147483647">
    <dxf>
      <font/>
    </dxf>
  </rfmt>
  <rfmt sheetId="2" sqref="N103" start="0" length="2147483647">
    <dxf>
      <font/>
    </dxf>
  </rfmt>
  <rcc rId="3822" sId="2">
    <nc r="O103">
      <f>N103 / Y228</f>
    </nc>
  </rcc>
  <rfmt sheetId="2" sqref="O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3" start="0" length="2147483647">
    <dxf>
      <font/>
    </dxf>
  </rfmt>
  <rfmt sheetId="2" sqref="O103" start="0" length="2147483647">
    <dxf>
      <font/>
    </dxf>
  </rfmt>
  <rcc rId="3823" sId="2">
    <nc r="P103">
      <f>IF(J103=0,0,G103*J103*T103/M103)</f>
    </nc>
  </rcc>
  <rfmt sheetId="2" sqref="P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3" start="0" length="2147483647">
    <dxf>
      <font/>
    </dxf>
  </rfmt>
  <rfmt sheetId="2" sqref="P103" start="0" length="2147483647">
    <dxf>
      <font/>
    </dxf>
  </rfmt>
  <rcc rId="3824" sId="2">
    <nc r="Q103">
      <f>P103 / Y228*100</f>
    </nc>
  </rcc>
  <rfmt sheetId="2" sqref="Q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3" start="0" length="2147483647">
    <dxf>
      <font/>
    </dxf>
  </rfmt>
  <rfmt sheetId="2" sqref="Q103" start="0" length="2147483647">
    <dxf>
      <font/>
    </dxf>
  </rfmt>
  <rcc rId="3825" sId="2">
    <nc r="R103">
      <f>IF(Q103&lt;0,Q103,0)</f>
    </nc>
  </rcc>
  <rfmt sheetId="2" sqref="R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3" start="0" length="2147483647">
    <dxf>
      <font/>
    </dxf>
  </rfmt>
  <rfmt sheetId="2" sqref="R103" start="0" length="2147483647">
    <dxf>
      <font/>
    </dxf>
  </rfmt>
  <rcc rId="3826" sId="2">
    <nc r="S103">
      <f>IF(Q103&gt;0,Q103,0)</f>
    </nc>
  </rcc>
  <rfmt sheetId="2" sqref="S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3" start="0" length="2147483647">
    <dxf>
      <font/>
    </dxf>
  </rfmt>
  <rfmt sheetId="2" sqref="S103" start="0" length="2147483647">
    <dxf>
      <font/>
    </dxf>
  </rfmt>
  <rcc rId="3827" sId="2">
    <nc r="T103">
      <f>IF(EXACT(D103,UPPER(D103)),1,0.01)/V103</f>
    </nc>
  </rcc>
  <rfmt sheetId="2" sqref="T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3" start="0" length="2147483647">
    <dxf>
      <font/>
    </dxf>
  </rfmt>
  <rfmt sheetId="2" sqref="T103" start="0" length="2147483647">
    <dxf>
      <font/>
    </dxf>
  </rfmt>
  <rcc rId="3828" sId="2">
    <nc r="U103">
      <v>0</v>
    </nc>
  </rcc>
  <rfmt sheetId="2" sqref="U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3" start="0" length="2147483647">
    <dxf>
      <font/>
    </dxf>
  </rfmt>
  <rfmt sheetId="2" sqref="U103" start="0" length="2147483647">
    <dxf>
      <font/>
    </dxf>
  </rfmt>
  <rcc rId="3829" sId="2">
    <nc r="V103">
      <v>1</v>
    </nc>
  </rcc>
  <rfmt sheetId="2" sqref="V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3" start="0" length="2147483647">
    <dxf>
      <font/>
    </dxf>
  </rfmt>
  <rfmt sheetId="2" sqref="V103" start="0" length="2147483647">
    <dxf>
      <font/>
    </dxf>
  </rfmt>
  <rcc rId="3830" sId="2">
    <nc r="W103">
      <f>IF(AND(Q103&lt;0,O103&gt;0),O103,0)</f>
    </nc>
  </rcc>
  <rfmt sheetId="2" sqref="W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3" start="0" length="2147483647">
    <dxf>
      <font/>
    </dxf>
  </rfmt>
  <rfmt sheetId="2" sqref="W103" start="0" length="2147483647">
    <dxf>
      <font/>
    </dxf>
  </rfmt>
  <rcc rId="3831" sId="2">
    <nc r="X103">
      <f>IF(AND(Q103&gt;0,O103&gt;0),O103,0)</f>
    </nc>
  </rcc>
  <rfmt sheetId="2" sqref="X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3" start="0" length="2147483647">
    <dxf>
      <font/>
    </dxf>
  </rfmt>
  <rfmt sheetId="2" sqref="X103" start="0" length="2147483647">
    <dxf>
      <font/>
    </dxf>
  </rfmt>
  <rcc rId="3832" sId="2">
    <nc r="AA103">
      <f>IF(OR(OR(F103="#N/A N/A",F103="#N/A Real Time"),OR(Z103="#N/A N/A",Z103="#N/A Real Time")),0,  F103 - Z103)</f>
    </nc>
  </rcc>
  <rfmt sheetId="2" sqref="AA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3" start="0" length="0">
    <dxf>
      <fill>
        <patternFill patternType="solid">
          <bgColor rgb="FFF2F2F2"/>
        </patternFill>
      </fill>
    </dxf>
  </rfmt>
  <rfmt sheetId="2" sqref="AA103" start="0" length="2147483647">
    <dxf>
      <font/>
    </dxf>
  </rfmt>
  <rfmt sheetId="2" sqref="AA103" start="0" length="2147483647">
    <dxf>
      <font/>
    </dxf>
  </rfmt>
  <rcc rId="3833" sId="2">
    <nc r="AB103">
      <f>IF(OR(Z103=0,Z103="#N/A N/A"),0,AA103 / Z103*100)</f>
    </nc>
  </rcc>
  <rfmt sheetId="2" sqref="AB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3" start="0" length="0">
    <dxf>
      <fill>
        <patternFill patternType="solid">
          <bgColor rgb="FFF2F2F2"/>
        </patternFill>
      </fill>
    </dxf>
  </rfmt>
  <rfmt sheetId="2" sqref="AB103" start="0" length="2147483647">
    <dxf>
      <font/>
    </dxf>
  </rfmt>
  <rfmt sheetId="2" sqref="AB103" start="0" length="2147483647">
    <dxf>
      <font/>
    </dxf>
  </rfmt>
  <rcc rId="3834" sId="2" numFmtId="4">
    <nc r="AC103">
      <v>306792</v>
    </nc>
  </rcc>
  <rfmt sheetId="2" sqref="AC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3" start="0" length="0">
    <dxf>
      <fill>
        <patternFill patternType="solid">
          <bgColor rgb="FFF2F2F2"/>
        </patternFill>
      </fill>
    </dxf>
  </rfmt>
  <rfmt sheetId="2" sqref="AC103" start="0" length="2147483647">
    <dxf>
      <font/>
    </dxf>
  </rfmt>
  <rfmt sheetId="2" sqref="AC103" start="0" length="2147483647">
    <dxf>
      <font/>
    </dxf>
  </rfmt>
  <rcc rId="3835" sId="2">
    <nc r="AD103">
      <f>IF(D103 = D228,1,_xll.BDP(K103,$AD$3)*L103)</f>
    </nc>
  </rcc>
  <rfmt sheetId="2" sqref="AD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3" start="0" length="0">
    <dxf>
      <fill>
        <patternFill patternType="solid">
          <bgColor rgb="FFF2F2F2"/>
        </patternFill>
      </fill>
    </dxf>
  </rfmt>
  <rfmt sheetId="2" sqref="AD103" start="0" length="2147483647">
    <dxf>
      <font/>
    </dxf>
  </rfmt>
  <rfmt sheetId="2" sqref="AD103" start="0" length="2147483647">
    <dxf>
      <font/>
    </dxf>
  </rfmt>
  <rcc rId="3836" sId="2">
    <nc r="AE103">
      <f>AA103*AC103*T103/AD103 / AF228</f>
    </nc>
  </rcc>
  <rfmt sheetId="2" sqref="AE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3" start="0" length="0">
    <dxf>
      <fill>
        <patternFill patternType="solid">
          <bgColor rgb="FFF2F2F2"/>
        </patternFill>
      </fill>
    </dxf>
  </rfmt>
  <rfmt sheetId="2" sqref="AE103" start="0" length="2147483647">
    <dxf>
      <font/>
    </dxf>
  </rfmt>
  <rfmt sheetId="2" sqref="AE103" start="0" length="2147483647">
    <dxf>
      <font/>
    </dxf>
  </rfmt>
  <rrc rId="3837" sId="2" ref="A104:XFD104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04:AF104" start="0" length="0">
    <dxf>
      <fill>
        <patternFill patternType="none">
          <bgColor indexed="65"/>
        </patternFill>
      </fill>
    </dxf>
  </rfmt>
  <rfmt sheetId="2" sqref="A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4" start="0" length="2147483647">
    <dxf>
      <font/>
    </dxf>
  </rfmt>
  <rfmt sheetId="2" sqref="A104" start="0" length="2147483647">
    <dxf>
      <font/>
    </dxf>
  </rfmt>
  <rfmt sheetId="2" sqref="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4" start="0" length="2147483647">
    <dxf>
      <font/>
    </dxf>
  </rfmt>
  <rfmt sheetId="2" sqref="B104" start="0" length="2147483647">
    <dxf>
      <font/>
    </dxf>
  </rfmt>
  <rfmt sheetId="2" sqref="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4" start="0" length="2147483647">
    <dxf>
      <font/>
    </dxf>
  </rfmt>
  <rfmt sheetId="2" sqref="C104" start="0" length="2147483647">
    <dxf>
      <font/>
    </dxf>
  </rfmt>
  <rfmt sheetId="2" sqref="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4" start="0" length="2147483647">
    <dxf>
      <font/>
    </dxf>
  </rfmt>
  <rfmt sheetId="2" sqref="D104" start="0" length="2147483647">
    <dxf>
      <font/>
    </dxf>
  </rfmt>
  <rfmt sheetId="2" sqref="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4" start="0" length="2147483647">
    <dxf>
      <font/>
    </dxf>
  </rfmt>
  <rfmt sheetId="2" sqref="E104" start="0" length="2147483647">
    <dxf>
      <font/>
    </dxf>
  </rfmt>
  <rfmt sheetId="2" sqref="F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4" start="0" length="2147483647">
    <dxf>
      <font/>
    </dxf>
  </rfmt>
  <rfmt sheetId="2" sqref="F104" start="0" length="2147483647">
    <dxf>
      <font/>
    </dxf>
  </rfmt>
  <rfmt sheetId="2" sqref="G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4" start="0" length="2147483647">
    <dxf>
      <font/>
    </dxf>
  </rfmt>
  <rfmt sheetId="2" sqref="G104" start="0" length="2147483647">
    <dxf>
      <font/>
    </dxf>
  </rfmt>
  <rfmt sheetId="2" sqref="H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4" start="0" length="2147483647">
    <dxf>
      <font/>
    </dxf>
  </rfmt>
  <rfmt sheetId="2" sqref="H104" start="0" length="2147483647">
    <dxf>
      <font/>
    </dxf>
  </rfmt>
  <rfmt sheetId="2" sqref="I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4" start="0" length="2147483647">
    <dxf>
      <font/>
    </dxf>
  </rfmt>
  <rfmt sheetId="2" sqref="I104" start="0" length="2147483647">
    <dxf>
      <font/>
    </dxf>
  </rfmt>
  <rfmt sheetId="2" sqref="J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4" start="0" length="2147483647">
    <dxf>
      <font/>
    </dxf>
  </rfmt>
  <rfmt sheetId="2" sqref="J104" start="0" length="2147483647">
    <dxf>
      <font/>
    </dxf>
  </rfmt>
  <rfmt sheetId="2" sqref="K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4" start="0" length="2147483647">
    <dxf>
      <font/>
    </dxf>
  </rfmt>
  <rfmt sheetId="2" sqref="K104" start="0" length="2147483647">
    <dxf>
      <font/>
    </dxf>
  </rfmt>
  <rfmt sheetId="2" sqref="L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4" start="0" length="2147483647">
    <dxf>
      <font/>
    </dxf>
  </rfmt>
  <rfmt sheetId="2" sqref="L104" start="0" length="2147483647">
    <dxf>
      <font/>
    </dxf>
  </rfmt>
  <rfmt sheetId="2" sqref="M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4" start="0" length="2147483647">
    <dxf>
      <font/>
    </dxf>
  </rfmt>
  <rfmt sheetId="2" sqref="M104" start="0" length="2147483647">
    <dxf>
      <font/>
    </dxf>
  </rfmt>
  <rfmt sheetId="2" sqref="N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4" start="0" length="2147483647">
    <dxf>
      <font/>
    </dxf>
  </rfmt>
  <rfmt sheetId="2" sqref="N104" start="0" length="2147483647">
    <dxf>
      <font/>
    </dxf>
  </rfmt>
  <rfmt sheetId="2" sqref="O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4" start="0" length="2147483647">
    <dxf>
      <font/>
    </dxf>
  </rfmt>
  <rfmt sheetId="2" sqref="O104" start="0" length="2147483647">
    <dxf>
      <font/>
    </dxf>
  </rfmt>
  <rfmt sheetId="2" sqref="P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4" start="0" length="2147483647">
    <dxf>
      <font/>
    </dxf>
  </rfmt>
  <rfmt sheetId="2" sqref="P104" start="0" length="2147483647">
    <dxf>
      <font/>
    </dxf>
  </rfmt>
  <rfmt sheetId="2" sqref="Q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4" start="0" length="2147483647">
    <dxf>
      <font/>
    </dxf>
  </rfmt>
  <rfmt sheetId="2" sqref="Q104" start="0" length="2147483647">
    <dxf>
      <font/>
    </dxf>
  </rfmt>
  <rfmt sheetId="2" sqref="R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4" start="0" length="2147483647">
    <dxf>
      <font/>
    </dxf>
  </rfmt>
  <rfmt sheetId="2" sqref="R104" start="0" length="2147483647">
    <dxf>
      <font/>
    </dxf>
  </rfmt>
  <rfmt sheetId="2" sqref="S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4" start="0" length="2147483647">
    <dxf>
      <font/>
    </dxf>
  </rfmt>
  <rfmt sheetId="2" sqref="S104" start="0" length="2147483647">
    <dxf>
      <font/>
    </dxf>
  </rfmt>
  <rfmt sheetId="2" sqref="T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4" start="0" length="2147483647">
    <dxf>
      <font/>
    </dxf>
  </rfmt>
  <rfmt sheetId="2" sqref="T104" start="0" length="2147483647">
    <dxf>
      <font/>
    </dxf>
  </rfmt>
  <rfmt sheetId="2" sqref="U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4" start="0" length="2147483647">
    <dxf>
      <font/>
    </dxf>
  </rfmt>
  <rfmt sheetId="2" sqref="U104" start="0" length="2147483647">
    <dxf>
      <font/>
    </dxf>
  </rfmt>
  <rfmt sheetId="2" sqref="V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4" start="0" length="2147483647">
    <dxf>
      <font/>
    </dxf>
  </rfmt>
  <rfmt sheetId="2" sqref="V104" start="0" length="2147483647">
    <dxf>
      <font/>
    </dxf>
  </rfmt>
  <rfmt sheetId="2" sqref="W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4" start="0" length="2147483647">
    <dxf>
      <font/>
    </dxf>
  </rfmt>
  <rfmt sheetId="2" sqref="W104" start="0" length="2147483647">
    <dxf>
      <font/>
    </dxf>
  </rfmt>
  <rfmt sheetId="2" sqref="X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4" start="0" length="2147483647">
    <dxf>
      <font/>
    </dxf>
  </rfmt>
  <rfmt sheetId="2" sqref="X104" start="0" length="2147483647">
    <dxf>
      <font/>
    </dxf>
  </rfmt>
  <rfmt sheetId="2" sqref="Y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4" start="0" length="2147483647">
    <dxf>
      <font/>
    </dxf>
  </rfmt>
  <rfmt sheetId="2" sqref="Y104" start="0" length="2147483647">
    <dxf>
      <font/>
    </dxf>
  </rfmt>
  <rfmt sheetId="2" sqref="Z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4" start="0" length="0">
    <dxf>
      <fill>
        <patternFill patternType="solid">
          <bgColor rgb="FFF2F2F2"/>
        </patternFill>
      </fill>
    </dxf>
  </rfmt>
  <rfmt sheetId="2" sqref="Z104" start="0" length="2147483647">
    <dxf>
      <font/>
    </dxf>
  </rfmt>
  <rfmt sheetId="2" sqref="Z104" start="0" length="2147483647">
    <dxf>
      <font/>
    </dxf>
  </rfmt>
  <rfmt sheetId="2" sqref="AA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4" start="0" length="0">
    <dxf>
      <fill>
        <patternFill patternType="solid">
          <bgColor rgb="FFF2F2F2"/>
        </patternFill>
      </fill>
    </dxf>
  </rfmt>
  <rfmt sheetId="2" sqref="AA104" start="0" length="2147483647">
    <dxf>
      <font/>
    </dxf>
  </rfmt>
  <rfmt sheetId="2" sqref="AA104" start="0" length="2147483647">
    <dxf>
      <font/>
    </dxf>
  </rfmt>
  <rfmt sheetId="2" sqref="A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4" start="0" length="0">
    <dxf>
      <fill>
        <patternFill patternType="solid">
          <bgColor rgb="FFF2F2F2"/>
        </patternFill>
      </fill>
    </dxf>
  </rfmt>
  <rfmt sheetId="2" sqref="AB104" start="0" length="2147483647">
    <dxf>
      <font/>
    </dxf>
  </rfmt>
  <rfmt sheetId="2" sqref="AB104" start="0" length="2147483647">
    <dxf>
      <font/>
    </dxf>
  </rfmt>
  <rfmt sheetId="2" sqref="A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4" start="0" length="0">
    <dxf>
      <fill>
        <patternFill patternType="solid">
          <bgColor rgb="FFF2F2F2"/>
        </patternFill>
      </fill>
    </dxf>
  </rfmt>
  <rfmt sheetId="2" sqref="AC104" start="0" length="2147483647">
    <dxf>
      <font/>
    </dxf>
  </rfmt>
  <rfmt sheetId="2" sqref="AC104" start="0" length="2147483647">
    <dxf>
      <font/>
    </dxf>
  </rfmt>
  <rfmt sheetId="2" sqref="A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4" start="0" length="0">
    <dxf>
      <fill>
        <patternFill patternType="solid">
          <bgColor rgb="FFF2F2F2"/>
        </patternFill>
      </fill>
    </dxf>
  </rfmt>
  <rfmt sheetId="2" sqref="AD104" start="0" length="2147483647">
    <dxf>
      <font/>
    </dxf>
  </rfmt>
  <rfmt sheetId="2" sqref="AD104" start="0" length="2147483647">
    <dxf>
      <font/>
    </dxf>
  </rfmt>
  <rfmt sheetId="2" sqref="A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4" start="0" length="0">
    <dxf>
      <fill>
        <patternFill patternType="solid">
          <bgColor rgb="FFF2F2F2"/>
        </patternFill>
      </fill>
    </dxf>
  </rfmt>
  <rfmt sheetId="2" sqref="AE104" start="0" length="2147483647">
    <dxf>
      <font/>
    </dxf>
  </rfmt>
  <rfmt sheetId="2" sqref="AE104" start="0" length="2147483647">
    <dxf>
      <font/>
    </dxf>
  </rfmt>
  <rfmt sheetId="2" sqref="AF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4" start="0" length="0">
    <dxf>
      <fill>
        <patternFill patternType="solid">
          <bgColor rgb="FFF2F2F2"/>
        </patternFill>
      </fill>
    </dxf>
  </rfmt>
  <rfmt sheetId="2" sqref="AF104" start="0" length="2147483647">
    <dxf>
      <font/>
    </dxf>
  </rfmt>
  <rfmt sheetId="2" sqref="AF104" start="0" length="2147483647">
    <dxf>
      <font/>
    </dxf>
  </rfmt>
  <rcc rId="3838" sId="2">
    <nc r="B104">
      <v>1464</v>
    </nc>
  </rcc>
  <rfmt sheetId="2" sqref="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4" start="0" length="2147483647">
    <dxf>
      <font/>
    </dxf>
  </rfmt>
  <rfmt sheetId="2" sqref="B104" start="0" length="2147483647">
    <dxf>
      <font/>
    </dxf>
  </rfmt>
  <rcc rId="3839" sId="2">
    <nc r="C104" t="inlineStr">
      <is>
        <t>MHG NO Equity</t>
      </is>
    </nc>
  </rcc>
  <rfmt sheetId="2" sqref="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4" start="0" length="2147483647">
    <dxf>
      <font/>
    </dxf>
  </rfmt>
  <rfmt sheetId="2" sqref="C104" start="0" length="2147483647">
    <dxf>
      <font/>
    </dxf>
  </rfmt>
  <rcc rId="3840" sId="2">
    <nc r="E104" t="inlineStr">
      <is>
        <t>Marine Harvest</t>
      </is>
    </nc>
  </rcc>
  <rfmt sheetId="2" sqref="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4" start="0" length="2147483647">
    <dxf>
      <font/>
    </dxf>
  </rfmt>
  <rfmt sheetId="2" sqref="E104" start="0" length="2147483647">
    <dxf>
      <font/>
    </dxf>
  </rfmt>
  <rcc rId="3841" sId="2">
    <nc r="D104">
      <f>_xll.BDP(C104,$D$3)</f>
    </nc>
  </rcc>
  <rfmt sheetId="2" sqref="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4" start="0" length="2147483647">
    <dxf>
      <font/>
    </dxf>
  </rfmt>
  <rfmt sheetId="2" sqref="D104" start="0" length="2147483647">
    <dxf>
      <font/>
    </dxf>
  </rfmt>
  <rcc rId="3842" sId="2">
    <nc r="F104">
      <f>_xll.BDP(C104,$F$3)</f>
    </nc>
  </rcc>
  <rfmt sheetId="2" sqref="F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4" start="0" length="2147483647">
    <dxf>
      <font/>
    </dxf>
  </rfmt>
  <rfmt sheetId="2" sqref="F104" start="0" length="2147483647">
    <dxf>
      <font/>
    </dxf>
  </rfmt>
  <rcc rId="3843" sId="2">
    <nc r="G104">
      <f>_xll.BDP(C104,$G$3)</f>
    </nc>
  </rcc>
  <rfmt sheetId="2" sqref="G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4" start="0" length="2147483647">
    <dxf>
      <font/>
    </dxf>
  </rfmt>
  <rfmt sheetId="2" sqref="G104" start="0" length="2147483647">
    <dxf>
      <font/>
    </dxf>
  </rfmt>
  <rcc rId="3844" sId="2">
    <nc r="Z104">
      <f>_xll.BDH(C104,$Z$3,$D$1,$D$1)</f>
    </nc>
  </rcc>
  <rfmt sheetId="2" sqref="Z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4" start="0" length="0">
    <dxf>
      <fill>
        <patternFill patternType="solid">
          <bgColor rgb="FFF2F2F2"/>
        </patternFill>
      </fill>
    </dxf>
  </rfmt>
  <rfmt sheetId="2" sqref="Z104" start="0" length="2147483647">
    <dxf>
      <font/>
    </dxf>
  </rfmt>
  <rfmt sheetId="2" sqref="Z104" start="0" length="2147483647">
    <dxf>
      <font/>
    </dxf>
  </rfmt>
  <rcc rId="3845" sId="2">
    <nc r="H104">
      <f>IF(OR(OR(G104="#N/A N/A",G104="#N/A Real Time"),OR(F104="#N/A N/A",F104="#N/A Real Time")),0,  G104 - F104)</f>
    </nc>
  </rcc>
  <rfmt sheetId="2" sqref="H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4" start="0" length="2147483647">
    <dxf>
      <font/>
    </dxf>
  </rfmt>
  <rfmt sheetId="2" sqref="H104" start="0" length="2147483647">
    <dxf>
      <font/>
    </dxf>
  </rfmt>
  <rcc rId="3846" sId="2">
    <nc r="I104">
      <f>IF(OR(F104=0,F104="#N/A N/A"),0,H104 / F104*100)</f>
    </nc>
  </rcc>
  <rfmt sheetId="2" sqref="I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4" start="0" length="2147483647">
    <dxf>
      <font/>
    </dxf>
  </rfmt>
  <rfmt sheetId="2" sqref="I104" start="0" length="2147483647">
    <dxf>
      <font/>
    </dxf>
  </rfmt>
  <rcc rId="3847" sId="2" numFmtId="4">
    <nc r="J104">
      <v>-68000</v>
    </nc>
  </rcc>
  <rfmt sheetId="2" sqref="J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4" start="0" length="2147483647">
    <dxf>
      <font/>
    </dxf>
  </rfmt>
  <rfmt sheetId="2" sqref="J104" start="0" length="2147483647">
    <dxf>
      <font/>
    </dxf>
  </rfmt>
  <rcc rId="3848" sId="2">
    <nc r="K104">
      <f>CONCATENATE(D229,D104, " Curncy")</f>
    </nc>
  </rcc>
  <rfmt sheetId="2" sqref="K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4" start="0" length="2147483647">
    <dxf>
      <font/>
    </dxf>
  </rfmt>
  <rfmt sheetId="2" sqref="K104" start="0" length="2147483647">
    <dxf>
      <font/>
    </dxf>
  </rfmt>
  <rcc rId="3849" sId="2">
    <nc r="L104">
      <f>IF(D104 = D229,1,_xll.BDP(K104,$L$3))</f>
    </nc>
  </rcc>
  <rfmt sheetId="2" sqref="L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4" start="0" length="2147483647">
    <dxf>
      <font/>
    </dxf>
  </rfmt>
  <rfmt sheetId="2" sqref="L104" start="0" length="2147483647">
    <dxf>
      <font/>
    </dxf>
  </rfmt>
  <rcc rId="3850" sId="2">
    <nc r="M104">
      <f>IF(D104 = D229,1,_xll.BDP(K104,$M$3)*L104)</f>
    </nc>
  </rcc>
  <rfmt sheetId="2" sqref="M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4" start="0" length="2147483647">
    <dxf>
      <font/>
    </dxf>
  </rfmt>
  <rfmt sheetId="2" sqref="M104" start="0" length="2147483647">
    <dxf>
      <font/>
    </dxf>
  </rfmt>
  <rcc rId="3851" sId="2">
    <nc r="N104">
      <f>H104*J104*T104/M104</f>
    </nc>
  </rcc>
  <rfmt sheetId="2" sqref="N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4" start="0" length="2147483647">
    <dxf>
      <font/>
    </dxf>
  </rfmt>
  <rfmt sheetId="2" sqref="N104" start="0" length="2147483647">
    <dxf>
      <font/>
    </dxf>
  </rfmt>
  <rcc rId="3852" sId="2">
    <nc r="O104">
      <f>N104 / Y229</f>
    </nc>
  </rcc>
  <rfmt sheetId="2" sqref="O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4" start="0" length="2147483647">
    <dxf>
      <font/>
    </dxf>
  </rfmt>
  <rfmt sheetId="2" sqref="O104" start="0" length="2147483647">
    <dxf>
      <font/>
    </dxf>
  </rfmt>
  <rcc rId="3853" sId="2">
    <nc r="P104">
      <f>IF(J104=0,0,G104*J104*T104/M104)</f>
    </nc>
  </rcc>
  <rfmt sheetId="2" sqref="P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4" start="0" length="2147483647">
    <dxf>
      <font/>
    </dxf>
  </rfmt>
  <rfmt sheetId="2" sqref="P104" start="0" length="2147483647">
    <dxf>
      <font/>
    </dxf>
  </rfmt>
  <rcc rId="3854" sId="2">
    <nc r="Q104">
      <f>P104 / Y229*100</f>
    </nc>
  </rcc>
  <rfmt sheetId="2" sqref="Q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4" start="0" length="2147483647">
    <dxf>
      <font/>
    </dxf>
  </rfmt>
  <rfmt sheetId="2" sqref="Q104" start="0" length="2147483647">
    <dxf>
      <font/>
    </dxf>
  </rfmt>
  <rcc rId="3855" sId="2">
    <nc r="R104">
      <f>IF(Q104&lt;0,Q104,0)</f>
    </nc>
  </rcc>
  <rfmt sheetId="2" sqref="R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4" start="0" length="2147483647">
    <dxf>
      <font/>
    </dxf>
  </rfmt>
  <rfmt sheetId="2" sqref="R104" start="0" length="2147483647">
    <dxf>
      <font/>
    </dxf>
  </rfmt>
  <rcc rId="3856" sId="2">
    <nc r="S104">
      <f>IF(Q104&gt;0,Q104,0)</f>
    </nc>
  </rcc>
  <rfmt sheetId="2" sqref="S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4" start="0" length="2147483647">
    <dxf>
      <font/>
    </dxf>
  </rfmt>
  <rfmt sheetId="2" sqref="S104" start="0" length="2147483647">
    <dxf>
      <font/>
    </dxf>
  </rfmt>
  <rcc rId="3857" sId="2">
    <nc r="T104">
      <f>IF(EXACT(D104,UPPER(D104)),1,0.01)/V104</f>
    </nc>
  </rcc>
  <rfmt sheetId="2" sqref="T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4" start="0" length="2147483647">
    <dxf>
      <font/>
    </dxf>
  </rfmt>
  <rfmt sheetId="2" sqref="T104" start="0" length="2147483647">
    <dxf>
      <font/>
    </dxf>
  </rfmt>
  <rcc rId="3858" sId="2">
    <nc r="U104">
      <v>0</v>
    </nc>
  </rcc>
  <rfmt sheetId="2" sqref="U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4" start="0" length="2147483647">
    <dxf>
      <font/>
    </dxf>
  </rfmt>
  <rfmt sheetId="2" sqref="U104" start="0" length="2147483647">
    <dxf>
      <font/>
    </dxf>
  </rfmt>
  <rcc rId="3859" sId="2">
    <nc r="V104">
      <v>1</v>
    </nc>
  </rcc>
  <rfmt sheetId="2" sqref="V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4" start="0" length="2147483647">
    <dxf>
      <font/>
    </dxf>
  </rfmt>
  <rfmt sheetId="2" sqref="V104" start="0" length="2147483647">
    <dxf>
      <font/>
    </dxf>
  </rfmt>
  <rcc rId="3860" sId="2">
    <nc r="W104">
      <f>IF(AND(Q104&lt;0,O104&gt;0),O104,0)</f>
    </nc>
  </rcc>
  <rfmt sheetId="2" sqref="W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4" start="0" length="2147483647">
    <dxf>
      <font/>
    </dxf>
  </rfmt>
  <rfmt sheetId="2" sqref="W104" start="0" length="2147483647">
    <dxf>
      <font/>
    </dxf>
  </rfmt>
  <rcc rId="3861" sId="2">
    <nc r="X104">
      <f>IF(AND(Q104&gt;0,O104&gt;0),O104,0)</f>
    </nc>
  </rcc>
  <rfmt sheetId="2" sqref="X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4" start="0" length="2147483647">
    <dxf>
      <font/>
    </dxf>
  </rfmt>
  <rfmt sheetId="2" sqref="X104" start="0" length="2147483647">
    <dxf>
      <font/>
    </dxf>
  </rfmt>
  <rcc rId="3862" sId="2">
    <nc r="AA104">
      <f>IF(OR(OR(F104="#N/A N/A",F104="#N/A Real Time"),OR(Z104="#N/A N/A",Z104="#N/A Real Time")),0,  F104 - Z104)</f>
    </nc>
  </rcc>
  <rfmt sheetId="2" sqref="AA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4" start="0" length="0">
    <dxf>
      <fill>
        <patternFill patternType="solid">
          <bgColor rgb="FFF2F2F2"/>
        </patternFill>
      </fill>
    </dxf>
  </rfmt>
  <rfmt sheetId="2" sqref="AA104" start="0" length="2147483647">
    <dxf>
      <font/>
    </dxf>
  </rfmt>
  <rfmt sheetId="2" sqref="AA104" start="0" length="2147483647">
    <dxf>
      <font/>
    </dxf>
  </rfmt>
  <rcc rId="3863" sId="2">
    <nc r="AB104">
      <f>IF(OR(Z104=0,Z104="#N/A N/A"),0,AA104 / Z104*100)</f>
    </nc>
  </rcc>
  <rfmt sheetId="2" sqref="AB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4" start="0" length="0">
    <dxf>
      <fill>
        <patternFill patternType="solid">
          <bgColor rgb="FFF2F2F2"/>
        </patternFill>
      </fill>
    </dxf>
  </rfmt>
  <rfmt sheetId="2" sqref="AB104" start="0" length="2147483647">
    <dxf>
      <font/>
    </dxf>
  </rfmt>
  <rfmt sheetId="2" sqref="AB104" start="0" length="2147483647">
    <dxf>
      <font/>
    </dxf>
  </rfmt>
  <rcc rId="3864" sId="2" numFmtId="4">
    <nc r="AC104">
      <v>-68000</v>
    </nc>
  </rcc>
  <rfmt sheetId="2" sqref="AC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4" start="0" length="0">
    <dxf>
      <fill>
        <patternFill patternType="solid">
          <bgColor rgb="FFF2F2F2"/>
        </patternFill>
      </fill>
    </dxf>
  </rfmt>
  <rfmt sheetId="2" sqref="AC104" start="0" length="2147483647">
    <dxf>
      <font/>
    </dxf>
  </rfmt>
  <rfmt sheetId="2" sqref="AC104" start="0" length="2147483647">
    <dxf>
      <font/>
    </dxf>
  </rfmt>
  <rcc rId="3865" sId="2">
    <nc r="AD104">
      <f>IF(D104 = D229,1,_xll.BDP(K104,$AD$3)*L104)</f>
    </nc>
  </rcc>
  <rfmt sheetId="2" sqref="AD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4" start="0" length="0">
    <dxf>
      <fill>
        <patternFill patternType="solid">
          <bgColor rgb="FFF2F2F2"/>
        </patternFill>
      </fill>
    </dxf>
  </rfmt>
  <rfmt sheetId="2" sqref="AD104" start="0" length="2147483647">
    <dxf>
      <font/>
    </dxf>
  </rfmt>
  <rfmt sheetId="2" sqref="AD104" start="0" length="2147483647">
    <dxf>
      <font/>
    </dxf>
  </rfmt>
  <rcc rId="3866" sId="2">
    <nc r="AE104">
      <f>AA104*AC104*T104/AD104 / AF229</f>
    </nc>
  </rcc>
  <rfmt sheetId="2" sqref="AE1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4" start="0" length="0">
    <dxf>
      <fill>
        <patternFill patternType="solid">
          <bgColor rgb="FFF2F2F2"/>
        </patternFill>
      </fill>
    </dxf>
  </rfmt>
  <rfmt sheetId="2" sqref="AE104" start="0" length="2147483647">
    <dxf>
      <font/>
    </dxf>
  </rfmt>
  <rfmt sheetId="2" sqref="AE104" start="0" length="2147483647">
    <dxf>
      <font/>
    </dxf>
  </rfmt>
  <rcc rId="3867" sId="2" numFmtId="4">
    <oc r="J105">
      <v>76900</v>
    </oc>
    <nc r="J105">
      <v>368442</v>
    </nc>
  </rcc>
  <rcc rId="3868" sId="2" numFmtId="4">
    <oc r="AC105">
      <v>76900</v>
    </oc>
    <nc r="AC105">
      <v>368442</v>
    </nc>
  </rcc>
  <rcc rId="3869" sId="2" numFmtId="4">
    <oc r="J106">
      <v>-209133</v>
    </oc>
    <nc r="J106">
      <v>0</v>
    </nc>
  </rcc>
  <rcc rId="3870" sId="2" numFmtId="4">
    <oc r="AC106">
      <v>-209133</v>
    </oc>
    <nc r="AC106">
      <v>0</v>
    </nc>
  </rcc>
  <rcc rId="3871" sId="2" numFmtId="4">
    <oc r="J107">
      <v>-2511653</v>
    </oc>
    <nc r="J107">
      <v>0</v>
    </nc>
  </rcc>
  <rcc rId="3872" sId="2" numFmtId="4">
    <oc r="AC107">
      <v>-2511653</v>
    </oc>
    <nc r="AC107">
      <v>0</v>
    </nc>
  </rcc>
  <rrc rId="3873" sId="2" ref="A108:XFD10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08:AF108" start="0" length="0">
    <dxf>
      <fill>
        <patternFill patternType="none">
          <bgColor indexed="65"/>
        </patternFill>
      </fill>
    </dxf>
  </rfmt>
  <rfmt sheetId="2" sqref="A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8" start="0" length="2147483647">
    <dxf>
      <font/>
    </dxf>
  </rfmt>
  <rfmt sheetId="2" sqref="A108" start="0" length="2147483647">
    <dxf>
      <font/>
    </dxf>
  </rfmt>
  <rfmt sheetId="2" sqref="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8" start="0" length="2147483647">
    <dxf>
      <font/>
    </dxf>
  </rfmt>
  <rfmt sheetId="2" sqref="B108" start="0" length="2147483647">
    <dxf>
      <font/>
    </dxf>
  </rfmt>
  <rfmt sheetId="2" sqref="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8" start="0" length="2147483647">
    <dxf>
      <font/>
    </dxf>
  </rfmt>
  <rfmt sheetId="2" sqref="C108" start="0" length="2147483647">
    <dxf>
      <font/>
    </dxf>
  </rfmt>
  <rfmt sheetId="2" sqref="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8" start="0" length="2147483647">
    <dxf>
      <font/>
    </dxf>
  </rfmt>
  <rfmt sheetId="2" sqref="D108" start="0" length="2147483647">
    <dxf>
      <font/>
    </dxf>
  </rfmt>
  <rfmt sheetId="2" sqref="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8" start="0" length="2147483647">
    <dxf>
      <font/>
    </dxf>
  </rfmt>
  <rfmt sheetId="2" sqref="E108" start="0" length="2147483647">
    <dxf>
      <font/>
    </dxf>
  </rfmt>
  <rfmt sheetId="2" sqref="F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8" start="0" length="2147483647">
    <dxf>
      <font/>
    </dxf>
  </rfmt>
  <rfmt sheetId="2" sqref="F108" start="0" length="2147483647">
    <dxf>
      <font/>
    </dxf>
  </rfmt>
  <rfmt sheetId="2" sqref="G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8" start="0" length="2147483647">
    <dxf>
      <font/>
    </dxf>
  </rfmt>
  <rfmt sheetId="2" sqref="G108" start="0" length="2147483647">
    <dxf>
      <font/>
    </dxf>
  </rfmt>
  <rfmt sheetId="2" sqref="H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8" start="0" length="2147483647">
    <dxf>
      <font/>
    </dxf>
  </rfmt>
  <rfmt sheetId="2" sqref="H108" start="0" length="2147483647">
    <dxf>
      <font/>
    </dxf>
  </rfmt>
  <rfmt sheetId="2" sqref="I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8" start="0" length="2147483647">
    <dxf>
      <font/>
    </dxf>
  </rfmt>
  <rfmt sheetId="2" sqref="I108" start="0" length="2147483647">
    <dxf>
      <font/>
    </dxf>
  </rfmt>
  <rfmt sheetId="2" sqref="J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8" start="0" length="2147483647">
    <dxf>
      <font/>
    </dxf>
  </rfmt>
  <rfmt sheetId="2" sqref="J108" start="0" length="2147483647">
    <dxf>
      <font/>
    </dxf>
  </rfmt>
  <rfmt sheetId="2" sqref="K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8" start="0" length="2147483647">
    <dxf>
      <font/>
    </dxf>
  </rfmt>
  <rfmt sheetId="2" sqref="K108" start="0" length="2147483647">
    <dxf>
      <font/>
    </dxf>
  </rfmt>
  <rfmt sheetId="2" sqref="L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8" start="0" length="2147483647">
    <dxf>
      <font/>
    </dxf>
  </rfmt>
  <rfmt sheetId="2" sqref="L108" start="0" length="2147483647">
    <dxf>
      <font/>
    </dxf>
  </rfmt>
  <rfmt sheetId="2" sqref="M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8" start="0" length="2147483647">
    <dxf>
      <font/>
    </dxf>
  </rfmt>
  <rfmt sheetId="2" sqref="M108" start="0" length="2147483647">
    <dxf>
      <font/>
    </dxf>
  </rfmt>
  <rfmt sheetId="2" sqref="N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8" start="0" length="2147483647">
    <dxf>
      <font/>
    </dxf>
  </rfmt>
  <rfmt sheetId="2" sqref="N108" start="0" length="2147483647">
    <dxf>
      <font/>
    </dxf>
  </rfmt>
  <rfmt sheetId="2" sqref="O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8" start="0" length="2147483647">
    <dxf>
      <font/>
    </dxf>
  </rfmt>
  <rfmt sheetId="2" sqref="O108" start="0" length="2147483647">
    <dxf>
      <font/>
    </dxf>
  </rfmt>
  <rfmt sheetId="2" sqref="P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8" start="0" length="2147483647">
    <dxf>
      <font/>
    </dxf>
  </rfmt>
  <rfmt sheetId="2" sqref="P108" start="0" length="2147483647">
    <dxf>
      <font/>
    </dxf>
  </rfmt>
  <rfmt sheetId="2" sqref="Q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8" start="0" length="2147483647">
    <dxf>
      <font/>
    </dxf>
  </rfmt>
  <rfmt sheetId="2" sqref="Q108" start="0" length="2147483647">
    <dxf>
      <font/>
    </dxf>
  </rfmt>
  <rfmt sheetId="2" sqref="R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8" start="0" length="2147483647">
    <dxf>
      <font/>
    </dxf>
  </rfmt>
  <rfmt sheetId="2" sqref="R108" start="0" length="2147483647">
    <dxf>
      <font/>
    </dxf>
  </rfmt>
  <rfmt sheetId="2" sqref="S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8" start="0" length="2147483647">
    <dxf>
      <font/>
    </dxf>
  </rfmt>
  <rfmt sheetId="2" sqref="S108" start="0" length="2147483647">
    <dxf>
      <font/>
    </dxf>
  </rfmt>
  <rfmt sheetId="2" sqref="T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8" start="0" length="2147483647">
    <dxf>
      <font/>
    </dxf>
  </rfmt>
  <rfmt sheetId="2" sqref="T108" start="0" length="2147483647">
    <dxf>
      <font/>
    </dxf>
  </rfmt>
  <rfmt sheetId="2" sqref="U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8" start="0" length="2147483647">
    <dxf>
      <font/>
    </dxf>
  </rfmt>
  <rfmt sheetId="2" sqref="U108" start="0" length="2147483647">
    <dxf>
      <font/>
    </dxf>
  </rfmt>
  <rfmt sheetId="2" sqref="V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8" start="0" length="2147483647">
    <dxf>
      <font/>
    </dxf>
  </rfmt>
  <rfmt sheetId="2" sqref="V108" start="0" length="2147483647">
    <dxf>
      <font/>
    </dxf>
  </rfmt>
  <rfmt sheetId="2" sqref="W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8" start="0" length="2147483647">
    <dxf>
      <font/>
    </dxf>
  </rfmt>
  <rfmt sheetId="2" sqref="W108" start="0" length="2147483647">
    <dxf>
      <font/>
    </dxf>
  </rfmt>
  <rfmt sheetId="2" sqref="X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8" start="0" length="2147483647">
    <dxf>
      <font/>
    </dxf>
  </rfmt>
  <rfmt sheetId="2" sqref="X108" start="0" length="2147483647">
    <dxf>
      <font/>
    </dxf>
  </rfmt>
  <rfmt sheetId="2" sqref="Y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8" start="0" length="2147483647">
    <dxf>
      <font/>
    </dxf>
  </rfmt>
  <rfmt sheetId="2" sqref="Y108" start="0" length="2147483647">
    <dxf>
      <font/>
    </dxf>
  </rfmt>
  <rfmt sheetId="2" sqref="Z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8" start="0" length="0">
    <dxf>
      <fill>
        <patternFill patternType="solid">
          <bgColor rgb="FFF2F2F2"/>
        </patternFill>
      </fill>
    </dxf>
  </rfmt>
  <rfmt sheetId="2" sqref="Z108" start="0" length="2147483647">
    <dxf>
      <font/>
    </dxf>
  </rfmt>
  <rfmt sheetId="2" sqref="Z108" start="0" length="2147483647">
    <dxf>
      <font/>
    </dxf>
  </rfmt>
  <rfmt sheetId="2" sqref="AA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8" start="0" length="0">
    <dxf>
      <fill>
        <patternFill patternType="solid">
          <bgColor rgb="FFF2F2F2"/>
        </patternFill>
      </fill>
    </dxf>
  </rfmt>
  <rfmt sheetId="2" sqref="AA108" start="0" length="2147483647">
    <dxf>
      <font/>
    </dxf>
  </rfmt>
  <rfmt sheetId="2" sqref="AA108" start="0" length="2147483647">
    <dxf>
      <font/>
    </dxf>
  </rfmt>
  <rfmt sheetId="2" sqref="A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8" start="0" length="0">
    <dxf>
      <fill>
        <patternFill patternType="solid">
          <bgColor rgb="FFF2F2F2"/>
        </patternFill>
      </fill>
    </dxf>
  </rfmt>
  <rfmt sheetId="2" sqref="AB108" start="0" length="2147483647">
    <dxf>
      <font/>
    </dxf>
  </rfmt>
  <rfmt sheetId="2" sqref="AB108" start="0" length="2147483647">
    <dxf>
      <font/>
    </dxf>
  </rfmt>
  <rfmt sheetId="2" sqref="A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8" start="0" length="0">
    <dxf>
      <fill>
        <patternFill patternType="solid">
          <bgColor rgb="FFF2F2F2"/>
        </patternFill>
      </fill>
    </dxf>
  </rfmt>
  <rfmt sheetId="2" sqref="AC108" start="0" length="2147483647">
    <dxf>
      <font/>
    </dxf>
  </rfmt>
  <rfmt sheetId="2" sqref="AC108" start="0" length="2147483647">
    <dxf>
      <font/>
    </dxf>
  </rfmt>
  <rfmt sheetId="2" sqref="A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8" start="0" length="0">
    <dxf>
      <fill>
        <patternFill patternType="solid">
          <bgColor rgb="FFF2F2F2"/>
        </patternFill>
      </fill>
    </dxf>
  </rfmt>
  <rfmt sheetId="2" sqref="AD108" start="0" length="2147483647">
    <dxf>
      <font/>
    </dxf>
  </rfmt>
  <rfmt sheetId="2" sqref="AD108" start="0" length="2147483647">
    <dxf>
      <font/>
    </dxf>
  </rfmt>
  <rfmt sheetId="2" sqref="A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8" start="0" length="0">
    <dxf>
      <fill>
        <patternFill patternType="solid">
          <bgColor rgb="FFF2F2F2"/>
        </patternFill>
      </fill>
    </dxf>
  </rfmt>
  <rfmt sheetId="2" sqref="AE108" start="0" length="2147483647">
    <dxf>
      <font/>
    </dxf>
  </rfmt>
  <rfmt sheetId="2" sqref="AE108" start="0" length="2147483647">
    <dxf>
      <font/>
    </dxf>
  </rfmt>
  <rfmt sheetId="2" sqref="AF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8" start="0" length="0">
    <dxf>
      <fill>
        <patternFill patternType="solid">
          <bgColor rgb="FFF2F2F2"/>
        </patternFill>
      </fill>
    </dxf>
  </rfmt>
  <rfmt sheetId="2" sqref="AF108" start="0" length="2147483647">
    <dxf>
      <font/>
    </dxf>
  </rfmt>
  <rfmt sheetId="2" sqref="AF108" start="0" length="2147483647">
    <dxf>
      <font/>
    </dxf>
  </rfmt>
  <rcc rId="3874" sId="2">
    <nc r="B108">
      <v>6477</v>
    </nc>
  </rcc>
  <rfmt sheetId="2" sqref="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8" start="0" length="2147483647">
    <dxf>
      <font/>
    </dxf>
  </rfmt>
  <rfmt sheetId="2" sqref="B108" start="0" length="2147483647">
    <dxf>
      <font/>
    </dxf>
  </rfmt>
  <rcc rId="3875" sId="2">
    <nc r="C108" t="inlineStr">
      <is>
        <t>SUBC NO Equity</t>
      </is>
    </nc>
  </rcc>
  <rfmt sheetId="2" sqref="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8" start="0" length="2147483647">
    <dxf>
      <font/>
    </dxf>
  </rfmt>
  <rfmt sheetId="2" sqref="C108" start="0" length="2147483647">
    <dxf>
      <font/>
    </dxf>
  </rfmt>
  <rcc rId="3876" sId="2">
    <nc r="E108" t="inlineStr">
      <is>
        <t>Subsea 7</t>
      </is>
    </nc>
  </rcc>
  <rfmt sheetId="2" sqref="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8" start="0" length="2147483647">
    <dxf>
      <font/>
    </dxf>
  </rfmt>
  <rfmt sheetId="2" sqref="E108" start="0" length="2147483647">
    <dxf>
      <font/>
    </dxf>
  </rfmt>
  <rcc rId="3877" sId="2">
    <nc r="D108">
      <f>_xll.BDP(C108,$D$3)</f>
    </nc>
  </rcc>
  <rfmt sheetId="2" sqref="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8" start="0" length="2147483647">
    <dxf>
      <font/>
    </dxf>
  </rfmt>
  <rfmt sheetId="2" sqref="D108" start="0" length="2147483647">
    <dxf>
      <font/>
    </dxf>
  </rfmt>
  <rcc rId="3878" sId="2">
    <nc r="F108">
      <f>_xll.BDP(C108,$F$3)</f>
    </nc>
  </rcc>
  <rfmt sheetId="2" sqref="F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8" start="0" length="2147483647">
    <dxf>
      <font/>
    </dxf>
  </rfmt>
  <rfmt sheetId="2" sqref="F108" start="0" length="2147483647">
    <dxf>
      <font/>
    </dxf>
  </rfmt>
  <rcc rId="3879" sId="2">
    <nc r="G108">
      <f>_xll.BDP(C108,$G$3)</f>
    </nc>
  </rcc>
  <rfmt sheetId="2" sqref="G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8" start="0" length="2147483647">
    <dxf>
      <font/>
    </dxf>
  </rfmt>
  <rfmt sheetId="2" sqref="G108" start="0" length="2147483647">
    <dxf>
      <font/>
    </dxf>
  </rfmt>
  <rcc rId="3880" sId="2">
    <nc r="Z108">
      <f>_xll.BDH(C108,$Z$3,$D$1,$D$1)</f>
    </nc>
  </rcc>
  <rfmt sheetId="2" sqref="Z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8" start="0" length="0">
    <dxf>
      <fill>
        <patternFill patternType="solid">
          <bgColor rgb="FFF2F2F2"/>
        </patternFill>
      </fill>
    </dxf>
  </rfmt>
  <rfmt sheetId="2" sqref="Z108" start="0" length="2147483647">
    <dxf>
      <font/>
    </dxf>
  </rfmt>
  <rfmt sheetId="2" sqref="Z108" start="0" length="2147483647">
    <dxf>
      <font/>
    </dxf>
  </rfmt>
  <rcc rId="3881" sId="2">
    <nc r="H108">
      <f>IF(OR(OR(G108="#N/A N/A",G108="#N/A Real Time"),OR(F108="#N/A N/A",F108="#N/A Real Time")),0,  G108 - F108)</f>
    </nc>
  </rcc>
  <rfmt sheetId="2" sqref="H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8" start="0" length="2147483647">
    <dxf>
      <font/>
    </dxf>
  </rfmt>
  <rfmt sheetId="2" sqref="H108" start="0" length="2147483647">
    <dxf>
      <font/>
    </dxf>
  </rfmt>
  <rcc rId="3882" sId="2">
    <nc r="I108">
      <f>IF(OR(F108=0,F108="#N/A N/A"),0,H108 / F108*100)</f>
    </nc>
  </rcc>
  <rfmt sheetId="2" sqref="I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8" start="0" length="2147483647">
    <dxf>
      <font/>
    </dxf>
  </rfmt>
  <rfmt sheetId="2" sqref="I108" start="0" length="2147483647">
    <dxf>
      <font/>
    </dxf>
  </rfmt>
  <rcc rId="3883" sId="2" numFmtId="4">
    <nc r="J108">
      <v>98000</v>
    </nc>
  </rcc>
  <rfmt sheetId="2" sqref="J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8" start="0" length="2147483647">
    <dxf>
      <font/>
    </dxf>
  </rfmt>
  <rfmt sheetId="2" sqref="J108" start="0" length="2147483647">
    <dxf>
      <font/>
    </dxf>
  </rfmt>
  <rcc rId="3884" sId="2">
    <nc r="K108">
      <f>CONCATENATE(D230,D108, " Curncy")</f>
    </nc>
  </rcc>
  <rfmt sheetId="2" sqref="K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8" start="0" length="2147483647">
    <dxf>
      <font/>
    </dxf>
  </rfmt>
  <rfmt sheetId="2" sqref="K108" start="0" length="2147483647">
    <dxf>
      <font/>
    </dxf>
  </rfmt>
  <rcc rId="3885" sId="2">
    <nc r="L108">
      <f>IF(D108 = D230,1,_xll.BDP(K108,$L$3))</f>
    </nc>
  </rcc>
  <rfmt sheetId="2" sqref="L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8" start="0" length="2147483647">
    <dxf>
      <font/>
    </dxf>
  </rfmt>
  <rfmt sheetId="2" sqref="L108" start="0" length="2147483647">
    <dxf>
      <font/>
    </dxf>
  </rfmt>
  <rcc rId="3886" sId="2">
    <nc r="M108">
      <f>IF(D108 = D230,1,_xll.BDP(K108,$M$3)*L108)</f>
    </nc>
  </rcc>
  <rfmt sheetId="2" sqref="M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8" start="0" length="2147483647">
    <dxf>
      <font/>
    </dxf>
  </rfmt>
  <rfmt sheetId="2" sqref="M108" start="0" length="2147483647">
    <dxf>
      <font/>
    </dxf>
  </rfmt>
  <rcc rId="3887" sId="2">
    <nc r="N108">
      <f>H108*J108*T108/M108</f>
    </nc>
  </rcc>
  <rfmt sheetId="2" sqref="N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8" start="0" length="2147483647">
    <dxf>
      <font/>
    </dxf>
  </rfmt>
  <rfmt sheetId="2" sqref="N108" start="0" length="2147483647">
    <dxf>
      <font/>
    </dxf>
  </rfmt>
  <rcc rId="3888" sId="2">
    <nc r="O108">
      <f>N108 / Y230</f>
    </nc>
  </rcc>
  <rfmt sheetId="2" sqref="O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8" start="0" length="2147483647">
    <dxf>
      <font/>
    </dxf>
  </rfmt>
  <rfmt sheetId="2" sqref="O108" start="0" length="2147483647">
    <dxf>
      <font/>
    </dxf>
  </rfmt>
  <rcc rId="3889" sId="2">
    <nc r="P108">
      <f>IF(J108=0,0,G108*J108*T108/M108)</f>
    </nc>
  </rcc>
  <rfmt sheetId="2" sqref="P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8" start="0" length="2147483647">
    <dxf>
      <font/>
    </dxf>
  </rfmt>
  <rfmt sheetId="2" sqref="P108" start="0" length="2147483647">
    <dxf>
      <font/>
    </dxf>
  </rfmt>
  <rcc rId="3890" sId="2">
    <nc r="Q108">
      <f>P108 / Y230*100</f>
    </nc>
  </rcc>
  <rfmt sheetId="2" sqref="Q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8" start="0" length="2147483647">
    <dxf>
      <font/>
    </dxf>
  </rfmt>
  <rfmt sheetId="2" sqref="Q108" start="0" length="2147483647">
    <dxf>
      <font/>
    </dxf>
  </rfmt>
  <rcc rId="3891" sId="2">
    <nc r="R108">
      <f>IF(Q108&lt;0,Q108,0)</f>
    </nc>
  </rcc>
  <rfmt sheetId="2" sqref="R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8" start="0" length="2147483647">
    <dxf>
      <font/>
    </dxf>
  </rfmt>
  <rfmt sheetId="2" sqref="R108" start="0" length="2147483647">
    <dxf>
      <font/>
    </dxf>
  </rfmt>
  <rcc rId="3892" sId="2">
    <nc r="S108">
      <f>IF(Q108&gt;0,Q108,0)</f>
    </nc>
  </rcc>
  <rfmt sheetId="2" sqref="S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8" start="0" length="2147483647">
    <dxf>
      <font/>
    </dxf>
  </rfmt>
  <rfmt sheetId="2" sqref="S108" start="0" length="2147483647">
    <dxf>
      <font/>
    </dxf>
  </rfmt>
  <rcc rId="3893" sId="2">
    <nc r="T108">
      <f>IF(EXACT(D108,UPPER(D108)),1,0.01)/V108</f>
    </nc>
  </rcc>
  <rfmt sheetId="2" sqref="T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8" start="0" length="2147483647">
    <dxf>
      <font/>
    </dxf>
  </rfmt>
  <rfmt sheetId="2" sqref="T108" start="0" length="2147483647">
    <dxf>
      <font/>
    </dxf>
  </rfmt>
  <rcc rId="3894" sId="2">
    <nc r="U108">
      <v>0</v>
    </nc>
  </rcc>
  <rfmt sheetId="2" sqref="U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8" start="0" length="2147483647">
    <dxf>
      <font/>
    </dxf>
  </rfmt>
  <rfmt sheetId="2" sqref="U108" start="0" length="2147483647">
    <dxf>
      <font/>
    </dxf>
  </rfmt>
  <rcc rId="3895" sId="2">
    <nc r="V108">
      <v>1</v>
    </nc>
  </rcc>
  <rfmt sheetId="2" sqref="V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8" start="0" length="2147483647">
    <dxf>
      <font/>
    </dxf>
  </rfmt>
  <rfmt sheetId="2" sqref="V108" start="0" length="2147483647">
    <dxf>
      <font/>
    </dxf>
  </rfmt>
  <rcc rId="3896" sId="2">
    <nc r="W108">
      <f>IF(AND(Q108&lt;0,O108&gt;0),O108,0)</f>
    </nc>
  </rcc>
  <rfmt sheetId="2" sqref="W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8" start="0" length="2147483647">
    <dxf>
      <font/>
    </dxf>
  </rfmt>
  <rfmt sheetId="2" sqref="W108" start="0" length="2147483647">
    <dxf>
      <font/>
    </dxf>
  </rfmt>
  <rcc rId="3897" sId="2">
    <nc r="X108">
      <f>IF(AND(Q108&gt;0,O108&gt;0),O108,0)</f>
    </nc>
  </rcc>
  <rfmt sheetId="2" sqref="X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8" start="0" length="2147483647">
    <dxf>
      <font/>
    </dxf>
  </rfmt>
  <rfmt sheetId="2" sqref="X108" start="0" length="2147483647">
    <dxf>
      <font/>
    </dxf>
  </rfmt>
  <rcc rId="3898" sId="2">
    <nc r="AA108">
      <f>IF(OR(OR(F108="#N/A N/A",F108="#N/A Real Time"),OR(Z108="#N/A N/A",Z108="#N/A Real Time")),0,  F108 - Z108)</f>
    </nc>
  </rcc>
  <rfmt sheetId="2" sqref="AA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8" start="0" length="0">
    <dxf>
      <fill>
        <patternFill patternType="solid">
          <bgColor rgb="FFF2F2F2"/>
        </patternFill>
      </fill>
    </dxf>
  </rfmt>
  <rfmt sheetId="2" sqref="AA108" start="0" length="2147483647">
    <dxf>
      <font/>
    </dxf>
  </rfmt>
  <rfmt sheetId="2" sqref="AA108" start="0" length="2147483647">
    <dxf>
      <font/>
    </dxf>
  </rfmt>
  <rcc rId="3899" sId="2">
    <nc r="AB108">
      <f>IF(OR(Z108=0,Z108="#N/A N/A"),0,AA108 / Z108*100)</f>
    </nc>
  </rcc>
  <rfmt sheetId="2" sqref="AB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8" start="0" length="0">
    <dxf>
      <fill>
        <patternFill patternType="solid">
          <bgColor rgb="FFF2F2F2"/>
        </patternFill>
      </fill>
    </dxf>
  </rfmt>
  <rfmt sheetId="2" sqref="AB108" start="0" length="2147483647">
    <dxf>
      <font/>
    </dxf>
  </rfmt>
  <rfmt sheetId="2" sqref="AB108" start="0" length="2147483647">
    <dxf>
      <font/>
    </dxf>
  </rfmt>
  <rcc rId="3900" sId="2" numFmtId="4">
    <nc r="AC108">
      <v>98000</v>
    </nc>
  </rcc>
  <rfmt sheetId="2" sqref="AC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8" start="0" length="0">
    <dxf>
      <fill>
        <patternFill patternType="solid">
          <bgColor rgb="FFF2F2F2"/>
        </patternFill>
      </fill>
    </dxf>
  </rfmt>
  <rfmt sheetId="2" sqref="AC108" start="0" length="2147483647">
    <dxf>
      <font/>
    </dxf>
  </rfmt>
  <rfmt sheetId="2" sqref="AC108" start="0" length="2147483647">
    <dxf>
      <font/>
    </dxf>
  </rfmt>
  <rcc rId="3901" sId="2">
    <nc r="AD108">
      <f>IF(D108 = D230,1,_xll.BDP(K108,$AD$3)*L108)</f>
    </nc>
  </rcc>
  <rfmt sheetId="2" sqref="AD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8" start="0" length="0">
    <dxf>
      <fill>
        <patternFill patternType="solid">
          <bgColor rgb="FFF2F2F2"/>
        </patternFill>
      </fill>
    </dxf>
  </rfmt>
  <rfmt sheetId="2" sqref="AD108" start="0" length="2147483647">
    <dxf>
      <font/>
    </dxf>
  </rfmt>
  <rfmt sheetId="2" sqref="AD108" start="0" length="2147483647">
    <dxf>
      <font/>
    </dxf>
  </rfmt>
  <rcc rId="3902" sId="2">
    <nc r="AE108">
      <f>AA108*AC108*T108/AD108 / AF230</f>
    </nc>
  </rcc>
  <rfmt sheetId="2" sqref="AE1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8" start="0" length="0">
    <dxf>
      <fill>
        <patternFill patternType="solid">
          <bgColor rgb="FFF2F2F2"/>
        </patternFill>
      </fill>
    </dxf>
  </rfmt>
  <rfmt sheetId="2" sqref="AE108" start="0" length="2147483647">
    <dxf>
      <font/>
    </dxf>
  </rfmt>
  <rfmt sheetId="2" sqref="AE108" start="0" length="2147483647">
    <dxf>
      <font/>
    </dxf>
  </rfmt>
  <rrc rId="3903" sId="2" ref="A106:XFD10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06:XFD106" start="0" length="0"/>
    <rcc rId="0" sId="2">
      <nc r="B106">
        <v>2836</v>
      </nc>
    </rcc>
    <rcc rId="0" sId="2">
      <nc r="C106" t="inlineStr">
        <is>
          <t>PGS NO Equity</t>
        </is>
      </nc>
    </rcc>
    <rcc rId="0" sId="2">
      <nc r="D106">
        <f>_xll.BDP(C106,$D$3)</f>
      </nc>
    </rcc>
    <rcc rId="0" sId="2">
      <nc r="E106" t="inlineStr">
        <is>
          <t>Petroleum Geo-Services</t>
        </is>
      </nc>
    </rcc>
    <rcc rId="0" sId="2" s="1" dxf="1">
      <nc r="F106">
        <f>_xll.BDP(C106,$F$3)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06">
        <f>_xll.BDP(C106,$G$3)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06">
        <f>IF(OR(OR(G106="#N/A N/A",G106="#N/A Real Time"),OR(F106="#N/A N/A",F106="#N/A Real Time")),0,  G106 - F106)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06">
        <f>IF(OR(F106=0,F106="#N/A N/A"),0,H106 / F106*100)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06">
        <f>CONCATENATE(D230,D106, " Curncy")</f>
      </nc>
    </rcc>
    <rcc rId="0" sId="2">
      <nc r="L106">
        <f>IF(D106 = D230,1,_xll.BDP(K106,$L$3))</f>
      </nc>
    </rcc>
    <rcc rId="0" sId="2" s="1" dxf="1">
      <nc r="M106">
        <f>IF(D106 = D230,1,_xll.BDP(K106,$M$3)*L106)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06">
        <f>H106*J106*T106/M106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06">
        <f>N106 / Y230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06">
        <f>IF(J106=0,0,G106*J106*T106/M106)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06">
        <f>P106 / Y230*100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06">
        <f>IF(Q106&lt;0,Q106,0)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06">
        <f>IF(Q106&gt;0,Q106,0)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06">
        <f>IF(EXACT(D106,UPPER(D106)),1,0.01)/V106</f>
      </nc>
    </rcc>
    <rcc rId="0" sId="2">
      <nc r="U106">
        <v>0</v>
      </nc>
    </rcc>
    <rcc rId="0" sId="2">
      <nc r="V106">
        <v>1</v>
      </nc>
    </rcc>
    <rcc rId="0" sId="2" s="1" dxf="1">
      <nc r="W106">
        <f>IF(AND(Q106&lt;0,O106&gt;0),O106,0)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06">
        <f>IF(AND(Q106&gt;0,O106&gt;0),O106,0)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06">
        <f>_xll.BDH(C106,$Z$3,$D$1,$D$1)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06">
        <f>IF(OR(OR(F106="#N/A N/A",F106="#N/A Real Time"),OR(Z106="#N/A N/A",Z106="#N/A Real Time")),0,  F106 - Z106)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06">
        <f>IF(OR(Z106=0,Z106="#N/A N/A"),0,AA106 / Z106*100)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06">
        <f>IF(D106 = D230,1,_xll.BDP(K106,$AD$3)*L106)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06">
        <f>AA106*AC106*T106/AD106 / AF230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06" start="0" length="0">
      <dxf>
        <fill>
          <patternFill patternType="solid">
            <bgColor rgb="FFF2F2F2"/>
          </patternFill>
        </fill>
      </dxf>
    </rfmt>
  </rrc>
  <rrc rId="3904" sId="2" ref="A106:XFD106" action="deleteRow">
    <undo index="0" exp="area" dr="AE100:AE106" r="AE108" sId="2"/>
    <undo index="0" exp="area" dr="X100:X106" r="X108" sId="2"/>
    <undo index="0" exp="area" dr="W100:W106" r="W108" sId="2"/>
    <undo index="0" exp="area" dr="S100:S106" r="S108" sId="2"/>
    <undo index="0" exp="area" dr="R100:R106" r="R108" sId="2"/>
    <undo index="0" exp="area" dr="Q100:Q106" r="Q108" sId="2"/>
    <undo index="0" exp="area" dr="P100:P106" r="P108" sId="2"/>
    <undo index="0" exp="area" dr="O100:O106" r="O108" sId="2"/>
    <undo index="0" exp="area" dr="N100:N106" r="N108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06:XFD106" start="0" length="0"/>
    <rcc rId="0" sId="2">
      <nc r="B106">
        <v>2014</v>
      </nc>
    </rcc>
    <rcc rId="0" sId="2">
      <nc r="C106" t="inlineStr">
        <is>
          <t>SDRL NO Equity</t>
        </is>
      </nc>
    </rcc>
    <rcc rId="0" sId="2">
      <nc r="D106">
        <f>_xll.BDP(C106,$D$3)</f>
      </nc>
    </rcc>
    <rcc rId="0" sId="2">
      <nc r="E106" t="inlineStr">
        <is>
          <t>Seadrill</t>
        </is>
      </nc>
    </rcc>
    <rcc rId="0" sId="2" s="1" dxf="1">
      <nc r="F106">
        <f>_xll.BDP(C106,$F$3)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06">
        <f>_xll.BDP(C106,$G$3)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06">
        <f>IF(OR(OR(G106="#N/A N/A",G106="#N/A Real Time"),OR(F106="#N/A N/A",F106="#N/A Real Time")),0,  G106 - F106)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06">
        <f>IF(OR(F106=0,F106="#N/A N/A"),0,H106 / F106*100)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06">
        <f>CONCATENATE(D229,D106, " Curncy")</f>
      </nc>
    </rcc>
    <rcc rId="0" sId="2">
      <nc r="L106">
        <f>IF(D106 = D229,1,_xll.BDP(K106,$L$3))</f>
      </nc>
    </rcc>
    <rcc rId="0" sId="2" s="1" dxf="1">
      <nc r="M106">
        <f>IF(D106 = D229,1,_xll.BDP(K106,$M$3)*L106)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06">
        <f>H106*J106*T106/M106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06">
        <f>N106 / Y229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06">
        <f>IF(J106=0,0,G106*J106*T106/M106)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06">
        <f>P106 / Y229*100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06">
        <f>IF(Q106&lt;0,Q106,0)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06">
        <f>IF(Q106&gt;0,Q106,0)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06">
        <f>IF(EXACT(D106,UPPER(D106)),1,0.01)/V106</f>
      </nc>
    </rcc>
    <rcc rId="0" sId="2">
      <nc r="U106">
        <v>0</v>
      </nc>
    </rcc>
    <rcc rId="0" sId="2">
      <nc r="V106">
        <v>1</v>
      </nc>
    </rcc>
    <rcc rId="0" sId="2" s="1" dxf="1">
      <nc r="W106">
        <f>IF(AND(Q106&lt;0,O106&gt;0),O106,0)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06">
        <f>IF(AND(Q106&gt;0,O106&gt;0),O106,0)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06">
        <f>_xll.BDH(C106,$Z$3,$D$1,$D$1)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06">
        <f>IF(OR(OR(F106="#N/A N/A",F106="#N/A Real Time"),OR(Z106="#N/A N/A",Z106="#N/A Real Time")),0,  F106 - Z106)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06">
        <f>IF(OR(Z106=0,Z106="#N/A N/A"),0,AA106 / Z106*100)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06">
        <f>IF(D106 = D229,1,_xll.BDP(K106,$AD$3)*L106)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06">
        <f>AA106*AC106*T106/AD106 / AF229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06" start="0" length="0">
      <dxf>
        <fill>
          <patternFill patternType="solid">
            <bgColor rgb="FFF2F2F2"/>
          </patternFill>
        </fill>
      </dxf>
    </rfmt>
  </rrc>
  <rfmt sheetId="2" sqref="A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07" start="0" length="2147483647">
    <dxf>
      <font>
        <b/>
      </font>
    </dxf>
  </rfmt>
  <rfmt sheetId="2" sqref="A107" start="0" length="2147483647">
    <dxf>
      <font/>
    </dxf>
  </rfmt>
  <rfmt sheetId="2" sqref="A107" start="0" length="0">
    <dxf>
      <border>
        <left/>
        <right/>
        <top style="thin">
          <color indexed="64"/>
        </top>
        <bottom/>
      </border>
    </dxf>
  </rfmt>
  <rfmt sheetId="2" sqref="A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07" start="0" length="2147483647">
    <dxf>
      <font>
        <b/>
      </font>
    </dxf>
  </rfmt>
  <rfmt sheetId="2" sqref="B107" start="0" length="2147483647">
    <dxf>
      <font/>
    </dxf>
  </rfmt>
  <rfmt sheetId="2" sqref="B107" start="0" length="0">
    <dxf>
      <border>
        <left/>
        <right/>
        <top style="thin">
          <color indexed="64"/>
        </top>
        <bottom/>
      </border>
    </dxf>
  </rfmt>
  <rfmt sheetId="2" sqref="B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07" start="0" length="2147483647">
    <dxf>
      <font>
        <b/>
      </font>
    </dxf>
  </rfmt>
  <rfmt sheetId="2" sqref="C107" start="0" length="2147483647">
    <dxf>
      <font/>
    </dxf>
  </rfmt>
  <rfmt sheetId="2" sqref="C107" start="0" length="0">
    <dxf>
      <border>
        <left/>
        <right/>
        <top style="thin">
          <color indexed="64"/>
        </top>
        <bottom/>
      </border>
    </dxf>
  </rfmt>
  <rfmt sheetId="2" sqref="C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07" start="0" length="2147483647">
    <dxf>
      <font>
        <b/>
      </font>
    </dxf>
  </rfmt>
  <rfmt sheetId="2" sqref="D107" start="0" length="2147483647">
    <dxf>
      <font/>
    </dxf>
  </rfmt>
  <rfmt sheetId="2" sqref="D107" start="0" length="0">
    <dxf>
      <border>
        <left/>
        <right/>
        <top style="thin">
          <color indexed="64"/>
        </top>
        <bottom/>
      </border>
    </dxf>
  </rfmt>
  <rfmt sheetId="2" sqref="D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07" start="0" length="2147483647">
    <dxf>
      <font>
        <b/>
      </font>
    </dxf>
  </rfmt>
  <rfmt sheetId="2" sqref="E107" start="0" length="2147483647">
    <dxf>
      <font/>
    </dxf>
  </rfmt>
  <rfmt sheetId="2" sqref="E107" start="0" length="0">
    <dxf>
      <border>
        <left/>
        <right/>
        <top style="thin">
          <color indexed="64"/>
        </top>
        <bottom/>
      </border>
    </dxf>
  </rfmt>
  <rfmt sheetId="2" sqref="E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07" start="0" length="2147483647">
    <dxf>
      <font>
        <b/>
      </font>
    </dxf>
  </rfmt>
  <rfmt sheetId="2" sqref="F107" start="0" length="2147483647">
    <dxf>
      <font/>
    </dxf>
  </rfmt>
  <rfmt sheetId="2" sqref="F107" start="0" length="0">
    <dxf>
      <border>
        <left/>
        <right/>
        <top style="thin">
          <color indexed="64"/>
        </top>
        <bottom/>
      </border>
    </dxf>
  </rfmt>
  <rfmt sheetId="2" sqref="F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07" start="0" length="2147483647">
    <dxf>
      <font>
        <b/>
      </font>
    </dxf>
  </rfmt>
  <rfmt sheetId="2" sqref="G107" start="0" length="2147483647">
    <dxf>
      <font/>
    </dxf>
  </rfmt>
  <rfmt sheetId="2" sqref="G107" start="0" length="0">
    <dxf>
      <border>
        <left/>
        <right/>
        <top style="thin">
          <color indexed="64"/>
        </top>
        <bottom/>
      </border>
    </dxf>
  </rfmt>
  <rfmt sheetId="2" sqref="G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07" start="0" length="2147483647">
    <dxf>
      <font>
        <b/>
      </font>
    </dxf>
  </rfmt>
  <rfmt sheetId="2" sqref="H107" start="0" length="2147483647">
    <dxf>
      <font/>
    </dxf>
  </rfmt>
  <rfmt sheetId="2" sqref="H107" start="0" length="0">
    <dxf>
      <border>
        <left/>
        <right/>
        <top style="thin">
          <color indexed="64"/>
        </top>
        <bottom/>
      </border>
    </dxf>
  </rfmt>
  <rfmt sheetId="2" sqref="H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07" start="0" length="2147483647">
    <dxf>
      <font>
        <b/>
      </font>
    </dxf>
  </rfmt>
  <rfmt sheetId="2" sqref="I107" start="0" length="2147483647">
    <dxf>
      <font/>
    </dxf>
  </rfmt>
  <rfmt sheetId="2" sqref="I107" start="0" length="0">
    <dxf>
      <border>
        <left/>
        <right/>
        <top style="thin">
          <color indexed="64"/>
        </top>
        <bottom/>
      </border>
    </dxf>
  </rfmt>
  <rfmt sheetId="2" sqref="I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07" start="0" length="2147483647">
    <dxf>
      <font>
        <b/>
      </font>
    </dxf>
  </rfmt>
  <rfmt sheetId="2" sqref="J107" start="0" length="2147483647">
    <dxf>
      <font/>
    </dxf>
  </rfmt>
  <rfmt sheetId="2" sqref="J107" start="0" length="0">
    <dxf>
      <border>
        <left/>
        <right/>
        <top style="thin">
          <color indexed="64"/>
        </top>
        <bottom/>
      </border>
    </dxf>
  </rfmt>
  <rfmt sheetId="2" sqref="J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07" start="0" length="2147483647">
    <dxf>
      <font>
        <b/>
      </font>
    </dxf>
  </rfmt>
  <rfmt sheetId="2" sqref="K107" start="0" length="2147483647">
    <dxf>
      <font/>
    </dxf>
  </rfmt>
  <rfmt sheetId="2" sqref="K107" start="0" length="0">
    <dxf>
      <border>
        <left/>
        <right/>
        <top style="thin">
          <color indexed="64"/>
        </top>
        <bottom/>
      </border>
    </dxf>
  </rfmt>
  <rfmt sheetId="2" sqref="K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07" start="0" length="2147483647">
    <dxf>
      <font>
        <b/>
      </font>
    </dxf>
  </rfmt>
  <rfmt sheetId="2" sqref="L107" start="0" length="2147483647">
    <dxf>
      <font/>
    </dxf>
  </rfmt>
  <rfmt sheetId="2" sqref="L107" start="0" length="0">
    <dxf>
      <border>
        <left/>
        <right/>
        <top style="thin">
          <color indexed="64"/>
        </top>
        <bottom/>
      </border>
    </dxf>
  </rfmt>
  <rfmt sheetId="2" sqref="L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07" start="0" length="2147483647">
    <dxf>
      <font>
        <b/>
      </font>
    </dxf>
  </rfmt>
  <rfmt sheetId="2" sqref="M107" start="0" length="2147483647">
    <dxf>
      <font/>
    </dxf>
  </rfmt>
  <rfmt sheetId="2" sqref="M107" start="0" length="0">
    <dxf>
      <border>
        <left/>
        <right/>
        <top style="thin">
          <color indexed="64"/>
        </top>
        <bottom/>
      </border>
    </dxf>
  </rfmt>
  <rfmt sheetId="2" sqref="M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5" sId="2">
    <oc r="N107">
      <f xml:space="preserve"> SUM(N100:N105)</f>
    </oc>
    <nc r="N107">
      <f xml:space="preserve"> SUM(N100:N106)</f>
    </nc>
  </rcc>
  <rfmt sheetId="2" sqref="N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07" start="0" length="2147483647">
    <dxf>
      <font>
        <b/>
      </font>
    </dxf>
  </rfmt>
  <rfmt sheetId="2" sqref="N107" start="0" length="2147483647">
    <dxf>
      <font/>
    </dxf>
  </rfmt>
  <rfmt sheetId="2" sqref="N107" start="0" length="0">
    <dxf>
      <border>
        <left/>
        <right/>
        <top style="thin">
          <color indexed="64"/>
        </top>
        <bottom/>
      </border>
    </dxf>
  </rfmt>
  <rfmt sheetId="2" sqref="N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6" sId="2">
    <oc r="O107">
      <f xml:space="preserve"> SUM(O100:O105)</f>
    </oc>
    <nc r="O107">
      <f xml:space="preserve"> SUM(O100:O106)</f>
    </nc>
  </rcc>
  <rfmt sheetId="2" sqref="O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07" start="0" length="2147483647">
    <dxf>
      <font/>
    </dxf>
  </rfmt>
  <rfmt sheetId="2" sqref="O107" start="0" length="2147483647">
    <dxf>
      <font/>
    </dxf>
  </rfmt>
  <rfmt sheetId="2" sqref="O107" start="0" length="0">
    <dxf>
      <border>
        <left/>
        <right/>
        <top style="thin">
          <color indexed="64"/>
        </top>
        <bottom/>
      </border>
    </dxf>
  </rfmt>
  <rfmt sheetId="2" sqref="O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7" sId="2">
    <oc r="P107">
      <f xml:space="preserve"> SUM(P100:P105)</f>
    </oc>
    <nc r="P107">
      <f xml:space="preserve"> SUM(P100:P106)</f>
    </nc>
  </rcc>
  <rfmt sheetId="2" sqref="P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07" start="0" length="2147483647">
    <dxf>
      <font>
        <b/>
      </font>
    </dxf>
  </rfmt>
  <rfmt sheetId="2" sqref="P107" start="0" length="2147483647">
    <dxf>
      <font/>
    </dxf>
  </rfmt>
  <rfmt sheetId="2" sqref="P107" start="0" length="0">
    <dxf>
      <border>
        <left/>
        <right/>
        <top style="thin">
          <color indexed="64"/>
        </top>
        <bottom/>
      </border>
    </dxf>
  </rfmt>
  <rfmt sheetId="2" sqref="P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8" sId="2">
    <oc r="Q107">
      <f xml:space="preserve"> SUM(Q100:Q105)</f>
    </oc>
    <nc r="Q107">
      <f xml:space="preserve"> SUM(Q100:Q106)</f>
    </nc>
  </rcc>
  <rfmt sheetId="2" sqref="Q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07" start="0" length="2147483647">
    <dxf>
      <font>
        <b/>
      </font>
    </dxf>
  </rfmt>
  <rfmt sheetId="2" sqref="Q107" start="0" length="2147483647">
    <dxf>
      <font/>
    </dxf>
  </rfmt>
  <rfmt sheetId="2" sqref="Q107" start="0" length="0">
    <dxf>
      <border>
        <left/>
        <right/>
        <top style="thin">
          <color indexed="64"/>
        </top>
        <bottom/>
      </border>
    </dxf>
  </rfmt>
  <rfmt sheetId="2" sqref="Q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09" sId="2">
    <oc r="R107">
      <f xml:space="preserve"> SUM(R100:R105)</f>
    </oc>
    <nc r="R107">
      <f xml:space="preserve"> SUM(R100:R106)</f>
    </nc>
  </rcc>
  <rfmt sheetId="2" sqref="R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07" start="0" length="2147483647">
    <dxf>
      <font>
        <b/>
      </font>
    </dxf>
  </rfmt>
  <rfmt sheetId="2" sqref="R107" start="0" length="2147483647">
    <dxf>
      <font/>
    </dxf>
  </rfmt>
  <rfmt sheetId="2" sqref="R107" start="0" length="0">
    <dxf>
      <border>
        <left/>
        <right/>
        <top style="thin">
          <color indexed="64"/>
        </top>
        <bottom/>
      </border>
    </dxf>
  </rfmt>
  <rfmt sheetId="2" sqref="R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0" sId="2">
    <oc r="S107">
      <f xml:space="preserve"> SUM(S100:S105)</f>
    </oc>
    <nc r="S107">
      <f xml:space="preserve"> SUM(S100:S106)</f>
    </nc>
  </rcc>
  <rfmt sheetId="2" sqref="S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07" start="0" length="2147483647">
    <dxf>
      <font>
        <b/>
      </font>
    </dxf>
  </rfmt>
  <rfmt sheetId="2" sqref="S107" start="0" length="2147483647">
    <dxf>
      <font/>
    </dxf>
  </rfmt>
  <rfmt sheetId="2" sqref="S107" start="0" length="0">
    <dxf>
      <border>
        <left/>
        <right/>
        <top style="thin">
          <color indexed="64"/>
        </top>
        <bottom/>
      </border>
    </dxf>
  </rfmt>
  <rfmt sheetId="2" sqref="S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07" start="0" length="2147483647">
    <dxf>
      <font>
        <b/>
      </font>
    </dxf>
  </rfmt>
  <rfmt sheetId="2" sqref="T107" start="0" length="2147483647">
    <dxf>
      <font/>
    </dxf>
  </rfmt>
  <rfmt sheetId="2" sqref="T107" start="0" length="0">
    <dxf>
      <border>
        <left/>
        <right/>
        <top style="thin">
          <color indexed="64"/>
        </top>
        <bottom/>
      </border>
    </dxf>
  </rfmt>
  <rfmt sheetId="2" sqref="T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07" start="0" length="2147483647">
    <dxf>
      <font>
        <b/>
      </font>
    </dxf>
  </rfmt>
  <rfmt sheetId="2" sqref="U107" start="0" length="2147483647">
    <dxf>
      <font/>
    </dxf>
  </rfmt>
  <rfmt sheetId="2" sqref="U107" start="0" length="0">
    <dxf>
      <border>
        <left/>
        <right/>
        <top style="thin">
          <color indexed="64"/>
        </top>
        <bottom/>
      </border>
    </dxf>
  </rfmt>
  <rfmt sheetId="2" sqref="U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07" start="0" length="2147483647">
    <dxf>
      <font>
        <b/>
      </font>
    </dxf>
  </rfmt>
  <rfmt sheetId="2" sqref="V107" start="0" length="2147483647">
    <dxf>
      <font/>
    </dxf>
  </rfmt>
  <rfmt sheetId="2" sqref="V107" start="0" length="0">
    <dxf>
      <border>
        <left/>
        <right/>
        <top style="thin">
          <color indexed="64"/>
        </top>
        <bottom/>
      </border>
    </dxf>
  </rfmt>
  <rfmt sheetId="2" sqref="V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1" sId="2">
    <oc r="W107">
      <f xml:space="preserve"> SUM(W100:W105)</f>
    </oc>
    <nc r="W107">
      <f xml:space="preserve"> SUM(W100:W106)</f>
    </nc>
  </rcc>
  <rfmt sheetId="2" sqref="W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07" start="0" length="2147483647">
    <dxf>
      <font>
        <b/>
      </font>
    </dxf>
  </rfmt>
  <rfmt sheetId="2" sqref="W107" start="0" length="2147483647">
    <dxf>
      <font/>
    </dxf>
  </rfmt>
  <rfmt sheetId="2" sqref="W107" start="0" length="0">
    <dxf>
      <border>
        <left/>
        <right/>
        <top style="thin">
          <color indexed="64"/>
        </top>
        <bottom/>
      </border>
    </dxf>
  </rfmt>
  <rfmt sheetId="2" sqref="W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2" sId="2">
    <oc r="X107">
      <f xml:space="preserve"> SUM(X100:X105)</f>
    </oc>
    <nc r="X107">
      <f xml:space="preserve"> SUM(X100:X106)</f>
    </nc>
  </rcc>
  <rfmt sheetId="2" sqref="X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07" start="0" length="2147483647">
    <dxf>
      <font>
        <b/>
      </font>
    </dxf>
  </rfmt>
  <rfmt sheetId="2" sqref="X107" start="0" length="2147483647">
    <dxf>
      <font/>
    </dxf>
  </rfmt>
  <rfmt sheetId="2" sqref="X107" start="0" length="0">
    <dxf>
      <border>
        <left/>
        <right/>
        <top style="thin">
          <color indexed="64"/>
        </top>
        <bottom/>
      </border>
    </dxf>
  </rfmt>
  <rfmt sheetId="2" sqref="X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07" start="0" length="2147483647">
    <dxf>
      <font>
        <b/>
      </font>
    </dxf>
  </rfmt>
  <rfmt sheetId="2" sqref="Y107" start="0" length="2147483647">
    <dxf>
      <font/>
    </dxf>
  </rfmt>
  <rfmt sheetId="2" sqref="Y107" start="0" length="0">
    <dxf>
      <border>
        <left/>
        <right/>
        <top style="thin">
          <color indexed="64"/>
        </top>
        <bottom/>
      </border>
    </dxf>
  </rfmt>
  <rfmt sheetId="2" sqref="Y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07" start="0" length="0">
    <dxf>
      <fill>
        <patternFill patternType="solid">
          <bgColor rgb="FFF2F2F2"/>
        </patternFill>
      </fill>
    </dxf>
  </rfmt>
  <rfmt sheetId="2" sqref="Z107" start="0" length="2147483647">
    <dxf>
      <font>
        <b/>
      </font>
    </dxf>
  </rfmt>
  <rfmt sheetId="2" sqref="Z107" start="0" length="2147483647">
    <dxf>
      <font/>
    </dxf>
  </rfmt>
  <rfmt sheetId="2" sqref="Z107" start="0" length="0">
    <dxf>
      <border>
        <left/>
        <right/>
        <top style="thin">
          <color indexed="64"/>
        </top>
        <bottom/>
      </border>
    </dxf>
  </rfmt>
  <rfmt sheetId="2" sqref="Z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07" start="0" length="0">
    <dxf>
      <fill>
        <patternFill patternType="solid">
          <bgColor rgb="FFF2F2F2"/>
        </patternFill>
      </fill>
    </dxf>
  </rfmt>
  <rfmt sheetId="2" sqref="AA107" start="0" length="2147483647">
    <dxf>
      <font>
        <b/>
      </font>
    </dxf>
  </rfmt>
  <rfmt sheetId="2" sqref="AA107" start="0" length="2147483647">
    <dxf>
      <font/>
    </dxf>
  </rfmt>
  <rfmt sheetId="2" sqref="AA107" start="0" length="0">
    <dxf>
      <border>
        <left/>
        <right/>
        <top style="thin">
          <color indexed="64"/>
        </top>
        <bottom/>
      </border>
    </dxf>
  </rfmt>
  <rfmt sheetId="2" sqref="AA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07" start="0" length="0">
    <dxf>
      <fill>
        <patternFill patternType="solid">
          <bgColor rgb="FFF2F2F2"/>
        </patternFill>
      </fill>
    </dxf>
  </rfmt>
  <rfmt sheetId="2" sqref="AB107" start="0" length="2147483647">
    <dxf>
      <font>
        <b/>
      </font>
    </dxf>
  </rfmt>
  <rfmt sheetId="2" sqref="AB107" start="0" length="2147483647">
    <dxf>
      <font/>
    </dxf>
  </rfmt>
  <rfmt sheetId="2" sqref="AB107" start="0" length="0">
    <dxf>
      <border>
        <left/>
        <right/>
        <top style="thin">
          <color indexed="64"/>
        </top>
        <bottom/>
      </border>
    </dxf>
  </rfmt>
  <rfmt sheetId="2" sqref="AB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07" start="0" length="0">
    <dxf>
      <fill>
        <patternFill patternType="solid">
          <bgColor rgb="FFF2F2F2"/>
        </patternFill>
      </fill>
    </dxf>
  </rfmt>
  <rfmt sheetId="2" sqref="AC107" start="0" length="2147483647">
    <dxf>
      <font>
        <b/>
      </font>
    </dxf>
  </rfmt>
  <rfmt sheetId="2" sqref="AC107" start="0" length="2147483647">
    <dxf>
      <font/>
    </dxf>
  </rfmt>
  <rfmt sheetId="2" sqref="AC107" start="0" length="0">
    <dxf>
      <border>
        <left/>
        <right/>
        <top style="thin">
          <color indexed="64"/>
        </top>
        <bottom/>
      </border>
    </dxf>
  </rfmt>
  <rfmt sheetId="2" sqref="AC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07" start="0" length="0">
    <dxf>
      <fill>
        <patternFill patternType="solid">
          <bgColor rgb="FFF2F2F2"/>
        </patternFill>
      </fill>
    </dxf>
  </rfmt>
  <rfmt sheetId="2" sqref="AD107" start="0" length="2147483647">
    <dxf>
      <font>
        <b/>
      </font>
    </dxf>
  </rfmt>
  <rfmt sheetId="2" sqref="AD107" start="0" length="2147483647">
    <dxf>
      <font/>
    </dxf>
  </rfmt>
  <rfmt sheetId="2" sqref="AD107" start="0" length="0">
    <dxf>
      <border>
        <left/>
        <right/>
        <top style="thin">
          <color indexed="64"/>
        </top>
        <bottom/>
      </border>
    </dxf>
  </rfmt>
  <rfmt sheetId="2" sqref="AD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3" sId="2">
    <oc r="AE107">
      <f xml:space="preserve"> SUM(AE100:AE105)</f>
    </oc>
    <nc r="AE107">
      <f xml:space="preserve"> SUM(AE100:AE106)</f>
    </nc>
  </rcc>
  <rfmt sheetId="2" sqref="AE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07" start="0" length="0">
    <dxf>
      <fill>
        <patternFill patternType="solid">
          <bgColor rgb="FFF2F2F2"/>
        </patternFill>
      </fill>
    </dxf>
  </rfmt>
  <rfmt sheetId="2" sqref="AE107" start="0" length="2147483647">
    <dxf>
      <font/>
    </dxf>
  </rfmt>
  <rfmt sheetId="2" sqref="AE107" start="0" length="2147483647">
    <dxf>
      <font/>
    </dxf>
  </rfmt>
  <rfmt sheetId="2" sqref="AE107" start="0" length="0">
    <dxf>
      <border>
        <left/>
        <right/>
        <top style="thin">
          <color indexed="64"/>
        </top>
        <bottom/>
      </border>
    </dxf>
  </rfmt>
  <rfmt sheetId="2" sqref="AE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0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07" start="0" length="0">
    <dxf>
      <fill>
        <patternFill patternType="solid">
          <bgColor rgb="FFF2F2F2"/>
        </patternFill>
      </fill>
    </dxf>
  </rfmt>
  <rfmt sheetId="2" sqref="AF107" start="0" length="2147483647">
    <dxf>
      <font>
        <b/>
      </font>
    </dxf>
  </rfmt>
  <rfmt sheetId="2" sqref="AF107" start="0" length="2147483647">
    <dxf>
      <font/>
    </dxf>
  </rfmt>
  <rfmt sheetId="2" sqref="AF107" start="0" length="0">
    <dxf>
      <border>
        <left/>
        <right/>
        <top style="thin">
          <color indexed="64"/>
        </top>
        <bottom/>
      </border>
    </dxf>
  </rfmt>
  <rfmt sheetId="2" sqref="AF10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14" sId="2" numFmtId="4">
    <oc r="J109">
      <v>242965</v>
    </oc>
    <nc r="J109">
      <v>107824</v>
    </nc>
  </rcc>
  <rcc rId="3915" sId="2" numFmtId="4">
    <oc r="AC109">
      <v>242965</v>
    </oc>
    <nc r="AC109">
      <v>107824</v>
    </nc>
  </rcc>
  <rcc rId="3916" sId="2" numFmtId="4">
    <oc r="J110">
      <v>-278000</v>
    </oc>
    <nc r="J110">
      <v>-110625</v>
    </nc>
  </rcc>
  <rcc rId="3917" sId="2" numFmtId="4">
    <oc r="AC110">
      <v>-278000</v>
    </oc>
    <nc r="AC110">
      <v>-110625</v>
    </nc>
  </rcc>
  <rrc rId="3918" sId="2" ref="A112:XFD112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12:AF112" start="0" length="0">
    <dxf>
      <fill>
        <patternFill patternType="none">
          <bgColor indexed="65"/>
        </patternFill>
      </fill>
    </dxf>
  </rfmt>
  <rfmt sheetId="2" sqref="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2" start="0" length="2147483647">
    <dxf>
      <font>
        <b/>
      </font>
    </dxf>
  </rfmt>
  <rfmt sheetId="2" sqref="A112" start="0" length="2147483647">
    <dxf>
      <font/>
    </dxf>
  </rfmt>
  <rfmt sheetId="2" sqref="A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2" start="0" length="2147483647">
    <dxf>
      <font>
        <b/>
      </font>
    </dxf>
  </rfmt>
  <rfmt sheetId="2" sqref="B112" start="0" length="2147483647">
    <dxf>
      <font/>
    </dxf>
  </rfmt>
  <rfmt sheetId="2" sqref="B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2" start="0" length="2147483647">
    <dxf>
      <font>
        <b/>
      </font>
    </dxf>
  </rfmt>
  <rfmt sheetId="2" sqref="C112" start="0" length="2147483647">
    <dxf>
      <font/>
    </dxf>
  </rfmt>
  <rfmt sheetId="2" sqref="C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2" start="0" length="2147483647">
    <dxf>
      <font>
        <b/>
      </font>
    </dxf>
  </rfmt>
  <rfmt sheetId="2" sqref="D112" start="0" length="2147483647">
    <dxf>
      <font/>
    </dxf>
  </rfmt>
  <rfmt sheetId="2" sqref="D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2" start="0" length="2147483647">
    <dxf>
      <font>
        <b/>
      </font>
    </dxf>
  </rfmt>
  <rfmt sheetId="2" sqref="E112" start="0" length="2147483647">
    <dxf>
      <font/>
    </dxf>
  </rfmt>
  <rfmt sheetId="2" sqref="E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2" start="0" length="2147483647">
    <dxf>
      <font>
        <b/>
      </font>
    </dxf>
  </rfmt>
  <rfmt sheetId="2" sqref="F112" start="0" length="2147483647">
    <dxf>
      <font/>
    </dxf>
  </rfmt>
  <rfmt sheetId="2" sqref="F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2" start="0" length="2147483647">
    <dxf>
      <font>
        <b/>
      </font>
    </dxf>
  </rfmt>
  <rfmt sheetId="2" sqref="G112" start="0" length="2147483647">
    <dxf>
      <font/>
    </dxf>
  </rfmt>
  <rfmt sheetId="2" sqref="G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2" start="0" length="2147483647">
    <dxf>
      <font>
        <b/>
      </font>
    </dxf>
  </rfmt>
  <rfmt sheetId="2" sqref="H112" start="0" length="2147483647">
    <dxf>
      <font/>
    </dxf>
  </rfmt>
  <rfmt sheetId="2" sqref="H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2" start="0" length="2147483647">
    <dxf>
      <font>
        <b/>
      </font>
    </dxf>
  </rfmt>
  <rfmt sheetId="2" sqref="I112" start="0" length="2147483647">
    <dxf>
      <font/>
    </dxf>
  </rfmt>
  <rfmt sheetId="2" sqref="I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2" start="0" length="2147483647">
    <dxf>
      <font>
        <b/>
      </font>
    </dxf>
  </rfmt>
  <rfmt sheetId="2" sqref="J112" start="0" length="2147483647">
    <dxf>
      <font/>
    </dxf>
  </rfmt>
  <rfmt sheetId="2" sqref="J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2" start="0" length="2147483647">
    <dxf>
      <font>
        <b/>
      </font>
    </dxf>
  </rfmt>
  <rfmt sheetId="2" sqref="K112" start="0" length="2147483647">
    <dxf>
      <font/>
    </dxf>
  </rfmt>
  <rfmt sheetId="2" sqref="K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2" start="0" length="2147483647">
    <dxf>
      <font>
        <b/>
      </font>
    </dxf>
  </rfmt>
  <rfmt sheetId="2" sqref="L112" start="0" length="2147483647">
    <dxf>
      <font/>
    </dxf>
  </rfmt>
  <rfmt sheetId="2" sqref="L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2" start="0" length="2147483647">
    <dxf>
      <font>
        <b/>
      </font>
    </dxf>
  </rfmt>
  <rfmt sheetId="2" sqref="M112" start="0" length="2147483647">
    <dxf>
      <font/>
    </dxf>
  </rfmt>
  <rfmt sheetId="2" sqref="M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N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2" start="0" length="2147483647">
    <dxf>
      <font>
        <b/>
      </font>
    </dxf>
  </rfmt>
  <rfmt sheetId="2" sqref="N112" start="0" length="2147483647">
    <dxf>
      <font/>
    </dxf>
  </rfmt>
  <rfmt sheetId="2" sqref="N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O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2" start="0" length="2147483647">
    <dxf>
      <font/>
    </dxf>
  </rfmt>
  <rfmt sheetId="2" sqref="O112" start="0" length="2147483647">
    <dxf>
      <font/>
    </dxf>
  </rfmt>
  <rfmt sheetId="2" sqref="O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P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2" start="0" length="2147483647">
    <dxf>
      <font>
        <b/>
      </font>
    </dxf>
  </rfmt>
  <rfmt sheetId="2" sqref="P112" start="0" length="2147483647">
    <dxf>
      <font/>
    </dxf>
  </rfmt>
  <rfmt sheetId="2" sqref="P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Q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2" start="0" length="2147483647">
    <dxf>
      <font>
        <b/>
      </font>
    </dxf>
  </rfmt>
  <rfmt sheetId="2" sqref="Q112" start="0" length="2147483647">
    <dxf>
      <font/>
    </dxf>
  </rfmt>
  <rfmt sheetId="2" sqref="Q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R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2" start="0" length="2147483647">
    <dxf>
      <font>
        <b/>
      </font>
    </dxf>
  </rfmt>
  <rfmt sheetId="2" sqref="R112" start="0" length="2147483647">
    <dxf>
      <font/>
    </dxf>
  </rfmt>
  <rfmt sheetId="2" sqref="R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S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2" start="0" length="2147483647">
    <dxf>
      <font>
        <b/>
      </font>
    </dxf>
  </rfmt>
  <rfmt sheetId="2" sqref="S112" start="0" length="2147483647">
    <dxf>
      <font/>
    </dxf>
  </rfmt>
  <rfmt sheetId="2" sqref="S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2" start="0" length="2147483647">
    <dxf>
      <font>
        <b/>
      </font>
    </dxf>
  </rfmt>
  <rfmt sheetId="2" sqref="T112" start="0" length="2147483647">
    <dxf>
      <font/>
    </dxf>
  </rfmt>
  <rfmt sheetId="2" sqref="T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2" start="0" length="2147483647">
    <dxf>
      <font>
        <b/>
      </font>
    </dxf>
  </rfmt>
  <rfmt sheetId="2" sqref="U112" start="0" length="2147483647">
    <dxf>
      <font/>
    </dxf>
  </rfmt>
  <rfmt sheetId="2" sqref="U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2" start="0" length="2147483647">
    <dxf>
      <font>
        <b/>
      </font>
    </dxf>
  </rfmt>
  <rfmt sheetId="2" sqref="V112" start="0" length="2147483647">
    <dxf>
      <font/>
    </dxf>
  </rfmt>
  <rfmt sheetId="2" sqref="V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W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2" start="0" length="2147483647">
    <dxf>
      <font>
        <b/>
      </font>
    </dxf>
  </rfmt>
  <rfmt sheetId="2" sqref="W112" start="0" length="2147483647">
    <dxf>
      <font/>
    </dxf>
  </rfmt>
  <rfmt sheetId="2" sqref="W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X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2" start="0" length="2147483647">
    <dxf>
      <font>
        <b/>
      </font>
    </dxf>
  </rfmt>
  <rfmt sheetId="2" sqref="X112" start="0" length="2147483647">
    <dxf>
      <font/>
    </dxf>
  </rfmt>
  <rfmt sheetId="2" sqref="X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2" start="0" length="2147483647">
    <dxf>
      <font>
        <b/>
      </font>
    </dxf>
  </rfmt>
  <rfmt sheetId="2" sqref="Y112" start="0" length="2147483647">
    <dxf>
      <font/>
    </dxf>
  </rfmt>
  <rfmt sheetId="2" sqref="Y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2" start="0" length="0">
    <dxf>
      <fill>
        <patternFill patternType="solid">
          <bgColor rgb="FFF2F2F2"/>
        </patternFill>
      </fill>
    </dxf>
  </rfmt>
  <rfmt sheetId="2" sqref="Z112" start="0" length="2147483647">
    <dxf>
      <font>
        <b/>
      </font>
    </dxf>
  </rfmt>
  <rfmt sheetId="2" sqref="Z112" start="0" length="2147483647">
    <dxf>
      <font/>
    </dxf>
  </rfmt>
  <rfmt sheetId="2" sqref="Z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2" start="0" length="0">
    <dxf>
      <fill>
        <patternFill patternType="solid">
          <bgColor rgb="FFF2F2F2"/>
        </patternFill>
      </fill>
    </dxf>
  </rfmt>
  <rfmt sheetId="2" sqref="AA112" start="0" length="2147483647">
    <dxf>
      <font>
        <b/>
      </font>
    </dxf>
  </rfmt>
  <rfmt sheetId="2" sqref="AA112" start="0" length="2147483647">
    <dxf>
      <font/>
    </dxf>
  </rfmt>
  <rfmt sheetId="2" sqref="AA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2" start="0" length="0">
    <dxf>
      <fill>
        <patternFill patternType="solid">
          <bgColor rgb="FFF2F2F2"/>
        </patternFill>
      </fill>
    </dxf>
  </rfmt>
  <rfmt sheetId="2" sqref="AB112" start="0" length="2147483647">
    <dxf>
      <font>
        <b/>
      </font>
    </dxf>
  </rfmt>
  <rfmt sheetId="2" sqref="AB112" start="0" length="2147483647">
    <dxf>
      <font/>
    </dxf>
  </rfmt>
  <rfmt sheetId="2" sqref="AB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2" start="0" length="0">
    <dxf>
      <fill>
        <patternFill patternType="solid">
          <bgColor rgb="FFF2F2F2"/>
        </patternFill>
      </fill>
    </dxf>
  </rfmt>
  <rfmt sheetId="2" sqref="AC112" start="0" length="2147483647">
    <dxf>
      <font>
        <b/>
      </font>
    </dxf>
  </rfmt>
  <rfmt sheetId="2" sqref="AC112" start="0" length="2147483647">
    <dxf>
      <font/>
    </dxf>
  </rfmt>
  <rfmt sheetId="2" sqref="AC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2" start="0" length="0">
    <dxf>
      <fill>
        <patternFill patternType="solid">
          <bgColor rgb="FFF2F2F2"/>
        </patternFill>
      </fill>
    </dxf>
  </rfmt>
  <rfmt sheetId="2" sqref="AD112" start="0" length="2147483647">
    <dxf>
      <font>
        <b/>
      </font>
    </dxf>
  </rfmt>
  <rfmt sheetId="2" sqref="AD112" start="0" length="2147483647">
    <dxf>
      <font/>
    </dxf>
  </rfmt>
  <rfmt sheetId="2" sqref="AD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2" start="0" length="0">
    <dxf>
      <fill>
        <patternFill patternType="solid">
          <bgColor rgb="FFF2F2F2"/>
        </patternFill>
      </fill>
    </dxf>
  </rfmt>
  <rfmt sheetId="2" sqref="AE112" start="0" length="2147483647">
    <dxf>
      <font/>
    </dxf>
  </rfmt>
  <rfmt sheetId="2" sqref="AE112" start="0" length="2147483647">
    <dxf>
      <font/>
    </dxf>
  </rfmt>
  <rfmt sheetId="2" sqref="AE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2" start="0" length="0">
    <dxf>
      <fill>
        <patternFill patternType="solid">
          <bgColor rgb="FFF2F2F2"/>
        </patternFill>
      </fill>
    </dxf>
  </rfmt>
  <rfmt sheetId="2" sqref="AF112" start="0" length="2147483647">
    <dxf>
      <font>
        <b/>
      </font>
    </dxf>
  </rfmt>
  <rfmt sheetId="2" sqref="AF112" start="0" length="2147483647">
    <dxf>
      <font/>
    </dxf>
  </rfmt>
  <rfmt sheetId="2" sqref="AF112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3919" sId="2" ref="A112:XFD112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12:AF112" start="0" length="0">
    <dxf>
      <fill>
        <patternFill patternType="none">
          <bgColor indexed="65"/>
        </patternFill>
      </fill>
    </dxf>
  </rfmt>
  <rfmt sheetId="2" sqref="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2" start="0" length="2147483647">
    <dxf>
      <font/>
    </dxf>
  </rfmt>
  <rfmt sheetId="2" sqref="A112" start="0" length="2147483647">
    <dxf>
      <font/>
    </dxf>
  </rfmt>
  <rfmt sheetId="2" sqref="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2" start="0" length="2147483647">
    <dxf>
      <font/>
    </dxf>
  </rfmt>
  <rfmt sheetId="2" sqref="B112" start="0" length="2147483647">
    <dxf>
      <font/>
    </dxf>
  </rfmt>
  <rfmt sheetId="2" sqref="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2" start="0" length="2147483647">
    <dxf>
      <font/>
    </dxf>
  </rfmt>
  <rfmt sheetId="2" sqref="C112" start="0" length="2147483647">
    <dxf>
      <font/>
    </dxf>
  </rfmt>
  <rfmt sheetId="2" sqref="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2" start="0" length="2147483647">
    <dxf>
      <font/>
    </dxf>
  </rfmt>
  <rfmt sheetId="2" sqref="D112" start="0" length="2147483647">
    <dxf>
      <font/>
    </dxf>
  </rfmt>
  <rfmt sheetId="2" sqref="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2" start="0" length="2147483647">
    <dxf>
      <font/>
    </dxf>
  </rfmt>
  <rfmt sheetId="2" sqref="E112" start="0" length="2147483647">
    <dxf>
      <font/>
    </dxf>
  </rfmt>
  <rfmt sheetId="2" sqref="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2" start="0" length="2147483647">
    <dxf>
      <font/>
    </dxf>
  </rfmt>
  <rfmt sheetId="2" sqref="F112" start="0" length="2147483647">
    <dxf>
      <font/>
    </dxf>
  </rfmt>
  <rfmt sheetId="2" sqref="G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2" start="0" length="2147483647">
    <dxf>
      <font/>
    </dxf>
  </rfmt>
  <rfmt sheetId="2" sqref="G112" start="0" length="2147483647">
    <dxf>
      <font/>
    </dxf>
  </rfmt>
  <rfmt sheetId="2" sqref="H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2" start="0" length="2147483647">
    <dxf>
      <font/>
    </dxf>
  </rfmt>
  <rfmt sheetId="2" sqref="H112" start="0" length="2147483647">
    <dxf>
      <font/>
    </dxf>
  </rfmt>
  <rfmt sheetId="2" sqref="I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2" start="0" length="2147483647">
    <dxf>
      <font/>
    </dxf>
  </rfmt>
  <rfmt sheetId="2" sqref="I112" start="0" length="2147483647">
    <dxf>
      <font/>
    </dxf>
  </rfmt>
  <rfmt sheetId="2" sqref="J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2" start="0" length="2147483647">
    <dxf>
      <font/>
    </dxf>
  </rfmt>
  <rfmt sheetId="2" sqref="J112" start="0" length="2147483647">
    <dxf>
      <font/>
    </dxf>
  </rfmt>
  <rfmt sheetId="2" sqref="K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2" start="0" length="2147483647">
    <dxf>
      <font/>
    </dxf>
  </rfmt>
  <rfmt sheetId="2" sqref="K112" start="0" length="2147483647">
    <dxf>
      <font/>
    </dxf>
  </rfmt>
  <rfmt sheetId="2" sqref="L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2" start="0" length="2147483647">
    <dxf>
      <font/>
    </dxf>
  </rfmt>
  <rfmt sheetId="2" sqref="L112" start="0" length="2147483647">
    <dxf>
      <font/>
    </dxf>
  </rfmt>
  <rfmt sheetId="2" sqref="M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2" start="0" length="2147483647">
    <dxf>
      <font/>
    </dxf>
  </rfmt>
  <rfmt sheetId="2" sqref="M112" start="0" length="2147483647">
    <dxf>
      <font/>
    </dxf>
  </rfmt>
  <rfmt sheetId="2" sqref="N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2" start="0" length="2147483647">
    <dxf>
      <font/>
    </dxf>
  </rfmt>
  <rfmt sheetId="2" sqref="N112" start="0" length="2147483647">
    <dxf>
      <font/>
    </dxf>
  </rfmt>
  <rfmt sheetId="2" sqref="O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2" start="0" length="2147483647">
    <dxf>
      <font/>
    </dxf>
  </rfmt>
  <rfmt sheetId="2" sqref="O112" start="0" length="2147483647">
    <dxf>
      <font/>
    </dxf>
  </rfmt>
  <rfmt sheetId="2" sqref="P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2" start="0" length="2147483647">
    <dxf>
      <font/>
    </dxf>
  </rfmt>
  <rfmt sheetId="2" sqref="P112" start="0" length="2147483647">
    <dxf>
      <font/>
    </dxf>
  </rfmt>
  <rfmt sheetId="2" sqref="Q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2" start="0" length="2147483647">
    <dxf>
      <font/>
    </dxf>
  </rfmt>
  <rfmt sheetId="2" sqref="Q112" start="0" length="2147483647">
    <dxf>
      <font/>
    </dxf>
  </rfmt>
  <rfmt sheetId="2" sqref="R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2" start="0" length="2147483647">
    <dxf>
      <font/>
    </dxf>
  </rfmt>
  <rfmt sheetId="2" sqref="R112" start="0" length="2147483647">
    <dxf>
      <font/>
    </dxf>
  </rfmt>
  <rfmt sheetId="2" sqref="S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2" start="0" length="2147483647">
    <dxf>
      <font/>
    </dxf>
  </rfmt>
  <rfmt sheetId="2" sqref="S112" start="0" length="2147483647">
    <dxf>
      <font/>
    </dxf>
  </rfmt>
  <rfmt sheetId="2" sqref="T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2" start="0" length="2147483647">
    <dxf>
      <font/>
    </dxf>
  </rfmt>
  <rfmt sheetId="2" sqref="T112" start="0" length="2147483647">
    <dxf>
      <font/>
    </dxf>
  </rfmt>
  <rfmt sheetId="2" sqref="U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2" start="0" length="2147483647">
    <dxf>
      <font/>
    </dxf>
  </rfmt>
  <rfmt sheetId="2" sqref="U112" start="0" length="2147483647">
    <dxf>
      <font/>
    </dxf>
  </rfmt>
  <rfmt sheetId="2" sqref="V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2" start="0" length="2147483647">
    <dxf>
      <font/>
    </dxf>
  </rfmt>
  <rfmt sheetId="2" sqref="V112" start="0" length="2147483647">
    <dxf>
      <font/>
    </dxf>
  </rfmt>
  <rfmt sheetId="2" sqref="W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2" start="0" length="2147483647">
    <dxf>
      <font/>
    </dxf>
  </rfmt>
  <rfmt sheetId="2" sqref="W112" start="0" length="2147483647">
    <dxf>
      <font/>
    </dxf>
  </rfmt>
  <rfmt sheetId="2" sqref="X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2" start="0" length="2147483647">
    <dxf>
      <font/>
    </dxf>
  </rfmt>
  <rfmt sheetId="2" sqref="X112" start="0" length="2147483647">
    <dxf>
      <font/>
    </dxf>
  </rfmt>
  <rfmt sheetId="2" sqref="Y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2" start="0" length="2147483647">
    <dxf>
      <font/>
    </dxf>
  </rfmt>
  <rfmt sheetId="2" sqref="Y112" start="0" length="2147483647">
    <dxf>
      <font/>
    </dxf>
  </rfmt>
  <rfmt sheetId="2" sqref="Z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2" start="0" length="0">
    <dxf>
      <fill>
        <patternFill patternType="solid">
          <bgColor rgb="FFF2F2F2"/>
        </patternFill>
      </fill>
    </dxf>
  </rfmt>
  <rfmt sheetId="2" sqref="Z112" start="0" length="2147483647">
    <dxf>
      <font/>
    </dxf>
  </rfmt>
  <rfmt sheetId="2" sqref="Z112" start="0" length="2147483647">
    <dxf>
      <font/>
    </dxf>
  </rfmt>
  <rfmt sheetId="2" sqref="AA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2" start="0" length="0">
    <dxf>
      <fill>
        <patternFill patternType="solid">
          <bgColor rgb="FFF2F2F2"/>
        </patternFill>
      </fill>
    </dxf>
  </rfmt>
  <rfmt sheetId="2" sqref="AA112" start="0" length="2147483647">
    <dxf>
      <font/>
    </dxf>
  </rfmt>
  <rfmt sheetId="2" sqref="AA112" start="0" length="2147483647">
    <dxf>
      <font/>
    </dxf>
  </rfmt>
  <rfmt sheetId="2" sqref="AB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2" start="0" length="0">
    <dxf>
      <fill>
        <patternFill patternType="solid">
          <bgColor rgb="FFF2F2F2"/>
        </patternFill>
      </fill>
    </dxf>
  </rfmt>
  <rfmt sheetId="2" sqref="AB112" start="0" length="2147483647">
    <dxf>
      <font/>
    </dxf>
  </rfmt>
  <rfmt sheetId="2" sqref="AB112" start="0" length="2147483647">
    <dxf>
      <font/>
    </dxf>
  </rfmt>
  <rfmt sheetId="2" sqref="AC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2" start="0" length="0">
    <dxf>
      <fill>
        <patternFill patternType="solid">
          <bgColor rgb="FFF2F2F2"/>
        </patternFill>
      </fill>
    </dxf>
  </rfmt>
  <rfmt sheetId="2" sqref="AC112" start="0" length="2147483647">
    <dxf>
      <font/>
    </dxf>
  </rfmt>
  <rfmt sheetId="2" sqref="AC112" start="0" length="2147483647">
    <dxf>
      <font/>
    </dxf>
  </rfmt>
  <rfmt sheetId="2" sqref="AD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2" start="0" length="0">
    <dxf>
      <fill>
        <patternFill patternType="solid">
          <bgColor rgb="FFF2F2F2"/>
        </patternFill>
      </fill>
    </dxf>
  </rfmt>
  <rfmt sheetId="2" sqref="AD112" start="0" length="2147483647">
    <dxf>
      <font/>
    </dxf>
  </rfmt>
  <rfmt sheetId="2" sqref="AD112" start="0" length="2147483647">
    <dxf>
      <font/>
    </dxf>
  </rfmt>
  <rfmt sheetId="2" sqref="AE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2" start="0" length="0">
    <dxf>
      <fill>
        <patternFill patternType="solid">
          <bgColor rgb="FFF2F2F2"/>
        </patternFill>
      </fill>
    </dxf>
  </rfmt>
  <rfmt sheetId="2" sqref="AE112" start="0" length="2147483647">
    <dxf>
      <font/>
    </dxf>
  </rfmt>
  <rfmt sheetId="2" sqref="AE112" start="0" length="2147483647">
    <dxf>
      <font/>
    </dxf>
  </rfmt>
  <rfmt sheetId="2" sqref="AF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2" start="0" length="0">
    <dxf>
      <fill>
        <patternFill patternType="solid">
          <bgColor rgb="FFF2F2F2"/>
        </patternFill>
      </fill>
    </dxf>
  </rfmt>
  <rfmt sheetId="2" sqref="AF112" start="0" length="2147483647">
    <dxf>
      <font/>
    </dxf>
  </rfmt>
  <rfmt sheetId="2" sqref="AF112" start="0" length="2147483647">
    <dxf>
      <font/>
    </dxf>
  </rfmt>
  <rcc rId="3920" sId="2">
    <nc r="A113" t="inlineStr">
      <is>
        <t>SWAN##Equity#ES#Total</t>
      </is>
    </nc>
  </rcc>
  <rcc rId="3921" sId="2">
    <nc r="E113" t="inlineStr">
      <is>
        <t>Spain</t>
      </is>
    </nc>
  </rcc>
  <rrc rId="3922" sId="2" ref="A113:XFD11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13:AF113" start="0" length="0">
    <dxf>
      <fill>
        <patternFill patternType="none">
          <bgColor indexed="65"/>
        </patternFill>
      </fill>
    </dxf>
  </rfmt>
  <rfmt sheetId="2" sqref="A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3" start="0" length="2147483647">
    <dxf>
      <font/>
    </dxf>
  </rfmt>
  <rfmt sheetId="2" sqref="A113" start="0" length="2147483647">
    <dxf>
      <font/>
    </dxf>
  </rfmt>
  <rfmt sheetId="2" sqref="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3" start="0" length="2147483647">
    <dxf>
      <font/>
    </dxf>
  </rfmt>
  <rfmt sheetId="2" sqref="B113" start="0" length="2147483647">
    <dxf>
      <font/>
    </dxf>
  </rfmt>
  <rfmt sheetId="2" sqref="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3" start="0" length="2147483647">
    <dxf>
      <font/>
    </dxf>
  </rfmt>
  <rfmt sheetId="2" sqref="C113" start="0" length="2147483647">
    <dxf>
      <font/>
    </dxf>
  </rfmt>
  <rfmt sheetId="2" sqref="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3" start="0" length="2147483647">
    <dxf>
      <font/>
    </dxf>
  </rfmt>
  <rfmt sheetId="2" sqref="D113" start="0" length="2147483647">
    <dxf>
      <font/>
    </dxf>
  </rfmt>
  <rfmt sheetId="2" sqref="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3" start="0" length="2147483647">
    <dxf>
      <font/>
    </dxf>
  </rfmt>
  <rfmt sheetId="2" sqref="E113" start="0" length="2147483647">
    <dxf>
      <font/>
    </dxf>
  </rfmt>
  <rfmt sheetId="2" sqref="F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3" start="0" length="2147483647">
    <dxf>
      <font/>
    </dxf>
  </rfmt>
  <rfmt sheetId="2" sqref="F113" start="0" length="2147483647">
    <dxf>
      <font/>
    </dxf>
  </rfmt>
  <rfmt sheetId="2" sqref="G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3" start="0" length="2147483647">
    <dxf>
      <font/>
    </dxf>
  </rfmt>
  <rfmt sheetId="2" sqref="G113" start="0" length="2147483647">
    <dxf>
      <font/>
    </dxf>
  </rfmt>
  <rfmt sheetId="2" sqref="H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3" start="0" length="2147483647">
    <dxf>
      <font/>
    </dxf>
  </rfmt>
  <rfmt sheetId="2" sqref="H113" start="0" length="2147483647">
    <dxf>
      <font/>
    </dxf>
  </rfmt>
  <rfmt sheetId="2" sqref="I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3" start="0" length="2147483647">
    <dxf>
      <font/>
    </dxf>
  </rfmt>
  <rfmt sheetId="2" sqref="I113" start="0" length="2147483647">
    <dxf>
      <font/>
    </dxf>
  </rfmt>
  <rfmt sheetId="2" sqref="J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3" start="0" length="2147483647">
    <dxf>
      <font/>
    </dxf>
  </rfmt>
  <rfmt sheetId="2" sqref="J113" start="0" length="2147483647">
    <dxf>
      <font/>
    </dxf>
  </rfmt>
  <rfmt sheetId="2" sqref="K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3" start="0" length="2147483647">
    <dxf>
      <font/>
    </dxf>
  </rfmt>
  <rfmt sheetId="2" sqref="K113" start="0" length="2147483647">
    <dxf>
      <font/>
    </dxf>
  </rfmt>
  <rfmt sheetId="2" sqref="L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3" start="0" length="2147483647">
    <dxf>
      <font/>
    </dxf>
  </rfmt>
  <rfmt sheetId="2" sqref="L113" start="0" length="2147483647">
    <dxf>
      <font/>
    </dxf>
  </rfmt>
  <rfmt sheetId="2" sqref="M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3" start="0" length="2147483647">
    <dxf>
      <font/>
    </dxf>
  </rfmt>
  <rfmt sheetId="2" sqref="M113" start="0" length="2147483647">
    <dxf>
      <font/>
    </dxf>
  </rfmt>
  <rfmt sheetId="2" sqref="N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3" start="0" length="2147483647">
    <dxf>
      <font/>
    </dxf>
  </rfmt>
  <rfmt sheetId="2" sqref="N113" start="0" length="2147483647">
    <dxf>
      <font/>
    </dxf>
  </rfmt>
  <rfmt sheetId="2" sqref="O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3" start="0" length="2147483647">
    <dxf>
      <font/>
    </dxf>
  </rfmt>
  <rfmt sheetId="2" sqref="O113" start="0" length="2147483647">
    <dxf>
      <font/>
    </dxf>
  </rfmt>
  <rfmt sheetId="2" sqref="P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3" start="0" length="2147483647">
    <dxf>
      <font/>
    </dxf>
  </rfmt>
  <rfmt sheetId="2" sqref="P113" start="0" length="2147483647">
    <dxf>
      <font/>
    </dxf>
  </rfmt>
  <rfmt sheetId="2" sqref="Q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3" start="0" length="2147483647">
    <dxf>
      <font/>
    </dxf>
  </rfmt>
  <rfmt sheetId="2" sqref="Q113" start="0" length="2147483647">
    <dxf>
      <font/>
    </dxf>
  </rfmt>
  <rfmt sheetId="2" sqref="R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3" start="0" length="2147483647">
    <dxf>
      <font/>
    </dxf>
  </rfmt>
  <rfmt sheetId="2" sqref="R113" start="0" length="2147483647">
    <dxf>
      <font/>
    </dxf>
  </rfmt>
  <rfmt sheetId="2" sqref="S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3" start="0" length="2147483647">
    <dxf>
      <font/>
    </dxf>
  </rfmt>
  <rfmt sheetId="2" sqref="S113" start="0" length="2147483647">
    <dxf>
      <font/>
    </dxf>
  </rfmt>
  <rfmt sheetId="2" sqref="T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3" start="0" length="2147483647">
    <dxf>
      <font/>
    </dxf>
  </rfmt>
  <rfmt sheetId="2" sqref="T113" start="0" length="2147483647">
    <dxf>
      <font/>
    </dxf>
  </rfmt>
  <rfmt sheetId="2" sqref="U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3" start="0" length="2147483647">
    <dxf>
      <font/>
    </dxf>
  </rfmt>
  <rfmt sheetId="2" sqref="U113" start="0" length="2147483647">
    <dxf>
      <font/>
    </dxf>
  </rfmt>
  <rfmt sheetId="2" sqref="V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3" start="0" length="2147483647">
    <dxf>
      <font/>
    </dxf>
  </rfmt>
  <rfmt sheetId="2" sqref="V113" start="0" length="2147483647">
    <dxf>
      <font/>
    </dxf>
  </rfmt>
  <rfmt sheetId="2" sqref="W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3" start="0" length="2147483647">
    <dxf>
      <font/>
    </dxf>
  </rfmt>
  <rfmt sheetId="2" sqref="W113" start="0" length="2147483647">
    <dxf>
      <font/>
    </dxf>
  </rfmt>
  <rfmt sheetId="2" sqref="X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3" start="0" length="2147483647">
    <dxf>
      <font/>
    </dxf>
  </rfmt>
  <rfmt sheetId="2" sqref="X113" start="0" length="2147483647">
    <dxf>
      <font/>
    </dxf>
  </rfmt>
  <rfmt sheetId="2" sqref="Y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3" start="0" length="2147483647">
    <dxf>
      <font/>
    </dxf>
  </rfmt>
  <rfmt sheetId="2" sqref="Y113" start="0" length="2147483647">
    <dxf>
      <font/>
    </dxf>
  </rfmt>
  <rfmt sheetId="2" sqref="Z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3" start="0" length="0">
    <dxf>
      <fill>
        <patternFill patternType="solid">
          <bgColor rgb="FFF2F2F2"/>
        </patternFill>
      </fill>
    </dxf>
  </rfmt>
  <rfmt sheetId="2" sqref="Z113" start="0" length="2147483647">
    <dxf>
      <font/>
    </dxf>
  </rfmt>
  <rfmt sheetId="2" sqref="Z113" start="0" length="2147483647">
    <dxf>
      <font/>
    </dxf>
  </rfmt>
  <rfmt sheetId="2" sqref="AA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3" start="0" length="0">
    <dxf>
      <fill>
        <patternFill patternType="solid">
          <bgColor rgb="FFF2F2F2"/>
        </patternFill>
      </fill>
    </dxf>
  </rfmt>
  <rfmt sheetId="2" sqref="AA113" start="0" length="2147483647">
    <dxf>
      <font/>
    </dxf>
  </rfmt>
  <rfmt sheetId="2" sqref="AA113" start="0" length="2147483647">
    <dxf>
      <font/>
    </dxf>
  </rfmt>
  <rfmt sheetId="2" sqref="A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3" start="0" length="0">
    <dxf>
      <fill>
        <patternFill patternType="solid">
          <bgColor rgb="FFF2F2F2"/>
        </patternFill>
      </fill>
    </dxf>
  </rfmt>
  <rfmt sheetId="2" sqref="AB113" start="0" length="2147483647">
    <dxf>
      <font/>
    </dxf>
  </rfmt>
  <rfmt sheetId="2" sqref="AB113" start="0" length="2147483647">
    <dxf>
      <font/>
    </dxf>
  </rfmt>
  <rfmt sheetId="2" sqref="A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3" start="0" length="0">
    <dxf>
      <fill>
        <patternFill patternType="solid">
          <bgColor rgb="FFF2F2F2"/>
        </patternFill>
      </fill>
    </dxf>
  </rfmt>
  <rfmt sheetId="2" sqref="AC113" start="0" length="2147483647">
    <dxf>
      <font/>
    </dxf>
  </rfmt>
  <rfmt sheetId="2" sqref="AC113" start="0" length="2147483647">
    <dxf>
      <font/>
    </dxf>
  </rfmt>
  <rfmt sheetId="2" sqref="A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3" start="0" length="0">
    <dxf>
      <fill>
        <patternFill patternType="solid">
          <bgColor rgb="FFF2F2F2"/>
        </patternFill>
      </fill>
    </dxf>
  </rfmt>
  <rfmt sheetId="2" sqref="AD113" start="0" length="2147483647">
    <dxf>
      <font/>
    </dxf>
  </rfmt>
  <rfmt sheetId="2" sqref="AD113" start="0" length="2147483647">
    <dxf>
      <font/>
    </dxf>
  </rfmt>
  <rfmt sheetId="2" sqref="A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3" start="0" length="0">
    <dxf>
      <fill>
        <patternFill patternType="solid">
          <bgColor rgb="FFF2F2F2"/>
        </patternFill>
      </fill>
    </dxf>
  </rfmt>
  <rfmt sheetId="2" sqref="AE113" start="0" length="2147483647">
    <dxf>
      <font/>
    </dxf>
  </rfmt>
  <rfmt sheetId="2" sqref="AE113" start="0" length="2147483647">
    <dxf>
      <font/>
    </dxf>
  </rfmt>
  <rfmt sheetId="2" sqref="AF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3" start="0" length="0">
    <dxf>
      <fill>
        <patternFill patternType="solid">
          <bgColor rgb="FFF2F2F2"/>
        </patternFill>
      </fill>
    </dxf>
  </rfmt>
  <rfmt sheetId="2" sqref="AF113" start="0" length="2147483647">
    <dxf>
      <font/>
    </dxf>
  </rfmt>
  <rfmt sheetId="2" sqref="AF113" start="0" length="2147483647">
    <dxf>
      <font/>
    </dxf>
  </rfmt>
  <rcc rId="3923" sId="2">
    <nc r="B113">
      <v>4284</v>
    </nc>
  </rcc>
  <rfmt sheetId="2" sqref="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3" start="0" length="2147483647">
    <dxf>
      <font/>
    </dxf>
  </rfmt>
  <rfmt sheetId="2" sqref="B113" start="0" length="2147483647">
    <dxf>
      <font/>
    </dxf>
  </rfmt>
  <rcc rId="3924" sId="2">
    <nc r="C113" t="inlineStr">
      <is>
        <t>SAB SQ Equity</t>
      </is>
    </nc>
  </rcc>
  <rfmt sheetId="2" sqref="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3" start="0" length="2147483647">
    <dxf>
      <font/>
    </dxf>
  </rfmt>
  <rfmt sheetId="2" sqref="C113" start="0" length="2147483647">
    <dxf>
      <font/>
    </dxf>
  </rfmt>
  <rcc rId="3925" sId="2">
    <nc r="E113" t="inlineStr">
      <is>
        <t>Banco de Sabadell</t>
      </is>
    </nc>
  </rcc>
  <rfmt sheetId="2" sqref="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3" start="0" length="2147483647">
    <dxf>
      <font/>
    </dxf>
  </rfmt>
  <rfmt sheetId="2" sqref="E113" start="0" length="2147483647">
    <dxf>
      <font/>
    </dxf>
  </rfmt>
  <rcc rId="3926" sId="2">
    <nc r="D113">
      <f>_xll.BDP(C113,$D$3)</f>
    </nc>
  </rcc>
  <rfmt sheetId="2" sqref="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3" start="0" length="2147483647">
    <dxf>
      <font/>
    </dxf>
  </rfmt>
  <rfmt sheetId="2" sqref="D113" start="0" length="2147483647">
    <dxf>
      <font/>
    </dxf>
  </rfmt>
  <rcc rId="3927" sId="2">
    <nc r="F113">
      <f>_xll.BDP(C113,$F$3)</f>
    </nc>
  </rcc>
  <rfmt sheetId="2" sqref="F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3" start="0" length="2147483647">
    <dxf>
      <font/>
    </dxf>
  </rfmt>
  <rfmt sheetId="2" sqref="F113" start="0" length="2147483647">
    <dxf>
      <font/>
    </dxf>
  </rfmt>
  <rcc rId="3928" sId="2">
    <nc r="G113">
      <f>_xll.BDP(C113,$G$3)</f>
    </nc>
  </rcc>
  <rfmt sheetId="2" sqref="G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3" start="0" length="2147483647">
    <dxf>
      <font/>
    </dxf>
  </rfmt>
  <rfmt sheetId="2" sqref="G113" start="0" length="2147483647">
    <dxf>
      <font/>
    </dxf>
  </rfmt>
  <rcc rId="3929" sId="2">
    <nc r="Z113">
      <f>_xll.BDH(C113,$Z$3,$D$1,$D$1)</f>
    </nc>
  </rcc>
  <rfmt sheetId="2" sqref="Z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3" start="0" length="0">
    <dxf>
      <fill>
        <patternFill patternType="solid">
          <bgColor rgb="FFF2F2F2"/>
        </patternFill>
      </fill>
    </dxf>
  </rfmt>
  <rfmt sheetId="2" sqref="Z113" start="0" length="2147483647">
    <dxf>
      <font/>
    </dxf>
  </rfmt>
  <rfmt sheetId="2" sqref="Z113" start="0" length="2147483647">
    <dxf>
      <font/>
    </dxf>
  </rfmt>
  <rcc rId="3930" sId="2">
    <nc r="H113">
      <f>IF(OR(OR(G113="#N/A N/A",G113="#N/A Real Time"),OR(F113="#N/A N/A",F113="#N/A Real Time")),0,  G113 - F113)</f>
    </nc>
  </rcc>
  <rfmt sheetId="2" sqref="H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3" start="0" length="2147483647">
    <dxf>
      <font/>
    </dxf>
  </rfmt>
  <rfmt sheetId="2" sqref="H113" start="0" length="2147483647">
    <dxf>
      <font/>
    </dxf>
  </rfmt>
  <rcc rId="3931" sId="2">
    <nc r="I113">
      <f>IF(OR(F113=0,F113="#N/A N/A"),0,H113 / F113*100)</f>
    </nc>
  </rcc>
  <rfmt sheetId="2" sqref="I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3" start="0" length="2147483647">
    <dxf>
      <font/>
    </dxf>
  </rfmt>
  <rfmt sheetId="2" sqref="I113" start="0" length="2147483647">
    <dxf>
      <font/>
    </dxf>
  </rfmt>
  <rcc rId="3932" sId="2" numFmtId="4">
    <nc r="J113">
      <v>-1387000</v>
    </nc>
  </rcc>
  <rfmt sheetId="2" sqref="J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3" start="0" length="2147483647">
    <dxf>
      <font/>
    </dxf>
  </rfmt>
  <rfmt sheetId="2" sqref="J113" start="0" length="2147483647">
    <dxf>
      <font/>
    </dxf>
  </rfmt>
  <rcc rId="3933" sId="2">
    <nc r="K113">
      <f>CONCATENATE(D231,D113, " Curncy")</f>
    </nc>
  </rcc>
  <rfmt sheetId="2" sqref="K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3" start="0" length="2147483647">
    <dxf>
      <font/>
    </dxf>
  </rfmt>
  <rfmt sheetId="2" sqref="K113" start="0" length="2147483647">
    <dxf>
      <font/>
    </dxf>
  </rfmt>
  <rcc rId="3934" sId="2">
    <nc r="L113">
      <f>IF(D113 = D231,1,_xll.BDP(K113,$L$3))</f>
    </nc>
  </rcc>
  <rfmt sheetId="2" sqref="L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3" start="0" length="2147483647">
    <dxf>
      <font/>
    </dxf>
  </rfmt>
  <rfmt sheetId="2" sqref="L113" start="0" length="2147483647">
    <dxf>
      <font/>
    </dxf>
  </rfmt>
  <rcc rId="3935" sId="2">
    <nc r="M113">
      <f>IF(D113 = D231,1,_xll.BDP(K113,$M$3)*L113)</f>
    </nc>
  </rcc>
  <rfmt sheetId="2" sqref="M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3" start="0" length="2147483647">
    <dxf>
      <font/>
    </dxf>
  </rfmt>
  <rfmt sheetId="2" sqref="M113" start="0" length="2147483647">
    <dxf>
      <font/>
    </dxf>
  </rfmt>
  <rcc rId="3936" sId="2">
    <nc r="N113">
      <f>H113*J113*T113/M113</f>
    </nc>
  </rcc>
  <rfmt sheetId="2" sqref="N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3" start="0" length="2147483647">
    <dxf>
      <font/>
    </dxf>
  </rfmt>
  <rfmt sheetId="2" sqref="N113" start="0" length="2147483647">
    <dxf>
      <font/>
    </dxf>
  </rfmt>
  <rcc rId="3937" sId="2">
    <nc r="O113">
      <f>N113 / Y231</f>
    </nc>
  </rcc>
  <rfmt sheetId="2" sqref="O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3" start="0" length="2147483647">
    <dxf>
      <font/>
    </dxf>
  </rfmt>
  <rfmt sheetId="2" sqref="O113" start="0" length="2147483647">
    <dxf>
      <font/>
    </dxf>
  </rfmt>
  <rcc rId="3938" sId="2">
    <nc r="P113">
      <f>IF(J113=0,0,G113*J113*T113/M113)</f>
    </nc>
  </rcc>
  <rfmt sheetId="2" sqref="P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3" start="0" length="2147483647">
    <dxf>
      <font/>
    </dxf>
  </rfmt>
  <rfmt sheetId="2" sqref="P113" start="0" length="2147483647">
    <dxf>
      <font/>
    </dxf>
  </rfmt>
  <rcc rId="3939" sId="2">
    <nc r="Q113">
      <f>P113 / Y231*100</f>
    </nc>
  </rcc>
  <rfmt sheetId="2" sqref="Q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3" start="0" length="2147483647">
    <dxf>
      <font/>
    </dxf>
  </rfmt>
  <rfmt sheetId="2" sqref="Q113" start="0" length="2147483647">
    <dxf>
      <font/>
    </dxf>
  </rfmt>
  <rcc rId="3940" sId="2">
    <nc r="R113">
      <f>IF(Q113&lt;0,Q113,0)</f>
    </nc>
  </rcc>
  <rfmt sheetId="2" sqref="R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3" start="0" length="2147483647">
    <dxf>
      <font/>
    </dxf>
  </rfmt>
  <rfmt sheetId="2" sqref="R113" start="0" length="2147483647">
    <dxf>
      <font/>
    </dxf>
  </rfmt>
  <rcc rId="3941" sId="2">
    <nc r="S113">
      <f>IF(Q113&gt;0,Q113,0)</f>
    </nc>
  </rcc>
  <rfmt sheetId="2" sqref="S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3" start="0" length="2147483647">
    <dxf>
      <font/>
    </dxf>
  </rfmt>
  <rfmt sheetId="2" sqref="S113" start="0" length="2147483647">
    <dxf>
      <font/>
    </dxf>
  </rfmt>
  <rcc rId="3942" sId="2">
    <nc r="T113">
      <f>IF(EXACT(D113,UPPER(D113)),1,0.01)/V113</f>
    </nc>
  </rcc>
  <rfmt sheetId="2" sqref="T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3" start="0" length="2147483647">
    <dxf>
      <font/>
    </dxf>
  </rfmt>
  <rfmt sheetId="2" sqref="T113" start="0" length="2147483647">
    <dxf>
      <font/>
    </dxf>
  </rfmt>
  <rcc rId="3943" sId="2">
    <nc r="U113">
      <v>0</v>
    </nc>
  </rcc>
  <rfmt sheetId="2" sqref="U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3" start="0" length="2147483647">
    <dxf>
      <font/>
    </dxf>
  </rfmt>
  <rfmt sheetId="2" sqref="U113" start="0" length="2147483647">
    <dxf>
      <font/>
    </dxf>
  </rfmt>
  <rcc rId="3944" sId="2">
    <nc r="V113">
      <v>1</v>
    </nc>
  </rcc>
  <rfmt sheetId="2" sqref="V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3" start="0" length="2147483647">
    <dxf>
      <font/>
    </dxf>
  </rfmt>
  <rfmt sheetId="2" sqref="V113" start="0" length="2147483647">
    <dxf>
      <font/>
    </dxf>
  </rfmt>
  <rcc rId="3945" sId="2">
    <nc r="W113">
      <f>IF(AND(Q113&lt;0,O113&gt;0),O113,0)</f>
    </nc>
  </rcc>
  <rfmt sheetId="2" sqref="W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3" start="0" length="2147483647">
    <dxf>
      <font/>
    </dxf>
  </rfmt>
  <rfmt sheetId="2" sqref="W113" start="0" length="2147483647">
    <dxf>
      <font/>
    </dxf>
  </rfmt>
  <rcc rId="3946" sId="2">
    <nc r="X113">
      <f>IF(AND(Q113&gt;0,O113&gt;0),O113,0)</f>
    </nc>
  </rcc>
  <rfmt sheetId="2" sqref="X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3" start="0" length="2147483647">
    <dxf>
      <font/>
    </dxf>
  </rfmt>
  <rfmt sheetId="2" sqref="X113" start="0" length="2147483647">
    <dxf>
      <font/>
    </dxf>
  </rfmt>
  <rcc rId="3947" sId="2">
    <nc r="AA113">
      <f>IF(OR(OR(F113="#N/A N/A",F113="#N/A Real Time"),OR(Z113="#N/A N/A",Z113="#N/A Real Time")),0,  F113 - Z113)</f>
    </nc>
  </rcc>
  <rfmt sheetId="2" sqref="AA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3" start="0" length="0">
    <dxf>
      <fill>
        <patternFill patternType="solid">
          <bgColor rgb="FFF2F2F2"/>
        </patternFill>
      </fill>
    </dxf>
  </rfmt>
  <rfmt sheetId="2" sqref="AA113" start="0" length="2147483647">
    <dxf>
      <font/>
    </dxf>
  </rfmt>
  <rfmt sheetId="2" sqref="AA113" start="0" length="2147483647">
    <dxf>
      <font/>
    </dxf>
  </rfmt>
  <rcc rId="3948" sId="2">
    <nc r="AB113">
      <f>IF(OR(Z113=0,Z113="#N/A N/A"),0,AA113 / Z113*100)</f>
    </nc>
  </rcc>
  <rfmt sheetId="2" sqref="AB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3" start="0" length="0">
    <dxf>
      <fill>
        <patternFill patternType="solid">
          <bgColor rgb="FFF2F2F2"/>
        </patternFill>
      </fill>
    </dxf>
  </rfmt>
  <rfmt sheetId="2" sqref="AB113" start="0" length="2147483647">
    <dxf>
      <font/>
    </dxf>
  </rfmt>
  <rfmt sheetId="2" sqref="AB113" start="0" length="2147483647">
    <dxf>
      <font/>
    </dxf>
  </rfmt>
  <rcc rId="3949" sId="2" numFmtId="4">
    <nc r="AC113">
      <v>-1387000</v>
    </nc>
  </rcc>
  <rfmt sheetId="2" sqref="AC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3" start="0" length="0">
    <dxf>
      <fill>
        <patternFill patternType="solid">
          <bgColor rgb="FFF2F2F2"/>
        </patternFill>
      </fill>
    </dxf>
  </rfmt>
  <rfmt sheetId="2" sqref="AC113" start="0" length="2147483647">
    <dxf>
      <font/>
    </dxf>
  </rfmt>
  <rfmt sheetId="2" sqref="AC113" start="0" length="2147483647">
    <dxf>
      <font/>
    </dxf>
  </rfmt>
  <rcc rId="3950" sId="2">
    <nc r="AD113">
      <f>IF(D113 = D231,1,_xll.BDP(K113,$AD$3)*L113)</f>
    </nc>
  </rcc>
  <rfmt sheetId="2" sqref="AD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3" start="0" length="0">
    <dxf>
      <fill>
        <patternFill patternType="solid">
          <bgColor rgb="FFF2F2F2"/>
        </patternFill>
      </fill>
    </dxf>
  </rfmt>
  <rfmt sheetId="2" sqref="AD113" start="0" length="2147483647">
    <dxf>
      <font/>
    </dxf>
  </rfmt>
  <rfmt sheetId="2" sqref="AD113" start="0" length="2147483647">
    <dxf>
      <font/>
    </dxf>
  </rfmt>
  <rcc rId="3951" sId="2">
    <nc r="AE113">
      <f>AA113*AC113*T113/AD113 / AF231</f>
    </nc>
  </rcc>
  <rfmt sheetId="2" sqref="AE1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3" start="0" length="0">
    <dxf>
      <fill>
        <patternFill patternType="solid">
          <bgColor rgb="FFF2F2F2"/>
        </patternFill>
      </fill>
    </dxf>
  </rfmt>
  <rfmt sheetId="2" sqref="AE113" start="0" length="2147483647">
    <dxf>
      <font/>
    </dxf>
  </rfmt>
  <rfmt sheetId="2" sqref="AE113" start="0" length="2147483647">
    <dxf>
      <font/>
    </dxf>
  </rfmt>
  <rfmt sheetId="2" sqref="A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14" start="0" length="2147483647">
    <dxf>
      <font>
        <b/>
      </font>
    </dxf>
  </rfmt>
  <rfmt sheetId="2" sqref="A114" start="0" length="2147483647">
    <dxf>
      <font/>
    </dxf>
  </rfmt>
  <rfmt sheetId="2" sqref="A114" start="0" length="0">
    <dxf>
      <border>
        <left/>
        <right/>
        <top style="thin">
          <color indexed="64"/>
        </top>
        <bottom/>
      </border>
    </dxf>
  </rfmt>
  <rfmt sheetId="2" sqref="A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14" start="0" length="2147483647">
    <dxf>
      <font>
        <b/>
      </font>
    </dxf>
  </rfmt>
  <rfmt sheetId="2" sqref="B114" start="0" length="2147483647">
    <dxf>
      <font/>
    </dxf>
  </rfmt>
  <rfmt sheetId="2" sqref="B114" start="0" length="0">
    <dxf>
      <border>
        <left/>
        <right/>
        <top style="thin">
          <color indexed="64"/>
        </top>
        <bottom/>
      </border>
    </dxf>
  </rfmt>
  <rfmt sheetId="2" sqref="B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14" start="0" length="2147483647">
    <dxf>
      <font>
        <b/>
      </font>
    </dxf>
  </rfmt>
  <rfmt sheetId="2" sqref="C114" start="0" length="2147483647">
    <dxf>
      <font/>
    </dxf>
  </rfmt>
  <rfmt sheetId="2" sqref="C114" start="0" length="0">
    <dxf>
      <border>
        <left/>
        <right/>
        <top style="thin">
          <color indexed="64"/>
        </top>
        <bottom/>
      </border>
    </dxf>
  </rfmt>
  <rfmt sheetId="2" sqref="C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14" start="0" length="2147483647">
    <dxf>
      <font>
        <b/>
      </font>
    </dxf>
  </rfmt>
  <rfmt sheetId="2" sqref="D114" start="0" length="2147483647">
    <dxf>
      <font/>
    </dxf>
  </rfmt>
  <rfmt sheetId="2" sqref="D114" start="0" length="0">
    <dxf>
      <border>
        <left/>
        <right/>
        <top style="thin">
          <color indexed="64"/>
        </top>
        <bottom/>
      </border>
    </dxf>
  </rfmt>
  <rfmt sheetId="2" sqref="D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14" start="0" length="2147483647">
    <dxf>
      <font>
        <b/>
      </font>
    </dxf>
  </rfmt>
  <rfmt sheetId="2" sqref="E114" start="0" length="2147483647">
    <dxf>
      <font/>
    </dxf>
  </rfmt>
  <rfmt sheetId="2" sqref="E114" start="0" length="0">
    <dxf>
      <border>
        <left/>
        <right/>
        <top style="thin">
          <color indexed="64"/>
        </top>
        <bottom/>
      </border>
    </dxf>
  </rfmt>
  <rfmt sheetId="2" sqref="E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14" start="0" length="2147483647">
    <dxf>
      <font>
        <b/>
      </font>
    </dxf>
  </rfmt>
  <rfmt sheetId="2" sqref="F114" start="0" length="2147483647">
    <dxf>
      <font/>
    </dxf>
  </rfmt>
  <rfmt sheetId="2" sqref="F114" start="0" length="0">
    <dxf>
      <border>
        <left/>
        <right/>
        <top style="thin">
          <color indexed="64"/>
        </top>
        <bottom/>
      </border>
    </dxf>
  </rfmt>
  <rfmt sheetId="2" sqref="F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14" start="0" length="2147483647">
    <dxf>
      <font>
        <b/>
      </font>
    </dxf>
  </rfmt>
  <rfmt sheetId="2" sqref="G114" start="0" length="2147483647">
    <dxf>
      <font/>
    </dxf>
  </rfmt>
  <rfmt sheetId="2" sqref="G114" start="0" length="0">
    <dxf>
      <border>
        <left/>
        <right/>
        <top style="thin">
          <color indexed="64"/>
        </top>
        <bottom/>
      </border>
    </dxf>
  </rfmt>
  <rfmt sheetId="2" sqref="G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14" start="0" length="2147483647">
    <dxf>
      <font>
        <b/>
      </font>
    </dxf>
  </rfmt>
  <rfmt sheetId="2" sqref="H114" start="0" length="2147483647">
    <dxf>
      <font/>
    </dxf>
  </rfmt>
  <rfmt sheetId="2" sqref="H114" start="0" length="0">
    <dxf>
      <border>
        <left/>
        <right/>
        <top style="thin">
          <color indexed="64"/>
        </top>
        <bottom/>
      </border>
    </dxf>
  </rfmt>
  <rfmt sheetId="2" sqref="H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14" start="0" length="2147483647">
    <dxf>
      <font>
        <b/>
      </font>
    </dxf>
  </rfmt>
  <rfmt sheetId="2" sqref="I114" start="0" length="2147483647">
    <dxf>
      <font/>
    </dxf>
  </rfmt>
  <rfmt sheetId="2" sqref="I114" start="0" length="0">
    <dxf>
      <border>
        <left/>
        <right/>
        <top style="thin">
          <color indexed="64"/>
        </top>
        <bottom/>
      </border>
    </dxf>
  </rfmt>
  <rfmt sheetId="2" sqref="I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14" start="0" length="2147483647">
    <dxf>
      <font>
        <b/>
      </font>
    </dxf>
  </rfmt>
  <rfmt sheetId="2" sqref="J114" start="0" length="2147483647">
    <dxf>
      <font/>
    </dxf>
  </rfmt>
  <rfmt sheetId="2" sqref="J114" start="0" length="0">
    <dxf>
      <border>
        <left/>
        <right/>
        <top style="thin">
          <color indexed="64"/>
        </top>
        <bottom/>
      </border>
    </dxf>
  </rfmt>
  <rfmt sheetId="2" sqref="J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14" start="0" length="2147483647">
    <dxf>
      <font>
        <b/>
      </font>
    </dxf>
  </rfmt>
  <rfmt sheetId="2" sqref="K114" start="0" length="2147483647">
    <dxf>
      <font/>
    </dxf>
  </rfmt>
  <rfmt sheetId="2" sqref="K114" start="0" length="0">
    <dxf>
      <border>
        <left/>
        <right/>
        <top style="thin">
          <color indexed="64"/>
        </top>
        <bottom/>
      </border>
    </dxf>
  </rfmt>
  <rfmt sheetId="2" sqref="K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14" start="0" length="2147483647">
    <dxf>
      <font>
        <b/>
      </font>
    </dxf>
  </rfmt>
  <rfmt sheetId="2" sqref="L114" start="0" length="2147483647">
    <dxf>
      <font/>
    </dxf>
  </rfmt>
  <rfmt sheetId="2" sqref="L114" start="0" length="0">
    <dxf>
      <border>
        <left/>
        <right/>
        <top style="thin">
          <color indexed="64"/>
        </top>
        <bottom/>
      </border>
    </dxf>
  </rfmt>
  <rfmt sheetId="2" sqref="L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14" start="0" length="2147483647">
    <dxf>
      <font>
        <b/>
      </font>
    </dxf>
  </rfmt>
  <rfmt sheetId="2" sqref="M114" start="0" length="2147483647">
    <dxf>
      <font/>
    </dxf>
  </rfmt>
  <rfmt sheetId="2" sqref="M114" start="0" length="0">
    <dxf>
      <border>
        <left/>
        <right/>
        <top style="thin">
          <color indexed="64"/>
        </top>
        <bottom/>
      </border>
    </dxf>
  </rfmt>
  <rfmt sheetId="2" sqref="M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2" sId="2">
    <nc r="N114">
      <f xml:space="preserve"> SUM(N112:N113)</f>
    </nc>
  </rcc>
  <rfmt sheetId="2" sqref="N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14" start="0" length="2147483647">
    <dxf>
      <font>
        <b/>
      </font>
    </dxf>
  </rfmt>
  <rfmt sheetId="2" sqref="N114" start="0" length="2147483647">
    <dxf>
      <font/>
    </dxf>
  </rfmt>
  <rfmt sheetId="2" sqref="N114" start="0" length="0">
    <dxf>
      <border>
        <left/>
        <right/>
        <top style="thin">
          <color indexed="64"/>
        </top>
        <bottom/>
      </border>
    </dxf>
  </rfmt>
  <rfmt sheetId="2" sqref="N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3" sId="2">
    <nc r="O114">
      <f xml:space="preserve"> SUM(O112:O113)</f>
    </nc>
  </rcc>
  <rfmt sheetId="2" sqref="O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14" start="0" length="2147483647">
    <dxf>
      <font/>
    </dxf>
  </rfmt>
  <rfmt sheetId="2" sqref="O114" start="0" length="2147483647">
    <dxf>
      <font/>
    </dxf>
  </rfmt>
  <rfmt sheetId="2" sqref="O114" start="0" length="0">
    <dxf>
      <border>
        <left/>
        <right/>
        <top style="thin">
          <color indexed="64"/>
        </top>
        <bottom/>
      </border>
    </dxf>
  </rfmt>
  <rfmt sheetId="2" sqref="O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4" sId="2">
    <nc r="P114">
      <f xml:space="preserve"> SUM(P112:P113)</f>
    </nc>
  </rcc>
  <rfmt sheetId="2" sqref="P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14" start="0" length="2147483647">
    <dxf>
      <font>
        <b/>
      </font>
    </dxf>
  </rfmt>
  <rfmt sheetId="2" sqref="P114" start="0" length="2147483647">
    <dxf>
      <font/>
    </dxf>
  </rfmt>
  <rfmt sheetId="2" sqref="P114" start="0" length="0">
    <dxf>
      <border>
        <left/>
        <right/>
        <top style="thin">
          <color indexed="64"/>
        </top>
        <bottom/>
      </border>
    </dxf>
  </rfmt>
  <rfmt sheetId="2" sqref="P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5" sId="2">
    <nc r="Q114">
      <f xml:space="preserve"> SUM(Q112:Q113)</f>
    </nc>
  </rcc>
  <rfmt sheetId="2" sqref="Q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14" start="0" length="2147483647">
    <dxf>
      <font>
        <b/>
      </font>
    </dxf>
  </rfmt>
  <rfmt sheetId="2" sqref="Q114" start="0" length="2147483647">
    <dxf>
      <font/>
    </dxf>
  </rfmt>
  <rfmt sheetId="2" sqref="Q114" start="0" length="0">
    <dxf>
      <border>
        <left/>
        <right/>
        <top style="thin">
          <color indexed="64"/>
        </top>
        <bottom/>
      </border>
    </dxf>
  </rfmt>
  <rfmt sheetId="2" sqref="Q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6" sId="2">
    <nc r="R114">
      <f xml:space="preserve"> SUM(R112:R113)</f>
    </nc>
  </rcc>
  <rfmt sheetId="2" sqref="R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14" start="0" length="2147483647">
    <dxf>
      <font>
        <b/>
      </font>
    </dxf>
  </rfmt>
  <rfmt sheetId="2" sqref="R114" start="0" length="2147483647">
    <dxf>
      <font/>
    </dxf>
  </rfmt>
  <rfmt sheetId="2" sqref="R114" start="0" length="0">
    <dxf>
      <border>
        <left/>
        <right/>
        <top style="thin">
          <color indexed="64"/>
        </top>
        <bottom/>
      </border>
    </dxf>
  </rfmt>
  <rfmt sheetId="2" sqref="R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7" sId="2">
    <nc r="S114">
      <f xml:space="preserve"> SUM(S112:S113)</f>
    </nc>
  </rcc>
  <rfmt sheetId="2" sqref="S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14" start="0" length="2147483647">
    <dxf>
      <font>
        <b/>
      </font>
    </dxf>
  </rfmt>
  <rfmt sheetId="2" sqref="S114" start="0" length="2147483647">
    <dxf>
      <font/>
    </dxf>
  </rfmt>
  <rfmt sheetId="2" sqref="S114" start="0" length="0">
    <dxf>
      <border>
        <left/>
        <right/>
        <top style="thin">
          <color indexed="64"/>
        </top>
        <bottom/>
      </border>
    </dxf>
  </rfmt>
  <rfmt sheetId="2" sqref="S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14" start="0" length="2147483647">
    <dxf>
      <font>
        <b/>
      </font>
    </dxf>
  </rfmt>
  <rfmt sheetId="2" sqref="T114" start="0" length="2147483647">
    <dxf>
      <font/>
    </dxf>
  </rfmt>
  <rfmt sheetId="2" sqref="T114" start="0" length="0">
    <dxf>
      <border>
        <left/>
        <right/>
        <top style="thin">
          <color indexed="64"/>
        </top>
        <bottom/>
      </border>
    </dxf>
  </rfmt>
  <rfmt sheetId="2" sqref="T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14" start="0" length="2147483647">
    <dxf>
      <font>
        <b/>
      </font>
    </dxf>
  </rfmt>
  <rfmt sheetId="2" sqref="U114" start="0" length="2147483647">
    <dxf>
      <font/>
    </dxf>
  </rfmt>
  <rfmt sheetId="2" sqref="U114" start="0" length="0">
    <dxf>
      <border>
        <left/>
        <right/>
        <top style="thin">
          <color indexed="64"/>
        </top>
        <bottom/>
      </border>
    </dxf>
  </rfmt>
  <rfmt sheetId="2" sqref="U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14" start="0" length="2147483647">
    <dxf>
      <font>
        <b/>
      </font>
    </dxf>
  </rfmt>
  <rfmt sheetId="2" sqref="V114" start="0" length="2147483647">
    <dxf>
      <font/>
    </dxf>
  </rfmt>
  <rfmt sheetId="2" sqref="V114" start="0" length="0">
    <dxf>
      <border>
        <left/>
        <right/>
        <top style="thin">
          <color indexed="64"/>
        </top>
        <bottom/>
      </border>
    </dxf>
  </rfmt>
  <rfmt sheetId="2" sqref="V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8" sId="2">
    <nc r="W114">
      <f xml:space="preserve"> SUM(W112:W113)</f>
    </nc>
  </rcc>
  <rfmt sheetId="2" sqref="W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14" start="0" length="2147483647">
    <dxf>
      <font>
        <b/>
      </font>
    </dxf>
  </rfmt>
  <rfmt sheetId="2" sqref="W114" start="0" length="2147483647">
    <dxf>
      <font/>
    </dxf>
  </rfmt>
  <rfmt sheetId="2" sqref="W114" start="0" length="0">
    <dxf>
      <border>
        <left/>
        <right/>
        <top style="thin">
          <color indexed="64"/>
        </top>
        <bottom/>
      </border>
    </dxf>
  </rfmt>
  <rfmt sheetId="2" sqref="W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59" sId="2">
    <nc r="X114">
      <f xml:space="preserve"> SUM(X112:X113)</f>
    </nc>
  </rcc>
  <rfmt sheetId="2" sqref="X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14" start="0" length="2147483647">
    <dxf>
      <font>
        <b/>
      </font>
    </dxf>
  </rfmt>
  <rfmt sheetId="2" sqref="X114" start="0" length="2147483647">
    <dxf>
      <font/>
    </dxf>
  </rfmt>
  <rfmt sheetId="2" sqref="X114" start="0" length="0">
    <dxf>
      <border>
        <left/>
        <right/>
        <top style="thin">
          <color indexed="64"/>
        </top>
        <bottom/>
      </border>
    </dxf>
  </rfmt>
  <rfmt sheetId="2" sqref="X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14" start="0" length="2147483647">
    <dxf>
      <font>
        <b/>
      </font>
    </dxf>
  </rfmt>
  <rfmt sheetId="2" sqref="Y114" start="0" length="2147483647">
    <dxf>
      <font/>
    </dxf>
  </rfmt>
  <rfmt sheetId="2" sqref="Y114" start="0" length="0">
    <dxf>
      <border>
        <left/>
        <right/>
        <top style="thin">
          <color indexed="64"/>
        </top>
        <bottom/>
      </border>
    </dxf>
  </rfmt>
  <rfmt sheetId="2" sqref="Y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14" start="0" length="0">
    <dxf>
      <fill>
        <patternFill patternType="solid">
          <bgColor rgb="FFF2F2F2"/>
        </patternFill>
      </fill>
    </dxf>
  </rfmt>
  <rfmt sheetId="2" sqref="Z114" start="0" length="2147483647">
    <dxf>
      <font>
        <b/>
      </font>
    </dxf>
  </rfmt>
  <rfmt sheetId="2" sqref="Z114" start="0" length="2147483647">
    <dxf>
      <font/>
    </dxf>
  </rfmt>
  <rfmt sheetId="2" sqref="Z114" start="0" length="0">
    <dxf>
      <border>
        <left/>
        <right/>
        <top style="thin">
          <color indexed="64"/>
        </top>
        <bottom/>
      </border>
    </dxf>
  </rfmt>
  <rfmt sheetId="2" sqref="Z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14" start="0" length="0">
    <dxf>
      <fill>
        <patternFill patternType="solid">
          <bgColor rgb="FFF2F2F2"/>
        </patternFill>
      </fill>
    </dxf>
  </rfmt>
  <rfmt sheetId="2" sqref="AA114" start="0" length="2147483647">
    <dxf>
      <font>
        <b/>
      </font>
    </dxf>
  </rfmt>
  <rfmt sheetId="2" sqref="AA114" start="0" length="2147483647">
    <dxf>
      <font/>
    </dxf>
  </rfmt>
  <rfmt sheetId="2" sqref="AA114" start="0" length="0">
    <dxf>
      <border>
        <left/>
        <right/>
        <top style="thin">
          <color indexed="64"/>
        </top>
        <bottom/>
      </border>
    </dxf>
  </rfmt>
  <rfmt sheetId="2" sqref="AA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14" start="0" length="0">
    <dxf>
      <fill>
        <patternFill patternType="solid">
          <bgColor rgb="FFF2F2F2"/>
        </patternFill>
      </fill>
    </dxf>
  </rfmt>
  <rfmt sheetId="2" sqref="AB114" start="0" length="2147483647">
    <dxf>
      <font>
        <b/>
      </font>
    </dxf>
  </rfmt>
  <rfmt sheetId="2" sqref="AB114" start="0" length="2147483647">
    <dxf>
      <font/>
    </dxf>
  </rfmt>
  <rfmt sheetId="2" sqref="AB114" start="0" length="0">
    <dxf>
      <border>
        <left/>
        <right/>
        <top style="thin">
          <color indexed="64"/>
        </top>
        <bottom/>
      </border>
    </dxf>
  </rfmt>
  <rfmt sheetId="2" sqref="AB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14" start="0" length="0">
    <dxf>
      <fill>
        <patternFill patternType="solid">
          <bgColor rgb="FFF2F2F2"/>
        </patternFill>
      </fill>
    </dxf>
  </rfmt>
  <rfmt sheetId="2" sqref="AC114" start="0" length="2147483647">
    <dxf>
      <font>
        <b/>
      </font>
    </dxf>
  </rfmt>
  <rfmt sheetId="2" sqref="AC114" start="0" length="2147483647">
    <dxf>
      <font/>
    </dxf>
  </rfmt>
  <rfmt sheetId="2" sqref="AC114" start="0" length="0">
    <dxf>
      <border>
        <left/>
        <right/>
        <top style="thin">
          <color indexed="64"/>
        </top>
        <bottom/>
      </border>
    </dxf>
  </rfmt>
  <rfmt sheetId="2" sqref="AC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14" start="0" length="0">
    <dxf>
      <fill>
        <patternFill patternType="solid">
          <bgColor rgb="FFF2F2F2"/>
        </patternFill>
      </fill>
    </dxf>
  </rfmt>
  <rfmt sheetId="2" sqref="AD114" start="0" length="2147483647">
    <dxf>
      <font>
        <b/>
      </font>
    </dxf>
  </rfmt>
  <rfmt sheetId="2" sqref="AD114" start="0" length="2147483647">
    <dxf>
      <font/>
    </dxf>
  </rfmt>
  <rfmt sheetId="2" sqref="AD114" start="0" length="0">
    <dxf>
      <border>
        <left/>
        <right/>
        <top style="thin">
          <color indexed="64"/>
        </top>
        <bottom/>
      </border>
    </dxf>
  </rfmt>
  <rfmt sheetId="2" sqref="AD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60" sId="2">
    <nc r="AE114">
      <f xml:space="preserve"> SUM(AE112:AE113)</f>
    </nc>
  </rcc>
  <rfmt sheetId="2" sqref="AE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14" start="0" length="0">
    <dxf>
      <fill>
        <patternFill patternType="solid">
          <bgColor rgb="FFF2F2F2"/>
        </patternFill>
      </fill>
    </dxf>
  </rfmt>
  <rfmt sheetId="2" sqref="AE114" start="0" length="2147483647">
    <dxf>
      <font/>
    </dxf>
  </rfmt>
  <rfmt sheetId="2" sqref="AE114" start="0" length="2147483647">
    <dxf>
      <font/>
    </dxf>
  </rfmt>
  <rfmt sheetId="2" sqref="AE114" start="0" length="0">
    <dxf>
      <border>
        <left/>
        <right/>
        <top style="thin">
          <color indexed="64"/>
        </top>
        <bottom/>
      </border>
    </dxf>
  </rfmt>
  <rfmt sheetId="2" sqref="AE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14" start="0" length="0">
    <dxf>
      <fill>
        <patternFill patternType="solid">
          <bgColor rgb="FFF2F2F2"/>
        </patternFill>
      </fill>
    </dxf>
  </rfmt>
  <rfmt sheetId="2" sqref="AF114" start="0" length="2147483647">
    <dxf>
      <font>
        <b/>
      </font>
    </dxf>
  </rfmt>
  <rfmt sheetId="2" sqref="AF114" start="0" length="2147483647">
    <dxf>
      <font/>
    </dxf>
  </rfmt>
  <rfmt sheetId="2" sqref="AF114" start="0" length="0">
    <dxf>
      <border>
        <left/>
        <right/>
        <top style="thin">
          <color indexed="64"/>
        </top>
        <bottom/>
      </border>
    </dxf>
  </rfmt>
  <rfmt sheetId="2" sqref="AF11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3961" sId="2" numFmtId="4">
    <oc r="J116">
      <v>143640</v>
    </oc>
    <nc r="J116">
      <v>137463</v>
    </nc>
  </rcc>
  <rcc rId="3962" sId="2" numFmtId="4">
    <oc r="AC116">
      <v>143640</v>
    </oc>
    <nc r="AC116">
      <v>137463</v>
    </nc>
  </rcc>
  <rcc rId="3963" sId="2" numFmtId="4">
    <oc r="J117">
      <v>-346000</v>
    </oc>
    <nc r="J117">
      <v>-426057</v>
    </nc>
  </rcc>
  <rcc rId="3964" sId="2" numFmtId="4">
    <oc r="AC117">
      <v>-346000</v>
    </oc>
    <nc r="AC117">
      <v>-426057</v>
    </nc>
  </rcc>
  <rcc rId="3965" sId="2" numFmtId="4">
    <oc r="J118">
      <v>130550</v>
    </oc>
    <nc r="J118">
      <v>702713</v>
    </nc>
  </rcc>
  <rcc rId="3966" sId="2" numFmtId="4">
    <oc r="AC118">
      <v>130550</v>
    </oc>
    <nc r="AC118">
      <v>702713</v>
    </nc>
  </rcc>
  <rrc rId="3967" sId="2" ref="A121:XFD12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21:AF121" start="0" length="0">
    <dxf>
      <fill>
        <patternFill patternType="none">
          <bgColor indexed="65"/>
        </patternFill>
      </fill>
    </dxf>
  </rfmt>
  <rfmt sheetId="2" sqref="A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21" start="0" length="2147483647">
    <dxf>
      <font/>
    </dxf>
  </rfmt>
  <rfmt sheetId="2" sqref="A121" start="0" length="2147483647">
    <dxf>
      <font/>
    </dxf>
  </rfmt>
  <rfmt sheetId="2" sqref="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1" start="0" length="2147483647">
    <dxf>
      <font/>
    </dxf>
  </rfmt>
  <rfmt sheetId="2" sqref="B121" start="0" length="2147483647">
    <dxf>
      <font/>
    </dxf>
  </rfmt>
  <rfmt sheetId="2" sqref="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1" start="0" length="2147483647">
    <dxf>
      <font/>
    </dxf>
  </rfmt>
  <rfmt sheetId="2" sqref="C121" start="0" length="2147483647">
    <dxf>
      <font/>
    </dxf>
  </rfmt>
  <rfmt sheetId="2" sqref="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1" start="0" length="2147483647">
    <dxf>
      <font/>
    </dxf>
  </rfmt>
  <rfmt sheetId="2" sqref="D121" start="0" length="2147483647">
    <dxf>
      <font/>
    </dxf>
  </rfmt>
  <rfmt sheetId="2" sqref="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1" start="0" length="2147483647">
    <dxf>
      <font/>
    </dxf>
  </rfmt>
  <rfmt sheetId="2" sqref="E121" start="0" length="2147483647">
    <dxf>
      <font/>
    </dxf>
  </rfmt>
  <rfmt sheetId="2" sqref="F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1" start="0" length="2147483647">
    <dxf>
      <font/>
    </dxf>
  </rfmt>
  <rfmt sheetId="2" sqref="F121" start="0" length="2147483647">
    <dxf>
      <font/>
    </dxf>
  </rfmt>
  <rfmt sheetId="2" sqref="G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1" start="0" length="2147483647">
    <dxf>
      <font/>
    </dxf>
  </rfmt>
  <rfmt sheetId="2" sqref="G121" start="0" length="2147483647">
    <dxf>
      <font/>
    </dxf>
  </rfmt>
  <rfmt sheetId="2" sqref="H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1" start="0" length="2147483647">
    <dxf>
      <font/>
    </dxf>
  </rfmt>
  <rfmt sheetId="2" sqref="H121" start="0" length="2147483647">
    <dxf>
      <font/>
    </dxf>
  </rfmt>
  <rfmt sheetId="2" sqref="I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1" start="0" length="2147483647">
    <dxf>
      <font/>
    </dxf>
  </rfmt>
  <rfmt sheetId="2" sqref="I121" start="0" length="2147483647">
    <dxf>
      <font/>
    </dxf>
  </rfmt>
  <rfmt sheetId="2" sqref="J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1" start="0" length="2147483647">
    <dxf>
      <font/>
    </dxf>
  </rfmt>
  <rfmt sheetId="2" sqref="J121" start="0" length="2147483647">
    <dxf>
      <font/>
    </dxf>
  </rfmt>
  <rfmt sheetId="2" sqref="K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1" start="0" length="2147483647">
    <dxf>
      <font/>
    </dxf>
  </rfmt>
  <rfmt sheetId="2" sqref="K121" start="0" length="2147483647">
    <dxf>
      <font/>
    </dxf>
  </rfmt>
  <rfmt sheetId="2" sqref="L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1" start="0" length="2147483647">
    <dxf>
      <font/>
    </dxf>
  </rfmt>
  <rfmt sheetId="2" sqref="L121" start="0" length="2147483647">
    <dxf>
      <font/>
    </dxf>
  </rfmt>
  <rfmt sheetId="2" sqref="M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1" start="0" length="2147483647">
    <dxf>
      <font/>
    </dxf>
  </rfmt>
  <rfmt sheetId="2" sqref="M121" start="0" length="2147483647">
    <dxf>
      <font/>
    </dxf>
  </rfmt>
  <rfmt sheetId="2" sqref="N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1" start="0" length="2147483647">
    <dxf>
      <font/>
    </dxf>
  </rfmt>
  <rfmt sheetId="2" sqref="N121" start="0" length="2147483647">
    <dxf>
      <font/>
    </dxf>
  </rfmt>
  <rfmt sheetId="2" sqref="O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1" start="0" length="2147483647">
    <dxf>
      <font/>
    </dxf>
  </rfmt>
  <rfmt sheetId="2" sqref="O121" start="0" length="2147483647">
    <dxf>
      <font/>
    </dxf>
  </rfmt>
  <rfmt sheetId="2" sqref="P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1" start="0" length="2147483647">
    <dxf>
      <font/>
    </dxf>
  </rfmt>
  <rfmt sheetId="2" sqref="P121" start="0" length="2147483647">
    <dxf>
      <font/>
    </dxf>
  </rfmt>
  <rfmt sheetId="2" sqref="Q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1" start="0" length="2147483647">
    <dxf>
      <font/>
    </dxf>
  </rfmt>
  <rfmt sheetId="2" sqref="Q121" start="0" length="2147483647">
    <dxf>
      <font/>
    </dxf>
  </rfmt>
  <rfmt sheetId="2" sqref="R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1" start="0" length="2147483647">
    <dxf>
      <font/>
    </dxf>
  </rfmt>
  <rfmt sheetId="2" sqref="R121" start="0" length="2147483647">
    <dxf>
      <font/>
    </dxf>
  </rfmt>
  <rfmt sheetId="2" sqref="S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1" start="0" length="2147483647">
    <dxf>
      <font/>
    </dxf>
  </rfmt>
  <rfmt sheetId="2" sqref="S121" start="0" length="2147483647">
    <dxf>
      <font/>
    </dxf>
  </rfmt>
  <rfmt sheetId="2" sqref="T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1" start="0" length="2147483647">
    <dxf>
      <font/>
    </dxf>
  </rfmt>
  <rfmt sheetId="2" sqref="T121" start="0" length="2147483647">
    <dxf>
      <font/>
    </dxf>
  </rfmt>
  <rfmt sheetId="2" sqref="U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1" start="0" length="2147483647">
    <dxf>
      <font/>
    </dxf>
  </rfmt>
  <rfmt sheetId="2" sqref="U121" start="0" length="2147483647">
    <dxf>
      <font/>
    </dxf>
  </rfmt>
  <rfmt sheetId="2" sqref="V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1" start="0" length="2147483647">
    <dxf>
      <font/>
    </dxf>
  </rfmt>
  <rfmt sheetId="2" sqref="V121" start="0" length="2147483647">
    <dxf>
      <font/>
    </dxf>
  </rfmt>
  <rfmt sheetId="2" sqref="W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1" start="0" length="2147483647">
    <dxf>
      <font/>
    </dxf>
  </rfmt>
  <rfmt sheetId="2" sqref="W121" start="0" length="2147483647">
    <dxf>
      <font/>
    </dxf>
  </rfmt>
  <rfmt sheetId="2" sqref="X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1" start="0" length="2147483647">
    <dxf>
      <font/>
    </dxf>
  </rfmt>
  <rfmt sheetId="2" sqref="X121" start="0" length="2147483647">
    <dxf>
      <font/>
    </dxf>
  </rfmt>
  <rfmt sheetId="2" sqref="Y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21" start="0" length="2147483647">
    <dxf>
      <font/>
    </dxf>
  </rfmt>
  <rfmt sheetId="2" sqref="Y121" start="0" length="2147483647">
    <dxf>
      <font/>
    </dxf>
  </rfmt>
  <rfmt sheetId="2" sqref="Z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1" start="0" length="0">
    <dxf>
      <fill>
        <patternFill patternType="solid">
          <bgColor rgb="FFF2F2F2"/>
        </patternFill>
      </fill>
    </dxf>
  </rfmt>
  <rfmt sheetId="2" sqref="Z121" start="0" length="2147483647">
    <dxf>
      <font/>
    </dxf>
  </rfmt>
  <rfmt sheetId="2" sqref="Z121" start="0" length="2147483647">
    <dxf>
      <font/>
    </dxf>
  </rfmt>
  <rfmt sheetId="2" sqref="AA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1" start="0" length="0">
    <dxf>
      <fill>
        <patternFill patternType="solid">
          <bgColor rgb="FFF2F2F2"/>
        </patternFill>
      </fill>
    </dxf>
  </rfmt>
  <rfmt sheetId="2" sqref="AA121" start="0" length="2147483647">
    <dxf>
      <font/>
    </dxf>
  </rfmt>
  <rfmt sheetId="2" sqref="AA121" start="0" length="2147483647">
    <dxf>
      <font/>
    </dxf>
  </rfmt>
  <rfmt sheetId="2" sqref="A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1" start="0" length="0">
    <dxf>
      <fill>
        <patternFill patternType="solid">
          <bgColor rgb="FFF2F2F2"/>
        </patternFill>
      </fill>
    </dxf>
  </rfmt>
  <rfmt sheetId="2" sqref="AB121" start="0" length="2147483647">
    <dxf>
      <font/>
    </dxf>
  </rfmt>
  <rfmt sheetId="2" sqref="AB121" start="0" length="2147483647">
    <dxf>
      <font/>
    </dxf>
  </rfmt>
  <rfmt sheetId="2" sqref="A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1" start="0" length="0">
    <dxf>
      <fill>
        <patternFill patternType="solid">
          <bgColor rgb="FFF2F2F2"/>
        </patternFill>
      </fill>
    </dxf>
  </rfmt>
  <rfmt sheetId="2" sqref="AC121" start="0" length="2147483647">
    <dxf>
      <font/>
    </dxf>
  </rfmt>
  <rfmt sheetId="2" sqref="AC121" start="0" length="2147483647">
    <dxf>
      <font/>
    </dxf>
  </rfmt>
  <rfmt sheetId="2" sqref="A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1" start="0" length="0">
    <dxf>
      <fill>
        <patternFill patternType="solid">
          <bgColor rgb="FFF2F2F2"/>
        </patternFill>
      </fill>
    </dxf>
  </rfmt>
  <rfmt sheetId="2" sqref="AD121" start="0" length="2147483647">
    <dxf>
      <font/>
    </dxf>
  </rfmt>
  <rfmt sheetId="2" sqref="AD121" start="0" length="2147483647">
    <dxf>
      <font/>
    </dxf>
  </rfmt>
  <rfmt sheetId="2" sqref="A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1" start="0" length="0">
    <dxf>
      <fill>
        <patternFill patternType="solid">
          <bgColor rgb="FFF2F2F2"/>
        </patternFill>
      </fill>
    </dxf>
  </rfmt>
  <rfmt sheetId="2" sqref="AE121" start="0" length="2147483647">
    <dxf>
      <font/>
    </dxf>
  </rfmt>
  <rfmt sheetId="2" sqref="AE121" start="0" length="2147483647">
    <dxf>
      <font/>
    </dxf>
  </rfmt>
  <rfmt sheetId="2" sqref="AF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21" start="0" length="0">
    <dxf>
      <fill>
        <patternFill patternType="solid">
          <bgColor rgb="FFF2F2F2"/>
        </patternFill>
      </fill>
    </dxf>
  </rfmt>
  <rfmt sheetId="2" sqref="AF121" start="0" length="2147483647">
    <dxf>
      <font/>
    </dxf>
  </rfmt>
  <rfmt sheetId="2" sqref="AF121" start="0" length="2147483647">
    <dxf>
      <font/>
    </dxf>
  </rfmt>
  <rcc rId="3968" sId="2">
    <nc r="B121">
      <v>18837</v>
    </nc>
  </rcc>
  <rfmt sheetId="2" sqref="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1" start="0" length="2147483647">
    <dxf>
      <font/>
    </dxf>
  </rfmt>
  <rfmt sheetId="2" sqref="B121" start="0" length="2147483647">
    <dxf>
      <font/>
    </dxf>
  </rfmt>
  <rcc rId="3969" sId="2">
    <nc r="C121" t="inlineStr">
      <is>
        <t>AMS SW Equity</t>
      </is>
    </nc>
  </rcc>
  <rfmt sheetId="2" sqref="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1" start="0" length="2147483647">
    <dxf>
      <font/>
    </dxf>
  </rfmt>
  <rfmt sheetId="2" sqref="C121" start="0" length="2147483647">
    <dxf>
      <font/>
    </dxf>
  </rfmt>
  <rcc rId="3970" sId="2">
    <nc r="E121" t="inlineStr">
      <is>
        <t>ams</t>
      </is>
    </nc>
  </rcc>
  <rfmt sheetId="2" sqref="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1" start="0" length="2147483647">
    <dxf>
      <font/>
    </dxf>
  </rfmt>
  <rfmt sheetId="2" sqref="E121" start="0" length="2147483647">
    <dxf>
      <font/>
    </dxf>
  </rfmt>
  <rcc rId="3971" sId="2">
    <nc r="D121">
      <f>_xll.BDP(C121,$D$3)</f>
    </nc>
  </rcc>
  <rfmt sheetId="2" sqref="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1" start="0" length="2147483647">
    <dxf>
      <font/>
    </dxf>
  </rfmt>
  <rfmt sheetId="2" sqref="D121" start="0" length="2147483647">
    <dxf>
      <font/>
    </dxf>
  </rfmt>
  <rcc rId="3972" sId="2">
    <nc r="F121">
      <f>_xll.BDP(C121,$F$3)</f>
    </nc>
  </rcc>
  <rfmt sheetId="2" sqref="F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1" start="0" length="2147483647">
    <dxf>
      <font/>
    </dxf>
  </rfmt>
  <rfmt sheetId="2" sqref="F121" start="0" length="2147483647">
    <dxf>
      <font/>
    </dxf>
  </rfmt>
  <rcc rId="3973" sId="2">
    <nc r="G121">
      <f>_xll.BDP(C121,$G$3)</f>
    </nc>
  </rcc>
  <rfmt sheetId="2" sqref="G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1" start="0" length="2147483647">
    <dxf>
      <font/>
    </dxf>
  </rfmt>
  <rfmt sheetId="2" sqref="G121" start="0" length="2147483647">
    <dxf>
      <font/>
    </dxf>
  </rfmt>
  <rcc rId="3974" sId="2">
    <nc r="Z121">
      <f>_xll.BDH(C121,$Z$3,$D$1,$D$1)</f>
    </nc>
  </rcc>
  <rfmt sheetId="2" sqref="Z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1" start="0" length="0">
    <dxf>
      <fill>
        <patternFill patternType="solid">
          <bgColor rgb="FFF2F2F2"/>
        </patternFill>
      </fill>
    </dxf>
  </rfmt>
  <rfmt sheetId="2" sqref="Z121" start="0" length="2147483647">
    <dxf>
      <font/>
    </dxf>
  </rfmt>
  <rfmt sheetId="2" sqref="Z121" start="0" length="2147483647">
    <dxf>
      <font/>
    </dxf>
  </rfmt>
  <rcc rId="3975" sId="2">
    <nc r="H121">
      <f>IF(OR(OR(G121="#N/A N/A",G121="#N/A Real Time"),OR(F121="#N/A N/A",F121="#N/A Real Time")),0,  G121 - F121)</f>
    </nc>
  </rcc>
  <rfmt sheetId="2" sqref="H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1" start="0" length="2147483647">
    <dxf>
      <font/>
    </dxf>
  </rfmt>
  <rfmt sheetId="2" sqref="H121" start="0" length="2147483647">
    <dxf>
      <font/>
    </dxf>
  </rfmt>
  <rcc rId="3976" sId="2">
    <nc r="I121">
      <f>IF(OR(F121=0,F121="#N/A N/A"),0,H121 / F121*100)</f>
    </nc>
  </rcc>
  <rfmt sheetId="2" sqref="I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1" start="0" length="2147483647">
    <dxf>
      <font/>
    </dxf>
  </rfmt>
  <rfmt sheetId="2" sqref="I121" start="0" length="2147483647">
    <dxf>
      <font/>
    </dxf>
  </rfmt>
  <rcc rId="3977" sId="2" numFmtId="4">
    <nc r="J121">
      <v>-123976</v>
    </nc>
  </rcc>
  <rfmt sheetId="2" sqref="J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1" start="0" length="2147483647">
    <dxf>
      <font/>
    </dxf>
  </rfmt>
  <rfmt sheetId="2" sqref="J121" start="0" length="2147483647">
    <dxf>
      <font/>
    </dxf>
  </rfmt>
  <rcc rId="3978" sId="2">
    <nc r="K121">
      <f>CONCATENATE(D232,D121, " Curncy")</f>
    </nc>
  </rcc>
  <rfmt sheetId="2" sqref="K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1" start="0" length="2147483647">
    <dxf>
      <font/>
    </dxf>
  </rfmt>
  <rfmt sheetId="2" sqref="K121" start="0" length="2147483647">
    <dxf>
      <font/>
    </dxf>
  </rfmt>
  <rcc rId="3979" sId="2">
    <nc r="L121">
      <f>IF(D121 = D232,1,_xll.BDP(K121,$L$3))</f>
    </nc>
  </rcc>
  <rfmt sheetId="2" sqref="L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1" start="0" length="2147483647">
    <dxf>
      <font/>
    </dxf>
  </rfmt>
  <rfmt sheetId="2" sqref="L121" start="0" length="2147483647">
    <dxf>
      <font/>
    </dxf>
  </rfmt>
  <rcc rId="3980" sId="2">
    <nc r="M121">
      <f>IF(D121 = D232,1,_xll.BDP(K121,$M$3)*L121)</f>
    </nc>
  </rcc>
  <rfmt sheetId="2" sqref="M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1" start="0" length="2147483647">
    <dxf>
      <font/>
    </dxf>
  </rfmt>
  <rfmt sheetId="2" sqref="M121" start="0" length="2147483647">
    <dxf>
      <font/>
    </dxf>
  </rfmt>
  <rcc rId="3981" sId="2">
    <nc r="N121">
      <f>H121*J121*T121/M121</f>
    </nc>
  </rcc>
  <rfmt sheetId="2" sqref="N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1" start="0" length="2147483647">
    <dxf>
      <font/>
    </dxf>
  </rfmt>
  <rfmt sheetId="2" sqref="N121" start="0" length="2147483647">
    <dxf>
      <font/>
    </dxf>
  </rfmt>
  <rcc rId="3982" sId="2">
    <nc r="O121">
      <f>N121 / Y232</f>
    </nc>
  </rcc>
  <rfmt sheetId="2" sqref="O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1" start="0" length="2147483647">
    <dxf>
      <font/>
    </dxf>
  </rfmt>
  <rfmt sheetId="2" sqref="O121" start="0" length="2147483647">
    <dxf>
      <font/>
    </dxf>
  </rfmt>
  <rcc rId="3983" sId="2">
    <nc r="P121">
      <f>IF(J121=0,0,G121*J121*T121/M121)</f>
    </nc>
  </rcc>
  <rfmt sheetId="2" sqref="P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1" start="0" length="2147483647">
    <dxf>
      <font/>
    </dxf>
  </rfmt>
  <rfmt sheetId="2" sqref="P121" start="0" length="2147483647">
    <dxf>
      <font/>
    </dxf>
  </rfmt>
  <rcc rId="3984" sId="2">
    <nc r="Q121">
      <f>P121 / Y232*100</f>
    </nc>
  </rcc>
  <rfmt sheetId="2" sqref="Q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1" start="0" length="2147483647">
    <dxf>
      <font/>
    </dxf>
  </rfmt>
  <rfmt sheetId="2" sqref="Q121" start="0" length="2147483647">
    <dxf>
      <font/>
    </dxf>
  </rfmt>
  <rcc rId="3985" sId="2">
    <nc r="R121">
      <f>IF(Q121&lt;0,Q121,0)</f>
    </nc>
  </rcc>
  <rfmt sheetId="2" sqref="R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1" start="0" length="2147483647">
    <dxf>
      <font/>
    </dxf>
  </rfmt>
  <rfmt sheetId="2" sqref="R121" start="0" length="2147483647">
    <dxf>
      <font/>
    </dxf>
  </rfmt>
  <rcc rId="3986" sId="2">
    <nc r="S121">
      <f>IF(Q121&gt;0,Q121,0)</f>
    </nc>
  </rcc>
  <rfmt sheetId="2" sqref="S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1" start="0" length="2147483647">
    <dxf>
      <font/>
    </dxf>
  </rfmt>
  <rfmt sheetId="2" sqref="S121" start="0" length="2147483647">
    <dxf>
      <font/>
    </dxf>
  </rfmt>
  <rcc rId="3987" sId="2">
    <nc r="T121">
      <f>IF(EXACT(D121,UPPER(D121)),1,0.01)/V121</f>
    </nc>
  </rcc>
  <rfmt sheetId="2" sqref="T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1" start="0" length="2147483647">
    <dxf>
      <font/>
    </dxf>
  </rfmt>
  <rfmt sheetId="2" sqref="T121" start="0" length="2147483647">
    <dxf>
      <font/>
    </dxf>
  </rfmt>
  <rcc rId="3988" sId="2">
    <nc r="U121">
      <v>0</v>
    </nc>
  </rcc>
  <rfmt sheetId="2" sqref="U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1" start="0" length="2147483647">
    <dxf>
      <font/>
    </dxf>
  </rfmt>
  <rfmt sheetId="2" sqref="U121" start="0" length="2147483647">
    <dxf>
      <font/>
    </dxf>
  </rfmt>
  <rcc rId="3989" sId="2">
    <nc r="V121">
      <v>1</v>
    </nc>
  </rcc>
  <rfmt sheetId="2" sqref="V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1" start="0" length="2147483647">
    <dxf>
      <font/>
    </dxf>
  </rfmt>
  <rfmt sheetId="2" sqref="V121" start="0" length="2147483647">
    <dxf>
      <font/>
    </dxf>
  </rfmt>
  <rcc rId="3990" sId="2">
    <nc r="W121">
      <f>IF(AND(Q121&lt;0,O121&gt;0),O121,0)</f>
    </nc>
  </rcc>
  <rfmt sheetId="2" sqref="W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1" start="0" length="2147483647">
    <dxf>
      <font/>
    </dxf>
  </rfmt>
  <rfmt sheetId="2" sqref="W121" start="0" length="2147483647">
    <dxf>
      <font/>
    </dxf>
  </rfmt>
  <rcc rId="3991" sId="2">
    <nc r="X121">
      <f>IF(AND(Q121&gt;0,O121&gt;0),O121,0)</f>
    </nc>
  </rcc>
  <rfmt sheetId="2" sqref="X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1" start="0" length="2147483647">
    <dxf>
      <font/>
    </dxf>
  </rfmt>
  <rfmt sheetId="2" sqref="X121" start="0" length="2147483647">
    <dxf>
      <font/>
    </dxf>
  </rfmt>
  <rcc rId="3992" sId="2">
    <nc r="AA121">
      <f>IF(OR(OR(F121="#N/A N/A",F121="#N/A Real Time"),OR(Z121="#N/A N/A",Z121="#N/A Real Time")),0,  F121 - Z121)</f>
    </nc>
  </rcc>
  <rfmt sheetId="2" sqref="AA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1" start="0" length="0">
    <dxf>
      <fill>
        <patternFill patternType="solid">
          <bgColor rgb="FFF2F2F2"/>
        </patternFill>
      </fill>
    </dxf>
  </rfmt>
  <rfmt sheetId="2" sqref="AA121" start="0" length="2147483647">
    <dxf>
      <font/>
    </dxf>
  </rfmt>
  <rfmt sheetId="2" sqref="AA121" start="0" length="2147483647">
    <dxf>
      <font/>
    </dxf>
  </rfmt>
  <rcc rId="3993" sId="2">
    <nc r="AB121">
      <f>IF(OR(Z121=0,Z121="#N/A N/A"),0,AA121 / Z121*100)</f>
    </nc>
  </rcc>
  <rfmt sheetId="2" sqref="AB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1" start="0" length="0">
    <dxf>
      <fill>
        <patternFill patternType="solid">
          <bgColor rgb="FFF2F2F2"/>
        </patternFill>
      </fill>
    </dxf>
  </rfmt>
  <rfmt sheetId="2" sqref="AB121" start="0" length="2147483647">
    <dxf>
      <font/>
    </dxf>
  </rfmt>
  <rfmt sheetId="2" sqref="AB121" start="0" length="2147483647">
    <dxf>
      <font/>
    </dxf>
  </rfmt>
  <rcc rId="3994" sId="2" numFmtId="4">
    <nc r="AC121">
      <v>-123976</v>
    </nc>
  </rcc>
  <rfmt sheetId="2" sqref="AC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1" start="0" length="0">
    <dxf>
      <fill>
        <patternFill patternType="solid">
          <bgColor rgb="FFF2F2F2"/>
        </patternFill>
      </fill>
    </dxf>
  </rfmt>
  <rfmt sheetId="2" sqref="AC121" start="0" length="2147483647">
    <dxf>
      <font/>
    </dxf>
  </rfmt>
  <rfmt sheetId="2" sqref="AC121" start="0" length="2147483647">
    <dxf>
      <font/>
    </dxf>
  </rfmt>
  <rcc rId="3995" sId="2">
    <nc r="AD121">
      <f>IF(D121 = D232,1,_xll.BDP(K121,$AD$3)*L121)</f>
    </nc>
  </rcc>
  <rfmt sheetId="2" sqref="AD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1" start="0" length="0">
    <dxf>
      <fill>
        <patternFill patternType="solid">
          <bgColor rgb="FFF2F2F2"/>
        </patternFill>
      </fill>
    </dxf>
  </rfmt>
  <rfmt sheetId="2" sqref="AD121" start="0" length="2147483647">
    <dxf>
      <font/>
    </dxf>
  </rfmt>
  <rfmt sheetId="2" sqref="AD121" start="0" length="2147483647">
    <dxf>
      <font/>
    </dxf>
  </rfmt>
  <rcc rId="3996" sId="2">
    <nc r="AE121">
      <f>AA121*AC121*T121/AD121 / AF232</f>
    </nc>
  </rcc>
  <rfmt sheetId="2" sqref="AE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1" start="0" length="0">
    <dxf>
      <fill>
        <patternFill patternType="solid">
          <bgColor rgb="FFF2F2F2"/>
        </patternFill>
      </fill>
    </dxf>
  </rfmt>
  <rfmt sheetId="2" sqref="AE121" start="0" length="2147483647">
    <dxf>
      <font/>
    </dxf>
  </rfmt>
  <rfmt sheetId="2" sqref="AE121" start="0" length="2147483647">
    <dxf>
      <font/>
    </dxf>
  </rfmt>
  <rcc rId="3997" sId="2" numFmtId="4">
    <oc r="J122">
      <v>-110000</v>
    </oc>
    <nc r="J122">
      <v>-181870</v>
    </nc>
  </rcc>
  <rcc rId="3998" sId="2" numFmtId="4">
    <oc r="AC122">
      <v>-110000</v>
    </oc>
    <nc r="AC122">
      <v>-181870</v>
    </nc>
  </rcc>
  <rrc rId="3999" sId="2" ref="A123:XFD12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23:AF123" start="0" length="0">
    <dxf>
      <fill>
        <patternFill patternType="none">
          <bgColor indexed="65"/>
        </patternFill>
      </fill>
    </dxf>
  </rfmt>
  <rfmt sheetId="2" sqref="A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23" start="0" length="2147483647">
    <dxf>
      <font/>
    </dxf>
  </rfmt>
  <rfmt sheetId="2" sqref="A123" start="0" length="2147483647">
    <dxf>
      <font/>
    </dxf>
  </rfmt>
  <rfmt sheetId="2" sqref="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3" start="0" length="2147483647">
    <dxf>
      <font/>
    </dxf>
  </rfmt>
  <rfmt sheetId="2" sqref="B123" start="0" length="2147483647">
    <dxf>
      <font/>
    </dxf>
  </rfmt>
  <rfmt sheetId="2" sqref="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3" start="0" length="2147483647">
    <dxf>
      <font/>
    </dxf>
  </rfmt>
  <rfmt sheetId="2" sqref="C123" start="0" length="2147483647">
    <dxf>
      <font/>
    </dxf>
  </rfmt>
  <rfmt sheetId="2" sqref="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3" start="0" length="2147483647">
    <dxf>
      <font/>
    </dxf>
  </rfmt>
  <rfmt sheetId="2" sqref="D123" start="0" length="2147483647">
    <dxf>
      <font/>
    </dxf>
  </rfmt>
  <rfmt sheetId="2" sqref="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3" start="0" length="2147483647">
    <dxf>
      <font/>
    </dxf>
  </rfmt>
  <rfmt sheetId="2" sqref="E123" start="0" length="2147483647">
    <dxf>
      <font/>
    </dxf>
  </rfmt>
  <rfmt sheetId="2" sqref="F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3" start="0" length="2147483647">
    <dxf>
      <font/>
    </dxf>
  </rfmt>
  <rfmt sheetId="2" sqref="F123" start="0" length="2147483647">
    <dxf>
      <font/>
    </dxf>
  </rfmt>
  <rfmt sheetId="2" sqref="G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3" start="0" length="2147483647">
    <dxf>
      <font/>
    </dxf>
  </rfmt>
  <rfmt sheetId="2" sqref="G123" start="0" length="2147483647">
    <dxf>
      <font/>
    </dxf>
  </rfmt>
  <rfmt sheetId="2" sqref="H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3" start="0" length="2147483647">
    <dxf>
      <font/>
    </dxf>
  </rfmt>
  <rfmt sheetId="2" sqref="H123" start="0" length="2147483647">
    <dxf>
      <font/>
    </dxf>
  </rfmt>
  <rfmt sheetId="2" sqref="I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3" start="0" length="2147483647">
    <dxf>
      <font/>
    </dxf>
  </rfmt>
  <rfmt sheetId="2" sqref="I123" start="0" length="2147483647">
    <dxf>
      <font/>
    </dxf>
  </rfmt>
  <rfmt sheetId="2" sqref="J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3" start="0" length="2147483647">
    <dxf>
      <font/>
    </dxf>
  </rfmt>
  <rfmt sheetId="2" sqref="J123" start="0" length="2147483647">
    <dxf>
      <font/>
    </dxf>
  </rfmt>
  <rfmt sheetId="2" sqref="K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3" start="0" length="2147483647">
    <dxf>
      <font/>
    </dxf>
  </rfmt>
  <rfmt sheetId="2" sqref="K123" start="0" length="2147483647">
    <dxf>
      <font/>
    </dxf>
  </rfmt>
  <rfmt sheetId="2" sqref="L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3" start="0" length="2147483647">
    <dxf>
      <font/>
    </dxf>
  </rfmt>
  <rfmt sheetId="2" sqref="L123" start="0" length="2147483647">
    <dxf>
      <font/>
    </dxf>
  </rfmt>
  <rfmt sheetId="2" sqref="M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3" start="0" length="2147483647">
    <dxf>
      <font/>
    </dxf>
  </rfmt>
  <rfmt sheetId="2" sqref="M123" start="0" length="2147483647">
    <dxf>
      <font/>
    </dxf>
  </rfmt>
  <rfmt sheetId="2" sqref="N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3" start="0" length="2147483647">
    <dxf>
      <font/>
    </dxf>
  </rfmt>
  <rfmt sheetId="2" sqref="N123" start="0" length="2147483647">
    <dxf>
      <font/>
    </dxf>
  </rfmt>
  <rfmt sheetId="2" sqref="O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3" start="0" length="2147483647">
    <dxf>
      <font/>
    </dxf>
  </rfmt>
  <rfmt sheetId="2" sqref="O123" start="0" length="2147483647">
    <dxf>
      <font/>
    </dxf>
  </rfmt>
  <rfmt sheetId="2" sqref="P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3" start="0" length="2147483647">
    <dxf>
      <font/>
    </dxf>
  </rfmt>
  <rfmt sheetId="2" sqref="P123" start="0" length="2147483647">
    <dxf>
      <font/>
    </dxf>
  </rfmt>
  <rfmt sheetId="2" sqref="Q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3" start="0" length="2147483647">
    <dxf>
      <font/>
    </dxf>
  </rfmt>
  <rfmt sheetId="2" sqref="Q123" start="0" length="2147483647">
    <dxf>
      <font/>
    </dxf>
  </rfmt>
  <rfmt sheetId="2" sqref="R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3" start="0" length="2147483647">
    <dxf>
      <font/>
    </dxf>
  </rfmt>
  <rfmt sheetId="2" sqref="R123" start="0" length="2147483647">
    <dxf>
      <font/>
    </dxf>
  </rfmt>
  <rfmt sheetId="2" sqref="S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3" start="0" length="2147483647">
    <dxf>
      <font/>
    </dxf>
  </rfmt>
  <rfmt sheetId="2" sqref="S123" start="0" length="2147483647">
    <dxf>
      <font/>
    </dxf>
  </rfmt>
  <rfmt sheetId="2" sqref="T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3" start="0" length="2147483647">
    <dxf>
      <font/>
    </dxf>
  </rfmt>
  <rfmt sheetId="2" sqref="T123" start="0" length="2147483647">
    <dxf>
      <font/>
    </dxf>
  </rfmt>
  <rfmt sheetId="2" sqref="U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3" start="0" length="2147483647">
    <dxf>
      <font/>
    </dxf>
  </rfmt>
  <rfmt sheetId="2" sqref="U123" start="0" length="2147483647">
    <dxf>
      <font/>
    </dxf>
  </rfmt>
  <rfmt sheetId="2" sqref="V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3" start="0" length="2147483647">
    <dxf>
      <font/>
    </dxf>
  </rfmt>
  <rfmt sheetId="2" sqref="V123" start="0" length="2147483647">
    <dxf>
      <font/>
    </dxf>
  </rfmt>
  <rfmt sheetId="2" sqref="W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3" start="0" length="2147483647">
    <dxf>
      <font/>
    </dxf>
  </rfmt>
  <rfmt sheetId="2" sqref="W123" start="0" length="2147483647">
    <dxf>
      <font/>
    </dxf>
  </rfmt>
  <rfmt sheetId="2" sqref="X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3" start="0" length="2147483647">
    <dxf>
      <font/>
    </dxf>
  </rfmt>
  <rfmt sheetId="2" sqref="X123" start="0" length="2147483647">
    <dxf>
      <font/>
    </dxf>
  </rfmt>
  <rfmt sheetId="2" sqref="Y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23" start="0" length="2147483647">
    <dxf>
      <font/>
    </dxf>
  </rfmt>
  <rfmt sheetId="2" sqref="Y123" start="0" length="2147483647">
    <dxf>
      <font/>
    </dxf>
  </rfmt>
  <rfmt sheetId="2" sqref="Z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3" start="0" length="0">
    <dxf>
      <fill>
        <patternFill patternType="solid">
          <bgColor rgb="FFF2F2F2"/>
        </patternFill>
      </fill>
    </dxf>
  </rfmt>
  <rfmt sheetId="2" sqref="Z123" start="0" length="2147483647">
    <dxf>
      <font/>
    </dxf>
  </rfmt>
  <rfmt sheetId="2" sqref="Z123" start="0" length="2147483647">
    <dxf>
      <font/>
    </dxf>
  </rfmt>
  <rfmt sheetId="2" sqref="AA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3" start="0" length="0">
    <dxf>
      <fill>
        <patternFill patternType="solid">
          <bgColor rgb="FFF2F2F2"/>
        </patternFill>
      </fill>
    </dxf>
  </rfmt>
  <rfmt sheetId="2" sqref="AA123" start="0" length="2147483647">
    <dxf>
      <font/>
    </dxf>
  </rfmt>
  <rfmt sheetId="2" sqref="AA123" start="0" length="2147483647">
    <dxf>
      <font/>
    </dxf>
  </rfmt>
  <rfmt sheetId="2" sqref="A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3" start="0" length="0">
    <dxf>
      <fill>
        <patternFill patternType="solid">
          <bgColor rgb="FFF2F2F2"/>
        </patternFill>
      </fill>
    </dxf>
  </rfmt>
  <rfmt sheetId="2" sqref="AB123" start="0" length="2147483647">
    <dxf>
      <font/>
    </dxf>
  </rfmt>
  <rfmt sheetId="2" sqref="AB123" start="0" length="2147483647">
    <dxf>
      <font/>
    </dxf>
  </rfmt>
  <rfmt sheetId="2" sqref="A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3" start="0" length="0">
    <dxf>
      <fill>
        <patternFill patternType="solid">
          <bgColor rgb="FFF2F2F2"/>
        </patternFill>
      </fill>
    </dxf>
  </rfmt>
  <rfmt sheetId="2" sqref="AC123" start="0" length="2147483647">
    <dxf>
      <font/>
    </dxf>
  </rfmt>
  <rfmt sheetId="2" sqref="AC123" start="0" length="2147483647">
    <dxf>
      <font/>
    </dxf>
  </rfmt>
  <rfmt sheetId="2" sqref="A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3" start="0" length="0">
    <dxf>
      <fill>
        <patternFill patternType="solid">
          <bgColor rgb="FFF2F2F2"/>
        </patternFill>
      </fill>
    </dxf>
  </rfmt>
  <rfmt sheetId="2" sqref="AD123" start="0" length="2147483647">
    <dxf>
      <font/>
    </dxf>
  </rfmt>
  <rfmt sheetId="2" sqref="AD123" start="0" length="2147483647">
    <dxf>
      <font/>
    </dxf>
  </rfmt>
  <rfmt sheetId="2" sqref="A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3" start="0" length="0">
    <dxf>
      <fill>
        <patternFill patternType="solid">
          <bgColor rgb="FFF2F2F2"/>
        </patternFill>
      </fill>
    </dxf>
  </rfmt>
  <rfmt sheetId="2" sqref="AE123" start="0" length="2147483647">
    <dxf>
      <font/>
    </dxf>
  </rfmt>
  <rfmt sheetId="2" sqref="AE123" start="0" length="2147483647">
    <dxf>
      <font/>
    </dxf>
  </rfmt>
  <rfmt sheetId="2" sqref="AF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23" start="0" length="0">
    <dxf>
      <fill>
        <patternFill patternType="solid">
          <bgColor rgb="FFF2F2F2"/>
        </patternFill>
      </fill>
    </dxf>
  </rfmt>
  <rfmt sheetId="2" sqref="AF123" start="0" length="2147483647">
    <dxf>
      <font/>
    </dxf>
  </rfmt>
  <rfmt sheetId="2" sqref="AF123" start="0" length="2147483647">
    <dxf>
      <font/>
    </dxf>
  </rfmt>
  <rcc rId="4000" sId="2">
    <nc r="B123">
      <v>3294</v>
    </nc>
  </rcc>
  <rfmt sheetId="2" sqref="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3" start="0" length="2147483647">
    <dxf>
      <font/>
    </dxf>
  </rfmt>
  <rfmt sheetId="2" sqref="B123" start="0" length="2147483647">
    <dxf>
      <font/>
    </dxf>
  </rfmt>
  <rcc rId="4001" sId="2">
    <nc r="C123" t="inlineStr">
      <is>
        <t>DUFN SW Equity</t>
      </is>
    </nc>
  </rcc>
  <rfmt sheetId="2" sqref="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3" start="0" length="2147483647">
    <dxf>
      <font/>
    </dxf>
  </rfmt>
  <rfmt sheetId="2" sqref="C123" start="0" length="2147483647">
    <dxf>
      <font/>
    </dxf>
  </rfmt>
  <rcc rId="4002" sId="2">
    <nc r="E123" t="inlineStr">
      <is>
        <t>Dufry</t>
      </is>
    </nc>
  </rcc>
  <rfmt sheetId="2" sqref="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3" start="0" length="2147483647">
    <dxf>
      <font/>
    </dxf>
  </rfmt>
  <rfmt sheetId="2" sqref="E123" start="0" length="2147483647">
    <dxf>
      <font/>
    </dxf>
  </rfmt>
  <rcc rId="4003" sId="2">
    <nc r="D123">
      <f>_xll.BDP(C123,$D$3)</f>
    </nc>
  </rcc>
  <rfmt sheetId="2" sqref="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3" start="0" length="2147483647">
    <dxf>
      <font/>
    </dxf>
  </rfmt>
  <rfmt sheetId="2" sqref="D123" start="0" length="2147483647">
    <dxf>
      <font/>
    </dxf>
  </rfmt>
  <rcc rId="4004" sId="2">
    <nc r="F123">
      <f>_xll.BDP(C123,$F$3)</f>
    </nc>
  </rcc>
  <rfmt sheetId="2" sqref="F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3" start="0" length="2147483647">
    <dxf>
      <font/>
    </dxf>
  </rfmt>
  <rfmt sheetId="2" sqref="F123" start="0" length="2147483647">
    <dxf>
      <font/>
    </dxf>
  </rfmt>
  <rcc rId="4005" sId="2">
    <nc r="G123">
      <f>_xll.BDP(C123,$G$3)</f>
    </nc>
  </rcc>
  <rfmt sheetId="2" sqref="G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3" start="0" length="2147483647">
    <dxf>
      <font/>
    </dxf>
  </rfmt>
  <rfmt sheetId="2" sqref="G123" start="0" length="2147483647">
    <dxf>
      <font/>
    </dxf>
  </rfmt>
  <rcc rId="4006" sId="2">
    <nc r="Z123">
      <f>_xll.BDH(C123,$Z$3,$D$1,$D$1)</f>
    </nc>
  </rcc>
  <rfmt sheetId="2" sqref="Z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3" start="0" length="0">
    <dxf>
      <fill>
        <patternFill patternType="solid">
          <bgColor rgb="FFF2F2F2"/>
        </patternFill>
      </fill>
    </dxf>
  </rfmt>
  <rfmt sheetId="2" sqref="Z123" start="0" length="2147483647">
    <dxf>
      <font/>
    </dxf>
  </rfmt>
  <rfmt sheetId="2" sqref="Z123" start="0" length="2147483647">
    <dxf>
      <font/>
    </dxf>
  </rfmt>
  <rcc rId="4007" sId="2">
    <nc r="H123">
      <f>IF(OR(OR(G123="#N/A N/A",G123="#N/A Real Time"),OR(F123="#N/A N/A",F123="#N/A Real Time")),0,  G123 - F123)</f>
    </nc>
  </rcc>
  <rfmt sheetId="2" sqref="H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3" start="0" length="2147483647">
    <dxf>
      <font/>
    </dxf>
  </rfmt>
  <rfmt sheetId="2" sqref="H123" start="0" length="2147483647">
    <dxf>
      <font/>
    </dxf>
  </rfmt>
  <rcc rId="4008" sId="2">
    <nc r="I123">
      <f>IF(OR(F123=0,F123="#N/A N/A"),0,H123 / F123*100)</f>
    </nc>
  </rcc>
  <rfmt sheetId="2" sqref="I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3" start="0" length="2147483647">
    <dxf>
      <font/>
    </dxf>
  </rfmt>
  <rfmt sheetId="2" sqref="I123" start="0" length="2147483647">
    <dxf>
      <font/>
    </dxf>
  </rfmt>
  <rcc rId="4009" sId="2" numFmtId="4">
    <nc r="J123">
      <v>-13250</v>
    </nc>
  </rcc>
  <rfmt sheetId="2" sqref="J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3" start="0" length="2147483647">
    <dxf>
      <font/>
    </dxf>
  </rfmt>
  <rfmt sheetId="2" sqref="J123" start="0" length="2147483647">
    <dxf>
      <font/>
    </dxf>
  </rfmt>
  <rcc rId="4010" sId="2">
    <nc r="K123">
      <f>CONCATENATE(D233,D123, " Curncy")</f>
    </nc>
  </rcc>
  <rfmt sheetId="2" sqref="K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3" start="0" length="2147483647">
    <dxf>
      <font/>
    </dxf>
  </rfmt>
  <rfmt sheetId="2" sqref="K123" start="0" length="2147483647">
    <dxf>
      <font/>
    </dxf>
  </rfmt>
  <rcc rId="4011" sId="2">
    <nc r="L123">
      <f>IF(D123 = D233,1,_xll.BDP(K123,$L$3))</f>
    </nc>
  </rcc>
  <rfmt sheetId="2" sqref="L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3" start="0" length="2147483647">
    <dxf>
      <font/>
    </dxf>
  </rfmt>
  <rfmt sheetId="2" sqref="L123" start="0" length="2147483647">
    <dxf>
      <font/>
    </dxf>
  </rfmt>
  <rcc rId="4012" sId="2">
    <nc r="M123">
      <f>IF(D123 = D233,1,_xll.BDP(K123,$M$3)*L123)</f>
    </nc>
  </rcc>
  <rfmt sheetId="2" sqref="M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3" start="0" length="2147483647">
    <dxf>
      <font/>
    </dxf>
  </rfmt>
  <rfmt sheetId="2" sqref="M123" start="0" length="2147483647">
    <dxf>
      <font/>
    </dxf>
  </rfmt>
  <rcc rId="4013" sId="2">
    <nc r="N123">
      <f>H123*J123*T123/M123</f>
    </nc>
  </rcc>
  <rfmt sheetId="2" sqref="N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3" start="0" length="2147483647">
    <dxf>
      <font/>
    </dxf>
  </rfmt>
  <rfmt sheetId="2" sqref="N123" start="0" length="2147483647">
    <dxf>
      <font/>
    </dxf>
  </rfmt>
  <rcc rId="4014" sId="2">
    <nc r="O123">
      <f>N123 / Y233</f>
    </nc>
  </rcc>
  <rfmt sheetId="2" sqref="O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3" start="0" length="2147483647">
    <dxf>
      <font/>
    </dxf>
  </rfmt>
  <rfmt sheetId="2" sqref="O123" start="0" length="2147483647">
    <dxf>
      <font/>
    </dxf>
  </rfmt>
  <rcc rId="4015" sId="2">
    <nc r="P123">
      <f>IF(J123=0,0,G123*J123*T123/M123)</f>
    </nc>
  </rcc>
  <rfmt sheetId="2" sqref="P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3" start="0" length="2147483647">
    <dxf>
      <font/>
    </dxf>
  </rfmt>
  <rfmt sheetId="2" sqref="P123" start="0" length="2147483647">
    <dxf>
      <font/>
    </dxf>
  </rfmt>
  <rcc rId="4016" sId="2">
    <nc r="Q123">
      <f>P123 / Y233*100</f>
    </nc>
  </rcc>
  <rfmt sheetId="2" sqref="Q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3" start="0" length="2147483647">
    <dxf>
      <font/>
    </dxf>
  </rfmt>
  <rfmt sheetId="2" sqref="Q123" start="0" length="2147483647">
    <dxf>
      <font/>
    </dxf>
  </rfmt>
  <rcc rId="4017" sId="2">
    <nc r="R123">
      <f>IF(Q123&lt;0,Q123,0)</f>
    </nc>
  </rcc>
  <rfmt sheetId="2" sqref="R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3" start="0" length="2147483647">
    <dxf>
      <font/>
    </dxf>
  </rfmt>
  <rfmt sheetId="2" sqref="R123" start="0" length="2147483647">
    <dxf>
      <font/>
    </dxf>
  </rfmt>
  <rcc rId="4018" sId="2">
    <nc r="S123">
      <f>IF(Q123&gt;0,Q123,0)</f>
    </nc>
  </rcc>
  <rfmt sheetId="2" sqref="S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3" start="0" length="2147483647">
    <dxf>
      <font/>
    </dxf>
  </rfmt>
  <rfmt sheetId="2" sqref="S123" start="0" length="2147483647">
    <dxf>
      <font/>
    </dxf>
  </rfmt>
  <rcc rId="4019" sId="2">
    <nc r="T123">
      <f>IF(EXACT(D123,UPPER(D123)),1,0.01)/V123</f>
    </nc>
  </rcc>
  <rfmt sheetId="2" sqref="T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3" start="0" length="2147483647">
    <dxf>
      <font/>
    </dxf>
  </rfmt>
  <rfmt sheetId="2" sqref="T123" start="0" length="2147483647">
    <dxf>
      <font/>
    </dxf>
  </rfmt>
  <rcc rId="4020" sId="2">
    <nc r="U123">
      <v>0</v>
    </nc>
  </rcc>
  <rfmt sheetId="2" sqref="U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3" start="0" length="2147483647">
    <dxf>
      <font/>
    </dxf>
  </rfmt>
  <rfmt sheetId="2" sqref="U123" start="0" length="2147483647">
    <dxf>
      <font/>
    </dxf>
  </rfmt>
  <rcc rId="4021" sId="2">
    <nc r="V123">
      <v>1</v>
    </nc>
  </rcc>
  <rfmt sheetId="2" sqref="V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3" start="0" length="2147483647">
    <dxf>
      <font/>
    </dxf>
  </rfmt>
  <rfmt sheetId="2" sqref="V123" start="0" length="2147483647">
    <dxf>
      <font/>
    </dxf>
  </rfmt>
  <rcc rId="4022" sId="2">
    <nc r="W123">
      <f>IF(AND(Q123&lt;0,O123&gt;0),O123,0)</f>
    </nc>
  </rcc>
  <rfmt sheetId="2" sqref="W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3" start="0" length="2147483647">
    <dxf>
      <font/>
    </dxf>
  </rfmt>
  <rfmt sheetId="2" sqref="W123" start="0" length="2147483647">
    <dxf>
      <font/>
    </dxf>
  </rfmt>
  <rcc rId="4023" sId="2">
    <nc r="X123">
      <f>IF(AND(Q123&gt;0,O123&gt;0),O123,0)</f>
    </nc>
  </rcc>
  <rfmt sheetId="2" sqref="X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3" start="0" length="2147483647">
    <dxf>
      <font/>
    </dxf>
  </rfmt>
  <rfmt sheetId="2" sqref="X123" start="0" length="2147483647">
    <dxf>
      <font/>
    </dxf>
  </rfmt>
  <rcc rId="4024" sId="2">
    <nc r="AA123">
      <f>IF(OR(OR(F123="#N/A N/A",F123="#N/A Real Time"),OR(Z123="#N/A N/A",Z123="#N/A Real Time")),0,  F123 - Z123)</f>
    </nc>
  </rcc>
  <rfmt sheetId="2" sqref="AA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3" start="0" length="0">
    <dxf>
      <fill>
        <patternFill patternType="solid">
          <bgColor rgb="FFF2F2F2"/>
        </patternFill>
      </fill>
    </dxf>
  </rfmt>
  <rfmt sheetId="2" sqref="AA123" start="0" length="2147483647">
    <dxf>
      <font/>
    </dxf>
  </rfmt>
  <rfmt sheetId="2" sqref="AA123" start="0" length="2147483647">
    <dxf>
      <font/>
    </dxf>
  </rfmt>
  <rcc rId="4025" sId="2">
    <nc r="AB123">
      <f>IF(OR(Z123=0,Z123="#N/A N/A"),0,AA123 / Z123*100)</f>
    </nc>
  </rcc>
  <rfmt sheetId="2" sqref="AB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3" start="0" length="0">
    <dxf>
      <fill>
        <patternFill patternType="solid">
          <bgColor rgb="FFF2F2F2"/>
        </patternFill>
      </fill>
    </dxf>
  </rfmt>
  <rfmt sheetId="2" sqref="AB123" start="0" length="2147483647">
    <dxf>
      <font/>
    </dxf>
  </rfmt>
  <rfmt sheetId="2" sqref="AB123" start="0" length="2147483647">
    <dxf>
      <font/>
    </dxf>
  </rfmt>
  <rcc rId="4026" sId="2" numFmtId="4">
    <nc r="AC123">
      <v>-13250</v>
    </nc>
  </rcc>
  <rfmt sheetId="2" sqref="AC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3" start="0" length="0">
    <dxf>
      <fill>
        <patternFill patternType="solid">
          <bgColor rgb="FFF2F2F2"/>
        </patternFill>
      </fill>
    </dxf>
  </rfmt>
  <rfmt sheetId="2" sqref="AC123" start="0" length="2147483647">
    <dxf>
      <font/>
    </dxf>
  </rfmt>
  <rfmt sheetId="2" sqref="AC123" start="0" length="2147483647">
    <dxf>
      <font/>
    </dxf>
  </rfmt>
  <rcc rId="4027" sId="2">
    <nc r="AD123">
      <f>IF(D123 = D233,1,_xll.BDP(K123,$AD$3)*L123)</f>
    </nc>
  </rcc>
  <rfmt sheetId="2" sqref="AD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3" start="0" length="0">
    <dxf>
      <fill>
        <patternFill patternType="solid">
          <bgColor rgb="FFF2F2F2"/>
        </patternFill>
      </fill>
    </dxf>
  </rfmt>
  <rfmt sheetId="2" sqref="AD123" start="0" length="2147483647">
    <dxf>
      <font/>
    </dxf>
  </rfmt>
  <rfmt sheetId="2" sqref="AD123" start="0" length="2147483647">
    <dxf>
      <font/>
    </dxf>
  </rfmt>
  <rcc rId="4028" sId="2">
    <nc r="AE123">
      <f>AA123*AC123*T123/AD123 / AF233</f>
    </nc>
  </rcc>
  <rfmt sheetId="2" sqref="AE1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3" start="0" length="0">
    <dxf>
      <fill>
        <patternFill patternType="solid">
          <bgColor rgb="FFF2F2F2"/>
        </patternFill>
      </fill>
    </dxf>
  </rfmt>
  <rfmt sheetId="2" sqref="AE123" start="0" length="2147483647">
    <dxf>
      <font/>
    </dxf>
  </rfmt>
  <rfmt sheetId="2" sqref="AE123" start="0" length="2147483647">
    <dxf>
      <font/>
    </dxf>
  </rfmt>
  <rcc rId="4029" sId="2" numFmtId="4">
    <oc r="J124">
      <v>-30970</v>
    </oc>
    <nc r="J124">
      <v>-65559</v>
    </nc>
  </rcc>
  <rcc rId="4030" sId="2" numFmtId="4">
    <oc r="AC124">
      <v>-30970</v>
    </oc>
    <nc r="AC124">
      <v>-56638</v>
    </nc>
  </rcc>
  <rcc rId="4031" sId="2">
    <oc r="E125" t="inlineStr">
      <is>
        <t>Swatch BR</t>
      </is>
    </oc>
    <nc r="E125" t="inlineStr">
      <is>
        <t>Swatch</t>
      </is>
    </nc>
  </rcc>
  <rcc rId="4032" sId="2" numFmtId="4">
    <oc r="J125">
      <v>-6000</v>
    </oc>
    <nc r="J125">
      <v>-10151</v>
    </nc>
  </rcc>
  <rcc rId="4033" sId="2" numFmtId="4">
    <oc r="AC125">
      <v>-6000</v>
    </oc>
    <nc r="AC125">
      <v>-10151</v>
    </nc>
  </rcc>
  <rfmt sheetId="2" sqref="A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26" start="0" length="2147483647">
    <dxf>
      <font>
        <b/>
      </font>
    </dxf>
  </rfmt>
  <rfmt sheetId="2" sqref="A126" start="0" length="2147483647">
    <dxf>
      <font/>
    </dxf>
  </rfmt>
  <rfmt sheetId="2" sqref="A126" start="0" length="0">
    <dxf>
      <border>
        <left/>
        <right/>
        <top style="thin">
          <color indexed="64"/>
        </top>
        <bottom/>
      </border>
    </dxf>
  </rfmt>
  <rfmt sheetId="2" sqref="A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26" start="0" length="2147483647">
    <dxf>
      <font>
        <b/>
      </font>
    </dxf>
  </rfmt>
  <rfmt sheetId="2" sqref="B126" start="0" length="2147483647">
    <dxf>
      <font/>
    </dxf>
  </rfmt>
  <rfmt sheetId="2" sqref="B126" start="0" length="0">
    <dxf>
      <border>
        <left/>
        <right/>
        <top style="thin">
          <color indexed="64"/>
        </top>
        <bottom/>
      </border>
    </dxf>
  </rfmt>
  <rfmt sheetId="2" sqref="B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26" start="0" length="2147483647">
    <dxf>
      <font>
        <b/>
      </font>
    </dxf>
  </rfmt>
  <rfmt sheetId="2" sqref="C126" start="0" length="2147483647">
    <dxf>
      <font/>
    </dxf>
  </rfmt>
  <rfmt sheetId="2" sqref="C126" start="0" length="0">
    <dxf>
      <border>
        <left/>
        <right/>
        <top style="thin">
          <color indexed="64"/>
        </top>
        <bottom/>
      </border>
    </dxf>
  </rfmt>
  <rfmt sheetId="2" sqref="C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26" start="0" length="2147483647">
    <dxf>
      <font>
        <b/>
      </font>
    </dxf>
  </rfmt>
  <rfmt sheetId="2" sqref="D126" start="0" length="2147483647">
    <dxf>
      <font/>
    </dxf>
  </rfmt>
  <rfmt sheetId="2" sqref="D126" start="0" length="0">
    <dxf>
      <border>
        <left/>
        <right/>
        <top style="thin">
          <color indexed="64"/>
        </top>
        <bottom/>
      </border>
    </dxf>
  </rfmt>
  <rfmt sheetId="2" sqref="D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26" start="0" length="2147483647">
    <dxf>
      <font>
        <b/>
      </font>
    </dxf>
  </rfmt>
  <rfmt sheetId="2" sqref="E126" start="0" length="2147483647">
    <dxf>
      <font/>
    </dxf>
  </rfmt>
  <rfmt sheetId="2" sqref="E126" start="0" length="0">
    <dxf>
      <border>
        <left/>
        <right/>
        <top style="thin">
          <color indexed="64"/>
        </top>
        <bottom/>
      </border>
    </dxf>
  </rfmt>
  <rfmt sheetId="2" sqref="E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26" start="0" length="2147483647">
    <dxf>
      <font>
        <b/>
      </font>
    </dxf>
  </rfmt>
  <rfmt sheetId="2" sqref="F126" start="0" length="2147483647">
    <dxf>
      <font/>
    </dxf>
  </rfmt>
  <rfmt sheetId="2" sqref="F126" start="0" length="0">
    <dxf>
      <border>
        <left/>
        <right/>
        <top style="thin">
          <color indexed="64"/>
        </top>
        <bottom/>
      </border>
    </dxf>
  </rfmt>
  <rfmt sheetId="2" sqref="F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26" start="0" length="2147483647">
    <dxf>
      <font>
        <b/>
      </font>
    </dxf>
  </rfmt>
  <rfmt sheetId="2" sqref="G126" start="0" length="2147483647">
    <dxf>
      <font/>
    </dxf>
  </rfmt>
  <rfmt sheetId="2" sqref="G126" start="0" length="0">
    <dxf>
      <border>
        <left/>
        <right/>
        <top style="thin">
          <color indexed="64"/>
        </top>
        <bottom/>
      </border>
    </dxf>
  </rfmt>
  <rfmt sheetId="2" sqref="G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26" start="0" length="2147483647">
    <dxf>
      <font>
        <b/>
      </font>
    </dxf>
  </rfmt>
  <rfmt sheetId="2" sqref="H126" start="0" length="2147483647">
    <dxf>
      <font/>
    </dxf>
  </rfmt>
  <rfmt sheetId="2" sqref="H126" start="0" length="0">
    <dxf>
      <border>
        <left/>
        <right/>
        <top style="thin">
          <color indexed="64"/>
        </top>
        <bottom/>
      </border>
    </dxf>
  </rfmt>
  <rfmt sheetId="2" sqref="H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26" start="0" length="2147483647">
    <dxf>
      <font>
        <b/>
      </font>
    </dxf>
  </rfmt>
  <rfmt sheetId="2" sqref="I126" start="0" length="2147483647">
    <dxf>
      <font/>
    </dxf>
  </rfmt>
  <rfmt sheetId="2" sqref="I126" start="0" length="0">
    <dxf>
      <border>
        <left/>
        <right/>
        <top style="thin">
          <color indexed="64"/>
        </top>
        <bottom/>
      </border>
    </dxf>
  </rfmt>
  <rfmt sheetId="2" sqref="I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26" start="0" length="2147483647">
    <dxf>
      <font>
        <b/>
      </font>
    </dxf>
  </rfmt>
  <rfmt sheetId="2" sqref="J126" start="0" length="2147483647">
    <dxf>
      <font/>
    </dxf>
  </rfmt>
  <rfmt sheetId="2" sqref="J126" start="0" length="0">
    <dxf>
      <border>
        <left/>
        <right/>
        <top style="thin">
          <color indexed="64"/>
        </top>
        <bottom/>
      </border>
    </dxf>
  </rfmt>
  <rfmt sheetId="2" sqref="J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26" start="0" length="2147483647">
    <dxf>
      <font>
        <b/>
      </font>
    </dxf>
  </rfmt>
  <rfmt sheetId="2" sqref="K126" start="0" length="2147483647">
    <dxf>
      <font/>
    </dxf>
  </rfmt>
  <rfmt sheetId="2" sqref="K126" start="0" length="0">
    <dxf>
      <border>
        <left/>
        <right/>
        <top style="thin">
          <color indexed="64"/>
        </top>
        <bottom/>
      </border>
    </dxf>
  </rfmt>
  <rfmt sheetId="2" sqref="K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26" start="0" length="2147483647">
    <dxf>
      <font>
        <b/>
      </font>
    </dxf>
  </rfmt>
  <rfmt sheetId="2" sqref="L126" start="0" length="2147483647">
    <dxf>
      <font/>
    </dxf>
  </rfmt>
  <rfmt sheetId="2" sqref="L126" start="0" length="0">
    <dxf>
      <border>
        <left/>
        <right/>
        <top style="thin">
          <color indexed="64"/>
        </top>
        <bottom/>
      </border>
    </dxf>
  </rfmt>
  <rfmt sheetId="2" sqref="L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26" start="0" length="2147483647">
    <dxf>
      <font>
        <b/>
      </font>
    </dxf>
  </rfmt>
  <rfmt sheetId="2" sqref="M126" start="0" length="2147483647">
    <dxf>
      <font/>
    </dxf>
  </rfmt>
  <rfmt sheetId="2" sqref="M126" start="0" length="0">
    <dxf>
      <border>
        <left/>
        <right/>
        <top style="thin">
          <color indexed="64"/>
        </top>
        <bottom/>
      </border>
    </dxf>
  </rfmt>
  <rfmt sheetId="2" sqref="M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4" sId="2">
    <oc r="N126">
      <f xml:space="preserve"> SUM(N120:N125)</f>
    </oc>
    <nc r="N126">
      <f xml:space="preserve"> SUM(N120:N125)</f>
    </nc>
  </rcc>
  <rfmt sheetId="2" sqref="N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26" start="0" length="2147483647">
    <dxf>
      <font>
        <b/>
      </font>
    </dxf>
  </rfmt>
  <rfmt sheetId="2" sqref="N126" start="0" length="2147483647">
    <dxf>
      <font/>
    </dxf>
  </rfmt>
  <rfmt sheetId="2" sqref="N126" start="0" length="0">
    <dxf>
      <border>
        <left/>
        <right/>
        <top style="thin">
          <color indexed="64"/>
        </top>
        <bottom/>
      </border>
    </dxf>
  </rfmt>
  <rfmt sheetId="2" sqref="N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5" sId="2">
    <oc r="O126">
      <f xml:space="preserve"> SUM(O120:O125)</f>
    </oc>
    <nc r="O126">
      <f xml:space="preserve"> SUM(O120:O125)</f>
    </nc>
  </rcc>
  <rfmt sheetId="2" sqref="O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26" start="0" length="2147483647">
    <dxf>
      <font/>
    </dxf>
  </rfmt>
  <rfmt sheetId="2" sqref="O126" start="0" length="2147483647">
    <dxf>
      <font/>
    </dxf>
  </rfmt>
  <rfmt sheetId="2" sqref="O126" start="0" length="0">
    <dxf>
      <border>
        <left/>
        <right/>
        <top style="thin">
          <color indexed="64"/>
        </top>
        <bottom/>
      </border>
    </dxf>
  </rfmt>
  <rfmt sheetId="2" sqref="O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6" sId="2">
    <oc r="P126">
      <f xml:space="preserve"> SUM(P120:P125)</f>
    </oc>
    <nc r="P126">
      <f xml:space="preserve"> SUM(P120:P125)</f>
    </nc>
  </rcc>
  <rfmt sheetId="2" sqref="P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26" start="0" length="2147483647">
    <dxf>
      <font>
        <b/>
      </font>
    </dxf>
  </rfmt>
  <rfmt sheetId="2" sqref="P126" start="0" length="2147483647">
    <dxf>
      <font/>
    </dxf>
  </rfmt>
  <rfmt sheetId="2" sqref="P126" start="0" length="0">
    <dxf>
      <border>
        <left/>
        <right/>
        <top style="thin">
          <color indexed="64"/>
        </top>
        <bottom/>
      </border>
    </dxf>
  </rfmt>
  <rfmt sheetId="2" sqref="P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7" sId="2">
    <oc r="Q126">
      <f xml:space="preserve"> SUM(Q120:Q125)</f>
    </oc>
    <nc r="Q126">
      <f xml:space="preserve"> SUM(Q120:Q125)</f>
    </nc>
  </rcc>
  <rfmt sheetId="2" sqref="Q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26" start="0" length="2147483647">
    <dxf>
      <font>
        <b/>
      </font>
    </dxf>
  </rfmt>
  <rfmt sheetId="2" sqref="Q126" start="0" length="2147483647">
    <dxf>
      <font/>
    </dxf>
  </rfmt>
  <rfmt sheetId="2" sqref="Q126" start="0" length="0">
    <dxf>
      <border>
        <left/>
        <right/>
        <top style="thin">
          <color indexed="64"/>
        </top>
        <bottom/>
      </border>
    </dxf>
  </rfmt>
  <rfmt sheetId="2" sqref="Q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8" sId="2">
    <oc r="R126">
      <f xml:space="preserve"> SUM(R120:R125)</f>
    </oc>
    <nc r="R126">
      <f xml:space="preserve"> SUM(R120:R125)</f>
    </nc>
  </rcc>
  <rfmt sheetId="2" sqref="R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26" start="0" length="2147483647">
    <dxf>
      <font>
        <b/>
      </font>
    </dxf>
  </rfmt>
  <rfmt sheetId="2" sqref="R126" start="0" length="2147483647">
    <dxf>
      <font/>
    </dxf>
  </rfmt>
  <rfmt sheetId="2" sqref="R126" start="0" length="0">
    <dxf>
      <border>
        <left/>
        <right/>
        <top style="thin">
          <color indexed="64"/>
        </top>
        <bottom/>
      </border>
    </dxf>
  </rfmt>
  <rfmt sheetId="2" sqref="R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39" sId="2">
    <oc r="S126">
      <f xml:space="preserve"> SUM(S120:S125)</f>
    </oc>
    <nc r="S126">
      <f xml:space="preserve"> SUM(S120:S125)</f>
    </nc>
  </rcc>
  <rfmt sheetId="2" sqref="S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26" start="0" length="2147483647">
    <dxf>
      <font>
        <b/>
      </font>
    </dxf>
  </rfmt>
  <rfmt sheetId="2" sqref="S126" start="0" length="2147483647">
    <dxf>
      <font/>
    </dxf>
  </rfmt>
  <rfmt sheetId="2" sqref="S126" start="0" length="0">
    <dxf>
      <border>
        <left/>
        <right/>
        <top style="thin">
          <color indexed="64"/>
        </top>
        <bottom/>
      </border>
    </dxf>
  </rfmt>
  <rfmt sheetId="2" sqref="S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26" start="0" length="2147483647">
    <dxf>
      <font>
        <b/>
      </font>
    </dxf>
  </rfmt>
  <rfmt sheetId="2" sqref="T126" start="0" length="2147483647">
    <dxf>
      <font/>
    </dxf>
  </rfmt>
  <rfmt sheetId="2" sqref="T126" start="0" length="0">
    <dxf>
      <border>
        <left/>
        <right/>
        <top style="thin">
          <color indexed="64"/>
        </top>
        <bottom/>
      </border>
    </dxf>
  </rfmt>
  <rfmt sheetId="2" sqref="T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26" start="0" length="2147483647">
    <dxf>
      <font>
        <b/>
      </font>
    </dxf>
  </rfmt>
  <rfmt sheetId="2" sqref="U126" start="0" length="2147483647">
    <dxf>
      <font/>
    </dxf>
  </rfmt>
  <rfmt sheetId="2" sqref="U126" start="0" length="0">
    <dxf>
      <border>
        <left/>
        <right/>
        <top style="thin">
          <color indexed="64"/>
        </top>
        <bottom/>
      </border>
    </dxf>
  </rfmt>
  <rfmt sheetId="2" sqref="U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26" start="0" length="2147483647">
    <dxf>
      <font>
        <b/>
      </font>
    </dxf>
  </rfmt>
  <rfmt sheetId="2" sqref="V126" start="0" length="2147483647">
    <dxf>
      <font/>
    </dxf>
  </rfmt>
  <rfmt sheetId="2" sqref="V126" start="0" length="0">
    <dxf>
      <border>
        <left/>
        <right/>
        <top style="thin">
          <color indexed="64"/>
        </top>
        <bottom/>
      </border>
    </dxf>
  </rfmt>
  <rfmt sheetId="2" sqref="V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0" sId="2">
    <oc r="W126">
      <f xml:space="preserve"> SUM(W120:W125)</f>
    </oc>
    <nc r="W126">
      <f xml:space="preserve"> SUM(W120:W125)</f>
    </nc>
  </rcc>
  <rfmt sheetId="2" sqref="W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26" start="0" length="2147483647">
    <dxf>
      <font>
        <b/>
      </font>
    </dxf>
  </rfmt>
  <rfmt sheetId="2" sqref="W126" start="0" length="2147483647">
    <dxf>
      <font/>
    </dxf>
  </rfmt>
  <rfmt sheetId="2" sqref="W126" start="0" length="0">
    <dxf>
      <border>
        <left/>
        <right/>
        <top style="thin">
          <color indexed="64"/>
        </top>
        <bottom/>
      </border>
    </dxf>
  </rfmt>
  <rfmt sheetId="2" sqref="W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1" sId="2">
    <oc r="X126">
      <f xml:space="preserve"> SUM(X120:X125)</f>
    </oc>
    <nc r="X126">
      <f xml:space="preserve"> SUM(X120:X125)</f>
    </nc>
  </rcc>
  <rfmt sheetId="2" sqref="X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26" start="0" length="2147483647">
    <dxf>
      <font>
        <b/>
      </font>
    </dxf>
  </rfmt>
  <rfmt sheetId="2" sqref="X126" start="0" length="2147483647">
    <dxf>
      <font/>
    </dxf>
  </rfmt>
  <rfmt sheetId="2" sqref="X126" start="0" length="0">
    <dxf>
      <border>
        <left/>
        <right/>
        <top style="thin">
          <color indexed="64"/>
        </top>
        <bottom/>
      </border>
    </dxf>
  </rfmt>
  <rfmt sheetId="2" sqref="X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26" start="0" length="2147483647">
    <dxf>
      <font>
        <b/>
      </font>
    </dxf>
  </rfmt>
  <rfmt sheetId="2" sqref="Y126" start="0" length="2147483647">
    <dxf>
      <font/>
    </dxf>
  </rfmt>
  <rfmt sheetId="2" sqref="Y126" start="0" length="0">
    <dxf>
      <border>
        <left/>
        <right/>
        <top style="thin">
          <color indexed="64"/>
        </top>
        <bottom/>
      </border>
    </dxf>
  </rfmt>
  <rfmt sheetId="2" sqref="Y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26" start="0" length="0">
    <dxf>
      <fill>
        <patternFill patternType="solid">
          <bgColor rgb="FFF2F2F2"/>
        </patternFill>
      </fill>
    </dxf>
  </rfmt>
  <rfmt sheetId="2" sqref="Z126" start="0" length="2147483647">
    <dxf>
      <font>
        <b/>
      </font>
    </dxf>
  </rfmt>
  <rfmt sheetId="2" sqref="Z126" start="0" length="2147483647">
    <dxf>
      <font/>
    </dxf>
  </rfmt>
  <rfmt sheetId="2" sqref="Z126" start="0" length="0">
    <dxf>
      <border>
        <left/>
        <right/>
        <top style="thin">
          <color indexed="64"/>
        </top>
        <bottom/>
      </border>
    </dxf>
  </rfmt>
  <rfmt sheetId="2" sqref="Z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26" start="0" length="0">
    <dxf>
      <fill>
        <patternFill patternType="solid">
          <bgColor rgb="FFF2F2F2"/>
        </patternFill>
      </fill>
    </dxf>
  </rfmt>
  <rfmt sheetId="2" sqref="AA126" start="0" length="2147483647">
    <dxf>
      <font>
        <b/>
      </font>
    </dxf>
  </rfmt>
  <rfmt sheetId="2" sqref="AA126" start="0" length="2147483647">
    <dxf>
      <font/>
    </dxf>
  </rfmt>
  <rfmt sheetId="2" sqref="AA126" start="0" length="0">
    <dxf>
      <border>
        <left/>
        <right/>
        <top style="thin">
          <color indexed="64"/>
        </top>
        <bottom/>
      </border>
    </dxf>
  </rfmt>
  <rfmt sheetId="2" sqref="AA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26" start="0" length="0">
    <dxf>
      <fill>
        <patternFill patternType="solid">
          <bgColor rgb="FFF2F2F2"/>
        </patternFill>
      </fill>
    </dxf>
  </rfmt>
  <rfmt sheetId="2" sqref="AB126" start="0" length="2147483647">
    <dxf>
      <font>
        <b/>
      </font>
    </dxf>
  </rfmt>
  <rfmt sheetId="2" sqref="AB126" start="0" length="2147483647">
    <dxf>
      <font/>
    </dxf>
  </rfmt>
  <rfmt sheetId="2" sqref="AB126" start="0" length="0">
    <dxf>
      <border>
        <left/>
        <right/>
        <top style="thin">
          <color indexed="64"/>
        </top>
        <bottom/>
      </border>
    </dxf>
  </rfmt>
  <rfmt sheetId="2" sqref="AB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26" start="0" length="0">
    <dxf>
      <fill>
        <patternFill patternType="solid">
          <bgColor rgb="FFF2F2F2"/>
        </patternFill>
      </fill>
    </dxf>
  </rfmt>
  <rfmt sheetId="2" sqref="AC126" start="0" length="2147483647">
    <dxf>
      <font>
        <b/>
      </font>
    </dxf>
  </rfmt>
  <rfmt sheetId="2" sqref="AC126" start="0" length="2147483647">
    <dxf>
      <font/>
    </dxf>
  </rfmt>
  <rfmt sheetId="2" sqref="AC126" start="0" length="0">
    <dxf>
      <border>
        <left/>
        <right/>
        <top style="thin">
          <color indexed="64"/>
        </top>
        <bottom/>
      </border>
    </dxf>
  </rfmt>
  <rfmt sheetId="2" sqref="AC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26" start="0" length="0">
    <dxf>
      <fill>
        <patternFill patternType="solid">
          <bgColor rgb="FFF2F2F2"/>
        </patternFill>
      </fill>
    </dxf>
  </rfmt>
  <rfmt sheetId="2" sqref="AD126" start="0" length="2147483647">
    <dxf>
      <font>
        <b/>
      </font>
    </dxf>
  </rfmt>
  <rfmt sheetId="2" sqref="AD126" start="0" length="2147483647">
    <dxf>
      <font/>
    </dxf>
  </rfmt>
  <rfmt sheetId="2" sqref="AD126" start="0" length="0">
    <dxf>
      <border>
        <left/>
        <right/>
        <top style="thin">
          <color indexed="64"/>
        </top>
        <bottom/>
      </border>
    </dxf>
  </rfmt>
  <rfmt sheetId="2" sqref="AD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2" sId="2">
    <oc r="AE126">
      <f xml:space="preserve"> SUM(AE120:AE125)</f>
    </oc>
    <nc r="AE126">
      <f xml:space="preserve"> SUM(AE120:AE125)</f>
    </nc>
  </rcc>
  <rfmt sheetId="2" sqref="AE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26" start="0" length="0">
    <dxf>
      <fill>
        <patternFill patternType="solid">
          <bgColor rgb="FFF2F2F2"/>
        </patternFill>
      </fill>
    </dxf>
  </rfmt>
  <rfmt sheetId="2" sqref="AE126" start="0" length="2147483647">
    <dxf>
      <font/>
    </dxf>
  </rfmt>
  <rfmt sheetId="2" sqref="AE126" start="0" length="2147483647">
    <dxf>
      <font/>
    </dxf>
  </rfmt>
  <rfmt sheetId="2" sqref="AE126" start="0" length="0">
    <dxf>
      <border>
        <left/>
        <right/>
        <top style="thin">
          <color indexed="64"/>
        </top>
        <bottom/>
      </border>
    </dxf>
  </rfmt>
  <rfmt sheetId="2" sqref="AE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26" start="0" length="0">
    <dxf>
      <fill>
        <patternFill patternType="solid">
          <bgColor rgb="FFF2F2F2"/>
        </patternFill>
      </fill>
    </dxf>
  </rfmt>
  <rfmt sheetId="2" sqref="AF126" start="0" length="2147483647">
    <dxf>
      <font>
        <b/>
      </font>
    </dxf>
  </rfmt>
  <rfmt sheetId="2" sqref="AF126" start="0" length="2147483647">
    <dxf>
      <font/>
    </dxf>
  </rfmt>
  <rfmt sheetId="2" sqref="AF126" start="0" length="0">
    <dxf>
      <border>
        <left/>
        <right/>
        <top style="thin">
          <color indexed="64"/>
        </top>
        <bottom/>
      </border>
    </dxf>
  </rfmt>
  <rfmt sheetId="2" sqref="AF126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043" sId="2" numFmtId="4">
    <oc r="J128">
      <v>120650</v>
    </oc>
    <nc r="J128">
      <v>115462</v>
    </nc>
  </rcc>
  <rcc rId="4044" sId="2" numFmtId="4">
    <oc r="AC128">
      <v>120650</v>
    </oc>
    <nc r="AC128">
      <v>115462</v>
    </nc>
  </rcc>
  <rcc rId="4045" sId="2" numFmtId="4">
    <oc r="J129">
      <v>1985579</v>
    </oc>
    <nc r="J129">
      <v>2203222</v>
    </nc>
  </rcc>
  <rcc rId="4046" sId="2" numFmtId="4">
    <oc r="AC129">
      <v>1985579</v>
    </oc>
    <nc r="AC129">
      <v>2203222</v>
    </nc>
  </rcc>
  <rcc rId="4047" sId="2" numFmtId="4">
    <oc r="J131">
      <v>-236000</v>
    </oc>
    <nc r="J131">
      <v>-121000</v>
    </nc>
  </rcc>
  <rcc rId="4048" sId="2" numFmtId="4">
    <oc r="AC131">
      <v>-236000</v>
    </oc>
    <nc r="AC131">
      <v>0</v>
    </nc>
  </rcc>
  <rcc rId="4049" sId="2" numFmtId="4">
    <oc r="J132">
      <v>-200000</v>
    </oc>
    <nc r="J132">
      <v>-191400</v>
    </nc>
  </rcc>
  <rcc rId="4050" sId="2" numFmtId="4">
    <oc r="AC132">
      <v>-200000</v>
    </oc>
    <nc r="AC132">
      <v>-191400</v>
    </nc>
  </rcc>
  <rrc rId="4051" sId="2" ref="A133:XFD133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33:AF133" start="0" length="0">
    <dxf>
      <fill>
        <patternFill patternType="none">
          <bgColor indexed="65"/>
        </patternFill>
      </fill>
    </dxf>
  </rfmt>
  <rfmt sheetId="2" sqref="A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33" start="0" length="2147483647">
    <dxf>
      <font/>
    </dxf>
  </rfmt>
  <rfmt sheetId="2" sqref="A133" start="0" length="2147483647">
    <dxf>
      <font/>
    </dxf>
  </rfmt>
  <rfmt sheetId="2" sqref="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3" start="0" length="2147483647">
    <dxf>
      <font/>
    </dxf>
  </rfmt>
  <rfmt sheetId="2" sqref="B133" start="0" length="2147483647">
    <dxf>
      <font/>
    </dxf>
  </rfmt>
  <rfmt sheetId="2" sqref="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3" start="0" length="2147483647">
    <dxf>
      <font/>
    </dxf>
  </rfmt>
  <rfmt sheetId="2" sqref="C133" start="0" length="2147483647">
    <dxf>
      <font/>
    </dxf>
  </rfmt>
  <rfmt sheetId="2" sqref="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3" start="0" length="2147483647">
    <dxf>
      <font/>
    </dxf>
  </rfmt>
  <rfmt sheetId="2" sqref="D133" start="0" length="2147483647">
    <dxf>
      <font/>
    </dxf>
  </rfmt>
  <rfmt sheetId="2" sqref="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3" start="0" length="2147483647">
    <dxf>
      <font/>
    </dxf>
  </rfmt>
  <rfmt sheetId="2" sqref="E133" start="0" length="2147483647">
    <dxf>
      <font/>
    </dxf>
  </rfmt>
  <rfmt sheetId="2" sqref="F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3" start="0" length="2147483647">
    <dxf>
      <font/>
    </dxf>
  </rfmt>
  <rfmt sheetId="2" sqref="F133" start="0" length="2147483647">
    <dxf>
      <font/>
    </dxf>
  </rfmt>
  <rfmt sheetId="2" sqref="G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3" start="0" length="2147483647">
    <dxf>
      <font/>
    </dxf>
  </rfmt>
  <rfmt sheetId="2" sqref="G133" start="0" length="2147483647">
    <dxf>
      <font/>
    </dxf>
  </rfmt>
  <rfmt sheetId="2" sqref="H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3" start="0" length="2147483647">
    <dxf>
      <font/>
    </dxf>
  </rfmt>
  <rfmt sheetId="2" sqref="H133" start="0" length="2147483647">
    <dxf>
      <font/>
    </dxf>
  </rfmt>
  <rfmt sheetId="2" sqref="I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3" start="0" length="2147483647">
    <dxf>
      <font/>
    </dxf>
  </rfmt>
  <rfmt sheetId="2" sqref="I133" start="0" length="2147483647">
    <dxf>
      <font/>
    </dxf>
  </rfmt>
  <rfmt sheetId="2" sqref="J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3" start="0" length="2147483647">
    <dxf>
      <font/>
    </dxf>
  </rfmt>
  <rfmt sheetId="2" sqref="J133" start="0" length="2147483647">
    <dxf>
      <font/>
    </dxf>
  </rfmt>
  <rfmt sheetId="2" sqref="K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3" start="0" length="2147483647">
    <dxf>
      <font/>
    </dxf>
  </rfmt>
  <rfmt sheetId="2" sqref="K133" start="0" length="2147483647">
    <dxf>
      <font/>
    </dxf>
  </rfmt>
  <rfmt sheetId="2" sqref="L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3" start="0" length="2147483647">
    <dxf>
      <font/>
    </dxf>
  </rfmt>
  <rfmt sheetId="2" sqref="L133" start="0" length="2147483647">
    <dxf>
      <font/>
    </dxf>
  </rfmt>
  <rfmt sheetId="2" sqref="M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3" start="0" length="2147483647">
    <dxf>
      <font/>
    </dxf>
  </rfmt>
  <rfmt sheetId="2" sqref="M133" start="0" length="2147483647">
    <dxf>
      <font/>
    </dxf>
  </rfmt>
  <rfmt sheetId="2" sqref="N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3" start="0" length="2147483647">
    <dxf>
      <font/>
    </dxf>
  </rfmt>
  <rfmt sheetId="2" sqref="N133" start="0" length="2147483647">
    <dxf>
      <font/>
    </dxf>
  </rfmt>
  <rfmt sheetId="2" sqref="O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3" start="0" length="2147483647">
    <dxf>
      <font/>
    </dxf>
  </rfmt>
  <rfmt sheetId="2" sqref="O133" start="0" length="2147483647">
    <dxf>
      <font/>
    </dxf>
  </rfmt>
  <rfmt sheetId="2" sqref="P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3" start="0" length="2147483647">
    <dxf>
      <font/>
    </dxf>
  </rfmt>
  <rfmt sheetId="2" sqref="P133" start="0" length="2147483647">
    <dxf>
      <font/>
    </dxf>
  </rfmt>
  <rfmt sheetId="2" sqref="Q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3" start="0" length="2147483647">
    <dxf>
      <font/>
    </dxf>
  </rfmt>
  <rfmt sheetId="2" sqref="Q133" start="0" length="2147483647">
    <dxf>
      <font/>
    </dxf>
  </rfmt>
  <rfmt sheetId="2" sqref="R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3" start="0" length="2147483647">
    <dxf>
      <font/>
    </dxf>
  </rfmt>
  <rfmt sheetId="2" sqref="R133" start="0" length="2147483647">
    <dxf>
      <font/>
    </dxf>
  </rfmt>
  <rfmt sheetId="2" sqref="S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3" start="0" length="2147483647">
    <dxf>
      <font/>
    </dxf>
  </rfmt>
  <rfmt sheetId="2" sqref="S133" start="0" length="2147483647">
    <dxf>
      <font/>
    </dxf>
  </rfmt>
  <rfmt sheetId="2" sqref="T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3" start="0" length="2147483647">
    <dxf>
      <font/>
    </dxf>
  </rfmt>
  <rfmt sheetId="2" sqref="T133" start="0" length="2147483647">
    <dxf>
      <font/>
    </dxf>
  </rfmt>
  <rfmt sheetId="2" sqref="U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3" start="0" length="2147483647">
    <dxf>
      <font/>
    </dxf>
  </rfmt>
  <rfmt sheetId="2" sqref="U133" start="0" length="2147483647">
    <dxf>
      <font/>
    </dxf>
  </rfmt>
  <rfmt sheetId="2" sqref="V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3" start="0" length="2147483647">
    <dxf>
      <font/>
    </dxf>
  </rfmt>
  <rfmt sheetId="2" sqref="V133" start="0" length="2147483647">
    <dxf>
      <font/>
    </dxf>
  </rfmt>
  <rfmt sheetId="2" sqref="W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3" start="0" length="2147483647">
    <dxf>
      <font/>
    </dxf>
  </rfmt>
  <rfmt sheetId="2" sqref="W133" start="0" length="2147483647">
    <dxf>
      <font/>
    </dxf>
  </rfmt>
  <rfmt sheetId="2" sqref="X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3" start="0" length="2147483647">
    <dxf>
      <font/>
    </dxf>
  </rfmt>
  <rfmt sheetId="2" sqref="X133" start="0" length="2147483647">
    <dxf>
      <font/>
    </dxf>
  </rfmt>
  <rfmt sheetId="2" sqref="Y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33" start="0" length="2147483647">
    <dxf>
      <font/>
    </dxf>
  </rfmt>
  <rfmt sheetId="2" sqref="Y133" start="0" length="2147483647">
    <dxf>
      <font/>
    </dxf>
  </rfmt>
  <rfmt sheetId="2" sqref="Z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3" start="0" length="0">
    <dxf>
      <fill>
        <patternFill patternType="solid">
          <bgColor rgb="FFF2F2F2"/>
        </patternFill>
      </fill>
    </dxf>
  </rfmt>
  <rfmt sheetId="2" sqref="Z133" start="0" length="2147483647">
    <dxf>
      <font/>
    </dxf>
  </rfmt>
  <rfmt sheetId="2" sqref="Z133" start="0" length="2147483647">
    <dxf>
      <font/>
    </dxf>
  </rfmt>
  <rfmt sheetId="2" sqref="AA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3" start="0" length="0">
    <dxf>
      <fill>
        <patternFill patternType="solid">
          <bgColor rgb="FFF2F2F2"/>
        </patternFill>
      </fill>
    </dxf>
  </rfmt>
  <rfmt sheetId="2" sqref="AA133" start="0" length="2147483647">
    <dxf>
      <font/>
    </dxf>
  </rfmt>
  <rfmt sheetId="2" sqref="AA133" start="0" length="2147483647">
    <dxf>
      <font/>
    </dxf>
  </rfmt>
  <rfmt sheetId="2" sqref="A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3" start="0" length="0">
    <dxf>
      <fill>
        <patternFill patternType="solid">
          <bgColor rgb="FFF2F2F2"/>
        </patternFill>
      </fill>
    </dxf>
  </rfmt>
  <rfmt sheetId="2" sqref="AB133" start="0" length="2147483647">
    <dxf>
      <font/>
    </dxf>
  </rfmt>
  <rfmt sheetId="2" sqref="AB133" start="0" length="2147483647">
    <dxf>
      <font/>
    </dxf>
  </rfmt>
  <rfmt sheetId="2" sqref="A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3" start="0" length="0">
    <dxf>
      <fill>
        <patternFill patternType="solid">
          <bgColor rgb="FFF2F2F2"/>
        </patternFill>
      </fill>
    </dxf>
  </rfmt>
  <rfmt sheetId="2" sqref="AC133" start="0" length="2147483647">
    <dxf>
      <font/>
    </dxf>
  </rfmt>
  <rfmt sheetId="2" sqref="AC133" start="0" length="2147483647">
    <dxf>
      <font/>
    </dxf>
  </rfmt>
  <rfmt sheetId="2" sqref="A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3" start="0" length="0">
    <dxf>
      <fill>
        <patternFill patternType="solid">
          <bgColor rgb="FFF2F2F2"/>
        </patternFill>
      </fill>
    </dxf>
  </rfmt>
  <rfmt sheetId="2" sqref="AD133" start="0" length="2147483647">
    <dxf>
      <font/>
    </dxf>
  </rfmt>
  <rfmt sheetId="2" sqref="AD133" start="0" length="2147483647">
    <dxf>
      <font/>
    </dxf>
  </rfmt>
  <rfmt sheetId="2" sqref="A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3" start="0" length="0">
    <dxf>
      <fill>
        <patternFill patternType="solid">
          <bgColor rgb="FFF2F2F2"/>
        </patternFill>
      </fill>
    </dxf>
  </rfmt>
  <rfmt sheetId="2" sqref="AE133" start="0" length="2147483647">
    <dxf>
      <font/>
    </dxf>
  </rfmt>
  <rfmt sheetId="2" sqref="AE133" start="0" length="2147483647">
    <dxf>
      <font/>
    </dxf>
  </rfmt>
  <rfmt sheetId="2" sqref="AF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33" start="0" length="0">
    <dxf>
      <fill>
        <patternFill patternType="solid">
          <bgColor rgb="FFF2F2F2"/>
        </patternFill>
      </fill>
    </dxf>
  </rfmt>
  <rfmt sheetId="2" sqref="AF133" start="0" length="2147483647">
    <dxf>
      <font/>
    </dxf>
  </rfmt>
  <rfmt sheetId="2" sqref="AF133" start="0" length="2147483647">
    <dxf>
      <font/>
    </dxf>
  </rfmt>
  <rcc rId="4052" sId="2">
    <nc r="B133">
      <v>19463</v>
    </nc>
  </rcc>
  <rfmt sheetId="2" sqref="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3" start="0" length="2147483647">
    <dxf>
      <font/>
    </dxf>
  </rfmt>
  <rfmt sheetId="2" sqref="B133" start="0" length="2147483647">
    <dxf>
      <font/>
    </dxf>
  </rfmt>
  <rcc rId="4053" sId="2">
    <nc r="C133" t="inlineStr">
      <is>
        <t>ARW LN Equity</t>
      </is>
    </nc>
  </rcc>
  <rfmt sheetId="2" sqref="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3" start="0" length="2147483647">
    <dxf>
      <font/>
    </dxf>
  </rfmt>
  <rfmt sheetId="2" sqref="C133" start="0" length="2147483647">
    <dxf>
      <font/>
    </dxf>
  </rfmt>
  <rcc rId="4054" sId="2">
    <nc r="E133" t="inlineStr">
      <is>
        <t>Arrow Global Group</t>
      </is>
    </nc>
  </rcc>
  <rfmt sheetId="2" sqref="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3" start="0" length="2147483647">
    <dxf>
      <font/>
    </dxf>
  </rfmt>
  <rfmt sheetId="2" sqref="E133" start="0" length="2147483647">
    <dxf>
      <font/>
    </dxf>
  </rfmt>
  <rcc rId="4055" sId="2">
    <nc r="D133">
      <f>_xll.BDP(C133,$D$3)</f>
    </nc>
  </rcc>
  <rfmt sheetId="2" sqref="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3" start="0" length="2147483647">
    <dxf>
      <font/>
    </dxf>
  </rfmt>
  <rfmt sheetId="2" sqref="D133" start="0" length="2147483647">
    <dxf>
      <font/>
    </dxf>
  </rfmt>
  <rcc rId="4056" sId="2">
    <nc r="F133">
      <f>_xll.BDP(C133,$F$3)</f>
    </nc>
  </rcc>
  <rfmt sheetId="2" sqref="F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3" start="0" length="2147483647">
    <dxf>
      <font/>
    </dxf>
  </rfmt>
  <rfmt sheetId="2" sqref="F133" start="0" length="2147483647">
    <dxf>
      <font/>
    </dxf>
  </rfmt>
  <rcc rId="4057" sId="2">
    <nc r="G133">
      <f>_xll.BDP(C133,$G$3)</f>
    </nc>
  </rcc>
  <rfmt sheetId="2" sqref="G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3" start="0" length="2147483647">
    <dxf>
      <font/>
    </dxf>
  </rfmt>
  <rfmt sheetId="2" sqref="G133" start="0" length="2147483647">
    <dxf>
      <font/>
    </dxf>
  </rfmt>
  <rcc rId="4058" sId="2">
    <nc r="Z133">
      <f>_xll.BDH(C133,$Z$3,$D$1,$D$1)</f>
    </nc>
  </rcc>
  <rfmt sheetId="2" sqref="Z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3" start="0" length="0">
    <dxf>
      <fill>
        <patternFill patternType="solid">
          <bgColor rgb="FFF2F2F2"/>
        </patternFill>
      </fill>
    </dxf>
  </rfmt>
  <rfmt sheetId="2" sqref="Z133" start="0" length="2147483647">
    <dxf>
      <font/>
    </dxf>
  </rfmt>
  <rfmt sheetId="2" sqref="Z133" start="0" length="2147483647">
    <dxf>
      <font/>
    </dxf>
  </rfmt>
  <rcc rId="4059" sId="2">
    <nc r="H133">
      <f>IF(OR(OR(G133="#N/A N/A",G133="#N/A Real Time"),OR(F133="#N/A N/A",F133="#N/A Real Time")),0,  G133 - F133)</f>
    </nc>
  </rcc>
  <rfmt sheetId="2" sqref="H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3" start="0" length="2147483647">
    <dxf>
      <font/>
    </dxf>
  </rfmt>
  <rfmt sheetId="2" sqref="H133" start="0" length="2147483647">
    <dxf>
      <font/>
    </dxf>
  </rfmt>
  <rcc rId="4060" sId="2">
    <nc r="I133">
      <f>IF(OR(F133=0,F133="#N/A N/A"),0,H133 / F133*100)</f>
    </nc>
  </rcc>
  <rfmt sheetId="2" sqref="I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3" start="0" length="2147483647">
    <dxf>
      <font/>
    </dxf>
  </rfmt>
  <rfmt sheetId="2" sqref="I133" start="0" length="2147483647">
    <dxf>
      <font/>
    </dxf>
  </rfmt>
  <rcc rId="4061" sId="2" numFmtId="4">
    <nc r="J133">
      <v>820000</v>
    </nc>
  </rcc>
  <rfmt sheetId="2" sqref="J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3" start="0" length="2147483647">
    <dxf>
      <font/>
    </dxf>
  </rfmt>
  <rfmt sheetId="2" sqref="J133" start="0" length="2147483647">
    <dxf>
      <font/>
    </dxf>
  </rfmt>
  <rcc rId="4062" sId="2">
    <nc r="K133">
      <f>CONCATENATE(D234,D133, " Curncy")</f>
    </nc>
  </rcc>
  <rfmt sheetId="2" sqref="K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3" start="0" length="2147483647">
    <dxf>
      <font/>
    </dxf>
  </rfmt>
  <rfmt sheetId="2" sqref="K133" start="0" length="2147483647">
    <dxf>
      <font/>
    </dxf>
  </rfmt>
  <rcc rId="4063" sId="2">
    <nc r="L133">
      <f>IF(D133 = D234,1,_xll.BDP(K133,$L$3))</f>
    </nc>
  </rcc>
  <rfmt sheetId="2" sqref="L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3" start="0" length="2147483647">
    <dxf>
      <font/>
    </dxf>
  </rfmt>
  <rfmt sheetId="2" sqref="L133" start="0" length="2147483647">
    <dxf>
      <font/>
    </dxf>
  </rfmt>
  <rcc rId="4064" sId="2">
    <nc r="M133">
      <f>IF(D133 = D234,1,_xll.BDP(K133,$M$3)*L133)</f>
    </nc>
  </rcc>
  <rfmt sheetId="2" sqref="M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3" start="0" length="2147483647">
    <dxf>
      <font/>
    </dxf>
  </rfmt>
  <rfmt sheetId="2" sqref="M133" start="0" length="2147483647">
    <dxf>
      <font/>
    </dxf>
  </rfmt>
  <rcc rId="4065" sId="2">
    <nc r="N133">
      <f>H133*J133*T133/M133</f>
    </nc>
  </rcc>
  <rfmt sheetId="2" sqref="N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3" start="0" length="2147483647">
    <dxf>
      <font/>
    </dxf>
  </rfmt>
  <rfmt sheetId="2" sqref="N133" start="0" length="2147483647">
    <dxf>
      <font/>
    </dxf>
  </rfmt>
  <rcc rId="4066" sId="2">
    <nc r="O133">
      <f>N133 / Y234</f>
    </nc>
  </rcc>
  <rfmt sheetId="2" sqref="O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3" start="0" length="2147483647">
    <dxf>
      <font/>
    </dxf>
  </rfmt>
  <rfmt sheetId="2" sqref="O133" start="0" length="2147483647">
    <dxf>
      <font/>
    </dxf>
  </rfmt>
  <rcc rId="4067" sId="2">
    <nc r="P133">
      <f>IF(J133=0,0,G133*J133*T133/M133)</f>
    </nc>
  </rcc>
  <rfmt sheetId="2" sqref="P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3" start="0" length="2147483647">
    <dxf>
      <font/>
    </dxf>
  </rfmt>
  <rfmt sheetId="2" sqref="P133" start="0" length="2147483647">
    <dxf>
      <font/>
    </dxf>
  </rfmt>
  <rcc rId="4068" sId="2">
    <nc r="Q133">
      <f>P133 / Y234*100</f>
    </nc>
  </rcc>
  <rfmt sheetId="2" sqref="Q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3" start="0" length="2147483647">
    <dxf>
      <font/>
    </dxf>
  </rfmt>
  <rfmt sheetId="2" sqref="Q133" start="0" length="2147483647">
    <dxf>
      <font/>
    </dxf>
  </rfmt>
  <rcc rId="4069" sId="2">
    <nc r="R133">
      <f>IF(Q133&lt;0,Q133,0)</f>
    </nc>
  </rcc>
  <rfmt sheetId="2" sqref="R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3" start="0" length="2147483647">
    <dxf>
      <font/>
    </dxf>
  </rfmt>
  <rfmt sheetId="2" sqref="R133" start="0" length="2147483647">
    <dxf>
      <font/>
    </dxf>
  </rfmt>
  <rcc rId="4070" sId="2">
    <nc r="S133">
      <f>IF(Q133&gt;0,Q133,0)</f>
    </nc>
  </rcc>
  <rfmt sheetId="2" sqref="S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3" start="0" length="2147483647">
    <dxf>
      <font/>
    </dxf>
  </rfmt>
  <rfmt sheetId="2" sqref="S133" start="0" length="2147483647">
    <dxf>
      <font/>
    </dxf>
  </rfmt>
  <rcc rId="4071" sId="2">
    <nc r="T133">
      <f>IF(EXACT(D133,UPPER(D133)),1,0.01)/V133</f>
    </nc>
  </rcc>
  <rfmt sheetId="2" sqref="T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3" start="0" length="2147483647">
    <dxf>
      <font/>
    </dxf>
  </rfmt>
  <rfmt sheetId="2" sqref="T133" start="0" length="2147483647">
    <dxf>
      <font/>
    </dxf>
  </rfmt>
  <rcc rId="4072" sId="2">
    <nc r="U133">
      <v>0</v>
    </nc>
  </rcc>
  <rfmt sheetId="2" sqref="U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3" start="0" length="2147483647">
    <dxf>
      <font/>
    </dxf>
  </rfmt>
  <rfmt sheetId="2" sqref="U133" start="0" length="2147483647">
    <dxf>
      <font/>
    </dxf>
  </rfmt>
  <rcc rId="4073" sId="2">
    <nc r="V133">
      <v>1</v>
    </nc>
  </rcc>
  <rfmt sheetId="2" sqref="V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3" start="0" length="2147483647">
    <dxf>
      <font/>
    </dxf>
  </rfmt>
  <rfmt sheetId="2" sqref="V133" start="0" length="2147483647">
    <dxf>
      <font/>
    </dxf>
  </rfmt>
  <rcc rId="4074" sId="2">
    <nc r="W133">
      <f>IF(AND(Q133&lt;0,O133&gt;0),O133,0)</f>
    </nc>
  </rcc>
  <rfmt sheetId="2" sqref="W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3" start="0" length="2147483647">
    <dxf>
      <font/>
    </dxf>
  </rfmt>
  <rfmt sheetId="2" sqref="W133" start="0" length="2147483647">
    <dxf>
      <font/>
    </dxf>
  </rfmt>
  <rcc rId="4075" sId="2">
    <nc r="X133">
      <f>IF(AND(Q133&gt;0,O133&gt;0),O133,0)</f>
    </nc>
  </rcc>
  <rfmt sheetId="2" sqref="X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3" start="0" length="2147483647">
    <dxf>
      <font/>
    </dxf>
  </rfmt>
  <rfmt sheetId="2" sqref="X133" start="0" length="2147483647">
    <dxf>
      <font/>
    </dxf>
  </rfmt>
  <rcc rId="4076" sId="2">
    <nc r="AA133">
      <f>IF(OR(OR(F133="#N/A N/A",F133="#N/A Real Time"),OR(Z133="#N/A N/A",Z133="#N/A Real Time")),0,  F133 - Z133)</f>
    </nc>
  </rcc>
  <rfmt sheetId="2" sqref="AA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3" start="0" length="0">
    <dxf>
      <fill>
        <patternFill patternType="solid">
          <bgColor rgb="FFF2F2F2"/>
        </patternFill>
      </fill>
    </dxf>
  </rfmt>
  <rfmt sheetId="2" sqref="AA133" start="0" length="2147483647">
    <dxf>
      <font/>
    </dxf>
  </rfmt>
  <rfmt sheetId="2" sqref="AA133" start="0" length="2147483647">
    <dxf>
      <font/>
    </dxf>
  </rfmt>
  <rcc rId="4077" sId="2">
    <nc r="AB133">
      <f>IF(OR(Z133=0,Z133="#N/A N/A"),0,AA133 / Z133*100)</f>
    </nc>
  </rcc>
  <rfmt sheetId="2" sqref="AB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3" start="0" length="0">
    <dxf>
      <fill>
        <patternFill patternType="solid">
          <bgColor rgb="FFF2F2F2"/>
        </patternFill>
      </fill>
    </dxf>
  </rfmt>
  <rfmt sheetId="2" sqref="AB133" start="0" length="2147483647">
    <dxf>
      <font/>
    </dxf>
  </rfmt>
  <rfmt sheetId="2" sqref="AB133" start="0" length="2147483647">
    <dxf>
      <font/>
    </dxf>
  </rfmt>
  <rcc rId="4078" sId="2" numFmtId="4">
    <nc r="AC133">
      <v>820000</v>
    </nc>
  </rcc>
  <rfmt sheetId="2" sqref="AC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3" start="0" length="0">
    <dxf>
      <fill>
        <patternFill patternType="solid">
          <bgColor rgb="FFF2F2F2"/>
        </patternFill>
      </fill>
    </dxf>
  </rfmt>
  <rfmt sheetId="2" sqref="AC133" start="0" length="2147483647">
    <dxf>
      <font/>
    </dxf>
  </rfmt>
  <rfmt sheetId="2" sqref="AC133" start="0" length="2147483647">
    <dxf>
      <font/>
    </dxf>
  </rfmt>
  <rcc rId="4079" sId="2">
    <nc r="AD133">
      <f>IF(D133 = D234,1,_xll.BDP(K133,$AD$3)*L133)</f>
    </nc>
  </rcc>
  <rfmt sheetId="2" sqref="AD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3" start="0" length="0">
    <dxf>
      <fill>
        <patternFill patternType="solid">
          <bgColor rgb="FFF2F2F2"/>
        </patternFill>
      </fill>
    </dxf>
  </rfmt>
  <rfmt sheetId="2" sqref="AD133" start="0" length="2147483647">
    <dxf>
      <font/>
    </dxf>
  </rfmt>
  <rfmt sheetId="2" sqref="AD133" start="0" length="2147483647">
    <dxf>
      <font/>
    </dxf>
  </rfmt>
  <rcc rId="4080" sId="2">
    <nc r="AE133">
      <f>AA133*AC133*T133/AD133 / AF234</f>
    </nc>
  </rcc>
  <rfmt sheetId="2" sqref="AE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3" start="0" length="0">
    <dxf>
      <fill>
        <patternFill patternType="solid">
          <bgColor rgb="FFF2F2F2"/>
        </patternFill>
      </fill>
    </dxf>
  </rfmt>
  <rfmt sheetId="2" sqref="AE133" start="0" length="2147483647">
    <dxf>
      <font/>
    </dxf>
  </rfmt>
  <rfmt sheetId="2" sqref="AE133" start="0" length="2147483647">
    <dxf>
      <font/>
    </dxf>
  </rfmt>
  <rcc rId="4081" sId="2">
    <oc r="E134" t="inlineStr">
      <is>
        <t>Ashmore Group</t>
      </is>
    </oc>
    <nc r="E134" t="inlineStr">
      <is>
        <t>Ashmore</t>
      </is>
    </nc>
  </rcc>
  <rcc rId="4082" sId="2" numFmtId="4">
    <oc r="J134">
      <v>-1394000</v>
    </oc>
    <nc r="J134">
      <v>-2631780</v>
    </nc>
  </rcc>
  <rcc rId="4083" sId="2" numFmtId="4">
    <oc r="AC134">
      <v>-1394000</v>
    </oc>
    <nc r="AC134">
      <v>-2631780</v>
    </nc>
  </rcc>
  <rcc rId="4084" sId="2" numFmtId="4">
    <oc r="J135">
      <v>-1455000</v>
    </oc>
    <nc r="J135">
      <v>-1487435</v>
    </nc>
  </rcc>
  <rcc rId="4085" sId="2" numFmtId="4">
    <oc r="AC135">
      <v>-1455000</v>
    </oc>
    <nc r="AC135">
      <v>-1487435</v>
    </nc>
  </rcc>
  <rcc rId="4086" sId="2" numFmtId="4">
    <oc r="J136">
      <v>45785</v>
    </oc>
    <nc r="J136">
      <v>43816</v>
    </nc>
  </rcc>
  <rcc rId="4087" sId="2" numFmtId="4">
    <oc r="AC136">
      <v>45785</v>
    </oc>
    <nc r="AC136">
      <v>43816</v>
    </nc>
  </rcc>
  <rcc rId="4088" sId="2" numFmtId="4">
    <oc r="J137">
      <v>3547300</v>
    </oc>
    <nc r="J137">
      <v>1838766</v>
    </nc>
  </rcc>
  <rcc rId="4089" sId="2" numFmtId="4">
    <oc r="AC137">
      <v>3547300</v>
    </oc>
    <nc r="AC137">
      <v>1838766</v>
    </nc>
  </rcc>
  <rcc rId="4090" sId="2" numFmtId="4">
    <oc r="J138">
      <v>-136000</v>
    </oc>
    <nc r="J138">
      <v>-234431</v>
    </nc>
  </rcc>
  <rcc rId="4091" sId="2" numFmtId="4">
    <oc r="AC138">
      <v>-136000</v>
    </oc>
    <nc r="AC138">
      <v>-209731</v>
    </nc>
  </rcc>
  <rrc rId="4092" sId="2" ref="A139:XFD13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39:AF139" start="0" length="0">
    <dxf>
      <fill>
        <patternFill patternType="none">
          <bgColor indexed="65"/>
        </patternFill>
      </fill>
    </dxf>
  </rfmt>
  <rfmt sheetId="2" sqref="A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39" start="0" length="2147483647">
    <dxf>
      <font/>
    </dxf>
  </rfmt>
  <rfmt sheetId="2" sqref="A139" start="0" length="2147483647">
    <dxf>
      <font/>
    </dxf>
  </rfmt>
  <rfmt sheetId="2" sqref="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9" start="0" length="2147483647">
    <dxf>
      <font/>
    </dxf>
  </rfmt>
  <rfmt sheetId="2" sqref="B139" start="0" length="2147483647">
    <dxf>
      <font/>
    </dxf>
  </rfmt>
  <rfmt sheetId="2" sqref="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9" start="0" length="2147483647">
    <dxf>
      <font/>
    </dxf>
  </rfmt>
  <rfmt sheetId="2" sqref="C139" start="0" length="2147483647">
    <dxf>
      <font/>
    </dxf>
  </rfmt>
  <rfmt sheetId="2" sqref="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9" start="0" length="2147483647">
    <dxf>
      <font/>
    </dxf>
  </rfmt>
  <rfmt sheetId="2" sqref="D139" start="0" length="2147483647">
    <dxf>
      <font/>
    </dxf>
  </rfmt>
  <rfmt sheetId="2" sqref="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9" start="0" length="2147483647">
    <dxf>
      <font/>
    </dxf>
  </rfmt>
  <rfmt sheetId="2" sqref="E139" start="0" length="2147483647">
    <dxf>
      <font/>
    </dxf>
  </rfmt>
  <rfmt sheetId="2" sqref="F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9" start="0" length="2147483647">
    <dxf>
      <font/>
    </dxf>
  </rfmt>
  <rfmt sheetId="2" sqref="F139" start="0" length="2147483647">
    <dxf>
      <font/>
    </dxf>
  </rfmt>
  <rfmt sheetId="2" sqref="G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9" start="0" length="2147483647">
    <dxf>
      <font/>
    </dxf>
  </rfmt>
  <rfmt sheetId="2" sqref="G139" start="0" length="2147483647">
    <dxf>
      <font/>
    </dxf>
  </rfmt>
  <rfmt sheetId="2" sqref="H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9" start="0" length="2147483647">
    <dxf>
      <font/>
    </dxf>
  </rfmt>
  <rfmt sheetId="2" sqref="H139" start="0" length="2147483647">
    <dxf>
      <font/>
    </dxf>
  </rfmt>
  <rfmt sheetId="2" sqref="I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9" start="0" length="2147483647">
    <dxf>
      <font/>
    </dxf>
  </rfmt>
  <rfmt sheetId="2" sqref="I139" start="0" length="2147483647">
    <dxf>
      <font/>
    </dxf>
  </rfmt>
  <rfmt sheetId="2" sqref="J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9" start="0" length="2147483647">
    <dxf>
      <font/>
    </dxf>
  </rfmt>
  <rfmt sheetId="2" sqref="J139" start="0" length="2147483647">
    <dxf>
      <font/>
    </dxf>
  </rfmt>
  <rfmt sheetId="2" sqref="K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9" start="0" length="2147483647">
    <dxf>
      <font/>
    </dxf>
  </rfmt>
  <rfmt sheetId="2" sqref="K139" start="0" length="2147483647">
    <dxf>
      <font/>
    </dxf>
  </rfmt>
  <rfmt sheetId="2" sqref="L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9" start="0" length="2147483647">
    <dxf>
      <font/>
    </dxf>
  </rfmt>
  <rfmt sheetId="2" sqref="L139" start="0" length="2147483647">
    <dxf>
      <font/>
    </dxf>
  </rfmt>
  <rfmt sheetId="2" sqref="M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9" start="0" length="2147483647">
    <dxf>
      <font/>
    </dxf>
  </rfmt>
  <rfmt sheetId="2" sqref="M139" start="0" length="2147483647">
    <dxf>
      <font/>
    </dxf>
  </rfmt>
  <rfmt sheetId="2" sqref="N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9" start="0" length="2147483647">
    <dxf>
      <font/>
    </dxf>
  </rfmt>
  <rfmt sheetId="2" sqref="N139" start="0" length="2147483647">
    <dxf>
      <font/>
    </dxf>
  </rfmt>
  <rfmt sheetId="2" sqref="O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9" start="0" length="2147483647">
    <dxf>
      <font/>
    </dxf>
  </rfmt>
  <rfmt sheetId="2" sqref="O139" start="0" length="2147483647">
    <dxf>
      <font/>
    </dxf>
  </rfmt>
  <rfmt sheetId="2" sqref="P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9" start="0" length="2147483647">
    <dxf>
      <font/>
    </dxf>
  </rfmt>
  <rfmt sheetId="2" sqref="P139" start="0" length="2147483647">
    <dxf>
      <font/>
    </dxf>
  </rfmt>
  <rfmt sheetId="2" sqref="Q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9" start="0" length="2147483647">
    <dxf>
      <font/>
    </dxf>
  </rfmt>
  <rfmt sheetId="2" sqref="Q139" start="0" length="2147483647">
    <dxf>
      <font/>
    </dxf>
  </rfmt>
  <rfmt sheetId="2" sqref="R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9" start="0" length="2147483647">
    <dxf>
      <font/>
    </dxf>
  </rfmt>
  <rfmt sheetId="2" sqref="R139" start="0" length="2147483647">
    <dxf>
      <font/>
    </dxf>
  </rfmt>
  <rfmt sheetId="2" sqref="S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9" start="0" length="2147483647">
    <dxf>
      <font/>
    </dxf>
  </rfmt>
  <rfmt sheetId="2" sqref="S139" start="0" length="2147483647">
    <dxf>
      <font/>
    </dxf>
  </rfmt>
  <rfmt sheetId="2" sqref="T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9" start="0" length="2147483647">
    <dxf>
      <font/>
    </dxf>
  </rfmt>
  <rfmt sheetId="2" sqref="T139" start="0" length="2147483647">
    <dxf>
      <font/>
    </dxf>
  </rfmt>
  <rfmt sheetId="2" sqref="U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9" start="0" length="2147483647">
    <dxf>
      <font/>
    </dxf>
  </rfmt>
  <rfmt sheetId="2" sqref="U139" start="0" length="2147483647">
    <dxf>
      <font/>
    </dxf>
  </rfmt>
  <rfmt sheetId="2" sqref="V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9" start="0" length="2147483647">
    <dxf>
      <font/>
    </dxf>
  </rfmt>
  <rfmt sheetId="2" sqref="V139" start="0" length="2147483647">
    <dxf>
      <font/>
    </dxf>
  </rfmt>
  <rfmt sheetId="2" sqref="W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9" start="0" length="2147483647">
    <dxf>
      <font/>
    </dxf>
  </rfmt>
  <rfmt sheetId="2" sqref="W139" start="0" length="2147483647">
    <dxf>
      <font/>
    </dxf>
  </rfmt>
  <rfmt sheetId="2" sqref="X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9" start="0" length="2147483647">
    <dxf>
      <font/>
    </dxf>
  </rfmt>
  <rfmt sheetId="2" sqref="X139" start="0" length="2147483647">
    <dxf>
      <font/>
    </dxf>
  </rfmt>
  <rfmt sheetId="2" sqref="Y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39" start="0" length="2147483647">
    <dxf>
      <font/>
    </dxf>
  </rfmt>
  <rfmt sheetId="2" sqref="Y139" start="0" length="2147483647">
    <dxf>
      <font/>
    </dxf>
  </rfmt>
  <rfmt sheetId="2" sqref="Z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9" start="0" length="0">
    <dxf>
      <fill>
        <patternFill patternType="solid">
          <bgColor rgb="FFF2F2F2"/>
        </patternFill>
      </fill>
    </dxf>
  </rfmt>
  <rfmt sheetId="2" sqref="Z139" start="0" length="2147483647">
    <dxf>
      <font/>
    </dxf>
  </rfmt>
  <rfmt sheetId="2" sqref="Z139" start="0" length="2147483647">
    <dxf>
      <font/>
    </dxf>
  </rfmt>
  <rfmt sheetId="2" sqref="AA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9" start="0" length="0">
    <dxf>
      <fill>
        <patternFill patternType="solid">
          <bgColor rgb="FFF2F2F2"/>
        </patternFill>
      </fill>
    </dxf>
  </rfmt>
  <rfmt sheetId="2" sqref="AA139" start="0" length="2147483647">
    <dxf>
      <font/>
    </dxf>
  </rfmt>
  <rfmt sheetId="2" sqref="AA139" start="0" length="2147483647">
    <dxf>
      <font/>
    </dxf>
  </rfmt>
  <rfmt sheetId="2" sqref="A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9" start="0" length="0">
    <dxf>
      <fill>
        <patternFill patternType="solid">
          <bgColor rgb="FFF2F2F2"/>
        </patternFill>
      </fill>
    </dxf>
  </rfmt>
  <rfmt sheetId="2" sqref="AB139" start="0" length="2147483647">
    <dxf>
      <font/>
    </dxf>
  </rfmt>
  <rfmt sheetId="2" sqref="AB139" start="0" length="2147483647">
    <dxf>
      <font/>
    </dxf>
  </rfmt>
  <rfmt sheetId="2" sqref="A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9" start="0" length="0">
    <dxf>
      <fill>
        <patternFill patternType="solid">
          <bgColor rgb="FFF2F2F2"/>
        </patternFill>
      </fill>
    </dxf>
  </rfmt>
  <rfmt sheetId="2" sqref="AC139" start="0" length="2147483647">
    <dxf>
      <font/>
    </dxf>
  </rfmt>
  <rfmt sheetId="2" sqref="AC139" start="0" length="2147483647">
    <dxf>
      <font/>
    </dxf>
  </rfmt>
  <rfmt sheetId="2" sqref="A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9" start="0" length="0">
    <dxf>
      <fill>
        <patternFill patternType="solid">
          <bgColor rgb="FFF2F2F2"/>
        </patternFill>
      </fill>
    </dxf>
  </rfmt>
  <rfmt sheetId="2" sqref="AD139" start="0" length="2147483647">
    <dxf>
      <font/>
    </dxf>
  </rfmt>
  <rfmt sheetId="2" sqref="AD139" start="0" length="2147483647">
    <dxf>
      <font/>
    </dxf>
  </rfmt>
  <rfmt sheetId="2" sqref="A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9" start="0" length="0">
    <dxf>
      <fill>
        <patternFill patternType="solid">
          <bgColor rgb="FFF2F2F2"/>
        </patternFill>
      </fill>
    </dxf>
  </rfmt>
  <rfmt sheetId="2" sqref="AE139" start="0" length="2147483647">
    <dxf>
      <font/>
    </dxf>
  </rfmt>
  <rfmt sheetId="2" sqref="AE139" start="0" length="2147483647">
    <dxf>
      <font/>
    </dxf>
  </rfmt>
  <rfmt sheetId="2" sqref="AF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39" start="0" length="0">
    <dxf>
      <fill>
        <patternFill patternType="solid">
          <bgColor rgb="FFF2F2F2"/>
        </patternFill>
      </fill>
    </dxf>
  </rfmt>
  <rfmt sheetId="2" sqref="AF139" start="0" length="2147483647">
    <dxf>
      <font/>
    </dxf>
  </rfmt>
  <rfmt sheetId="2" sqref="AF139" start="0" length="2147483647">
    <dxf>
      <font/>
    </dxf>
  </rfmt>
  <rcc rId="4093" sId="2">
    <nc r="B139">
      <v>6116</v>
    </nc>
  </rcc>
  <rfmt sheetId="2" sqref="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39" start="0" length="2147483647">
    <dxf>
      <font/>
    </dxf>
  </rfmt>
  <rfmt sheetId="2" sqref="B139" start="0" length="2147483647">
    <dxf>
      <font/>
    </dxf>
  </rfmt>
  <rcc rId="4094" sId="2">
    <nc r="C139" t="inlineStr">
      <is>
        <t>BT/A LN Equity</t>
      </is>
    </nc>
  </rcc>
  <rfmt sheetId="2" sqref="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39" start="0" length="2147483647">
    <dxf>
      <font/>
    </dxf>
  </rfmt>
  <rfmt sheetId="2" sqref="C139" start="0" length="2147483647">
    <dxf>
      <font/>
    </dxf>
  </rfmt>
  <rcc rId="4095" sId="2">
    <nc r="E139" t="inlineStr">
      <is>
        <t>BT</t>
      </is>
    </nc>
  </rcc>
  <rfmt sheetId="2" sqref="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39" start="0" length="2147483647">
    <dxf>
      <font/>
    </dxf>
  </rfmt>
  <rfmt sheetId="2" sqref="E139" start="0" length="2147483647">
    <dxf>
      <font/>
    </dxf>
  </rfmt>
  <rcc rId="4096" sId="2">
    <nc r="D139">
      <f>_xll.BDP(C139,$D$3)</f>
    </nc>
  </rcc>
  <rfmt sheetId="2" sqref="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39" start="0" length="2147483647">
    <dxf>
      <font/>
    </dxf>
  </rfmt>
  <rfmt sheetId="2" sqref="D139" start="0" length="2147483647">
    <dxf>
      <font/>
    </dxf>
  </rfmt>
  <rcc rId="4097" sId="2">
    <nc r="F139">
      <f>_xll.BDP(C139,$F$3)</f>
    </nc>
  </rcc>
  <rfmt sheetId="2" sqref="F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39" start="0" length="2147483647">
    <dxf>
      <font/>
    </dxf>
  </rfmt>
  <rfmt sheetId="2" sqref="F139" start="0" length="2147483647">
    <dxf>
      <font/>
    </dxf>
  </rfmt>
  <rcc rId="4098" sId="2">
    <nc r="G139">
      <f>_xll.BDP(C139,$G$3)</f>
    </nc>
  </rcc>
  <rfmt sheetId="2" sqref="G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39" start="0" length="2147483647">
    <dxf>
      <font/>
    </dxf>
  </rfmt>
  <rfmt sheetId="2" sqref="G139" start="0" length="2147483647">
    <dxf>
      <font/>
    </dxf>
  </rfmt>
  <rcc rId="4099" sId="2">
    <nc r="Z139">
      <f>_xll.BDH(C139,$Z$3,$D$1,$D$1)</f>
    </nc>
  </rcc>
  <rfmt sheetId="2" sqref="Z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39" start="0" length="0">
    <dxf>
      <fill>
        <patternFill patternType="solid">
          <bgColor rgb="FFF2F2F2"/>
        </patternFill>
      </fill>
    </dxf>
  </rfmt>
  <rfmt sheetId="2" sqref="Z139" start="0" length="2147483647">
    <dxf>
      <font/>
    </dxf>
  </rfmt>
  <rfmt sheetId="2" sqref="Z139" start="0" length="2147483647">
    <dxf>
      <font/>
    </dxf>
  </rfmt>
  <rcc rId="4100" sId="2">
    <nc r="H139">
      <f>IF(OR(OR(G139="#N/A N/A",G139="#N/A Real Time"),OR(F139="#N/A N/A",F139="#N/A Real Time")),0,  G139 - F139)</f>
    </nc>
  </rcc>
  <rfmt sheetId="2" sqref="H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39" start="0" length="2147483647">
    <dxf>
      <font/>
    </dxf>
  </rfmt>
  <rfmt sheetId="2" sqref="H139" start="0" length="2147483647">
    <dxf>
      <font/>
    </dxf>
  </rfmt>
  <rcc rId="4101" sId="2">
    <nc r="I139">
      <f>IF(OR(F139=0,F139="#N/A N/A"),0,H139 / F139*100)</f>
    </nc>
  </rcc>
  <rfmt sheetId="2" sqref="I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39" start="0" length="2147483647">
    <dxf>
      <font/>
    </dxf>
  </rfmt>
  <rfmt sheetId="2" sqref="I139" start="0" length="2147483647">
    <dxf>
      <font/>
    </dxf>
  </rfmt>
  <rcc rId="4102" sId="2" numFmtId="4">
    <nc r="J139">
      <v>456000</v>
    </nc>
  </rcc>
  <rfmt sheetId="2" sqref="J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39" start="0" length="2147483647">
    <dxf>
      <font/>
    </dxf>
  </rfmt>
  <rfmt sheetId="2" sqref="J139" start="0" length="2147483647">
    <dxf>
      <font/>
    </dxf>
  </rfmt>
  <rcc rId="4103" sId="2">
    <nc r="K139">
      <f>CONCATENATE(D235,D139, " Curncy")</f>
    </nc>
  </rcc>
  <rfmt sheetId="2" sqref="K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39" start="0" length="2147483647">
    <dxf>
      <font/>
    </dxf>
  </rfmt>
  <rfmt sheetId="2" sqref="K139" start="0" length="2147483647">
    <dxf>
      <font/>
    </dxf>
  </rfmt>
  <rcc rId="4104" sId="2">
    <nc r="L139">
      <f>IF(D139 = D235,1,_xll.BDP(K139,$L$3))</f>
    </nc>
  </rcc>
  <rfmt sheetId="2" sqref="L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39" start="0" length="2147483647">
    <dxf>
      <font/>
    </dxf>
  </rfmt>
  <rfmt sheetId="2" sqref="L139" start="0" length="2147483647">
    <dxf>
      <font/>
    </dxf>
  </rfmt>
  <rcc rId="4105" sId="2">
    <nc r="M139">
      <f>IF(D139 = D235,1,_xll.BDP(K139,$M$3)*L139)</f>
    </nc>
  </rcc>
  <rfmt sheetId="2" sqref="M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39" start="0" length="2147483647">
    <dxf>
      <font/>
    </dxf>
  </rfmt>
  <rfmt sheetId="2" sqref="M139" start="0" length="2147483647">
    <dxf>
      <font/>
    </dxf>
  </rfmt>
  <rcc rId="4106" sId="2">
    <nc r="N139">
      <f>H139*J139*T139/M139</f>
    </nc>
  </rcc>
  <rfmt sheetId="2" sqref="N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39" start="0" length="2147483647">
    <dxf>
      <font/>
    </dxf>
  </rfmt>
  <rfmt sheetId="2" sqref="N139" start="0" length="2147483647">
    <dxf>
      <font/>
    </dxf>
  </rfmt>
  <rcc rId="4107" sId="2">
    <nc r="O139">
      <f>N139 / Y235</f>
    </nc>
  </rcc>
  <rfmt sheetId="2" sqref="O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39" start="0" length="2147483647">
    <dxf>
      <font/>
    </dxf>
  </rfmt>
  <rfmt sheetId="2" sqref="O139" start="0" length="2147483647">
    <dxf>
      <font/>
    </dxf>
  </rfmt>
  <rcc rId="4108" sId="2">
    <nc r="P139">
      <f>IF(J139=0,0,G139*J139*T139/M139)</f>
    </nc>
  </rcc>
  <rfmt sheetId="2" sqref="P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39" start="0" length="2147483647">
    <dxf>
      <font/>
    </dxf>
  </rfmt>
  <rfmt sheetId="2" sqref="P139" start="0" length="2147483647">
    <dxf>
      <font/>
    </dxf>
  </rfmt>
  <rcc rId="4109" sId="2">
    <nc r="Q139">
      <f>P139 / Y235*100</f>
    </nc>
  </rcc>
  <rfmt sheetId="2" sqref="Q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39" start="0" length="2147483647">
    <dxf>
      <font/>
    </dxf>
  </rfmt>
  <rfmt sheetId="2" sqref="Q139" start="0" length="2147483647">
    <dxf>
      <font/>
    </dxf>
  </rfmt>
  <rcc rId="4110" sId="2">
    <nc r="R139">
      <f>IF(Q139&lt;0,Q139,0)</f>
    </nc>
  </rcc>
  <rfmt sheetId="2" sqref="R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39" start="0" length="2147483647">
    <dxf>
      <font/>
    </dxf>
  </rfmt>
  <rfmt sheetId="2" sqref="R139" start="0" length="2147483647">
    <dxf>
      <font/>
    </dxf>
  </rfmt>
  <rcc rId="4111" sId="2">
    <nc r="S139">
      <f>IF(Q139&gt;0,Q139,0)</f>
    </nc>
  </rcc>
  <rfmt sheetId="2" sqref="S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39" start="0" length="2147483647">
    <dxf>
      <font/>
    </dxf>
  </rfmt>
  <rfmt sheetId="2" sqref="S139" start="0" length="2147483647">
    <dxf>
      <font/>
    </dxf>
  </rfmt>
  <rcc rId="4112" sId="2">
    <nc r="T139">
      <f>IF(EXACT(D139,UPPER(D139)),1,0.01)/V139</f>
    </nc>
  </rcc>
  <rfmt sheetId="2" sqref="T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39" start="0" length="2147483647">
    <dxf>
      <font/>
    </dxf>
  </rfmt>
  <rfmt sheetId="2" sqref="T139" start="0" length="2147483647">
    <dxf>
      <font/>
    </dxf>
  </rfmt>
  <rcc rId="4113" sId="2">
    <nc r="U139">
      <v>0</v>
    </nc>
  </rcc>
  <rfmt sheetId="2" sqref="U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39" start="0" length="2147483647">
    <dxf>
      <font/>
    </dxf>
  </rfmt>
  <rfmt sheetId="2" sqref="U139" start="0" length="2147483647">
    <dxf>
      <font/>
    </dxf>
  </rfmt>
  <rcc rId="4114" sId="2">
    <nc r="V139">
      <v>1</v>
    </nc>
  </rcc>
  <rfmt sheetId="2" sqref="V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39" start="0" length="2147483647">
    <dxf>
      <font/>
    </dxf>
  </rfmt>
  <rfmt sheetId="2" sqref="V139" start="0" length="2147483647">
    <dxf>
      <font/>
    </dxf>
  </rfmt>
  <rcc rId="4115" sId="2">
    <nc r="W139">
      <f>IF(AND(Q139&lt;0,O139&gt;0),O139,0)</f>
    </nc>
  </rcc>
  <rfmt sheetId="2" sqref="W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39" start="0" length="2147483647">
    <dxf>
      <font/>
    </dxf>
  </rfmt>
  <rfmt sheetId="2" sqref="W139" start="0" length="2147483647">
    <dxf>
      <font/>
    </dxf>
  </rfmt>
  <rcc rId="4116" sId="2">
    <nc r="X139">
      <f>IF(AND(Q139&gt;0,O139&gt;0),O139,0)</f>
    </nc>
  </rcc>
  <rfmt sheetId="2" sqref="X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39" start="0" length="2147483647">
    <dxf>
      <font/>
    </dxf>
  </rfmt>
  <rfmt sheetId="2" sqref="X139" start="0" length="2147483647">
    <dxf>
      <font/>
    </dxf>
  </rfmt>
  <rcc rId="4117" sId="2">
    <nc r="AA139">
      <f>IF(OR(OR(F139="#N/A N/A",F139="#N/A Real Time"),OR(Z139="#N/A N/A",Z139="#N/A Real Time")),0,  F139 - Z139)</f>
    </nc>
  </rcc>
  <rfmt sheetId="2" sqref="AA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39" start="0" length="0">
    <dxf>
      <fill>
        <patternFill patternType="solid">
          <bgColor rgb="FFF2F2F2"/>
        </patternFill>
      </fill>
    </dxf>
  </rfmt>
  <rfmt sheetId="2" sqref="AA139" start="0" length="2147483647">
    <dxf>
      <font/>
    </dxf>
  </rfmt>
  <rfmt sheetId="2" sqref="AA139" start="0" length="2147483647">
    <dxf>
      <font/>
    </dxf>
  </rfmt>
  <rcc rId="4118" sId="2">
    <nc r="AB139">
      <f>IF(OR(Z139=0,Z139="#N/A N/A"),0,AA139 / Z139*100)</f>
    </nc>
  </rcc>
  <rfmt sheetId="2" sqref="AB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39" start="0" length="0">
    <dxf>
      <fill>
        <patternFill patternType="solid">
          <bgColor rgb="FFF2F2F2"/>
        </patternFill>
      </fill>
    </dxf>
  </rfmt>
  <rfmt sheetId="2" sqref="AB139" start="0" length="2147483647">
    <dxf>
      <font/>
    </dxf>
  </rfmt>
  <rfmt sheetId="2" sqref="AB139" start="0" length="2147483647">
    <dxf>
      <font/>
    </dxf>
  </rfmt>
  <rcc rId="4119" sId="2" numFmtId="4">
    <nc r="AC139">
      <v>456000</v>
    </nc>
  </rcc>
  <rfmt sheetId="2" sqref="AC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39" start="0" length="0">
    <dxf>
      <fill>
        <patternFill patternType="solid">
          <bgColor rgb="FFF2F2F2"/>
        </patternFill>
      </fill>
    </dxf>
  </rfmt>
  <rfmt sheetId="2" sqref="AC139" start="0" length="2147483647">
    <dxf>
      <font/>
    </dxf>
  </rfmt>
  <rfmt sheetId="2" sqref="AC139" start="0" length="2147483647">
    <dxf>
      <font/>
    </dxf>
  </rfmt>
  <rcc rId="4120" sId="2">
    <nc r="AD139">
      <f>IF(D139 = D235,1,_xll.BDP(K139,$AD$3)*L139)</f>
    </nc>
  </rcc>
  <rfmt sheetId="2" sqref="AD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39" start="0" length="0">
    <dxf>
      <fill>
        <patternFill patternType="solid">
          <bgColor rgb="FFF2F2F2"/>
        </patternFill>
      </fill>
    </dxf>
  </rfmt>
  <rfmt sheetId="2" sqref="AD139" start="0" length="2147483647">
    <dxf>
      <font/>
    </dxf>
  </rfmt>
  <rfmt sheetId="2" sqref="AD139" start="0" length="2147483647">
    <dxf>
      <font/>
    </dxf>
  </rfmt>
  <rcc rId="4121" sId="2">
    <nc r="AE139">
      <f>AA139*AC139*T139/AD139 / AF235</f>
    </nc>
  </rcc>
  <rfmt sheetId="2" sqref="AE1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39" start="0" length="0">
    <dxf>
      <fill>
        <patternFill patternType="solid">
          <bgColor rgb="FFF2F2F2"/>
        </patternFill>
      </fill>
    </dxf>
  </rfmt>
  <rfmt sheetId="2" sqref="AE139" start="0" length="2147483647">
    <dxf>
      <font/>
    </dxf>
  </rfmt>
  <rfmt sheetId="2" sqref="AE139" start="0" length="2147483647">
    <dxf>
      <font/>
    </dxf>
  </rfmt>
  <rcc rId="4122" sId="2" numFmtId="4">
    <oc r="J140">
      <v>-266500</v>
    </oc>
    <nc r="J140">
      <v>-641141</v>
    </nc>
  </rcc>
  <rcc rId="4123" sId="2" numFmtId="4">
    <oc r="AC140">
      <v>-266500</v>
    </oc>
    <nc r="AC140">
      <v>-641141</v>
    </nc>
  </rcc>
  <rrc rId="4124" sId="2" ref="A141:XFD14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41:AF141" start="0" length="0">
    <dxf>
      <fill>
        <patternFill patternType="none">
          <bgColor indexed="65"/>
        </patternFill>
      </fill>
    </dxf>
  </rfmt>
  <rfmt sheetId="2" sqref="A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41" start="0" length="2147483647">
    <dxf>
      <font/>
    </dxf>
  </rfmt>
  <rfmt sheetId="2" sqref="A141" start="0" length="2147483647">
    <dxf>
      <font/>
    </dxf>
  </rfmt>
  <rfmt sheetId="2" sqref="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1" start="0" length="2147483647">
    <dxf>
      <font/>
    </dxf>
  </rfmt>
  <rfmt sheetId="2" sqref="B141" start="0" length="2147483647">
    <dxf>
      <font/>
    </dxf>
  </rfmt>
  <rfmt sheetId="2" sqref="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1" start="0" length="2147483647">
    <dxf>
      <font/>
    </dxf>
  </rfmt>
  <rfmt sheetId="2" sqref="C141" start="0" length="2147483647">
    <dxf>
      <font/>
    </dxf>
  </rfmt>
  <rfmt sheetId="2" sqref="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1" start="0" length="2147483647">
    <dxf>
      <font/>
    </dxf>
  </rfmt>
  <rfmt sheetId="2" sqref="D141" start="0" length="2147483647">
    <dxf>
      <font/>
    </dxf>
  </rfmt>
  <rfmt sheetId="2" sqref="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1" start="0" length="2147483647">
    <dxf>
      <font/>
    </dxf>
  </rfmt>
  <rfmt sheetId="2" sqref="E141" start="0" length="2147483647">
    <dxf>
      <font/>
    </dxf>
  </rfmt>
  <rfmt sheetId="2" sqref="F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1" start="0" length="2147483647">
    <dxf>
      <font/>
    </dxf>
  </rfmt>
  <rfmt sheetId="2" sqref="F141" start="0" length="2147483647">
    <dxf>
      <font/>
    </dxf>
  </rfmt>
  <rfmt sheetId="2" sqref="G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1" start="0" length="2147483647">
    <dxf>
      <font/>
    </dxf>
  </rfmt>
  <rfmt sheetId="2" sqref="G141" start="0" length="2147483647">
    <dxf>
      <font/>
    </dxf>
  </rfmt>
  <rfmt sheetId="2" sqref="H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1" start="0" length="2147483647">
    <dxf>
      <font/>
    </dxf>
  </rfmt>
  <rfmt sheetId="2" sqref="H141" start="0" length="2147483647">
    <dxf>
      <font/>
    </dxf>
  </rfmt>
  <rfmt sheetId="2" sqref="I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1" start="0" length="2147483647">
    <dxf>
      <font/>
    </dxf>
  </rfmt>
  <rfmt sheetId="2" sqref="I141" start="0" length="2147483647">
    <dxf>
      <font/>
    </dxf>
  </rfmt>
  <rfmt sheetId="2" sqref="J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1" start="0" length="2147483647">
    <dxf>
      <font/>
    </dxf>
  </rfmt>
  <rfmt sheetId="2" sqref="J141" start="0" length="2147483647">
    <dxf>
      <font/>
    </dxf>
  </rfmt>
  <rfmt sheetId="2" sqref="K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1" start="0" length="2147483647">
    <dxf>
      <font/>
    </dxf>
  </rfmt>
  <rfmt sheetId="2" sqref="K141" start="0" length="2147483647">
    <dxf>
      <font/>
    </dxf>
  </rfmt>
  <rfmt sheetId="2" sqref="L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1" start="0" length="2147483647">
    <dxf>
      <font/>
    </dxf>
  </rfmt>
  <rfmt sheetId="2" sqref="L141" start="0" length="2147483647">
    <dxf>
      <font/>
    </dxf>
  </rfmt>
  <rfmt sheetId="2" sqref="M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1" start="0" length="2147483647">
    <dxf>
      <font/>
    </dxf>
  </rfmt>
  <rfmt sheetId="2" sqref="M141" start="0" length="2147483647">
    <dxf>
      <font/>
    </dxf>
  </rfmt>
  <rfmt sheetId="2" sqref="N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1" start="0" length="2147483647">
    <dxf>
      <font/>
    </dxf>
  </rfmt>
  <rfmt sheetId="2" sqref="N141" start="0" length="2147483647">
    <dxf>
      <font/>
    </dxf>
  </rfmt>
  <rfmt sheetId="2" sqref="O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1" start="0" length="2147483647">
    <dxf>
      <font/>
    </dxf>
  </rfmt>
  <rfmt sheetId="2" sqref="O141" start="0" length="2147483647">
    <dxf>
      <font/>
    </dxf>
  </rfmt>
  <rfmt sheetId="2" sqref="P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1" start="0" length="2147483647">
    <dxf>
      <font/>
    </dxf>
  </rfmt>
  <rfmt sheetId="2" sqref="P141" start="0" length="2147483647">
    <dxf>
      <font/>
    </dxf>
  </rfmt>
  <rfmt sheetId="2" sqref="Q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1" start="0" length="2147483647">
    <dxf>
      <font/>
    </dxf>
  </rfmt>
  <rfmt sheetId="2" sqref="Q141" start="0" length="2147483647">
    <dxf>
      <font/>
    </dxf>
  </rfmt>
  <rfmt sheetId="2" sqref="R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1" start="0" length="2147483647">
    <dxf>
      <font/>
    </dxf>
  </rfmt>
  <rfmt sheetId="2" sqref="R141" start="0" length="2147483647">
    <dxf>
      <font/>
    </dxf>
  </rfmt>
  <rfmt sheetId="2" sqref="S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1" start="0" length="2147483647">
    <dxf>
      <font/>
    </dxf>
  </rfmt>
  <rfmt sheetId="2" sqref="S141" start="0" length="2147483647">
    <dxf>
      <font/>
    </dxf>
  </rfmt>
  <rfmt sheetId="2" sqref="T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1" start="0" length="2147483647">
    <dxf>
      <font/>
    </dxf>
  </rfmt>
  <rfmt sheetId="2" sqref="T141" start="0" length="2147483647">
    <dxf>
      <font/>
    </dxf>
  </rfmt>
  <rfmt sheetId="2" sqref="U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1" start="0" length="2147483647">
    <dxf>
      <font/>
    </dxf>
  </rfmt>
  <rfmt sheetId="2" sqref="U141" start="0" length="2147483647">
    <dxf>
      <font/>
    </dxf>
  </rfmt>
  <rfmt sheetId="2" sqref="V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1" start="0" length="2147483647">
    <dxf>
      <font/>
    </dxf>
  </rfmt>
  <rfmt sheetId="2" sqref="V141" start="0" length="2147483647">
    <dxf>
      <font/>
    </dxf>
  </rfmt>
  <rfmt sheetId="2" sqref="W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1" start="0" length="2147483647">
    <dxf>
      <font/>
    </dxf>
  </rfmt>
  <rfmt sheetId="2" sqref="W141" start="0" length="2147483647">
    <dxf>
      <font/>
    </dxf>
  </rfmt>
  <rfmt sheetId="2" sqref="X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1" start="0" length="2147483647">
    <dxf>
      <font/>
    </dxf>
  </rfmt>
  <rfmt sheetId="2" sqref="X141" start="0" length="2147483647">
    <dxf>
      <font/>
    </dxf>
  </rfmt>
  <rfmt sheetId="2" sqref="Y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41" start="0" length="2147483647">
    <dxf>
      <font/>
    </dxf>
  </rfmt>
  <rfmt sheetId="2" sqref="Y141" start="0" length="2147483647">
    <dxf>
      <font/>
    </dxf>
  </rfmt>
  <rfmt sheetId="2" sqref="Z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1" start="0" length="0">
    <dxf>
      <fill>
        <patternFill patternType="solid">
          <bgColor rgb="FFF2F2F2"/>
        </patternFill>
      </fill>
    </dxf>
  </rfmt>
  <rfmt sheetId="2" sqref="Z141" start="0" length="2147483647">
    <dxf>
      <font/>
    </dxf>
  </rfmt>
  <rfmt sheetId="2" sqref="Z141" start="0" length="2147483647">
    <dxf>
      <font/>
    </dxf>
  </rfmt>
  <rfmt sheetId="2" sqref="AA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1" start="0" length="0">
    <dxf>
      <fill>
        <patternFill patternType="solid">
          <bgColor rgb="FFF2F2F2"/>
        </patternFill>
      </fill>
    </dxf>
  </rfmt>
  <rfmt sheetId="2" sqref="AA141" start="0" length="2147483647">
    <dxf>
      <font/>
    </dxf>
  </rfmt>
  <rfmt sheetId="2" sqref="AA141" start="0" length="2147483647">
    <dxf>
      <font/>
    </dxf>
  </rfmt>
  <rfmt sheetId="2" sqref="A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1" start="0" length="0">
    <dxf>
      <fill>
        <patternFill patternType="solid">
          <bgColor rgb="FFF2F2F2"/>
        </patternFill>
      </fill>
    </dxf>
  </rfmt>
  <rfmt sheetId="2" sqref="AB141" start="0" length="2147483647">
    <dxf>
      <font/>
    </dxf>
  </rfmt>
  <rfmt sheetId="2" sqref="AB141" start="0" length="2147483647">
    <dxf>
      <font/>
    </dxf>
  </rfmt>
  <rfmt sheetId="2" sqref="A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1" start="0" length="0">
    <dxf>
      <fill>
        <patternFill patternType="solid">
          <bgColor rgb="FFF2F2F2"/>
        </patternFill>
      </fill>
    </dxf>
  </rfmt>
  <rfmt sheetId="2" sqref="AC141" start="0" length="2147483647">
    <dxf>
      <font/>
    </dxf>
  </rfmt>
  <rfmt sheetId="2" sqref="AC141" start="0" length="2147483647">
    <dxf>
      <font/>
    </dxf>
  </rfmt>
  <rfmt sheetId="2" sqref="A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1" start="0" length="0">
    <dxf>
      <fill>
        <patternFill patternType="solid">
          <bgColor rgb="FFF2F2F2"/>
        </patternFill>
      </fill>
    </dxf>
  </rfmt>
  <rfmt sheetId="2" sqref="AD141" start="0" length="2147483647">
    <dxf>
      <font/>
    </dxf>
  </rfmt>
  <rfmt sheetId="2" sqref="AD141" start="0" length="2147483647">
    <dxf>
      <font/>
    </dxf>
  </rfmt>
  <rfmt sheetId="2" sqref="A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1" start="0" length="0">
    <dxf>
      <fill>
        <patternFill patternType="solid">
          <bgColor rgb="FFF2F2F2"/>
        </patternFill>
      </fill>
    </dxf>
  </rfmt>
  <rfmt sheetId="2" sqref="AE141" start="0" length="2147483647">
    <dxf>
      <font/>
    </dxf>
  </rfmt>
  <rfmt sheetId="2" sqref="AE141" start="0" length="2147483647">
    <dxf>
      <font/>
    </dxf>
  </rfmt>
  <rfmt sheetId="2" sqref="AF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41" start="0" length="0">
    <dxf>
      <fill>
        <patternFill patternType="solid">
          <bgColor rgb="FFF2F2F2"/>
        </patternFill>
      </fill>
    </dxf>
  </rfmt>
  <rfmt sheetId="2" sqref="AF141" start="0" length="2147483647">
    <dxf>
      <font/>
    </dxf>
  </rfmt>
  <rfmt sheetId="2" sqref="AF141" start="0" length="2147483647">
    <dxf>
      <font/>
    </dxf>
  </rfmt>
  <rcc rId="4125" sId="2">
    <nc r="B141">
      <v>19455</v>
    </nc>
  </rcc>
  <rfmt sheetId="2" sqref="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1" start="0" length="2147483647">
    <dxf>
      <font/>
    </dxf>
  </rfmt>
  <rfmt sheetId="2" sqref="B141" start="0" length="2147483647">
    <dxf>
      <font/>
    </dxf>
  </rfmt>
  <rcc rId="4126" sId="2">
    <nc r="C141" t="inlineStr">
      <is>
        <t>CPR LN Equity</t>
      </is>
    </nc>
  </rcc>
  <rfmt sheetId="2" sqref="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1" start="0" length="2147483647">
    <dxf>
      <font/>
    </dxf>
  </rfmt>
  <rfmt sheetId="2" sqref="C141" start="0" length="2147483647">
    <dxf>
      <font/>
    </dxf>
  </rfmt>
  <rcc rId="4127" sId="2">
    <nc r="E141" t="inlineStr">
      <is>
        <t>Carpetright</t>
      </is>
    </nc>
  </rcc>
  <rfmt sheetId="2" sqref="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1" start="0" length="2147483647">
    <dxf>
      <font/>
    </dxf>
  </rfmt>
  <rfmt sheetId="2" sqref="E141" start="0" length="2147483647">
    <dxf>
      <font/>
    </dxf>
  </rfmt>
  <rcc rId="4128" sId="2">
    <nc r="D141">
      <f>_xll.BDP(C141,$D$3)</f>
    </nc>
  </rcc>
  <rfmt sheetId="2" sqref="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1" start="0" length="2147483647">
    <dxf>
      <font/>
    </dxf>
  </rfmt>
  <rfmt sheetId="2" sqref="D141" start="0" length="2147483647">
    <dxf>
      <font/>
    </dxf>
  </rfmt>
  <rcc rId="4129" sId="2">
    <nc r="F141">
      <f>_xll.BDP(C141,$F$3)</f>
    </nc>
  </rcc>
  <rfmt sheetId="2" sqref="F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1" start="0" length="2147483647">
    <dxf>
      <font/>
    </dxf>
  </rfmt>
  <rfmt sheetId="2" sqref="F141" start="0" length="2147483647">
    <dxf>
      <font/>
    </dxf>
  </rfmt>
  <rcc rId="4130" sId="2">
    <nc r="G141">
      <f>_xll.BDP(C141,$G$3)</f>
    </nc>
  </rcc>
  <rfmt sheetId="2" sqref="G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1" start="0" length="2147483647">
    <dxf>
      <font/>
    </dxf>
  </rfmt>
  <rfmt sheetId="2" sqref="G141" start="0" length="2147483647">
    <dxf>
      <font/>
    </dxf>
  </rfmt>
  <rcc rId="4131" sId="2">
    <nc r="Z141">
      <f>_xll.BDH(C141,$Z$3,$D$1,$D$1)</f>
    </nc>
  </rcc>
  <rfmt sheetId="2" sqref="Z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1" start="0" length="0">
    <dxf>
      <fill>
        <patternFill patternType="solid">
          <bgColor rgb="FFF2F2F2"/>
        </patternFill>
      </fill>
    </dxf>
  </rfmt>
  <rfmt sheetId="2" sqref="Z141" start="0" length="2147483647">
    <dxf>
      <font/>
    </dxf>
  </rfmt>
  <rfmt sheetId="2" sqref="Z141" start="0" length="2147483647">
    <dxf>
      <font/>
    </dxf>
  </rfmt>
  <rcc rId="4132" sId="2">
    <nc r="H141">
      <f>IF(OR(OR(G141="#N/A N/A",G141="#N/A Real Time"),OR(F141="#N/A N/A",F141="#N/A Real Time")),0,  G141 - F141)</f>
    </nc>
  </rcc>
  <rfmt sheetId="2" sqref="H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1" start="0" length="2147483647">
    <dxf>
      <font/>
    </dxf>
  </rfmt>
  <rfmt sheetId="2" sqref="H141" start="0" length="2147483647">
    <dxf>
      <font/>
    </dxf>
  </rfmt>
  <rcc rId="4133" sId="2">
    <nc r="I141">
      <f>IF(OR(F141=0,F141="#N/A N/A"),0,H141 / F141*100)</f>
    </nc>
  </rcc>
  <rfmt sheetId="2" sqref="I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1" start="0" length="2147483647">
    <dxf>
      <font/>
    </dxf>
  </rfmt>
  <rfmt sheetId="2" sqref="I141" start="0" length="2147483647">
    <dxf>
      <font/>
    </dxf>
  </rfmt>
  <rcc rId="4134" sId="2" numFmtId="4">
    <nc r="J141">
      <v>-570740</v>
    </nc>
  </rcc>
  <rfmt sheetId="2" sqref="J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1" start="0" length="2147483647">
    <dxf>
      <font/>
    </dxf>
  </rfmt>
  <rfmt sheetId="2" sqref="J141" start="0" length="2147483647">
    <dxf>
      <font/>
    </dxf>
  </rfmt>
  <rcc rId="4135" sId="2">
    <nc r="K141">
      <f>CONCATENATE(D236,D141, " Curncy")</f>
    </nc>
  </rcc>
  <rfmt sheetId="2" sqref="K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1" start="0" length="2147483647">
    <dxf>
      <font/>
    </dxf>
  </rfmt>
  <rfmt sheetId="2" sqref="K141" start="0" length="2147483647">
    <dxf>
      <font/>
    </dxf>
  </rfmt>
  <rcc rId="4136" sId="2">
    <nc r="L141">
      <f>IF(D141 = D236,1,_xll.BDP(K141,$L$3))</f>
    </nc>
  </rcc>
  <rfmt sheetId="2" sqref="L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1" start="0" length="2147483647">
    <dxf>
      <font/>
    </dxf>
  </rfmt>
  <rfmt sheetId="2" sqref="L141" start="0" length="2147483647">
    <dxf>
      <font/>
    </dxf>
  </rfmt>
  <rcc rId="4137" sId="2">
    <nc r="M141">
      <f>IF(D141 = D236,1,_xll.BDP(K141,$M$3)*L141)</f>
    </nc>
  </rcc>
  <rfmt sheetId="2" sqref="M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1" start="0" length="2147483647">
    <dxf>
      <font/>
    </dxf>
  </rfmt>
  <rfmt sheetId="2" sqref="M141" start="0" length="2147483647">
    <dxf>
      <font/>
    </dxf>
  </rfmt>
  <rcc rId="4138" sId="2">
    <nc r="N141">
      <f>H141*J141*T141/M141</f>
    </nc>
  </rcc>
  <rfmt sheetId="2" sqref="N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1" start="0" length="2147483647">
    <dxf>
      <font/>
    </dxf>
  </rfmt>
  <rfmt sheetId="2" sqref="N141" start="0" length="2147483647">
    <dxf>
      <font/>
    </dxf>
  </rfmt>
  <rcc rId="4139" sId="2">
    <nc r="O141">
      <f>N141 / Y236</f>
    </nc>
  </rcc>
  <rfmt sheetId="2" sqref="O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1" start="0" length="2147483647">
    <dxf>
      <font/>
    </dxf>
  </rfmt>
  <rfmt sheetId="2" sqref="O141" start="0" length="2147483647">
    <dxf>
      <font/>
    </dxf>
  </rfmt>
  <rcc rId="4140" sId="2">
    <nc r="P141">
      <f>IF(J141=0,0,G141*J141*T141/M141)</f>
    </nc>
  </rcc>
  <rfmt sheetId="2" sqref="P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1" start="0" length="2147483647">
    <dxf>
      <font/>
    </dxf>
  </rfmt>
  <rfmt sheetId="2" sqref="P141" start="0" length="2147483647">
    <dxf>
      <font/>
    </dxf>
  </rfmt>
  <rcc rId="4141" sId="2">
    <nc r="Q141">
      <f>P141 / Y236*100</f>
    </nc>
  </rcc>
  <rfmt sheetId="2" sqref="Q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1" start="0" length="2147483647">
    <dxf>
      <font/>
    </dxf>
  </rfmt>
  <rfmt sheetId="2" sqref="Q141" start="0" length="2147483647">
    <dxf>
      <font/>
    </dxf>
  </rfmt>
  <rcc rId="4142" sId="2">
    <nc r="R141">
      <f>IF(Q141&lt;0,Q141,0)</f>
    </nc>
  </rcc>
  <rfmt sheetId="2" sqref="R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1" start="0" length="2147483647">
    <dxf>
      <font/>
    </dxf>
  </rfmt>
  <rfmt sheetId="2" sqref="R141" start="0" length="2147483647">
    <dxf>
      <font/>
    </dxf>
  </rfmt>
  <rcc rId="4143" sId="2">
    <nc r="S141">
      <f>IF(Q141&gt;0,Q141,0)</f>
    </nc>
  </rcc>
  <rfmt sheetId="2" sqref="S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1" start="0" length="2147483647">
    <dxf>
      <font/>
    </dxf>
  </rfmt>
  <rfmt sheetId="2" sqref="S141" start="0" length="2147483647">
    <dxf>
      <font/>
    </dxf>
  </rfmt>
  <rcc rId="4144" sId="2">
    <nc r="T141">
      <f>IF(EXACT(D141,UPPER(D141)),1,0.01)/V141</f>
    </nc>
  </rcc>
  <rfmt sheetId="2" sqref="T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1" start="0" length="2147483647">
    <dxf>
      <font/>
    </dxf>
  </rfmt>
  <rfmt sheetId="2" sqref="T141" start="0" length="2147483647">
    <dxf>
      <font/>
    </dxf>
  </rfmt>
  <rcc rId="4145" sId="2">
    <nc r="U141">
      <v>0</v>
    </nc>
  </rcc>
  <rfmt sheetId="2" sqref="U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1" start="0" length="2147483647">
    <dxf>
      <font/>
    </dxf>
  </rfmt>
  <rfmt sheetId="2" sqref="U141" start="0" length="2147483647">
    <dxf>
      <font/>
    </dxf>
  </rfmt>
  <rcc rId="4146" sId="2">
    <nc r="V141">
      <v>1</v>
    </nc>
  </rcc>
  <rfmt sheetId="2" sqref="V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1" start="0" length="2147483647">
    <dxf>
      <font/>
    </dxf>
  </rfmt>
  <rfmt sheetId="2" sqref="V141" start="0" length="2147483647">
    <dxf>
      <font/>
    </dxf>
  </rfmt>
  <rcc rId="4147" sId="2">
    <nc r="W141">
      <f>IF(AND(Q141&lt;0,O141&gt;0),O141,0)</f>
    </nc>
  </rcc>
  <rfmt sheetId="2" sqref="W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1" start="0" length="2147483647">
    <dxf>
      <font/>
    </dxf>
  </rfmt>
  <rfmt sheetId="2" sqref="W141" start="0" length="2147483647">
    <dxf>
      <font/>
    </dxf>
  </rfmt>
  <rcc rId="4148" sId="2">
    <nc r="X141">
      <f>IF(AND(Q141&gt;0,O141&gt;0),O141,0)</f>
    </nc>
  </rcc>
  <rfmt sheetId="2" sqref="X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1" start="0" length="2147483647">
    <dxf>
      <font/>
    </dxf>
  </rfmt>
  <rfmt sheetId="2" sqref="X141" start="0" length="2147483647">
    <dxf>
      <font/>
    </dxf>
  </rfmt>
  <rcc rId="4149" sId="2">
    <nc r="AA141">
      <f>IF(OR(OR(F141="#N/A N/A",F141="#N/A Real Time"),OR(Z141="#N/A N/A",Z141="#N/A Real Time")),0,  F141 - Z141)</f>
    </nc>
  </rcc>
  <rfmt sheetId="2" sqref="AA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1" start="0" length="0">
    <dxf>
      <fill>
        <patternFill patternType="solid">
          <bgColor rgb="FFF2F2F2"/>
        </patternFill>
      </fill>
    </dxf>
  </rfmt>
  <rfmt sheetId="2" sqref="AA141" start="0" length="2147483647">
    <dxf>
      <font/>
    </dxf>
  </rfmt>
  <rfmt sheetId="2" sqref="AA141" start="0" length="2147483647">
    <dxf>
      <font/>
    </dxf>
  </rfmt>
  <rcc rId="4150" sId="2">
    <nc r="AB141">
      <f>IF(OR(Z141=0,Z141="#N/A N/A"),0,AA141 / Z141*100)</f>
    </nc>
  </rcc>
  <rfmt sheetId="2" sqref="AB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1" start="0" length="0">
    <dxf>
      <fill>
        <patternFill patternType="solid">
          <bgColor rgb="FFF2F2F2"/>
        </patternFill>
      </fill>
    </dxf>
  </rfmt>
  <rfmt sheetId="2" sqref="AB141" start="0" length="2147483647">
    <dxf>
      <font/>
    </dxf>
  </rfmt>
  <rfmt sheetId="2" sqref="AB141" start="0" length="2147483647">
    <dxf>
      <font/>
    </dxf>
  </rfmt>
  <rcc rId="4151" sId="2" numFmtId="4">
    <nc r="AC141">
      <v>-570740</v>
    </nc>
  </rcc>
  <rfmt sheetId="2" sqref="AC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1" start="0" length="0">
    <dxf>
      <fill>
        <patternFill patternType="solid">
          <bgColor rgb="FFF2F2F2"/>
        </patternFill>
      </fill>
    </dxf>
  </rfmt>
  <rfmt sheetId="2" sqref="AC141" start="0" length="2147483647">
    <dxf>
      <font/>
    </dxf>
  </rfmt>
  <rfmt sheetId="2" sqref="AC141" start="0" length="2147483647">
    <dxf>
      <font/>
    </dxf>
  </rfmt>
  <rcc rId="4152" sId="2">
    <nc r="AD141">
      <f>IF(D141 = D236,1,_xll.BDP(K141,$AD$3)*L141)</f>
    </nc>
  </rcc>
  <rfmt sheetId="2" sqref="AD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1" start="0" length="0">
    <dxf>
      <fill>
        <patternFill patternType="solid">
          <bgColor rgb="FFF2F2F2"/>
        </patternFill>
      </fill>
    </dxf>
  </rfmt>
  <rfmt sheetId="2" sqref="AD141" start="0" length="2147483647">
    <dxf>
      <font/>
    </dxf>
  </rfmt>
  <rfmt sheetId="2" sqref="AD141" start="0" length="2147483647">
    <dxf>
      <font/>
    </dxf>
  </rfmt>
  <rcc rId="4153" sId="2">
    <nc r="AE141">
      <f>AA141*AC141*T141/AD141 / AF236</f>
    </nc>
  </rcc>
  <rfmt sheetId="2" sqref="AE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1" start="0" length="0">
    <dxf>
      <fill>
        <patternFill patternType="solid">
          <bgColor rgb="FFF2F2F2"/>
        </patternFill>
      </fill>
    </dxf>
  </rfmt>
  <rfmt sheetId="2" sqref="AE141" start="0" length="2147483647">
    <dxf>
      <font/>
    </dxf>
  </rfmt>
  <rfmt sheetId="2" sqref="AE141" start="0" length="2147483647">
    <dxf>
      <font/>
    </dxf>
  </rfmt>
  <rcc rId="4154" sId="2" numFmtId="4">
    <oc r="J143">
      <v>-298000</v>
    </oc>
    <nc r="J143">
      <v>-81304</v>
    </nc>
  </rcc>
  <rcc rId="4155" sId="2" numFmtId="4">
    <oc r="AC143">
      <v>-298000</v>
    </oc>
    <nc r="AC143">
      <v>-81304</v>
    </nc>
  </rcc>
  <rcc rId="4156" sId="2" numFmtId="4">
    <oc r="J144">
      <v>-160000</v>
    </oc>
    <nc r="J144">
      <v>-102009</v>
    </nc>
  </rcc>
  <rcc rId="4157" sId="2" numFmtId="4">
    <oc r="AC144">
      <v>0</v>
    </oc>
    <nc r="AC144">
      <v>-102009</v>
    </nc>
  </rcc>
  <rcc rId="4158" sId="2" numFmtId="4">
    <oc r="J145">
      <v>375253</v>
    </oc>
    <nc r="J145">
      <v>409117</v>
    </nc>
  </rcc>
  <rcc rId="4159" sId="2" numFmtId="4">
    <oc r="AC145">
      <v>375253</v>
    </oc>
    <nc r="AC145">
      <v>409117</v>
    </nc>
  </rcc>
  <rcc rId="4160" sId="2" numFmtId="4">
    <oc r="J146">
      <v>-27023000</v>
    </oc>
    <nc r="J146">
      <v>-32392087</v>
    </nc>
  </rcc>
  <rcc rId="4161" sId="2" numFmtId="4">
    <oc r="AC146">
      <v>-27023000</v>
    </oc>
    <nc r="AC146">
      <v>-30902492</v>
    </nc>
  </rcc>
  <rrc rId="4162" sId="2" ref="A147:XFD147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47:AF147" start="0" length="0">
    <dxf>
      <fill>
        <patternFill patternType="none">
          <bgColor indexed="65"/>
        </patternFill>
      </fill>
    </dxf>
  </rfmt>
  <rfmt sheetId="2" sqref="A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47" start="0" length="2147483647">
    <dxf>
      <font/>
    </dxf>
  </rfmt>
  <rfmt sheetId="2" sqref="A147" start="0" length="2147483647">
    <dxf>
      <font/>
    </dxf>
  </rfmt>
  <rfmt sheetId="2" sqref="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7" start="0" length="2147483647">
    <dxf>
      <font/>
    </dxf>
  </rfmt>
  <rfmt sheetId="2" sqref="B147" start="0" length="2147483647">
    <dxf>
      <font/>
    </dxf>
  </rfmt>
  <rfmt sheetId="2" sqref="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7" start="0" length="2147483647">
    <dxf>
      <font/>
    </dxf>
  </rfmt>
  <rfmt sheetId="2" sqref="C147" start="0" length="2147483647">
    <dxf>
      <font/>
    </dxf>
  </rfmt>
  <rfmt sheetId="2" sqref="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7" start="0" length="2147483647">
    <dxf>
      <font/>
    </dxf>
  </rfmt>
  <rfmt sheetId="2" sqref="D147" start="0" length="2147483647">
    <dxf>
      <font/>
    </dxf>
  </rfmt>
  <rfmt sheetId="2" sqref="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7" start="0" length="2147483647">
    <dxf>
      <font/>
    </dxf>
  </rfmt>
  <rfmt sheetId="2" sqref="E147" start="0" length="2147483647">
    <dxf>
      <font/>
    </dxf>
  </rfmt>
  <rfmt sheetId="2" sqref="F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7" start="0" length="2147483647">
    <dxf>
      <font/>
    </dxf>
  </rfmt>
  <rfmt sheetId="2" sqref="F147" start="0" length="2147483647">
    <dxf>
      <font/>
    </dxf>
  </rfmt>
  <rfmt sheetId="2" sqref="G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7" start="0" length="2147483647">
    <dxf>
      <font/>
    </dxf>
  </rfmt>
  <rfmt sheetId="2" sqref="G147" start="0" length="2147483647">
    <dxf>
      <font/>
    </dxf>
  </rfmt>
  <rfmt sheetId="2" sqref="H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7" start="0" length="2147483647">
    <dxf>
      <font/>
    </dxf>
  </rfmt>
  <rfmt sheetId="2" sqref="H147" start="0" length="2147483647">
    <dxf>
      <font/>
    </dxf>
  </rfmt>
  <rfmt sheetId="2" sqref="I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7" start="0" length="2147483647">
    <dxf>
      <font/>
    </dxf>
  </rfmt>
  <rfmt sheetId="2" sqref="I147" start="0" length="2147483647">
    <dxf>
      <font/>
    </dxf>
  </rfmt>
  <rfmt sheetId="2" sqref="J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7" start="0" length="2147483647">
    <dxf>
      <font/>
    </dxf>
  </rfmt>
  <rfmt sheetId="2" sqref="J147" start="0" length="2147483647">
    <dxf>
      <font/>
    </dxf>
  </rfmt>
  <rfmt sheetId="2" sqref="K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7" start="0" length="2147483647">
    <dxf>
      <font/>
    </dxf>
  </rfmt>
  <rfmt sheetId="2" sqref="K147" start="0" length="2147483647">
    <dxf>
      <font/>
    </dxf>
  </rfmt>
  <rfmt sheetId="2" sqref="L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7" start="0" length="2147483647">
    <dxf>
      <font/>
    </dxf>
  </rfmt>
  <rfmt sheetId="2" sqref="L147" start="0" length="2147483647">
    <dxf>
      <font/>
    </dxf>
  </rfmt>
  <rfmt sheetId="2" sqref="M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7" start="0" length="2147483647">
    <dxf>
      <font/>
    </dxf>
  </rfmt>
  <rfmt sheetId="2" sqref="M147" start="0" length="2147483647">
    <dxf>
      <font/>
    </dxf>
  </rfmt>
  <rfmt sheetId="2" sqref="N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7" start="0" length="2147483647">
    <dxf>
      <font/>
    </dxf>
  </rfmt>
  <rfmt sheetId="2" sqref="N147" start="0" length="2147483647">
    <dxf>
      <font/>
    </dxf>
  </rfmt>
  <rfmt sheetId="2" sqref="O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7" start="0" length="2147483647">
    <dxf>
      <font/>
    </dxf>
  </rfmt>
  <rfmt sheetId="2" sqref="O147" start="0" length="2147483647">
    <dxf>
      <font/>
    </dxf>
  </rfmt>
  <rfmt sheetId="2" sqref="P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7" start="0" length="2147483647">
    <dxf>
      <font/>
    </dxf>
  </rfmt>
  <rfmt sheetId="2" sqref="P147" start="0" length="2147483647">
    <dxf>
      <font/>
    </dxf>
  </rfmt>
  <rfmt sheetId="2" sqref="Q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7" start="0" length="2147483647">
    <dxf>
      <font/>
    </dxf>
  </rfmt>
  <rfmt sheetId="2" sqref="Q147" start="0" length="2147483647">
    <dxf>
      <font/>
    </dxf>
  </rfmt>
  <rfmt sheetId="2" sqref="R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7" start="0" length="2147483647">
    <dxf>
      <font/>
    </dxf>
  </rfmt>
  <rfmt sheetId="2" sqref="R147" start="0" length="2147483647">
    <dxf>
      <font/>
    </dxf>
  </rfmt>
  <rfmt sheetId="2" sqref="S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7" start="0" length="2147483647">
    <dxf>
      <font/>
    </dxf>
  </rfmt>
  <rfmt sheetId="2" sqref="S147" start="0" length="2147483647">
    <dxf>
      <font/>
    </dxf>
  </rfmt>
  <rfmt sheetId="2" sqref="T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7" start="0" length="2147483647">
    <dxf>
      <font/>
    </dxf>
  </rfmt>
  <rfmt sheetId="2" sqref="T147" start="0" length="2147483647">
    <dxf>
      <font/>
    </dxf>
  </rfmt>
  <rfmt sheetId="2" sqref="U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7" start="0" length="2147483647">
    <dxf>
      <font/>
    </dxf>
  </rfmt>
  <rfmt sheetId="2" sqref="U147" start="0" length="2147483647">
    <dxf>
      <font/>
    </dxf>
  </rfmt>
  <rfmt sheetId="2" sqref="V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7" start="0" length="2147483647">
    <dxf>
      <font/>
    </dxf>
  </rfmt>
  <rfmt sheetId="2" sqref="V147" start="0" length="2147483647">
    <dxf>
      <font/>
    </dxf>
  </rfmt>
  <rfmt sheetId="2" sqref="W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7" start="0" length="2147483647">
    <dxf>
      <font/>
    </dxf>
  </rfmt>
  <rfmt sheetId="2" sqref="W147" start="0" length="2147483647">
    <dxf>
      <font/>
    </dxf>
  </rfmt>
  <rfmt sheetId="2" sqref="X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7" start="0" length="2147483647">
    <dxf>
      <font/>
    </dxf>
  </rfmt>
  <rfmt sheetId="2" sqref="X147" start="0" length="2147483647">
    <dxf>
      <font/>
    </dxf>
  </rfmt>
  <rfmt sheetId="2" sqref="Y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47" start="0" length="2147483647">
    <dxf>
      <font/>
    </dxf>
  </rfmt>
  <rfmt sheetId="2" sqref="Y147" start="0" length="2147483647">
    <dxf>
      <font/>
    </dxf>
  </rfmt>
  <rfmt sheetId="2" sqref="Z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7" start="0" length="0">
    <dxf>
      <fill>
        <patternFill patternType="solid">
          <bgColor rgb="FFF2F2F2"/>
        </patternFill>
      </fill>
    </dxf>
  </rfmt>
  <rfmt sheetId="2" sqref="Z147" start="0" length="2147483647">
    <dxf>
      <font/>
    </dxf>
  </rfmt>
  <rfmt sheetId="2" sqref="Z147" start="0" length="2147483647">
    <dxf>
      <font/>
    </dxf>
  </rfmt>
  <rfmt sheetId="2" sqref="AA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7" start="0" length="0">
    <dxf>
      <fill>
        <patternFill patternType="solid">
          <bgColor rgb="FFF2F2F2"/>
        </patternFill>
      </fill>
    </dxf>
  </rfmt>
  <rfmt sheetId="2" sqref="AA147" start="0" length="2147483647">
    <dxf>
      <font/>
    </dxf>
  </rfmt>
  <rfmt sheetId="2" sqref="AA147" start="0" length="2147483647">
    <dxf>
      <font/>
    </dxf>
  </rfmt>
  <rfmt sheetId="2" sqref="A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7" start="0" length="0">
    <dxf>
      <fill>
        <patternFill patternType="solid">
          <bgColor rgb="FFF2F2F2"/>
        </patternFill>
      </fill>
    </dxf>
  </rfmt>
  <rfmt sheetId="2" sqref="AB147" start="0" length="2147483647">
    <dxf>
      <font/>
    </dxf>
  </rfmt>
  <rfmt sheetId="2" sqref="AB147" start="0" length="2147483647">
    <dxf>
      <font/>
    </dxf>
  </rfmt>
  <rfmt sheetId="2" sqref="A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7" start="0" length="0">
    <dxf>
      <fill>
        <patternFill patternType="solid">
          <bgColor rgb="FFF2F2F2"/>
        </patternFill>
      </fill>
    </dxf>
  </rfmt>
  <rfmt sheetId="2" sqref="AC147" start="0" length="2147483647">
    <dxf>
      <font/>
    </dxf>
  </rfmt>
  <rfmt sheetId="2" sqref="AC147" start="0" length="2147483647">
    <dxf>
      <font/>
    </dxf>
  </rfmt>
  <rfmt sheetId="2" sqref="A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7" start="0" length="0">
    <dxf>
      <fill>
        <patternFill patternType="solid">
          <bgColor rgb="FFF2F2F2"/>
        </patternFill>
      </fill>
    </dxf>
  </rfmt>
  <rfmt sheetId="2" sqref="AD147" start="0" length="2147483647">
    <dxf>
      <font/>
    </dxf>
  </rfmt>
  <rfmt sheetId="2" sqref="AD147" start="0" length="2147483647">
    <dxf>
      <font/>
    </dxf>
  </rfmt>
  <rfmt sheetId="2" sqref="A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7" start="0" length="0">
    <dxf>
      <fill>
        <patternFill patternType="solid">
          <bgColor rgb="FFF2F2F2"/>
        </patternFill>
      </fill>
    </dxf>
  </rfmt>
  <rfmt sheetId="2" sqref="AE147" start="0" length="2147483647">
    <dxf>
      <font/>
    </dxf>
  </rfmt>
  <rfmt sheetId="2" sqref="AE147" start="0" length="2147483647">
    <dxf>
      <font/>
    </dxf>
  </rfmt>
  <rfmt sheetId="2" sqref="AF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47" start="0" length="0">
    <dxf>
      <fill>
        <patternFill patternType="solid">
          <bgColor rgb="FFF2F2F2"/>
        </patternFill>
      </fill>
    </dxf>
  </rfmt>
  <rfmt sheetId="2" sqref="AF147" start="0" length="2147483647">
    <dxf>
      <font/>
    </dxf>
  </rfmt>
  <rfmt sheetId="2" sqref="AF147" start="0" length="2147483647">
    <dxf>
      <font/>
    </dxf>
  </rfmt>
  <rcc rId="4163" sId="2">
    <nc r="B147">
      <v>27254</v>
    </nc>
  </rcc>
  <rfmt sheetId="2" sqref="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47" start="0" length="2147483647">
    <dxf>
      <font/>
    </dxf>
  </rfmt>
  <rfmt sheetId="2" sqref="B147" start="0" length="2147483647">
    <dxf>
      <font/>
    </dxf>
  </rfmt>
  <rcc rId="4164" sId="2">
    <nc r="C147" t="inlineStr">
      <is>
        <t>DGOC LN Equity</t>
      </is>
    </nc>
  </rcc>
  <rfmt sheetId="2" sqref="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47" start="0" length="2147483647">
    <dxf>
      <font/>
    </dxf>
  </rfmt>
  <rfmt sheetId="2" sqref="C147" start="0" length="2147483647">
    <dxf>
      <font/>
    </dxf>
  </rfmt>
  <rcc rId="4165" sId="2">
    <nc r="E147" t="inlineStr">
      <is>
        <t>Diversified Gas &amp; Oil</t>
      </is>
    </nc>
  </rcc>
  <rfmt sheetId="2" sqref="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47" start="0" length="2147483647">
    <dxf>
      <font/>
    </dxf>
  </rfmt>
  <rfmt sheetId="2" sqref="E147" start="0" length="2147483647">
    <dxf>
      <font/>
    </dxf>
  </rfmt>
  <rcc rId="4166" sId="2">
    <nc r="D147">
      <f>_xll.BDP(C147,$D$3)</f>
    </nc>
  </rcc>
  <rfmt sheetId="2" sqref="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47" start="0" length="2147483647">
    <dxf>
      <font/>
    </dxf>
  </rfmt>
  <rfmt sheetId="2" sqref="D147" start="0" length="2147483647">
    <dxf>
      <font/>
    </dxf>
  </rfmt>
  <rcc rId="4167" sId="2">
    <nc r="F147">
      <f>_xll.BDP(C147,$F$3)</f>
    </nc>
  </rcc>
  <rfmt sheetId="2" sqref="F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47" start="0" length="2147483647">
    <dxf>
      <font/>
    </dxf>
  </rfmt>
  <rfmt sheetId="2" sqref="F147" start="0" length="2147483647">
    <dxf>
      <font/>
    </dxf>
  </rfmt>
  <rcc rId="4168" sId="2">
    <nc r="G147">
      <f>_xll.BDP(C147,$G$3)</f>
    </nc>
  </rcc>
  <rfmt sheetId="2" sqref="G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47" start="0" length="2147483647">
    <dxf>
      <font/>
    </dxf>
  </rfmt>
  <rfmt sheetId="2" sqref="G147" start="0" length="2147483647">
    <dxf>
      <font/>
    </dxf>
  </rfmt>
  <rcc rId="4169" sId="2">
    <nc r="Z147">
      <f>_xll.BDH(C147,$Z$3,$D$1,$D$1)</f>
    </nc>
  </rcc>
  <rfmt sheetId="2" sqref="Z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47" start="0" length="0">
    <dxf>
      <fill>
        <patternFill patternType="solid">
          <bgColor rgb="FFF2F2F2"/>
        </patternFill>
      </fill>
    </dxf>
  </rfmt>
  <rfmt sheetId="2" sqref="Z147" start="0" length="2147483647">
    <dxf>
      <font/>
    </dxf>
  </rfmt>
  <rfmt sheetId="2" sqref="Z147" start="0" length="2147483647">
    <dxf>
      <font/>
    </dxf>
  </rfmt>
  <rcc rId="4170" sId="2">
    <nc r="H147">
      <f>IF(OR(OR(G147="#N/A N/A",G147="#N/A Real Time"),OR(F147="#N/A N/A",F147="#N/A Real Time")),0,  G147 - F147)</f>
    </nc>
  </rcc>
  <rfmt sheetId="2" sqref="H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47" start="0" length="2147483647">
    <dxf>
      <font/>
    </dxf>
  </rfmt>
  <rfmt sheetId="2" sqref="H147" start="0" length="2147483647">
    <dxf>
      <font/>
    </dxf>
  </rfmt>
  <rcc rId="4171" sId="2">
    <nc r="I147">
      <f>IF(OR(F147=0,F147="#N/A N/A"),0,H147 / F147*100)</f>
    </nc>
  </rcc>
  <rfmt sheetId="2" sqref="I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47" start="0" length="2147483647">
    <dxf>
      <font/>
    </dxf>
  </rfmt>
  <rfmt sheetId="2" sqref="I147" start="0" length="2147483647">
    <dxf>
      <font/>
    </dxf>
  </rfmt>
  <rcc rId="4172" sId="2" numFmtId="4">
    <nc r="J147">
      <v>-193243</v>
    </nc>
  </rcc>
  <rfmt sheetId="2" sqref="J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47" start="0" length="2147483647">
    <dxf>
      <font/>
    </dxf>
  </rfmt>
  <rfmt sheetId="2" sqref="J147" start="0" length="2147483647">
    <dxf>
      <font/>
    </dxf>
  </rfmt>
  <rcc rId="4173" sId="2">
    <nc r="K147">
      <f>CONCATENATE(D237,D147, " Curncy")</f>
    </nc>
  </rcc>
  <rfmt sheetId="2" sqref="K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47" start="0" length="2147483647">
    <dxf>
      <font/>
    </dxf>
  </rfmt>
  <rfmt sheetId="2" sqref="K147" start="0" length="2147483647">
    <dxf>
      <font/>
    </dxf>
  </rfmt>
  <rcc rId="4174" sId="2">
    <nc r="L147">
      <f>IF(D147 = D237,1,_xll.BDP(K147,$L$3))</f>
    </nc>
  </rcc>
  <rfmt sheetId="2" sqref="L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47" start="0" length="2147483647">
    <dxf>
      <font/>
    </dxf>
  </rfmt>
  <rfmt sheetId="2" sqref="L147" start="0" length="2147483647">
    <dxf>
      <font/>
    </dxf>
  </rfmt>
  <rcc rId="4175" sId="2">
    <nc r="M147">
      <f>IF(D147 = D237,1,_xll.BDP(K147,$M$3)*L147)</f>
    </nc>
  </rcc>
  <rfmt sheetId="2" sqref="M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47" start="0" length="2147483647">
    <dxf>
      <font/>
    </dxf>
  </rfmt>
  <rfmt sheetId="2" sqref="M147" start="0" length="2147483647">
    <dxf>
      <font/>
    </dxf>
  </rfmt>
  <rcc rId="4176" sId="2">
    <nc r="N147">
      <f>H147*J147*T147/M147</f>
    </nc>
  </rcc>
  <rfmt sheetId="2" sqref="N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47" start="0" length="2147483647">
    <dxf>
      <font/>
    </dxf>
  </rfmt>
  <rfmt sheetId="2" sqref="N147" start="0" length="2147483647">
    <dxf>
      <font/>
    </dxf>
  </rfmt>
  <rcc rId="4177" sId="2">
    <nc r="O147">
      <f>N147 / Y237</f>
    </nc>
  </rcc>
  <rfmt sheetId="2" sqref="O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47" start="0" length="2147483647">
    <dxf>
      <font/>
    </dxf>
  </rfmt>
  <rfmt sheetId="2" sqref="O147" start="0" length="2147483647">
    <dxf>
      <font/>
    </dxf>
  </rfmt>
  <rcc rId="4178" sId="2">
    <nc r="P147">
      <f>IF(J147=0,0,G147*J147*T147/M147)</f>
    </nc>
  </rcc>
  <rfmt sheetId="2" sqref="P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47" start="0" length="2147483647">
    <dxf>
      <font/>
    </dxf>
  </rfmt>
  <rfmt sheetId="2" sqref="P147" start="0" length="2147483647">
    <dxf>
      <font/>
    </dxf>
  </rfmt>
  <rcc rId="4179" sId="2">
    <nc r="Q147">
      <f>P147 / Y237*100</f>
    </nc>
  </rcc>
  <rfmt sheetId="2" sqref="Q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47" start="0" length="2147483647">
    <dxf>
      <font/>
    </dxf>
  </rfmt>
  <rfmt sheetId="2" sqref="Q147" start="0" length="2147483647">
    <dxf>
      <font/>
    </dxf>
  </rfmt>
  <rcc rId="4180" sId="2">
    <nc r="R147">
      <f>IF(Q147&lt;0,Q147,0)</f>
    </nc>
  </rcc>
  <rfmt sheetId="2" sqref="R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47" start="0" length="2147483647">
    <dxf>
      <font/>
    </dxf>
  </rfmt>
  <rfmt sheetId="2" sqref="R147" start="0" length="2147483647">
    <dxf>
      <font/>
    </dxf>
  </rfmt>
  <rcc rId="4181" sId="2">
    <nc r="S147">
      <f>IF(Q147&gt;0,Q147,0)</f>
    </nc>
  </rcc>
  <rfmt sheetId="2" sqref="S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47" start="0" length="2147483647">
    <dxf>
      <font/>
    </dxf>
  </rfmt>
  <rfmt sheetId="2" sqref="S147" start="0" length="2147483647">
    <dxf>
      <font/>
    </dxf>
  </rfmt>
  <rcc rId="4182" sId="2">
    <nc r="T147">
      <f>IF(EXACT(D147,UPPER(D147)),1,0.01)/V147</f>
    </nc>
  </rcc>
  <rfmt sheetId="2" sqref="T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47" start="0" length="2147483647">
    <dxf>
      <font/>
    </dxf>
  </rfmt>
  <rfmt sheetId="2" sqref="T147" start="0" length="2147483647">
    <dxf>
      <font/>
    </dxf>
  </rfmt>
  <rcc rId="4183" sId="2">
    <nc r="U147">
      <v>0</v>
    </nc>
  </rcc>
  <rfmt sheetId="2" sqref="U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47" start="0" length="2147483647">
    <dxf>
      <font/>
    </dxf>
  </rfmt>
  <rfmt sheetId="2" sqref="U147" start="0" length="2147483647">
    <dxf>
      <font/>
    </dxf>
  </rfmt>
  <rcc rId="4184" sId="2">
    <nc r="V147">
      <v>1</v>
    </nc>
  </rcc>
  <rfmt sheetId="2" sqref="V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47" start="0" length="2147483647">
    <dxf>
      <font/>
    </dxf>
  </rfmt>
  <rfmt sheetId="2" sqref="V147" start="0" length="2147483647">
    <dxf>
      <font/>
    </dxf>
  </rfmt>
  <rcc rId="4185" sId="2">
    <nc r="W147">
      <f>IF(AND(Q147&lt;0,O147&gt;0),O147,0)</f>
    </nc>
  </rcc>
  <rfmt sheetId="2" sqref="W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47" start="0" length="2147483647">
    <dxf>
      <font/>
    </dxf>
  </rfmt>
  <rfmt sheetId="2" sqref="W147" start="0" length="2147483647">
    <dxf>
      <font/>
    </dxf>
  </rfmt>
  <rcc rId="4186" sId="2">
    <nc r="X147">
      <f>IF(AND(Q147&gt;0,O147&gt;0),O147,0)</f>
    </nc>
  </rcc>
  <rfmt sheetId="2" sqref="X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47" start="0" length="2147483647">
    <dxf>
      <font/>
    </dxf>
  </rfmt>
  <rfmt sheetId="2" sqref="X147" start="0" length="2147483647">
    <dxf>
      <font/>
    </dxf>
  </rfmt>
  <rcc rId="4187" sId="2">
    <nc r="AA147">
      <f>IF(OR(OR(F147="#N/A N/A",F147="#N/A Real Time"),OR(Z147="#N/A N/A",Z147="#N/A Real Time")),0,  F147 - Z147)</f>
    </nc>
  </rcc>
  <rfmt sheetId="2" sqref="AA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47" start="0" length="0">
    <dxf>
      <fill>
        <patternFill patternType="solid">
          <bgColor rgb="FFF2F2F2"/>
        </patternFill>
      </fill>
    </dxf>
  </rfmt>
  <rfmt sheetId="2" sqref="AA147" start="0" length="2147483647">
    <dxf>
      <font/>
    </dxf>
  </rfmt>
  <rfmt sheetId="2" sqref="AA147" start="0" length="2147483647">
    <dxf>
      <font/>
    </dxf>
  </rfmt>
  <rcc rId="4188" sId="2">
    <nc r="AB147">
      <f>IF(OR(Z147=0,Z147="#N/A N/A"),0,AA147 / Z147*100)</f>
    </nc>
  </rcc>
  <rfmt sheetId="2" sqref="AB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47" start="0" length="0">
    <dxf>
      <fill>
        <patternFill patternType="solid">
          <bgColor rgb="FFF2F2F2"/>
        </patternFill>
      </fill>
    </dxf>
  </rfmt>
  <rfmt sheetId="2" sqref="AB147" start="0" length="2147483647">
    <dxf>
      <font/>
    </dxf>
  </rfmt>
  <rfmt sheetId="2" sqref="AB147" start="0" length="2147483647">
    <dxf>
      <font/>
    </dxf>
  </rfmt>
  <rcc rId="4189" sId="2" numFmtId="4">
    <nc r="AC147">
      <v>-193243</v>
    </nc>
  </rcc>
  <rfmt sheetId="2" sqref="AC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47" start="0" length="0">
    <dxf>
      <fill>
        <patternFill patternType="solid">
          <bgColor rgb="FFF2F2F2"/>
        </patternFill>
      </fill>
    </dxf>
  </rfmt>
  <rfmt sheetId="2" sqref="AC147" start="0" length="2147483647">
    <dxf>
      <font/>
    </dxf>
  </rfmt>
  <rfmt sheetId="2" sqref="AC147" start="0" length="2147483647">
    <dxf>
      <font/>
    </dxf>
  </rfmt>
  <rcc rId="4190" sId="2">
    <nc r="AD147">
      <f>IF(D147 = D237,1,_xll.BDP(K147,$AD$3)*L147)</f>
    </nc>
  </rcc>
  <rfmt sheetId="2" sqref="AD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47" start="0" length="0">
    <dxf>
      <fill>
        <patternFill patternType="solid">
          <bgColor rgb="FFF2F2F2"/>
        </patternFill>
      </fill>
    </dxf>
  </rfmt>
  <rfmt sheetId="2" sqref="AD147" start="0" length="2147483647">
    <dxf>
      <font/>
    </dxf>
  </rfmt>
  <rfmt sheetId="2" sqref="AD147" start="0" length="2147483647">
    <dxf>
      <font/>
    </dxf>
  </rfmt>
  <rcc rId="4191" sId="2">
    <nc r="AE147">
      <f>AA147*AC147*T147/AD147 / AF237</f>
    </nc>
  </rcc>
  <rfmt sheetId="2" sqref="AE1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47" start="0" length="0">
    <dxf>
      <fill>
        <patternFill patternType="solid">
          <bgColor rgb="FFF2F2F2"/>
        </patternFill>
      </fill>
    </dxf>
  </rfmt>
  <rfmt sheetId="2" sqref="AE147" start="0" length="2147483647">
    <dxf>
      <font/>
    </dxf>
  </rfmt>
  <rfmt sheetId="2" sqref="AE147" start="0" length="2147483647">
    <dxf>
      <font/>
    </dxf>
  </rfmt>
  <rcc rId="4192" sId="2" numFmtId="4">
    <oc r="J148">
      <v>-344565</v>
    </oc>
    <nc r="J148">
      <v>-329749</v>
    </nc>
  </rcc>
  <rcc rId="4193" sId="2" numFmtId="4">
    <oc r="AC148">
      <v>-344565</v>
    </oc>
    <nc r="AC148">
      <v>-329749</v>
    </nc>
  </rcc>
  <rcc rId="4194" sId="2" numFmtId="4">
    <oc r="J149">
      <v>-150000</v>
    </oc>
    <nc r="J149">
      <v>-779945</v>
    </nc>
  </rcc>
  <rcc rId="4195" sId="2" numFmtId="4">
    <oc r="AC149">
      <v>-150000</v>
    </oc>
    <nc r="AC149">
      <v>-586945</v>
    </nc>
  </rcc>
  <rrc rId="4196" sId="2" ref="A150:XFD15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0:AF150" start="0" length="0">
    <dxf>
      <fill>
        <patternFill patternType="none">
          <bgColor indexed="65"/>
        </patternFill>
      </fill>
    </dxf>
  </rfmt>
  <rfmt sheetId="2" sqref="A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0" start="0" length="2147483647">
    <dxf>
      <font/>
    </dxf>
  </rfmt>
  <rfmt sheetId="2" sqref="A150" start="0" length="2147483647">
    <dxf>
      <font/>
    </dxf>
  </rfmt>
  <rfmt sheetId="2" sqref="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0" start="0" length="2147483647">
    <dxf>
      <font/>
    </dxf>
  </rfmt>
  <rfmt sheetId="2" sqref="B150" start="0" length="2147483647">
    <dxf>
      <font/>
    </dxf>
  </rfmt>
  <rfmt sheetId="2" sqref="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0" start="0" length="2147483647">
    <dxf>
      <font/>
    </dxf>
  </rfmt>
  <rfmt sheetId="2" sqref="C150" start="0" length="2147483647">
    <dxf>
      <font/>
    </dxf>
  </rfmt>
  <rfmt sheetId="2" sqref="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0" start="0" length="2147483647">
    <dxf>
      <font/>
    </dxf>
  </rfmt>
  <rfmt sheetId="2" sqref="D150" start="0" length="2147483647">
    <dxf>
      <font/>
    </dxf>
  </rfmt>
  <rfmt sheetId="2" sqref="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0" start="0" length="2147483647">
    <dxf>
      <font/>
    </dxf>
  </rfmt>
  <rfmt sheetId="2" sqref="E150" start="0" length="2147483647">
    <dxf>
      <font/>
    </dxf>
  </rfmt>
  <rfmt sheetId="2" sqref="F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0" start="0" length="2147483647">
    <dxf>
      <font/>
    </dxf>
  </rfmt>
  <rfmt sheetId="2" sqref="F150" start="0" length="2147483647">
    <dxf>
      <font/>
    </dxf>
  </rfmt>
  <rfmt sheetId="2" sqref="G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0" start="0" length="2147483647">
    <dxf>
      <font/>
    </dxf>
  </rfmt>
  <rfmt sheetId="2" sqref="G150" start="0" length="2147483647">
    <dxf>
      <font/>
    </dxf>
  </rfmt>
  <rfmt sheetId="2" sqref="H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0" start="0" length="2147483647">
    <dxf>
      <font/>
    </dxf>
  </rfmt>
  <rfmt sheetId="2" sqref="H150" start="0" length="2147483647">
    <dxf>
      <font/>
    </dxf>
  </rfmt>
  <rfmt sheetId="2" sqref="I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0" start="0" length="2147483647">
    <dxf>
      <font/>
    </dxf>
  </rfmt>
  <rfmt sheetId="2" sqref="I150" start="0" length="2147483647">
    <dxf>
      <font/>
    </dxf>
  </rfmt>
  <rfmt sheetId="2" sqref="J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0" start="0" length="2147483647">
    <dxf>
      <font/>
    </dxf>
  </rfmt>
  <rfmt sheetId="2" sqref="J150" start="0" length="2147483647">
    <dxf>
      <font/>
    </dxf>
  </rfmt>
  <rfmt sheetId="2" sqref="K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0" start="0" length="2147483647">
    <dxf>
      <font/>
    </dxf>
  </rfmt>
  <rfmt sheetId="2" sqref="K150" start="0" length="2147483647">
    <dxf>
      <font/>
    </dxf>
  </rfmt>
  <rfmt sheetId="2" sqref="L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0" start="0" length="2147483647">
    <dxf>
      <font/>
    </dxf>
  </rfmt>
  <rfmt sheetId="2" sqref="L150" start="0" length="2147483647">
    <dxf>
      <font/>
    </dxf>
  </rfmt>
  <rfmt sheetId="2" sqref="M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0" start="0" length="2147483647">
    <dxf>
      <font/>
    </dxf>
  </rfmt>
  <rfmt sheetId="2" sqref="M150" start="0" length="2147483647">
    <dxf>
      <font/>
    </dxf>
  </rfmt>
  <rfmt sheetId="2" sqref="N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0" start="0" length="2147483647">
    <dxf>
      <font/>
    </dxf>
  </rfmt>
  <rfmt sheetId="2" sqref="N150" start="0" length="2147483647">
    <dxf>
      <font/>
    </dxf>
  </rfmt>
  <rfmt sheetId="2" sqref="O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0" start="0" length="2147483647">
    <dxf>
      <font/>
    </dxf>
  </rfmt>
  <rfmt sheetId="2" sqref="O150" start="0" length="2147483647">
    <dxf>
      <font/>
    </dxf>
  </rfmt>
  <rfmt sheetId="2" sqref="P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0" start="0" length="2147483647">
    <dxf>
      <font/>
    </dxf>
  </rfmt>
  <rfmt sheetId="2" sqref="P150" start="0" length="2147483647">
    <dxf>
      <font/>
    </dxf>
  </rfmt>
  <rfmt sheetId="2" sqref="Q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0" start="0" length="2147483647">
    <dxf>
      <font/>
    </dxf>
  </rfmt>
  <rfmt sheetId="2" sqref="Q150" start="0" length="2147483647">
    <dxf>
      <font/>
    </dxf>
  </rfmt>
  <rfmt sheetId="2" sqref="R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0" start="0" length="2147483647">
    <dxf>
      <font/>
    </dxf>
  </rfmt>
  <rfmt sheetId="2" sqref="R150" start="0" length="2147483647">
    <dxf>
      <font/>
    </dxf>
  </rfmt>
  <rfmt sheetId="2" sqref="S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0" start="0" length="2147483647">
    <dxf>
      <font/>
    </dxf>
  </rfmt>
  <rfmt sheetId="2" sqref="S150" start="0" length="2147483647">
    <dxf>
      <font/>
    </dxf>
  </rfmt>
  <rfmt sheetId="2" sqref="T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0" start="0" length="2147483647">
    <dxf>
      <font/>
    </dxf>
  </rfmt>
  <rfmt sheetId="2" sqref="T150" start="0" length="2147483647">
    <dxf>
      <font/>
    </dxf>
  </rfmt>
  <rfmt sheetId="2" sqref="U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0" start="0" length="2147483647">
    <dxf>
      <font/>
    </dxf>
  </rfmt>
  <rfmt sheetId="2" sqref="U150" start="0" length="2147483647">
    <dxf>
      <font/>
    </dxf>
  </rfmt>
  <rfmt sheetId="2" sqref="V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0" start="0" length="2147483647">
    <dxf>
      <font/>
    </dxf>
  </rfmt>
  <rfmt sheetId="2" sqref="V150" start="0" length="2147483647">
    <dxf>
      <font/>
    </dxf>
  </rfmt>
  <rfmt sheetId="2" sqref="W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0" start="0" length="2147483647">
    <dxf>
      <font/>
    </dxf>
  </rfmt>
  <rfmt sheetId="2" sqref="W150" start="0" length="2147483647">
    <dxf>
      <font/>
    </dxf>
  </rfmt>
  <rfmt sheetId="2" sqref="X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0" start="0" length="2147483647">
    <dxf>
      <font/>
    </dxf>
  </rfmt>
  <rfmt sheetId="2" sqref="X150" start="0" length="2147483647">
    <dxf>
      <font/>
    </dxf>
  </rfmt>
  <rfmt sheetId="2" sqref="Y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0" start="0" length="2147483647">
    <dxf>
      <font/>
    </dxf>
  </rfmt>
  <rfmt sheetId="2" sqref="Y150" start="0" length="2147483647">
    <dxf>
      <font/>
    </dxf>
  </rfmt>
  <rfmt sheetId="2" sqref="Z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0" start="0" length="0">
    <dxf>
      <fill>
        <patternFill patternType="solid">
          <bgColor rgb="FFF2F2F2"/>
        </patternFill>
      </fill>
    </dxf>
  </rfmt>
  <rfmt sheetId="2" sqref="Z150" start="0" length="2147483647">
    <dxf>
      <font/>
    </dxf>
  </rfmt>
  <rfmt sheetId="2" sqref="Z150" start="0" length="2147483647">
    <dxf>
      <font/>
    </dxf>
  </rfmt>
  <rfmt sheetId="2" sqref="AA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0" start="0" length="0">
    <dxf>
      <fill>
        <patternFill patternType="solid">
          <bgColor rgb="FFF2F2F2"/>
        </patternFill>
      </fill>
    </dxf>
  </rfmt>
  <rfmt sheetId="2" sqref="AA150" start="0" length="2147483647">
    <dxf>
      <font/>
    </dxf>
  </rfmt>
  <rfmt sheetId="2" sqref="AA150" start="0" length="2147483647">
    <dxf>
      <font/>
    </dxf>
  </rfmt>
  <rfmt sheetId="2" sqref="A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0" start="0" length="0">
    <dxf>
      <fill>
        <patternFill patternType="solid">
          <bgColor rgb="FFF2F2F2"/>
        </patternFill>
      </fill>
    </dxf>
  </rfmt>
  <rfmt sheetId="2" sqref="AB150" start="0" length="2147483647">
    <dxf>
      <font/>
    </dxf>
  </rfmt>
  <rfmt sheetId="2" sqref="AB150" start="0" length="2147483647">
    <dxf>
      <font/>
    </dxf>
  </rfmt>
  <rfmt sheetId="2" sqref="A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0" start="0" length="0">
    <dxf>
      <fill>
        <patternFill patternType="solid">
          <bgColor rgb="FFF2F2F2"/>
        </patternFill>
      </fill>
    </dxf>
  </rfmt>
  <rfmt sheetId="2" sqref="AC150" start="0" length="2147483647">
    <dxf>
      <font/>
    </dxf>
  </rfmt>
  <rfmt sheetId="2" sqref="AC150" start="0" length="2147483647">
    <dxf>
      <font/>
    </dxf>
  </rfmt>
  <rfmt sheetId="2" sqref="A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0" start="0" length="0">
    <dxf>
      <fill>
        <patternFill patternType="solid">
          <bgColor rgb="FFF2F2F2"/>
        </patternFill>
      </fill>
    </dxf>
  </rfmt>
  <rfmt sheetId="2" sqref="AD150" start="0" length="2147483647">
    <dxf>
      <font/>
    </dxf>
  </rfmt>
  <rfmt sheetId="2" sqref="AD150" start="0" length="2147483647">
    <dxf>
      <font/>
    </dxf>
  </rfmt>
  <rfmt sheetId="2" sqref="A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0" start="0" length="0">
    <dxf>
      <fill>
        <patternFill patternType="solid">
          <bgColor rgb="FFF2F2F2"/>
        </patternFill>
      </fill>
    </dxf>
  </rfmt>
  <rfmt sheetId="2" sqref="AE150" start="0" length="2147483647">
    <dxf>
      <font/>
    </dxf>
  </rfmt>
  <rfmt sheetId="2" sqref="AE150" start="0" length="2147483647">
    <dxf>
      <font/>
    </dxf>
  </rfmt>
  <rfmt sheetId="2" sqref="AF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0" start="0" length="0">
    <dxf>
      <fill>
        <patternFill patternType="solid">
          <bgColor rgb="FFF2F2F2"/>
        </patternFill>
      </fill>
    </dxf>
  </rfmt>
  <rfmt sheetId="2" sqref="AF150" start="0" length="2147483647">
    <dxf>
      <font/>
    </dxf>
  </rfmt>
  <rfmt sheetId="2" sqref="AF150" start="0" length="2147483647">
    <dxf>
      <font/>
    </dxf>
  </rfmt>
  <rcc rId="4197" sId="2">
    <nc r="B150">
      <v>10555</v>
    </nc>
  </rcc>
  <rfmt sheetId="2" sqref="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0" start="0" length="2147483647">
    <dxf>
      <font/>
    </dxf>
  </rfmt>
  <rfmt sheetId="2" sqref="B150" start="0" length="2147483647">
    <dxf>
      <font/>
    </dxf>
  </rfmt>
  <rcc rId="4198" sId="2">
    <nc r="C150" t="inlineStr">
      <is>
        <t>GNC LN Equity</t>
      </is>
    </nc>
  </rcc>
  <rfmt sheetId="2" sqref="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0" start="0" length="2147483647">
    <dxf>
      <font/>
    </dxf>
  </rfmt>
  <rfmt sheetId="2" sqref="C150" start="0" length="2147483647">
    <dxf>
      <font/>
    </dxf>
  </rfmt>
  <rcc rId="4199" sId="2">
    <nc r="E150" t="inlineStr">
      <is>
        <t>Greencore</t>
      </is>
    </nc>
  </rcc>
  <rfmt sheetId="2" sqref="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0" start="0" length="2147483647">
    <dxf>
      <font/>
    </dxf>
  </rfmt>
  <rfmt sheetId="2" sqref="E150" start="0" length="2147483647">
    <dxf>
      <font/>
    </dxf>
  </rfmt>
  <rcc rId="4200" sId="2">
    <nc r="D150">
      <f>_xll.BDP(C150,$D$3)</f>
    </nc>
  </rcc>
  <rfmt sheetId="2" sqref="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0" start="0" length="2147483647">
    <dxf>
      <font/>
    </dxf>
  </rfmt>
  <rfmt sheetId="2" sqref="D150" start="0" length="2147483647">
    <dxf>
      <font/>
    </dxf>
  </rfmt>
  <rcc rId="4201" sId="2">
    <nc r="F150">
      <f>_xll.BDP(C150,$F$3)</f>
    </nc>
  </rcc>
  <rfmt sheetId="2" sqref="F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0" start="0" length="2147483647">
    <dxf>
      <font/>
    </dxf>
  </rfmt>
  <rfmt sheetId="2" sqref="F150" start="0" length="2147483647">
    <dxf>
      <font/>
    </dxf>
  </rfmt>
  <rcc rId="4202" sId="2">
    <nc r="G150">
      <f>_xll.BDP(C150,$G$3)</f>
    </nc>
  </rcc>
  <rfmt sheetId="2" sqref="G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0" start="0" length="2147483647">
    <dxf>
      <font/>
    </dxf>
  </rfmt>
  <rfmt sheetId="2" sqref="G150" start="0" length="2147483647">
    <dxf>
      <font/>
    </dxf>
  </rfmt>
  <rcc rId="4203" sId="2">
    <nc r="Z150">
      <f>_xll.BDH(C150,$Z$3,$D$1,$D$1)</f>
    </nc>
  </rcc>
  <rfmt sheetId="2" sqref="Z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0" start="0" length="0">
    <dxf>
      <fill>
        <patternFill patternType="solid">
          <bgColor rgb="FFF2F2F2"/>
        </patternFill>
      </fill>
    </dxf>
  </rfmt>
  <rfmt sheetId="2" sqref="Z150" start="0" length="2147483647">
    <dxf>
      <font/>
    </dxf>
  </rfmt>
  <rfmt sheetId="2" sqref="Z150" start="0" length="2147483647">
    <dxf>
      <font/>
    </dxf>
  </rfmt>
  <rcc rId="4204" sId="2">
    <nc r="H150">
      <f>IF(OR(OR(G150="#N/A N/A",G150="#N/A Real Time"),OR(F150="#N/A N/A",F150="#N/A Real Time")),0,  G150 - F150)</f>
    </nc>
  </rcc>
  <rfmt sheetId="2" sqref="H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0" start="0" length="2147483647">
    <dxf>
      <font/>
    </dxf>
  </rfmt>
  <rfmt sheetId="2" sqref="H150" start="0" length="2147483647">
    <dxf>
      <font/>
    </dxf>
  </rfmt>
  <rcc rId="4205" sId="2">
    <nc r="I150">
      <f>IF(OR(F150=0,F150="#N/A N/A"),0,H150 / F150*100)</f>
    </nc>
  </rcc>
  <rfmt sheetId="2" sqref="I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0" start="0" length="2147483647">
    <dxf>
      <font/>
    </dxf>
  </rfmt>
  <rfmt sheetId="2" sqref="I150" start="0" length="2147483647">
    <dxf>
      <font/>
    </dxf>
  </rfmt>
  <rcc rId="4206" sId="2" numFmtId="4">
    <nc r="J150">
      <v>-381047</v>
    </nc>
  </rcc>
  <rfmt sheetId="2" sqref="J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0" start="0" length="2147483647">
    <dxf>
      <font/>
    </dxf>
  </rfmt>
  <rfmt sheetId="2" sqref="J150" start="0" length="2147483647">
    <dxf>
      <font/>
    </dxf>
  </rfmt>
  <rcc rId="4207" sId="2">
    <nc r="K150">
      <f>CONCATENATE(D238,D150, " Curncy")</f>
    </nc>
  </rcc>
  <rfmt sheetId="2" sqref="K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0" start="0" length="2147483647">
    <dxf>
      <font/>
    </dxf>
  </rfmt>
  <rfmt sheetId="2" sqref="K150" start="0" length="2147483647">
    <dxf>
      <font/>
    </dxf>
  </rfmt>
  <rcc rId="4208" sId="2">
    <nc r="L150">
      <f>IF(D150 = D238,1,_xll.BDP(K150,$L$3))</f>
    </nc>
  </rcc>
  <rfmt sheetId="2" sqref="L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0" start="0" length="2147483647">
    <dxf>
      <font/>
    </dxf>
  </rfmt>
  <rfmt sheetId="2" sqref="L150" start="0" length="2147483647">
    <dxf>
      <font/>
    </dxf>
  </rfmt>
  <rcc rId="4209" sId="2">
    <nc r="M150">
      <f>IF(D150 = D238,1,_xll.BDP(K150,$M$3)*L150)</f>
    </nc>
  </rcc>
  <rfmt sheetId="2" sqref="M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0" start="0" length="2147483647">
    <dxf>
      <font/>
    </dxf>
  </rfmt>
  <rfmt sheetId="2" sqref="M150" start="0" length="2147483647">
    <dxf>
      <font/>
    </dxf>
  </rfmt>
  <rcc rId="4210" sId="2">
    <nc r="N150">
      <f>H150*J150*T150/M150</f>
    </nc>
  </rcc>
  <rfmt sheetId="2" sqref="N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0" start="0" length="2147483647">
    <dxf>
      <font/>
    </dxf>
  </rfmt>
  <rfmt sheetId="2" sqref="N150" start="0" length="2147483647">
    <dxf>
      <font/>
    </dxf>
  </rfmt>
  <rcc rId="4211" sId="2">
    <nc r="O150">
      <f>N150 / Y238</f>
    </nc>
  </rcc>
  <rfmt sheetId="2" sqref="O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0" start="0" length="2147483647">
    <dxf>
      <font/>
    </dxf>
  </rfmt>
  <rfmt sheetId="2" sqref="O150" start="0" length="2147483647">
    <dxf>
      <font/>
    </dxf>
  </rfmt>
  <rcc rId="4212" sId="2">
    <nc r="P150">
      <f>IF(J150=0,0,G150*J150*T150/M150)</f>
    </nc>
  </rcc>
  <rfmt sheetId="2" sqref="P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0" start="0" length="2147483647">
    <dxf>
      <font/>
    </dxf>
  </rfmt>
  <rfmt sheetId="2" sqref="P150" start="0" length="2147483647">
    <dxf>
      <font/>
    </dxf>
  </rfmt>
  <rcc rId="4213" sId="2">
    <nc r="Q150">
      <f>P150 / Y238*100</f>
    </nc>
  </rcc>
  <rfmt sheetId="2" sqref="Q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0" start="0" length="2147483647">
    <dxf>
      <font/>
    </dxf>
  </rfmt>
  <rfmt sheetId="2" sqref="Q150" start="0" length="2147483647">
    <dxf>
      <font/>
    </dxf>
  </rfmt>
  <rcc rId="4214" sId="2">
    <nc r="R150">
      <f>IF(Q150&lt;0,Q150,0)</f>
    </nc>
  </rcc>
  <rfmt sheetId="2" sqref="R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0" start="0" length="2147483647">
    <dxf>
      <font/>
    </dxf>
  </rfmt>
  <rfmt sheetId="2" sqref="R150" start="0" length="2147483647">
    <dxf>
      <font/>
    </dxf>
  </rfmt>
  <rcc rId="4215" sId="2">
    <nc r="S150">
      <f>IF(Q150&gt;0,Q150,0)</f>
    </nc>
  </rcc>
  <rfmt sheetId="2" sqref="S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0" start="0" length="2147483647">
    <dxf>
      <font/>
    </dxf>
  </rfmt>
  <rfmt sheetId="2" sqref="S150" start="0" length="2147483647">
    <dxf>
      <font/>
    </dxf>
  </rfmt>
  <rcc rId="4216" sId="2">
    <nc r="T150">
      <f>IF(EXACT(D150,UPPER(D150)),1,0.01)/V150</f>
    </nc>
  </rcc>
  <rfmt sheetId="2" sqref="T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0" start="0" length="2147483647">
    <dxf>
      <font/>
    </dxf>
  </rfmt>
  <rfmt sheetId="2" sqref="T150" start="0" length="2147483647">
    <dxf>
      <font/>
    </dxf>
  </rfmt>
  <rcc rId="4217" sId="2">
    <nc r="U150">
      <v>0</v>
    </nc>
  </rcc>
  <rfmt sheetId="2" sqref="U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0" start="0" length="2147483647">
    <dxf>
      <font/>
    </dxf>
  </rfmt>
  <rfmt sheetId="2" sqref="U150" start="0" length="2147483647">
    <dxf>
      <font/>
    </dxf>
  </rfmt>
  <rcc rId="4218" sId="2">
    <nc r="V150">
      <v>1</v>
    </nc>
  </rcc>
  <rfmt sheetId="2" sqref="V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0" start="0" length="2147483647">
    <dxf>
      <font/>
    </dxf>
  </rfmt>
  <rfmt sheetId="2" sqref="V150" start="0" length="2147483647">
    <dxf>
      <font/>
    </dxf>
  </rfmt>
  <rcc rId="4219" sId="2">
    <nc r="W150">
      <f>IF(AND(Q150&lt;0,O150&gt;0),O150,0)</f>
    </nc>
  </rcc>
  <rfmt sheetId="2" sqref="W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0" start="0" length="2147483647">
    <dxf>
      <font/>
    </dxf>
  </rfmt>
  <rfmt sheetId="2" sqref="W150" start="0" length="2147483647">
    <dxf>
      <font/>
    </dxf>
  </rfmt>
  <rcc rId="4220" sId="2">
    <nc r="X150">
      <f>IF(AND(Q150&gt;0,O150&gt;0),O150,0)</f>
    </nc>
  </rcc>
  <rfmt sheetId="2" sqref="X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0" start="0" length="2147483647">
    <dxf>
      <font/>
    </dxf>
  </rfmt>
  <rfmt sheetId="2" sqref="X150" start="0" length="2147483647">
    <dxf>
      <font/>
    </dxf>
  </rfmt>
  <rcc rId="4221" sId="2">
    <nc r="AA150">
      <f>IF(OR(OR(F150="#N/A N/A",F150="#N/A Real Time"),OR(Z150="#N/A N/A",Z150="#N/A Real Time")),0,  F150 - Z150)</f>
    </nc>
  </rcc>
  <rfmt sheetId="2" sqref="AA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0" start="0" length="0">
    <dxf>
      <fill>
        <patternFill patternType="solid">
          <bgColor rgb="FFF2F2F2"/>
        </patternFill>
      </fill>
    </dxf>
  </rfmt>
  <rfmt sheetId="2" sqref="AA150" start="0" length="2147483647">
    <dxf>
      <font/>
    </dxf>
  </rfmt>
  <rfmt sheetId="2" sqref="AA150" start="0" length="2147483647">
    <dxf>
      <font/>
    </dxf>
  </rfmt>
  <rcc rId="4222" sId="2">
    <nc r="AB150">
      <f>IF(OR(Z150=0,Z150="#N/A N/A"),0,AA150 / Z150*100)</f>
    </nc>
  </rcc>
  <rfmt sheetId="2" sqref="AB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0" start="0" length="0">
    <dxf>
      <fill>
        <patternFill patternType="solid">
          <bgColor rgb="FFF2F2F2"/>
        </patternFill>
      </fill>
    </dxf>
  </rfmt>
  <rfmt sheetId="2" sqref="AB150" start="0" length="2147483647">
    <dxf>
      <font/>
    </dxf>
  </rfmt>
  <rfmt sheetId="2" sqref="AB150" start="0" length="2147483647">
    <dxf>
      <font/>
    </dxf>
  </rfmt>
  <rcc rId="4223" sId="2" numFmtId="4">
    <nc r="AC150">
      <v>0</v>
    </nc>
  </rcc>
  <rfmt sheetId="2" sqref="AC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0" start="0" length="0">
    <dxf>
      <fill>
        <patternFill patternType="solid">
          <bgColor rgb="FFF2F2F2"/>
        </patternFill>
      </fill>
    </dxf>
  </rfmt>
  <rfmt sheetId="2" sqref="AC150" start="0" length="2147483647">
    <dxf>
      <font/>
    </dxf>
  </rfmt>
  <rfmt sheetId="2" sqref="AC150" start="0" length="2147483647">
    <dxf>
      <font/>
    </dxf>
  </rfmt>
  <rcc rId="4224" sId="2">
    <nc r="AD150">
      <f>IF(D150 = D238,1,_xll.BDP(K150,$AD$3)*L150)</f>
    </nc>
  </rcc>
  <rfmt sheetId="2" sqref="AD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0" start="0" length="0">
    <dxf>
      <fill>
        <patternFill patternType="solid">
          <bgColor rgb="FFF2F2F2"/>
        </patternFill>
      </fill>
    </dxf>
  </rfmt>
  <rfmt sheetId="2" sqref="AD150" start="0" length="2147483647">
    <dxf>
      <font/>
    </dxf>
  </rfmt>
  <rfmt sheetId="2" sqref="AD150" start="0" length="2147483647">
    <dxf>
      <font/>
    </dxf>
  </rfmt>
  <rcc rId="4225" sId="2">
    <nc r="AE150">
      <f>AA150*AC150*T150/AD150 / AF238</f>
    </nc>
  </rcc>
  <rfmt sheetId="2" sqref="AE1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0" start="0" length="0">
    <dxf>
      <fill>
        <patternFill patternType="solid">
          <bgColor rgb="FFF2F2F2"/>
        </patternFill>
      </fill>
    </dxf>
  </rfmt>
  <rfmt sheetId="2" sqref="AE150" start="0" length="2147483647">
    <dxf>
      <font/>
    </dxf>
  </rfmt>
  <rfmt sheetId="2" sqref="AE150" start="0" length="2147483647">
    <dxf>
      <font/>
    </dxf>
  </rfmt>
  <rcc rId="4226" sId="2" numFmtId="4">
    <oc r="J151">
      <v>-324000</v>
    </oc>
    <nc r="J151">
      <v>0</v>
    </nc>
  </rcc>
  <rcc rId="4227" sId="2" numFmtId="4">
    <oc r="AC151">
      <v>-324000</v>
    </oc>
    <nc r="AC151">
      <v>0</v>
    </nc>
  </rcc>
  <rcc rId="4228" sId="2" numFmtId="4">
    <oc r="J152">
      <v>151335</v>
    </oc>
    <nc r="J152">
      <v>144828</v>
    </nc>
  </rcc>
  <rcc rId="4229" sId="2" numFmtId="4">
    <oc r="AC152">
      <v>151335</v>
    </oc>
    <nc r="AC152">
      <v>144828</v>
    </nc>
  </rcc>
  <rcc rId="4230" sId="2" numFmtId="4">
    <oc r="J153">
      <v>7162582</v>
    </oc>
    <nc r="J153">
      <v>7311932</v>
    </nc>
  </rcc>
  <rcc rId="4231" sId="2" numFmtId="4">
    <oc r="AC153">
      <v>7162582</v>
    </oc>
    <nc r="AC153">
      <v>7311932</v>
    </nc>
  </rcc>
  <rrc rId="4232" sId="2" ref="A155:XFD15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5:AF155" start="0" length="0">
    <dxf>
      <fill>
        <patternFill patternType="none">
          <bgColor indexed="65"/>
        </patternFill>
      </fill>
    </dxf>
  </rfmt>
  <rfmt sheetId="2" sqref="A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5" start="0" length="2147483647">
    <dxf>
      <font/>
    </dxf>
  </rfmt>
  <rfmt sheetId="2" sqref="A155" start="0" length="2147483647">
    <dxf>
      <font/>
    </dxf>
  </rfmt>
  <rfmt sheetId="2" sqref="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5" start="0" length="2147483647">
    <dxf>
      <font/>
    </dxf>
  </rfmt>
  <rfmt sheetId="2" sqref="B155" start="0" length="2147483647">
    <dxf>
      <font/>
    </dxf>
  </rfmt>
  <rfmt sheetId="2" sqref="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5" start="0" length="2147483647">
    <dxf>
      <font/>
    </dxf>
  </rfmt>
  <rfmt sheetId="2" sqref="C155" start="0" length="2147483647">
    <dxf>
      <font/>
    </dxf>
  </rfmt>
  <rfmt sheetId="2" sqref="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5" start="0" length="2147483647">
    <dxf>
      <font/>
    </dxf>
  </rfmt>
  <rfmt sheetId="2" sqref="D155" start="0" length="2147483647">
    <dxf>
      <font/>
    </dxf>
  </rfmt>
  <rfmt sheetId="2" sqref="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5" start="0" length="2147483647">
    <dxf>
      <font/>
    </dxf>
  </rfmt>
  <rfmt sheetId="2" sqref="E155" start="0" length="2147483647">
    <dxf>
      <font/>
    </dxf>
  </rfmt>
  <rfmt sheetId="2" sqref="F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5" start="0" length="2147483647">
    <dxf>
      <font/>
    </dxf>
  </rfmt>
  <rfmt sheetId="2" sqref="F155" start="0" length="2147483647">
    <dxf>
      <font/>
    </dxf>
  </rfmt>
  <rfmt sheetId="2" sqref="G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5" start="0" length="2147483647">
    <dxf>
      <font/>
    </dxf>
  </rfmt>
  <rfmt sheetId="2" sqref="G155" start="0" length="2147483647">
    <dxf>
      <font/>
    </dxf>
  </rfmt>
  <rfmt sheetId="2" sqref="H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5" start="0" length="2147483647">
    <dxf>
      <font/>
    </dxf>
  </rfmt>
  <rfmt sheetId="2" sqref="H155" start="0" length="2147483647">
    <dxf>
      <font/>
    </dxf>
  </rfmt>
  <rfmt sheetId="2" sqref="I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5" start="0" length="2147483647">
    <dxf>
      <font/>
    </dxf>
  </rfmt>
  <rfmt sheetId="2" sqref="I155" start="0" length="2147483647">
    <dxf>
      <font/>
    </dxf>
  </rfmt>
  <rfmt sheetId="2" sqref="J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5" start="0" length="2147483647">
    <dxf>
      <font/>
    </dxf>
  </rfmt>
  <rfmt sheetId="2" sqref="J155" start="0" length="2147483647">
    <dxf>
      <font/>
    </dxf>
  </rfmt>
  <rfmt sheetId="2" sqref="K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5" start="0" length="2147483647">
    <dxf>
      <font/>
    </dxf>
  </rfmt>
  <rfmt sheetId="2" sqref="K155" start="0" length="2147483647">
    <dxf>
      <font/>
    </dxf>
  </rfmt>
  <rfmt sheetId="2" sqref="L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5" start="0" length="2147483647">
    <dxf>
      <font/>
    </dxf>
  </rfmt>
  <rfmt sheetId="2" sqref="L155" start="0" length="2147483647">
    <dxf>
      <font/>
    </dxf>
  </rfmt>
  <rfmt sheetId="2" sqref="M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5" start="0" length="2147483647">
    <dxf>
      <font/>
    </dxf>
  </rfmt>
  <rfmt sheetId="2" sqref="M155" start="0" length="2147483647">
    <dxf>
      <font/>
    </dxf>
  </rfmt>
  <rfmt sheetId="2" sqref="N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5" start="0" length="2147483647">
    <dxf>
      <font/>
    </dxf>
  </rfmt>
  <rfmt sheetId="2" sqref="N155" start="0" length="2147483647">
    <dxf>
      <font/>
    </dxf>
  </rfmt>
  <rfmt sheetId="2" sqref="O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5" start="0" length="2147483647">
    <dxf>
      <font/>
    </dxf>
  </rfmt>
  <rfmt sheetId="2" sqref="O155" start="0" length="2147483647">
    <dxf>
      <font/>
    </dxf>
  </rfmt>
  <rfmt sheetId="2" sqref="P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5" start="0" length="2147483647">
    <dxf>
      <font/>
    </dxf>
  </rfmt>
  <rfmt sheetId="2" sqref="P155" start="0" length="2147483647">
    <dxf>
      <font/>
    </dxf>
  </rfmt>
  <rfmt sheetId="2" sqref="Q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5" start="0" length="2147483647">
    <dxf>
      <font/>
    </dxf>
  </rfmt>
  <rfmt sheetId="2" sqref="Q155" start="0" length="2147483647">
    <dxf>
      <font/>
    </dxf>
  </rfmt>
  <rfmt sheetId="2" sqref="R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5" start="0" length="2147483647">
    <dxf>
      <font/>
    </dxf>
  </rfmt>
  <rfmt sheetId="2" sqref="R155" start="0" length="2147483647">
    <dxf>
      <font/>
    </dxf>
  </rfmt>
  <rfmt sheetId="2" sqref="S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5" start="0" length="2147483647">
    <dxf>
      <font/>
    </dxf>
  </rfmt>
  <rfmt sheetId="2" sqref="S155" start="0" length="2147483647">
    <dxf>
      <font/>
    </dxf>
  </rfmt>
  <rfmt sheetId="2" sqref="T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5" start="0" length="2147483647">
    <dxf>
      <font/>
    </dxf>
  </rfmt>
  <rfmt sheetId="2" sqref="T155" start="0" length="2147483647">
    <dxf>
      <font/>
    </dxf>
  </rfmt>
  <rfmt sheetId="2" sqref="U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5" start="0" length="2147483647">
    <dxf>
      <font/>
    </dxf>
  </rfmt>
  <rfmt sheetId="2" sqref="U155" start="0" length="2147483647">
    <dxf>
      <font/>
    </dxf>
  </rfmt>
  <rfmt sheetId="2" sqref="V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5" start="0" length="2147483647">
    <dxf>
      <font/>
    </dxf>
  </rfmt>
  <rfmt sheetId="2" sqref="V155" start="0" length="2147483647">
    <dxf>
      <font/>
    </dxf>
  </rfmt>
  <rfmt sheetId="2" sqref="W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5" start="0" length="2147483647">
    <dxf>
      <font/>
    </dxf>
  </rfmt>
  <rfmt sheetId="2" sqref="W155" start="0" length="2147483647">
    <dxf>
      <font/>
    </dxf>
  </rfmt>
  <rfmt sheetId="2" sqref="X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5" start="0" length="2147483647">
    <dxf>
      <font/>
    </dxf>
  </rfmt>
  <rfmt sheetId="2" sqref="X155" start="0" length="2147483647">
    <dxf>
      <font/>
    </dxf>
  </rfmt>
  <rfmt sheetId="2" sqref="Y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5" start="0" length="2147483647">
    <dxf>
      <font/>
    </dxf>
  </rfmt>
  <rfmt sheetId="2" sqref="Y155" start="0" length="2147483647">
    <dxf>
      <font/>
    </dxf>
  </rfmt>
  <rfmt sheetId="2" sqref="Z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5" start="0" length="0">
    <dxf>
      <fill>
        <patternFill patternType="solid">
          <bgColor rgb="FFF2F2F2"/>
        </patternFill>
      </fill>
    </dxf>
  </rfmt>
  <rfmt sheetId="2" sqref="Z155" start="0" length="2147483647">
    <dxf>
      <font/>
    </dxf>
  </rfmt>
  <rfmt sheetId="2" sqref="Z155" start="0" length="2147483647">
    <dxf>
      <font/>
    </dxf>
  </rfmt>
  <rfmt sheetId="2" sqref="AA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5" start="0" length="0">
    <dxf>
      <fill>
        <patternFill patternType="solid">
          <bgColor rgb="FFF2F2F2"/>
        </patternFill>
      </fill>
    </dxf>
  </rfmt>
  <rfmt sheetId="2" sqref="AA155" start="0" length="2147483647">
    <dxf>
      <font/>
    </dxf>
  </rfmt>
  <rfmt sheetId="2" sqref="AA155" start="0" length="2147483647">
    <dxf>
      <font/>
    </dxf>
  </rfmt>
  <rfmt sheetId="2" sqref="A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5" start="0" length="0">
    <dxf>
      <fill>
        <patternFill patternType="solid">
          <bgColor rgb="FFF2F2F2"/>
        </patternFill>
      </fill>
    </dxf>
  </rfmt>
  <rfmt sheetId="2" sqref="AB155" start="0" length="2147483647">
    <dxf>
      <font/>
    </dxf>
  </rfmt>
  <rfmt sheetId="2" sqref="AB155" start="0" length="2147483647">
    <dxf>
      <font/>
    </dxf>
  </rfmt>
  <rfmt sheetId="2" sqref="A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5" start="0" length="0">
    <dxf>
      <fill>
        <patternFill patternType="solid">
          <bgColor rgb="FFF2F2F2"/>
        </patternFill>
      </fill>
    </dxf>
  </rfmt>
  <rfmt sheetId="2" sqref="AC155" start="0" length="2147483647">
    <dxf>
      <font/>
    </dxf>
  </rfmt>
  <rfmt sheetId="2" sqref="AC155" start="0" length="2147483647">
    <dxf>
      <font/>
    </dxf>
  </rfmt>
  <rfmt sheetId="2" sqref="A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5" start="0" length="0">
    <dxf>
      <fill>
        <patternFill patternType="solid">
          <bgColor rgb="FFF2F2F2"/>
        </patternFill>
      </fill>
    </dxf>
  </rfmt>
  <rfmt sheetId="2" sqref="AD155" start="0" length="2147483647">
    <dxf>
      <font/>
    </dxf>
  </rfmt>
  <rfmt sheetId="2" sqref="AD155" start="0" length="2147483647">
    <dxf>
      <font/>
    </dxf>
  </rfmt>
  <rfmt sheetId="2" sqref="A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5" start="0" length="0">
    <dxf>
      <fill>
        <patternFill patternType="solid">
          <bgColor rgb="FFF2F2F2"/>
        </patternFill>
      </fill>
    </dxf>
  </rfmt>
  <rfmt sheetId="2" sqref="AE155" start="0" length="2147483647">
    <dxf>
      <font/>
    </dxf>
  </rfmt>
  <rfmt sheetId="2" sqref="AE155" start="0" length="2147483647">
    <dxf>
      <font/>
    </dxf>
  </rfmt>
  <rfmt sheetId="2" sqref="AF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5" start="0" length="0">
    <dxf>
      <fill>
        <patternFill patternType="solid">
          <bgColor rgb="FFF2F2F2"/>
        </patternFill>
      </fill>
    </dxf>
  </rfmt>
  <rfmt sheetId="2" sqref="AF155" start="0" length="2147483647">
    <dxf>
      <font/>
    </dxf>
  </rfmt>
  <rfmt sheetId="2" sqref="AF155" start="0" length="2147483647">
    <dxf>
      <font/>
    </dxf>
  </rfmt>
  <rcc rId="4233" sId="2">
    <nc r="B155">
      <v>3520</v>
    </nc>
  </rcc>
  <rfmt sheetId="2" sqref="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5" start="0" length="2147483647">
    <dxf>
      <font/>
    </dxf>
  </rfmt>
  <rfmt sheetId="2" sqref="B155" start="0" length="2147483647">
    <dxf>
      <font/>
    </dxf>
  </rfmt>
  <rcc rId="4234" sId="2">
    <nc r="C155" t="inlineStr">
      <is>
        <t>IGG LN Equity</t>
      </is>
    </nc>
  </rcc>
  <rfmt sheetId="2" sqref="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5" start="0" length="2147483647">
    <dxf>
      <font/>
    </dxf>
  </rfmt>
  <rfmt sheetId="2" sqref="C155" start="0" length="2147483647">
    <dxf>
      <font/>
    </dxf>
  </rfmt>
  <rcc rId="4235" sId="2">
    <nc r="E155" t="inlineStr">
      <is>
        <t>IG Group Holdings</t>
      </is>
    </nc>
  </rcc>
  <rfmt sheetId="2" sqref="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5" start="0" length="2147483647">
    <dxf>
      <font/>
    </dxf>
  </rfmt>
  <rfmt sheetId="2" sqref="E155" start="0" length="2147483647">
    <dxf>
      <font/>
    </dxf>
  </rfmt>
  <rcc rId="4236" sId="2">
    <nc r="D155">
      <f>_xll.BDP(C155,$D$3)</f>
    </nc>
  </rcc>
  <rfmt sheetId="2" sqref="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5" start="0" length="2147483647">
    <dxf>
      <font/>
    </dxf>
  </rfmt>
  <rfmt sheetId="2" sqref="D155" start="0" length="2147483647">
    <dxf>
      <font/>
    </dxf>
  </rfmt>
  <rcc rId="4237" sId="2">
    <nc r="F155">
      <f>_xll.BDP(C155,$F$3)</f>
    </nc>
  </rcc>
  <rfmt sheetId="2" sqref="F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5" start="0" length="2147483647">
    <dxf>
      <font/>
    </dxf>
  </rfmt>
  <rfmt sheetId="2" sqref="F155" start="0" length="2147483647">
    <dxf>
      <font/>
    </dxf>
  </rfmt>
  <rcc rId="4238" sId="2">
    <nc r="G155">
      <f>_xll.BDP(C155,$G$3)</f>
    </nc>
  </rcc>
  <rfmt sheetId="2" sqref="G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5" start="0" length="2147483647">
    <dxf>
      <font/>
    </dxf>
  </rfmt>
  <rfmt sheetId="2" sqref="G155" start="0" length="2147483647">
    <dxf>
      <font/>
    </dxf>
  </rfmt>
  <rcc rId="4239" sId="2">
    <nc r="Z155">
      <f>_xll.BDH(C155,$Z$3,$D$1,$D$1)</f>
    </nc>
  </rcc>
  <rfmt sheetId="2" sqref="Z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5" start="0" length="0">
    <dxf>
      <fill>
        <patternFill patternType="solid">
          <bgColor rgb="FFF2F2F2"/>
        </patternFill>
      </fill>
    </dxf>
  </rfmt>
  <rfmt sheetId="2" sqref="Z155" start="0" length="2147483647">
    <dxf>
      <font/>
    </dxf>
  </rfmt>
  <rfmt sheetId="2" sqref="Z155" start="0" length="2147483647">
    <dxf>
      <font/>
    </dxf>
  </rfmt>
  <rcc rId="4240" sId="2">
    <nc r="H155">
      <f>IF(OR(OR(G155="#N/A N/A",G155="#N/A Real Time"),OR(F155="#N/A N/A",F155="#N/A Real Time")),0,  G155 - F155)</f>
    </nc>
  </rcc>
  <rfmt sheetId="2" sqref="H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5" start="0" length="2147483647">
    <dxf>
      <font/>
    </dxf>
  </rfmt>
  <rfmt sheetId="2" sqref="H155" start="0" length="2147483647">
    <dxf>
      <font/>
    </dxf>
  </rfmt>
  <rcc rId="4241" sId="2">
    <nc r="I155">
      <f>IF(OR(F155=0,F155="#N/A N/A"),0,H155 / F155*100)</f>
    </nc>
  </rcc>
  <rfmt sheetId="2" sqref="I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5" start="0" length="2147483647">
    <dxf>
      <font/>
    </dxf>
  </rfmt>
  <rfmt sheetId="2" sqref="I155" start="0" length="2147483647">
    <dxf>
      <font/>
    </dxf>
  </rfmt>
  <rcc rId="4242" sId="2" numFmtId="4">
    <nc r="J155">
      <v>-109098</v>
    </nc>
  </rcc>
  <rfmt sheetId="2" sqref="J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5" start="0" length="2147483647">
    <dxf>
      <font/>
    </dxf>
  </rfmt>
  <rfmt sheetId="2" sqref="J155" start="0" length="2147483647">
    <dxf>
      <font/>
    </dxf>
  </rfmt>
  <rcc rId="4243" sId="2">
    <nc r="K155">
      <f>CONCATENATE(D239,D155, " Curncy")</f>
    </nc>
  </rcc>
  <rfmt sheetId="2" sqref="K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5" start="0" length="2147483647">
    <dxf>
      <font/>
    </dxf>
  </rfmt>
  <rfmt sheetId="2" sqref="K155" start="0" length="2147483647">
    <dxf>
      <font/>
    </dxf>
  </rfmt>
  <rcc rId="4244" sId="2">
    <nc r="L155">
      <f>IF(D155 = D239,1,_xll.BDP(K155,$L$3))</f>
    </nc>
  </rcc>
  <rfmt sheetId="2" sqref="L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5" start="0" length="2147483647">
    <dxf>
      <font/>
    </dxf>
  </rfmt>
  <rfmt sheetId="2" sqref="L155" start="0" length="2147483647">
    <dxf>
      <font/>
    </dxf>
  </rfmt>
  <rcc rId="4245" sId="2">
    <nc r="M155">
      <f>IF(D155 = D239,1,_xll.BDP(K155,$M$3)*L155)</f>
    </nc>
  </rcc>
  <rfmt sheetId="2" sqref="M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5" start="0" length="2147483647">
    <dxf>
      <font/>
    </dxf>
  </rfmt>
  <rfmt sheetId="2" sqref="M155" start="0" length="2147483647">
    <dxf>
      <font/>
    </dxf>
  </rfmt>
  <rcc rId="4246" sId="2">
    <nc r="N155">
      <f>H155*J155*T155/M155</f>
    </nc>
  </rcc>
  <rfmt sheetId="2" sqref="N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5" start="0" length="2147483647">
    <dxf>
      <font/>
    </dxf>
  </rfmt>
  <rfmt sheetId="2" sqref="N155" start="0" length="2147483647">
    <dxf>
      <font/>
    </dxf>
  </rfmt>
  <rcc rId="4247" sId="2">
    <nc r="O155">
      <f>N155 / Y239</f>
    </nc>
  </rcc>
  <rfmt sheetId="2" sqref="O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5" start="0" length="2147483647">
    <dxf>
      <font/>
    </dxf>
  </rfmt>
  <rfmt sheetId="2" sqref="O155" start="0" length="2147483647">
    <dxf>
      <font/>
    </dxf>
  </rfmt>
  <rcc rId="4248" sId="2">
    <nc r="P155">
      <f>IF(J155=0,0,G155*J155*T155/M155)</f>
    </nc>
  </rcc>
  <rfmt sheetId="2" sqref="P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5" start="0" length="2147483647">
    <dxf>
      <font/>
    </dxf>
  </rfmt>
  <rfmt sheetId="2" sqref="P155" start="0" length="2147483647">
    <dxf>
      <font/>
    </dxf>
  </rfmt>
  <rcc rId="4249" sId="2">
    <nc r="Q155">
      <f>P155 / Y239*100</f>
    </nc>
  </rcc>
  <rfmt sheetId="2" sqref="Q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5" start="0" length="2147483647">
    <dxf>
      <font/>
    </dxf>
  </rfmt>
  <rfmt sheetId="2" sqref="Q155" start="0" length="2147483647">
    <dxf>
      <font/>
    </dxf>
  </rfmt>
  <rcc rId="4250" sId="2">
    <nc r="R155">
      <f>IF(Q155&lt;0,Q155,0)</f>
    </nc>
  </rcc>
  <rfmt sheetId="2" sqref="R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5" start="0" length="2147483647">
    <dxf>
      <font/>
    </dxf>
  </rfmt>
  <rfmt sheetId="2" sqref="R155" start="0" length="2147483647">
    <dxf>
      <font/>
    </dxf>
  </rfmt>
  <rcc rId="4251" sId="2">
    <nc r="S155">
      <f>IF(Q155&gt;0,Q155,0)</f>
    </nc>
  </rcc>
  <rfmt sheetId="2" sqref="S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5" start="0" length="2147483647">
    <dxf>
      <font/>
    </dxf>
  </rfmt>
  <rfmt sheetId="2" sqref="S155" start="0" length="2147483647">
    <dxf>
      <font/>
    </dxf>
  </rfmt>
  <rcc rId="4252" sId="2">
    <nc r="T155">
      <f>IF(EXACT(D155,UPPER(D155)),1,0.01)/V155</f>
    </nc>
  </rcc>
  <rfmt sheetId="2" sqref="T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5" start="0" length="2147483647">
    <dxf>
      <font/>
    </dxf>
  </rfmt>
  <rfmt sheetId="2" sqref="T155" start="0" length="2147483647">
    <dxf>
      <font/>
    </dxf>
  </rfmt>
  <rcc rId="4253" sId="2">
    <nc r="U155">
      <v>0</v>
    </nc>
  </rcc>
  <rfmt sheetId="2" sqref="U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5" start="0" length="2147483647">
    <dxf>
      <font/>
    </dxf>
  </rfmt>
  <rfmt sheetId="2" sqref="U155" start="0" length="2147483647">
    <dxf>
      <font/>
    </dxf>
  </rfmt>
  <rcc rId="4254" sId="2">
    <nc r="V155">
      <v>1</v>
    </nc>
  </rcc>
  <rfmt sheetId="2" sqref="V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5" start="0" length="2147483647">
    <dxf>
      <font/>
    </dxf>
  </rfmt>
  <rfmt sheetId="2" sqref="V155" start="0" length="2147483647">
    <dxf>
      <font/>
    </dxf>
  </rfmt>
  <rcc rId="4255" sId="2">
    <nc r="W155">
      <f>IF(AND(Q155&lt;0,O155&gt;0),O155,0)</f>
    </nc>
  </rcc>
  <rfmt sheetId="2" sqref="W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5" start="0" length="2147483647">
    <dxf>
      <font/>
    </dxf>
  </rfmt>
  <rfmt sheetId="2" sqref="W155" start="0" length="2147483647">
    <dxf>
      <font/>
    </dxf>
  </rfmt>
  <rcc rId="4256" sId="2">
    <nc r="X155">
      <f>IF(AND(Q155&gt;0,O155&gt;0),O155,0)</f>
    </nc>
  </rcc>
  <rfmt sheetId="2" sqref="X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5" start="0" length="2147483647">
    <dxf>
      <font/>
    </dxf>
  </rfmt>
  <rfmt sheetId="2" sqref="X155" start="0" length="2147483647">
    <dxf>
      <font/>
    </dxf>
  </rfmt>
  <rcc rId="4257" sId="2">
    <nc r="AA155">
      <f>IF(OR(OR(F155="#N/A N/A",F155="#N/A Real Time"),OR(Z155="#N/A N/A",Z155="#N/A Real Time")),0,  F155 - Z155)</f>
    </nc>
  </rcc>
  <rfmt sheetId="2" sqref="AA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5" start="0" length="0">
    <dxf>
      <fill>
        <patternFill patternType="solid">
          <bgColor rgb="FFF2F2F2"/>
        </patternFill>
      </fill>
    </dxf>
  </rfmt>
  <rfmt sheetId="2" sqref="AA155" start="0" length="2147483647">
    <dxf>
      <font/>
    </dxf>
  </rfmt>
  <rfmt sheetId="2" sqref="AA155" start="0" length="2147483647">
    <dxf>
      <font/>
    </dxf>
  </rfmt>
  <rcc rId="4258" sId="2">
    <nc r="AB155">
      <f>IF(OR(Z155=0,Z155="#N/A N/A"),0,AA155 / Z155*100)</f>
    </nc>
  </rcc>
  <rfmt sheetId="2" sqref="AB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5" start="0" length="0">
    <dxf>
      <fill>
        <patternFill patternType="solid">
          <bgColor rgb="FFF2F2F2"/>
        </patternFill>
      </fill>
    </dxf>
  </rfmt>
  <rfmt sheetId="2" sqref="AB155" start="0" length="2147483647">
    <dxf>
      <font/>
    </dxf>
  </rfmt>
  <rfmt sheetId="2" sqref="AB155" start="0" length="2147483647">
    <dxf>
      <font/>
    </dxf>
  </rfmt>
  <rcc rId="4259" sId="2" numFmtId="4">
    <nc r="AC155">
      <v>-109098</v>
    </nc>
  </rcc>
  <rfmt sheetId="2" sqref="AC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5" start="0" length="0">
    <dxf>
      <fill>
        <patternFill patternType="solid">
          <bgColor rgb="FFF2F2F2"/>
        </patternFill>
      </fill>
    </dxf>
  </rfmt>
  <rfmt sheetId="2" sqref="AC155" start="0" length="2147483647">
    <dxf>
      <font/>
    </dxf>
  </rfmt>
  <rfmt sheetId="2" sqref="AC155" start="0" length="2147483647">
    <dxf>
      <font/>
    </dxf>
  </rfmt>
  <rcc rId="4260" sId="2">
    <nc r="AD155">
      <f>IF(D155 = D239,1,_xll.BDP(K155,$AD$3)*L155)</f>
    </nc>
  </rcc>
  <rfmt sheetId="2" sqref="AD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5" start="0" length="0">
    <dxf>
      <fill>
        <patternFill patternType="solid">
          <bgColor rgb="FFF2F2F2"/>
        </patternFill>
      </fill>
    </dxf>
  </rfmt>
  <rfmt sheetId="2" sqref="AD155" start="0" length="2147483647">
    <dxf>
      <font/>
    </dxf>
  </rfmt>
  <rfmt sheetId="2" sqref="AD155" start="0" length="2147483647">
    <dxf>
      <font/>
    </dxf>
  </rfmt>
  <rcc rId="4261" sId="2">
    <nc r="AE155">
      <f>AA155*AC155*T155/AD155 / AF239</f>
    </nc>
  </rcc>
  <rfmt sheetId="2" sqref="AE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5" start="0" length="0">
    <dxf>
      <fill>
        <patternFill patternType="solid">
          <bgColor rgb="FFF2F2F2"/>
        </patternFill>
      </fill>
    </dxf>
  </rfmt>
  <rfmt sheetId="2" sqref="AE155" start="0" length="2147483647">
    <dxf>
      <font/>
    </dxf>
  </rfmt>
  <rfmt sheetId="2" sqref="AE155" start="0" length="2147483647">
    <dxf>
      <font/>
    </dxf>
  </rfmt>
  <rrc rId="4262" sId="2" ref="A156:XFD15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6:AF156" start="0" length="0">
    <dxf>
      <fill>
        <patternFill patternType="none">
          <bgColor indexed="65"/>
        </patternFill>
      </fill>
    </dxf>
  </rfmt>
  <rfmt sheetId="2" sqref="A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6" start="0" length="2147483647">
    <dxf>
      <font/>
    </dxf>
  </rfmt>
  <rfmt sheetId="2" sqref="A156" start="0" length="2147483647">
    <dxf>
      <font/>
    </dxf>
  </rfmt>
  <rfmt sheetId="2" sqref="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6" start="0" length="2147483647">
    <dxf>
      <font/>
    </dxf>
  </rfmt>
  <rfmt sheetId="2" sqref="B156" start="0" length="2147483647">
    <dxf>
      <font/>
    </dxf>
  </rfmt>
  <rfmt sheetId="2" sqref="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6" start="0" length="2147483647">
    <dxf>
      <font/>
    </dxf>
  </rfmt>
  <rfmt sheetId="2" sqref="C156" start="0" length="2147483647">
    <dxf>
      <font/>
    </dxf>
  </rfmt>
  <rfmt sheetId="2" sqref="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6" start="0" length="2147483647">
    <dxf>
      <font/>
    </dxf>
  </rfmt>
  <rfmt sheetId="2" sqref="D156" start="0" length="2147483647">
    <dxf>
      <font/>
    </dxf>
  </rfmt>
  <rfmt sheetId="2" sqref="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6" start="0" length="2147483647">
    <dxf>
      <font/>
    </dxf>
  </rfmt>
  <rfmt sheetId="2" sqref="E156" start="0" length="2147483647">
    <dxf>
      <font/>
    </dxf>
  </rfmt>
  <rfmt sheetId="2" sqref="F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6" start="0" length="2147483647">
    <dxf>
      <font/>
    </dxf>
  </rfmt>
  <rfmt sheetId="2" sqref="F156" start="0" length="2147483647">
    <dxf>
      <font/>
    </dxf>
  </rfmt>
  <rfmt sheetId="2" sqref="G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6" start="0" length="2147483647">
    <dxf>
      <font/>
    </dxf>
  </rfmt>
  <rfmt sheetId="2" sqref="G156" start="0" length="2147483647">
    <dxf>
      <font/>
    </dxf>
  </rfmt>
  <rfmt sheetId="2" sqref="H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6" start="0" length="2147483647">
    <dxf>
      <font/>
    </dxf>
  </rfmt>
  <rfmt sheetId="2" sqref="H156" start="0" length="2147483647">
    <dxf>
      <font/>
    </dxf>
  </rfmt>
  <rfmt sheetId="2" sqref="I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6" start="0" length="2147483647">
    <dxf>
      <font/>
    </dxf>
  </rfmt>
  <rfmt sheetId="2" sqref="I156" start="0" length="2147483647">
    <dxf>
      <font/>
    </dxf>
  </rfmt>
  <rfmt sheetId="2" sqref="J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6" start="0" length="2147483647">
    <dxf>
      <font/>
    </dxf>
  </rfmt>
  <rfmt sheetId="2" sqref="J156" start="0" length="2147483647">
    <dxf>
      <font/>
    </dxf>
  </rfmt>
  <rfmt sheetId="2" sqref="K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6" start="0" length="2147483647">
    <dxf>
      <font/>
    </dxf>
  </rfmt>
  <rfmt sheetId="2" sqref="K156" start="0" length="2147483647">
    <dxf>
      <font/>
    </dxf>
  </rfmt>
  <rfmt sheetId="2" sqref="L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6" start="0" length="2147483647">
    <dxf>
      <font/>
    </dxf>
  </rfmt>
  <rfmt sheetId="2" sqref="L156" start="0" length="2147483647">
    <dxf>
      <font/>
    </dxf>
  </rfmt>
  <rfmt sheetId="2" sqref="M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6" start="0" length="2147483647">
    <dxf>
      <font/>
    </dxf>
  </rfmt>
  <rfmt sheetId="2" sqref="M156" start="0" length="2147483647">
    <dxf>
      <font/>
    </dxf>
  </rfmt>
  <rfmt sheetId="2" sqref="N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6" start="0" length="2147483647">
    <dxf>
      <font/>
    </dxf>
  </rfmt>
  <rfmt sheetId="2" sqref="N156" start="0" length="2147483647">
    <dxf>
      <font/>
    </dxf>
  </rfmt>
  <rfmt sheetId="2" sqref="O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6" start="0" length="2147483647">
    <dxf>
      <font/>
    </dxf>
  </rfmt>
  <rfmt sheetId="2" sqref="O156" start="0" length="2147483647">
    <dxf>
      <font/>
    </dxf>
  </rfmt>
  <rfmt sheetId="2" sqref="P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6" start="0" length="2147483647">
    <dxf>
      <font/>
    </dxf>
  </rfmt>
  <rfmt sheetId="2" sqref="P156" start="0" length="2147483647">
    <dxf>
      <font/>
    </dxf>
  </rfmt>
  <rfmt sheetId="2" sqref="Q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6" start="0" length="2147483647">
    <dxf>
      <font/>
    </dxf>
  </rfmt>
  <rfmt sheetId="2" sqref="Q156" start="0" length="2147483647">
    <dxf>
      <font/>
    </dxf>
  </rfmt>
  <rfmt sheetId="2" sqref="R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6" start="0" length="2147483647">
    <dxf>
      <font/>
    </dxf>
  </rfmt>
  <rfmt sheetId="2" sqref="R156" start="0" length="2147483647">
    <dxf>
      <font/>
    </dxf>
  </rfmt>
  <rfmt sheetId="2" sqref="S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6" start="0" length="2147483647">
    <dxf>
      <font/>
    </dxf>
  </rfmt>
  <rfmt sheetId="2" sqref="S156" start="0" length="2147483647">
    <dxf>
      <font/>
    </dxf>
  </rfmt>
  <rfmt sheetId="2" sqref="T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6" start="0" length="2147483647">
    <dxf>
      <font/>
    </dxf>
  </rfmt>
  <rfmt sheetId="2" sqref="T156" start="0" length="2147483647">
    <dxf>
      <font/>
    </dxf>
  </rfmt>
  <rfmt sheetId="2" sqref="U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6" start="0" length="2147483647">
    <dxf>
      <font/>
    </dxf>
  </rfmt>
  <rfmt sheetId="2" sqref="U156" start="0" length="2147483647">
    <dxf>
      <font/>
    </dxf>
  </rfmt>
  <rfmt sheetId="2" sqref="V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6" start="0" length="2147483647">
    <dxf>
      <font/>
    </dxf>
  </rfmt>
  <rfmt sheetId="2" sqref="V156" start="0" length="2147483647">
    <dxf>
      <font/>
    </dxf>
  </rfmt>
  <rfmt sheetId="2" sqref="W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6" start="0" length="2147483647">
    <dxf>
      <font/>
    </dxf>
  </rfmt>
  <rfmt sheetId="2" sqref="W156" start="0" length="2147483647">
    <dxf>
      <font/>
    </dxf>
  </rfmt>
  <rfmt sheetId="2" sqref="X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6" start="0" length="2147483647">
    <dxf>
      <font/>
    </dxf>
  </rfmt>
  <rfmt sheetId="2" sqref="X156" start="0" length="2147483647">
    <dxf>
      <font/>
    </dxf>
  </rfmt>
  <rfmt sheetId="2" sqref="Y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6" start="0" length="2147483647">
    <dxf>
      <font/>
    </dxf>
  </rfmt>
  <rfmt sheetId="2" sqref="Y156" start="0" length="2147483647">
    <dxf>
      <font/>
    </dxf>
  </rfmt>
  <rfmt sheetId="2" sqref="Z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6" start="0" length="0">
    <dxf>
      <fill>
        <patternFill patternType="solid">
          <bgColor rgb="FFF2F2F2"/>
        </patternFill>
      </fill>
    </dxf>
  </rfmt>
  <rfmt sheetId="2" sqref="Z156" start="0" length="2147483647">
    <dxf>
      <font/>
    </dxf>
  </rfmt>
  <rfmt sheetId="2" sqref="Z156" start="0" length="2147483647">
    <dxf>
      <font/>
    </dxf>
  </rfmt>
  <rfmt sheetId="2" sqref="AA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6" start="0" length="0">
    <dxf>
      <fill>
        <patternFill patternType="solid">
          <bgColor rgb="FFF2F2F2"/>
        </patternFill>
      </fill>
    </dxf>
  </rfmt>
  <rfmt sheetId="2" sqref="AA156" start="0" length="2147483647">
    <dxf>
      <font/>
    </dxf>
  </rfmt>
  <rfmt sheetId="2" sqref="AA156" start="0" length="2147483647">
    <dxf>
      <font/>
    </dxf>
  </rfmt>
  <rfmt sheetId="2" sqref="A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6" start="0" length="0">
    <dxf>
      <fill>
        <patternFill patternType="solid">
          <bgColor rgb="FFF2F2F2"/>
        </patternFill>
      </fill>
    </dxf>
  </rfmt>
  <rfmt sheetId="2" sqref="AB156" start="0" length="2147483647">
    <dxf>
      <font/>
    </dxf>
  </rfmt>
  <rfmt sheetId="2" sqref="AB156" start="0" length="2147483647">
    <dxf>
      <font/>
    </dxf>
  </rfmt>
  <rfmt sheetId="2" sqref="A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6" start="0" length="0">
    <dxf>
      <fill>
        <patternFill patternType="solid">
          <bgColor rgb="FFF2F2F2"/>
        </patternFill>
      </fill>
    </dxf>
  </rfmt>
  <rfmt sheetId="2" sqref="AC156" start="0" length="2147483647">
    <dxf>
      <font/>
    </dxf>
  </rfmt>
  <rfmt sheetId="2" sqref="AC156" start="0" length="2147483647">
    <dxf>
      <font/>
    </dxf>
  </rfmt>
  <rfmt sheetId="2" sqref="A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6" start="0" length="0">
    <dxf>
      <fill>
        <patternFill patternType="solid">
          <bgColor rgb="FFF2F2F2"/>
        </patternFill>
      </fill>
    </dxf>
  </rfmt>
  <rfmt sheetId="2" sqref="AD156" start="0" length="2147483647">
    <dxf>
      <font/>
    </dxf>
  </rfmt>
  <rfmt sheetId="2" sqref="AD156" start="0" length="2147483647">
    <dxf>
      <font/>
    </dxf>
  </rfmt>
  <rfmt sheetId="2" sqref="A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6" start="0" length="0">
    <dxf>
      <fill>
        <patternFill patternType="solid">
          <bgColor rgb="FFF2F2F2"/>
        </patternFill>
      </fill>
    </dxf>
  </rfmt>
  <rfmt sheetId="2" sqref="AE156" start="0" length="2147483647">
    <dxf>
      <font/>
    </dxf>
  </rfmt>
  <rfmt sheetId="2" sqref="AE156" start="0" length="2147483647">
    <dxf>
      <font/>
    </dxf>
  </rfmt>
  <rfmt sheetId="2" sqref="AF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6" start="0" length="0">
    <dxf>
      <fill>
        <patternFill patternType="solid">
          <bgColor rgb="FFF2F2F2"/>
        </patternFill>
      </fill>
    </dxf>
  </rfmt>
  <rfmt sheetId="2" sqref="AF156" start="0" length="2147483647">
    <dxf>
      <font/>
    </dxf>
  </rfmt>
  <rfmt sheetId="2" sqref="AF156" start="0" length="2147483647">
    <dxf>
      <font/>
    </dxf>
  </rfmt>
  <rcc rId="4263" sId="2">
    <nc r="B156">
      <v>882</v>
    </nc>
  </rcc>
  <rfmt sheetId="2" sqref="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6" start="0" length="2147483647">
    <dxf>
      <font/>
    </dxf>
  </rfmt>
  <rfmt sheetId="2" sqref="B156" start="0" length="2147483647">
    <dxf>
      <font/>
    </dxf>
  </rfmt>
  <rcc rId="4264" sId="2">
    <nc r="C156" t="inlineStr">
      <is>
        <t>IMM LN Equity</t>
      </is>
    </nc>
  </rcc>
  <rfmt sheetId="2" sqref="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6" start="0" length="2147483647">
    <dxf>
      <font/>
    </dxf>
  </rfmt>
  <rfmt sheetId="2" sqref="C156" start="0" length="2147483647">
    <dxf>
      <font/>
    </dxf>
  </rfmt>
  <rcc rId="4265" sId="2">
    <nc r="E156" t="inlineStr">
      <is>
        <t>ImmuPharma</t>
      </is>
    </nc>
  </rcc>
  <rfmt sheetId="2" sqref="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6" start="0" length="2147483647">
    <dxf>
      <font/>
    </dxf>
  </rfmt>
  <rfmt sheetId="2" sqref="E156" start="0" length="2147483647">
    <dxf>
      <font/>
    </dxf>
  </rfmt>
  <rcc rId="4266" sId="2">
    <nc r="D156">
      <f>_xll.BDP(C156,$D$3)</f>
    </nc>
  </rcc>
  <rfmt sheetId="2" sqref="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6" start="0" length="2147483647">
    <dxf>
      <font/>
    </dxf>
  </rfmt>
  <rfmt sheetId="2" sqref="D156" start="0" length="2147483647">
    <dxf>
      <font/>
    </dxf>
  </rfmt>
  <rcc rId="4267" sId="2">
    <nc r="F156">
      <f>_xll.BDP(C156,$F$3)</f>
    </nc>
  </rcc>
  <rfmt sheetId="2" sqref="F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6" start="0" length="2147483647">
    <dxf>
      <font/>
    </dxf>
  </rfmt>
  <rfmt sheetId="2" sqref="F156" start="0" length="2147483647">
    <dxf>
      <font/>
    </dxf>
  </rfmt>
  <rcc rId="4268" sId="2">
    <nc r="G156">
      <f>_xll.BDP(C156,$G$3)</f>
    </nc>
  </rcc>
  <rfmt sheetId="2" sqref="G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6" start="0" length="2147483647">
    <dxf>
      <font/>
    </dxf>
  </rfmt>
  <rfmt sheetId="2" sqref="G156" start="0" length="2147483647">
    <dxf>
      <font/>
    </dxf>
  </rfmt>
  <rcc rId="4269" sId="2">
    <nc r="Z156">
      <f>_xll.BDH(C156,$Z$3,$D$1,$D$1)</f>
    </nc>
  </rcc>
  <rfmt sheetId="2" sqref="Z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6" start="0" length="0">
    <dxf>
      <fill>
        <patternFill patternType="solid">
          <bgColor rgb="FFF2F2F2"/>
        </patternFill>
      </fill>
    </dxf>
  </rfmt>
  <rfmt sheetId="2" sqref="Z156" start="0" length="2147483647">
    <dxf>
      <font/>
    </dxf>
  </rfmt>
  <rfmt sheetId="2" sqref="Z156" start="0" length="2147483647">
    <dxf>
      <font/>
    </dxf>
  </rfmt>
  <rcc rId="4270" sId="2">
    <nc r="H156">
      <f>IF(OR(OR(G156="#N/A N/A",G156="#N/A Real Time"),OR(F156="#N/A N/A",F156="#N/A Real Time")),0,  G156 - F156)</f>
    </nc>
  </rcc>
  <rfmt sheetId="2" sqref="H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6" start="0" length="2147483647">
    <dxf>
      <font/>
    </dxf>
  </rfmt>
  <rfmt sheetId="2" sqref="H156" start="0" length="2147483647">
    <dxf>
      <font/>
    </dxf>
  </rfmt>
  <rcc rId="4271" sId="2">
    <nc r="I156">
      <f>IF(OR(F156=0,F156="#N/A N/A"),0,H156 / F156*100)</f>
    </nc>
  </rcc>
  <rfmt sheetId="2" sqref="I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6" start="0" length="2147483647">
    <dxf>
      <font/>
    </dxf>
  </rfmt>
  <rfmt sheetId="2" sqref="I156" start="0" length="2147483647">
    <dxf>
      <font/>
    </dxf>
  </rfmt>
  <rcc rId="4272" sId="2" numFmtId="4">
    <nc r="J156">
      <v>2096547</v>
    </nc>
  </rcc>
  <rfmt sheetId="2" sqref="J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6" start="0" length="2147483647">
    <dxf>
      <font/>
    </dxf>
  </rfmt>
  <rfmt sheetId="2" sqref="J156" start="0" length="2147483647">
    <dxf>
      <font/>
    </dxf>
  </rfmt>
  <rcc rId="4273" sId="2">
    <nc r="K156">
      <f>CONCATENATE(D240,D156, " Curncy")</f>
    </nc>
  </rcc>
  <rfmt sheetId="2" sqref="K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6" start="0" length="2147483647">
    <dxf>
      <font/>
    </dxf>
  </rfmt>
  <rfmt sheetId="2" sqref="K156" start="0" length="2147483647">
    <dxf>
      <font/>
    </dxf>
  </rfmt>
  <rcc rId="4274" sId="2">
    <nc r="L156">
      <f>IF(D156 = D240,1,_xll.BDP(K156,$L$3))</f>
    </nc>
  </rcc>
  <rfmt sheetId="2" sqref="L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6" start="0" length="2147483647">
    <dxf>
      <font/>
    </dxf>
  </rfmt>
  <rfmt sheetId="2" sqref="L156" start="0" length="2147483647">
    <dxf>
      <font/>
    </dxf>
  </rfmt>
  <rcc rId="4275" sId="2">
    <nc r="M156">
      <f>IF(D156 = D240,1,_xll.BDP(K156,$M$3)*L156)</f>
    </nc>
  </rcc>
  <rfmt sheetId="2" sqref="M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6" start="0" length="2147483647">
    <dxf>
      <font/>
    </dxf>
  </rfmt>
  <rfmt sheetId="2" sqref="M156" start="0" length="2147483647">
    <dxf>
      <font/>
    </dxf>
  </rfmt>
  <rcc rId="4276" sId="2">
    <nc r="N156">
      <f>H156*J156*T156/M156</f>
    </nc>
  </rcc>
  <rfmt sheetId="2" sqref="N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6" start="0" length="2147483647">
    <dxf>
      <font/>
    </dxf>
  </rfmt>
  <rfmt sheetId="2" sqref="N156" start="0" length="2147483647">
    <dxf>
      <font/>
    </dxf>
  </rfmt>
  <rcc rId="4277" sId="2">
    <nc r="O156">
      <f>N156 / Y240</f>
    </nc>
  </rcc>
  <rfmt sheetId="2" sqref="O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6" start="0" length="2147483647">
    <dxf>
      <font/>
    </dxf>
  </rfmt>
  <rfmt sheetId="2" sqref="O156" start="0" length="2147483647">
    <dxf>
      <font/>
    </dxf>
  </rfmt>
  <rcc rId="4278" sId="2">
    <nc r="P156">
      <f>IF(J156=0,0,G156*J156*T156/M156)</f>
    </nc>
  </rcc>
  <rfmt sheetId="2" sqref="P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6" start="0" length="2147483647">
    <dxf>
      <font/>
    </dxf>
  </rfmt>
  <rfmt sheetId="2" sqref="P156" start="0" length="2147483647">
    <dxf>
      <font/>
    </dxf>
  </rfmt>
  <rcc rId="4279" sId="2">
    <nc r="Q156">
      <f>P156 / Y240*100</f>
    </nc>
  </rcc>
  <rfmt sheetId="2" sqref="Q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6" start="0" length="2147483647">
    <dxf>
      <font/>
    </dxf>
  </rfmt>
  <rfmt sheetId="2" sqref="Q156" start="0" length="2147483647">
    <dxf>
      <font/>
    </dxf>
  </rfmt>
  <rcc rId="4280" sId="2">
    <nc r="R156">
      <f>IF(Q156&lt;0,Q156,0)</f>
    </nc>
  </rcc>
  <rfmt sheetId="2" sqref="R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6" start="0" length="2147483647">
    <dxf>
      <font/>
    </dxf>
  </rfmt>
  <rfmt sheetId="2" sqref="R156" start="0" length="2147483647">
    <dxf>
      <font/>
    </dxf>
  </rfmt>
  <rcc rId="4281" sId="2">
    <nc r="S156">
      <f>IF(Q156&gt;0,Q156,0)</f>
    </nc>
  </rcc>
  <rfmt sheetId="2" sqref="S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6" start="0" length="2147483647">
    <dxf>
      <font/>
    </dxf>
  </rfmt>
  <rfmt sheetId="2" sqref="S156" start="0" length="2147483647">
    <dxf>
      <font/>
    </dxf>
  </rfmt>
  <rcc rId="4282" sId="2">
    <nc r="T156">
      <f>IF(EXACT(D156,UPPER(D156)),1,0.01)/V156</f>
    </nc>
  </rcc>
  <rfmt sheetId="2" sqref="T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6" start="0" length="2147483647">
    <dxf>
      <font/>
    </dxf>
  </rfmt>
  <rfmt sheetId="2" sqref="T156" start="0" length="2147483647">
    <dxf>
      <font/>
    </dxf>
  </rfmt>
  <rcc rId="4283" sId="2">
    <nc r="U156">
      <v>0</v>
    </nc>
  </rcc>
  <rfmt sheetId="2" sqref="U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6" start="0" length="2147483647">
    <dxf>
      <font/>
    </dxf>
  </rfmt>
  <rfmt sheetId="2" sqref="U156" start="0" length="2147483647">
    <dxf>
      <font/>
    </dxf>
  </rfmt>
  <rcc rId="4284" sId="2">
    <nc r="V156">
      <v>1</v>
    </nc>
  </rcc>
  <rfmt sheetId="2" sqref="V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6" start="0" length="2147483647">
    <dxf>
      <font/>
    </dxf>
  </rfmt>
  <rfmt sheetId="2" sqref="V156" start="0" length="2147483647">
    <dxf>
      <font/>
    </dxf>
  </rfmt>
  <rcc rId="4285" sId="2">
    <nc r="W156">
      <f>IF(AND(Q156&lt;0,O156&gt;0),O156,0)</f>
    </nc>
  </rcc>
  <rfmt sheetId="2" sqref="W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6" start="0" length="2147483647">
    <dxf>
      <font/>
    </dxf>
  </rfmt>
  <rfmt sheetId="2" sqref="W156" start="0" length="2147483647">
    <dxf>
      <font/>
    </dxf>
  </rfmt>
  <rcc rId="4286" sId="2">
    <nc r="X156">
      <f>IF(AND(Q156&gt;0,O156&gt;0),O156,0)</f>
    </nc>
  </rcc>
  <rfmt sheetId="2" sqref="X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6" start="0" length="2147483647">
    <dxf>
      <font/>
    </dxf>
  </rfmt>
  <rfmt sheetId="2" sqref="X156" start="0" length="2147483647">
    <dxf>
      <font/>
    </dxf>
  </rfmt>
  <rcc rId="4287" sId="2">
    <nc r="AA156">
      <f>IF(OR(OR(F156="#N/A N/A",F156="#N/A Real Time"),OR(Z156="#N/A N/A",Z156="#N/A Real Time")),0,  F156 - Z156)</f>
    </nc>
  </rcc>
  <rfmt sheetId="2" sqref="AA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6" start="0" length="0">
    <dxf>
      <fill>
        <patternFill patternType="solid">
          <bgColor rgb="FFF2F2F2"/>
        </patternFill>
      </fill>
    </dxf>
  </rfmt>
  <rfmt sheetId="2" sqref="AA156" start="0" length="2147483647">
    <dxf>
      <font/>
    </dxf>
  </rfmt>
  <rfmt sheetId="2" sqref="AA156" start="0" length="2147483647">
    <dxf>
      <font/>
    </dxf>
  </rfmt>
  <rcc rId="4288" sId="2">
    <nc r="AB156">
      <f>IF(OR(Z156=0,Z156="#N/A N/A"),0,AA156 / Z156*100)</f>
    </nc>
  </rcc>
  <rfmt sheetId="2" sqref="AB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6" start="0" length="0">
    <dxf>
      <fill>
        <patternFill patternType="solid">
          <bgColor rgb="FFF2F2F2"/>
        </patternFill>
      </fill>
    </dxf>
  </rfmt>
  <rfmt sheetId="2" sqref="AB156" start="0" length="2147483647">
    <dxf>
      <font/>
    </dxf>
  </rfmt>
  <rfmt sheetId="2" sqref="AB156" start="0" length="2147483647">
    <dxf>
      <font/>
    </dxf>
  </rfmt>
  <rcc rId="4289" sId="2" numFmtId="4">
    <nc r="AC156">
      <v>2096547</v>
    </nc>
  </rcc>
  <rfmt sheetId="2" sqref="AC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6" start="0" length="0">
    <dxf>
      <fill>
        <patternFill patternType="solid">
          <bgColor rgb="FFF2F2F2"/>
        </patternFill>
      </fill>
    </dxf>
  </rfmt>
  <rfmt sheetId="2" sqref="AC156" start="0" length="2147483647">
    <dxf>
      <font/>
    </dxf>
  </rfmt>
  <rfmt sheetId="2" sqref="AC156" start="0" length="2147483647">
    <dxf>
      <font/>
    </dxf>
  </rfmt>
  <rcc rId="4290" sId="2">
    <nc r="AD156">
      <f>IF(D156 = D240,1,_xll.BDP(K156,$AD$3)*L156)</f>
    </nc>
  </rcc>
  <rfmt sheetId="2" sqref="AD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6" start="0" length="0">
    <dxf>
      <fill>
        <patternFill patternType="solid">
          <bgColor rgb="FFF2F2F2"/>
        </patternFill>
      </fill>
    </dxf>
  </rfmt>
  <rfmt sheetId="2" sqref="AD156" start="0" length="2147483647">
    <dxf>
      <font/>
    </dxf>
  </rfmt>
  <rfmt sheetId="2" sqref="AD156" start="0" length="2147483647">
    <dxf>
      <font/>
    </dxf>
  </rfmt>
  <rcc rId="4291" sId="2">
    <nc r="AE156">
      <f>AA156*AC156*T156/AD156 / AF240</f>
    </nc>
  </rcc>
  <rfmt sheetId="2" sqref="AE1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6" start="0" length="0">
    <dxf>
      <fill>
        <patternFill patternType="solid">
          <bgColor rgb="FFF2F2F2"/>
        </patternFill>
      </fill>
    </dxf>
  </rfmt>
  <rfmt sheetId="2" sqref="AE156" start="0" length="2147483647">
    <dxf>
      <font/>
    </dxf>
  </rfmt>
  <rfmt sheetId="2" sqref="AE156" start="0" length="2147483647">
    <dxf>
      <font/>
    </dxf>
  </rfmt>
  <rcc rId="4292" sId="2" numFmtId="4">
    <oc r="J157">
      <v>-157000</v>
    </oc>
    <nc r="J157">
      <v>-150249</v>
    </nc>
  </rcc>
  <rcc rId="4293" sId="2" numFmtId="4">
    <oc r="AC157">
      <v>-157000</v>
    </oc>
    <nc r="AC157">
      <v>-150249</v>
    </nc>
  </rcc>
  <rcc rId="4294" sId="2" numFmtId="4">
    <oc r="J158">
      <v>-3720000</v>
    </oc>
    <nc r="J158">
      <v>-4821609</v>
    </nc>
  </rcc>
  <rcc rId="4295" sId="2" numFmtId="4">
    <oc r="AC158">
      <v>-3720000</v>
    </oc>
    <nc r="AC158">
      <v>-4821609</v>
    </nc>
  </rcc>
  <rrc rId="4296" sId="2" ref="A159:XFD15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59:AF159" start="0" length="0">
    <dxf>
      <fill>
        <patternFill patternType="none">
          <bgColor indexed="65"/>
        </patternFill>
      </fill>
    </dxf>
  </rfmt>
  <rfmt sheetId="2" sqref="A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59" start="0" length="2147483647">
    <dxf>
      <font/>
    </dxf>
  </rfmt>
  <rfmt sheetId="2" sqref="A159" start="0" length="2147483647">
    <dxf>
      <font/>
    </dxf>
  </rfmt>
  <rfmt sheetId="2" sqref="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9" start="0" length="2147483647">
    <dxf>
      <font/>
    </dxf>
  </rfmt>
  <rfmt sheetId="2" sqref="B159" start="0" length="2147483647">
    <dxf>
      <font/>
    </dxf>
  </rfmt>
  <rfmt sheetId="2" sqref="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9" start="0" length="2147483647">
    <dxf>
      <font/>
    </dxf>
  </rfmt>
  <rfmt sheetId="2" sqref="C159" start="0" length="2147483647">
    <dxf>
      <font/>
    </dxf>
  </rfmt>
  <rfmt sheetId="2" sqref="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9" start="0" length="2147483647">
    <dxf>
      <font/>
    </dxf>
  </rfmt>
  <rfmt sheetId="2" sqref="D159" start="0" length="2147483647">
    <dxf>
      <font/>
    </dxf>
  </rfmt>
  <rfmt sheetId="2" sqref="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9" start="0" length="2147483647">
    <dxf>
      <font/>
    </dxf>
  </rfmt>
  <rfmt sheetId="2" sqref="E159" start="0" length="2147483647">
    <dxf>
      <font/>
    </dxf>
  </rfmt>
  <rfmt sheetId="2" sqref="F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9" start="0" length="2147483647">
    <dxf>
      <font/>
    </dxf>
  </rfmt>
  <rfmt sheetId="2" sqref="F159" start="0" length="2147483647">
    <dxf>
      <font/>
    </dxf>
  </rfmt>
  <rfmt sheetId="2" sqref="G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9" start="0" length="2147483647">
    <dxf>
      <font/>
    </dxf>
  </rfmt>
  <rfmt sheetId="2" sqref="G159" start="0" length="2147483647">
    <dxf>
      <font/>
    </dxf>
  </rfmt>
  <rfmt sheetId="2" sqref="H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9" start="0" length="2147483647">
    <dxf>
      <font/>
    </dxf>
  </rfmt>
  <rfmt sheetId="2" sqref="H159" start="0" length="2147483647">
    <dxf>
      <font/>
    </dxf>
  </rfmt>
  <rfmt sheetId="2" sqref="I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9" start="0" length="2147483647">
    <dxf>
      <font/>
    </dxf>
  </rfmt>
  <rfmt sheetId="2" sqref="I159" start="0" length="2147483647">
    <dxf>
      <font/>
    </dxf>
  </rfmt>
  <rfmt sheetId="2" sqref="J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9" start="0" length="2147483647">
    <dxf>
      <font/>
    </dxf>
  </rfmt>
  <rfmt sheetId="2" sqref="J159" start="0" length="2147483647">
    <dxf>
      <font/>
    </dxf>
  </rfmt>
  <rfmt sheetId="2" sqref="K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9" start="0" length="2147483647">
    <dxf>
      <font/>
    </dxf>
  </rfmt>
  <rfmt sheetId="2" sqref="K159" start="0" length="2147483647">
    <dxf>
      <font/>
    </dxf>
  </rfmt>
  <rfmt sheetId="2" sqref="L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9" start="0" length="2147483647">
    <dxf>
      <font/>
    </dxf>
  </rfmt>
  <rfmt sheetId="2" sqref="L159" start="0" length="2147483647">
    <dxf>
      <font/>
    </dxf>
  </rfmt>
  <rfmt sheetId="2" sqref="M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9" start="0" length="2147483647">
    <dxf>
      <font/>
    </dxf>
  </rfmt>
  <rfmt sheetId="2" sqref="M159" start="0" length="2147483647">
    <dxf>
      <font/>
    </dxf>
  </rfmt>
  <rfmt sheetId="2" sqref="N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9" start="0" length="2147483647">
    <dxf>
      <font/>
    </dxf>
  </rfmt>
  <rfmt sheetId="2" sqref="N159" start="0" length="2147483647">
    <dxf>
      <font/>
    </dxf>
  </rfmt>
  <rfmt sheetId="2" sqref="O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9" start="0" length="2147483647">
    <dxf>
      <font/>
    </dxf>
  </rfmt>
  <rfmt sheetId="2" sqref="O159" start="0" length="2147483647">
    <dxf>
      <font/>
    </dxf>
  </rfmt>
  <rfmt sheetId="2" sqref="P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9" start="0" length="2147483647">
    <dxf>
      <font/>
    </dxf>
  </rfmt>
  <rfmt sheetId="2" sqref="P159" start="0" length="2147483647">
    <dxf>
      <font/>
    </dxf>
  </rfmt>
  <rfmt sheetId="2" sqref="Q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9" start="0" length="2147483647">
    <dxf>
      <font/>
    </dxf>
  </rfmt>
  <rfmt sheetId="2" sqref="Q159" start="0" length="2147483647">
    <dxf>
      <font/>
    </dxf>
  </rfmt>
  <rfmt sheetId="2" sqref="R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9" start="0" length="2147483647">
    <dxf>
      <font/>
    </dxf>
  </rfmt>
  <rfmt sheetId="2" sqref="R159" start="0" length="2147483647">
    <dxf>
      <font/>
    </dxf>
  </rfmt>
  <rfmt sheetId="2" sqref="S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9" start="0" length="2147483647">
    <dxf>
      <font/>
    </dxf>
  </rfmt>
  <rfmt sheetId="2" sqref="S159" start="0" length="2147483647">
    <dxf>
      <font/>
    </dxf>
  </rfmt>
  <rfmt sheetId="2" sqref="T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9" start="0" length="2147483647">
    <dxf>
      <font/>
    </dxf>
  </rfmt>
  <rfmt sheetId="2" sqref="T159" start="0" length="2147483647">
    <dxf>
      <font/>
    </dxf>
  </rfmt>
  <rfmt sheetId="2" sqref="U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9" start="0" length="2147483647">
    <dxf>
      <font/>
    </dxf>
  </rfmt>
  <rfmt sheetId="2" sqref="U159" start="0" length="2147483647">
    <dxf>
      <font/>
    </dxf>
  </rfmt>
  <rfmt sheetId="2" sqref="V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9" start="0" length="2147483647">
    <dxf>
      <font/>
    </dxf>
  </rfmt>
  <rfmt sheetId="2" sqref="V159" start="0" length="2147483647">
    <dxf>
      <font/>
    </dxf>
  </rfmt>
  <rfmt sheetId="2" sqref="W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9" start="0" length="2147483647">
    <dxf>
      <font/>
    </dxf>
  </rfmt>
  <rfmt sheetId="2" sqref="W159" start="0" length="2147483647">
    <dxf>
      <font/>
    </dxf>
  </rfmt>
  <rfmt sheetId="2" sqref="X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9" start="0" length="2147483647">
    <dxf>
      <font/>
    </dxf>
  </rfmt>
  <rfmt sheetId="2" sqref="X159" start="0" length="2147483647">
    <dxf>
      <font/>
    </dxf>
  </rfmt>
  <rfmt sheetId="2" sqref="Y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59" start="0" length="2147483647">
    <dxf>
      <font/>
    </dxf>
  </rfmt>
  <rfmt sheetId="2" sqref="Y159" start="0" length="2147483647">
    <dxf>
      <font/>
    </dxf>
  </rfmt>
  <rfmt sheetId="2" sqref="Z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9" start="0" length="0">
    <dxf>
      <fill>
        <patternFill patternType="solid">
          <bgColor rgb="FFF2F2F2"/>
        </patternFill>
      </fill>
    </dxf>
  </rfmt>
  <rfmt sheetId="2" sqref="Z159" start="0" length="2147483647">
    <dxf>
      <font/>
    </dxf>
  </rfmt>
  <rfmt sheetId="2" sqref="Z159" start="0" length="2147483647">
    <dxf>
      <font/>
    </dxf>
  </rfmt>
  <rfmt sheetId="2" sqref="AA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9" start="0" length="0">
    <dxf>
      <fill>
        <patternFill patternType="solid">
          <bgColor rgb="FFF2F2F2"/>
        </patternFill>
      </fill>
    </dxf>
  </rfmt>
  <rfmt sheetId="2" sqref="AA159" start="0" length="2147483647">
    <dxf>
      <font/>
    </dxf>
  </rfmt>
  <rfmt sheetId="2" sqref="AA159" start="0" length="2147483647">
    <dxf>
      <font/>
    </dxf>
  </rfmt>
  <rfmt sheetId="2" sqref="A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9" start="0" length="0">
    <dxf>
      <fill>
        <patternFill patternType="solid">
          <bgColor rgb="FFF2F2F2"/>
        </patternFill>
      </fill>
    </dxf>
  </rfmt>
  <rfmt sheetId="2" sqref="AB159" start="0" length="2147483647">
    <dxf>
      <font/>
    </dxf>
  </rfmt>
  <rfmt sheetId="2" sqref="AB159" start="0" length="2147483647">
    <dxf>
      <font/>
    </dxf>
  </rfmt>
  <rfmt sheetId="2" sqref="A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9" start="0" length="0">
    <dxf>
      <fill>
        <patternFill patternType="solid">
          <bgColor rgb="FFF2F2F2"/>
        </patternFill>
      </fill>
    </dxf>
  </rfmt>
  <rfmt sheetId="2" sqref="AC159" start="0" length="2147483647">
    <dxf>
      <font/>
    </dxf>
  </rfmt>
  <rfmt sheetId="2" sqref="AC159" start="0" length="2147483647">
    <dxf>
      <font/>
    </dxf>
  </rfmt>
  <rfmt sheetId="2" sqref="A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9" start="0" length="0">
    <dxf>
      <fill>
        <patternFill patternType="solid">
          <bgColor rgb="FFF2F2F2"/>
        </patternFill>
      </fill>
    </dxf>
  </rfmt>
  <rfmt sheetId="2" sqref="AD159" start="0" length="2147483647">
    <dxf>
      <font/>
    </dxf>
  </rfmt>
  <rfmt sheetId="2" sqref="AD159" start="0" length="2147483647">
    <dxf>
      <font/>
    </dxf>
  </rfmt>
  <rfmt sheetId="2" sqref="A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9" start="0" length="0">
    <dxf>
      <fill>
        <patternFill patternType="solid">
          <bgColor rgb="FFF2F2F2"/>
        </patternFill>
      </fill>
    </dxf>
  </rfmt>
  <rfmt sheetId="2" sqref="AE159" start="0" length="2147483647">
    <dxf>
      <font/>
    </dxf>
  </rfmt>
  <rfmt sheetId="2" sqref="AE159" start="0" length="2147483647">
    <dxf>
      <font/>
    </dxf>
  </rfmt>
  <rfmt sheetId="2" sqref="AF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59" start="0" length="0">
    <dxf>
      <fill>
        <patternFill patternType="solid">
          <bgColor rgb="FFF2F2F2"/>
        </patternFill>
      </fill>
    </dxf>
  </rfmt>
  <rfmt sheetId="2" sqref="AF159" start="0" length="2147483647">
    <dxf>
      <font/>
    </dxf>
  </rfmt>
  <rfmt sheetId="2" sqref="AF159" start="0" length="2147483647">
    <dxf>
      <font/>
    </dxf>
  </rfmt>
  <rcc rId="4297" sId="2">
    <nc r="B159">
      <v>28162</v>
    </nc>
  </rcc>
  <rfmt sheetId="2" sqref="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59" start="0" length="2147483647">
    <dxf>
      <font/>
    </dxf>
  </rfmt>
  <rfmt sheetId="2" sqref="B159" start="0" length="2147483647">
    <dxf>
      <font/>
    </dxf>
  </rfmt>
  <rcc rId="4298" sId="2">
    <nc r="C159" t="inlineStr">
      <is>
        <t>IQE LN Equity</t>
      </is>
    </nc>
  </rcc>
  <rfmt sheetId="2" sqref="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59" start="0" length="2147483647">
    <dxf>
      <font/>
    </dxf>
  </rfmt>
  <rfmt sheetId="2" sqref="C159" start="0" length="2147483647">
    <dxf>
      <font/>
    </dxf>
  </rfmt>
  <rcc rId="4299" sId="2">
    <nc r="E159" t="inlineStr">
      <is>
        <t>IQE</t>
      </is>
    </nc>
  </rcc>
  <rfmt sheetId="2" sqref="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59" start="0" length="2147483647">
    <dxf>
      <font/>
    </dxf>
  </rfmt>
  <rfmt sheetId="2" sqref="E159" start="0" length="2147483647">
    <dxf>
      <font/>
    </dxf>
  </rfmt>
  <rcc rId="4300" sId="2">
    <nc r="D159">
      <f>_xll.BDP(C159,$D$3)</f>
    </nc>
  </rcc>
  <rfmt sheetId="2" sqref="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59" start="0" length="2147483647">
    <dxf>
      <font/>
    </dxf>
  </rfmt>
  <rfmt sheetId="2" sqref="D159" start="0" length="2147483647">
    <dxf>
      <font/>
    </dxf>
  </rfmt>
  <rcc rId="4301" sId="2">
    <nc r="F159">
      <f>_xll.BDP(C159,$F$3)</f>
    </nc>
  </rcc>
  <rfmt sheetId="2" sqref="F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59" start="0" length="2147483647">
    <dxf>
      <font/>
    </dxf>
  </rfmt>
  <rfmt sheetId="2" sqref="F159" start="0" length="2147483647">
    <dxf>
      <font/>
    </dxf>
  </rfmt>
  <rcc rId="4302" sId="2">
    <nc r="G159">
      <f>_xll.BDP(C159,$G$3)</f>
    </nc>
  </rcc>
  <rfmt sheetId="2" sqref="G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59" start="0" length="2147483647">
    <dxf>
      <font/>
    </dxf>
  </rfmt>
  <rfmt sheetId="2" sqref="G159" start="0" length="2147483647">
    <dxf>
      <font/>
    </dxf>
  </rfmt>
  <rcc rId="4303" sId="2">
    <nc r="Z159">
      <f>_xll.BDH(C159,$Z$3,$D$1,$D$1)</f>
    </nc>
  </rcc>
  <rfmt sheetId="2" sqref="Z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59" start="0" length="0">
    <dxf>
      <fill>
        <patternFill patternType="solid">
          <bgColor rgb="FFF2F2F2"/>
        </patternFill>
      </fill>
    </dxf>
  </rfmt>
  <rfmt sheetId="2" sqref="Z159" start="0" length="2147483647">
    <dxf>
      <font/>
    </dxf>
  </rfmt>
  <rfmt sheetId="2" sqref="Z159" start="0" length="2147483647">
    <dxf>
      <font/>
    </dxf>
  </rfmt>
  <rcc rId="4304" sId="2">
    <nc r="H159">
      <f>IF(OR(OR(G159="#N/A N/A",G159="#N/A Real Time"),OR(F159="#N/A N/A",F159="#N/A Real Time")),0,  G159 - F159)</f>
    </nc>
  </rcc>
  <rfmt sheetId="2" sqref="H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59" start="0" length="2147483647">
    <dxf>
      <font/>
    </dxf>
  </rfmt>
  <rfmt sheetId="2" sqref="H159" start="0" length="2147483647">
    <dxf>
      <font/>
    </dxf>
  </rfmt>
  <rcc rId="4305" sId="2">
    <nc r="I159">
      <f>IF(OR(F159=0,F159="#N/A N/A"),0,H159 / F159*100)</f>
    </nc>
  </rcc>
  <rfmt sheetId="2" sqref="I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59" start="0" length="2147483647">
    <dxf>
      <font/>
    </dxf>
  </rfmt>
  <rfmt sheetId="2" sqref="I159" start="0" length="2147483647">
    <dxf>
      <font/>
    </dxf>
  </rfmt>
  <rcc rId="4306" sId="2" numFmtId="4">
    <nc r="J159">
      <v>-1171953</v>
    </nc>
  </rcc>
  <rfmt sheetId="2" sqref="J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59" start="0" length="2147483647">
    <dxf>
      <font/>
    </dxf>
  </rfmt>
  <rfmt sheetId="2" sqref="J159" start="0" length="2147483647">
    <dxf>
      <font/>
    </dxf>
  </rfmt>
  <rcc rId="4307" sId="2">
    <nc r="K159">
      <f>CONCATENATE(D241,D159, " Curncy")</f>
    </nc>
  </rcc>
  <rfmt sheetId="2" sqref="K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59" start="0" length="2147483647">
    <dxf>
      <font/>
    </dxf>
  </rfmt>
  <rfmt sheetId="2" sqref="K159" start="0" length="2147483647">
    <dxf>
      <font/>
    </dxf>
  </rfmt>
  <rcc rId="4308" sId="2">
    <nc r="L159">
      <f>IF(D159 = D241,1,_xll.BDP(K159,$L$3))</f>
    </nc>
  </rcc>
  <rfmt sheetId="2" sqref="L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59" start="0" length="2147483647">
    <dxf>
      <font/>
    </dxf>
  </rfmt>
  <rfmt sheetId="2" sqref="L159" start="0" length="2147483647">
    <dxf>
      <font/>
    </dxf>
  </rfmt>
  <rcc rId="4309" sId="2">
    <nc r="M159">
      <f>IF(D159 = D241,1,_xll.BDP(K159,$M$3)*L159)</f>
    </nc>
  </rcc>
  <rfmt sheetId="2" sqref="M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59" start="0" length="2147483647">
    <dxf>
      <font/>
    </dxf>
  </rfmt>
  <rfmt sheetId="2" sqref="M159" start="0" length="2147483647">
    <dxf>
      <font/>
    </dxf>
  </rfmt>
  <rcc rId="4310" sId="2">
    <nc r="N159">
      <f>H159*J159*T159/M159</f>
    </nc>
  </rcc>
  <rfmt sheetId="2" sqref="N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59" start="0" length="2147483647">
    <dxf>
      <font/>
    </dxf>
  </rfmt>
  <rfmt sheetId="2" sqref="N159" start="0" length="2147483647">
    <dxf>
      <font/>
    </dxf>
  </rfmt>
  <rcc rId="4311" sId="2">
    <nc r="O159">
      <f>N159 / Y241</f>
    </nc>
  </rcc>
  <rfmt sheetId="2" sqref="O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59" start="0" length="2147483647">
    <dxf>
      <font/>
    </dxf>
  </rfmt>
  <rfmt sheetId="2" sqref="O159" start="0" length="2147483647">
    <dxf>
      <font/>
    </dxf>
  </rfmt>
  <rcc rId="4312" sId="2">
    <nc r="P159">
      <f>IF(J159=0,0,G159*J159*T159/M159)</f>
    </nc>
  </rcc>
  <rfmt sheetId="2" sqref="P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59" start="0" length="2147483647">
    <dxf>
      <font/>
    </dxf>
  </rfmt>
  <rfmt sheetId="2" sqref="P159" start="0" length="2147483647">
    <dxf>
      <font/>
    </dxf>
  </rfmt>
  <rcc rId="4313" sId="2">
    <nc r="Q159">
      <f>P159 / Y241*100</f>
    </nc>
  </rcc>
  <rfmt sheetId="2" sqref="Q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59" start="0" length="2147483647">
    <dxf>
      <font/>
    </dxf>
  </rfmt>
  <rfmt sheetId="2" sqref="Q159" start="0" length="2147483647">
    <dxf>
      <font/>
    </dxf>
  </rfmt>
  <rcc rId="4314" sId="2">
    <nc r="R159">
      <f>IF(Q159&lt;0,Q159,0)</f>
    </nc>
  </rcc>
  <rfmt sheetId="2" sqref="R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59" start="0" length="2147483647">
    <dxf>
      <font/>
    </dxf>
  </rfmt>
  <rfmt sheetId="2" sqref="R159" start="0" length="2147483647">
    <dxf>
      <font/>
    </dxf>
  </rfmt>
  <rcc rId="4315" sId="2">
    <nc r="S159">
      <f>IF(Q159&gt;0,Q159,0)</f>
    </nc>
  </rcc>
  <rfmt sheetId="2" sqref="S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59" start="0" length="2147483647">
    <dxf>
      <font/>
    </dxf>
  </rfmt>
  <rfmt sheetId="2" sqref="S159" start="0" length="2147483647">
    <dxf>
      <font/>
    </dxf>
  </rfmt>
  <rcc rId="4316" sId="2">
    <nc r="T159">
      <f>IF(EXACT(D159,UPPER(D159)),1,0.01)/V159</f>
    </nc>
  </rcc>
  <rfmt sheetId="2" sqref="T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59" start="0" length="2147483647">
    <dxf>
      <font/>
    </dxf>
  </rfmt>
  <rfmt sheetId="2" sqref="T159" start="0" length="2147483647">
    <dxf>
      <font/>
    </dxf>
  </rfmt>
  <rcc rId="4317" sId="2">
    <nc r="U159">
      <v>0</v>
    </nc>
  </rcc>
  <rfmt sheetId="2" sqref="U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59" start="0" length="2147483647">
    <dxf>
      <font/>
    </dxf>
  </rfmt>
  <rfmt sheetId="2" sqref="U159" start="0" length="2147483647">
    <dxf>
      <font/>
    </dxf>
  </rfmt>
  <rcc rId="4318" sId="2">
    <nc r="V159">
      <v>1</v>
    </nc>
  </rcc>
  <rfmt sheetId="2" sqref="V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59" start="0" length="2147483647">
    <dxf>
      <font/>
    </dxf>
  </rfmt>
  <rfmt sheetId="2" sqref="V159" start="0" length="2147483647">
    <dxf>
      <font/>
    </dxf>
  </rfmt>
  <rcc rId="4319" sId="2">
    <nc r="W159">
      <f>IF(AND(Q159&lt;0,O159&gt;0),O159,0)</f>
    </nc>
  </rcc>
  <rfmt sheetId="2" sqref="W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59" start="0" length="2147483647">
    <dxf>
      <font/>
    </dxf>
  </rfmt>
  <rfmt sheetId="2" sqref="W159" start="0" length="2147483647">
    <dxf>
      <font/>
    </dxf>
  </rfmt>
  <rcc rId="4320" sId="2">
    <nc r="X159">
      <f>IF(AND(Q159&gt;0,O159&gt;0),O159,0)</f>
    </nc>
  </rcc>
  <rfmt sheetId="2" sqref="X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59" start="0" length="2147483647">
    <dxf>
      <font/>
    </dxf>
  </rfmt>
  <rfmt sheetId="2" sqref="X159" start="0" length="2147483647">
    <dxf>
      <font/>
    </dxf>
  </rfmt>
  <rcc rId="4321" sId="2">
    <nc r="AA159">
      <f>IF(OR(OR(F159="#N/A N/A",F159="#N/A Real Time"),OR(Z159="#N/A N/A",Z159="#N/A Real Time")),0,  F159 - Z159)</f>
    </nc>
  </rcc>
  <rfmt sheetId="2" sqref="AA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59" start="0" length="0">
    <dxf>
      <fill>
        <patternFill patternType="solid">
          <bgColor rgb="FFF2F2F2"/>
        </patternFill>
      </fill>
    </dxf>
  </rfmt>
  <rfmt sheetId="2" sqref="AA159" start="0" length="2147483647">
    <dxf>
      <font/>
    </dxf>
  </rfmt>
  <rfmt sheetId="2" sqref="AA159" start="0" length="2147483647">
    <dxf>
      <font/>
    </dxf>
  </rfmt>
  <rcc rId="4322" sId="2">
    <nc r="AB159">
      <f>IF(OR(Z159=0,Z159="#N/A N/A"),0,AA159 / Z159*100)</f>
    </nc>
  </rcc>
  <rfmt sheetId="2" sqref="AB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59" start="0" length="0">
    <dxf>
      <fill>
        <patternFill patternType="solid">
          <bgColor rgb="FFF2F2F2"/>
        </patternFill>
      </fill>
    </dxf>
  </rfmt>
  <rfmt sheetId="2" sqref="AB159" start="0" length="2147483647">
    <dxf>
      <font/>
    </dxf>
  </rfmt>
  <rfmt sheetId="2" sqref="AB159" start="0" length="2147483647">
    <dxf>
      <font/>
    </dxf>
  </rfmt>
  <rcc rId="4323" sId="2" numFmtId="4">
    <nc r="AC159">
      <v>-1171953</v>
    </nc>
  </rcc>
  <rfmt sheetId="2" sqref="AC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59" start="0" length="0">
    <dxf>
      <fill>
        <patternFill patternType="solid">
          <bgColor rgb="FFF2F2F2"/>
        </patternFill>
      </fill>
    </dxf>
  </rfmt>
  <rfmt sheetId="2" sqref="AC159" start="0" length="2147483647">
    <dxf>
      <font/>
    </dxf>
  </rfmt>
  <rfmt sheetId="2" sqref="AC159" start="0" length="2147483647">
    <dxf>
      <font/>
    </dxf>
  </rfmt>
  <rcc rId="4324" sId="2">
    <nc r="AD159">
      <f>IF(D159 = D241,1,_xll.BDP(K159,$AD$3)*L159)</f>
    </nc>
  </rcc>
  <rfmt sheetId="2" sqref="AD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59" start="0" length="0">
    <dxf>
      <fill>
        <patternFill patternType="solid">
          <bgColor rgb="FFF2F2F2"/>
        </patternFill>
      </fill>
    </dxf>
  </rfmt>
  <rfmt sheetId="2" sqref="AD159" start="0" length="2147483647">
    <dxf>
      <font/>
    </dxf>
  </rfmt>
  <rfmt sheetId="2" sqref="AD159" start="0" length="2147483647">
    <dxf>
      <font/>
    </dxf>
  </rfmt>
  <rcc rId="4325" sId="2">
    <nc r="AE159">
      <f>AA159*AC159*T159/AD159 / AF241</f>
    </nc>
  </rcc>
  <rfmt sheetId="2" sqref="AE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59" start="0" length="0">
    <dxf>
      <fill>
        <patternFill patternType="solid">
          <bgColor rgb="FFF2F2F2"/>
        </patternFill>
      </fill>
    </dxf>
  </rfmt>
  <rfmt sheetId="2" sqref="AE159" start="0" length="2147483647">
    <dxf>
      <font/>
    </dxf>
  </rfmt>
  <rfmt sheetId="2" sqref="AE159" start="0" length="2147483647">
    <dxf>
      <font/>
    </dxf>
  </rfmt>
  <rcc rId="4326" sId="2" numFmtId="4">
    <oc r="J160">
      <v>-4487000</v>
    </oc>
    <nc r="J160">
      <v>-5145963</v>
    </nc>
  </rcc>
  <rcc rId="4327" sId="2" numFmtId="4">
    <oc r="AC160">
      <v>-4487000</v>
    </oc>
    <nc r="AC160">
      <v>-5145963</v>
    </nc>
  </rcc>
  <rrc rId="4328" sId="2" ref="A161:XFD16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61:AF161" start="0" length="0">
    <dxf>
      <fill>
        <patternFill patternType="none">
          <bgColor indexed="65"/>
        </patternFill>
      </fill>
    </dxf>
  </rfmt>
  <rfmt sheetId="2" sqref="A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61" start="0" length="2147483647">
    <dxf>
      <font/>
    </dxf>
  </rfmt>
  <rfmt sheetId="2" sqref="A161" start="0" length="2147483647">
    <dxf>
      <font/>
    </dxf>
  </rfmt>
  <rfmt sheetId="2" sqref="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1" start="0" length="2147483647">
    <dxf>
      <font/>
    </dxf>
  </rfmt>
  <rfmt sheetId="2" sqref="B161" start="0" length="2147483647">
    <dxf>
      <font/>
    </dxf>
  </rfmt>
  <rfmt sheetId="2" sqref="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1" start="0" length="2147483647">
    <dxf>
      <font/>
    </dxf>
  </rfmt>
  <rfmt sheetId="2" sqref="C161" start="0" length="2147483647">
    <dxf>
      <font/>
    </dxf>
  </rfmt>
  <rfmt sheetId="2" sqref="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1" start="0" length="2147483647">
    <dxf>
      <font/>
    </dxf>
  </rfmt>
  <rfmt sheetId="2" sqref="D161" start="0" length="2147483647">
    <dxf>
      <font/>
    </dxf>
  </rfmt>
  <rfmt sheetId="2" sqref="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1" start="0" length="2147483647">
    <dxf>
      <font/>
    </dxf>
  </rfmt>
  <rfmt sheetId="2" sqref="E161" start="0" length="2147483647">
    <dxf>
      <font/>
    </dxf>
  </rfmt>
  <rfmt sheetId="2" sqref="F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1" start="0" length="2147483647">
    <dxf>
      <font/>
    </dxf>
  </rfmt>
  <rfmt sheetId="2" sqref="F161" start="0" length="2147483647">
    <dxf>
      <font/>
    </dxf>
  </rfmt>
  <rfmt sheetId="2" sqref="G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1" start="0" length="2147483647">
    <dxf>
      <font/>
    </dxf>
  </rfmt>
  <rfmt sheetId="2" sqref="G161" start="0" length="2147483647">
    <dxf>
      <font/>
    </dxf>
  </rfmt>
  <rfmt sheetId="2" sqref="H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1" start="0" length="2147483647">
    <dxf>
      <font/>
    </dxf>
  </rfmt>
  <rfmt sheetId="2" sqref="H161" start="0" length="2147483647">
    <dxf>
      <font/>
    </dxf>
  </rfmt>
  <rfmt sheetId="2" sqref="I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1" start="0" length="2147483647">
    <dxf>
      <font/>
    </dxf>
  </rfmt>
  <rfmt sheetId="2" sqref="I161" start="0" length="2147483647">
    <dxf>
      <font/>
    </dxf>
  </rfmt>
  <rfmt sheetId="2" sqref="J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1" start="0" length="2147483647">
    <dxf>
      <font/>
    </dxf>
  </rfmt>
  <rfmt sheetId="2" sqref="J161" start="0" length="2147483647">
    <dxf>
      <font/>
    </dxf>
  </rfmt>
  <rfmt sheetId="2" sqref="K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1" start="0" length="2147483647">
    <dxf>
      <font/>
    </dxf>
  </rfmt>
  <rfmt sheetId="2" sqref="K161" start="0" length="2147483647">
    <dxf>
      <font/>
    </dxf>
  </rfmt>
  <rfmt sheetId="2" sqref="L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1" start="0" length="2147483647">
    <dxf>
      <font/>
    </dxf>
  </rfmt>
  <rfmt sheetId="2" sqref="L161" start="0" length="2147483647">
    <dxf>
      <font/>
    </dxf>
  </rfmt>
  <rfmt sheetId="2" sqref="M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1" start="0" length="2147483647">
    <dxf>
      <font/>
    </dxf>
  </rfmt>
  <rfmt sheetId="2" sqref="M161" start="0" length="2147483647">
    <dxf>
      <font/>
    </dxf>
  </rfmt>
  <rfmt sheetId="2" sqref="N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1" start="0" length="2147483647">
    <dxf>
      <font/>
    </dxf>
  </rfmt>
  <rfmt sheetId="2" sqref="N161" start="0" length="2147483647">
    <dxf>
      <font/>
    </dxf>
  </rfmt>
  <rfmt sheetId="2" sqref="O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1" start="0" length="2147483647">
    <dxf>
      <font/>
    </dxf>
  </rfmt>
  <rfmt sheetId="2" sqref="O161" start="0" length="2147483647">
    <dxf>
      <font/>
    </dxf>
  </rfmt>
  <rfmt sheetId="2" sqref="P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1" start="0" length="2147483647">
    <dxf>
      <font/>
    </dxf>
  </rfmt>
  <rfmt sheetId="2" sqref="P161" start="0" length="2147483647">
    <dxf>
      <font/>
    </dxf>
  </rfmt>
  <rfmt sheetId="2" sqref="Q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1" start="0" length="2147483647">
    <dxf>
      <font/>
    </dxf>
  </rfmt>
  <rfmt sheetId="2" sqref="Q161" start="0" length="2147483647">
    <dxf>
      <font/>
    </dxf>
  </rfmt>
  <rfmt sheetId="2" sqref="R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1" start="0" length="2147483647">
    <dxf>
      <font/>
    </dxf>
  </rfmt>
  <rfmt sheetId="2" sqref="R161" start="0" length="2147483647">
    <dxf>
      <font/>
    </dxf>
  </rfmt>
  <rfmt sheetId="2" sqref="S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1" start="0" length="2147483647">
    <dxf>
      <font/>
    </dxf>
  </rfmt>
  <rfmt sheetId="2" sqref="S161" start="0" length="2147483647">
    <dxf>
      <font/>
    </dxf>
  </rfmt>
  <rfmt sheetId="2" sqref="T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1" start="0" length="2147483647">
    <dxf>
      <font/>
    </dxf>
  </rfmt>
  <rfmt sheetId="2" sqref="T161" start="0" length="2147483647">
    <dxf>
      <font/>
    </dxf>
  </rfmt>
  <rfmt sheetId="2" sqref="U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1" start="0" length="2147483647">
    <dxf>
      <font/>
    </dxf>
  </rfmt>
  <rfmt sheetId="2" sqref="U161" start="0" length="2147483647">
    <dxf>
      <font/>
    </dxf>
  </rfmt>
  <rfmt sheetId="2" sqref="V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1" start="0" length="2147483647">
    <dxf>
      <font/>
    </dxf>
  </rfmt>
  <rfmt sheetId="2" sqref="V161" start="0" length="2147483647">
    <dxf>
      <font/>
    </dxf>
  </rfmt>
  <rfmt sheetId="2" sqref="W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1" start="0" length="2147483647">
    <dxf>
      <font/>
    </dxf>
  </rfmt>
  <rfmt sheetId="2" sqref="W161" start="0" length="2147483647">
    <dxf>
      <font/>
    </dxf>
  </rfmt>
  <rfmt sheetId="2" sqref="X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1" start="0" length="2147483647">
    <dxf>
      <font/>
    </dxf>
  </rfmt>
  <rfmt sheetId="2" sqref="X161" start="0" length="2147483647">
    <dxf>
      <font/>
    </dxf>
  </rfmt>
  <rfmt sheetId="2" sqref="Y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61" start="0" length="2147483647">
    <dxf>
      <font/>
    </dxf>
  </rfmt>
  <rfmt sheetId="2" sqref="Y161" start="0" length="2147483647">
    <dxf>
      <font/>
    </dxf>
  </rfmt>
  <rfmt sheetId="2" sqref="Z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1" start="0" length="0">
    <dxf>
      <fill>
        <patternFill patternType="solid">
          <bgColor rgb="FFF2F2F2"/>
        </patternFill>
      </fill>
    </dxf>
  </rfmt>
  <rfmt sheetId="2" sqref="Z161" start="0" length="2147483647">
    <dxf>
      <font/>
    </dxf>
  </rfmt>
  <rfmt sheetId="2" sqref="Z161" start="0" length="2147483647">
    <dxf>
      <font/>
    </dxf>
  </rfmt>
  <rfmt sheetId="2" sqref="AA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1" start="0" length="0">
    <dxf>
      <fill>
        <patternFill patternType="solid">
          <bgColor rgb="FFF2F2F2"/>
        </patternFill>
      </fill>
    </dxf>
  </rfmt>
  <rfmt sheetId="2" sqref="AA161" start="0" length="2147483647">
    <dxf>
      <font/>
    </dxf>
  </rfmt>
  <rfmt sheetId="2" sqref="AA161" start="0" length="2147483647">
    <dxf>
      <font/>
    </dxf>
  </rfmt>
  <rfmt sheetId="2" sqref="A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1" start="0" length="0">
    <dxf>
      <fill>
        <patternFill patternType="solid">
          <bgColor rgb="FFF2F2F2"/>
        </patternFill>
      </fill>
    </dxf>
  </rfmt>
  <rfmt sheetId="2" sqref="AB161" start="0" length="2147483647">
    <dxf>
      <font/>
    </dxf>
  </rfmt>
  <rfmt sheetId="2" sqref="AB161" start="0" length="2147483647">
    <dxf>
      <font/>
    </dxf>
  </rfmt>
  <rfmt sheetId="2" sqref="A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1" start="0" length="0">
    <dxf>
      <fill>
        <patternFill patternType="solid">
          <bgColor rgb="FFF2F2F2"/>
        </patternFill>
      </fill>
    </dxf>
  </rfmt>
  <rfmt sheetId="2" sqref="AC161" start="0" length="2147483647">
    <dxf>
      <font/>
    </dxf>
  </rfmt>
  <rfmt sheetId="2" sqref="AC161" start="0" length="2147483647">
    <dxf>
      <font/>
    </dxf>
  </rfmt>
  <rfmt sheetId="2" sqref="A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1" start="0" length="0">
    <dxf>
      <fill>
        <patternFill patternType="solid">
          <bgColor rgb="FFF2F2F2"/>
        </patternFill>
      </fill>
    </dxf>
  </rfmt>
  <rfmt sheetId="2" sqref="AD161" start="0" length="2147483647">
    <dxf>
      <font/>
    </dxf>
  </rfmt>
  <rfmt sheetId="2" sqref="AD161" start="0" length="2147483647">
    <dxf>
      <font/>
    </dxf>
  </rfmt>
  <rfmt sheetId="2" sqref="A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1" start="0" length="0">
    <dxf>
      <fill>
        <patternFill patternType="solid">
          <bgColor rgb="FFF2F2F2"/>
        </patternFill>
      </fill>
    </dxf>
  </rfmt>
  <rfmt sheetId="2" sqref="AE161" start="0" length="2147483647">
    <dxf>
      <font/>
    </dxf>
  </rfmt>
  <rfmt sheetId="2" sqref="AE161" start="0" length="2147483647">
    <dxf>
      <font/>
    </dxf>
  </rfmt>
  <rfmt sheetId="2" sqref="AF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61" start="0" length="0">
    <dxf>
      <fill>
        <patternFill patternType="solid">
          <bgColor rgb="FFF2F2F2"/>
        </patternFill>
      </fill>
    </dxf>
  </rfmt>
  <rfmt sheetId="2" sqref="AF161" start="0" length="2147483647">
    <dxf>
      <font/>
    </dxf>
  </rfmt>
  <rfmt sheetId="2" sqref="AF161" start="0" length="2147483647">
    <dxf>
      <font/>
    </dxf>
  </rfmt>
  <rcc rId="4329" sId="2">
    <nc r="B161">
      <v>28421</v>
    </nc>
  </rcc>
  <rfmt sheetId="2" sqref="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61" start="0" length="2147483647">
    <dxf>
      <font/>
    </dxf>
  </rfmt>
  <rfmt sheetId="2" sqref="B161" start="0" length="2147483647">
    <dxf>
      <font/>
    </dxf>
  </rfmt>
  <rcc rId="4330" sId="2">
    <nc r="C161" t="inlineStr">
      <is>
        <t>JSE LN Equity</t>
      </is>
    </nc>
  </rcc>
  <rfmt sheetId="2" sqref="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61" start="0" length="2147483647">
    <dxf>
      <font/>
    </dxf>
  </rfmt>
  <rfmt sheetId="2" sqref="C161" start="0" length="2147483647">
    <dxf>
      <font/>
    </dxf>
  </rfmt>
  <rcc rId="4331" sId="2">
    <nc r="E161" t="inlineStr">
      <is>
        <t>Jadestone Energy</t>
      </is>
    </nc>
  </rcc>
  <rfmt sheetId="2" sqref="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61" start="0" length="2147483647">
    <dxf>
      <font/>
    </dxf>
  </rfmt>
  <rfmt sheetId="2" sqref="E161" start="0" length="2147483647">
    <dxf>
      <font/>
    </dxf>
  </rfmt>
  <rcc rId="4332" sId="2">
    <nc r="D161">
      <f>_xll.BDP(C161,$D$3)</f>
    </nc>
  </rcc>
  <rfmt sheetId="2" sqref="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61" start="0" length="2147483647">
    <dxf>
      <font/>
    </dxf>
  </rfmt>
  <rfmt sheetId="2" sqref="D161" start="0" length="2147483647">
    <dxf>
      <font/>
    </dxf>
  </rfmt>
  <rcc rId="4333" sId="2">
    <nc r="F161">
      <f>_xll.BDP(C161,$F$3)</f>
    </nc>
  </rcc>
  <rfmt sheetId="2" sqref="F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61" start="0" length="2147483647">
    <dxf>
      <font/>
    </dxf>
  </rfmt>
  <rfmt sheetId="2" sqref="F161" start="0" length="2147483647">
    <dxf>
      <font/>
    </dxf>
  </rfmt>
  <rcc rId="4334" sId="2">
    <nc r="G161">
      <f>_xll.BDP(C161,$G$3)</f>
    </nc>
  </rcc>
  <rfmt sheetId="2" sqref="G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61" start="0" length="2147483647">
    <dxf>
      <font/>
    </dxf>
  </rfmt>
  <rfmt sheetId="2" sqref="G161" start="0" length="2147483647">
    <dxf>
      <font/>
    </dxf>
  </rfmt>
  <rcc rId="4335" sId="2">
    <nc r="Z161">
      <f>_xll.BDH(C161,$Z$3,$D$1,$D$1)</f>
    </nc>
  </rcc>
  <rfmt sheetId="2" sqref="Z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61" start="0" length="0">
    <dxf>
      <fill>
        <patternFill patternType="solid">
          <bgColor rgb="FFF2F2F2"/>
        </patternFill>
      </fill>
    </dxf>
  </rfmt>
  <rfmt sheetId="2" sqref="Z161" start="0" length="2147483647">
    <dxf>
      <font/>
    </dxf>
  </rfmt>
  <rfmt sheetId="2" sqref="Z161" start="0" length="2147483647">
    <dxf>
      <font/>
    </dxf>
  </rfmt>
  <rcc rId="4336" sId="2">
    <nc r="H161">
      <f>IF(OR(OR(G161="#N/A N/A",G161="#N/A Real Time"),OR(F161="#N/A N/A",F161="#N/A Real Time")),0,  G161 - F161)</f>
    </nc>
  </rcc>
  <rfmt sheetId="2" sqref="H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61" start="0" length="2147483647">
    <dxf>
      <font/>
    </dxf>
  </rfmt>
  <rfmt sheetId="2" sqref="H161" start="0" length="2147483647">
    <dxf>
      <font/>
    </dxf>
  </rfmt>
  <rcc rId="4337" sId="2">
    <nc r="I161">
      <f>IF(OR(F161=0,F161="#N/A N/A"),0,H161 / F161*100)</f>
    </nc>
  </rcc>
  <rfmt sheetId="2" sqref="I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61" start="0" length="2147483647">
    <dxf>
      <font/>
    </dxf>
  </rfmt>
  <rfmt sheetId="2" sqref="I161" start="0" length="2147483647">
    <dxf>
      <font/>
    </dxf>
  </rfmt>
  <rcc rId="4338" sId="2" numFmtId="4">
    <nc r="J161">
      <v>6213300</v>
    </nc>
  </rcc>
  <rfmt sheetId="2" sqref="J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61" start="0" length="2147483647">
    <dxf>
      <font/>
    </dxf>
  </rfmt>
  <rfmt sheetId="2" sqref="J161" start="0" length="2147483647">
    <dxf>
      <font/>
    </dxf>
  </rfmt>
  <rcc rId="4339" sId="2">
    <nc r="K161">
      <f>CONCATENATE(D242,D161, " Curncy")</f>
    </nc>
  </rcc>
  <rfmt sheetId="2" sqref="K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61" start="0" length="2147483647">
    <dxf>
      <font/>
    </dxf>
  </rfmt>
  <rfmt sheetId="2" sqref="K161" start="0" length="2147483647">
    <dxf>
      <font/>
    </dxf>
  </rfmt>
  <rcc rId="4340" sId="2">
    <nc r="L161">
      <f>IF(D161 = D242,1,_xll.BDP(K161,$L$3))</f>
    </nc>
  </rcc>
  <rfmt sheetId="2" sqref="L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61" start="0" length="2147483647">
    <dxf>
      <font/>
    </dxf>
  </rfmt>
  <rfmt sheetId="2" sqref="L161" start="0" length="2147483647">
    <dxf>
      <font/>
    </dxf>
  </rfmt>
  <rcc rId="4341" sId="2">
    <nc r="M161">
      <f>IF(D161 = D242,1,_xll.BDP(K161,$M$3)*L161)</f>
    </nc>
  </rcc>
  <rfmt sheetId="2" sqref="M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61" start="0" length="2147483647">
    <dxf>
      <font/>
    </dxf>
  </rfmt>
  <rfmt sheetId="2" sqref="M161" start="0" length="2147483647">
    <dxf>
      <font/>
    </dxf>
  </rfmt>
  <rcc rId="4342" sId="2">
    <nc r="N161">
      <f>H161*J161*T161/M161</f>
    </nc>
  </rcc>
  <rfmt sheetId="2" sqref="N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61" start="0" length="2147483647">
    <dxf>
      <font/>
    </dxf>
  </rfmt>
  <rfmt sheetId="2" sqref="N161" start="0" length="2147483647">
    <dxf>
      <font/>
    </dxf>
  </rfmt>
  <rcc rId="4343" sId="2">
    <nc r="O161">
      <f>N161 / Y242</f>
    </nc>
  </rcc>
  <rfmt sheetId="2" sqref="O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61" start="0" length="2147483647">
    <dxf>
      <font/>
    </dxf>
  </rfmt>
  <rfmt sheetId="2" sqref="O161" start="0" length="2147483647">
    <dxf>
      <font/>
    </dxf>
  </rfmt>
  <rcc rId="4344" sId="2">
    <nc r="P161">
      <f>IF(J161=0,0,G161*J161*T161/M161)</f>
    </nc>
  </rcc>
  <rfmt sheetId="2" sqref="P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61" start="0" length="2147483647">
    <dxf>
      <font/>
    </dxf>
  </rfmt>
  <rfmt sheetId="2" sqref="P161" start="0" length="2147483647">
    <dxf>
      <font/>
    </dxf>
  </rfmt>
  <rcc rId="4345" sId="2">
    <nc r="Q161">
      <f>P161 / Y242*100</f>
    </nc>
  </rcc>
  <rfmt sheetId="2" sqref="Q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61" start="0" length="2147483647">
    <dxf>
      <font/>
    </dxf>
  </rfmt>
  <rfmt sheetId="2" sqref="Q161" start="0" length="2147483647">
    <dxf>
      <font/>
    </dxf>
  </rfmt>
  <rcc rId="4346" sId="2">
    <nc r="R161">
      <f>IF(Q161&lt;0,Q161,0)</f>
    </nc>
  </rcc>
  <rfmt sheetId="2" sqref="R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61" start="0" length="2147483647">
    <dxf>
      <font/>
    </dxf>
  </rfmt>
  <rfmt sheetId="2" sqref="R161" start="0" length="2147483647">
    <dxf>
      <font/>
    </dxf>
  </rfmt>
  <rcc rId="4347" sId="2">
    <nc r="S161">
      <f>IF(Q161&gt;0,Q161,0)</f>
    </nc>
  </rcc>
  <rfmt sheetId="2" sqref="S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61" start="0" length="2147483647">
    <dxf>
      <font/>
    </dxf>
  </rfmt>
  <rfmt sheetId="2" sqref="S161" start="0" length="2147483647">
    <dxf>
      <font/>
    </dxf>
  </rfmt>
  <rcc rId="4348" sId="2">
    <nc r="T161">
      <f>IF(EXACT(D161,UPPER(D161)),1,0.01)/V161</f>
    </nc>
  </rcc>
  <rfmt sheetId="2" sqref="T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61" start="0" length="2147483647">
    <dxf>
      <font/>
    </dxf>
  </rfmt>
  <rfmt sheetId="2" sqref="T161" start="0" length="2147483647">
    <dxf>
      <font/>
    </dxf>
  </rfmt>
  <rcc rId="4349" sId="2">
    <nc r="U161">
      <v>0</v>
    </nc>
  </rcc>
  <rfmt sheetId="2" sqref="U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61" start="0" length="2147483647">
    <dxf>
      <font/>
    </dxf>
  </rfmt>
  <rfmt sheetId="2" sqref="U161" start="0" length="2147483647">
    <dxf>
      <font/>
    </dxf>
  </rfmt>
  <rcc rId="4350" sId="2">
    <nc r="V161">
      <v>1</v>
    </nc>
  </rcc>
  <rfmt sheetId="2" sqref="V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61" start="0" length="2147483647">
    <dxf>
      <font/>
    </dxf>
  </rfmt>
  <rfmt sheetId="2" sqref="V161" start="0" length="2147483647">
    <dxf>
      <font/>
    </dxf>
  </rfmt>
  <rcc rId="4351" sId="2">
    <nc r="W161">
      <f>IF(AND(Q161&lt;0,O161&gt;0),O161,0)</f>
    </nc>
  </rcc>
  <rfmt sheetId="2" sqref="W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61" start="0" length="2147483647">
    <dxf>
      <font/>
    </dxf>
  </rfmt>
  <rfmt sheetId="2" sqref="W161" start="0" length="2147483647">
    <dxf>
      <font/>
    </dxf>
  </rfmt>
  <rcc rId="4352" sId="2">
    <nc r="X161">
      <f>IF(AND(Q161&gt;0,O161&gt;0),O161,0)</f>
    </nc>
  </rcc>
  <rfmt sheetId="2" sqref="X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61" start="0" length="2147483647">
    <dxf>
      <font/>
    </dxf>
  </rfmt>
  <rfmt sheetId="2" sqref="X161" start="0" length="2147483647">
    <dxf>
      <font/>
    </dxf>
  </rfmt>
  <rcc rId="4353" sId="2">
    <nc r="AA161">
      <f>IF(OR(OR(F161="#N/A N/A",F161="#N/A Real Time"),OR(Z161="#N/A N/A",Z161="#N/A Real Time")),0,  F161 - Z161)</f>
    </nc>
  </rcc>
  <rfmt sheetId="2" sqref="AA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61" start="0" length="0">
    <dxf>
      <fill>
        <patternFill patternType="solid">
          <bgColor rgb="FFF2F2F2"/>
        </patternFill>
      </fill>
    </dxf>
  </rfmt>
  <rfmt sheetId="2" sqref="AA161" start="0" length="2147483647">
    <dxf>
      <font/>
    </dxf>
  </rfmt>
  <rfmt sheetId="2" sqref="AA161" start="0" length="2147483647">
    <dxf>
      <font/>
    </dxf>
  </rfmt>
  <rcc rId="4354" sId="2">
    <nc r="AB161">
      <f>IF(OR(Z161=0,Z161="#N/A N/A"),0,AA161 / Z161*100)</f>
    </nc>
  </rcc>
  <rfmt sheetId="2" sqref="AB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61" start="0" length="0">
    <dxf>
      <fill>
        <patternFill patternType="solid">
          <bgColor rgb="FFF2F2F2"/>
        </patternFill>
      </fill>
    </dxf>
  </rfmt>
  <rfmt sheetId="2" sqref="AB161" start="0" length="2147483647">
    <dxf>
      <font/>
    </dxf>
  </rfmt>
  <rfmt sheetId="2" sqref="AB161" start="0" length="2147483647">
    <dxf>
      <font/>
    </dxf>
  </rfmt>
  <rcc rId="4355" sId="2" numFmtId="4">
    <nc r="AC161">
      <v>6213300</v>
    </nc>
  </rcc>
  <rfmt sheetId="2" sqref="AC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61" start="0" length="0">
    <dxf>
      <fill>
        <patternFill patternType="solid">
          <bgColor rgb="FFF2F2F2"/>
        </patternFill>
      </fill>
    </dxf>
  </rfmt>
  <rfmt sheetId="2" sqref="AC161" start="0" length="2147483647">
    <dxf>
      <font/>
    </dxf>
  </rfmt>
  <rfmt sheetId="2" sqref="AC161" start="0" length="2147483647">
    <dxf>
      <font/>
    </dxf>
  </rfmt>
  <rcc rId="4356" sId="2">
    <nc r="AD161">
      <f>IF(D161 = D242,1,_xll.BDP(K161,$AD$3)*L161)</f>
    </nc>
  </rcc>
  <rfmt sheetId="2" sqref="AD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61" start="0" length="0">
    <dxf>
      <fill>
        <patternFill patternType="solid">
          <bgColor rgb="FFF2F2F2"/>
        </patternFill>
      </fill>
    </dxf>
  </rfmt>
  <rfmt sheetId="2" sqref="AD161" start="0" length="2147483647">
    <dxf>
      <font/>
    </dxf>
  </rfmt>
  <rfmt sheetId="2" sqref="AD161" start="0" length="2147483647">
    <dxf>
      <font/>
    </dxf>
  </rfmt>
  <rcc rId="4357" sId="2">
    <nc r="AE161">
      <f>AA161*AC161*T161/AD161 / AF242</f>
    </nc>
  </rcc>
  <rfmt sheetId="2" sqref="AE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61" start="0" length="0">
    <dxf>
      <fill>
        <patternFill patternType="solid">
          <bgColor rgb="FFF2F2F2"/>
        </patternFill>
      </fill>
    </dxf>
  </rfmt>
  <rfmt sheetId="2" sqref="AE161" start="0" length="2147483647">
    <dxf>
      <font/>
    </dxf>
  </rfmt>
  <rfmt sheetId="2" sqref="AE161" start="0" length="2147483647">
    <dxf>
      <font/>
    </dxf>
  </rfmt>
  <rcc rId="4358" sId="2" numFmtId="4">
    <oc r="J162">
      <v>-3054000</v>
    </oc>
    <nc r="J162">
      <v>-1998115</v>
    </nc>
  </rcc>
  <rcc rId="4359" sId="2" numFmtId="4">
    <oc r="AC162">
      <v>-3054000</v>
    </oc>
    <nc r="AC162">
      <v>-1998115</v>
    </nc>
  </rcc>
  <rcc rId="4360" sId="2" numFmtId="4">
    <oc r="J163">
      <v>-420000</v>
    </oc>
    <nc r="J163">
      <v>-572940</v>
    </nc>
  </rcc>
  <rcc rId="4361" sId="2" numFmtId="4">
    <oc r="AC163">
      <v>-420000</v>
    </oc>
    <nc r="AC163">
      <v>-572940</v>
    </nc>
  </rcc>
  <rcc rId="4362" sId="2" numFmtId="4">
    <oc r="J165">
      <v>-1559751</v>
    </oc>
    <nc r="J165">
      <v>-1021160</v>
    </nc>
  </rcc>
  <rcc rId="4363" sId="2" numFmtId="4">
    <oc r="AC165">
      <v>-1559751</v>
    </oc>
    <nc r="AC165">
      <v>-1021160</v>
    </nc>
  </rcc>
  <rcc rId="4364" sId="2" numFmtId="4">
    <oc r="J166">
      <v>4356000</v>
    </oc>
    <nc r="J166">
      <v>2918698</v>
    </nc>
  </rcc>
  <rcc rId="4365" sId="2" numFmtId="4">
    <oc r="AC166">
      <v>4356000</v>
    </oc>
    <nc r="AC166">
      <v>2918698</v>
    </nc>
  </rcc>
  <rcc rId="4366" sId="2" numFmtId="4">
    <oc r="J167">
      <v>-115000</v>
    </oc>
    <nc r="J167">
      <v>-290395</v>
    </nc>
  </rcc>
  <rcc rId="4367" sId="2" numFmtId="4">
    <oc r="AC167">
      <v>-115000</v>
    </oc>
    <nc r="AC167">
      <v>-290395</v>
    </nc>
  </rcc>
  <rcc rId="4368" sId="2" numFmtId="4">
    <oc r="J168">
      <v>-108000</v>
    </oc>
    <nc r="J168">
      <v>-322548</v>
    </nc>
  </rcc>
  <rcc rId="4369" sId="2" numFmtId="4">
    <oc r="AC168">
      <v>-108000</v>
    </oc>
    <nc r="AC168">
      <v>-322548</v>
    </nc>
  </rcc>
  <rcc rId="4370" sId="2" numFmtId="4">
    <oc r="J171">
      <v>-233000</v>
    </oc>
    <nc r="J171">
      <v>0</v>
    </nc>
  </rcc>
  <rcc rId="4371" sId="2" numFmtId="4">
    <oc r="AC171">
      <v>-233000</v>
    </oc>
    <nc r="AC171">
      <v>0</v>
    </nc>
  </rcc>
  <rcc rId="4372" sId="2" numFmtId="4">
    <oc r="J172">
      <v>43160000</v>
    </oc>
    <nc r="J172">
      <v>34126954</v>
    </nc>
  </rcc>
  <rcc rId="4373" sId="2" numFmtId="4">
    <oc r="AC172">
      <v>43160000</v>
    </oc>
    <nc r="AC172">
      <v>34126954</v>
    </nc>
  </rcc>
  <rcc rId="4374" sId="2" numFmtId="4">
    <oc r="J173">
      <v>36000</v>
    </oc>
    <nc r="J173">
      <v>0</v>
    </nc>
  </rcc>
  <rcc rId="4375" sId="2" numFmtId="4">
    <oc r="J174">
      <v>113000</v>
    </oc>
    <nc r="J174">
      <v>176710</v>
    </nc>
  </rcc>
  <rcc rId="4376" sId="2" numFmtId="4">
    <oc r="AC174">
      <v>113000</v>
    </oc>
    <nc r="AC174">
      <v>176710</v>
    </nc>
  </rcc>
  <rrc rId="4377" sId="2" ref="A175:XFD17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75:AF175" start="0" length="0">
    <dxf>
      <fill>
        <patternFill patternType="none">
          <bgColor indexed="65"/>
        </patternFill>
      </fill>
    </dxf>
  </rfmt>
  <rfmt sheetId="2" sqref="A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75" start="0" length="2147483647">
    <dxf>
      <font/>
    </dxf>
  </rfmt>
  <rfmt sheetId="2" sqref="A175" start="0" length="2147483647">
    <dxf>
      <font/>
    </dxf>
  </rfmt>
  <rfmt sheetId="2" sqref="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5" start="0" length="2147483647">
    <dxf>
      <font/>
    </dxf>
  </rfmt>
  <rfmt sheetId="2" sqref="B175" start="0" length="2147483647">
    <dxf>
      <font/>
    </dxf>
  </rfmt>
  <rfmt sheetId="2" sqref="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5" start="0" length="2147483647">
    <dxf>
      <font/>
    </dxf>
  </rfmt>
  <rfmt sheetId="2" sqref="C175" start="0" length="2147483647">
    <dxf>
      <font/>
    </dxf>
  </rfmt>
  <rfmt sheetId="2" sqref="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5" start="0" length="2147483647">
    <dxf>
      <font/>
    </dxf>
  </rfmt>
  <rfmt sheetId="2" sqref="D175" start="0" length="2147483647">
    <dxf>
      <font/>
    </dxf>
  </rfmt>
  <rfmt sheetId="2" sqref="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5" start="0" length="2147483647">
    <dxf>
      <font/>
    </dxf>
  </rfmt>
  <rfmt sheetId="2" sqref="E175" start="0" length="2147483647">
    <dxf>
      <font/>
    </dxf>
  </rfmt>
  <rfmt sheetId="2" sqref="F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5" start="0" length="2147483647">
    <dxf>
      <font/>
    </dxf>
  </rfmt>
  <rfmt sheetId="2" sqref="F175" start="0" length="2147483647">
    <dxf>
      <font/>
    </dxf>
  </rfmt>
  <rfmt sheetId="2" sqref="G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5" start="0" length="2147483647">
    <dxf>
      <font/>
    </dxf>
  </rfmt>
  <rfmt sheetId="2" sqref="G175" start="0" length="2147483647">
    <dxf>
      <font/>
    </dxf>
  </rfmt>
  <rfmt sheetId="2" sqref="H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5" start="0" length="2147483647">
    <dxf>
      <font/>
    </dxf>
  </rfmt>
  <rfmt sheetId="2" sqref="H175" start="0" length="2147483647">
    <dxf>
      <font/>
    </dxf>
  </rfmt>
  <rfmt sheetId="2" sqref="I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5" start="0" length="2147483647">
    <dxf>
      <font/>
    </dxf>
  </rfmt>
  <rfmt sheetId="2" sqref="I175" start="0" length="2147483647">
    <dxf>
      <font/>
    </dxf>
  </rfmt>
  <rfmt sheetId="2" sqref="J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5" start="0" length="2147483647">
    <dxf>
      <font/>
    </dxf>
  </rfmt>
  <rfmt sheetId="2" sqref="J175" start="0" length="2147483647">
    <dxf>
      <font/>
    </dxf>
  </rfmt>
  <rfmt sheetId="2" sqref="K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5" start="0" length="2147483647">
    <dxf>
      <font/>
    </dxf>
  </rfmt>
  <rfmt sheetId="2" sqref="K175" start="0" length="2147483647">
    <dxf>
      <font/>
    </dxf>
  </rfmt>
  <rfmt sheetId="2" sqref="L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5" start="0" length="2147483647">
    <dxf>
      <font/>
    </dxf>
  </rfmt>
  <rfmt sheetId="2" sqref="L175" start="0" length="2147483647">
    <dxf>
      <font/>
    </dxf>
  </rfmt>
  <rfmt sheetId="2" sqref="M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5" start="0" length="2147483647">
    <dxf>
      <font/>
    </dxf>
  </rfmt>
  <rfmt sheetId="2" sqref="M175" start="0" length="2147483647">
    <dxf>
      <font/>
    </dxf>
  </rfmt>
  <rfmt sheetId="2" sqref="N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5" start="0" length="2147483647">
    <dxf>
      <font/>
    </dxf>
  </rfmt>
  <rfmt sheetId="2" sqref="N175" start="0" length="2147483647">
    <dxf>
      <font/>
    </dxf>
  </rfmt>
  <rfmt sheetId="2" sqref="O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5" start="0" length="2147483647">
    <dxf>
      <font/>
    </dxf>
  </rfmt>
  <rfmt sheetId="2" sqref="O175" start="0" length="2147483647">
    <dxf>
      <font/>
    </dxf>
  </rfmt>
  <rfmt sheetId="2" sqref="P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5" start="0" length="2147483647">
    <dxf>
      <font/>
    </dxf>
  </rfmt>
  <rfmt sheetId="2" sqref="P175" start="0" length="2147483647">
    <dxf>
      <font/>
    </dxf>
  </rfmt>
  <rfmt sheetId="2" sqref="Q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5" start="0" length="2147483647">
    <dxf>
      <font/>
    </dxf>
  </rfmt>
  <rfmt sheetId="2" sqref="Q175" start="0" length="2147483647">
    <dxf>
      <font/>
    </dxf>
  </rfmt>
  <rfmt sheetId="2" sqref="R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5" start="0" length="2147483647">
    <dxf>
      <font/>
    </dxf>
  </rfmt>
  <rfmt sheetId="2" sqref="R175" start="0" length="2147483647">
    <dxf>
      <font/>
    </dxf>
  </rfmt>
  <rfmt sheetId="2" sqref="S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5" start="0" length="2147483647">
    <dxf>
      <font/>
    </dxf>
  </rfmt>
  <rfmt sheetId="2" sqref="S175" start="0" length="2147483647">
    <dxf>
      <font/>
    </dxf>
  </rfmt>
  <rfmt sheetId="2" sqref="T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5" start="0" length="2147483647">
    <dxf>
      <font/>
    </dxf>
  </rfmt>
  <rfmt sheetId="2" sqref="T175" start="0" length="2147483647">
    <dxf>
      <font/>
    </dxf>
  </rfmt>
  <rfmt sheetId="2" sqref="U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5" start="0" length="2147483647">
    <dxf>
      <font/>
    </dxf>
  </rfmt>
  <rfmt sheetId="2" sqref="U175" start="0" length="2147483647">
    <dxf>
      <font/>
    </dxf>
  </rfmt>
  <rfmt sheetId="2" sqref="V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5" start="0" length="2147483647">
    <dxf>
      <font/>
    </dxf>
  </rfmt>
  <rfmt sheetId="2" sqref="V175" start="0" length="2147483647">
    <dxf>
      <font/>
    </dxf>
  </rfmt>
  <rfmt sheetId="2" sqref="W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5" start="0" length="2147483647">
    <dxf>
      <font/>
    </dxf>
  </rfmt>
  <rfmt sheetId="2" sqref="W175" start="0" length="2147483647">
    <dxf>
      <font/>
    </dxf>
  </rfmt>
  <rfmt sheetId="2" sqref="X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5" start="0" length="2147483647">
    <dxf>
      <font/>
    </dxf>
  </rfmt>
  <rfmt sheetId="2" sqref="X175" start="0" length="2147483647">
    <dxf>
      <font/>
    </dxf>
  </rfmt>
  <rfmt sheetId="2" sqref="Y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75" start="0" length="2147483647">
    <dxf>
      <font/>
    </dxf>
  </rfmt>
  <rfmt sheetId="2" sqref="Y175" start="0" length="2147483647">
    <dxf>
      <font/>
    </dxf>
  </rfmt>
  <rfmt sheetId="2" sqref="Z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5" start="0" length="0">
    <dxf>
      <fill>
        <patternFill patternType="solid">
          <bgColor rgb="FFF2F2F2"/>
        </patternFill>
      </fill>
    </dxf>
  </rfmt>
  <rfmt sheetId="2" sqref="Z175" start="0" length="2147483647">
    <dxf>
      <font/>
    </dxf>
  </rfmt>
  <rfmt sheetId="2" sqref="Z175" start="0" length="2147483647">
    <dxf>
      <font/>
    </dxf>
  </rfmt>
  <rfmt sheetId="2" sqref="AA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5" start="0" length="0">
    <dxf>
      <fill>
        <patternFill patternType="solid">
          <bgColor rgb="FFF2F2F2"/>
        </patternFill>
      </fill>
    </dxf>
  </rfmt>
  <rfmt sheetId="2" sqref="AA175" start="0" length="2147483647">
    <dxf>
      <font/>
    </dxf>
  </rfmt>
  <rfmt sheetId="2" sqref="AA175" start="0" length="2147483647">
    <dxf>
      <font/>
    </dxf>
  </rfmt>
  <rfmt sheetId="2" sqref="A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5" start="0" length="0">
    <dxf>
      <fill>
        <patternFill patternType="solid">
          <bgColor rgb="FFF2F2F2"/>
        </patternFill>
      </fill>
    </dxf>
  </rfmt>
  <rfmt sheetId="2" sqref="AB175" start="0" length="2147483647">
    <dxf>
      <font/>
    </dxf>
  </rfmt>
  <rfmt sheetId="2" sqref="AB175" start="0" length="2147483647">
    <dxf>
      <font/>
    </dxf>
  </rfmt>
  <rfmt sheetId="2" sqref="A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5" start="0" length="0">
    <dxf>
      <fill>
        <patternFill patternType="solid">
          <bgColor rgb="FFF2F2F2"/>
        </patternFill>
      </fill>
    </dxf>
  </rfmt>
  <rfmt sheetId="2" sqref="AC175" start="0" length="2147483647">
    <dxf>
      <font/>
    </dxf>
  </rfmt>
  <rfmt sheetId="2" sqref="AC175" start="0" length="2147483647">
    <dxf>
      <font/>
    </dxf>
  </rfmt>
  <rfmt sheetId="2" sqref="A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5" start="0" length="0">
    <dxf>
      <fill>
        <patternFill patternType="solid">
          <bgColor rgb="FFF2F2F2"/>
        </patternFill>
      </fill>
    </dxf>
  </rfmt>
  <rfmt sheetId="2" sqref="AD175" start="0" length="2147483647">
    <dxf>
      <font/>
    </dxf>
  </rfmt>
  <rfmt sheetId="2" sqref="AD175" start="0" length="2147483647">
    <dxf>
      <font/>
    </dxf>
  </rfmt>
  <rfmt sheetId="2" sqref="A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5" start="0" length="0">
    <dxf>
      <fill>
        <patternFill patternType="solid">
          <bgColor rgb="FFF2F2F2"/>
        </patternFill>
      </fill>
    </dxf>
  </rfmt>
  <rfmt sheetId="2" sqref="AE175" start="0" length="2147483647">
    <dxf>
      <font/>
    </dxf>
  </rfmt>
  <rfmt sheetId="2" sqref="AE175" start="0" length="2147483647">
    <dxf>
      <font/>
    </dxf>
  </rfmt>
  <rfmt sheetId="2" sqref="AF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75" start="0" length="0">
    <dxf>
      <fill>
        <patternFill patternType="solid">
          <bgColor rgb="FFF2F2F2"/>
        </patternFill>
      </fill>
    </dxf>
  </rfmt>
  <rfmt sheetId="2" sqref="AF175" start="0" length="2147483647">
    <dxf>
      <font/>
    </dxf>
  </rfmt>
  <rfmt sheetId="2" sqref="AF175" start="0" length="2147483647">
    <dxf>
      <font/>
    </dxf>
  </rfmt>
  <rcc rId="4378" sId="2">
    <nc r="B175">
      <v>5986</v>
    </nc>
  </rcc>
  <rfmt sheetId="2" sqref="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5" start="0" length="2147483647">
    <dxf>
      <font/>
    </dxf>
  </rfmt>
  <rfmt sheetId="2" sqref="B175" start="0" length="2147483647">
    <dxf>
      <font/>
    </dxf>
  </rfmt>
  <rcc rId="4379" sId="2">
    <nc r="C175" t="inlineStr">
      <is>
        <t>RB/ LN Equity</t>
      </is>
    </nc>
  </rcc>
  <rfmt sheetId="2" sqref="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5" start="0" length="2147483647">
    <dxf>
      <font/>
    </dxf>
  </rfmt>
  <rfmt sheetId="2" sqref="C175" start="0" length="2147483647">
    <dxf>
      <font/>
    </dxf>
  </rfmt>
  <rcc rId="4380" sId="2">
    <nc r="E175" t="inlineStr">
      <is>
        <t>Reckitt Benckiser</t>
      </is>
    </nc>
  </rcc>
  <rfmt sheetId="2" sqref="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5" start="0" length="2147483647">
    <dxf>
      <font/>
    </dxf>
  </rfmt>
  <rfmt sheetId="2" sqref="E175" start="0" length="2147483647">
    <dxf>
      <font/>
    </dxf>
  </rfmt>
  <rcc rId="4381" sId="2">
    <nc r="D175">
      <f>_xll.BDP(C175,$D$3)</f>
    </nc>
  </rcc>
  <rfmt sheetId="2" sqref="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5" start="0" length="2147483647">
    <dxf>
      <font/>
    </dxf>
  </rfmt>
  <rfmt sheetId="2" sqref="D175" start="0" length="2147483647">
    <dxf>
      <font/>
    </dxf>
  </rfmt>
  <rcc rId="4382" sId="2">
    <nc r="F175">
      <f>_xll.BDP(C175,$F$3)</f>
    </nc>
  </rcc>
  <rfmt sheetId="2" sqref="F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5" start="0" length="2147483647">
    <dxf>
      <font/>
    </dxf>
  </rfmt>
  <rfmt sheetId="2" sqref="F175" start="0" length="2147483647">
    <dxf>
      <font/>
    </dxf>
  </rfmt>
  <rcc rId="4383" sId="2">
    <nc r="G175">
      <f>_xll.BDP(C175,$G$3)</f>
    </nc>
  </rcc>
  <rfmt sheetId="2" sqref="G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5" start="0" length="2147483647">
    <dxf>
      <font/>
    </dxf>
  </rfmt>
  <rfmt sheetId="2" sqref="G175" start="0" length="2147483647">
    <dxf>
      <font/>
    </dxf>
  </rfmt>
  <rcc rId="4384" sId="2">
    <nc r="Z175">
      <f>_xll.BDH(C175,$Z$3,$D$1,$D$1)</f>
    </nc>
  </rcc>
  <rfmt sheetId="2" sqref="Z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5" start="0" length="0">
    <dxf>
      <fill>
        <patternFill patternType="solid">
          <bgColor rgb="FFF2F2F2"/>
        </patternFill>
      </fill>
    </dxf>
  </rfmt>
  <rfmt sheetId="2" sqref="Z175" start="0" length="2147483647">
    <dxf>
      <font/>
    </dxf>
  </rfmt>
  <rfmt sheetId="2" sqref="Z175" start="0" length="2147483647">
    <dxf>
      <font/>
    </dxf>
  </rfmt>
  <rcc rId="4385" sId="2">
    <nc r="H175">
      <f>IF(OR(OR(G175="#N/A N/A",G175="#N/A Real Time"),OR(F175="#N/A N/A",F175="#N/A Real Time")),0,  G175 - F175)</f>
    </nc>
  </rcc>
  <rfmt sheetId="2" sqref="H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5" start="0" length="2147483647">
    <dxf>
      <font/>
    </dxf>
  </rfmt>
  <rfmt sheetId="2" sqref="H175" start="0" length="2147483647">
    <dxf>
      <font/>
    </dxf>
  </rfmt>
  <rcc rId="4386" sId="2">
    <nc r="I175">
      <f>IF(OR(F175=0,F175="#N/A N/A"),0,H175 / F175*100)</f>
    </nc>
  </rcc>
  <rfmt sheetId="2" sqref="I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5" start="0" length="2147483647">
    <dxf>
      <font/>
    </dxf>
  </rfmt>
  <rfmt sheetId="2" sqref="I175" start="0" length="2147483647">
    <dxf>
      <font/>
    </dxf>
  </rfmt>
  <rcc rId="4387" sId="2" numFmtId="4">
    <nc r="J175">
      <v>-27000</v>
    </nc>
  </rcc>
  <rfmt sheetId="2" sqref="J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5" start="0" length="2147483647">
    <dxf>
      <font/>
    </dxf>
  </rfmt>
  <rfmt sheetId="2" sqref="J175" start="0" length="2147483647">
    <dxf>
      <font/>
    </dxf>
  </rfmt>
  <rcc rId="4388" sId="2">
    <nc r="K175">
      <f>CONCATENATE(D243,D175, " Curncy")</f>
    </nc>
  </rcc>
  <rfmt sheetId="2" sqref="K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5" start="0" length="2147483647">
    <dxf>
      <font/>
    </dxf>
  </rfmt>
  <rfmt sheetId="2" sqref="K175" start="0" length="2147483647">
    <dxf>
      <font/>
    </dxf>
  </rfmt>
  <rcc rId="4389" sId="2">
    <nc r="L175">
      <f>IF(D175 = D243,1,_xll.BDP(K175,$L$3))</f>
    </nc>
  </rcc>
  <rfmt sheetId="2" sqref="L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5" start="0" length="2147483647">
    <dxf>
      <font/>
    </dxf>
  </rfmt>
  <rfmt sheetId="2" sqref="L175" start="0" length="2147483647">
    <dxf>
      <font/>
    </dxf>
  </rfmt>
  <rcc rId="4390" sId="2">
    <nc r="M175">
      <f>IF(D175 = D243,1,_xll.BDP(K175,$M$3)*L175)</f>
    </nc>
  </rcc>
  <rfmt sheetId="2" sqref="M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5" start="0" length="2147483647">
    <dxf>
      <font/>
    </dxf>
  </rfmt>
  <rfmt sheetId="2" sqref="M175" start="0" length="2147483647">
    <dxf>
      <font/>
    </dxf>
  </rfmt>
  <rcc rId="4391" sId="2">
    <nc r="N175">
      <f>H175*J175*T175/M175</f>
    </nc>
  </rcc>
  <rfmt sheetId="2" sqref="N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5" start="0" length="2147483647">
    <dxf>
      <font/>
    </dxf>
  </rfmt>
  <rfmt sheetId="2" sqref="N175" start="0" length="2147483647">
    <dxf>
      <font/>
    </dxf>
  </rfmt>
  <rcc rId="4392" sId="2">
    <nc r="O175">
      <f>N175 / Y243</f>
    </nc>
  </rcc>
  <rfmt sheetId="2" sqref="O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5" start="0" length="2147483647">
    <dxf>
      <font/>
    </dxf>
  </rfmt>
  <rfmt sheetId="2" sqref="O175" start="0" length="2147483647">
    <dxf>
      <font/>
    </dxf>
  </rfmt>
  <rcc rId="4393" sId="2">
    <nc r="P175">
      <f>IF(J175=0,0,G175*J175*T175/M175)</f>
    </nc>
  </rcc>
  <rfmt sheetId="2" sqref="P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5" start="0" length="2147483647">
    <dxf>
      <font/>
    </dxf>
  </rfmt>
  <rfmt sheetId="2" sqref="P175" start="0" length="2147483647">
    <dxf>
      <font/>
    </dxf>
  </rfmt>
  <rcc rId="4394" sId="2">
    <nc r="Q175">
      <f>P175 / Y243*100</f>
    </nc>
  </rcc>
  <rfmt sheetId="2" sqref="Q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5" start="0" length="2147483647">
    <dxf>
      <font/>
    </dxf>
  </rfmt>
  <rfmt sheetId="2" sqref="Q175" start="0" length="2147483647">
    <dxf>
      <font/>
    </dxf>
  </rfmt>
  <rcc rId="4395" sId="2">
    <nc r="R175">
      <f>IF(Q175&lt;0,Q175,0)</f>
    </nc>
  </rcc>
  <rfmt sheetId="2" sqref="R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5" start="0" length="2147483647">
    <dxf>
      <font/>
    </dxf>
  </rfmt>
  <rfmt sheetId="2" sqref="R175" start="0" length="2147483647">
    <dxf>
      <font/>
    </dxf>
  </rfmt>
  <rcc rId="4396" sId="2">
    <nc r="S175">
      <f>IF(Q175&gt;0,Q175,0)</f>
    </nc>
  </rcc>
  <rfmt sheetId="2" sqref="S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5" start="0" length="2147483647">
    <dxf>
      <font/>
    </dxf>
  </rfmt>
  <rfmt sheetId="2" sqref="S175" start="0" length="2147483647">
    <dxf>
      <font/>
    </dxf>
  </rfmt>
  <rcc rId="4397" sId="2">
    <nc r="T175">
      <f>IF(EXACT(D175,UPPER(D175)),1,0.01)/V175</f>
    </nc>
  </rcc>
  <rfmt sheetId="2" sqref="T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5" start="0" length="2147483647">
    <dxf>
      <font/>
    </dxf>
  </rfmt>
  <rfmt sheetId="2" sqref="T175" start="0" length="2147483647">
    <dxf>
      <font/>
    </dxf>
  </rfmt>
  <rcc rId="4398" sId="2">
    <nc r="U175">
      <v>0</v>
    </nc>
  </rcc>
  <rfmt sheetId="2" sqref="U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5" start="0" length="2147483647">
    <dxf>
      <font/>
    </dxf>
  </rfmt>
  <rfmt sheetId="2" sqref="U175" start="0" length="2147483647">
    <dxf>
      <font/>
    </dxf>
  </rfmt>
  <rcc rId="4399" sId="2">
    <nc r="V175">
      <v>1</v>
    </nc>
  </rcc>
  <rfmt sheetId="2" sqref="V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5" start="0" length="2147483647">
    <dxf>
      <font/>
    </dxf>
  </rfmt>
  <rfmt sheetId="2" sqref="V175" start="0" length="2147483647">
    <dxf>
      <font/>
    </dxf>
  </rfmt>
  <rcc rId="4400" sId="2">
    <nc r="W175">
      <f>IF(AND(Q175&lt;0,O175&gt;0),O175,0)</f>
    </nc>
  </rcc>
  <rfmt sheetId="2" sqref="W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5" start="0" length="2147483647">
    <dxf>
      <font/>
    </dxf>
  </rfmt>
  <rfmt sheetId="2" sqref="W175" start="0" length="2147483647">
    <dxf>
      <font/>
    </dxf>
  </rfmt>
  <rcc rId="4401" sId="2">
    <nc r="X175">
      <f>IF(AND(Q175&gt;0,O175&gt;0),O175,0)</f>
    </nc>
  </rcc>
  <rfmt sheetId="2" sqref="X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5" start="0" length="2147483647">
    <dxf>
      <font/>
    </dxf>
  </rfmt>
  <rfmt sheetId="2" sqref="X175" start="0" length="2147483647">
    <dxf>
      <font/>
    </dxf>
  </rfmt>
  <rcc rId="4402" sId="2">
    <nc r="AA175">
      <f>IF(OR(OR(F175="#N/A N/A",F175="#N/A Real Time"),OR(Z175="#N/A N/A",Z175="#N/A Real Time")),0,  F175 - Z175)</f>
    </nc>
  </rcc>
  <rfmt sheetId="2" sqref="AA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5" start="0" length="0">
    <dxf>
      <fill>
        <patternFill patternType="solid">
          <bgColor rgb="FFF2F2F2"/>
        </patternFill>
      </fill>
    </dxf>
  </rfmt>
  <rfmt sheetId="2" sqref="AA175" start="0" length="2147483647">
    <dxf>
      <font/>
    </dxf>
  </rfmt>
  <rfmt sheetId="2" sqref="AA175" start="0" length="2147483647">
    <dxf>
      <font/>
    </dxf>
  </rfmt>
  <rcc rId="4403" sId="2">
    <nc r="AB175">
      <f>IF(OR(Z175=0,Z175="#N/A N/A"),0,AA175 / Z175*100)</f>
    </nc>
  </rcc>
  <rfmt sheetId="2" sqref="AB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5" start="0" length="0">
    <dxf>
      <fill>
        <patternFill patternType="solid">
          <bgColor rgb="FFF2F2F2"/>
        </patternFill>
      </fill>
    </dxf>
  </rfmt>
  <rfmt sheetId="2" sqref="AB175" start="0" length="2147483647">
    <dxf>
      <font/>
    </dxf>
  </rfmt>
  <rfmt sheetId="2" sqref="AB175" start="0" length="2147483647">
    <dxf>
      <font/>
    </dxf>
  </rfmt>
  <rcc rId="4404" sId="2" numFmtId="4">
    <nc r="AC175">
      <v>-27000</v>
    </nc>
  </rcc>
  <rfmt sheetId="2" sqref="AC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5" start="0" length="0">
    <dxf>
      <fill>
        <patternFill patternType="solid">
          <bgColor rgb="FFF2F2F2"/>
        </patternFill>
      </fill>
    </dxf>
  </rfmt>
  <rfmt sheetId="2" sqref="AC175" start="0" length="2147483647">
    <dxf>
      <font/>
    </dxf>
  </rfmt>
  <rfmt sheetId="2" sqref="AC175" start="0" length="2147483647">
    <dxf>
      <font/>
    </dxf>
  </rfmt>
  <rcc rId="4405" sId="2">
    <nc r="AD175">
      <f>IF(D175 = D243,1,_xll.BDP(K175,$AD$3)*L175)</f>
    </nc>
  </rcc>
  <rfmt sheetId="2" sqref="AD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5" start="0" length="0">
    <dxf>
      <fill>
        <patternFill patternType="solid">
          <bgColor rgb="FFF2F2F2"/>
        </patternFill>
      </fill>
    </dxf>
  </rfmt>
  <rfmt sheetId="2" sqref="AD175" start="0" length="2147483647">
    <dxf>
      <font/>
    </dxf>
  </rfmt>
  <rfmt sheetId="2" sqref="AD175" start="0" length="2147483647">
    <dxf>
      <font/>
    </dxf>
  </rfmt>
  <rcc rId="4406" sId="2">
    <nc r="AE175">
      <f>AA175*AC175*T175/AD175 / AF243</f>
    </nc>
  </rcc>
  <rfmt sheetId="2" sqref="AE1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5" start="0" length="0">
    <dxf>
      <fill>
        <patternFill patternType="solid">
          <bgColor rgb="FFF2F2F2"/>
        </patternFill>
      </fill>
    </dxf>
  </rfmt>
  <rfmt sheetId="2" sqref="AE175" start="0" length="2147483647">
    <dxf>
      <font/>
    </dxf>
  </rfmt>
  <rfmt sheetId="2" sqref="AE175" start="0" length="2147483647">
    <dxf>
      <font/>
    </dxf>
  </rfmt>
  <rcc rId="4407" sId="2" numFmtId="4">
    <oc r="J176">
      <v>-543000</v>
    </oc>
    <nc r="J176">
      <v>-662244</v>
    </nc>
  </rcc>
  <rcc rId="4408" sId="2" numFmtId="4">
    <oc r="AC176">
      <v>-543000</v>
    </oc>
    <nc r="AC176">
      <v>-662244</v>
    </nc>
  </rcc>
  <rrc rId="4409" sId="2" ref="A177:XFD177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77:AF177" start="0" length="0">
    <dxf>
      <fill>
        <patternFill patternType="none">
          <bgColor indexed="65"/>
        </patternFill>
      </fill>
    </dxf>
  </rfmt>
  <rfmt sheetId="2" sqref="A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77" start="0" length="2147483647">
    <dxf>
      <font/>
    </dxf>
  </rfmt>
  <rfmt sheetId="2" sqref="A177" start="0" length="2147483647">
    <dxf>
      <font/>
    </dxf>
  </rfmt>
  <rfmt sheetId="2" sqref="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7" start="0" length="2147483647">
    <dxf>
      <font/>
    </dxf>
  </rfmt>
  <rfmt sheetId="2" sqref="B177" start="0" length="2147483647">
    <dxf>
      <font/>
    </dxf>
  </rfmt>
  <rfmt sheetId="2" sqref="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7" start="0" length="2147483647">
    <dxf>
      <font/>
    </dxf>
  </rfmt>
  <rfmt sheetId="2" sqref="C177" start="0" length="2147483647">
    <dxf>
      <font/>
    </dxf>
  </rfmt>
  <rfmt sheetId="2" sqref="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7" start="0" length="2147483647">
    <dxf>
      <font/>
    </dxf>
  </rfmt>
  <rfmt sheetId="2" sqref="D177" start="0" length="2147483647">
    <dxf>
      <font/>
    </dxf>
  </rfmt>
  <rfmt sheetId="2" sqref="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7" start="0" length="2147483647">
    <dxf>
      <font/>
    </dxf>
  </rfmt>
  <rfmt sheetId="2" sqref="E177" start="0" length="2147483647">
    <dxf>
      <font/>
    </dxf>
  </rfmt>
  <rfmt sheetId="2" sqref="F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7" start="0" length="2147483647">
    <dxf>
      <font/>
    </dxf>
  </rfmt>
  <rfmt sheetId="2" sqref="F177" start="0" length="2147483647">
    <dxf>
      <font/>
    </dxf>
  </rfmt>
  <rfmt sheetId="2" sqref="G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7" start="0" length="2147483647">
    <dxf>
      <font/>
    </dxf>
  </rfmt>
  <rfmt sheetId="2" sqref="G177" start="0" length="2147483647">
    <dxf>
      <font/>
    </dxf>
  </rfmt>
  <rfmt sheetId="2" sqref="H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7" start="0" length="2147483647">
    <dxf>
      <font/>
    </dxf>
  </rfmt>
  <rfmt sheetId="2" sqref="H177" start="0" length="2147483647">
    <dxf>
      <font/>
    </dxf>
  </rfmt>
  <rfmt sheetId="2" sqref="I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7" start="0" length="2147483647">
    <dxf>
      <font/>
    </dxf>
  </rfmt>
  <rfmt sheetId="2" sqref="I177" start="0" length="2147483647">
    <dxf>
      <font/>
    </dxf>
  </rfmt>
  <rfmt sheetId="2" sqref="J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7" start="0" length="2147483647">
    <dxf>
      <font/>
    </dxf>
  </rfmt>
  <rfmt sheetId="2" sqref="J177" start="0" length="2147483647">
    <dxf>
      <font/>
    </dxf>
  </rfmt>
  <rfmt sheetId="2" sqref="K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7" start="0" length="2147483647">
    <dxf>
      <font/>
    </dxf>
  </rfmt>
  <rfmt sheetId="2" sqref="K177" start="0" length="2147483647">
    <dxf>
      <font/>
    </dxf>
  </rfmt>
  <rfmt sheetId="2" sqref="L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7" start="0" length="2147483647">
    <dxf>
      <font/>
    </dxf>
  </rfmt>
  <rfmt sheetId="2" sqref="L177" start="0" length="2147483647">
    <dxf>
      <font/>
    </dxf>
  </rfmt>
  <rfmt sheetId="2" sqref="M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7" start="0" length="2147483647">
    <dxf>
      <font/>
    </dxf>
  </rfmt>
  <rfmt sheetId="2" sqref="M177" start="0" length="2147483647">
    <dxf>
      <font/>
    </dxf>
  </rfmt>
  <rfmt sheetId="2" sqref="N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7" start="0" length="2147483647">
    <dxf>
      <font/>
    </dxf>
  </rfmt>
  <rfmt sheetId="2" sqref="N177" start="0" length="2147483647">
    <dxf>
      <font/>
    </dxf>
  </rfmt>
  <rfmt sheetId="2" sqref="O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7" start="0" length="2147483647">
    <dxf>
      <font/>
    </dxf>
  </rfmt>
  <rfmt sheetId="2" sqref="O177" start="0" length="2147483647">
    <dxf>
      <font/>
    </dxf>
  </rfmt>
  <rfmt sheetId="2" sqref="P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7" start="0" length="2147483647">
    <dxf>
      <font/>
    </dxf>
  </rfmt>
  <rfmt sheetId="2" sqref="P177" start="0" length="2147483647">
    <dxf>
      <font/>
    </dxf>
  </rfmt>
  <rfmt sheetId="2" sqref="Q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7" start="0" length="2147483647">
    <dxf>
      <font/>
    </dxf>
  </rfmt>
  <rfmt sheetId="2" sqref="Q177" start="0" length="2147483647">
    <dxf>
      <font/>
    </dxf>
  </rfmt>
  <rfmt sheetId="2" sqref="R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7" start="0" length="2147483647">
    <dxf>
      <font/>
    </dxf>
  </rfmt>
  <rfmt sheetId="2" sqref="R177" start="0" length="2147483647">
    <dxf>
      <font/>
    </dxf>
  </rfmt>
  <rfmt sheetId="2" sqref="S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7" start="0" length="2147483647">
    <dxf>
      <font/>
    </dxf>
  </rfmt>
  <rfmt sheetId="2" sqref="S177" start="0" length="2147483647">
    <dxf>
      <font/>
    </dxf>
  </rfmt>
  <rfmt sheetId="2" sqref="T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7" start="0" length="2147483647">
    <dxf>
      <font/>
    </dxf>
  </rfmt>
  <rfmt sheetId="2" sqref="T177" start="0" length="2147483647">
    <dxf>
      <font/>
    </dxf>
  </rfmt>
  <rfmt sheetId="2" sqref="U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7" start="0" length="2147483647">
    <dxf>
      <font/>
    </dxf>
  </rfmt>
  <rfmt sheetId="2" sqref="U177" start="0" length="2147483647">
    <dxf>
      <font/>
    </dxf>
  </rfmt>
  <rfmt sheetId="2" sqref="V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7" start="0" length="2147483647">
    <dxf>
      <font/>
    </dxf>
  </rfmt>
  <rfmt sheetId="2" sqref="V177" start="0" length="2147483647">
    <dxf>
      <font/>
    </dxf>
  </rfmt>
  <rfmt sheetId="2" sqref="W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7" start="0" length="2147483647">
    <dxf>
      <font/>
    </dxf>
  </rfmt>
  <rfmt sheetId="2" sqref="W177" start="0" length="2147483647">
    <dxf>
      <font/>
    </dxf>
  </rfmt>
  <rfmt sheetId="2" sqref="X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7" start="0" length="2147483647">
    <dxf>
      <font/>
    </dxf>
  </rfmt>
  <rfmt sheetId="2" sqref="X177" start="0" length="2147483647">
    <dxf>
      <font/>
    </dxf>
  </rfmt>
  <rfmt sheetId="2" sqref="Y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77" start="0" length="2147483647">
    <dxf>
      <font/>
    </dxf>
  </rfmt>
  <rfmt sheetId="2" sqref="Y177" start="0" length="2147483647">
    <dxf>
      <font/>
    </dxf>
  </rfmt>
  <rfmt sheetId="2" sqref="Z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7" start="0" length="0">
    <dxf>
      <fill>
        <patternFill patternType="solid">
          <bgColor rgb="FFF2F2F2"/>
        </patternFill>
      </fill>
    </dxf>
  </rfmt>
  <rfmt sheetId="2" sqref="Z177" start="0" length="2147483647">
    <dxf>
      <font/>
    </dxf>
  </rfmt>
  <rfmt sheetId="2" sqref="Z177" start="0" length="2147483647">
    <dxf>
      <font/>
    </dxf>
  </rfmt>
  <rfmt sheetId="2" sqref="AA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7" start="0" length="0">
    <dxf>
      <fill>
        <patternFill patternType="solid">
          <bgColor rgb="FFF2F2F2"/>
        </patternFill>
      </fill>
    </dxf>
  </rfmt>
  <rfmt sheetId="2" sqref="AA177" start="0" length="2147483647">
    <dxf>
      <font/>
    </dxf>
  </rfmt>
  <rfmt sheetId="2" sqref="AA177" start="0" length="2147483647">
    <dxf>
      <font/>
    </dxf>
  </rfmt>
  <rfmt sheetId="2" sqref="A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7" start="0" length="0">
    <dxf>
      <fill>
        <patternFill patternType="solid">
          <bgColor rgb="FFF2F2F2"/>
        </patternFill>
      </fill>
    </dxf>
  </rfmt>
  <rfmt sheetId="2" sqref="AB177" start="0" length="2147483647">
    <dxf>
      <font/>
    </dxf>
  </rfmt>
  <rfmt sheetId="2" sqref="AB177" start="0" length="2147483647">
    <dxf>
      <font/>
    </dxf>
  </rfmt>
  <rfmt sheetId="2" sqref="A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7" start="0" length="0">
    <dxf>
      <fill>
        <patternFill patternType="solid">
          <bgColor rgb="FFF2F2F2"/>
        </patternFill>
      </fill>
    </dxf>
  </rfmt>
  <rfmt sheetId="2" sqref="AC177" start="0" length="2147483647">
    <dxf>
      <font/>
    </dxf>
  </rfmt>
  <rfmt sheetId="2" sqref="AC177" start="0" length="2147483647">
    <dxf>
      <font/>
    </dxf>
  </rfmt>
  <rfmt sheetId="2" sqref="A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7" start="0" length="0">
    <dxf>
      <fill>
        <patternFill patternType="solid">
          <bgColor rgb="FFF2F2F2"/>
        </patternFill>
      </fill>
    </dxf>
  </rfmt>
  <rfmt sheetId="2" sqref="AD177" start="0" length="2147483647">
    <dxf>
      <font/>
    </dxf>
  </rfmt>
  <rfmt sheetId="2" sqref="AD177" start="0" length="2147483647">
    <dxf>
      <font/>
    </dxf>
  </rfmt>
  <rfmt sheetId="2" sqref="A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7" start="0" length="0">
    <dxf>
      <fill>
        <patternFill patternType="solid">
          <bgColor rgb="FFF2F2F2"/>
        </patternFill>
      </fill>
    </dxf>
  </rfmt>
  <rfmt sheetId="2" sqref="AE177" start="0" length="2147483647">
    <dxf>
      <font/>
    </dxf>
  </rfmt>
  <rfmt sheetId="2" sqref="AE177" start="0" length="2147483647">
    <dxf>
      <font/>
    </dxf>
  </rfmt>
  <rfmt sheetId="2" sqref="AF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77" start="0" length="0">
    <dxf>
      <fill>
        <patternFill patternType="solid">
          <bgColor rgb="FFF2F2F2"/>
        </patternFill>
      </fill>
    </dxf>
  </rfmt>
  <rfmt sheetId="2" sqref="AF177" start="0" length="2147483647">
    <dxf>
      <font/>
    </dxf>
  </rfmt>
  <rfmt sheetId="2" sqref="AF177" start="0" length="2147483647">
    <dxf>
      <font/>
    </dxf>
  </rfmt>
  <rcc rId="4410" sId="2">
    <nc r="B177">
      <v>3392</v>
    </nc>
  </rcc>
  <rfmt sheetId="2" sqref="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7" start="0" length="2147483647">
    <dxf>
      <font/>
    </dxf>
  </rfmt>
  <rfmt sheetId="2" sqref="B177" start="0" length="2147483647">
    <dxf>
      <font/>
    </dxf>
  </rfmt>
  <rcc rId="4411" sId="2">
    <nc r="C177" t="inlineStr">
      <is>
        <t>RIO LN Equity</t>
      </is>
    </nc>
  </rcc>
  <rfmt sheetId="2" sqref="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7" start="0" length="2147483647">
    <dxf>
      <font/>
    </dxf>
  </rfmt>
  <rfmt sheetId="2" sqref="C177" start="0" length="2147483647">
    <dxf>
      <font/>
    </dxf>
  </rfmt>
  <rcc rId="4412" sId="2">
    <nc r="E177" t="inlineStr">
      <is>
        <t>Rio Tinto</t>
      </is>
    </nc>
  </rcc>
  <rfmt sheetId="2" sqref="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7" start="0" length="2147483647">
    <dxf>
      <font/>
    </dxf>
  </rfmt>
  <rfmt sheetId="2" sqref="E177" start="0" length="2147483647">
    <dxf>
      <font/>
    </dxf>
  </rfmt>
  <rcc rId="4413" sId="2">
    <nc r="D177">
      <f>_xll.BDP(C177,$D$3)</f>
    </nc>
  </rcc>
  <rfmt sheetId="2" sqref="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7" start="0" length="2147483647">
    <dxf>
      <font/>
    </dxf>
  </rfmt>
  <rfmt sheetId="2" sqref="D177" start="0" length="2147483647">
    <dxf>
      <font/>
    </dxf>
  </rfmt>
  <rcc rId="4414" sId="2">
    <nc r="F177">
      <f>_xll.BDP(C177,$F$3)</f>
    </nc>
  </rcc>
  <rfmt sheetId="2" sqref="F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7" start="0" length="2147483647">
    <dxf>
      <font/>
    </dxf>
  </rfmt>
  <rfmt sheetId="2" sqref="F177" start="0" length="2147483647">
    <dxf>
      <font/>
    </dxf>
  </rfmt>
  <rcc rId="4415" sId="2">
    <nc r="G177">
      <f>_xll.BDP(C177,$G$3)</f>
    </nc>
  </rcc>
  <rfmt sheetId="2" sqref="G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7" start="0" length="2147483647">
    <dxf>
      <font/>
    </dxf>
  </rfmt>
  <rfmt sheetId="2" sqref="G177" start="0" length="2147483647">
    <dxf>
      <font/>
    </dxf>
  </rfmt>
  <rcc rId="4416" sId="2">
    <nc r="Z177">
      <f>_xll.BDH(C177,$Z$3,$D$1,$D$1)</f>
    </nc>
  </rcc>
  <rfmt sheetId="2" sqref="Z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7" start="0" length="0">
    <dxf>
      <fill>
        <patternFill patternType="solid">
          <bgColor rgb="FFF2F2F2"/>
        </patternFill>
      </fill>
    </dxf>
  </rfmt>
  <rfmt sheetId="2" sqref="Z177" start="0" length="2147483647">
    <dxf>
      <font/>
    </dxf>
  </rfmt>
  <rfmt sheetId="2" sqref="Z177" start="0" length="2147483647">
    <dxf>
      <font/>
    </dxf>
  </rfmt>
  <rcc rId="4417" sId="2">
    <nc r="H177">
      <f>IF(OR(OR(G177="#N/A N/A",G177="#N/A Real Time"),OR(F177="#N/A N/A",F177="#N/A Real Time")),0,  G177 - F177)</f>
    </nc>
  </rcc>
  <rfmt sheetId="2" sqref="H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7" start="0" length="2147483647">
    <dxf>
      <font/>
    </dxf>
  </rfmt>
  <rfmt sheetId="2" sqref="H177" start="0" length="2147483647">
    <dxf>
      <font/>
    </dxf>
  </rfmt>
  <rcc rId="4418" sId="2">
    <nc r="I177">
      <f>IF(OR(F177=0,F177="#N/A N/A"),0,H177 / F177*100)</f>
    </nc>
  </rcc>
  <rfmt sheetId="2" sqref="I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7" start="0" length="2147483647">
    <dxf>
      <font/>
    </dxf>
  </rfmt>
  <rfmt sheetId="2" sqref="I177" start="0" length="2147483647">
    <dxf>
      <font/>
    </dxf>
  </rfmt>
  <rcc rId="4419" sId="2" numFmtId="4">
    <nc r="J177">
      <v>-48898</v>
    </nc>
  </rcc>
  <rfmt sheetId="2" sqref="J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7" start="0" length="2147483647">
    <dxf>
      <font/>
    </dxf>
  </rfmt>
  <rfmt sheetId="2" sqref="J177" start="0" length="2147483647">
    <dxf>
      <font/>
    </dxf>
  </rfmt>
  <rcc rId="4420" sId="2">
    <nc r="K177">
      <f>CONCATENATE(D244,D177, " Curncy")</f>
    </nc>
  </rcc>
  <rfmt sheetId="2" sqref="K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7" start="0" length="2147483647">
    <dxf>
      <font/>
    </dxf>
  </rfmt>
  <rfmt sheetId="2" sqref="K177" start="0" length="2147483647">
    <dxf>
      <font/>
    </dxf>
  </rfmt>
  <rcc rId="4421" sId="2">
    <nc r="L177">
      <f>IF(D177 = D244,1,_xll.BDP(K177,$L$3))</f>
    </nc>
  </rcc>
  <rfmt sheetId="2" sqref="L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7" start="0" length="2147483647">
    <dxf>
      <font/>
    </dxf>
  </rfmt>
  <rfmt sheetId="2" sqref="L177" start="0" length="2147483647">
    <dxf>
      <font/>
    </dxf>
  </rfmt>
  <rcc rId="4422" sId="2">
    <nc r="M177">
      <f>IF(D177 = D244,1,_xll.BDP(K177,$M$3)*L177)</f>
    </nc>
  </rcc>
  <rfmt sheetId="2" sqref="M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7" start="0" length="2147483647">
    <dxf>
      <font/>
    </dxf>
  </rfmt>
  <rfmt sheetId="2" sqref="M177" start="0" length="2147483647">
    <dxf>
      <font/>
    </dxf>
  </rfmt>
  <rcc rId="4423" sId="2">
    <nc r="N177">
      <f>H177*J177*T177/M177</f>
    </nc>
  </rcc>
  <rfmt sheetId="2" sqref="N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7" start="0" length="2147483647">
    <dxf>
      <font/>
    </dxf>
  </rfmt>
  <rfmt sheetId="2" sqref="N177" start="0" length="2147483647">
    <dxf>
      <font/>
    </dxf>
  </rfmt>
  <rcc rId="4424" sId="2">
    <nc r="O177">
      <f>N177 / Y244</f>
    </nc>
  </rcc>
  <rfmt sheetId="2" sqref="O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7" start="0" length="2147483647">
    <dxf>
      <font/>
    </dxf>
  </rfmt>
  <rfmt sheetId="2" sqref="O177" start="0" length="2147483647">
    <dxf>
      <font/>
    </dxf>
  </rfmt>
  <rcc rId="4425" sId="2">
    <nc r="P177">
      <f>IF(J177=0,0,G177*J177*T177/M177)</f>
    </nc>
  </rcc>
  <rfmt sheetId="2" sqref="P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7" start="0" length="2147483647">
    <dxf>
      <font/>
    </dxf>
  </rfmt>
  <rfmt sheetId="2" sqref="P177" start="0" length="2147483647">
    <dxf>
      <font/>
    </dxf>
  </rfmt>
  <rcc rId="4426" sId="2">
    <nc r="Q177">
      <f>P177 / Y244*100</f>
    </nc>
  </rcc>
  <rfmt sheetId="2" sqref="Q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7" start="0" length="2147483647">
    <dxf>
      <font/>
    </dxf>
  </rfmt>
  <rfmt sheetId="2" sqref="Q177" start="0" length="2147483647">
    <dxf>
      <font/>
    </dxf>
  </rfmt>
  <rcc rId="4427" sId="2">
    <nc r="R177">
      <f>IF(Q177&lt;0,Q177,0)</f>
    </nc>
  </rcc>
  <rfmt sheetId="2" sqref="R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7" start="0" length="2147483647">
    <dxf>
      <font/>
    </dxf>
  </rfmt>
  <rfmt sheetId="2" sqref="R177" start="0" length="2147483647">
    <dxf>
      <font/>
    </dxf>
  </rfmt>
  <rcc rId="4428" sId="2">
    <nc r="S177">
      <f>IF(Q177&gt;0,Q177,0)</f>
    </nc>
  </rcc>
  <rfmt sheetId="2" sqref="S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7" start="0" length="2147483647">
    <dxf>
      <font/>
    </dxf>
  </rfmt>
  <rfmt sheetId="2" sqref="S177" start="0" length="2147483647">
    <dxf>
      <font/>
    </dxf>
  </rfmt>
  <rcc rId="4429" sId="2">
    <nc r="T177">
      <f>IF(EXACT(D177,UPPER(D177)),1,0.01)/V177</f>
    </nc>
  </rcc>
  <rfmt sheetId="2" sqref="T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7" start="0" length="2147483647">
    <dxf>
      <font/>
    </dxf>
  </rfmt>
  <rfmt sheetId="2" sqref="T177" start="0" length="2147483647">
    <dxf>
      <font/>
    </dxf>
  </rfmt>
  <rcc rId="4430" sId="2">
    <nc r="U177">
      <v>0</v>
    </nc>
  </rcc>
  <rfmt sheetId="2" sqref="U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7" start="0" length="2147483647">
    <dxf>
      <font/>
    </dxf>
  </rfmt>
  <rfmt sheetId="2" sqref="U177" start="0" length="2147483647">
    <dxf>
      <font/>
    </dxf>
  </rfmt>
  <rcc rId="4431" sId="2">
    <nc r="V177">
      <v>1</v>
    </nc>
  </rcc>
  <rfmt sheetId="2" sqref="V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7" start="0" length="2147483647">
    <dxf>
      <font/>
    </dxf>
  </rfmt>
  <rfmt sheetId="2" sqref="V177" start="0" length="2147483647">
    <dxf>
      <font/>
    </dxf>
  </rfmt>
  <rcc rId="4432" sId="2">
    <nc r="W177">
      <f>IF(AND(Q177&lt;0,O177&gt;0),O177,0)</f>
    </nc>
  </rcc>
  <rfmt sheetId="2" sqref="W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7" start="0" length="2147483647">
    <dxf>
      <font/>
    </dxf>
  </rfmt>
  <rfmt sheetId="2" sqref="W177" start="0" length="2147483647">
    <dxf>
      <font/>
    </dxf>
  </rfmt>
  <rcc rId="4433" sId="2">
    <nc r="X177">
      <f>IF(AND(Q177&gt;0,O177&gt;0),O177,0)</f>
    </nc>
  </rcc>
  <rfmt sheetId="2" sqref="X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7" start="0" length="2147483647">
    <dxf>
      <font/>
    </dxf>
  </rfmt>
  <rfmt sheetId="2" sqref="X177" start="0" length="2147483647">
    <dxf>
      <font/>
    </dxf>
  </rfmt>
  <rcc rId="4434" sId="2">
    <nc r="AA177">
      <f>IF(OR(OR(F177="#N/A N/A",F177="#N/A Real Time"),OR(Z177="#N/A N/A",Z177="#N/A Real Time")),0,  F177 - Z177)</f>
    </nc>
  </rcc>
  <rfmt sheetId="2" sqref="AA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7" start="0" length="0">
    <dxf>
      <fill>
        <patternFill patternType="solid">
          <bgColor rgb="FFF2F2F2"/>
        </patternFill>
      </fill>
    </dxf>
  </rfmt>
  <rfmt sheetId="2" sqref="AA177" start="0" length="2147483647">
    <dxf>
      <font/>
    </dxf>
  </rfmt>
  <rfmt sheetId="2" sqref="AA177" start="0" length="2147483647">
    <dxf>
      <font/>
    </dxf>
  </rfmt>
  <rcc rId="4435" sId="2">
    <nc r="AB177">
      <f>IF(OR(Z177=0,Z177="#N/A N/A"),0,AA177 / Z177*100)</f>
    </nc>
  </rcc>
  <rfmt sheetId="2" sqref="AB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7" start="0" length="0">
    <dxf>
      <fill>
        <patternFill patternType="solid">
          <bgColor rgb="FFF2F2F2"/>
        </patternFill>
      </fill>
    </dxf>
  </rfmt>
  <rfmt sheetId="2" sqref="AB177" start="0" length="2147483647">
    <dxf>
      <font/>
    </dxf>
  </rfmt>
  <rfmt sheetId="2" sqref="AB177" start="0" length="2147483647">
    <dxf>
      <font/>
    </dxf>
  </rfmt>
  <rcc rId="4436" sId="2" numFmtId="4">
    <nc r="AC177">
      <v>-48898</v>
    </nc>
  </rcc>
  <rfmt sheetId="2" sqref="AC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7" start="0" length="0">
    <dxf>
      <fill>
        <patternFill patternType="solid">
          <bgColor rgb="FFF2F2F2"/>
        </patternFill>
      </fill>
    </dxf>
  </rfmt>
  <rfmt sheetId="2" sqref="AC177" start="0" length="2147483647">
    <dxf>
      <font/>
    </dxf>
  </rfmt>
  <rfmt sheetId="2" sqref="AC177" start="0" length="2147483647">
    <dxf>
      <font/>
    </dxf>
  </rfmt>
  <rcc rId="4437" sId="2">
    <nc r="AD177">
      <f>IF(D177 = D244,1,_xll.BDP(K177,$AD$3)*L177)</f>
    </nc>
  </rcc>
  <rfmt sheetId="2" sqref="AD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7" start="0" length="0">
    <dxf>
      <fill>
        <patternFill patternType="solid">
          <bgColor rgb="FFF2F2F2"/>
        </patternFill>
      </fill>
    </dxf>
  </rfmt>
  <rfmt sheetId="2" sqref="AD177" start="0" length="2147483647">
    <dxf>
      <font/>
    </dxf>
  </rfmt>
  <rfmt sheetId="2" sqref="AD177" start="0" length="2147483647">
    <dxf>
      <font/>
    </dxf>
  </rfmt>
  <rcc rId="4438" sId="2">
    <nc r="AE177">
      <f>AA177*AC177*T177/AD177 / AF244</f>
    </nc>
  </rcc>
  <rfmt sheetId="2" sqref="AE1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7" start="0" length="0">
    <dxf>
      <fill>
        <patternFill patternType="solid">
          <bgColor rgb="FFF2F2F2"/>
        </patternFill>
      </fill>
    </dxf>
  </rfmt>
  <rfmt sheetId="2" sqref="AE177" start="0" length="2147483647">
    <dxf>
      <font/>
    </dxf>
  </rfmt>
  <rfmt sheetId="2" sqref="AE177" start="0" length="2147483647">
    <dxf>
      <font/>
    </dxf>
  </rfmt>
  <rrc rId="4439" sId="2" ref="A178:XFD17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78:AF178" start="0" length="0">
    <dxf>
      <fill>
        <patternFill patternType="none">
          <bgColor indexed="65"/>
        </patternFill>
      </fill>
    </dxf>
  </rfmt>
  <rfmt sheetId="2" sqref="A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78" start="0" length="2147483647">
    <dxf>
      <font/>
    </dxf>
  </rfmt>
  <rfmt sheetId="2" sqref="A178" start="0" length="2147483647">
    <dxf>
      <font/>
    </dxf>
  </rfmt>
  <rfmt sheetId="2" sqref="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8" start="0" length="2147483647">
    <dxf>
      <font/>
    </dxf>
  </rfmt>
  <rfmt sheetId="2" sqref="B178" start="0" length="2147483647">
    <dxf>
      <font/>
    </dxf>
  </rfmt>
  <rfmt sheetId="2" sqref="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8" start="0" length="2147483647">
    <dxf>
      <font/>
    </dxf>
  </rfmt>
  <rfmt sheetId="2" sqref="C178" start="0" length="2147483647">
    <dxf>
      <font/>
    </dxf>
  </rfmt>
  <rfmt sheetId="2" sqref="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8" start="0" length="2147483647">
    <dxf>
      <font/>
    </dxf>
  </rfmt>
  <rfmt sheetId="2" sqref="D178" start="0" length="2147483647">
    <dxf>
      <font/>
    </dxf>
  </rfmt>
  <rfmt sheetId="2" sqref="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8" start="0" length="2147483647">
    <dxf>
      <font/>
    </dxf>
  </rfmt>
  <rfmt sheetId="2" sqref="E178" start="0" length="2147483647">
    <dxf>
      <font/>
    </dxf>
  </rfmt>
  <rfmt sheetId="2" sqref="F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8" start="0" length="2147483647">
    <dxf>
      <font/>
    </dxf>
  </rfmt>
  <rfmt sheetId="2" sqref="F178" start="0" length="2147483647">
    <dxf>
      <font/>
    </dxf>
  </rfmt>
  <rfmt sheetId="2" sqref="G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8" start="0" length="2147483647">
    <dxf>
      <font/>
    </dxf>
  </rfmt>
  <rfmt sheetId="2" sqref="G178" start="0" length="2147483647">
    <dxf>
      <font/>
    </dxf>
  </rfmt>
  <rfmt sheetId="2" sqref="H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8" start="0" length="2147483647">
    <dxf>
      <font/>
    </dxf>
  </rfmt>
  <rfmt sheetId="2" sqref="H178" start="0" length="2147483647">
    <dxf>
      <font/>
    </dxf>
  </rfmt>
  <rfmt sheetId="2" sqref="I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8" start="0" length="2147483647">
    <dxf>
      <font/>
    </dxf>
  </rfmt>
  <rfmt sheetId="2" sqref="I178" start="0" length="2147483647">
    <dxf>
      <font/>
    </dxf>
  </rfmt>
  <rfmt sheetId="2" sqref="J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8" start="0" length="2147483647">
    <dxf>
      <font/>
    </dxf>
  </rfmt>
  <rfmt sheetId="2" sqref="J178" start="0" length="2147483647">
    <dxf>
      <font/>
    </dxf>
  </rfmt>
  <rfmt sheetId="2" sqref="K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8" start="0" length="2147483647">
    <dxf>
      <font/>
    </dxf>
  </rfmt>
  <rfmt sheetId="2" sqref="K178" start="0" length="2147483647">
    <dxf>
      <font/>
    </dxf>
  </rfmt>
  <rfmt sheetId="2" sqref="L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8" start="0" length="2147483647">
    <dxf>
      <font/>
    </dxf>
  </rfmt>
  <rfmt sheetId="2" sqref="L178" start="0" length="2147483647">
    <dxf>
      <font/>
    </dxf>
  </rfmt>
  <rfmt sheetId="2" sqref="M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8" start="0" length="2147483647">
    <dxf>
      <font/>
    </dxf>
  </rfmt>
  <rfmt sheetId="2" sqref="M178" start="0" length="2147483647">
    <dxf>
      <font/>
    </dxf>
  </rfmt>
  <rfmt sheetId="2" sqref="N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8" start="0" length="2147483647">
    <dxf>
      <font/>
    </dxf>
  </rfmt>
  <rfmt sheetId="2" sqref="N178" start="0" length="2147483647">
    <dxf>
      <font/>
    </dxf>
  </rfmt>
  <rfmt sheetId="2" sqref="O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8" start="0" length="2147483647">
    <dxf>
      <font/>
    </dxf>
  </rfmt>
  <rfmt sheetId="2" sqref="O178" start="0" length="2147483647">
    <dxf>
      <font/>
    </dxf>
  </rfmt>
  <rfmt sheetId="2" sqref="P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8" start="0" length="2147483647">
    <dxf>
      <font/>
    </dxf>
  </rfmt>
  <rfmt sheetId="2" sqref="P178" start="0" length="2147483647">
    <dxf>
      <font/>
    </dxf>
  </rfmt>
  <rfmt sheetId="2" sqref="Q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8" start="0" length="2147483647">
    <dxf>
      <font/>
    </dxf>
  </rfmt>
  <rfmt sheetId="2" sqref="Q178" start="0" length="2147483647">
    <dxf>
      <font/>
    </dxf>
  </rfmt>
  <rfmt sheetId="2" sqref="R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8" start="0" length="2147483647">
    <dxf>
      <font/>
    </dxf>
  </rfmt>
  <rfmt sheetId="2" sqref="R178" start="0" length="2147483647">
    <dxf>
      <font/>
    </dxf>
  </rfmt>
  <rfmt sheetId="2" sqref="S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8" start="0" length="2147483647">
    <dxf>
      <font/>
    </dxf>
  </rfmt>
  <rfmt sheetId="2" sqref="S178" start="0" length="2147483647">
    <dxf>
      <font/>
    </dxf>
  </rfmt>
  <rfmt sheetId="2" sqref="T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8" start="0" length="2147483647">
    <dxf>
      <font/>
    </dxf>
  </rfmt>
  <rfmt sheetId="2" sqref="T178" start="0" length="2147483647">
    <dxf>
      <font/>
    </dxf>
  </rfmt>
  <rfmt sheetId="2" sqref="U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8" start="0" length="2147483647">
    <dxf>
      <font/>
    </dxf>
  </rfmt>
  <rfmt sheetId="2" sqref="U178" start="0" length="2147483647">
    <dxf>
      <font/>
    </dxf>
  </rfmt>
  <rfmt sheetId="2" sqref="V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8" start="0" length="2147483647">
    <dxf>
      <font/>
    </dxf>
  </rfmt>
  <rfmt sheetId="2" sqref="V178" start="0" length="2147483647">
    <dxf>
      <font/>
    </dxf>
  </rfmt>
  <rfmt sheetId="2" sqref="W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8" start="0" length="2147483647">
    <dxf>
      <font/>
    </dxf>
  </rfmt>
  <rfmt sheetId="2" sqref="W178" start="0" length="2147483647">
    <dxf>
      <font/>
    </dxf>
  </rfmt>
  <rfmt sheetId="2" sqref="X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8" start="0" length="2147483647">
    <dxf>
      <font/>
    </dxf>
  </rfmt>
  <rfmt sheetId="2" sqref="X178" start="0" length="2147483647">
    <dxf>
      <font/>
    </dxf>
  </rfmt>
  <rfmt sheetId="2" sqref="Y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78" start="0" length="2147483647">
    <dxf>
      <font/>
    </dxf>
  </rfmt>
  <rfmt sheetId="2" sqref="Y178" start="0" length="2147483647">
    <dxf>
      <font/>
    </dxf>
  </rfmt>
  <rfmt sheetId="2" sqref="Z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8" start="0" length="0">
    <dxf>
      <fill>
        <patternFill patternType="solid">
          <bgColor rgb="FFF2F2F2"/>
        </patternFill>
      </fill>
    </dxf>
  </rfmt>
  <rfmt sheetId="2" sqref="Z178" start="0" length="2147483647">
    <dxf>
      <font/>
    </dxf>
  </rfmt>
  <rfmt sheetId="2" sqref="Z178" start="0" length="2147483647">
    <dxf>
      <font/>
    </dxf>
  </rfmt>
  <rfmt sheetId="2" sqref="AA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8" start="0" length="0">
    <dxf>
      <fill>
        <patternFill patternType="solid">
          <bgColor rgb="FFF2F2F2"/>
        </patternFill>
      </fill>
    </dxf>
  </rfmt>
  <rfmt sheetId="2" sqref="AA178" start="0" length="2147483647">
    <dxf>
      <font/>
    </dxf>
  </rfmt>
  <rfmt sheetId="2" sqref="AA178" start="0" length="2147483647">
    <dxf>
      <font/>
    </dxf>
  </rfmt>
  <rfmt sheetId="2" sqref="A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8" start="0" length="0">
    <dxf>
      <fill>
        <patternFill patternType="solid">
          <bgColor rgb="FFF2F2F2"/>
        </patternFill>
      </fill>
    </dxf>
  </rfmt>
  <rfmt sheetId="2" sqref="AB178" start="0" length="2147483647">
    <dxf>
      <font/>
    </dxf>
  </rfmt>
  <rfmt sheetId="2" sqref="AB178" start="0" length="2147483647">
    <dxf>
      <font/>
    </dxf>
  </rfmt>
  <rfmt sheetId="2" sqref="A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8" start="0" length="0">
    <dxf>
      <fill>
        <patternFill patternType="solid">
          <bgColor rgb="FFF2F2F2"/>
        </patternFill>
      </fill>
    </dxf>
  </rfmt>
  <rfmt sheetId="2" sqref="AC178" start="0" length="2147483647">
    <dxf>
      <font/>
    </dxf>
  </rfmt>
  <rfmt sheetId="2" sqref="AC178" start="0" length="2147483647">
    <dxf>
      <font/>
    </dxf>
  </rfmt>
  <rfmt sheetId="2" sqref="A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8" start="0" length="0">
    <dxf>
      <fill>
        <patternFill patternType="solid">
          <bgColor rgb="FFF2F2F2"/>
        </patternFill>
      </fill>
    </dxf>
  </rfmt>
  <rfmt sheetId="2" sqref="AD178" start="0" length="2147483647">
    <dxf>
      <font/>
    </dxf>
  </rfmt>
  <rfmt sheetId="2" sqref="AD178" start="0" length="2147483647">
    <dxf>
      <font/>
    </dxf>
  </rfmt>
  <rfmt sheetId="2" sqref="A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8" start="0" length="0">
    <dxf>
      <fill>
        <patternFill patternType="solid">
          <bgColor rgb="FFF2F2F2"/>
        </patternFill>
      </fill>
    </dxf>
  </rfmt>
  <rfmt sheetId="2" sqref="AE178" start="0" length="2147483647">
    <dxf>
      <font/>
    </dxf>
  </rfmt>
  <rfmt sheetId="2" sqref="AE178" start="0" length="2147483647">
    <dxf>
      <font/>
    </dxf>
  </rfmt>
  <rfmt sheetId="2" sqref="AF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78" start="0" length="0">
    <dxf>
      <fill>
        <patternFill patternType="solid">
          <bgColor rgb="FFF2F2F2"/>
        </patternFill>
      </fill>
    </dxf>
  </rfmt>
  <rfmt sheetId="2" sqref="AF178" start="0" length="2147483647">
    <dxf>
      <font/>
    </dxf>
  </rfmt>
  <rfmt sheetId="2" sqref="AF178" start="0" length="2147483647">
    <dxf>
      <font/>
    </dxf>
  </rfmt>
  <rcc rId="4440" sId="2">
    <nc r="B178">
      <v>28228</v>
    </nc>
  </rcc>
  <rfmt sheetId="2" sqref="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78" start="0" length="2147483647">
    <dxf>
      <font/>
    </dxf>
  </rfmt>
  <rfmt sheetId="2" sqref="B178" start="0" length="2147483647">
    <dxf>
      <font/>
    </dxf>
  </rfmt>
  <rfmt sheetId="2" sqref="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78" start="0" length="2147483647">
    <dxf>
      <font/>
    </dxf>
  </rfmt>
  <rfmt sheetId="2" sqref="C178" start="0" length="2147483647">
    <dxf>
      <font/>
    </dxf>
  </rfmt>
  <rcc rId="4441" sId="2">
    <nc r="E178" t="inlineStr">
      <is>
        <t>S4 Capital</t>
      </is>
    </nc>
  </rcc>
  <rfmt sheetId="2" sqref="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78" start="0" length="2147483647">
    <dxf>
      <font/>
    </dxf>
  </rfmt>
  <rfmt sheetId="2" sqref="E178" start="0" length="2147483647">
    <dxf>
      <font/>
    </dxf>
  </rfmt>
  <rcc rId="4442" sId="2">
    <nc r="D178" t="inlineStr">
      <is>
        <t>GBp</t>
      </is>
    </nc>
  </rcc>
  <rfmt sheetId="2" sqref="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78" start="0" length="2147483647">
    <dxf>
      <font/>
    </dxf>
  </rfmt>
  <rfmt sheetId="2" sqref="D178" start="0" length="2147483647">
    <dxf>
      <font/>
    </dxf>
  </rfmt>
  <rcc rId="4443" sId="2" numFmtId="34">
    <nc r="F178">
      <v>117</v>
    </nc>
  </rcc>
  <rfmt sheetId="2" sqref="F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78" start="0" length="2147483647">
    <dxf>
      <font/>
    </dxf>
  </rfmt>
  <rfmt sheetId="2" sqref="F178" start="0" length="2147483647">
    <dxf>
      <font/>
    </dxf>
  </rfmt>
  <rcc rId="4444" sId="2" numFmtId="34">
    <nc r="G178">
      <v>117</v>
    </nc>
  </rcc>
  <rfmt sheetId="2" sqref="G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78" start="0" length="2147483647">
    <dxf>
      <font/>
    </dxf>
  </rfmt>
  <rfmt sheetId="2" sqref="G178" start="0" length="2147483647">
    <dxf>
      <font/>
    </dxf>
  </rfmt>
  <rcc rId="4445" sId="2" numFmtId="34">
    <nc r="Z178">
      <v>117</v>
    </nc>
  </rcc>
  <rfmt sheetId="2" sqref="Z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78" start="0" length="0">
    <dxf>
      <fill>
        <patternFill patternType="solid">
          <bgColor rgb="FFF2F2F2"/>
        </patternFill>
      </fill>
    </dxf>
  </rfmt>
  <rfmt sheetId="2" sqref="Z178" start="0" length="2147483647">
    <dxf>
      <font/>
    </dxf>
  </rfmt>
  <rfmt sheetId="2" sqref="Z178" start="0" length="2147483647">
    <dxf>
      <font/>
    </dxf>
  </rfmt>
  <rcc rId="4446" sId="2">
    <nc r="H178">
      <f>IF(OR(OR(G178="#N/A N/A",G178="#N/A Real Time"),OR(F178="#N/A N/A",F178="#N/A Real Time")),0,  G178 - F178)</f>
    </nc>
  </rcc>
  <rfmt sheetId="2" sqref="H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78" start="0" length="2147483647">
    <dxf>
      <font/>
    </dxf>
  </rfmt>
  <rfmt sheetId="2" sqref="H178" start="0" length="2147483647">
    <dxf>
      <font/>
    </dxf>
  </rfmt>
  <rcc rId="4447" sId="2">
    <nc r="I178">
      <f>IF(OR(F178=0,F178="#N/A N/A"),0,H178 / F178*100)</f>
    </nc>
  </rcc>
  <rfmt sheetId="2" sqref="I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78" start="0" length="2147483647">
    <dxf>
      <font/>
    </dxf>
  </rfmt>
  <rfmt sheetId="2" sqref="I178" start="0" length="2147483647">
    <dxf>
      <font/>
    </dxf>
  </rfmt>
  <rcc rId="4448" sId="2" numFmtId="4">
    <nc r="J178">
      <v>874275</v>
    </nc>
  </rcc>
  <rfmt sheetId="2" sqref="J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78" start="0" length="2147483647">
    <dxf>
      <font/>
    </dxf>
  </rfmt>
  <rfmt sheetId="2" sqref="J178" start="0" length="2147483647">
    <dxf>
      <font/>
    </dxf>
  </rfmt>
  <rcc rId="4449" sId="2">
    <nc r="K178">
      <f>CONCATENATE(D245,D178, " Curncy")</f>
    </nc>
  </rcc>
  <rfmt sheetId="2" sqref="K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78" start="0" length="2147483647">
    <dxf>
      <font/>
    </dxf>
  </rfmt>
  <rfmt sheetId="2" sqref="K178" start="0" length="2147483647">
    <dxf>
      <font/>
    </dxf>
  </rfmt>
  <rcc rId="4450" sId="2">
    <nc r="L178">
      <f>IF(D178 = D245,1,_xll.BDP(K178,$L$3))</f>
    </nc>
  </rcc>
  <rfmt sheetId="2" sqref="L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78" start="0" length="2147483647">
    <dxf>
      <font/>
    </dxf>
  </rfmt>
  <rfmt sheetId="2" sqref="L178" start="0" length="2147483647">
    <dxf>
      <font/>
    </dxf>
  </rfmt>
  <rcc rId="4451" sId="2">
    <nc r="M178">
      <f>IF(D178 = D245,1,_xll.BDP(K178,$M$3)*L178)</f>
    </nc>
  </rcc>
  <rfmt sheetId="2" sqref="M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78" start="0" length="2147483647">
    <dxf>
      <font/>
    </dxf>
  </rfmt>
  <rfmt sheetId="2" sqref="M178" start="0" length="2147483647">
    <dxf>
      <font/>
    </dxf>
  </rfmt>
  <rcc rId="4452" sId="2">
    <nc r="N178">
      <f>H178*J178*T178/M178</f>
    </nc>
  </rcc>
  <rfmt sheetId="2" sqref="N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78" start="0" length="2147483647">
    <dxf>
      <font/>
    </dxf>
  </rfmt>
  <rfmt sheetId="2" sqref="N178" start="0" length="2147483647">
    <dxf>
      <font/>
    </dxf>
  </rfmt>
  <rcc rId="4453" sId="2">
    <nc r="O178">
      <f>N178 / Y245</f>
    </nc>
  </rcc>
  <rfmt sheetId="2" sqref="O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78" start="0" length="2147483647">
    <dxf>
      <font/>
    </dxf>
  </rfmt>
  <rfmt sheetId="2" sqref="O178" start="0" length="2147483647">
    <dxf>
      <font/>
    </dxf>
  </rfmt>
  <rcc rId="4454" sId="2">
    <nc r="P178">
      <f>IF(J178=0,0,G178*J178*T178/M178)</f>
    </nc>
  </rcc>
  <rfmt sheetId="2" sqref="P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78" start="0" length="2147483647">
    <dxf>
      <font/>
    </dxf>
  </rfmt>
  <rfmt sheetId="2" sqref="P178" start="0" length="2147483647">
    <dxf>
      <font/>
    </dxf>
  </rfmt>
  <rcc rId="4455" sId="2">
    <nc r="Q178">
      <f>P178 / Y245*100</f>
    </nc>
  </rcc>
  <rfmt sheetId="2" sqref="Q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78" start="0" length="2147483647">
    <dxf>
      <font/>
    </dxf>
  </rfmt>
  <rfmt sheetId="2" sqref="Q178" start="0" length="2147483647">
    <dxf>
      <font/>
    </dxf>
  </rfmt>
  <rcc rId="4456" sId="2">
    <nc r="R178">
      <f>IF(Q178&lt;0,Q178,0)</f>
    </nc>
  </rcc>
  <rfmt sheetId="2" sqref="R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78" start="0" length="2147483647">
    <dxf>
      <font/>
    </dxf>
  </rfmt>
  <rfmt sheetId="2" sqref="R178" start="0" length="2147483647">
    <dxf>
      <font/>
    </dxf>
  </rfmt>
  <rcc rId="4457" sId="2">
    <nc r="S178">
      <f>IF(Q178&gt;0,Q178,0)</f>
    </nc>
  </rcc>
  <rfmt sheetId="2" sqref="S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78" start="0" length="2147483647">
    <dxf>
      <font/>
    </dxf>
  </rfmt>
  <rfmt sheetId="2" sqref="S178" start="0" length="2147483647">
    <dxf>
      <font/>
    </dxf>
  </rfmt>
  <rcc rId="4458" sId="2">
    <nc r="T178">
      <f>IF(EXACT(D178,UPPER(D178)),1,0.01)/V178</f>
    </nc>
  </rcc>
  <rfmt sheetId="2" sqref="T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78" start="0" length="2147483647">
    <dxf>
      <font/>
    </dxf>
  </rfmt>
  <rfmt sheetId="2" sqref="T178" start="0" length="2147483647">
    <dxf>
      <font/>
    </dxf>
  </rfmt>
  <rcc rId="4459" sId="2">
    <nc r="U178">
      <v>1</v>
    </nc>
  </rcc>
  <rfmt sheetId="2" sqref="U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78" start="0" length="2147483647">
    <dxf>
      <font/>
    </dxf>
  </rfmt>
  <rfmt sheetId="2" sqref="U178" start="0" length="2147483647">
    <dxf>
      <font/>
    </dxf>
  </rfmt>
  <rcc rId="4460" sId="2">
    <nc r="V178">
      <v>1</v>
    </nc>
  </rcc>
  <rfmt sheetId="2" sqref="V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78" start="0" length="2147483647">
    <dxf>
      <font/>
    </dxf>
  </rfmt>
  <rfmt sheetId="2" sqref="V178" start="0" length="2147483647">
    <dxf>
      <font/>
    </dxf>
  </rfmt>
  <rcc rId="4461" sId="2">
    <nc r="W178">
      <f>IF(AND(Q178&lt;0,O178&gt;0),O178,0)</f>
    </nc>
  </rcc>
  <rfmt sheetId="2" sqref="W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78" start="0" length="2147483647">
    <dxf>
      <font/>
    </dxf>
  </rfmt>
  <rfmt sheetId="2" sqref="W178" start="0" length="2147483647">
    <dxf>
      <font/>
    </dxf>
  </rfmt>
  <rcc rId="4462" sId="2">
    <nc r="X178">
      <f>IF(AND(Q178&gt;0,O178&gt;0),O178,0)</f>
    </nc>
  </rcc>
  <rfmt sheetId="2" sqref="X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78" start="0" length="2147483647">
    <dxf>
      <font/>
    </dxf>
  </rfmt>
  <rfmt sheetId="2" sqref="X178" start="0" length="2147483647">
    <dxf>
      <font/>
    </dxf>
  </rfmt>
  <rcc rId="4463" sId="2">
    <nc r="AA178">
      <f>IF(OR(OR(F178="#N/A N/A",F178="#N/A Real Time"),OR(Z178="#N/A N/A",Z178="#N/A Real Time")),0,  F178 - Z178)</f>
    </nc>
  </rcc>
  <rfmt sheetId="2" sqref="AA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78" start="0" length="0">
    <dxf>
      <fill>
        <patternFill patternType="solid">
          <bgColor rgb="FFF2F2F2"/>
        </patternFill>
      </fill>
    </dxf>
  </rfmt>
  <rfmt sheetId="2" sqref="AA178" start="0" length="2147483647">
    <dxf>
      <font/>
    </dxf>
  </rfmt>
  <rfmt sheetId="2" sqref="AA178" start="0" length="2147483647">
    <dxf>
      <font/>
    </dxf>
  </rfmt>
  <rcc rId="4464" sId="2">
    <nc r="AB178">
      <f>IF(OR(Z178=0,Z178="#N/A N/A"),0,AA178 / Z178*100)</f>
    </nc>
  </rcc>
  <rfmt sheetId="2" sqref="AB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78" start="0" length="0">
    <dxf>
      <fill>
        <patternFill patternType="solid">
          <bgColor rgb="FFF2F2F2"/>
        </patternFill>
      </fill>
    </dxf>
  </rfmt>
  <rfmt sheetId="2" sqref="AB178" start="0" length="2147483647">
    <dxf>
      <font/>
    </dxf>
  </rfmt>
  <rfmt sheetId="2" sqref="AB178" start="0" length="2147483647">
    <dxf>
      <font/>
    </dxf>
  </rfmt>
  <rcc rId="4465" sId="2" numFmtId="4">
    <nc r="AC178">
      <v>874275</v>
    </nc>
  </rcc>
  <rfmt sheetId="2" sqref="AC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78" start="0" length="0">
    <dxf>
      <fill>
        <patternFill patternType="solid">
          <bgColor rgb="FFF2F2F2"/>
        </patternFill>
      </fill>
    </dxf>
  </rfmt>
  <rfmt sheetId="2" sqref="AC178" start="0" length="2147483647">
    <dxf>
      <font/>
    </dxf>
  </rfmt>
  <rfmt sheetId="2" sqref="AC178" start="0" length="2147483647">
    <dxf>
      <font/>
    </dxf>
  </rfmt>
  <rcc rId="4466" sId="2">
    <nc r="AD178">
      <f>IF(D178 = D245,1,_xll.BDP(K178,$AD$3)*L178)</f>
    </nc>
  </rcc>
  <rfmt sheetId="2" sqref="AD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78" start="0" length="0">
    <dxf>
      <fill>
        <patternFill patternType="solid">
          <bgColor rgb="FFF2F2F2"/>
        </patternFill>
      </fill>
    </dxf>
  </rfmt>
  <rfmt sheetId="2" sqref="AD178" start="0" length="2147483647">
    <dxf>
      <font/>
    </dxf>
  </rfmt>
  <rfmt sheetId="2" sqref="AD178" start="0" length="2147483647">
    <dxf>
      <font/>
    </dxf>
  </rfmt>
  <rcc rId="4467" sId="2">
    <nc r="AE178">
      <f>AA178*AC178*T178/AD178 / AF245</f>
    </nc>
  </rcc>
  <rfmt sheetId="2" sqref="AE1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78" start="0" length="0">
    <dxf>
      <fill>
        <patternFill patternType="solid">
          <bgColor rgb="FFF2F2F2"/>
        </patternFill>
      </fill>
    </dxf>
  </rfmt>
  <rfmt sheetId="2" sqref="AE178" start="0" length="2147483647">
    <dxf>
      <font/>
    </dxf>
  </rfmt>
  <rfmt sheetId="2" sqref="AE178" start="0" length="2147483647">
    <dxf>
      <font/>
    </dxf>
  </rfmt>
  <rcc rId="4468" sId="2" numFmtId="4">
    <oc r="J180">
      <v>-2164000</v>
    </oc>
    <nc r="J180">
      <v>-2606126</v>
    </nc>
  </rcc>
  <rcc rId="4469" sId="2" numFmtId="4">
    <oc r="AC180">
      <v>-2164000</v>
    </oc>
    <nc r="AC180">
      <v>-2606126</v>
    </nc>
  </rcc>
  <rcc rId="4470" sId="2" numFmtId="4">
    <oc r="J181">
      <v>-43605</v>
    </oc>
    <nc r="J181">
      <v>-41730</v>
    </nc>
  </rcc>
  <rcc rId="4471" sId="2" numFmtId="4">
    <oc r="AC181">
      <v>-43605</v>
    </oc>
    <nc r="AC181">
      <v>-41730</v>
    </nc>
  </rcc>
  <rcc rId="4472" sId="2" numFmtId="4">
    <oc r="J182">
      <v>2271688838</v>
    </oc>
    <nc r="J182">
      <v>6634140</v>
    </nc>
  </rcc>
  <rcc rId="4473" sId="2" numFmtId="4">
    <oc r="AC182">
      <v>2271688838</v>
    </oc>
    <nc r="AC182">
      <v>6634140</v>
    </nc>
  </rcc>
  <rcc rId="4474" sId="2" numFmtId="4">
    <oc r="J183">
      <v>-3883000</v>
    </oc>
    <nc r="J183">
      <v>0</v>
    </nc>
  </rcc>
  <rcc rId="4475" sId="2" numFmtId="4">
    <oc r="AC183">
      <v>-3883000</v>
    </oc>
    <nc r="AC183">
      <v>0</v>
    </nc>
  </rcc>
  <rcc rId="4476" sId="2" numFmtId="4">
    <oc r="J185">
      <v>1842000</v>
    </oc>
    <nc r="J185">
      <v>778190</v>
    </nc>
  </rcc>
  <rcc rId="4477" sId="2" numFmtId="4">
    <oc r="AC185">
      <v>1842000</v>
    </oc>
    <nc r="AC185">
      <v>778190</v>
    </nc>
  </rcc>
  <rcc rId="4478" sId="2" numFmtId="4">
    <oc r="J186">
      <v>-201300</v>
    </oc>
    <nc r="J186">
      <v>-425938</v>
    </nc>
  </rcc>
  <rcc rId="4479" sId="2" numFmtId="4">
    <oc r="AC186">
      <v>-201300</v>
    </oc>
    <nc r="AC186">
      <v>-425938</v>
    </nc>
  </rcc>
  <rrc rId="4480" sId="2" ref="A151:XFD15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51:XFD151" start="0" length="0"/>
    <rcc rId="0" sId="2">
      <nc r="B151">
        <v>3257</v>
      </nc>
    </rcc>
    <rcc rId="0" sId="2">
      <nc r="C151" t="inlineStr">
        <is>
          <t>HMSO LN Equity</t>
        </is>
      </nc>
    </rcc>
    <rcc rId="0" sId="2">
      <nc r="D151">
        <f>_xll.BDP(C151,$D$3)</f>
      </nc>
    </rcc>
    <rcc rId="0" sId="2">
      <nc r="E151" t="inlineStr">
        <is>
          <t>Hammerson</t>
        </is>
      </nc>
    </rcc>
    <rcc rId="0" sId="2" s="1" dxf="1">
      <nc r="F151">
        <f>_xll.BDP(C151,$F$3)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51">
        <f>_xll.BDP(C151,$G$3)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51">
        <f>IF(OR(OR(G151="#N/A N/A",G151="#N/A Real Time"),OR(F151="#N/A N/A",F151="#N/A Real Time")),0,  G151 - F151)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51">
        <f>IF(OR(F151=0,F151="#N/A N/A"),0,H151 / F151*100)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5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51">
        <f>CONCATENATE(D245,D151, " Curncy")</f>
      </nc>
    </rcc>
    <rcc rId="0" sId="2">
      <nc r="L151">
        <f>IF(D151 = D245,1,_xll.BDP(K151,$L$3))</f>
      </nc>
    </rcc>
    <rcc rId="0" sId="2" s="1" dxf="1">
      <nc r="M151">
        <f>IF(D151 = D245,1,_xll.BDP(K151,$M$3)*L151)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51">
        <f>H151*J151*T151/M151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51">
        <f>N151 / Y245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51">
        <f>IF(J151=0,0,G151*J151*T151/M151)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51">
        <f>P151 / Y245*100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51">
        <f>IF(Q151&lt;0,Q151,0)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51">
        <f>IF(Q151&gt;0,Q151,0)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51">
        <f>IF(EXACT(D151,UPPER(D151)),1,0.01)/V151</f>
      </nc>
    </rcc>
    <rcc rId="0" sId="2">
      <nc r="U151">
        <v>0</v>
      </nc>
    </rcc>
    <rcc rId="0" sId="2">
      <nc r="V151">
        <v>1</v>
      </nc>
    </rcc>
    <rcc rId="0" sId="2" s="1" dxf="1">
      <nc r="W151">
        <f>IF(AND(Q151&lt;0,O151&gt;0),O151,0)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51">
        <f>IF(AND(Q151&gt;0,O151&gt;0),O151,0)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51">
        <f>_xll.BDH(C151,$Z$3,$D$1,$D$1)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51">
        <f>IF(OR(OR(F151="#N/A N/A",F151="#N/A Real Time"),OR(Z151="#N/A N/A",Z151="#N/A Real Time")),0,  F151 - Z151)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51">
        <f>IF(OR(Z151=0,Z151="#N/A N/A"),0,AA151 / Z151*100)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5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51">
        <f>IF(D151 = D245,1,_xll.BDP(K151,$AD$3)*L151)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51">
        <f>AA151*AC151*T151/AD151 / AF245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51" start="0" length="0">
      <dxf>
        <fill>
          <patternFill patternType="solid">
            <bgColor rgb="FFF2F2F2"/>
          </patternFill>
        </fill>
      </dxf>
    </rfmt>
  </rrc>
  <rrc rId="4481" sId="2" ref="A170:XFD17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70:XFD170" start="0" length="0"/>
    <rcc rId="0" sId="2">
      <nc r="B170">
        <v>6000</v>
      </nc>
    </rcc>
    <rcc rId="0" sId="2">
      <nc r="C170" t="inlineStr">
        <is>
          <t>PSON LN Equity</t>
        </is>
      </nc>
    </rcc>
    <rcc rId="0" sId="2">
      <nc r="D170">
        <f>_xll.BDP(C170,$D$3)</f>
      </nc>
    </rcc>
    <rcc rId="0" sId="2">
      <nc r="E170" t="inlineStr">
        <is>
          <t>Pearson</t>
        </is>
      </nc>
    </rcc>
    <rcc rId="0" sId="2" s="1" dxf="1">
      <nc r="F170">
        <f>_xll.BDP(C170,$F$3)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70">
        <f>_xll.BDP(C170,$G$3)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70">
        <f>IF(OR(OR(G170="#N/A N/A",G170="#N/A Real Time"),OR(F170="#N/A N/A",F170="#N/A Real Time")),0,  G170 - F170)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70">
        <f>IF(OR(F170=0,F170="#N/A N/A"),0,H170 / F170*100)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7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70">
        <f>CONCATENATE(D244,D170, " Curncy")</f>
      </nc>
    </rcc>
    <rcc rId="0" sId="2">
      <nc r="L170">
        <f>IF(D170 = D244,1,_xll.BDP(K170,$L$3))</f>
      </nc>
    </rcc>
    <rcc rId="0" sId="2" s="1" dxf="1">
      <nc r="M170">
        <f>IF(D170 = D244,1,_xll.BDP(K170,$M$3)*L170)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70">
        <f>H170*J170*T170/M170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70">
        <f>N170 / Y244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70">
        <f>IF(J170=0,0,G170*J170*T170/M170)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70">
        <f>P170 / Y244*100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70">
        <f>IF(Q170&lt;0,Q170,0)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70">
        <f>IF(Q170&gt;0,Q170,0)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70">
        <f>IF(EXACT(D170,UPPER(D170)),1,0.01)/V170</f>
      </nc>
    </rcc>
    <rcc rId="0" sId="2">
      <nc r="U170">
        <v>0</v>
      </nc>
    </rcc>
    <rcc rId="0" sId="2">
      <nc r="V170">
        <v>1</v>
      </nc>
    </rcc>
    <rcc rId="0" sId="2" s="1" dxf="1">
      <nc r="W170">
        <f>IF(AND(Q170&lt;0,O170&gt;0),O170,0)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70">
        <f>IF(AND(Q170&gt;0,O170&gt;0),O170,0)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70">
        <f>_xll.BDH(C170,$Z$3,$D$1,$D$1)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70">
        <f>IF(OR(OR(F170="#N/A N/A",F170="#N/A Real Time"),OR(Z170="#N/A N/A",Z170="#N/A Real Time")),0,  F170 - Z170)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70">
        <f>IF(OR(Z170=0,Z170="#N/A N/A"),0,AA170 / Z170*100)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7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70">
        <f>IF(D170 = D244,1,_xll.BDP(K170,$AD$3)*L170)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70">
        <f>AA170*AC170*T170/AD170 / AF244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70" start="0" length="0">
      <dxf>
        <fill>
          <patternFill patternType="solid">
            <bgColor rgb="FFF2F2F2"/>
          </patternFill>
        </fill>
      </dxf>
    </rfmt>
  </rrc>
  <rrc rId="4482" sId="2" ref="A171:XFD17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71:XFD171" start="0" length="0"/>
    <rfmt sheetId="2" sqref="A171" start="0" length="0">
      <dxf/>
    </rfmt>
    <rcc rId="0" sId="2" dxf="1">
      <nc r="B171">
        <v>19183</v>
      </nc>
      <ndxf/>
    </rcc>
    <rcc rId="0" sId="2" dxf="1">
      <nc r="C171" t="inlineStr">
        <is>
          <t>PLUS LN Equity</t>
        </is>
      </nc>
      <ndxf/>
    </rcc>
    <rcc rId="0" sId="2" dxf="1">
      <nc r="D171">
        <f>_xll.BDP(C171,$D$3)</f>
      </nc>
      <ndxf/>
    </rcc>
    <rcc rId="0" sId="2" dxf="1">
      <nc r="E171" t="inlineStr">
        <is>
          <t>Plus500</t>
        </is>
      </nc>
      <ndxf/>
    </rcc>
    <rcc rId="0" sId="2" s="1" dxf="1">
      <nc r="F171">
        <f>_xll.BDP(C171,$F$3)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71">
        <f>_xll.BDP(C171,$G$3)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71">
        <f>IF(OR(OR(G171="#N/A N/A",G171="#N/A Real Time"),OR(F171="#N/A N/A",F171="#N/A Real Time")),0,  G171 - F171)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71">
        <f>IF(OR(F171=0,F171="#N/A N/A"),0,H171 / F171*100)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7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171">
        <f>CONCATENATE(D243,D171, " Curncy")</f>
      </nc>
      <ndxf/>
    </rcc>
    <rcc rId="0" sId="2" dxf="1">
      <nc r="L171">
        <f>IF(D171 = D243,1,_xll.BDP(K171,$L$3))</f>
      </nc>
      <ndxf/>
    </rcc>
    <rcc rId="0" sId="2" s="1" dxf="1">
      <nc r="M171">
        <f>IF(D171 = D243,1,_xll.BDP(K171,$M$3)*L171)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71">
        <f>H171*J171*T171/M171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71">
        <f>N171 / Y243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71">
        <f>IF(J171=0,0,G171*J171*T171/M171)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71">
        <f>P171 / Y243*100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71">
        <f>IF(Q171&lt;0,Q171,0)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71">
        <f>IF(Q171&gt;0,Q171,0)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dxf="1">
      <nc r="T171">
        <f>IF(EXACT(D171,UPPER(D171)),1,0.01)/V171</f>
      </nc>
      <ndxf/>
    </rcc>
    <rcc rId="0" sId="2" dxf="1">
      <nc r="U171">
        <v>0</v>
      </nc>
      <ndxf/>
    </rcc>
    <rcc rId="0" sId="2" dxf="1">
      <nc r="V171">
        <v>1</v>
      </nc>
      <ndxf/>
    </rcc>
    <rcc rId="0" sId="2" s="1" dxf="1">
      <nc r="W171">
        <f>IF(AND(Q171&lt;0,O171&gt;0),O171,0)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71">
        <f>IF(AND(Q171&gt;0,O171&gt;0),O171,0)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171" start="0" length="0">
      <dxf/>
    </rfmt>
    <rcc rId="0" sId="2" s="1" dxf="1">
      <nc r="Z171">
        <f>_xll.BDH(C171,$Z$3,$D$1,$D$1)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71">
        <f>IF(OR(OR(F171="#N/A N/A",F171="#N/A Real Time"),OR(Z171="#N/A N/A",Z171="#N/A Real Time")),0,  F171 - Z171)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71">
        <f>IF(OR(Z171=0,Z171="#N/A N/A"),0,AA171 / Z171*100)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7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71">
        <f>IF(D171 = D243,1,_xll.BDP(K171,$AD$3)*L171)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71">
        <f>AA171*AC171*T171/AD171 / AF243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71" start="0" length="0">
      <dxf>
        <fill>
          <patternFill patternType="solid">
            <bgColor rgb="FFF2F2F2"/>
          </patternFill>
        </fill>
      </dxf>
    </rfmt>
  </rrc>
  <rrc rId="4483" sId="2" ref="A180:XFD18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80:XFD180" start="0" length="0"/>
    <rcc rId="0" sId="2">
      <nc r="B180">
        <v>3423</v>
      </nc>
    </rcc>
    <rcc rId="0" sId="2">
      <nc r="C180" t="inlineStr">
        <is>
          <t>TLW LN Equity</t>
        </is>
      </nc>
    </rcc>
    <rcc rId="0" sId="2">
      <nc r="D180">
        <f>_xll.BDP(C180,$D$3)</f>
      </nc>
    </rcc>
    <rcc rId="0" sId="2">
      <nc r="E180" t="inlineStr">
        <is>
          <t>Tullow Oil</t>
        </is>
      </nc>
    </rcc>
    <rcc rId="0" sId="2" s="1" dxf="1">
      <nc r="F180">
        <f>_xll.BDP(C180,$F$3)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80">
        <f>_xll.BDP(C180,$G$3)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80">
        <f>IF(OR(OR(G180="#N/A N/A",G180="#N/A Real Time"),OR(F180="#N/A N/A",F180="#N/A Real Time")),0,  G180 - F180)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80">
        <f>IF(OR(F180=0,F180="#N/A N/A"),0,H180 / F180*100)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8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80">
        <f>CONCATENATE(D242,D180, " Curncy")</f>
      </nc>
    </rcc>
    <rcc rId="0" sId="2">
      <nc r="L180">
        <f>IF(D180 = D242,1,_xll.BDP(K180,$L$3))</f>
      </nc>
    </rcc>
    <rcc rId="0" sId="2" s="1" dxf="1">
      <nc r="M180">
        <f>IF(D180 = D242,1,_xll.BDP(K180,$M$3)*L180)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80">
        <f>H180*J180*T180/M180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80">
        <f>N180 / Y242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80">
        <f>IF(J180=0,0,G180*J180*T180/M180)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80">
        <f>P180 / Y242*100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80">
        <f>IF(Q180&lt;0,Q180,0)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80">
        <f>IF(Q180&gt;0,Q180,0)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80">
        <f>IF(EXACT(D180,UPPER(D180)),1,0.01)/V180</f>
      </nc>
    </rcc>
    <rcc rId="0" sId="2">
      <nc r="U180">
        <v>0</v>
      </nc>
    </rcc>
    <rcc rId="0" sId="2">
      <nc r="V180">
        <v>1</v>
      </nc>
    </rcc>
    <rcc rId="0" sId="2" s="1" dxf="1">
      <nc r="W180">
        <f>IF(AND(Q180&lt;0,O180&gt;0),O180,0)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80">
        <f>IF(AND(Q180&gt;0,O180&gt;0),O180,0)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80">
        <f>_xll.BDH(C180,$Z$3,$D$1,$D$1)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80">
        <f>IF(OR(OR(F180="#N/A N/A",F180="#N/A Real Time"),OR(Z180="#N/A N/A",Z180="#N/A Real Time")),0,  F180 - Z180)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80">
        <f>IF(OR(Z180=0,Z180="#N/A N/A"),0,AA180 / Z180*100)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8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80">
        <f>IF(D180 = D242,1,_xll.BDP(K180,$AD$3)*L180)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80">
        <f>AA180*AC180*T180/AD180 / AF242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80" start="0" length="0">
      <dxf>
        <fill>
          <patternFill patternType="solid">
            <bgColor rgb="FFF2F2F2"/>
          </patternFill>
        </fill>
      </dxf>
    </rfmt>
  </rrc>
  <rfmt sheetId="2" sqref="A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83" start="0" length="2147483647">
    <dxf>
      <font>
        <b/>
      </font>
    </dxf>
  </rfmt>
  <rfmt sheetId="2" sqref="A183" start="0" length="2147483647">
    <dxf>
      <font/>
    </dxf>
  </rfmt>
  <rfmt sheetId="2" sqref="A183" start="0" length="0">
    <dxf>
      <border>
        <left/>
        <right/>
        <top style="thin">
          <color indexed="64"/>
        </top>
        <bottom/>
      </border>
    </dxf>
  </rfmt>
  <rfmt sheetId="2" sqref="A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3" start="0" length="2147483647">
    <dxf>
      <font>
        <b/>
      </font>
    </dxf>
  </rfmt>
  <rfmt sheetId="2" sqref="B183" start="0" length="2147483647">
    <dxf>
      <font/>
    </dxf>
  </rfmt>
  <rfmt sheetId="2" sqref="B183" start="0" length="0">
    <dxf>
      <border>
        <left/>
        <right/>
        <top style="thin">
          <color indexed="64"/>
        </top>
        <bottom/>
      </border>
    </dxf>
  </rfmt>
  <rfmt sheetId="2" sqref="B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3" start="0" length="2147483647">
    <dxf>
      <font>
        <b/>
      </font>
    </dxf>
  </rfmt>
  <rfmt sheetId="2" sqref="C183" start="0" length="2147483647">
    <dxf>
      <font/>
    </dxf>
  </rfmt>
  <rfmt sheetId="2" sqref="C183" start="0" length="0">
    <dxf>
      <border>
        <left/>
        <right/>
        <top style="thin">
          <color indexed="64"/>
        </top>
        <bottom/>
      </border>
    </dxf>
  </rfmt>
  <rfmt sheetId="2" sqref="C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3" start="0" length="2147483647">
    <dxf>
      <font>
        <b/>
      </font>
    </dxf>
  </rfmt>
  <rfmt sheetId="2" sqref="D183" start="0" length="2147483647">
    <dxf>
      <font/>
    </dxf>
  </rfmt>
  <rfmt sheetId="2" sqref="D183" start="0" length="0">
    <dxf>
      <border>
        <left/>
        <right/>
        <top style="thin">
          <color indexed="64"/>
        </top>
        <bottom/>
      </border>
    </dxf>
  </rfmt>
  <rfmt sheetId="2" sqref="D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3" start="0" length="2147483647">
    <dxf>
      <font>
        <b/>
      </font>
    </dxf>
  </rfmt>
  <rfmt sheetId="2" sqref="E183" start="0" length="2147483647">
    <dxf>
      <font/>
    </dxf>
  </rfmt>
  <rfmt sheetId="2" sqref="E183" start="0" length="0">
    <dxf>
      <border>
        <left/>
        <right/>
        <top style="thin">
          <color indexed="64"/>
        </top>
        <bottom/>
      </border>
    </dxf>
  </rfmt>
  <rfmt sheetId="2" sqref="E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3" start="0" length="2147483647">
    <dxf>
      <font>
        <b/>
      </font>
    </dxf>
  </rfmt>
  <rfmt sheetId="2" sqref="F183" start="0" length="2147483647">
    <dxf>
      <font/>
    </dxf>
  </rfmt>
  <rfmt sheetId="2" sqref="F183" start="0" length="0">
    <dxf>
      <border>
        <left/>
        <right/>
        <top style="thin">
          <color indexed="64"/>
        </top>
        <bottom/>
      </border>
    </dxf>
  </rfmt>
  <rfmt sheetId="2" sqref="F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3" start="0" length="2147483647">
    <dxf>
      <font>
        <b/>
      </font>
    </dxf>
  </rfmt>
  <rfmt sheetId="2" sqref="G183" start="0" length="2147483647">
    <dxf>
      <font/>
    </dxf>
  </rfmt>
  <rfmt sheetId="2" sqref="G183" start="0" length="0">
    <dxf>
      <border>
        <left/>
        <right/>
        <top style="thin">
          <color indexed="64"/>
        </top>
        <bottom/>
      </border>
    </dxf>
  </rfmt>
  <rfmt sheetId="2" sqref="G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3" start="0" length="2147483647">
    <dxf>
      <font>
        <b/>
      </font>
    </dxf>
  </rfmt>
  <rfmt sheetId="2" sqref="H183" start="0" length="2147483647">
    <dxf>
      <font/>
    </dxf>
  </rfmt>
  <rfmt sheetId="2" sqref="H183" start="0" length="0">
    <dxf>
      <border>
        <left/>
        <right/>
        <top style="thin">
          <color indexed="64"/>
        </top>
        <bottom/>
      </border>
    </dxf>
  </rfmt>
  <rfmt sheetId="2" sqref="H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3" start="0" length="2147483647">
    <dxf>
      <font>
        <b/>
      </font>
    </dxf>
  </rfmt>
  <rfmt sheetId="2" sqref="I183" start="0" length="2147483647">
    <dxf>
      <font/>
    </dxf>
  </rfmt>
  <rfmt sheetId="2" sqref="I183" start="0" length="0">
    <dxf>
      <border>
        <left/>
        <right/>
        <top style="thin">
          <color indexed="64"/>
        </top>
        <bottom/>
      </border>
    </dxf>
  </rfmt>
  <rfmt sheetId="2" sqref="I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3" start="0" length="2147483647">
    <dxf>
      <font>
        <b/>
      </font>
    </dxf>
  </rfmt>
  <rfmt sheetId="2" sqref="J183" start="0" length="2147483647">
    <dxf>
      <font/>
    </dxf>
  </rfmt>
  <rfmt sheetId="2" sqref="J183" start="0" length="0">
    <dxf>
      <border>
        <left/>
        <right/>
        <top style="thin">
          <color indexed="64"/>
        </top>
        <bottom/>
      </border>
    </dxf>
  </rfmt>
  <rfmt sheetId="2" sqref="J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3" start="0" length="2147483647">
    <dxf>
      <font>
        <b/>
      </font>
    </dxf>
  </rfmt>
  <rfmt sheetId="2" sqref="K183" start="0" length="2147483647">
    <dxf>
      <font/>
    </dxf>
  </rfmt>
  <rfmt sheetId="2" sqref="K183" start="0" length="0">
    <dxf>
      <border>
        <left/>
        <right/>
        <top style="thin">
          <color indexed="64"/>
        </top>
        <bottom/>
      </border>
    </dxf>
  </rfmt>
  <rfmt sheetId="2" sqref="K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3" start="0" length="2147483647">
    <dxf>
      <font>
        <b/>
      </font>
    </dxf>
  </rfmt>
  <rfmt sheetId="2" sqref="L183" start="0" length="2147483647">
    <dxf>
      <font/>
    </dxf>
  </rfmt>
  <rfmt sheetId="2" sqref="L183" start="0" length="0">
    <dxf>
      <border>
        <left/>
        <right/>
        <top style="thin">
          <color indexed="64"/>
        </top>
        <bottom/>
      </border>
    </dxf>
  </rfmt>
  <rfmt sheetId="2" sqref="L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3" start="0" length="2147483647">
    <dxf>
      <font>
        <b/>
      </font>
    </dxf>
  </rfmt>
  <rfmt sheetId="2" sqref="M183" start="0" length="2147483647">
    <dxf>
      <font/>
    </dxf>
  </rfmt>
  <rfmt sheetId="2" sqref="M183" start="0" length="0">
    <dxf>
      <border>
        <left/>
        <right/>
        <top style="thin">
          <color indexed="64"/>
        </top>
        <bottom/>
      </border>
    </dxf>
  </rfmt>
  <rfmt sheetId="2" sqref="M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4" sId="2">
    <oc r="N183">
      <f xml:space="preserve"> SUM(N127:N182)</f>
    </oc>
    <nc r="N183">
      <f xml:space="preserve"> SUM(N127:N182)</f>
    </nc>
  </rcc>
  <rfmt sheetId="2" sqref="N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3" start="0" length="2147483647">
    <dxf>
      <font>
        <b/>
      </font>
    </dxf>
  </rfmt>
  <rfmt sheetId="2" sqref="N183" start="0" length="2147483647">
    <dxf>
      <font/>
    </dxf>
  </rfmt>
  <rfmt sheetId="2" sqref="N183" start="0" length="0">
    <dxf>
      <border>
        <left/>
        <right/>
        <top style="thin">
          <color indexed="64"/>
        </top>
        <bottom/>
      </border>
    </dxf>
  </rfmt>
  <rfmt sheetId="2" sqref="N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5" sId="2">
    <oc r="O183">
      <f xml:space="preserve"> SUM(O127:O182)</f>
    </oc>
    <nc r="O183">
      <f xml:space="preserve"> SUM(O127:O182)</f>
    </nc>
  </rcc>
  <rfmt sheetId="2" sqref="O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3" start="0" length="2147483647">
    <dxf>
      <font/>
    </dxf>
  </rfmt>
  <rfmt sheetId="2" sqref="O183" start="0" length="2147483647">
    <dxf>
      <font/>
    </dxf>
  </rfmt>
  <rfmt sheetId="2" sqref="O183" start="0" length="0">
    <dxf>
      <border>
        <left/>
        <right/>
        <top style="thin">
          <color indexed="64"/>
        </top>
        <bottom/>
      </border>
    </dxf>
  </rfmt>
  <rfmt sheetId="2" sqref="O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6" sId="2">
    <oc r="P183">
      <f xml:space="preserve"> SUM(P127:P182)</f>
    </oc>
    <nc r="P183">
      <f xml:space="preserve"> SUM(P127:P182)</f>
    </nc>
  </rcc>
  <rfmt sheetId="2" sqref="P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3" start="0" length="2147483647">
    <dxf>
      <font>
        <b/>
      </font>
    </dxf>
  </rfmt>
  <rfmt sheetId="2" sqref="P183" start="0" length="2147483647">
    <dxf>
      <font/>
    </dxf>
  </rfmt>
  <rfmt sheetId="2" sqref="P183" start="0" length="0">
    <dxf>
      <border>
        <left/>
        <right/>
        <top style="thin">
          <color indexed="64"/>
        </top>
        <bottom/>
      </border>
    </dxf>
  </rfmt>
  <rfmt sheetId="2" sqref="P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7" sId="2">
    <oc r="Q183">
      <f xml:space="preserve"> SUM(Q127:Q182)</f>
    </oc>
    <nc r="Q183">
      <f xml:space="preserve"> SUM(Q127:Q182)</f>
    </nc>
  </rcc>
  <rfmt sheetId="2" sqref="Q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3" start="0" length="2147483647">
    <dxf>
      <font>
        <b/>
      </font>
    </dxf>
  </rfmt>
  <rfmt sheetId="2" sqref="Q183" start="0" length="2147483647">
    <dxf>
      <font/>
    </dxf>
  </rfmt>
  <rfmt sheetId="2" sqref="Q183" start="0" length="0">
    <dxf>
      <border>
        <left/>
        <right/>
        <top style="thin">
          <color indexed="64"/>
        </top>
        <bottom/>
      </border>
    </dxf>
  </rfmt>
  <rfmt sheetId="2" sqref="Q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8" sId="2">
    <oc r="R183">
      <f xml:space="preserve"> SUM(R127:R182)</f>
    </oc>
    <nc r="R183">
      <f xml:space="preserve"> SUM(R127:R182)</f>
    </nc>
  </rcc>
  <rfmt sheetId="2" sqref="R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3" start="0" length="2147483647">
    <dxf>
      <font>
        <b/>
      </font>
    </dxf>
  </rfmt>
  <rfmt sheetId="2" sqref="R183" start="0" length="2147483647">
    <dxf>
      <font/>
    </dxf>
  </rfmt>
  <rfmt sheetId="2" sqref="R183" start="0" length="0">
    <dxf>
      <border>
        <left/>
        <right/>
        <top style="thin">
          <color indexed="64"/>
        </top>
        <bottom/>
      </border>
    </dxf>
  </rfmt>
  <rfmt sheetId="2" sqref="R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89" sId="2">
    <oc r="S183">
      <f xml:space="preserve"> SUM(S127:S182)</f>
    </oc>
    <nc r="S183">
      <f xml:space="preserve"> SUM(S127:S182)</f>
    </nc>
  </rcc>
  <rfmt sheetId="2" sqref="S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3" start="0" length="2147483647">
    <dxf>
      <font>
        <b/>
      </font>
    </dxf>
  </rfmt>
  <rfmt sheetId="2" sqref="S183" start="0" length="2147483647">
    <dxf>
      <font/>
    </dxf>
  </rfmt>
  <rfmt sheetId="2" sqref="S183" start="0" length="0">
    <dxf>
      <border>
        <left/>
        <right/>
        <top style="thin">
          <color indexed="64"/>
        </top>
        <bottom/>
      </border>
    </dxf>
  </rfmt>
  <rfmt sheetId="2" sqref="S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3" start="0" length="2147483647">
    <dxf>
      <font>
        <b/>
      </font>
    </dxf>
  </rfmt>
  <rfmt sheetId="2" sqref="T183" start="0" length="2147483647">
    <dxf>
      <font/>
    </dxf>
  </rfmt>
  <rfmt sheetId="2" sqref="T183" start="0" length="0">
    <dxf>
      <border>
        <left/>
        <right/>
        <top style="thin">
          <color indexed="64"/>
        </top>
        <bottom/>
      </border>
    </dxf>
  </rfmt>
  <rfmt sheetId="2" sqref="T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3" start="0" length="2147483647">
    <dxf>
      <font>
        <b/>
      </font>
    </dxf>
  </rfmt>
  <rfmt sheetId="2" sqref="U183" start="0" length="2147483647">
    <dxf>
      <font/>
    </dxf>
  </rfmt>
  <rfmt sheetId="2" sqref="U183" start="0" length="0">
    <dxf>
      <border>
        <left/>
        <right/>
        <top style="thin">
          <color indexed="64"/>
        </top>
        <bottom/>
      </border>
    </dxf>
  </rfmt>
  <rfmt sheetId="2" sqref="U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3" start="0" length="2147483647">
    <dxf>
      <font>
        <b/>
      </font>
    </dxf>
  </rfmt>
  <rfmt sheetId="2" sqref="V183" start="0" length="2147483647">
    <dxf>
      <font/>
    </dxf>
  </rfmt>
  <rfmt sheetId="2" sqref="V183" start="0" length="0">
    <dxf>
      <border>
        <left/>
        <right/>
        <top style="thin">
          <color indexed="64"/>
        </top>
        <bottom/>
      </border>
    </dxf>
  </rfmt>
  <rfmt sheetId="2" sqref="V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90" sId="2">
    <oc r="W183">
      <f xml:space="preserve"> SUM(W127:W182)</f>
    </oc>
    <nc r="W183">
      <f xml:space="preserve"> SUM(W127:W182)</f>
    </nc>
  </rcc>
  <rfmt sheetId="2" sqref="W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3" start="0" length="2147483647">
    <dxf>
      <font>
        <b/>
      </font>
    </dxf>
  </rfmt>
  <rfmt sheetId="2" sqref="W183" start="0" length="2147483647">
    <dxf>
      <font/>
    </dxf>
  </rfmt>
  <rfmt sheetId="2" sqref="W183" start="0" length="0">
    <dxf>
      <border>
        <left/>
        <right/>
        <top style="thin">
          <color indexed="64"/>
        </top>
        <bottom/>
      </border>
    </dxf>
  </rfmt>
  <rfmt sheetId="2" sqref="W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91" sId="2">
    <oc r="X183">
      <f xml:space="preserve"> SUM(X127:X182)</f>
    </oc>
    <nc r="X183">
      <f xml:space="preserve"> SUM(X127:X182)</f>
    </nc>
  </rcc>
  <rfmt sheetId="2" sqref="X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3" start="0" length="2147483647">
    <dxf>
      <font>
        <b/>
      </font>
    </dxf>
  </rfmt>
  <rfmt sheetId="2" sqref="X183" start="0" length="2147483647">
    <dxf>
      <font/>
    </dxf>
  </rfmt>
  <rfmt sheetId="2" sqref="X183" start="0" length="0">
    <dxf>
      <border>
        <left/>
        <right/>
        <top style="thin">
          <color indexed="64"/>
        </top>
        <bottom/>
      </border>
    </dxf>
  </rfmt>
  <rfmt sheetId="2" sqref="X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83" start="0" length="2147483647">
    <dxf>
      <font>
        <b/>
      </font>
    </dxf>
  </rfmt>
  <rfmt sheetId="2" sqref="Y183" start="0" length="2147483647">
    <dxf>
      <font/>
    </dxf>
  </rfmt>
  <rfmt sheetId="2" sqref="Y183" start="0" length="0">
    <dxf>
      <border>
        <left/>
        <right/>
        <top style="thin">
          <color indexed="64"/>
        </top>
        <bottom/>
      </border>
    </dxf>
  </rfmt>
  <rfmt sheetId="2" sqref="Y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3" start="0" length="0">
    <dxf>
      <fill>
        <patternFill patternType="solid">
          <bgColor rgb="FFF2F2F2"/>
        </patternFill>
      </fill>
    </dxf>
  </rfmt>
  <rfmt sheetId="2" sqref="Z183" start="0" length="2147483647">
    <dxf>
      <font>
        <b/>
      </font>
    </dxf>
  </rfmt>
  <rfmt sheetId="2" sqref="Z183" start="0" length="2147483647">
    <dxf>
      <font/>
    </dxf>
  </rfmt>
  <rfmt sheetId="2" sqref="Z183" start="0" length="0">
    <dxf>
      <border>
        <left/>
        <right/>
        <top style="thin">
          <color indexed="64"/>
        </top>
        <bottom/>
      </border>
    </dxf>
  </rfmt>
  <rfmt sheetId="2" sqref="Z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3" start="0" length="0">
    <dxf>
      <fill>
        <patternFill patternType="solid">
          <bgColor rgb="FFF2F2F2"/>
        </patternFill>
      </fill>
    </dxf>
  </rfmt>
  <rfmt sheetId="2" sqref="AA183" start="0" length="2147483647">
    <dxf>
      <font>
        <b/>
      </font>
    </dxf>
  </rfmt>
  <rfmt sheetId="2" sqref="AA183" start="0" length="2147483647">
    <dxf>
      <font/>
    </dxf>
  </rfmt>
  <rfmt sheetId="2" sqref="AA183" start="0" length="0">
    <dxf>
      <border>
        <left/>
        <right/>
        <top style="thin">
          <color indexed="64"/>
        </top>
        <bottom/>
      </border>
    </dxf>
  </rfmt>
  <rfmt sheetId="2" sqref="AA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3" start="0" length="0">
    <dxf>
      <fill>
        <patternFill patternType="solid">
          <bgColor rgb="FFF2F2F2"/>
        </patternFill>
      </fill>
    </dxf>
  </rfmt>
  <rfmt sheetId="2" sqref="AB183" start="0" length="2147483647">
    <dxf>
      <font>
        <b/>
      </font>
    </dxf>
  </rfmt>
  <rfmt sheetId="2" sqref="AB183" start="0" length="2147483647">
    <dxf>
      <font/>
    </dxf>
  </rfmt>
  <rfmt sheetId="2" sqref="AB183" start="0" length="0">
    <dxf>
      <border>
        <left/>
        <right/>
        <top style="thin">
          <color indexed="64"/>
        </top>
        <bottom/>
      </border>
    </dxf>
  </rfmt>
  <rfmt sheetId="2" sqref="AB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3" start="0" length="0">
    <dxf>
      <fill>
        <patternFill patternType="solid">
          <bgColor rgb="FFF2F2F2"/>
        </patternFill>
      </fill>
    </dxf>
  </rfmt>
  <rfmt sheetId="2" sqref="AC183" start="0" length="2147483647">
    <dxf>
      <font>
        <b/>
      </font>
    </dxf>
  </rfmt>
  <rfmt sheetId="2" sqref="AC183" start="0" length="2147483647">
    <dxf>
      <font/>
    </dxf>
  </rfmt>
  <rfmt sheetId="2" sqref="AC183" start="0" length="0">
    <dxf>
      <border>
        <left/>
        <right/>
        <top style="thin">
          <color indexed="64"/>
        </top>
        <bottom/>
      </border>
    </dxf>
  </rfmt>
  <rfmt sheetId="2" sqref="AC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3" start="0" length="0">
    <dxf>
      <fill>
        <patternFill patternType="solid">
          <bgColor rgb="FFF2F2F2"/>
        </patternFill>
      </fill>
    </dxf>
  </rfmt>
  <rfmt sheetId="2" sqref="AD183" start="0" length="2147483647">
    <dxf>
      <font>
        <b/>
      </font>
    </dxf>
  </rfmt>
  <rfmt sheetId="2" sqref="AD183" start="0" length="2147483647">
    <dxf>
      <font/>
    </dxf>
  </rfmt>
  <rfmt sheetId="2" sqref="AD183" start="0" length="0">
    <dxf>
      <border>
        <left/>
        <right/>
        <top style="thin">
          <color indexed="64"/>
        </top>
        <bottom/>
      </border>
    </dxf>
  </rfmt>
  <rfmt sheetId="2" sqref="AD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492" sId="2">
    <oc r="AE183">
      <f xml:space="preserve"> SUM(AE127:AE182)</f>
    </oc>
    <nc r="AE183">
      <f xml:space="preserve"> SUM(AE127:AE182)</f>
    </nc>
  </rcc>
  <rfmt sheetId="2" sqref="AE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3" start="0" length="0">
    <dxf>
      <fill>
        <patternFill patternType="solid">
          <bgColor rgb="FFF2F2F2"/>
        </patternFill>
      </fill>
    </dxf>
  </rfmt>
  <rfmt sheetId="2" sqref="AE183" start="0" length="2147483647">
    <dxf>
      <font/>
    </dxf>
  </rfmt>
  <rfmt sheetId="2" sqref="AE183" start="0" length="2147483647">
    <dxf>
      <font/>
    </dxf>
  </rfmt>
  <rfmt sheetId="2" sqref="AE183" start="0" length="0">
    <dxf>
      <border>
        <left/>
        <right/>
        <top style="thin">
          <color indexed="64"/>
        </top>
        <bottom/>
      </border>
    </dxf>
  </rfmt>
  <rfmt sheetId="2" sqref="AE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1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83" start="0" length="0">
    <dxf>
      <fill>
        <patternFill patternType="solid">
          <bgColor rgb="FFF2F2F2"/>
        </patternFill>
      </fill>
    </dxf>
  </rfmt>
  <rfmt sheetId="2" sqref="AF183" start="0" length="2147483647">
    <dxf>
      <font>
        <b/>
      </font>
    </dxf>
  </rfmt>
  <rfmt sheetId="2" sqref="AF183" start="0" length="2147483647">
    <dxf>
      <font/>
    </dxf>
  </rfmt>
  <rfmt sheetId="2" sqref="AF183" start="0" length="0">
    <dxf>
      <border>
        <left/>
        <right/>
        <top style="thin">
          <color indexed="64"/>
        </top>
        <bottom/>
      </border>
    </dxf>
  </rfmt>
  <rfmt sheetId="2" sqref="AF183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4493" sId="2" ref="A185:XFD18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85:AF185" start="0" length="0">
    <dxf>
      <fill>
        <patternFill patternType="none">
          <bgColor indexed="65"/>
        </patternFill>
      </fill>
    </dxf>
  </rfmt>
  <rfmt sheetId="2" sqref="A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85" start="0" length="2147483647">
    <dxf>
      <font/>
    </dxf>
  </rfmt>
  <rfmt sheetId="2" sqref="A185" start="0" length="2147483647">
    <dxf>
      <font/>
    </dxf>
  </rfmt>
  <rfmt sheetId="2" sqref="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5" start="0" length="2147483647">
    <dxf>
      <font/>
    </dxf>
  </rfmt>
  <rfmt sheetId="2" sqref="B185" start="0" length="2147483647">
    <dxf>
      <font/>
    </dxf>
  </rfmt>
  <rfmt sheetId="2" sqref="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5" start="0" length="2147483647">
    <dxf>
      <font/>
    </dxf>
  </rfmt>
  <rfmt sheetId="2" sqref="C185" start="0" length="2147483647">
    <dxf>
      <font/>
    </dxf>
  </rfmt>
  <rfmt sheetId="2" sqref="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5" start="0" length="2147483647">
    <dxf>
      <font/>
    </dxf>
  </rfmt>
  <rfmt sheetId="2" sqref="D185" start="0" length="2147483647">
    <dxf>
      <font/>
    </dxf>
  </rfmt>
  <rfmt sheetId="2" sqref="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5" start="0" length="2147483647">
    <dxf>
      <font/>
    </dxf>
  </rfmt>
  <rfmt sheetId="2" sqref="E185" start="0" length="2147483647">
    <dxf>
      <font/>
    </dxf>
  </rfmt>
  <rfmt sheetId="2" sqref="F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5" start="0" length="2147483647">
    <dxf>
      <font/>
    </dxf>
  </rfmt>
  <rfmt sheetId="2" sqref="F185" start="0" length="2147483647">
    <dxf>
      <font/>
    </dxf>
  </rfmt>
  <rfmt sheetId="2" sqref="G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5" start="0" length="2147483647">
    <dxf>
      <font/>
    </dxf>
  </rfmt>
  <rfmt sheetId="2" sqref="G185" start="0" length="2147483647">
    <dxf>
      <font/>
    </dxf>
  </rfmt>
  <rfmt sheetId="2" sqref="H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5" start="0" length="2147483647">
    <dxf>
      <font/>
    </dxf>
  </rfmt>
  <rfmt sheetId="2" sqref="H185" start="0" length="2147483647">
    <dxf>
      <font/>
    </dxf>
  </rfmt>
  <rfmt sheetId="2" sqref="I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5" start="0" length="2147483647">
    <dxf>
      <font/>
    </dxf>
  </rfmt>
  <rfmt sheetId="2" sqref="I185" start="0" length="2147483647">
    <dxf>
      <font/>
    </dxf>
  </rfmt>
  <rfmt sheetId="2" sqref="J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5" start="0" length="2147483647">
    <dxf>
      <font/>
    </dxf>
  </rfmt>
  <rfmt sheetId="2" sqref="J185" start="0" length="2147483647">
    <dxf>
      <font/>
    </dxf>
  </rfmt>
  <rfmt sheetId="2" sqref="K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5" start="0" length="2147483647">
    <dxf>
      <font/>
    </dxf>
  </rfmt>
  <rfmt sheetId="2" sqref="K185" start="0" length="2147483647">
    <dxf>
      <font/>
    </dxf>
  </rfmt>
  <rfmt sheetId="2" sqref="L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5" start="0" length="2147483647">
    <dxf>
      <font/>
    </dxf>
  </rfmt>
  <rfmt sheetId="2" sqref="L185" start="0" length="2147483647">
    <dxf>
      <font/>
    </dxf>
  </rfmt>
  <rfmt sheetId="2" sqref="M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5" start="0" length="2147483647">
    <dxf>
      <font/>
    </dxf>
  </rfmt>
  <rfmt sheetId="2" sqref="M185" start="0" length="2147483647">
    <dxf>
      <font/>
    </dxf>
  </rfmt>
  <rfmt sheetId="2" sqref="N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5" start="0" length="2147483647">
    <dxf>
      <font/>
    </dxf>
  </rfmt>
  <rfmt sheetId="2" sqref="N185" start="0" length="2147483647">
    <dxf>
      <font/>
    </dxf>
  </rfmt>
  <rfmt sheetId="2" sqref="O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5" start="0" length="2147483647">
    <dxf>
      <font/>
    </dxf>
  </rfmt>
  <rfmt sheetId="2" sqref="O185" start="0" length="2147483647">
    <dxf>
      <font/>
    </dxf>
  </rfmt>
  <rfmt sheetId="2" sqref="P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5" start="0" length="2147483647">
    <dxf>
      <font/>
    </dxf>
  </rfmt>
  <rfmt sheetId="2" sqref="P185" start="0" length="2147483647">
    <dxf>
      <font/>
    </dxf>
  </rfmt>
  <rfmt sheetId="2" sqref="Q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5" start="0" length="2147483647">
    <dxf>
      <font/>
    </dxf>
  </rfmt>
  <rfmt sheetId="2" sqref="Q185" start="0" length="2147483647">
    <dxf>
      <font/>
    </dxf>
  </rfmt>
  <rfmt sheetId="2" sqref="R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5" start="0" length="2147483647">
    <dxf>
      <font/>
    </dxf>
  </rfmt>
  <rfmt sheetId="2" sqref="R185" start="0" length="2147483647">
    <dxf>
      <font/>
    </dxf>
  </rfmt>
  <rfmt sheetId="2" sqref="S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5" start="0" length="2147483647">
    <dxf>
      <font/>
    </dxf>
  </rfmt>
  <rfmt sheetId="2" sqref="S185" start="0" length="2147483647">
    <dxf>
      <font/>
    </dxf>
  </rfmt>
  <rfmt sheetId="2" sqref="T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5" start="0" length="2147483647">
    <dxf>
      <font/>
    </dxf>
  </rfmt>
  <rfmt sheetId="2" sqref="T185" start="0" length="2147483647">
    <dxf>
      <font/>
    </dxf>
  </rfmt>
  <rfmt sheetId="2" sqref="U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5" start="0" length="2147483647">
    <dxf>
      <font/>
    </dxf>
  </rfmt>
  <rfmt sheetId="2" sqref="U185" start="0" length="2147483647">
    <dxf>
      <font/>
    </dxf>
  </rfmt>
  <rfmt sheetId="2" sqref="V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5" start="0" length="2147483647">
    <dxf>
      <font/>
    </dxf>
  </rfmt>
  <rfmt sheetId="2" sqref="V185" start="0" length="2147483647">
    <dxf>
      <font/>
    </dxf>
  </rfmt>
  <rfmt sheetId="2" sqref="W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5" start="0" length="2147483647">
    <dxf>
      <font/>
    </dxf>
  </rfmt>
  <rfmt sheetId="2" sqref="W185" start="0" length="2147483647">
    <dxf>
      <font/>
    </dxf>
  </rfmt>
  <rfmt sheetId="2" sqref="X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5" start="0" length="2147483647">
    <dxf>
      <font/>
    </dxf>
  </rfmt>
  <rfmt sheetId="2" sqref="X185" start="0" length="2147483647">
    <dxf>
      <font/>
    </dxf>
  </rfmt>
  <rfmt sheetId="2" sqref="Y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85" start="0" length="2147483647">
    <dxf>
      <font/>
    </dxf>
  </rfmt>
  <rfmt sheetId="2" sqref="Y185" start="0" length="2147483647">
    <dxf>
      <font/>
    </dxf>
  </rfmt>
  <rfmt sheetId="2" sqref="Z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5" start="0" length="0">
    <dxf>
      <fill>
        <patternFill patternType="solid">
          <bgColor rgb="FFF2F2F2"/>
        </patternFill>
      </fill>
    </dxf>
  </rfmt>
  <rfmt sheetId="2" sqref="Z185" start="0" length="2147483647">
    <dxf>
      <font/>
    </dxf>
  </rfmt>
  <rfmt sheetId="2" sqref="Z185" start="0" length="2147483647">
    <dxf>
      <font/>
    </dxf>
  </rfmt>
  <rfmt sheetId="2" sqref="AA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5" start="0" length="0">
    <dxf>
      <fill>
        <patternFill patternType="solid">
          <bgColor rgb="FFF2F2F2"/>
        </patternFill>
      </fill>
    </dxf>
  </rfmt>
  <rfmt sheetId="2" sqref="AA185" start="0" length="2147483647">
    <dxf>
      <font/>
    </dxf>
  </rfmt>
  <rfmt sheetId="2" sqref="AA185" start="0" length="2147483647">
    <dxf>
      <font/>
    </dxf>
  </rfmt>
  <rfmt sheetId="2" sqref="A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5" start="0" length="0">
    <dxf>
      <fill>
        <patternFill patternType="solid">
          <bgColor rgb="FFF2F2F2"/>
        </patternFill>
      </fill>
    </dxf>
  </rfmt>
  <rfmt sheetId="2" sqref="AB185" start="0" length="2147483647">
    <dxf>
      <font/>
    </dxf>
  </rfmt>
  <rfmt sheetId="2" sqref="AB185" start="0" length="2147483647">
    <dxf>
      <font/>
    </dxf>
  </rfmt>
  <rfmt sheetId="2" sqref="A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5" start="0" length="0">
    <dxf>
      <fill>
        <patternFill patternType="solid">
          <bgColor rgb="FFF2F2F2"/>
        </patternFill>
      </fill>
    </dxf>
  </rfmt>
  <rfmt sheetId="2" sqref="AC185" start="0" length="2147483647">
    <dxf>
      <font/>
    </dxf>
  </rfmt>
  <rfmt sheetId="2" sqref="AC185" start="0" length="2147483647">
    <dxf>
      <font/>
    </dxf>
  </rfmt>
  <rfmt sheetId="2" sqref="A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5" start="0" length="0">
    <dxf>
      <fill>
        <patternFill patternType="solid">
          <bgColor rgb="FFF2F2F2"/>
        </patternFill>
      </fill>
    </dxf>
  </rfmt>
  <rfmt sheetId="2" sqref="AD185" start="0" length="2147483647">
    <dxf>
      <font/>
    </dxf>
  </rfmt>
  <rfmt sheetId="2" sqref="AD185" start="0" length="2147483647">
    <dxf>
      <font/>
    </dxf>
  </rfmt>
  <rfmt sheetId="2" sqref="A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5" start="0" length="0">
    <dxf>
      <fill>
        <patternFill patternType="solid">
          <bgColor rgb="FFF2F2F2"/>
        </patternFill>
      </fill>
    </dxf>
  </rfmt>
  <rfmt sheetId="2" sqref="AE185" start="0" length="2147483647">
    <dxf>
      <font/>
    </dxf>
  </rfmt>
  <rfmt sheetId="2" sqref="AE185" start="0" length="2147483647">
    <dxf>
      <font/>
    </dxf>
  </rfmt>
  <rfmt sheetId="2" sqref="AF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85" start="0" length="0">
    <dxf>
      <fill>
        <patternFill patternType="solid">
          <bgColor rgb="FFF2F2F2"/>
        </patternFill>
      </fill>
    </dxf>
  </rfmt>
  <rfmt sheetId="2" sqref="AF185" start="0" length="2147483647">
    <dxf>
      <font/>
    </dxf>
  </rfmt>
  <rfmt sheetId="2" sqref="AF185" start="0" length="2147483647">
    <dxf>
      <font/>
    </dxf>
  </rfmt>
  <rcc rId="4494" sId="2">
    <nc r="B185">
      <v>20649</v>
    </nc>
  </rcc>
  <rfmt sheetId="2" sqref="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85" start="0" length="2147483647">
    <dxf>
      <font/>
    </dxf>
  </rfmt>
  <rfmt sheetId="2" sqref="B185" start="0" length="2147483647">
    <dxf>
      <font/>
    </dxf>
  </rfmt>
  <rcc rId="4495" sId="2">
    <nc r="C185" t="inlineStr">
      <is>
        <t>BABA US Equity</t>
      </is>
    </nc>
  </rcc>
  <rfmt sheetId="2" sqref="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85" start="0" length="2147483647">
    <dxf>
      <font/>
    </dxf>
  </rfmt>
  <rfmt sheetId="2" sqref="C185" start="0" length="2147483647">
    <dxf>
      <font/>
    </dxf>
  </rfmt>
  <rcc rId="4496" sId="2">
    <nc r="E185" t="inlineStr">
      <is>
        <t>Alibaba Group Holding -ADR</t>
      </is>
    </nc>
  </rcc>
  <rfmt sheetId="2" sqref="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85" start="0" length="2147483647">
    <dxf>
      <font/>
    </dxf>
  </rfmt>
  <rfmt sheetId="2" sqref="E185" start="0" length="2147483647">
    <dxf>
      <font/>
    </dxf>
  </rfmt>
  <rcc rId="4497" sId="2">
    <nc r="D185">
      <f>_xll.BDP(C185,$D$3)</f>
    </nc>
  </rcc>
  <rfmt sheetId="2" sqref="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85" start="0" length="2147483647">
    <dxf>
      <font/>
    </dxf>
  </rfmt>
  <rfmt sheetId="2" sqref="D185" start="0" length="2147483647">
    <dxf>
      <font/>
    </dxf>
  </rfmt>
  <rcc rId="4498" sId="2">
    <nc r="F185">
      <f>_xll.BDP(C185,$F$3)</f>
    </nc>
  </rcc>
  <rfmt sheetId="2" sqref="F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85" start="0" length="2147483647">
    <dxf>
      <font/>
    </dxf>
  </rfmt>
  <rfmt sheetId="2" sqref="F185" start="0" length="2147483647">
    <dxf>
      <font/>
    </dxf>
  </rfmt>
  <rcc rId="4499" sId="2">
    <nc r="G185">
      <f>_xll.BDP(C185,$G$3)</f>
    </nc>
  </rcc>
  <rfmt sheetId="2" sqref="G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85" start="0" length="2147483647">
    <dxf>
      <font/>
    </dxf>
  </rfmt>
  <rfmt sheetId="2" sqref="G185" start="0" length="2147483647">
    <dxf>
      <font/>
    </dxf>
  </rfmt>
  <rcc rId="4500" sId="2">
    <nc r="Z185">
      <f>_xll.BDH(C185,$Z$3,$D$1,$D$1)</f>
    </nc>
  </rcc>
  <rfmt sheetId="2" sqref="Z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85" start="0" length="0">
    <dxf>
      <fill>
        <patternFill patternType="solid">
          <bgColor rgb="FFF2F2F2"/>
        </patternFill>
      </fill>
    </dxf>
  </rfmt>
  <rfmt sheetId="2" sqref="Z185" start="0" length="2147483647">
    <dxf>
      <font/>
    </dxf>
  </rfmt>
  <rfmt sheetId="2" sqref="Z185" start="0" length="2147483647">
    <dxf>
      <font/>
    </dxf>
  </rfmt>
  <rcc rId="4501" sId="2">
    <nc r="H185">
      <f>IF(OR(OR(G185="#N/A N/A",G185="#N/A Real Time"),OR(F185="#N/A N/A",F185="#N/A Real Time")),0,  G185 - F185)</f>
    </nc>
  </rcc>
  <rfmt sheetId="2" sqref="H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85" start="0" length="2147483647">
    <dxf>
      <font/>
    </dxf>
  </rfmt>
  <rfmt sheetId="2" sqref="H185" start="0" length="2147483647">
    <dxf>
      <font/>
    </dxf>
  </rfmt>
  <rcc rId="4502" sId="2">
    <nc r="I185">
      <f>IF(OR(F185=0,F185="#N/A N/A"),0,H185 / F185*100)</f>
    </nc>
  </rcc>
  <rfmt sheetId="2" sqref="I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85" start="0" length="2147483647">
    <dxf>
      <font/>
    </dxf>
  </rfmt>
  <rfmt sheetId="2" sqref="I185" start="0" length="2147483647">
    <dxf>
      <font/>
    </dxf>
  </rfmt>
  <rcc rId="4503" sId="2" numFmtId="4">
    <nc r="J185">
      <v>-7184</v>
    </nc>
  </rcc>
  <rfmt sheetId="2" sqref="J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85" start="0" length="2147483647">
    <dxf>
      <font/>
    </dxf>
  </rfmt>
  <rfmt sheetId="2" sqref="J185" start="0" length="2147483647">
    <dxf>
      <font/>
    </dxf>
  </rfmt>
  <rcc rId="4504" sId="2">
    <nc r="K185">
      <f>CONCATENATE(D242,D185, " Curncy")</f>
    </nc>
  </rcc>
  <rfmt sheetId="2" sqref="K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85" start="0" length="2147483647">
    <dxf>
      <font/>
    </dxf>
  </rfmt>
  <rfmt sheetId="2" sqref="K185" start="0" length="2147483647">
    <dxf>
      <font/>
    </dxf>
  </rfmt>
  <rcc rId="4505" sId="2">
    <nc r="L185">
      <f>IF(D185 = D242,1,_xll.BDP(K185,$L$3))</f>
    </nc>
  </rcc>
  <rfmt sheetId="2" sqref="L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85" start="0" length="2147483647">
    <dxf>
      <font/>
    </dxf>
  </rfmt>
  <rfmt sheetId="2" sqref="L185" start="0" length="2147483647">
    <dxf>
      <font/>
    </dxf>
  </rfmt>
  <rcc rId="4506" sId="2">
    <nc r="M185">
      <f>IF(D185 = D242,1,_xll.BDP(K185,$M$3)*L185)</f>
    </nc>
  </rcc>
  <rfmt sheetId="2" sqref="M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85" start="0" length="2147483647">
    <dxf>
      <font/>
    </dxf>
  </rfmt>
  <rfmt sheetId="2" sqref="M185" start="0" length="2147483647">
    <dxf>
      <font/>
    </dxf>
  </rfmt>
  <rcc rId="4507" sId="2">
    <nc r="N185">
      <f>H185*J185*T185/M185</f>
    </nc>
  </rcc>
  <rfmt sheetId="2" sqref="N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85" start="0" length="2147483647">
    <dxf>
      <font/>
    </dxf>
  </rfmt>
  <rfmt sheetId="2" sqref="N185" start="0" length="2147483647">
    <dxf>
      <font/>
    </dxf>
  </rfmt>
  <rcc rId="4508" sId="2">
    <nc r="O185">
      <f>N185 / Y242</f>
    </nc>
  </rcc>
  <rfmt sheetId="2" sqref="O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85" start="0" length="2147483647">
    <dxf>
      <font/>
    </dxf>
  </rfmt>
  <rfmt sheetId="2" sqref="O185" start="0" length="2147483647">
    <dxf>
      <font/>
    </dxf>
  </rfmt>
  <rcc rId="4509" sId="2">
    <nc r="P185">
      <f>IF(J185=0,0,G185*J185*T185/M185)</f>
    </nc>
  </rcc>
  <rfmt sheetId="2" sqref="P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85" start="0" length="2147483647">
    <dxf>
      <font/>
    </dxf>
  </rfmt>
  <rfmt sheetId="2" sqref="P185" start="0" length="2147483647">
    <dxf>
      <font/>
    </dxf>
  </rfmt>
  <rcc rId="4510" sId="2">
    <nc r="Q185">
      <f>P185 / Y242*100</f>
    </nc>
  </rcc>
  <rfmt sheetId="2" sqref="Q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85" start="0" length="2147483647">
    <dxf>
      <font/>
    </dxf>
  </rfmt>
  <rfmt sheetId="2" sqref="Q185" start="0" length="2147483647">
    <dxf>
      <font/>
    </dxf>
  </rfmt>
  <rcc rId="4511" sId="2">
    <nc r="R185">
      <f>IF(Q185&lt;0,Q185,0)</f>
    </nc>
  </rcc>
  <rfmt sheetId="2" sqref="R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85" start="0" length="2147483647">
    <dxf>
      <font/>
    </dxf>
  </rfmt>
  <rfmt sheetId="2" sqref="R185" start="0" length="2147483647">
    <dxf>
      <font/>
    </dxf>
  </rfmt>
  <rcc rId="4512" sId="2">
    <nc r="S185">
      <f>IF(Q185&gt;0,Q185,0)</f>
    </nc>
  </rcc>
  <rfmt sheetId="2" sqref="S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85" start="0" length="2147483647">
    <dxf>
      <font/>
    </dxf>
  </rfmt>
  <rfmt sheetId="2" sqref="S185" start="0" length="2147483647">
    <dxf>
      <font/>
    </dxf>
  </rfmt>
  <rcc rId="4513" sId="2">
    <nc r="T185">
      <f>IF(EXACT(D185,UPPER(D185)),1,0.01)/V185</f>
    </nc>
  </rcc>
  <rfmt sheetId="2" sqref="T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85" start="0" length="2147483647">
    <dxf>
      <font/>
    </dxf>
  </rfmt>
  <rfmt sheetId="2" sqref="T185" start="0" length="2147483647">
    <dxf>
      <font/>
    </dxf>
  </rfmt>
  <rcc rId="4514" sId="2">
    <nc r="U185">
      <v>0</v>
    </nc>
  </rcc>
  <rfmt sheetId="2" sqref="U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85" start="0" length="2147483647">
    <dxf>
      <font/>
    </dxf>
  </rfmt>
  <rfmt sheetId="2" sqref="U185" start="0" length="2147483647">
    <dxf>
      <font/>
    </dxf>
  </rfmt>
  <rcc rId="4515" sId="2">
    <nc r="V185">
      <v>1</v>
    </nc>
  </rcc>
  <rfmt sheetId="2" sqref="V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85" start="0" length="2147483647">
    <dxf>
      <font/>
    </dxf>
  </rfmt>
  <rfmt sheetId="2" sqref="V185" start="0" length="2147483647">
    <dxf>
      <font/>
    </dxf>
  </rfmt>
  <rcc rId="4516" sId="2">
    <nc r="W185">
      <f>IF(AND(Q185&lt;0,O185&gt;0),O185,0)</f>
    </nc>
  </rcc>
  <rfmt sheetId="2" sqref="W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85" start="0" length="2147483647">
    <dxf>
      <font/>
    </dxf>
  </rfmt>
  <rfmt sheetId="2" sqref="W185" start="0" length="2147483647">
    <dxf>
      <font/>
    </dxf>
  </rfmt>
  <rcc rId="4517" sId="2">
    <nc r="X185">
      <f>IF(AND(Q185&gt;0,O185&gt;0),O185,0)</f>
    </nc>
  </rcc>
  <rfmt sheetId="2" sqref="X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85" start="0" length="2147483647">
    <dxf>
      <font/>
    </dxf>
  </rfmt>
  <rfmt sheetId="2" sqref="X185" start="0" length="2147483647">
    <dxf>
      <font/>
    </dxf>
  </rfmt>
  <rcc rId="4518" sId="2">
    <nc r="AA185">
      <f>IF(OR(OR(F185="#N/A N/A",F185="#N/A Real Time"),OR(Z185="#N/A N/A",Z185="#N/A Real Time")),0,  F185 - Z185)</f>
    </nc>
  </rcc>
  <rfmt sheetId="2" sqref="AA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85" start="0" length="0">
    <dxf>
      <fill>
        <patternFill patternType="solid">
          <bgColor rgb="FFF2F2F2"/>
        </patternFill>
      </fill>
    </dxf>
  </rfmt>
  <rfmt sheetId="2" sqref="AA185" start="0" length="2147483647">
    <dxf>
      <font/>
    </dxf>
  </rfmt>
  <rfmt sheetId="2" sqref="AA185" start="0" length="2147483647">
    <dxf>
      <font/>
    </dxf>
  </rfmt>
  <rcc rId="4519" sId="2">
    <nc r="AB185">
      <f>IF(OR(Z185=0,Z185="#N/A N/A"),0,AA185 / Z185*100)</f>
    </nc>
  </rcc>
  <rfmt sheetId="2" sqref="AB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85" start="0" length="0">
    <dxf>
      <fill>
        <patternFill patternType="solid">
          <bgColor rgb="FFF2F2F2"/>
        </patternFill>
      </fill>
    </dxf>
  </rfmt>
  <rfmt sheetId="2" sqref="AB185" start="0" length="2147483647">
    <dxf>
      <font/>
    </dxf>
  </rfmt>
  <rfmt sheetId="2" sqref="AB185" start="0" length="2147483647">
    <dxf>
      <font/>
    </dxf>
  </rfmt>
  <rcc rId="4520" sId="2" numFmtId="4">
    <nc r="AC185">
      <v>-7184</v>
    </nc>
  </rcc>
  <rfmt sheetId="2" sqref="AC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85" start="0" length="0">
    <dxf>
      <fill>
        <patternFill patternType="solid">
          <bgColor rgb="FFF2F2F2"/>
        </patternFill>
      </fill>
    </dxf>
  </rfmt>
  <rfmt sheetId="2" sqref="AC185" start="0" length="2147483647">
    <dxf>
      <font/>
    </dxf>
  </rfmt>
  <rfmt sheetId="2" sqref="AC185" start="0" length="2147483647">
    <dxf>
      <font/>
    </dxf>
  </rfmt>
  <rcc rId="4521" sId="2">
    <nc r="AD185">
      <f>IF(D185 = D242,1,_xll.BDP(K185,$AD$3)*L185)</f>
    </nc>
  </rcc>
  <rfmt sheetId="2" sqref="AD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85" start="0" length="0">
    <dxf>
      <fill>
        <patternFill patternType="solid">
          <bgColor rgb="FFF2F2F2"/>
        </patternFill>
      </fill>
    </dxf>
  </rfmt>
  <rfmt sheetId="2" sqref="AD185" start="0" length="2147483647">
    <dxf>
      <font/>
    </dxf>
  </rfmt>
  <rfmt sheetId="2" sqref="AD185" start="0" length="2147483647">
    <dxf>
      <font/>
    </dxf>
  </rfmt>
  <rcc rId="4522" sId="2">
    <nc r="AE185">
      <f>AA185*AC185*T185/AD185 / AF242</f>
    </nc>
  </rcc>
  <rfmt sheetId="2" sqref="AE1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85" start="0" length="0">
    <dxf>
      <fill>
        <patternFill patternType="solid">
          <bgColor rgb="FFF2F2F2"/>
        </patternFill>
      </fill>
    </dxf>
  </rfmt>
  <rfmt sheetId="2" sqref="AE185" start="0" length="2147483647">
    <dxf>
      <font/>
    </dxf>
  </rfmt>
  <rfmt sheetId="2" sqref="AE185" start="0" length="2147483647">
    <dxf>
      <font/>
    </dxf>
  </rfmt>
  <rcc rId="4523" sId="2" numFmtId="34">
    <oc r="F186">
      <v>9.9999999999999995E-7</v>
    </oc>
    <nc r="F186">
      <v>0</v>
    </nc>
  </rcc>
  <rcc rId="4524" sId="2" numFmtId="34">
    <oc r="G186">
      <v>9.9999999999999995E-7</v>
    </oc>
    <nc r="G186">
      <v>0</v>
    </nc>
  </rcc>
  <rcc rId="4525" sId="2" numFmtId="34">
    <oc r="Z186">
      <v>9.9999999999999995E-7</v>
    </oc>
    <nc r="Z186">
      <v>0</v>
    </nc>
  </rcc>
  <rcc rId="4526" sId="2" numFmtId="4">
    <oc r="J187">
      <v>-30800</v>
    </oc>
    <nc r="J187">
      <v>-13890</v>
    </nc>
  </rcc>
  <rcc rId="4527" sId="2" numFmtId="4">
    <oc r="AC187">
      <v>-30800</v>
    </oc>
    <nc r="AC187">
      <v>-13890</v>
    </nc>
  </rcc>
  <rcc rId="4528" sId="2" numFmtId="4">
    <oc r="J188">
      <v>-65000</v>
    </oc>
    <nc r="J188">
      <v>0</v>
    </nc>
  </rcc>
  <rcc rId="4529" sId="2" numFmtId="4">
    <oc r="AC188">
      <v>-65000</v>
    </oc>
    <nc r="AC188">
      <v>0</v>
    </nc>
  </rcc>
  <rcc rId="4530" sId="2" numFmtId="4">
    <oc r="J189">
      <v>-52000</v>
    </oc>
    <nc r="J189">
      <v>-160515</v>
    </nc>
  </rcc>
  <rcc rId="4531" sId="2" numFmtId="4">
    <oc r="AC189">
      <v>-52000</v>
    </oc>
    <nc r="AC189">
      <v>-160515</v>
    </nc>
  </rcc>
  <rcc rId="4532" sId="2" numFmtId="4">
    <oc r="J190">
      <v>22500</v>
    </oc>
    <nc r="J190">
      <v>50174</v>
    </nc>
  </rcc>
  <rcc rId="4533" sId="2" numFmtId="4">
    <oc r="AC190">
      <v>22500</v>
    </oc>
    <nc r="AC190">
      <v>50174</v>
    </nc>
  </rcc>
  <rcc rId="4534" sId="2" numFmtId="4">
    <oc r="J191">
      <v>76000</v>
    </oc>
    <nc r="J191">
      <v>0</v>
    </nc>
  </rcc>
  <rcc rId="4535" sId="2" numFmtId="4">
    <oc r="AC191">
      <v>76000</v>
    </oc>
    <nc r="AC191">
      <v>0</v>
    </nc>
  </rcc>
  <rcc rId="4536" sId="2" numFmtId="4">
    <oc r="J193">
      <v>-18350</v>
    </oc>
    <nc r="J193">
      <v>0</v>
    </nc>
  </rcc>
  <rcc rId="4537" sId="2" numFmtId="4">
    <oc r="AC193">
      <v>-18350</v>
    </oc>
    <nc r="AC193">
      <v>0</v>
    </nc>
  </rcc>
  <rcc rId="4538" sId="2" numFmtId="4">
    <oc r="J195">
      <v>-177500</v>
    </oc>
    <nc r="J195">
      <v>-190275</v>
    </nc>
  </rcc>
  <rcc rId="4539" sId="2" numFmtId="4">
    <oc r="AC195">
      <v>-177500</v>
    </oc>
    <nc r="AC195">
      <v>-190275</v>
    </nc>
  </rcc>
  <rrc rId="4540" sId="2" ref="A196:XFD196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196:AF196" start="0" length="0">
    <dxf>
      <fill>
        <patternFill patternType="none">
          <bgColor indexed="65"/>
        </patternFill>
      </fill>
    </dxf>
  </rfmt>
  <rfmt sheetId="2" sqref="A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196" start="0" length="2147483647">
    <dxf>
      <font/>
    </dxf>
  </rfmt>
  <rfmt sheetId="2" sqref="A196" start="0" length="2147483647">
    <dxf>
      <font/>
    </dxf>
  </rfmt>
  <rfmt sheetId="2" sqref="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96" start="0" length="2147483647">
    <dxf>
      <font/>
    </dxf>
  </rfmt>
  <rfmt sheetId="2" sqref="B196" start="0" length="2147483647">
    <dxf>
      <font/>
    </dxf>
  </rfmt>
  <rfmt sheetId="2" sqref="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96" start="0" length="2147483647">
    <dxf>
      <font/>
    </dxf>
  </rfmt>
  <rfmt sheetId="2" sqref="C196" start="0" length="2147483647">
    <dxf>
      <font/>
    </dxf>
  </rfmt>
  <rfmt sheetId="2" sqref="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96" start="0" length="2147483647">
    <dxf>
      <font/>
    </dxf>
  </rfmt>
  <rfmt sheetId="2" sqref="D196" start="0" length="2147483647">
    <dxf>
      <font/>
    </dxf>
  </rfmt>
  <rfmt sheetId="2" sqref="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96" start="0" length="2147483647">
    <dxf>
      <font/>
    </dxf>
  </rfmt>
  <rfmt sheetId="2" sqref="E196" start="0" length="2147483647">
    <dxf>
      <font/>
    </dxf>
  </rfmt>
  <rfmt sheetId="2" sqref="F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96" start="0" length="2147483647">
    <dxf>
      <font/>
    </dxf>
  </rfmt>
  <rfmt sheetId="2" sqref="F196" start="0" length="2147483647">
    <dxf>
      <font/>
    </dxf>
  </rfmt>
  <rfmt sheetId="2" sqref="G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96" start="0" length="2147483647">
    <dxf>
      <font/>
    </dxf>
  </rfmt>
  <rfmt sheetId="2" sqref="G196" start="0" length="2147483647">
    <dxf>
      <font/>
    </dxf>
  </rfmt>
  <rfmt sheetId="2" sqref="H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96" start="0" length="2147483647">
    <dxf>
      <font/>
    </dxf>
  </rfmt>
  <rfmt sheetId="2" sqref="H196" start="0" length="2147483647">
    <dxf>
      <font/>
    </dxf>
  </rfmt>
  <rfmt sheetId="2" sqref="I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96" start="0" length="2147483647">
    <dxf>
      <font/>
    </dxf>
  </rfmt>
  <rfmt sheetId="2" sqref="I196" start="0" length="2147483647">
    <dxf>
      <font/>
    </dxf>
  </rfmt>
  <rfmt sheetId="2" sqref="J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96" start="0" length="2147483647">
    <dxf>
      <font/>
    </dxf>
  </rfmt>
  <rfmt sheetId="2" sqref="J196" start="0" length="2147483647">
    <dxf>
      <font/>
    </dxf>
  </rfmt>
  <rfmt sheetId="2" sqref="K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96" start="0" length="2147483647">
    <dxf>
      <font/>
    </dxf>
  </rfmt>
  <rfmt sheetId="2" sqref="K196" start="0" length="2147483647">
    <dxf>
      <font/>
    </dxf>
  </rfmt>
  <rfmt sheetId="2" sqref="L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96" start="0" length="2147483647">
    <dxf>
      <font/>
    </dxf>
  </rfmt>
  <rfmt sheetId="2" sqref="L196" start="0" length="2147483647">
    <dxf>
      <font/>
    </dxf>
  </rfmt>
  <rfmt sheetId="2" sqref="M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96" start="0" length="2147483647">
    <dxf>
      <font/>
    </dxf>
  </rfmt>
  <rfmt sheetId="2" sqref="M196" start="0" length="2147483647">
    <dxf>
      <font/>
    </dxf>
  </rfmt>
  <rfmt sheetId="2" sqref="N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96" start="0" length="2147483647">
    <dxf>
      <font/>
    </dxf>
  </rfmt>
  <rfmt sheetId="2" sqref="N196" start="0" length="2147483647">
    <dxf>
      <font/>
    </dxf>
  </rfmt>
  <rfmt sheetId="2" sqref="O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96" start="0" length="2147483647">
    <dxf>
      <font/>
    </dxf>
  </rfmt>
  <rfmt sheetId="2" sqref="O196" start="0" length="2147483647">
    <dxf>
      <font/>
    </dxf>
  </rfmt>
  <rfmt sheetId="2" sqref="P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96" start="0" length="2147483647">
    <dxf>
      <font/>
    </dxf>
  </rfmt>
  <rfmt sheetId="2" sqref="P196" start="0" length="2147483647">
    <dxf>
      <font/>
    </dxf>
  </rfmt>
  <rfmt sheetId="2" sqref="Q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96" start="0" length="2147483647">
    <dxf>
      <font/>
    </dxf>
  </rfmt>
  <rfmt sheetId="2" sqref="Q196" start="0" length="2147483647">
    <dxf>
      <font/>
    </dxf>
  </rfmt>
  <rfmt sheetId="2" sqref="R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96" start="0" length="2147483647">
    <dxf>
      <font/>
    </dxf>
  </rfmt>
  <rfmt sheetId="2" sqref="R196" start="0" length="2147483647">
    <dxf>
      <font/>
    </dxf>
  </rfmt>
  <rfmt sheetId="2" sqref="S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96" start="0" length="2147483647">
    <dxf>
      <font/>
    </dxf>
  </rfmt>
  <rfmt sheetId="2" sqref="S196" start="0" length="2147483647">
    <dxf>
      <font/>
    </dxf>
  </rfmt>
  <rfmt sheetId="2" sqref="T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96" start="0" length="2147483647">
    <dxf>
      <font/>
    </dxf>
  </rfmt>
  <rfmt sheetId="2" sqref="T196" start="0" length="2147483647">
    <dxf>
      <font/>
    </dxf>
  </rfmt>
  <rfmt sheetId="2" sqref="U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96" start="0" length="2147483647">
    <dxf>
      <font/>
    </dxf>
  </rfmt>
  <rfmt sheetId="2" sqref="U196" start="0" length="2147483647">
    <dxf>
      <font/>
    </dxf>
  </rfmt>
  <rfmt sheetId="2" sqref="V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96" start="0" length="2147483647">
    <dxf>
      <font/>
    </dxf>
  </rfmt>
  <rfmt sheetId="2" sqref="V196" start="0" length="2147483647">
    <dxf>
      <font/>
    </dxf>
  </rfmt>
  <rfmt sheetId="2" sqref="W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96" start="0" length="2147483647">
    <dxf>
      <font/>
    </dxf>
  </rfmt>
  <rfmt sheetId="2" sqref="W196" start="0" length="2147483647">
    <dxf>
      <font/>
    </dxf>
  </rfmt>
  <rfmt sheetId="2" sqref="X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96" start="0" length="2147483647">
    <dxf>
      <font/>
    </dxf>
  </rfmt>
  <rfmt sheetId="2" sqref="X196" start="0" length="2147483647">
    <dxf>
      <font/>
    </dxf>
  </rfmt>
  <rfmt sheetId="2" sqref="Y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196" start="0" length="2147483647">
    <dxf>
      <font/>
    </dxf>
  </rfmt>
  <rfmt sheetId="2" sqref="Y196" start="0" length="2147483647">
    <dxf>
      <font/>
    </dxf>
  </rfmt>
  <rfmt sheetId="2" sqref="Z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96" start="0" length="0">
    <dxf>
      <fill>
        <patternFill patternType="solid">
          <bgColor rgb="FFF2F2F2"/>
        </patternFill>
      </fill>
    </dxf>
  </rfmt>
  <rfmt sheetId="2" sqref="Z196" start="0" length="2147483647">
    <dxf>
      <font/>
    </dxf>
  </rfmt>
  <rfmt sheetId="2" sqref="Z196" start="0" length="2147483647">
    <dxf>
      <font/>
    </dxf>
  </rfmt>
  <rfmt sheetId="2" sqref="AA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96" start="0" length="0">
    <dxf>
      <fill>
        <patternFill patternType="solid">
          <bgColor rgb="FFF2F2F2"/>
        </patternFill>
      </fill>
    </dxf>
  </rfmt>
  <rfmt sheetId="2" sqref="AA196" start="0" length="2147483647">
    <dxf>
      <font/>
    </dxf>
  </rfmt>
  <rfmt sheetId="2" sqref="AA196" start="0" length="2147483647">
    <dxf>
      <font/>
    </dxf>
  </rfmt>
  <rfmt sheetId="2" sqref="A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96" start="0" length="0">
    <dxf>
      <fill>
        <patternFill patternType="solid">
          <bgColor rgb="FFF2F2F2"/>
        </patternFill>
      </fill>
    </dxf>
  </rfmt>
  <rfmt sheetId="2" sqref="AB196" start="0" length="2147483647">
    <dxf>
      <font/>
    </dxf>
  </rfmt>
  <rfmt sheetId="2" sqref="AB196" start="0" length="2147483647">
    <dxf>
      <font/>
    </dxf>
  </rfmt>
  <rfmt sheetId="2" sqref="A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96" start="0" length="0">
    <dxf>
      <fill>
        <patternFill patternType="solid">
          <bgColor rgb="FFF2F2F2"/>
        </patternFill>
      </fill>
    </dxf>
  </rfmt>
  <rfmt sheetId="2" sqref="AC196" start="0" length="2147483647">
    <dxf>
      <font/>
    </dxf>
  </rfmt>
  <rfmt sheetId="2" sqref="AC196" start="0" length="2147483647">
    <dxf>
      <font/>
    </dxf>
  </rfmt>
  <rfmt sheetId="2" sqref="A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96" start="0" length="0">
    <dxf>
      <fill>
        <patternFill patternType="solid">
          <bgColor rgb="FFF2F2F2"/>
        </patternFill>
      </fill>
    </dxf>
  </rfmt>
  <rfmt sheetId="2" sqref="AD196" start="0" length="2147483647">
    <dxf>
      <font/>
    </dxf>
  </rfmt>
  <rfmt sheetId="2" sqref="AD196" start="0" length="2147483647">
    <dxf>
      <font/>
    </dxf>
  </rfmt>
  <rfmt sheetId="2" sqref="A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96" start="0" length="0">
    <dxf>
      <fill>
        <patternFill patternType="solid">
          <bgColor rgb="FFF2F2F2"/>
        </patternFill>
      </fill>
    </dxf>
  </rfmt>
  <rfmt sheetId="2" sqref="AE196" start="0" length="2147483647">
    <dxf>
      <font/>
    </dxf>
  </rfmt>
  <rfmt sheetId="2" sqref="AE196" start="0" length="2147483647">
    <dxf>
      <font/>
    </dxf>
  </rfmt>
  <rfmt sheetId="2" sqref="AF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196" start="0" length="0">
    <dxf>
      <fill>
        <patternFill patternType="solid">
          <bgColor rgb="FFF2F2F2"/>
        </patternFill>
      </fill>
    </dxf>
  </rfmt>
  <rfmt sheetId="2" sqref="AF196" start="0" length="2147483647">
    <dxf>
      <font/>
    </dxf>
  </rfmt>
  <rfmt sheetId="2" sqref="AF196" start="0" length="2147483647">
    <dxf>
      <font/>
    </dxf>
  </rfmt>
  <rcc rId="4541" sId="2">
    <nc r="B196">
      <v>18715</v>
    </nc>
  </rcc>
  <rfmt sheetId="2" sqref="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196" start="0" length="2147483647">
    <dxf>
      <font/>
    </dxf>
  </rfmt>
  <rfmt sheetId="2" sqref="B196" start="0" length="2147483647">
    <dxf>
      <font/>
    </dxf>
  </rfmt>
  <rcc rId="4542" sId="2">
    <nc r="C196" t="inlineStr">
      <is>
        <t>CMCSA US Equity</t>
      </is>
    </nc>
  </rcc>
  <rfmt sheetId="2" sqref="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196" start="0" length="2147483647">
    <dxf>
      <font/>
    </dxf>
  </rfmt>
  <rfmt sheetId="2" sqref="C196" start="0" length="2147483647">
    <dxf>
      <font/>
    </dxf>
  </rfmt>
  <rcc rId="4543" sId="2">
    <nc r="E196" t="inlineStr">
      <is>
        <t>Comcast</t>
      </is>
    </nc>
  </rcc>
  <rfmt sheetId="2" sqref="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196" start="0" length="2147483647">
    <dxf>
      <font/>
    </dxf>
  </rfmt>
  <rfmt sheetId="2" sqref="E196" start="0" length="2147483647">
    <dxf>
      <font/>
    </dxf>
  </rfmt>
  <rcc rId="4544" sId="2">
    <nc r="D196">
      <f>_xll.BDP(C196,$D$3)</f>
    </nc>
  </rcc>
  <rfmt sheetId="2" sqref="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196" start="0" length="2147483647">
    <dxf>
      <font/>
    </dxf>
  </rfmt>
  <rfmt sheetId="2" sqref="D196" start="0" length="2147483647">
    <dxf>
      <font/>
    </dxf>
  </rfmt>
  <rcc rId="4545" sId="2">
    <nc r="F196">
      <f>_xll.BDP(C196,$F$3)</f>
    </nc>
  </rcc>
  <rfmt sheetId="2" sqref="F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196" start="0" length="2147483647">
    <dxf>
      <font/>
    </dxf>
  </rfmt>
  <rfmt sheetId="2" sqref="F196" start="0" length="2147483647">
    <dxf>
      <font/>
    </dxf>
  </rfmt>
  <rcc rId="4546" sId="2">
    <nc r="G196">
      <f>_xll.BDP(C196,$G$3)</f>
    </nc>
  </rcc>
  <rfmt sheetId="2" sqref="G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196" start="0" length="2147483647">
    <dxf>
      <font/>
    </dxf>
  </rfmt>
  <rfmt sheetId="2" sqref="G196" start="0" length="2147483647">
    <dxf>
      <font/>
    </dxf>
  </rfmt>
  <rcc rId="4547" sId="2">
    <nc r="Z196">
      <f>_xll.BDH(C196,$Z$3,$D$1,$D$1)</f>
    </nc>
  </rcc>
  <rfmt sheetId="2" sqref="Z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196" start="0" length="0">
    <dxf>
      <fill>
        <patternFill patternType="solid">
          <bgColor rgb="FFF2F2F2"/>
        </patternFill>
      </fill>
    </dxf>
  </rfmt>
  <rfmt sheetId="2" sqref="Z196" start="0" length="2147483647">
    <dxf>
      <font/>
    </dxf>
  </rfmt>
  <rfmt sheetId="2" sqref="Z196" start="0" length="2147483647">
    <dxf>
      <font/>
    </dxf>
  </rfmt>
  <rcc rId="4548" sId="2">
    <nc r="H196">
      <f>IF(OR(OR(G196="#N/A N/A",G196="#N/A Real Time"),OR(F196="#N/A N/A",F196="#N/A Real Time")),0,  G196 - F196)</f>
    </nc>
  </rcc>
  <rfmt sheetId="2" sqref="H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196" start="0" length="2147483647">
    <dxf>
      <font/>
    </dxf>
  </rfmt>
  <rfmt sheetId="2" sqref="H196" start="0" length="2147483647">
    <dxf>
      <font/>
    </dxf>
  </rfmt>
  <rcc rId="4549" sId="2">
    <nc r="I196">
      <f>IF(OR(F196=0,F196="#N/A N/A"),0,H196 / F196*100)</f>
    </nc>
  </rcc>
  <rfmt sheetId="2" sqref="I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196" start="0" length="2147483647">
    <dxf>
      <font/>
    </dxf>
  </rfmt>
  <rfmt sheetId="2" sqref="I196" start="0" length="2147483647">
    <dxf>
      <font/>
    </dxf>
  </rfmt>
  <rcc rId="4550" sId="2" numFmtId="4">
    <nc r="J196">
      <v>113700</v>
    </nc>
  </rcc>
  <rfmt sheetId="2" sqref="J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196" start="0" length="2147483647">
    <dxf>
      <font/>
    </dxf>
  </rfmt>
  <rfmt sheetId="2" sqref="J196" start="0" length="2147483647">
    <dxf>
      <font/>
    </dxf>
  </rfmt>
  <rcc rId="4551" sId="2">
    <nc r="K196">
      <f>CONCATENATE(D243,D196, " Curncy")</f>
    </nc>
  </rcc>
  <rfmt sheetId="2" sqref="K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196" start="0" length="2147483647">
    <dxf>
      <font/>
    </dxf>
  </rfmt>
  <rfmt sheetId="2" sqref="K196" start="0" length="2147483647">
    <dxf>
      <font/>
    </dxf>
  </rfmt>
  <rcc rId="4552" sId="2">
    <nc r="L196">
      <f>IF(D196 = D243,1,_xll.BDP(K196,$L$3))</f>
    </nc>
  </rcc>
  <rfmt sheetId="2" sqref="L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196" start="0" length="2147483647">
    <dxf>
      <font/>
    </dxf>
  </rfmt>
  <rfmt sheetId="2" sqref="L196" start="0" length="2147483647">
    <dxf>
      <font/>
    </dxf>
  </rfmt>
  <rcc rId="4553" sId="2">
    <nc r="M196">
      <f>IF(D196 = D243,1,_xll.BDP(K196,$M$3)*L196)</f>
    </nc>
  </rcc>
  <rfmt sheetId="2" sqref="M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196" start="0" length="2147483647">
    <dxf>
      <font/>
    </dxf>
  </rfmt>
  <rfmt sheetId="2" sqref="M196" start="0" length="2147483647">
    <dxf>
      <font/>
    </dxf>
  </rfmt>
  <rcc rId="4554" sId="2">
    <nc r="N196">
      <f>H196*J196*T196/M196</f>
    </nc>
  </rcc>
  <rfmt sheetId="2" sqref="N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196" start="0" length="2147483647">
    <dxf>
      <font/>
    </dxf>
  </rfmt>
  <rfmt sheetId="2" sqref="N196" start="0" length="2147483647">
    <dxf>
      <font/>
    </dxf>
  </rfmt>
  <rcc rId="4555" sId="2">
    <nc r="O196">
      <f>N196 / Y243</f>
    </nc>
  </rcc>
  <rfmt sheetId="2" sqref="O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196" start="0" length="2147483647">
    <dxf>
      <font/>
    </dxf>
  </rfmt>
  <rfmt sheetId="2" sqref="O196" start="0" length="2147483647">
    <dxf>
      <font/>
    </dxf>
  </rfmt>
  <rcc rId="4556" sId="2">
    <nc r="P196">
      <f>IF(J196=0,0,G196*J196*T196/M196)</f>
    </nc>
  </rcc>
  <rfmt sheetId="2" sqref="P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196" start="0" length="2147483647">
    <dxf>
      <font/>
    </dxf>
  </rfmt>
  <rfmt sheetId="2" sqref="P196" start="0" length="2147483647">
    <dxf>
      <font/>
    </dxf>
  </rfmt>
  <rcc rId="4557" sId="2">
    <nc r="Q196">
      <f>P196 / Y243*100</f>
    </nc>
  </rcc>
  <rfmt sheetId="2" sqref="Q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196" start="0" length="2147483647">
    <dxf>
      <font/>
    </dxf>
  </rfmt>
  <rfmt sheetId="2" sqref="Q196" start="0" length="2147483647">
    <dxf>
      <font/>
    </dxf>
  </rfmt>
  <rcc rId="4558" sId="2">
    <nc r="R196">
      <f>IF(Q196&lt;0,Q196,0)</f>
    </nc>
  </rcc>
  <rfmt sheetId="2" sqref="R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196" start="0" length="2147483647">
    <dxf>
      <font/>
    </dxf>
  </rfmt>
  <rfmt sheetId="2" sqref="R196" start="0" length="2147483647">
    <dxf>
      <font/>
    </dxf>
  </rfmt>
  <rcc rId="4559" sId="2">
    <nc r="S196">
      <f>IF(Q196&gt;0,Q196,0)</f>
    </nc>
  </rcc>
  <rfmt sheetId="2" sqref="S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196" start="0" length="2147483647">
    <dxf>
      <font/>
    </dxf>
  </rfmt>
  <rfmt sheetId="2" sqref="S196" start="0" length="2147483647">
    <dxf>
      <font/>
    </dxf>
  </rfmt>
  <rcc rId="4560" sId="2">
    <nc r="T196">
      <f>IF(EXACT(D196,UPPER(D196)),1,0.01)/V196</f>
    </nc>
  </rcc>
  <rfmt sheetId="2" sqref="T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196" start="0" length="2147483647">
    <dxf>
      <font/>
    </dxf>
  </rfmt>
  <rfmt sheetId="2" sqref="T196" start="0" length="2147483647">
    <dxf>
      <font/>
    </dxf>
  </rfmt>
  <rcc rId="4561" sId="2">
    <nc r="U196">
      <v>0</v>
    </nc>
  </rcc>
  <rfmt sheetId="2" sqref="U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196" start="0" length="2147483647">
    <dxf>
      <font/>
    </dxf>
  </rfmt>
  <rfmt sheetId="2" sqref="U196" start="0" length="2147483647">
    <dxf>
      <font/>
    </dxf>
  </rfmt>
  <rcc rId="4562" sId="2">
    <nc r="V196">
      <v>1</v>
    </nc>
  </rcc>
  <rfmt sheetId="2" sqref="V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196" start="0" length="2147483647">
    <dxf>
      <font/>
    </dxf>
  </rfmt>
  <rfmt sheetId="2" sqref="V196" start="0" length="2147483647">
    <dxf>
      <font/>
    </dxf>
  </rfmt>
  <rcc rId="4563" sId="2">
    <nc r="W196">
      <f>IF(AND(Q196&lt;0,O196&gt;0),O196,0)</f>
    </nc>
  </rcc>
  <rfmt sheetId="2" sqref="W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196" start="0" length="2147483647">
    <dxf>
      <font/>
    </dxf>
  </rfmt>
  <rfmt sheetId="2" sqref="W196" start="0" length="2147483647">
    <dxf>
      <font/>
    </dxf>
  </rfmt>
  <rcc rId="4564" sId="2">
    <nc r="X196">
      <f>IF(AND(Q196&gt;0,O196&gt;0),O196,0)</f>
    </nc>
  </rcc>
  <rfmt sheetId="2" sqref="X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196" start="0" length="2147483647">
    <dxf>
      <font/>
    </dxf>
  </rfmt>
  <rfmt sheetId="2" sqref="X196" start="0" length="2147483647">
    <dxf>
      <font/>
    </dxf>
  </rfmt>
  <rcc rId="4565" sId="2">
    <nc r="AA196">
      <f>IF(OR(OR(F196="#N/A N/A",F196="#N/A Real Time"),OR(Z196="#N/A N/A",Z196="#N/A Real Time")),0,  F196 - Z196)</f>
    </nc>
  </rcc>
  <rfmt sheetId="2" sqref="AA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196" start="0" length="0">
    <dxf>
      <fill>
        <patternFill patternType="solid">
          <bgColor rgb="FFF2F2F2"/>
        </patternFill>
      </fill>
    </dxf>
  </rfmt>
  <rfmt sheetId="2" sqref="AA196" start="0" length="2147483647">
    <dxf>
      <font/>
    </dxf>
  </rfmt>
  <rfmt sheetId="2" sqref="AA196" start="0" length="2147483647">
    <dxf>
      <font/>
    </dxf>
  </rfmt>
  <rcc rId="4566" sId="2">
    <nc r="AB196">
      <f>IF(OR(Z196=0,Z196="#N/A N/A"),0,AA196 / Z196*100)</f>
    </nc>
  </rcc>
  <rfmt sheetId="2" sqref="AB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196" start="0" length="0">
    <dxf>
      <fill>
        <patternFill patternType="solid">
          <bgColor rgb="FFF2F2F2"/>
        </patternFill>
      </fill>
    </dxf>
  </rfmt>
  <rfmt sheetId="2" sqref="AB196" start="0" length="2147483647">
    <dxf>
      <font/>
    </dxf>
  </rfmt>
  <rfmt sheetId="2" sqref="AB196" start="0" length="2147483647">
    <dxf>
      <font/>
    </dxf>
  </rfmt>
  <rcc rId="4567" sId="2" numFmtId="4">
    <nc r="AC196">
      <v>113700</v>
    </nc>
  </rcc>
  <rfmt sheetId="2" sqref="AC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196" start="0" length="0">
    <dxf>
      <fill>
        <patternFill patternType="solid">
          <bgColor rgb="FFF2F2F2"/>
        </patternFill>
      </fill>
    </dxf>
  </rfmt>
  <rfmt sheetId="2" sqref="AC196" start="0" length="2147483647">
    <dxf>
      <font/>
    </dxf>
  </rfmt>
  <rfmt sheetId="2" sqref="AC196" start="0" length="2147483647">
    <dxf>
      <font/>
    </dxf>
  </rfmt>
  <rcc rId="4568" sId="2">
    <nc r="AD196">
      <f>IF(D196 = D243,1,_xll.BDP(K196,$AD$3)*L196)</f>
    </nc>
  </rcc>
  <rfmt sheetId="2" sqref="AD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196" start="0" length="0">
    <dxf>
      <fill>
        <patternFill patternType="solid">
          <bgColor rgb="FFF2F2F2"/>
        </patternFill>
      </fill>
    </dxf>
  </rfmt>
  <rfmt sheetId="2" sqref="AD196" start="0" length="2147483647">
    <dxf>
      <font/>
    </dxf>
  </rfmt>
  <rfmt sheetId="2" sqref="AD196" start="0" length="2147483647">
    <dxf>
      <font/>
    </dxf>
  </rfmt>
  <rcc rId="4569" sId="2">
    <nc r="AE196">
      <f>AA196*AC196*T196/AD196 / AF243</f>
    </nc>
  </rcc>
  <rfmt sheetId="2" sqref="AE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196" start="0" length="0">
    <dxf>
      <fill>
        <patternFill patternType="solid">
          <bgColor rgb="FFF2F2F2"/>
        </patternFill>
      </fill>
    </dxf>
  </rfmt>
  <rfmt sheetId="2" sqref="AE196" start="0" length="2147483647">
    <dxf>
      <font/>
    </dxf>
  </rfmt>
  <rfmt sheetId="2" sqref="AE196" start="0" length="2147483647">
    <dxf>
      <font/>
    </dxf>
  </rfmt>
  <rcc rId="4570" sId="2" numFmtId="4">
    <oc r="J197">
      <v>-176000</v>
    </oc>
    <nc r="J197">
      <v>-523527</v>
    </nc>
  </rcc>
  <rcc rId="4571" sId="2" numFmtId="4">
    <oc r="AC197">
      <v>-176000</v>
    </oc>
    <nc r="AC197">
      <v>-413327</v>
    </nc>
  </rcc>
  <rcc rId="4572" sId="2" numFmtId="4">
    <oc r="J198">
      <v>-23000</v>
    </oc>
    <nc r="J198">
      <v>-22011</v>
    </nc>
  </rcc>
  <rcc rId="4573" sId="2" numFmtId="4">
    <oc r="AC198">
      <v>-23000</v>
    </oc>
    <nc r="AC198">
      <v>-22011</v>
    </nc>
  </rcc>
  <rcc rId="4574" sId="2" numFmtId="4">
    <oc r="J199">
      <v>25300</v>
    </oc>
    <nc r="J199">
      <v>0</v>
    </nc>
  </rcc>
  <rcc rId="4575" sId="2" numFmtId="4">
    <oc r="AC199">
      <v>25300</v>
    </oc>
    <nc r="AC199">
      <v>0</v>
    </nc>
  </rcc>
  <rrc rId="4576" sId="2" ref="A200:XFD20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00:AF200" start="0" length="0">
    <dxf>
      <fill>
        <patternFill patternType="none">
          <bgColor indexed="65"/>
        </patternFill>
      </fill>
    </dxf>
  </rfmt>
  <rfmt sheetId="2" sqref="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00" start="0" length="2147483647">
    <dxf>
      <font/>
    </dxf>
  </rfmt>
  <rfmt sheetId="2" sqref="A200" start="0" length="2147483647">
    <dxf>
      <font/>
    </dxf>
  </rfmt>
  <rfmt sheetId="2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0" start="0" length="2147483647">
    <dxf>
      <font/>
    </dxf>
  </rfmt>
  <rfmt sheetId="2" sqref="B200" start="0" length="2147483647">
    <dxf>
      <font/>
    </dxf>
  </rfmt>
  <rfmt sheetId="2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0" start="0" length="2147483647">
    <dxf>
      <font/>
    </dxf>
  </rfmt>
  <rfmt sheetId="2" sqref="C200" start="0" length="2147483647">
    <dxf>
      <font/>
    </dxf>
  </rfmt>
  <rfmt sheetId="2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0" start="0" length="2147483647">
    <dxf>
      <font/>
    </dxf>
  </rfmt>
  <rfmt sheetId="2" sqref="D200" start="0" length="2147483647">
    <dxf>
      <font/>
    </dxf>
  </rfmt>
  <rfmt sheetId="2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0" start="0" length="2147483647">
    <dxf>
      <font/>
    </dxf>
  </rfmt>
  <rfmt sheetId="2" sqref="E200" start="0" length="2147483647">
    <dxf>
      <font/>
    </dxf>
  </rfmt>
  <rfmt sheetId="2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0" start="0" length="2147483647">
    <dxf>
      <font/>
    </dxf>
  </rfmt>
  <rfmt sheetId="2" sqref="F200" start="0" length="2147483647">
    <dxf>
      <font/>
    </dxf>
  </rfmt>
  <rfmt sheetId="2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0" start="0" length="2147483647">
    <dxf>
      <font/>
    </dxf>
  </rfmt>
  <rfmt sheetId="2" sqref="G200" start="0" length="2147483647">
    <dxf>
      <font/>
    </dxf>
  </rfmt>
  <rfmt sheetId="2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0" start="0" length="2147483647">
    <dxf>
      <font/>
    </dxf>
  </rfmt>
  <rfmt sheetId="2" sqref="H200" start="0" length="2147483647">
    <dxf>
      <font/>
    </dxf>
  </rfmt>
  <rfmt sheetId="2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0" start="0" length="2147483647">
    <dxf>
      <font/>
    </dxf>
  </rfmt>
  <rfmt sheetId="2" sqref="I200" start="0" length="2147483647">
    <dxf>
      <font/>
    </dxf>
  </rfmt>
  <rfmt sheetId="2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0" start="0" length="2147483647">
    <dxf>
      <font/>
    </dxf>
  </rfmt>
  <rfmt sheetId="2" sqref="J200" start="0" length="2147483647">
    <dxf>
      <font/>
    </dxf>
  </rfmt>
  <rfmt sheetId="2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0" start="0" length="2147483647">
    <dxf>
      <font/>
    </dxf>
  </rfmt>
  <rfmt sheetId="2" sqref="K200" start="0" length="2147483647">
    <dxf>
      <font/>
    </dxf>
  </rfmt>
  <rfmt sheetId="2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0" start="0" length="2147483647">
    <dxf>
      <font/>
    </dxf>
  </rfmt>
  <rfmt sheetId="2" sqref="L200" start="0" length="2147483647">
    <dxf>
      <font/>
    </dxf>
  </rfmt>
  <rfmt sheetId="2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0" start="0" length="2147483647">
    <dxf>
      <font/>
    </dxf>
  </rfmt>
  <rfmt sheetId="2" sqref="M200" start="0" length="2147483647">
    <dxf>
      <font/>
    </dxf>
  </rfmt>
  <rfmt sheetId="2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0" start="0" length="2147483647">
    <dxf>
      <font/>
    </dxf>
  </rfmt>
  <rfmt sheetId="2" sqref="N200" start="0" length="2147483647">
    <dxf>
      <font/>
    </dxf>
  </rfmt>
  <rfmt sheetId="2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0" start="0" length="2147483647">
    <dxf>
      <font/>
    </dxf>
  </rfmt>
  <rfmt sheetId="2" sqref="O200" start="0" length="2147483647">
    <dxf>
      <font/>
    </dxf>
  </rfmt>
  <rfmt sheetId="2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0" start="0" length="2147483647">
    <dxf>
      <font/>
    </dxf>
  </rfmt>
  <rfmt sheetId="2" sqref="P200" start="0" length="2147483647">
    <dxf>
      <font/>
    </dxf>
  </rfmt>
  <rfmt sheetId="2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0" start="0" length="2147483647">
    <dxf>
      <font/>
    </dxf>
  </rfmt>
  <rfmt sheetId="2" sqref="Q200" start="0" length="2147483647">
    <dxf>
      <font/>
    </dxf>
  </rfmt>
  <rfmt sheetId="2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0" start="0" length="2147483647">
    <dxf>
      <font/>
    </dxf>
  </rfmt>
  <rfmt sheetId="2" sqref="R200" start="0" length="2147483647">
    <dxf>
      <font/>
    </dxf>
  </rfmt>
  <rfmt sheetId="2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0" start="0" length="2147483647">
    <dxf>
      <font/>
    </dxf>
  </rfmt>
  <rfmt sheetId="2" sqref="S200" start="0" length="2147483647">
    <dxf>
      <font/>
    </dxf>
  </rfmt>
  <rfmt sheetId="2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0" start="0" length="2147483647">
    <dxf>
      <font/>
    </dxf>
  </rfmt>
  <rfmt sheetId="2" sqref="T200" start="0" length="2147483647">
    <dxf>
      <font/>
    </dxf>
  </rfmt>
  <rfmt sheetId="2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0" start="0" length="2147483647">
    <dxf>
      <font/>
    </dxf>
  </rfmt>
  <rfmt sheetId="2" sqref="U200" start="0" length="2147483647">
    <dxf>
      <font/>
    </dxf>
  </rfmt>
  <rfmt sheetId="2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0" start="0" length="2147483647">
    <dxf>
      <font/>
    </dxf>
  </rfmt>
  <rfmt sheetId="2" sqref="V200" start="0" length="2147483647">
    <dxf>
      <font/>
    </dxf>
  </rfmt>
  <rfmt sheetId="2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0" start="0" length="2147483647">
    <dxf>
      <font/>
    </dxf>
  </rfmt>
  <rfmt sheetId="2" sqref="W200" start="0" length="2147483647">
    <dxf>
      <font/>
    </dxf>
  </rfmt>
  <rfmt sheetId="2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0" start="0" length="2147483647">
    <dxf>
      <font/>
    </dxf>
  </rfmt>
  <rfmt sheetId="2" sqref="X200" start="0" length="2147483647">
    <dxf>
      <font/>
    </dxf>
  </rfmt>
  <rfmt sheetId="2" sqref="Y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00" start="0" length="2147483647">
    <dxf>
      <font/>
    </dxf>
  </rfmt>
  <rfmt sheetId="2" sqref="Y200" start="0" length="2147483647">
    <dxf>
      <font/>
    </dxf>
  </rfmt>
  <rfmt sheetId="2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0" start="0" length="0">
    <dxf>
      <fill>
        <patternFill patternType="solid">
          <bgColor rgb="FFF2F2F2"/>
        </patternFill>
      </fill>
    </dxf>
  </rfmt>
  <rfmt sheetId="2" sqref="Z200" start="0" length="2147483647">
    <dxf>
      <font/>
    </dxf>
  </rfmt>
  <rfmt sheetId="2" sqref="Z200" start="0" length="2147483647">
    <dxf>
      <font/>
    </dxf>
  </rfmt>
  <rfmt sheetId="2" sqref="A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0" start="0" length="0">
    <dxf>
      <fill>
        <patternFill patternType="solid">
          <bgColor rgb="FFF2F2F2"/>
        </patternFill>
      </fill>
    </dxf>
  </rfmt>
  <rfmt sheetId="2" sqref="AA200" start="0" length="2147483647">
    <dxf>
      <font/>
    </dxf>
  </rfmt>
  <rfmt sheetId="2" sqref="AA200" start="0" length="2147483647">
    <dxf>
      <font/>
    </dxf>
  </rfmt>
  <rfmt sheetId="2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0" start="0" length="0">
    <dxf>
      <fill>
        <patternFill patternType="solid">
          <bgColor rgb="FFF2F2F2"/>
        </patternFill>
      </fill>
    </dxf>
  </rfmt>
  <rfmt sheetId="2" sqref="AB200" start="0" length="2147483647">
    <dxf>
      <font/>
    </dxf>
  </rfmt>
  <rfmt sheetId="2" sqref="AB200" start="0" length="2147483647">
    <dxf>
      <font/>
    </dxf>
  </rfmt>
  <rfmt sheetId="2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0" start="0" length="0">
    <dxf>
      <fill>
        <patternFill patternType="solid">
          <bgColor rgb="FFF2F2F2"/>
        </patternFill>
      </fill>
    </dxf>
  </rfmt>
  <rfmt sheetId="2" sqref="AC200" start="0" length="2147483647">
    <dxf>
      <font/>
    </dxf>
  </rfmt>
  <rfmt sheetId="2" sqref="AC200" start="0" length="2147483647">
    <dxf>
      <font/>
    </dxf>
  </rfmt>
  <rfmt sheetId="2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0" start="0" length="0">
    <dxf>
      <fill>
        <patternFill patternType="solid">
          <bgColor rgb="FFF2F2F2"/>
        </patternFill>
      </fill>
    </dxf>
  </rfmt>
  <rfmt sheetId="2" sqref="AD200" start="0" length="2147483647">
    <dxf>
      <font/>
    </dxf>
  </rfmt>
  <rfmt sheetId="2" sqref="AD200" start="0" length="2147483647">
    <dxf>
      <font/>
    </dxf>
  </rfmt>
  <rfmt sheetId="2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0" start="0" length="0">
    <dxf>
      <fill>
        <patternFill patternType="solid">
          <bgColor rgb="FFF2F2F2"/>
        </patternFill>
      </fill>
    </dxf>
  </rfmt>
  <rfmt sheetId="2" sqref="AE200" start="0" length="2147483647">
    <dxf>
      <font/>
    </dxf>
  </rfmt>
  <rfmt sheetId="2" sqref="AE200" start="0" length="2147483647">
    <dxf>
      <font/>
    </dxf>
  </rfmt>
  <rfmt sheetId="2" sqref="A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00" start="0" length="0">
    <dxf>
      <fill>
        <patternFill patternType="solid">
          <bgColor rgb="FFF2F2F2"/>
        </patternFill>
      </fill>
    </dxf>
  </rfmt>
  <rfmt sheetId="2" sqref="AF200" start="0" length="2147483647">
    <dxf>
      <font/>
    </dxf>
  </rfmt>
  <rfmt sheetId="2" sqref="AF200" start="0" length="2147483647">
    <dxf>
      <font/>
    </dxf>
  </rfmt>
  <rcc rId="4577" sId="2">
    <nc r="B200">
      <v>28091</v>
    </nc>
  </rcc>
  <rfmt sheetId="2" sqref="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0" start="0" length="2147483647">
    <dxf>
      <font/>
    </dxf>
  </rfmt>
  <rfmt sheetId="2" sqref="B200" start="0" length="2147483647">
    <dxf>
      <font/>
    </dxf>
  </rfmt>
  <rcc rId="4578" sId="2">
    <nc r="C200" t="inlineStr">
      <is>
        <t>ELF US Equity</t>
      </is>
    </nc>
  </rcc>
  <rfmt sheetId="2" sqref="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0" start="0" length="2147483647">
    <dxf>
      <font/>
    </dxf>
  </rfmt>
  <rfmt sheetId="2" sqref="C200" start="0" length="2147483647">
    <dxf>
      <font/>
    </dxf>
  </rfmt>
  <rcc rId="4579" sId="2">
    <nc r="E200" t="inlineStr">
      <is>
        <t>elf Beauty</t>
      </is>
    </nc>
  </rcc>
  <rfmt sheetId="2" sqref="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0" start="0" length="2147483647">
    <dxf>
      <font/>
    </dxf>
  </rfmt>
  <rfmt sheetId="2" sqref="E200" start="0" length="2147483647">
    <dxf>
      <font/>
    </dxf>
  </rfmt>
  <rcc rId="4580" sId="2">
    <nc r="D200">
      <f>_xll.BDP(C200,$D$3)</f>
    </nc>
  </rcc>
  <rfmt sheetId="2" sqref="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0" start="0" length="2147483647">
    <dxf>
      <font/>
    </dxf>
  </rfmt>
  <rfmt sheetId="2" sqref="D200" start="0" length="2147483647">
    <dxf>
      <font/>
    </dxf>
  </rfmt>
  <rcc rId="4581" sId="2">
    <nc r="F200">
      <f>_xll.BDP(C200,$F$3)</f>
    </nc>
  </rcc>
  <rfmt sheetId="2" sqref="F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0" start="0" length="2147483647">
    <dxf>
      <font/>
    </dxf>
  </rfmt>
  <rfmt sheetId="2" sqref="F200" start="0" length="2147483647">
    <dxf>
      <font/>
    </dxf>
  </rfmt>
  <rcc rId="4582" sId="2">
    <nc r="G200">
      <f>_xll.BDP(C200,$G$3)</f>
    </nc>
  </rcc>
  <rfmt sheetId="2" sqref="G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0" start="0" length="2147483647">
    <dxf>
      <font/>
    </dxf>
  </rfmt>
  <rfmt sheetId="2" sqref="G200" start="0" length="2147483647">
    <dxf>
      <font/>
    </dxf>
  </rfmt>
  <rcc rId="4583" sId="2">
    <nc r="Z200">
      <f>_xll.BDH(C200,$Z$3,$D$1,$D$1)</f>
    </nc>
  </rcc>
  <rfmt sheetId="2" sqref="Z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0" start="0" length="0">
    <dxf>
      <fill>
        <patternFill patternType="solid">
          <bgColor rgb="FFF2F2F2"/>
        </patternFill>
      </fill>
    </dxf>
  </rfmt>
  <rfmt sheetId="2" sqref="Z200" start="0" length="2147483647">
    <dxf>
      <font/>
    </dxf>
  </rfmt>
  <rfmt sheetId="2" sqref="Z200" start="0" length="2147483647">
    <dxf>
      <font/>
    </dxf>
  </rfmt>
  <rcc rId="4584" sId="2">
    <nc r="H200">
      <f>IF(OR(OR(G200="#N/A N/A",G200="#N/A Real Time"),OR(F200="#N/A N/A",F200="#N/A Real Time")),0,  G200 - F200)</f>
    </nc>
  </rcc>
  <rfmt sheetId="2" sqref="H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0" start="0" length="2147483647">
    <dxf>
      <font/>
    </dxf>
  </rfmt>
  <rfmt sheetId="2" sqref="H200" start="0" length="2147483647">
    <dxf>
      <font/>
    </dxf>
  </rfmt>
  <rcc rId="4585" sId="2">
    <nc r="I200">
      <f>IF(OR(F200=0,F200="#N/A N/A"),0,H200 / F200*100)</f>
    </nc>
  </rcc>
  <rfmt sheetId="2" sqref="I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0" start="0" length="2147483647">
    <dxf>
      <font/>
    </dxf>
  </rfmt>
  <rfmt sheetId="2" sqref="I200" start="0" length="2147483647">
    <dxf>
      <font/>
    </dxf>
  </rfmt>
  <rcc rId="4586" sId="2" numFmtId="4">
    <nc r="J200">
      <v>-281837</v>
    </nc>
  </rcc>
  <rfmt sheetId="2" sqref="J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0" start="0" length="2147483647">
    <dxf>
      <font/>
    </dxf>
  </rfmt>
  <rfmt sheetId="2" sqref="J200" start="0" length="2147483647">
    <dxf>
      <font/>
    </dxf>
  </rfmt>
  <rcc rId="4587" sId="2">
    <nc r="K200">
      <f>CONCATENATE(D244,D200, " Curncy")</f>
    </nc>
  </rcc>
  <rfmt sheetId="2" sqref="K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0" start="0" length="2147483647">
    <dxf>
      <font/>
    </dxf>
  </rfmt>
  <rfmt sheetId="2" sqref="K200" start="0" length="2147483647">
    <dxf>
      <font/>
    </dxf>
  </rfmt>
  <rcc rId="4588" sId="2">
    <nc r="L200">
      <f>IF(D200 = D244,1,_xll.BDP(K200,$L$3))</f>
    </nc>
  </rcc>
  <rfmt sheetId="2" sqref="L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0" start="0" length="2147483647">
    <dxf>
      <font/>
    </dxf>
  </rfmt>
  <rfmt sheetId="2" sqref="L200" start="0" length="2147483647">
    <dxf>
      <font/>
    </dxf>
  </rfmt>
  <rcc rId="4589" sId="2">
    <nc r="M200">
      <f>IF(D200 = D244,1,_xll.BDP(K200,$M$3)*L200)</f>
    </nc>
  </rcc>
  <rfmt sheetId="2" sqref="M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0" start="0" length="2147483647">
    <dxf>
      <font/>
    </dxf>
  </rfmt>
  <rfmt sheetId="2" sqref="M200" start="0" length="2147483647">
    <dxf>
      <font/>
    </dxf>
  </rfmt>
  <rcc rId="4590" sId="2">
    <nc r="N200">
      <f>H200*J200*T200/M200</f>
    </nc>
  </rcc>
  <rfmt sheetId="2" sqref="N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0" start="0" length="2147483647">
    <dxf>
      <font/>
    </dxf>
  </rfmt>
  <rfmt sheetId="2" sqref="N200" start="0" length="2147483647">
    <dxf>
      <font/>
    </dxf>
  </rfmt>
  <rcc rId="4591" sId="2">
    <nc r="O200">
      <f>N200 / Y244</f>
    </nc>
  </rcc>
  <rfmt sheetId="2" sqref="O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0" start="0" length="2147483647">
    <dxf>
      <font/>
    </dxf>
  </rfmt>
  <rfmt sheetId="2" sqref="O200" start="0" length="2147483647">
    <dxf>
      <font/>
    </dxf>
  </rfmt>
  <rcc rId="4592" sId="2">
    <nc r="P200">
      <f>IF(J200=0,0,G200*J200*T200/M200)</f>
    </nc>
  </rcc>
  <rfmt sheetId="2" sqref="P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0" start="0" length="2147483647">
    <dxf>
      <font/>
    </dxf>
  </rfmt>
  <rfmt sheetId="2" sqref="P200" start="0" length="2147483647">
    <dxf>
      <font/>
    </dxf>
  </rfmt>
  <rcc rId="4593" sId="2">
    <nc r="Q200">
      <f>P200 / Y244*100</f>
    </nc>
  </rcc>
  <rfmt sheetId="2" sqref="Q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0" start="0" length="2147483647">
    <dxf>
      <font/>
    </dxf>
  </rfmt>
  <rfmt sheetId="2" sqref="Q200" start="0" length="2147483647">
    <dxf>
      <font/>
    </dxf>
  </rfmt>
  <rcc rId="4594" sId="2">
    <nc r="R200">
      <f>IF(Q200&lt;0,Q200,0)</f>
    </nc>
  </rcc>
  <rfmt sheetId="2" sqref="R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0" start="0" length="2147483647">
    <dxf>
      <font/>
    </dxf>
  </rfmt>
  <rfmt sheetId="2" sqref="R200" start="0" length="2147483647">
    <dxf>
      <font/>
    </dxf>
  </rfmt>
  <rcc rId="4595" sId="2">
    <nc r="S200">
      <f>IF(Q200&gt;0,Q200,0)</f>
    </nc>
  </rcc>
  <rfmt sheetId="2" sqref="S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0" start="0" length="2147483647">
    <dxf>
      <font/>
    </dxf>
  </rfmt>
  <rfmt sheetId="2" sqref="S200" start="0" length="2147483647">
    <dxf>
      <font/>
    </dxf>
  </rfmt>
  <rcc rId="4596" sId="2">
    <nc r="T200">
      <f>IF(EXACT(D200,UPPER(D200)),1,0.01)/V200</f>
    </nc>
  </rcc>
  <rfmt sheetId="2" sqref="T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0" start="0" length="2147483647">
    <dxf>
      <font/>
    </dxf>
  </rfmt>
  <rfmt sheetId="2" sqref="T200" start="0" length="2147483647">
    <dxf>
      <font/>
    </dxf>
  </rfmt>
  <rcc rId="4597" sId="2">
    <nc r="U200">
      <v>0</v>
    </nc>
  </rcc>
  <rfmt sheetId="2" sqref="U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0" start="0" length="2147483647">
    <dxf>
      <font/>
    </dxf>
  </rfmt>
  <rfmt sheetId="2" sqref="U200" start="0" length="2147483647">
    <dxf>
      <font/>
    </dxf>
  </rfmt>
  <rcc rId="4598" sId="2">
    <nc r="V200">
      <v>1</v>
    </nc>
  </rcc>
  <rfmt sheetId="2" sqref="V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0" start="0" length="2147483647">
    <dxf>
      <font/>
    </dxf>
  </rfmt>
  <rfmt sheetId="2" sqref="V200" start="0" length="2147483647">
    <dxf>
      <font/>
    </dxf>
  </rfmt>
  <rcc rId="4599" sId="2">
    <nc r="W200">
      <f>IF(AND(Q200&lt;0,O200&gt;0),O200,0)</f>
    </nc>
  </rcc>
  <rfmt sheetId="2" sqref="W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0" start="0" length="2147483647">
    <dxf>
      <font/>
    </dxf>
  </rfmt>
  <rfmt sheetId="2" sqref="W200" start="0" length="2147483647">
    <dxf>
      <font/>
    </dxf>
  </rfmt>
  <rcc rId="4600" sId="2">
    <nc r="X200">
      <f>IF(AND(Q200&gt;0,O200&gt;0),O200,0)</f>
    </nc>
  </rcc>
  <rfmt sheetId="2" sqref="X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0" start="0" length="2147483647">
    <dxf>
      <font/>
    </dxf>
  </rfmt>
  <rfmt sheetId="2" sqref="X200" start="0" length="2147483647">
    <dxf>
      <font/>
    </dxf>
  </rfmt>
  <rcc rId="4601" sId="2">
    <nc r="AA200">
      <f>IF(OR(OR(F200="#N/A N/A",F200="#N/A Real Time"),OR(Z200="#N/A N/A",Z200="#N/A Real Time")),0,  F200 - Z200)</f>
    </nc>
  </rcc>
  <rfmt sheetId="2" sqref="AA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0" start="0" length="0">
    <dxf>
      <fill>
        <patternFill patternType="solid">
          <bgColor rgb="FFF2F2F2"/>
        </patternFill>
      </fill>
    </dxf>
  </rfmt>
  <rfmt sheetId="2" sqref="AA200" start="0" length="2147483647">
    <dxf>
      <font/>
    </dxf>
  </rfmt>
  <rfmt sheetId="2" sqref="AA200" start="0" length="2147483647">
    <dxf>
      <font/>
    </dxf>
  </rfmt>
  <rcc rId="4602" sId="2">
    <nc r="AB200">
      <f>IF(OR(Z200=0,Z200="#N/A N/A"),0,AA200 / Z200*100)</f>
    </nc>
  </rcc>
  <rfmt sheetId="2" sqref="AB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0" start="0" length="0">
    <dxf>
      <fill>
        <patternFill patternType="solid">
          <bgColor rgb="FFF2F2F2"/>
        </patternFill>
      </fill>
    </dxf>
  </rfmt>
  <rfmt sheetId="2" sqref="AB200" start="0" length="2147483647">
    <dxf>
      <font/>
    </dxf>
  </rfmt>
  <rfmt sheetId="2" sqref="AB200" start="0" length="2147483647">
    <dxf>
      <font/>
    </dxf>
  </rfmt>
  <rcc rId="4603" sId="2" numFmtId="4">
    <nc r="AC200">
      <v>-245172</v>
    </nc>
  </rcc>
  <rfmt sheetId="2" sqref="AC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0" start="0" length="0">
    <dxf>
      <fill>
        <patternFill patternType="solid">
          <bgColor rgb="FFF2F2F2"/>
        </patternFill>
      </fill>
    </dxf>
  </rfmt>
  <rfmt sheetId="2" sqref="AC200" start="0" length="2147483647">
    <dxf>
      <font/>
    </dxf>
  </rfmt>
  <rfmt sheetId="2" sqref="AC200" start="0" length="2147483647">
    <dxf>
      <font/>
    </dxf>
  </rfmt>
  <rcc rId="4604" sId="2">
    <nc r="AD200">
      <f>IF(D200 = D244,1,_xll.BDP(K200,$AD$3)*L200)</f>
    </nc>
  </rcc>
  <rfmt sheetId="2" sqref="AD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0" start="0" length="0">
    <dxf>
      <fill>
        <patternFill patternType="solid">
          <bgColor rgb="FFF2F2F2"/>
        </patternFill>
      </fill>
    </dxf>
  </rfmt>
  <rfmt sheetId="2" sqref="AD200" start="0" length="2147483647">
    <dxf>
      <font/>
    </dxf>
  </rfmt>
  <rfmt sheetId="2" sqref="AD200" start="0" length="2147483647">
    <dxf>
      <font/>
    </dxf>
  </rfmt>
  <rcc rId="4605" sId="2">
    <nc r="AE200">
      <f>AA200*AC200*T200/AD200 / AF244</f>
    </nc>
  </rcc>
  <rfmt sheetId="2" sqref="AE2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0" start="0" length="0">
    <dxf>
      <fill>
        <patternFill patternType="solid">
          <bgColor rgb="FFF2F2F2"/>
        </patternFill>
      </fill>
    </dxf>
  </rfmt>
  <rfmt sheetId="2" sqref="AE200" start="0" length="2147483647">
    <dxf>
      <font/>
    </dxf>
  </rfmt>
  <rfmt sheetId="2" sqref="AE200" start="0" length="2147483647">
    <dxf>
      <font/>
    </dxf>
  </rfmt>
  <rrc rId="4606" sId="2" ref="A201:XFD201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01:AF201" start="0" length="0">
    <dxf>
      <fill>
        <patternFill patternType="none">
          <bgColor indexed="65"/>
        </patternFill>
      </fill>
    </dxf>
  </rfmt>
  <rfmt sheetId="2" sqref="A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01" start="0" length="2147483647">
    <dxf>
      <font/>
    </dxf>
  </rfmt>
  <rfmt sheetId="2" sqref="A201" start="0" length="2147483647">
    <dxf>
      <font/>
    </dxf>
  </rfmt>
  <rfmt sheetId="2" sqref="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1" start="0" length="2147483647">
    <dxf>
      <font/>
    </dxf>
  </rfmt>
  <rfmt sheetId="2" sqref="B201" start="0" length="2147483647">
    <dxf>
      <font/>
    </dxf>
  </rfmt>
  <rfmt sheetId="2" sqref="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1" start="0" length="2147483647">
    <dxf>
      <font/>
    </dxf>
  </rfmt>
  <rfmt sheetId="2" sqref="C201" start="0" length="2147483647">
    <dxf>
      <font/>
    </dxf>
  </rfmt>
  <rfmt sheetId="2" sqref="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1" start="0" length="2147483647">
    <dxf>
      <font/>
    </dxf>
  </rfmt>
  <rfmt sheetId="2" sqref="D201" start="0" length="2147483647">
    <dxf>
      <font/>
    </dxf>
  </rfmt>
  <rfmt sheetId="2" sqref="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1" start="0" length="2147483647">
    <dxf>
      <font/>
    </dxf>
  </rfmt>
  <rfmt sheetId="2" sqref="E201" start="0" length="2147483647">
    <dxf>
      <font/>
    </dxf>
  </rfmt>
  <rfmt sheetId="2" sqref="F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1" start="0" length="2147483647">
    <dxf>
      <font/>
    </dxf>
  </rfmt>
  <rfmt sheetId="2" sqref="F201" start="0" length="2147483647">
    <dxf>
      <font/>
    </dxf>
  </rfmt>
  <rfmt sheetId="2" sqref="G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1" start="0" length="2147483647">
    <dxf>
      <font/>
    </dxf>
  </rfmt>
  <rfmt sheetId="2" sqref="G201" start="0" length="2147483647">
    <dxf>
      <font/>
    </dxf>
  </rfmt>
  <rfmt sheetId="2" sqref="H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1" start="0" length="2147483647">
    <dxf>
      <font/>
    </dxf>
  </rfmt>
  <rfmt sheetId="2" sqref="H201" start="0" length="2147483647">
    <dxf>
      <font/>
    </dxf>
  </rfmt>
  <rfmt sheetId="2" sqref="I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1" start="0" length="2147483647">
    <dxf>
      <font/>
    </dxf>
  </rfmt>
  <rfmt sheetId="2" sqref="I201" start="0" length="2147483647">
    <dxf>
      <font/>
    </dxf>
  </rfmt>
  <rfmt sheetId="2" sqref="J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1" start="0" length="2147483647">
    <dxf>
      <font/>
    </dxf>
  </rfmt>
  <rfmt sheetId="2" sqref="J201" start="0" length="2147483647">
    <dxf>
      <font/>
    </dxf>
  </rfmt>
  <rfmt sheetId="2" sqref="K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1" start="0" length="2147483647">
    <dxf>
      <font/>
    </dxf>
  </rfmt>
  <rfmt sheetId="2" sqref="K201" start="0" length="2147483647">
    <dxf>
      <font/>
    </dxf>
  </rfmt>
  <rfmt sheetId="2" sqref="L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1" start="0" length="2147483647">
    <dxf>
      <font/>
    </dxf>
  </rfmt>
  <rfmt sheetId="2" sqref="L201" start="0" length="2147483647">
    <dxf>
      <font/>
    </dxf>
  </rfmt>
  <rfmt sheetId="2" sqref="M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1" start="0" length="2147483647">
    <dxf>
      <font/>
    </dxf>
  </rfmt>
  <rfmt sheetId="2" sqref="M201" start="0" length="2147483647">
    <dxf>
      <font/>
    </dxf>
  </rfmt>
  <rfmt sheetId="2" sqref="N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1" start="0" length="2147483647">
    <dxf>
      <font/>
    </dxf>
  </rfmt>
  <rfmt sheetId="2" sqref="N201" start="0" length="2147483647">
    <dxf>
      <font/>
    </dxf>
  </rfmt>
  <rfmt sheetId="2" sqref="O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1" start="0" length="2147483647">
    <dxf>
      <font/>
    </dxf>
  </rfmt>
  <rfmt sheetId="2" sqref="O201" start="0" length="2147483647">
    <dxf>
      <font/>
    </dxf>
  </rfmt>
  <rfmt sheetId="2" sqref="P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1" start="0" length="2147483647">
    <dxf>
      <font/>
    </dxf>
  </rfmt>
  <rfmt sheetId="2" sqref="P201" start="0" length="2147483647">
    <dxf>
      <font/>
    </dxf>
  </rfmt>
  <rfmt sheetId="2" sqref="Q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1" start="0" length="2147483647">
    <dxf>
      <font/>
    </dxf>
  </rfmt>
  <rfmt sheetId="2" sqref="Q201" start="0" length="2147483647">
    <dxf>
      <font/>
    </dxf>
  </rfmt>
  <rfmt sheetId="2" sqref="R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1" start="0" length="2147483647">
    <dxf>
      <font/>
    </dxf>
  </rfmt>
  <rfmt sheetId="2" sqref="R201" start="0" length="2147483647">
    <dxf>
      <font/>
    </dxf>
  </rfmt>
  <rfmt sheetId="2" sqref="S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1" start="0" length="2147483647">
    <dxf>
      <font/>
    </dxf>
  </rfmt>
  <rfmt sheetId="2" sqref="S201" start="0" length="2147483647">
    <dxf>
      <font/>
    </dxf>
  </rfmt>
  <rfmt sheetId="2" sqref="T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1" start="0" length="2147483647">
    <dxf>
      <font/>
    </dxf>
  </rfmt>
  <rfmt sheetId="2" sqref="T201" start="0" length="2147483647">
    <dxf>
      <font/>
    </dxf>
  </rfmt>
  <rfmt sheetId="2" sqref="U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1" start="0" length="2147483647">
    <dxf>
      <font/>
    </dxf>
  </rfmt>
  <rfmt sheetId="2" sqref="U201" start="0" length="2147483647">
    <dxf>
      <font/>
    </dxf>
  </rfmt>
  <rfmt sheetId="2" sqref="V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1" start="0" length="2147483647">
    <dxf>
      <font/>
    </dxf>
  </rfmt>
  <rfmt sheetId="2" sqref="V201" start="0" length="2147483647">
    <dxf>
      <font/>
    </dxf>
  </rfmt>
  <rfmt sheetId="2" sqref="W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1" start="0" length="2147483647">
    <dxf>
      <font/>
    </dxf>
  </rfmt>
  <rfmt sheetId="2" sqref="W201" start="0" length="2147483647">
    <dxf>
      <font/>
    </dxf>
  </rfmt>
  <rfmt sheetId="2" sqref="X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1" start="0" length="2147483647">
    <dxf>
      <font/>
    </dxf>
  </rfmt>
  <rfmt sheetId="2" sqref="X201" start="0" length="2147483647">
    <dxf>
      <font/>
    </dxf>
  </rfmt>
  <rfmt sheetId="2" sqref="Y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01" start="0" length="2147483647">
    <dxf>
      <font/>
    </dxf>
  </rfmt>
  <rfmt sheetId="2" sqref="Y201" start="0" length="2147483647">
    <dxf>
      <font/>
    </dxf>
  </rfmt>
  <rfmt sheetId="2" sqref="Z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1" start="0" length="0">
    <dxf>
      <fill>
        <patternFill patternType="solid">
          <bgColor rgb="FFF2F2F2"/>
        </patternFill>
      </fill>
    </dxf>
  </rfmt>
  <rfmt sheetId="2" sqref="Z201" start="0" length="2147483647">
    <dxf>
      <font/>
    </dxf>
  </rfmt>
  <rfmt sheetId="2" sqref="Z201" start="0" length="2147483647">
    <dxf>
      <font/>
    </dxf>
  </rfmt>
  <rfmt sheetId="2" sqref="AA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1" start="0" length="0">
    <dxf>
      <fill>
        <patternFill patternType="solid">
          <bgColor rgb="FFF2F2F2"/>
        </patternFill>
      </fill>
    </dxf>
  </rfmt>
  <rfmt sheetId="2" sqref="AA201" start="0" length="2147483647">
    <dxf>
      <font/>
    </dxf>
  </rfmt>
  <rfmt sheetId="2" sqref="AA201" start="0" length="2147483647">
    <dxf>
      <font/>
    </dxf>
  </rfmt>
  <rfmt sheetId="2" sqref="A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1" start="0" length="0">
    <dxf>
      <fill>
        <patternFill patternType="solid">
          <bgColor rgb="FFF2F2F2"/>
        </patternFill>
      </fill>
    </dxf>
  </rfmt>
  <rfmt sheetId="2" sqref="AB201" start="0" length="2147483647">
    <dxf>
      <font/>
    </dxf>
  </rfmt>
  <rfmt sheetId="2" sqref="AB201" start="0" length="2147483647">
    <dxf>
      <font/>
    </dxf>
  </rfmt>
  <rfmt sheetId="2" sqref="A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1" start="0" length="0">
    <dxf>
      <fill>
        <patternFill patternType="solid">
          <bgColor rgb="FFF2F2F2"/>
        </patternFill>
      </fill>
    </dxf>
  </rfmt>
  <rfmt sheetId="2" sqref="AC201" start="0" length="2147483647">
    <dxf>
      <font/>
    </dxf>
  </rfmt>
  <rfmt sheetId="2" sqref="AC201" start="0" length="2147483647">
    <dxf>
      <font/>
    </dxf>
  </rfmt>
  <rfmt sheetId="2" sqref="A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1" start="0" length="0">
    <dxf>
      <fill>
        <patternFill patternType="solid">
          <bgColor rgb="FFF2F2F2"/>
        </patternFill>
      </fill>
    </dxf>
  </rfmt>
  <rfmt sheetId="2" sqref="AD201" start="0" length="2147483647">
    <dxf>
      <font/>
    </dxf>
  </rfmt>
  <rfmt sheetId="2" sqref="AD201" start="0" length="2147483647">
    <dxf>
      <font/>
    </dxf>
  </rfmt>
  <rfmt sheetId="2" sqref="A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1" start="0" length="0">
    <dxf>
      <fill>
        <patternFill patternType="solid">
          <bgColor rgb="FFF2F2F2"/>
        </patternFill>
      </fill>
    </dxf>
  </rfmt>
  <rfmt sheetId="2" sqref="AE201" start="0" length="2147483647">
    <dxf>
      <font/>
    </dxf>
  </rfmt>
  <rfmt sheetId="2" sqref="AE201" start="0" length="2147483647">
    <dxf>
      <font/>
    </dxf>
  </rfmt>
  <rfmt sheetId="2" sqref="AF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01" start="0" length="0">
    <dxf>
      <fill>
        <patternFill patternType="solid">
          <bgColor rgb="FFF2F2F2"/>
        </patternFill>
      </fill>
    </dxf>
  </rfmt>
  <rfmt sheetId="2" sqref="AF201" start="0" length="2147483647">
    <dxf>
      <font/>
    </dxf>
  </rfmt>
  <rfmt sheetId="2" sqref="AF201" start="0" length="2147483647">
    <dxf>
      <font/>
    </dxf>
  </rfmt>
  <rcc rId="4607" sId="2">
    <nc r="B201">
      <v>26364</v>
    </nc>
  </rcc>
  <rfmt sheetId="2" sqref="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1" start="0" length="2147483647">
    <dxf>
      <font/>
    </dxf>
  </rfmt>
  <rfmt sheetId="2" sqref="B201" start="0" length="2147483647">
    <dxf>
      <font/>
    </dxf>
  </rfmt>
  <rcc rId="4608" sId="2">
    <nc r="C201" t="inlineStr">
      <is>
        <t>ESV US Equity</t>
      </is>
    </nc>
  </rcc>
  <rfmt sheetId="2" sqref="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1" start="0" length="2147483647">
    <dxf>
      <font/>
    </dxf>
  </rfmt>
  <rfmt sheetId="2" sqref="C201" start="0" length="2147483647">
    <dxf>
      <font/>
    </dxf>
  </rfmt>
  <rcc rId="4609" sId="2">
    <nc r="E201" t="inlineStr">
      <is>
        <t>Ensco</t>
      </is>
    </nc>
  </rcc>
  <rfmt sheetId="2" sqref="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1" start="0" length="2147483647">
    <dxf>
      <font/>
    </dxf>
  </rfmt>
  <rfmt sheetId="2" sqref="E201" start="0" length="2147483647">
    <dxf>
      <font/>
    </dxf>
  </rfmt>
  <rcc rId="4610" sId="2">
    <nc r="D201">
      <f>_xll.BDP(C201,$D$3)</f>
    </nc>
  </rcc>
  <rfmt sheetId="2" sqref="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1" start="0" length="2147483647">
    <dxf>
      <font/>
    </dxf>
  </rfmt>
  <rfmt sheetId="2" sqref="D201" start="0" length="2147483647">
    <dxf>
      <font/>
    </dxf>
  </rfmt>
  <rcc rId="4611" sId="2">
    <nc r="F201">
      <f>_xll.BDP(C201,$F$3)</f>
    </nc>
  </rcc>
  <rfmt sheetId="2" sqref="F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1" start="0" length="2147483647">
    <dxf>
      <font/>
    </dxf>
  </rfmt>
  <rfmt sheetId="2" sqref="F201" start="0" length="2147483647">
    <dxf>
      <font/>
    </dxf>
  </rfmt>
  <rcc rId="4612" sId="2">
    <nc r="G201">
      <f>_xll.BDP(C201,$G$3)</f>
    </nc>
  </rcc>
  <rfmt sheetId="2" sqref="G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1" start="0" length="2147483647">
    <dxf>
      <font/>
    </dxf>
  </rfmt>
  <rfmt sheetId="2" sqref="G201" start="0" length="2147483647">
    <dxf>
      <font/>
    </dxf>
  </rfmt>
  <rcc rId="4613" sId="2">
    <nc r="Z201">
      <f>_xll.BDH(C201,$Z$3,$D$1,$D$1)</f>
    </nc>
  </rcc>
  <rfmt sheetId="2" sqref="Z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1" start="0" length="0">
    <dxf>
      <fill>
        <patternFill patternType="solid">
          <bgColor rgb="FFF2F2F2"/>
        </patternFill>
      </fill>
    </dxf>
  </rfmt>
  <rfmt sheetId="2" sqref="Z201" start="0" length="2147483647">
    <dxf>
      <font/>
    </dxf>
  </rfmt>
  <rfmt sheetId="2" sqref="Z201" start="0" length="2147483647">
    <dxf>
      <font/>
    </dxf>
  </rfmt>
  <rcc rId="4614" sId="2">
    <nc r="H201">
      <f>IF(OR(OR(G201="#N/A N/A",G201="#N/A Real Time"),OR(F201="#N/A N/A",F201="#N/A Real Time")),0,  G201 - F201)</f>
    </nc>
  </rcc>
  <rfmt sheetId="2" sqref="H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1" start="0" length="2147483647">
    <dxf>
      <font/>
    </dxf>
  </rfmt>
  <rfmt sheetId="2" sqref="H201" start="0" length="2147483647">
    <dxf>
      <font/>
    </dxf>
  </rfmt>
  <rcc rId="4615" sId="2">
    <nc r="I201">
      <f>IF(OR(F201=0,F201="#N/A N/A"),0,H201 / F201*100)</f>
    </nc>
  </rcc>
  <rfmt sheetId="2" sqref="I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1" start="0" length="2147483647">
    <dxf>
      <font/>
    </dxf>
  </rfmt>
  <rfmt sheetId="2" sqref="I201" start="0" length="2147483647">
    <dxf>
      <font/>
    </dxf>
  </rfmt>
  <rcc rId="4616" sId="2" numFmtId="4">
    <nc r="J201">
      <v>434001</v>
    </nc>
  </rcc>
  <rfmt sheetId="2" sqref="J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1" start="0" length="2147483647">
    <dxf>
      <font/>
    </dxf>
  </rfmt>
  <rfmt sheetId="2" sqref="J201" start="0" length="2147483647">
    <dxf>
      <font/>
    </dxf>
  </rfmt>
  <rcc rId="4617" sId="2">
    <nc r="K201">
      <f>CONCATENATE(D245,D201, " Curncy")</f>
    </nc>
  </rcc>
  <rfmt sheetId="2" sqref="K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1" start="0" length="2147483647">
    <dxf>
      <font/>
    </dxf>
  </rfmt>
  <rfmt sheetId="2" sqref="K201" start="0" length="2147483647">
    <dxf>
      <font/>
    </dxf>
  </rfmt>
  <rcc rId="4618" sId="2">
    <nc r="L201">
      <f>IF(D201 = D245,1,_xll.BDP(K201,$L$3))</f>
    </nc>
  </rcc>
  <rfmt sheetId="2" sqref="L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1" start="0" length="2147483647">
    <dxf>
      <font/>
    </dxf>
  </rfmt>
  <rfmt sheetId="2" sqref="L201" start="0" length="2147483647">
    <dxf>
      <font/>
    </dxf>
  </rfmt>
  <rcc rId="4619" sId="2">
    <nc r="M201">
      <f>IF(D201 = D245,1,_xll.BDP(K201,$M$3)*L201)</f>
    </nc>
  </rcc>
  <rfmt sheetId="2" sqref="M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1" start="0" length="2147483647">
    <dxf>
      <font/>
    </dxf>
  </rfmt>
  <rfmt sheetId="2" sqref="M201" start="0" length="2147483647">
    <dxf>
      <font/>
    </dxf>
  </rfmt>
  <rcc rId="4620" sId="2">
    <nc r="N201">
      <f>H201*J201*T201/M201</f>
    </nc>
  </rcc>
  <rfmt sheetId="2" sqref="N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1" start="0" length="2147483647">
    <dxf>
      <font/>
    </dxf>
  </rfmt>
  <rfmt sheetId="2" sqref="N201" start="0" length="2147483647">
    <dxf>
      <font/>
    </dxf>
  </rfmt>
  <rcc rId="4621" sId="2">
    <nc r="O201">
      <f>N201 / Y245</f>
    </nc>
  </rcc>
  <rfmt sheetId="2" sqref="O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1" start="0" length="2147483647">
    <dxf>
      <font/>
    </dxf>
  </rfmt>
  <rfmt sheetId="2" sqref="O201" start="0" length="2147483647">
    <dxf>
      <font/>
    </dxf>
  </rfmt>
  <rcc rId="4622" sId="2">
    <nc r="P201">
      <f>IF(J201=0,0,G201*J201*T201/M201)</f>
    </nc>
  </rcc>
  <rfmt sheetId="2" sqref="P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1" start="0" length="2147483647">
    <dxf>
      <font/>
    </dxf>
  </rfmt>
  <rfmt sheetId="2" sqref="P201" start="0" length="2147483647">
    <dxf>
      <font/>
    </dxf>
  </rfmt>
  <rcc rId="4623" sId="2">
    <nc r="Q201">
      <f>P201 / Y245*100</f>
    </nc>
  </rcc>
  <rfmt sheetId="2" sqref="Q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1" start="0" length="2147483647">
    <dxf>
      <font/>
    </dxf>
  </rfmt>
  <rfmt sheetId="2" sqref="Q201" start="0" length="2147483647">
    <dxf>
      <font/>
    </dxf>
  </rfmt>
  <rcc rId="4624" sId="2">
    <nc r="R201">
      <f>IF(Q201&lt;0,Q201,0)</f>
    </nc>
  </rcc>
  <rfmt sheetId="2" sqref="R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1" start="0" length="2147483647">
    <dxf>
      <font/>
    </dxf>
  </rfmt>
  <rfmt sheetId="2" sqref="R201" start="0" length="2147483647">
    <dxf>
      <font/>
    </dxf>
  </rfmt>
  <rcc rId="4625" sId="2">
    <nc r="S201">
      <f>IF(Q201&gt;0,Q201,0)</f>
    </nc>
  </rcc>
  <rfmt sheetId="2" sqref="S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1" start="0" length="2147483647">
    <dxf>
      <font/>
    </dxf>
  </rfmt>
  <rfmt sheetId="2" sqref="S201" start="0" length="2147483647">
    <dxf>
      <font/>
    </dxf>
  </rfmt>
  <rcc rId="4626" sId="2">
    <nc r="T201">
      <f>IF(EXACT(D201,UPPER(D201)),1,0.01)/V201</f>
    </nc>
  </rcc>
  <rfmt sheetId="2" sqref="T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1" start="0" length="2147483647">
    <dxf>
      <font/>
    </dxf>
  </rfmt>
  <rfmt sheetId="2" sqref="T201" start="0" length="2147483647">
    <dxf>
      <font/>
    </dxf>
  </rfmt>
  <rcc rId="4627" sId="2">
    <nc r="U201">
      <v>0</v>
    </nc>
  </rcc>
  <rfmt sheetId="2" sqref="U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1" start="0" length="2147483647">
    <dxf>
      <font/>
    </dxf>
  </rfmt>
  <rfmt sheetId="2" sqref="U201" start="0" length="2147483647">
    <dxf>
      <font/>
    </dxf>
  </rfmt>
  <rcc rId="4628" sId="2">
    <nc r="V201">
      <v>1</v>
    </nc>
  </rcc>
  <rfmt sheetId="2" sqref="V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1" start="0" length="2147483647">
    <dxf>
      <font/>
    </dxf>
  </rfmt>
  <rfmt sheetId="2" sqref="V201" start="0" length="2147483647">
    <dxf>
      <font/>
    </dxf>
  </rfmt>
  <rcc rId="4629" sId="2">
    <nc r="W201">
      <f>IF(AND(Q201&lt;0,O201&gt;0),O201,0)</f>
    </nc>
  </rcc>
  <rfmt sheetId="2" sqref="W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1" start="0" length="2147483647">
    <dxf>
      <font/>
    </dxf>
  </rfmt>
  <rfmt sheetId="2" sqref="W201" start="0" length="2147483647">
    <dxf>
      <font/>
    </dxf>
  </rfmt>
  <rcc rId="4630" sId="2">
    <nc r="X201">
      <f>IF(AND(Q201&gt;0,O201&gt;0),O201,0)</f>
    </nc>
  </rcc>
  <rfmt sheetId="2" sqref="X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1" start="0" length="2147483647">
    <dxf>
      <font/>
    </dxf>
  </rfmt>
  <rfmt sheetId="2" sqref="X201" start="0" length="2147483647">
    <dxf>
      <font/>
    </dxf>
  </rfmt>
  <rcc rId="4631" sId="2">
    <nc r="AA201">
      <f>IF(OR(OR(F201="#N/A N/A",F201="#N/A Real Time"),OR(Z201="#N/A N/A",Z201="#N/A Real Time")),0,  F201 - Z201)</f>
    </nc>
  </rcc>
  <rfmt sheetId="2" sqref="AA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1" start="0" length="0">
    <dxf>
      <fill>
        <patternFill patternType="solid">
          <bgColor rgb="FFF2F2F2"/>
        </patternFill>
      </fill>
    </dxf>
  </rfmt>
  <rfmt sheetId="2" sqref="AA201" start="0" length="2147483647">
    <dxf>
      <font/>
    </dxf>
  </rfmt>
  <rfmt sheetId="2" sqref="AA201" start="0" length="2147483647">
    <dxf>
      <font/>
    </dxf>
  </rfmt>
  <rcc rId="4632" sId="2">
    <nc r="AB201">
      <f>IF(OR(Z201=0,Z201="#N/A N/A"),0,AA201 / Z201*100)</f>
    </nc>
  </rcc>
  <rfmt sheetId="2" sqref="AB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1" start="0" length="0">
    <dxf>
      <fill>
        <patternFill patternType="solid">
          <bgColor rgb="FFF2F2F2"/>
        </patternFill>
      </fill>
    </dxf>
  </rfmt>
  <rfmt sheetId="2" sqref="AB201" start="0" length="2147483647">
    <dxf>
      <font/>
    </dxf>
  </rfmt>
  <rfmt sheetId="2" sqref="AB201" start="0" length="2147483647">
    <dxf>
      <font/>
    </dxf>
  </rfmt>
  <rcc rId="4633" sId="2" numFmtId="4">
    <nc r="AC201">
      <v>911401</v>
    </nc>
  </rcc>
  <rfmt sheetId="2" sqref="AC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1" start="0" length="0">
    <dxf>
      <fill>
        <patternFill patternType="solid">
          <bgColor rgb="FFF2F2F2"/>
        </patternFill>
      </fill>
    </dxf>
  </rfmt>
  <rfmt sheetId="2" sqref="AC201" start="0" length="2147483647">
    <dxf>
      <font/>
    </dxf>
  </rfmt>
  <rfmt sheetId="2" sqref="AC201" start="0" length="2147483647">
    <dxf>
      <font/>
    </dxf>
  </rfmt>
  <rcc rId="4634" sId="2">
    <nc r="AD201">
      <f>IF(D201 = D245,1,_xll.BDP(K201,$AD$3)*L201)</f>
    </nc>
  </rcc>
  <rfmt sheetId="2" sqref="AD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1" start="0" length="0">
    <dxf>
      <fill>
        <patternFill patternType="solid">
          <bgColor rgb="FFF2F2F2"/>
        </patternFill>
      </fill>
    </dxf>
  </rfmt>
  <rfmt sheetId="2" sqref="AD201" start="0" length="2147483647">
    <dxf>
      <font/>
    </dxf>
  </rfmt>
  <rfmt sheetId="2" sqref="AD201" start="0" length="2147483647">
    <dxf>
      <font/>
    </dxf>
  </rfmt>
  <rcc rId="4635" sId="2">
    <nc r="AE201">
      <f>AA201*AC201*T201/AD201 / AF245</f>
    </nc>
  </rcc>
  <rfmt sheetId="2" sqref="AE2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1" start="0" length="0">
    <dxf>
      <fill>
        <patternFill patternType="solid">
          <bgColor rgb="FFF2F2F2"/>
        </patternFill>
      </fill>
    </dxf>
  </rfmt>
  <rfmt sheetId="2" sqref="AE201" start="0" length="2147483647">
    <dxf>
      <font/>
    </dxf>
  </rfmt>
  <rfmt sheetId="2" sqref="AE201" start="0" length="2147483647">
    <dxf>
      <font/>
    </dxf>
  </rfmt>
  <rcc rId="4636" sId="2" numFmtId="4">
    <oc r="J202">
      <v>-125000</v>
    </oc>
    <nc r="J202">
      <v>0</v>
    </nc>
  </rcc>
  <rcc rId="4637" sId="2" numFmtId="4">
    <oc r="AC202">
      <v>-125000</v>
    </oc>
    <nc r="AC202">
      <v>0</v>
    </nc>
  </rcc>
  <rcc rId="4638" sId="2" numFmtId="4">
    <oc r="J203">
      <v>-562000</v>
    </oc>
    <nc r="J203">
      <v>-1547777</v>
    </nc>
  </rcc>
  <rcc rId="4639" sId="2" numFmtId="4">
    <oc r="AC203">
      <v>-562000</v>
    </oc>
    <nc r="AC203">
      <v>-1547777</v>
    </nc>
  </rcc>
  <rcc rId="4640" sId="2" numFmtId="4">
    <oc r="J204">
      <v>60000</v>
    </oc>
    <nc r="J204">
      <v>57620</v>
    </nc>
  </rcc>
  <rcc rId="4641" sId="2" numFmtId="4">
    <oc r="AC204">
      <v>60000</v>
    </oc>
    <nc r="AC204">
      <v>57620</v>
    </nc>
  </rcc>
  <rrc rId="4642" sId="2" ref="A205:XFD205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05:AF205" start="0" length="0">
    <dxf>
      <fill>
        <patternFill patternType="none">
          <bgColor indexed="65"/>
        </patternFill>
      </fill>
    </dxf>
  </rfmt>
  <rfmt sheetId="2" sqref="A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05" start="0" length="2147483647">
    <dxf>
      <font/>
    </dxf>
  </rfmt>
  <rfmt sheetId="2" sqref="A205" start="0" length="2147483647">
    <dxf>
      <font/>
    </dxf>
  </rfmt>
  <rfmt sheetId="2" sqref="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5" start="0" length="2147483647">
    <dxf>
      <font/>
    </dxf>
  </rfmt>
  <rfmt sheetId="2" sqref="B205" start="0" length="2147483647">
    <dxf>
      <font/>
    </dxf>
  </rfmt>
  <rfmt sheetId="2" sqref="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5" start="0" length="2147483647">
    <dxf>
      <font/>
    </dxf>
  </rfmt>
  <rfmt sheetId="2" sqref="C205" start="0" length="2147483647">
    <dxf>
      <font/>
    </dxf>
  </rfmt>
  <rfmt sheetId="2" sqref="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5" start="0" length="2147483647">
    <dxf>
      <font/>
    </dxf>
  </rfmt>
  <rfmt sheetId="2" sqref="D205" start="0" length="2147483647">
    <dxf>
      <font/>
    </dxf>
  </rfmt>
  <rfmt sheetId="2" sqref="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5" start="0" length="2147483647">
    <dxf>
      <font/>
    </dxf>
  </rfmt>
  <rfmt sheetId="2" sqref="E205" start="0" length="2147483647">
    <dxf>
      <font/>
    </dxf>
  </rfmt>
  <rfmt sheetId="2" sqref="F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5" start="0" length="2147483647">
    <dxf>
      <font/>
    </dxf>
  </rfmt>
  <rfmt sheetId="2" sqref="F205" start="0" length="2147483647">
    <dxf>
      <font/>
    </dxf>
  </rfmt>
  <rfmt sheetId="2" sqref="G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5" start="0" length="2147483647">
    <dxf>
      <font/>
    </dxf>
  </rfmt>
  <rfmt sheetId="2" sqref="G205" start="0" length="2147483647">
    <dxf>
      <font/>
    </dxf>
  </rfmt>
  <rfmt sheetId="2" sqref="H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5" start="0" length="2147483647">
    <dxf>
      <font/>
    </dxf>
  </rfmt>
  <rfmt sheetId="2" sqref="H205" start="0" length="2147483647">
    <dxf>
      <font/>
    </dxf>
  </rfmt>
  <rfmt sheetId="2" sqref="I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5" start="0" length="2147483647">
    <dxf>
      <font/>
    </dxf>
  </rfmt>
  <rfmt sheetId="2" sqref="I205" start="0" length="2147483647">
    <dxf>
      <font/>
    </dxf>
  </rfmt>
  <rfmt sheetId="2" sqref="J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5" start="0" length="2147483647">
    <dxf>
      <font/>
    </dxf>
  </rfmt>
  <rfmt sheetId="2" sqref="J205" start="0" length="2147483647">
    <dxf>
      <font/>
    </dxf>
  </rfmt>
  <rfmt sheetId="2" sqref="K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5" start="0" length="2147483647">
    <dxf>
      <font/>
    </dxf>
  </rfmt>
  <rfmt sheetId="2" sqref="K205" start="0" length="2147483647">
    <dxf>
      <font/>
    </dxf>
  </rfmt>
  <rfmt sheetId="2" sqref="L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5" start="0" length="2147483647">
    <dxf>
      <font/>
    </dxf>
  </rfmt>
  <rfmt sheetId="2" sqref="L205" start="0" length="2147483647">
    <dxf>
      <font/>
    </dxf>
  </rfmt>
  <rfmt sheetId="2" sqref="M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5" start="0" length="2147483647">
    <dxf>
      <font/>
    </dxf>
  </rfmt>
  <rfmt sheetId="2" sqref="M205" start="0" length="2147483647">
    <dxf>
      <font/>
    </dxf>
  </rfmt>
  <rfmt sheetId="2" sqref="N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5" start="0" length="2147483647">
    <dxf>
      <font/>
    </dxf>
  </rfmt>
  <rfmt sheetId="2" sqref="N205" start="0" length="2147483647">
    <dxf>
      <font/>
    </dxf>
  </rfmt>
  <rfmt sheetId="2" sqref="O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5" start="0" length="2147483647">
    <dxf>
      <font/>
    </dxf>
  </rfmt>
  <rfmt sheetId="2" sqref="O205" start="0" length="2147483647">
    <dxf>
      <font/>
    </dxf>
  </rfmt>
  <rfmt sheetId="2" sqref="P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5" start="0" length="2147483647">
    <dxf>
      <font/>
    </dxf>
  </rfmt>
  <rfmt sheetId="2" sqref="P205" start="0" length="2147483647">
    <dxf>
      <font/>
    </dxf>
  </rfmt>
  <rfmt sheetId="2" sqref="Q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5" start="0" length="2147483647">
    <dxf>
      <font/>
    </dxf>
  </rfmt>
  <rfmt sheetId="2" sqref="Q205" start="0" length="2147483647">
    <dxf>
      <font/>
    </dxf>
  </rfmt>
  <rfmt sheetId="2" sqref="R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5" start="0" length="2147483647">
    <dxf>
      <font/>
    </dxf>
  </rfmt>
  <rfmt sheetId="2" sqref="R205" start="0" length="2147483647">
    <dxf>
      <font/>
    </dxf>
  </rfmt>
  <rfmt sheetId="2" sqref="S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5" start="0" length="2147483647">
    <dxf>
      <font/>
    </dxf>
  </rfmt>
  <rfmt sheetId="2" sqref="S205" start="0" length="2147483647">
    <dxf>
      <font/>
    </dxf>
  </rfmt>
  <rfmt sheetId="2" sqref="T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5" start="0" length="2147483647">
    <dxf>
      <font/>
    </dxf>
  </rfmt>
  <rfmt sheetId="2" sqref="T205" start="0" length="2147483647">
    <dxf>
      <font/>
    </dxf>
  </rfmt>
  <rfmt sheetId="2" sqref="U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5" start="0" length="2147483647">
    <dxf>
      <font/>
    </dxf>
  </rfmt>
  <rfmt sheetId="2" sqref="U205" start="0" length="2147483647">
    <dxf>
      <font/>
    </dxf>
  </rfmt>
  <rfmt sheetId="2" sqref="V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5" start="0" length="2147483647">
    <dxf>
      <font/>
    </dxf>
  </rfmt>
  <rfmt sheetId="2" sqref="V205" start="0" length="2147483647">
    <dxf>
      <font/>
    </dxf>
  </rfmt>
  <rfmt sheetId="2" sqref="W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5" start="0" length="2147483647">
    <dxf>
      <font/>
    </dxf>
  </rfmt>
  <rfmt sheetId="2" sqref="W205" start="0" length="2147483647">
    <dxf>
      <font/>
    </dxf>
  </rfmt>
  <rfmt sheetId="2" sqref="X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5" start="0" length="2147483647">
    <dxf>
      <font/>
    </dxf>
  </rfmt>
  <rfmt sheetId="2" sqref="X205" start="0" length="2147483647">
    <dxf>
      <font/>
    </dxf>
  </rfmt>
  <rfmt sheetId="2" sqref="Y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05" start="0" length="2147483647">
    <dxf>
      <font/>
    </dxf>
  </rfmt>
  <rfmt sheetId="2" sqref="Y205" start="0" length="2147483647">
    <dxf>
      <font/>
    </dxf>
  </rfmt>
  <rfmt sheetId="2" sqref="Z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5" start="0" length="0">
    <dxf>
      <fill>
        <patternFill patternType="solid">
          <bgColor rgb="FFF2F2F2"/>
        </patternFill>
      </fill>
    </dxf>
  </rfmt>
  <rfmt sheetId="2" sqref="Z205" start="0" length="2147483647">
    <dxf>
      <font/>
    </dxf>
  </rfmt>
  <rfmt sheetId="2" sqref="Z205" start="0" length="2147483647">
    <dxf>
      <font/>
    </dxf>
  </rfmt>
  <rfmt sheetId="2" sqref="AA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5" start="0" length="0">
    <dxf>
      <fill>
        <patternFill patternType="solid">
          <bgColor rgb="FFF2F2F2"/>
        </patternFill>
      </fill>
    </dxf>
  </rfmt>
  <rfmt sheetId="2" sqref="AA205" start="0" length="2147483647">
    <dxf>
      <font/>
    </dxf>
  </rfmt>
  <rfmt sheetId="2" sqref="AA205" start="0" length="2147483647">
    <dxf>
      <font/>
    </dxf>
  </rfmt>
  <rfmt sheetId="2" sqref="A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5" start="0" length="0">
    <dxf>
      <fill>
        <patternFill patternType="solid">
          <bgColor rgb="FFF2F2F2"/>
        </patternFill>
      </fill>
    </dxf>
  </rfmt>
  <rfmt sheetId="2" sqref="AB205" start="0" length="2147483647">
    <dxf>
      <font/>
    </dxf>
  </rfmt>
  <rfmt sheetId="2" sqref="AB205" start="0" length="2147483647">
    <dxf>
      <font/>
    </dxf>
  </rfmt>
  <rfmt sheetId="2" sqref="A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5" start="0" length="0">
    <dxf>
      <fill>
        <patternFill patternType="solid">
          <bgColor rgb="FFF2F2F2"/>
        </patternFill>
      </fill>
    </dxf>
  </rfmt>
  <rfmt sheetId="2" sqref="AC205" start="0" length="2147483647">
    <dxf>
      <font/>
    </dxf>
  </rfmt>
  <rfmt sheetId="2" sqref="AC205" start="0" length="2147483647">
    <dxf>
      <font/>
    </dxf>
  </rfmt>
  <rfmt sheetId="2" sqref="A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5" start="0" length="0">
    <dxf>
      <fill>
        <patternFill patternType="solid">
          <bgColor rgb="FFF2F2F2"/>
        </patternFill>
      </fill>
    </dxf>
  </rfmt>
  <rfmt sheetId="2" sqref="AD205" start="0" length="2147483647">
    <dxf>
      <font/>
    </dxf>
  </rfmt>
  <rfmt sheetId="2" sqref="AD205" start="0" length="2147483647">
    <dxf>
      <font/>
    </dxf>
  </rfmt>
  <rfmt sheetId="2" sqref="A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5" start="0" length="0">
    <dxf>
      <fill>
        <patternFill patternType="solid">
          <bgColor rgb="FFF2F2F2"/>
        </patternFill>
      </fill>
    </dxf>
  </rfmt>
  <rfmt sheetId="2" sqref="AE205" start="0" length="2147483647">
    <dxf>
      <font/>
    </dxf>
  </rfmt>
  <rfmt sheetId="2" sqref="AE205" start="0" length="2147483647">
    <dxf>
      <font/>
    </dxf>
  </rfmt>
  <rfmt sheetId="2" sqref="AF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05" start="0" length="0">
    <dxf>
      <fill>
        <patternFill patternType="solid">
          <bgColor rgb="FFF2F2F2"/>
        </patternFill>
      </fill>
    </dxf>
  </rfmt>
  <rfmt sheetId="2" sqref="AF205" start="0" length="2147483647">
    <dxf>
      <font/>
    </dxf>
  </rfmt>
  <rfmt sheetId="2" sqref="AF205" start="0" length="2147483647">
    <dxf>
      <font/>
    </dxf>
  </rfmt>
  <rcc rId="4643" sId="2">
    <nc r="B205">
      <v>28172</v>
    </nc>
  </rcc>
  <rfmt sheetId="2" sqref="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05" start="0" length="2147483647">
    <dxf>
      <font/>
    </dxf>
  </rfmt>
  <rfmt sheetId="2" sqref="B205" start="0" length="2147483647">
    <dxf>
      <font/>
    </dxf>
  </rfmt>
  <rcc rId="4644" sId="2">
    <nc r="C205" t="inlineStr">
      <is>
        <t>SUPV US Equity</t>
      </is>
    </nc>
  </rcc>
  <rfmt sheetId="2" sqref="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05" start="0" length="2147483647">
    <dxf>
      <font/>
    </dxf>
  </rfmt>
  <rfmt sheetId="2" sqref="C205" start="0" length="2147483647">
    <dxf>
      <font/>
    </dxf>
  </rfmt>
  <rcc rId="4645" sId="2">
    <nc r="E205" t="inlineStr">
      <is>
        <t>Grupo Supervielle -ADR</t>
      </is>
    </nc>
  </rcc>
  <rfmt sheetId="2" sqref="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05" start="0" length="2147483647">
    <dxf>
      <font/>
    </dxf>
  </rfmt>
  <rfmt sheetId="2" sqref="E205" start="0" length="2147483647">
    <dxf>
      <font/>
    </dxf>
  </rfmt>
  <rcc rId="4646" sId="2">
    <nc r="D205">
      <f>_xll.BDP(C205,$D$3)</f>
    </nc>
  </rcc>
  <rfmt sheetId="2" sqref="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05" start="0" length="2147483647">
    <dxf>
      <font/>
    </dxf>
  </rfmt>
  <rfmt sheetId="2" sqref="D205" start="0" length="2147483647">
    <dxf>
      <font/>
    </dxf>
  </rfmt>
  <rcc rId="4647" sId="2">
    <nc r="F205">
      <f>_xll.BDP(C205,$F$3)</f>
    </nc>
  </rcc>
  <rfmt sheetId="2" sqref="F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05" start="0" length="2147483647">
    <dxf>
      <font/>
    </dxf>
  </rfmt>
  <rfmt sheetId="2" sqref="F205" start="0" length="2147483647">
    <dxf>
      <font/>
    </dxf>
  </rfmt>
  <rcc rId="4648" sId="2">
    <nc r="G205">
      <f>_xll.BDP(C205,$G$3)</f>
    </nc>
  </rcc>
  <rfmt sheetId="2" sqref="G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05" start="0" length="2147483647">
    <dxf>
      <font/>
    </dxf>
  </rfmt>
  <rfmt sheetId="2" sqref="G205" start="0" length="2147483647">
    <dxf>
      <font/>
    </dxf>
  </rfmt>
  <rcc rId="4649" sId="2">
    <nc r="Z205">
      <f>_xll.BDH(C205,$Z$3,$D$1,$D$1)</f>
    </nc>
  </rcc>
  <rfmt sheetId="2" sqref="Z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05" start="0" length="0">
    <dxf>
      <fill>
        <patternFill patternType="solid">
          <bgColor rgb="FFF2F2F2"/>
        </patternFill>
      </fill>
    </dxf>
  </rfmt>
  <rfmt sheetId="2" sqref="Z205" start="0" length="2147483647">
    <dxf>
      <font/>
    </dxf>
  </rfmt>
  <rfmt sheetId="2" sqref="Z205" start="0" length="2147483647">
    <dxf>
      <font/>
    </dxf>
  </rfmt>
  <rcc rId="4650" sId="2">
    <nc r="H205">
      <f>IF(OR(OR(G205="#N/A N/A",G205="#N/A Real Time"),OR(F205="#N/A N/A",F205="#N/A Real Time")),0,  G205 - F205)</f>
    </nc>
  </rcc>
  <rfmt sheetId="2" sqref="H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05" start="0" length="2147483647">
    <dxf>
      <font/>
    </dxf>
  </rfmt>
  <rfmt sheetId="2" sqref="H205" start="0" length="2147483647">
    <dxf>
      <font/>
    </dxf>
  </rfmt>
  <rcc rId="4651" sId="2">
    <nc r="I205">
      <f>IF(OR(F205=0,F205="#N/A N/A"),0,H205 / F205*100)</f>
    </nc>
  </rcc>
  <rfmt sheetId="2" sqref="I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05" start="0" length="2147483647">
    <dxf>
      <font/>
    </dxf>
  </rfmt>
  <rfmt sheetId="2" sqref="I205" start="0" length="2147483647">
    <dxf>
      <font/>
    </dxf>
  </rfmt>
  <rcc rId="4652" sId="2" numFmtId="4">
    <nc r="J205">
      <v>180300</v>
    </nc>
  </rcc>
  <rfmt sheetId="2" sqref="J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05" start="0" length="2147483647">
    <dxf>
      <font/>
    </dxf>
  </rfmt>
  <rfmt sheetId="2" sqref="J205" start="0" length="2147483647">
    <dxf>
      <font/>
    </dxf>
  </rfmt>
  <rcc rId="4653" sId="2">
    <nc r="K205">
      <f>CONCATENATE(D246,D205, " Curncy")</f>
    </nc>
  </rcc>
  <rfmt sheetId="2" sqref="K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05" start="0" length="2147483647">
    <dxf>
      <font/>
    </dxf>
  </rfmt>
  <rfmt sheetId="2" sqref="K205" start="0" length="2147483647">
    <dxf>
      <font/>
    </dxf>
  </rfmt>
  <rcc rId="4654" sId="2">
    <nc r="L205">
      <f>IF(D205 = D246,1,_xll.BDP(K205,$L$3))</f>
    </nc>
  </rcc>
  <rfmt sheetId="2" sqref="L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05" start="0" length="2147483647">
    <dxf>
      <font/>
    </dxf>
  </rfmt>
  <rfmt sheetId="2" sqref="L205" start="0" length="2147483647">
    <dxf>
      <font/>
    </dxf>
  </rfmt>
  <rcc rId="4655" sId="2">
    <nc r="M205">
      <f>IF(D205 = D246,1,_xll.BDP(K205,$M$3)*L205)</f>
    </nc>
  </rcc>
  <rfmt sheetId="2" sqref="M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05" start="0" length="2147483647">
    <dxf>
      <font/>
    </dxf>
  </rfmt>
  <rfmt sheetId="2" sqref="M205" start="0" length="2147483647">
    <dxf>
      <font/>
    </dxf>
  </rfmt>
  <rcc rId="4656" sId="2">
    <nc r="N205">
      <f>H205*J205*T205/M205</f>
    </nc>
  </rcc>
  <rfmt sheetId="2" sqref="N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05" start="0" length="2147483647">
    <dxf>
      <font/>
    </dxf>
  </rfmt>
  <rfmt sheetId="2" sqref="N205" start="0" length="2147483647">
    <dxf>
      <font/>
    </dxf>
  </rfmt>
  <rcc rId="4657" sId="2">
    <nc r="O205">
      <f>N205 / Y246</f>
    </nc>
  </rcc>
  <rfmt sheetId="2" sqref="O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05" start="0" length="2147483647">
    <dxf>
      <font/>
    </dxf>
  </rfmt>
  <rfmt sheetId="2" sqref="O205" start="0" length="2147483647">
    <dxf>
      <font/>
    </dxf>
  </rfmt>
  <rcc rId="4658" sId="2">
    <nc r="P205">
      <f>IF(J205=0,0,G205*J205*T205/M205)</f>
    </nc>
  </rcc>
  <rfmt sheetId="2" sqref="P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05" start="0" length="2147483647">
    <dxf>
      <font/>
    </dxf>
  </rfmt>
  <rfmt sheetId="2" sqref="P205" start="0" length="2147483647">
    <dxf>
      <font/>
    </dxf>
  </rfmt>
  <rcc rId="4659" sId="2">
    <nc r="Q205">
      <f>P205 / Y246*100</f>
    </nc>
  </rcc>
  <rfmt sheetId="2" sqref="Q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05" start="0" length="2147483647">
    <dxf>
      <font/>
    </dxf>
  </rfmt>
  <rfmt sheetId="2" sqref="Q205" start="0" length="2147483647">
    <dxf>
      <font/>
    </dxf>
  </rfmt>
  <rcc rId="4660" sId="2">
    <nc r="R205">
      <f>IF(Q205&lt;0,Q205,0)</f>
    </nc>
  </rcc>
  <rfmt sheetId="2" sqref="R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05" start="0" length="2147483647">
    <dxf>
      <font/>
    </dxf>
  </rfmt>
  <rfmt sheetId="2" sqref="R205" start="0" length="2147483647">
    <dxf>
      <font/>
    </dxf>
  </rfmt>
  <rcc rId="4661" sId="2">
    <nc r="S205">
      <f>IF(Q205&gt;0,Q205,0)</f>
    </nc>
  </rcc>
  <rfmt sheetId="2" sqref="S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05" start="0" length="2147483647">
    <dxf>
      <font/>
    </dxf>
  </rfmt>
  <rfmt sheetId="2" sqref="S205" start="0" length="2147483647">
    <dxf>
      <font/>
    </dxf>
  </rfmt>
  <rcc rId="4662" sId="2">
    <nc r="T205">
      <f>IF(EXACT(D205,UPPER(D205)),1,0.01)/V205</f>
    </nc>
  </rcc>
  <rfmt sheetId="2" sqref="T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05" start="0" length="2147483647">
    <dxf>
      <font/>
    </dxf>
  </rfmt>
  <rfmt sheetId="2" sqref="T205" start="0" length="2147483647">
    <dxf>
      <font/>
    </dxf>
  </rfmt>
  <rcc rId="4663" sId="2">
    <nc r="U205">
      <v>0</v>
    </nc>
  </rcc>
  <rfmt sheetId="2" sqref="U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05" start="0" length="2147483647">
    <dxf>
      <font/>
    </dxf>
  </rfmt>
  <rfmt sheetId="2" sqref="U205" start="0" length="2147483647">
    <dxf>
      <font/>
    </dxf>
  </rfmt>
  <rcc rId="4664" sId="2">
    <nc r="V205">
      <v>1</v>
    </nc>
  </rcc>
  <rfmt sheetId="2" sqref="V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05" start="0" length="2147483647">
    <dxf>
      <font/>
    </dxf>
  </rfmt>
  <rfmt sheetId="2" sqref="V205" start="0" length="2147483647">
    <dxf>
      <font/>
    </dxf>
  </rfmt>
  <rcc rId="4665" sId="2">
    <nc r="W205">
      <f>IF(AND(Q205&lt;0,O205&gt;0),O205,0)</f>
    </nc>
  </rcc>
  <rfmt sheetId="2" sqref="W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05" start="0" length="2147483647">
    <dxf>
      <font/>
    </dxf>
  </rfmt>
  <rfmt sheetId="2" sqref="W205" start="0" length="2147483647">
    <dxf>
      <font/>
    </dxf>
  </rfmt>
  <rcc rId="4666" sId="2">
    <nc r="X205">
      <f>IF(AND(Q205&gt;0,O205&gt;0),O205,0)</f>
    </nc>
  </rcc>
  <rfmt sheetId="2" sqref="X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05" start="0" length="2147483647">
    <dxf>
      <font/>
    </dxf>
  </rfmt>
  <rfmt sheetId="2" sqref="X205" start="0" length="2147483647">
    <dxf>
      <font/>
    </dxf>
  </rfmt>
  <rcc rId="4667" sId="2">
    <nc r="AA205">
      <f>IF(OR(OR(F205="#N/A N/A",F205="#N/A Real Time"),OR(Z205="#N/A N/A",Z205="#N/A Real Time")),0,  F205 - Z205)</f>
    </nc>
  </rcc>
  <rfmt sheetId="2" sqref="AA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05" start="0" length="0">
    <dxf>
      <fill>
        <patternFill patternType="solid">
          <bgColor rgb="FFF2F2F2"/>
        </patternFill>
      </fill>
    </dxf>
  </rfmt>
  <rfmt sheetId="2" sqref="AA205" start="0" length="2147483647">
    <dxf>
      <font/>
    </dxf>
  </rfmt>
  <rfmt sheetId="2" sqref="AA205" start="0" length="2147483647">
    <dxf>
      <font/>
    </dxf>
  </rfmt>
  <rcc rId="4668" sId="2">
    <nc r="AB205">
      <f>IF(OR(Z205=0,Z205="#N/A N/A"),0,AA205 / Z205*100)</f>
    </nc>
  </rcc>
  <rfmt sheetId="2" sqref="AB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05" start="0" length="0">
    <dxf>
      <fill>
        <patternFill patternType="solid">
          <bgColor rgb="FFF2F2F2"/>
        </patternFill>
      </fill>
    </dxf>
  </rfmt>
  <rfmt sheetId="2" sqref="AB205" start="0" length="2147483647">
    <dxf>
      <font/>
    </dxf>
  </rfmt>
  <rfmt sheetId="2" sqref="AB205" start="0" length="2147483647">
    <dxf>
      <font/>
    </dxf>
  </rfmt>
  <rcc rId="4669" sId="2" numFmtId="4">
    <nc r="AC205">
      <v>180300</v>
    </nc>
  </rcc>
  <rfmt sheetId="2" sqref="AC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05" start="0" length="0">
    <dxf>
      <fill>
        <patternFill patternType="solid">
          <bgColor rgb="FFF2F2F2"/>
        </patternFill>
      </fill>
    </dxf>
  </rfmt>
  <rfmt sheetId="2" sqref="AC205" start="0" length="2147483647">
    <dxf>
      <font/>
    </dxf>
  </rfmt>
  <rfmt sheetId="2" sqref="AC205" start="0" length="2147483647">
    <dxf>
      <font/>
    </dxf>
  </rfmt>
  <rcc rId="4670" sId="2">
    <nc r="AD205">
      <f>IF(D205 = D246,1,_xll.BDP(K205,$AD$3)*L205)</f>
    </nc>
  </rcc>
  <rfmt sheetId="2" sqref="AD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05" start="0" length="0">
    <dxf>
      <fill>
        <patternFill patternType="solid">
          <bgColor rgb="FFF2F2F2"/>
        </patternFill>
      </fill>
    </dxf>
  </rfmt>
  <rfmt sheetId="2" sqref="AD205" start="0" length="2147483647">
    <dxf>
      <font/>
    </dxf>
  </rfmt>
  <rfmt sheetId="2" sqref="AD205" start="0" length="2147483647">
    <dxf>
      <font/>
    </dxf>
  </rfmt>
  <rcc rId="4671" sId="2">
    <nc r="AE205">
      <f>AA205*AC205*T205/AD205 / AF246</f>
    </nc>
  </rcc>
  <rfmt sheetId="2" sqref="AE2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05" start="0" length="0">
    <dxf>
      <fill>
        <patternFill patternType="solid">
          <bgColor rgb="FFF2F2F2"/>
        </patternFill>
      </fill>
    </dxf>
  </rfmt>
  <rfmt sheetId="2" sqref="AE205" start="0" length="2147483647">
    <dxf>
      <font/>
    </dxf>
  </rfmt>
  <rfmt sheetId="2" sqref="AE205" start="0" length="2147483647">
    <dxf>
      <font/>
    </dxf>
  </rfmt>
  <rcc rId="4672" sId="2" numFmtId="4">
    <oc r="J206">
      <v>-586200</v>
    </oc>
    <nc r="J206">
      <v>-444300</v>
    </nc>
  </rcc>
  <rcc rId="4673" sId="2" numFmtId="4">
    <oc r="AC206">
      <v>-586200</v>
    </oc>
    <nc r="AC206">
      <v>-444300</v>
    </nc>
  </rcc>
  <rcc rId="4674" sId="2" numFmtId="4">
    <oc r="J207">
      <v>-12700</v>
    </oc>
    <nc r="J207">
      <v>0</v>
    </nc>
  </rcc>
  <rcc rId="4675" sId="2" numFmtId="4">
    <oc r="AC207">
      <v>-12700</v>
    </oc>
    <nc r="AC207">
      <v>0</v>
    </nc>
  </rcc>
  <rcc rId="4676" sId="2" numFmtId="4">
    <oc r="J208">
      <v>-61300</v>
    </oc>
    <nc r="J208">
      <v>-58821</v>
    </nc>
  </rcc>
  <rcc rId="4677" sId="2" numFmtId="4">
    <oc r="AC208">
      <v>-61300</v>
    </oc>
    <nc r="AC208">
      <v>-39221</v>
    </nc>
  </rcc>
  <rcc rId="4678" sId="2" numFmtId="4">
    <oc r="J209">
      <v>1170000</v>
    </oc>
    <nc r="J209">
      <v>797760</v>
    </nc>
  </rcc>
  <rcc rId="4679" sId="2" numFmtId="4">
    <oc r="AC209">
      <v>1170000</v>
    </oc>
    <nc r="AC209">
      <v>797760</v>
    </nc>
  </rcc>
  <rcc rId="4680" sId="2" numFmtId="4">
    <oc r="J210">
      <v>-101985</v>
    </oc>
    <nc r="J210">
      <v>-91600</v>
    </nc>
  </rcc>
  <rcc rId="4681" sId="2" numFmtId="4">
    <oc r="AC210">
      <v>-101985</v>
    </oc>
    <nc r="AC210">
      <v>-91600</v>
    </nc>
  </rcc>
  <rcc rId="4682" sId="2" numFmtId="4">
    <oc r="J211">
      <v>-79500</v>
    </oc>
    <nc r="J211">
      <v>-76081</v>
    </nc>
  </rcc>
  <rcc rId="4683" sId="2" numFmtId="4">
    <oc r="AC211">
      <v>-79500</v>
    </oc>
    <nc r="AC211">
      <v>-76081</v>
    </nc>
  </rcc>
  <rcc rId="4684" sId="2" numFmtId="4">
    <oc r="J212">
      <v>-64125</v>
    </oc>
    <nc r="J212">
      <v>0</v>
    </nc>
  </rcc>
  <rcc rId="4685" sId="2" numFmtId="4">
    <oc r="AC212">
      <v>-64125</v>
    </oc>
    <nc r="AC212">
      <v>0</v>
    </nc>
  </rcc>
  <rcc rId="4686" sId="2" numFmtId="4">
    <oc r="J213">
      <v>39073</v>
    </oc>
    <nc r="J213">
      <v>0</v>
    </nc>
  </rcc>
  <rcc rId="4687" sId="2" numFmtId="4">
    <oc r="AC213">
      <v>39073</v>
    </oc>
    <nc r="AC213">
      <v>0</v>
    </nc>
  </rcc>
  <rcc rId="4688" sId="2" numFmtId="4">
    <oc r="J214">
      <v>-350000</v>
    </oc>
    <nc r="J214">
      <v>-312750</v>
    </nc>
  </rcc>
  <rcc rId="4689" sId="2" numFmtId="4">
    <oc r="AC214">
      <v>-350000</v>
    </oc>
    <nc r="AC214">
      <v>-312750</v>
    </nc>
  </rcc>
  <rcc rId="4690" sId="2" numFmtId="4">
    <oc r="J215">
      <v>-33800</v>
    </oc>
    <nc r="J215">
      <v>-12173</v>
    </nc>
  </rcc>
  <rcc rId="4691" sId="2" numFmtId="4">
    <oc r="AC215">
      <v>-33800</v>
    </oc>
    <nc r="AC215">
      <v>-12173</v>
    </nc>
  </rcc>
  <rcc rId="4692" sId="2" numFmtId="4">
    <oc r="J216">
      <v>-145183</v>
    </oc>
    <nc r="J216">
      <v>-246869</v>
    </nc>
  </rcc>
  <rcc rId="4693" sId="2" numFmtId="4">
    <oc r="AC216">
      <v>-145183</v>
    </oc>
    <nc r="AC216">
      <v>-217569</v>
    </nc>
  </rcc>
  <rcc rId="4694" sId="2" numFmtId="4">
    <oc r="J217">
      <v>-5315</v>
    </oc>
    <nc r="J217">
      <v>0</v>
    </nc>
  </rcc>
  <rcc rId="4695" sId="2" numFmtId="4">
    <oc r="AC217">
      <v>-5315</v>
    </oc>
    <nc r="AC217">
      <v>0</v>
    </nc>
  </rcc>
  <rrc rId="4696" sId="2" ref="A218:XFD21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18:AF218" start="0" length="0">
    <dxf>
      <fill>
        <patternFill patternType="none">
          <bgColor indexed="65"/>
        </patternFill>
      </fill>
    </dxf>
  </rfmt>
  <rfmt sheetId="2" sqref="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18" start="0" length="2147483647">
    <dxf>
      <font/>
    </dxf>
  </rfmt>
  <rfmt sheetId="2" sqref="A218" start="0" length="2147483647">
    <dxf>
      <font/>
    </dxf>
  </rfmt>
  <rfmt sheetId="2" sqref="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8" start="0" length="2147483647">
    <dxf>
      <font/>
    </dxf>
  </rfmt>
  <rfmt sheetId="2" sqref="B218" start="0" length="2147483647">
    <dxf>
      <font/>
    </dxf>
  </rfmt>
  <rfmt sheetId="2" sqref="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8" start="0" length="2147483647">
    <dxf>
      <font/>
    </dxf>
  </rfmt>
  <rfmt sheetId="2" sqref="C218" start="0" length="2147483647">
    <dxf>
      <font/>
    </dxf>
  </rfmt>
  <rfmt sheetId="2" sqref="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8" start="0" length="2147483647">
    <dxf>
      <font/>
    </dxf>
  </rfmt>
  <rfmt sheetId="2" sqref="D218" start="0" length="2147483647">
    <dxf>
      <font/>
    </dxf>
  </rfmt>
  <rfmt sheetId="2" sqref="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8" start="0" length="2147483647">
    <dxf>
      <font/>
    </dxf>
  </rfmt>
  <rfmt sheetId="2" sqref="E218" start="0" length="2147483647">
    <dxf>
      <font/>
    </dxf>
  </rfmt>
  <rfmt sheetId="2" sqref="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8" start="0" length="2147483647">
    <dxf>
      <font/>
    </dxf>
  </rfmt>
  <rfmt sheetId="2" sqref="F218" start="0" length="2147483647">
    <dxf>
      <font/>
    </dxf>
  </rfmt>
  <rfmt sheetId="2" sqref="G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8" start="0" length="2147483647">
    <dxf>
      <font/>
    </dxf>
  </rfmt>
  <rfmt sheetId="2" sqref="G218" start="0" length="2147483647">
    <dxf>
      <font/>
    </dxf>
  </rfmt>
  <rfmt sheetId="2" sqref="H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8" start="0" length="2147483647">
    <dxf>
      <font/>
    </dxf>
  </rfmt>
  <rfmt sheetId="2" sqref="H218" start="0" length="2147483647">
    <dxf>
      <font/>
    </dxf>
  </rfmt>
  <rfmt sheetId="2" sqref="I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8" start="0" length="2147483647">
    <dxf>
      <font/>
    </dxf>
  </rfmt>
  <rfmt sheetId="2" sqref="I218" start="0" length="2147483647">
    <dxf>
      <font/>
    </dxf>
  </rfmt>
  <rfmt sheetId="2" sqref="J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8" start="0" length="2147483647">
    <dxf>
      <font/>
    </dxf>
  </rfmt>
  <rfmt sheetId="2" sqref="J218" start="0" length="2147483647">
    <dxf>
      <font/>
    </dxf>
  </rfmt>
  <rfmt sheetId="2" sqref="K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8" start="0" length="2147483647">
    <dxf>
      <font/>
    </dxf>
  </rfmt>
  <rfmt sheetId="2" sqref="K218" start="0" length="2147483647">
    <dxf>
      <font/>
    </dxf>
  </rfmt>
  <rfmt sheetId="2" sqref="L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8" start="0" length="2147483647">
    <dxf>
      <font/>
    </dxf>
  </rfmt>
  <rfmt sheetId="2" sqref="L218" start="0" length="2147483647">
    <dxf>
      <font/>
    </dxf>
  </rfmt>
  <rfmt sheetId="2" sqref="M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8" start="0" length="2147483647">
    <dxf>
      <font/>
    </dxf>
  </rfmt>
  <rfmt sheetId="2" sqref="M218" start="0" length="2147483647">
    <dxf>
      <font/>
    </dxf>
  </rfmt>
  <rfmt sheetId="2" sqref="N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8" start="0" length="2147483647">
    <dxf>
      <font/>
    </dxf>
  </rfmt>
  <rfmt sheetId="2" sqref="N218" start="0" length="2147483647">
    <dxf>
      <font/>
    </dxf>
  </rfmt>
  <rfmt sheetId="2" sqref="O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8" start="0" length="2147483647">
    <dxf>
      <font/>
    </dxf>
  </rfmt>
  <rfmt sheetId="2" sqref="O218" start="0" length="2147483647">
    <dxf>
      <font/>
    </dxf>
  </rfmt>
  <rfmt sheetId="2" sqref="P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8" start="0" length="2147483647">
    <dxf>
      <font/>
    </dxf>
  </rfmt>
  <rfmt sheetId="2" sqref="P218" start="0" length="2147483647">
    <dxf>
      <font/>
    </dxf>
  </rfmt>
  <rfmt sheetId="2" sqref="Q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8" start="0" length="2147483647">
    <dxf>
      <font/>
    </dxf>
  </rfmt>
  <rfmt sheetId="2" sqref="Q218" start="0" length="2147483647">
    <dxf>
      <font/>
    </dxf>
  </rfmt>
  <rfmt sheetId="2" sqref="R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8" start="0" length="2147483647">
    <dxf>
      <font/>
    </dxf>
  </rfmt>
  <rfmt sheetId="2" sqref="R218" start="0" length="2147483647">
    <dxf>
      <font/>
    </dxf>
  </rfmt>
  <rfmt sheetId="2" sqref="S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8" start="0" length="2147483647">
    <dxf>
      <font/>
    </dxf>
  </rfmt>
  <rfmt sheetId="2" sqref="S218" start="0" length="2147483647">
    <dxf>
      <font/>
    </dxf>
  </rfmt>
  <rfmt sheetId="2" sqref="T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8" start="0" length="2147483647">
    <dxf>
      <font/>
    </dxf>
  </rfmt>
  <rfmt sheetId="2" sqref="T218" start="0" length="2147483647">
    <dxf>
      <font/>
    </dxf>
  </rfmt>
  <rfmt sheetId="2" sqref="U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8" start="0" length="2147483647">
    <dxf>
      <font/>
    </dxf>
  </rfmt>
  <rfmt sheetId="2" sqref="U218" start="0" length="2147483647">
    <dxf>
      <font/>
    </dxf>
  </rfmt>
  <rfmt sheetId="2" sqref="V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8" start="0" length="2147483647">
    <dxf>
      <font/>
    </dxf>
  </rfmt>
  <rfmt sheetId="2" sqref="V218" start="0" length="2147483647">
    <dxf>
      <font/>
    </dxf>
  </rfmt>
  <rfmt sheetId="2" sqref="W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8" start="0" length="2147483647">
    <dxf>
      <font/>
    </dxf>
  </rfmt>
  <rfmt sheetId="2" sqref="W218" start="0" length="2147483647">
    <dxf>
      <font/>
    </dxf>
  </rfmt>
  <rfmt sheetId="2" sqref="X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8" start="0" length="2147483647">
    <dxf>
      <font/>
    </dxf>
  </rfmt>
  <rfmt sheetId="2" sqref="X218" start="0" length="2147483647">
    <dxf>
      <font/>
    </dxf>
  </rfmt>
  <rfmt sheetId="2" sqref="Y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18" start="0" length="2147483647">
    <dxf>
      <font/>
    </dxf>
  </rfmt>
  <rfmt sheetId="2" sqref="Y218" start="0" length="2147483647">
    <dxf>
      <font/>
    </dxf>
  </rfmt>
  <rfmt sheetId="2" sqref="Z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8" start="0" length="0">
    <dxf>
      <fill>
        <patternFill patternType="solid">
          <bgColor rgb="FFF2F2F2"/>
        </patternFill>
      </fill>
    </dxf>
  </rfmt>
  <rfmt sheetId="2" sqref="Z218" start="0" length="2147483647">
    <dxf>
      <font/>
    </dxf>
  </rfmt>
  <rfmt sheetId="2" sqref="Z218" start="0" length="2147483647">
    <dxf>
      <font/>
    </dxf>
  </rfmt>
  <rfmt sheetId="2" sqref="A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8" start="0" length="0">
    <dxf>
      <fill>
        <patternFill patternType="solid">
          <bgColor rgb="FFF2F2F2"/>
        </patternFill>
      </fill>
    </dxf>
  </rfmt>
  <rfmt sheetId="2" sqref="AA218" start="0" length="2147483647">
    <dxf>
      <font/>
    </dxf>
  </rfmt>
  <rfmt sheetId="2" sqref="AA218" start="0" length="2147483647">
    <dxf>
      <font/>
    </dxf>
  </rfmt>
  <rfmt sheetId="2" sqref="A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8" start="0" length="0">
    <dxf>
      <fill>
        <patternFill patternType="solid">
          <bgColor rgb="FFF2F2F2"/>
        </patternFill>
      </fill>
    </dxf>
  </rfmt>
  <rfmt sheetId="2" sqref="AB218" start="0" length="2147483647">
    <dxf>
      <font/>
    </dxf>
  </rfmt>
  <rfmt sheetId="2" sqref="AB218" start="0" length="2147483647">
    <dxf>
      <font/>
    </dxf>
  </rfmt>
  <rfmt sheetId="2" sqref="A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8" start="0" length="0">
    <dxf>
      <fill>
        <patternFill patternType="solid">
          <bgColor rgb="FFF2F2F2"/>
        </patternFill>
      </fill>
    </dxf>
  </rfmt>
  <rfmt sheetId="2" sqref="AC218" start="0" length="2147483647">
    <dxf>
      <font/>
    </dxf>
  </rfmt>
  <rfmt sheetId="2" sqref="AC218" start="0" length="2147483647">
    <dxf>
      <font/>
    </dxf>
  </rfmt>
  <rfmt sheetId="2" sqref="A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8" start="0" length="0">
    <dxf>
      <fill>
        <patternFill patternType="solid">
          <bgColor rgb="FFF2F2F2"/>
        </patternFill>
      </fill>
    </dxf>
  </rfmt>
  <rfmt sheetId="2" sqref="AD218" start="0" length="2147483647">
    <dxf>
      <font/>
    </dxf>
  </rfmt>
  <rfmt sheetId="2" sqref="AD218" start="0" length="2147483647">
    <dxf>
      <font/>
    </dxf>
  </rfmt>
  <rfmt sheetId="2" sqref="A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8" start="0" length="0">
    <dxf>
      <fill>
        <patternFill patternType="solid">
          <bgColor rgb="FFF2F2F2"/>
        </patternFill>
      </fill>
    </dxf>
  </rfmt>
  <rfmt sheetId="2" sqref="AE218" start="0" length="2147483647">
    <dxf>
      <font/>
    </dxf>
  </rfmt>
  <rfmt sheetId="2" sqref="AE218" start="0" length="2147483647">
    <dxf>
      <font/>
    </dxf>
  </rfmt>
  <rfmt sheetId="2" sqref="A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18" start="0" length="0">
    <dxf>
      <fill>
        <patternFill patternType="solid">
          <bgColor rgb="FFF2F2F2"/>
        </patternFill>
      </fill>
    </dxf>
  </rfmt>
  <rfmt sheetId="2" sqref="AF218" start="0" length="2147483647">
    <dxf>
      <font/>
    </dxf>
  </rfmt>
  <rfmt sheetId="2" sqref="AF218" start="0" length="2147483647">
    <dxf>
      <font/>
    </dxf>
  </rfmt>
  <rcc rId="4697" sId="2">
    <nc r="B218">
      <v>675</v>
    </nc>
  </rcc>
  <rfmt sheetId="2" sqref="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8" start="0" length="2147483647">
    <dxf>
      <font/>
    </dxf>
  </rfmt>
  <rfmt sheetId="2" sqref="B218" start="0" length="2147483647">
    <dxf>
      <font/>
    </dxf>
  </rfmt>
  <rcc rId="4698" sId="2">
    <nc r="C218" t="inlineStr">
      <is>
        <t>NVDA US Equity</t>
      </is>
    </nc>
  </rcc>
  <rfmt sheetId="2" sqref="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8" start="0" length="2147483647">
    <dxf>
      <font/>
    </dxf>
  </rfmt>
  <rfmt sheetId="2" sqref="C218" start="0" length="2147483647">
    <dxf>
      <font/>
    </dxf>
  </rfmt>
  <rcc rId="4699" sId="2">
    <nc r="E218" t="inlineStr">
      <is>
        <t>NVIDIA</t>
      </is>
    </nc>
  </rcc>
  <rfmt sheetId="2" sqref="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8" start="0" length="2147483647">
    <dxf>
      <font/>
    </dxf>
  </rfmt>
  <rfmt sheetId="2" sqref="E218" start="0" length="2147483647">
    <dxf>
      <font/>
    </dxf>
  </rfmt>
  <rcc rId="4700" sId="2">
    <nc r="D218">
      <f>_xll.BDP(C218,$D$3)</f>
    </nc>
  </rcc>
  <rfmt sheetId="2" sqref="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8" start="0" length="2147483647">
    <dxf>
      <font/>
    </dxf>
  </rfmt>
  <rfmt sheetId="2" sqref="D218" start="0" length="2147483647">
    <dxf>
      <font/>
    </dxf>
  </rfmt>
  <rcc rId="4701" sId="2">
    <nc r="F218">
      <f>_xll.BDP(C218,$F$3)</f>
    </nc>
  </rcc>
  <rfmt sheetId="2" sqref="F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8" start="0" length="2147483647">
    <dxf>
      <font/>
    </dxf>
  </rfmt>
  <rfmt sheetId="2" sqref="F218" start="0" length="2147483647">
    <dxf>
      <font/>
    </dxf>
  </rfmt>
  <rcc rId="4702" sId="2">
    <nc r="G218">
      <f>_xll.BDP(C218,$G$3)</f>
    </nc>
  </rcc>
  <rfmt sheetId="2" sqref="G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8" start="0" length="2147483647">
    <dxf>
      <font/>
    </dxf>
  </rfmt>
  <rfmt sheetId="2" sqref="G218" start="0" length="2147483647">
    <dxf>
      <font/>
    </dxf>
  </rfmt>
  <rcc rId="4703" sId="2">
    <nc r="Z218">
      <f>_xll.BDH(C218,$Z$3,$D$1,$D$1)</f>
    </nc>
  </rcc>
  <rfmt sheetId="2" sqref="Z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8" start="0" length="0">
    <dxf>
      <fill>
        <patternFill patternType="solid">
          <bgColor rgb="FFF2F2F2"/>
        </patternFill>
      </fill>
    </dxf>
  </rfmt>
  <rfmt sheetId="2" sqref="Z218" start="0" length="2147483647">
    <dxf>
      <font/>
    </dxf>
  </rfmt>
  <rfmt sheetId="2" sqref="Z218" start="0" length="2147483647">
    <dxf>
      <font/>
    </dxf>
  </rfmt>
  <rcc rId="4704" sId="2">
    <nc r="H218">
      <f>IF(OR(OR(G218="#N/A N/A",G218="#N/A Real Time"),OR(F218="#N/A N/A",F218="#N/A Real Time")),0,  G218 - F218)</f>
    </nc>
  </rcc>
  <rfmt sheetId="2" sqref="H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8" start="0" length="2147483647">
    <dxf>
      <font/>
    </dxf>
  </rfmt>
  <rfmt sheetId="2" sqref="H218" start="0" length="2147483647">
    <dxf>
      <font/>
    </dxf>
  </rfmt>
  <rcc rId="4705" sId="2">
    <nc r="I218">
      <f>IF(OR(F218=0,F218="#N/A N/A"),0,H218 / F218*100)</f>
    </nc>
  </rcc>
  <rfmt sheetId="2" sqref="I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8" start="0" length="2147483647">
    <dxf>
      <font/>
    </dxf>
  </rfmt>
  <rfmt sheetId="2" sqref="I218" start="0" length="2147483647">
    <dxf>
      <font/>
    </dxf>
  </rfmt>
  <rcc rId="4706" sId="2" numFmtId="4">
    <nc r="J218">
      <v>-6300</v>
    </nc>
  </rcc>
  <rfmt sheetId="2" sqref="J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8" start="0" length="2147483647">
    <dxf>
      <font/>
    </dxf>
  </rfmt>
  <rfmt sheetId="2" sqref="J218" start="0" length="2147483647">
    <dxf>
      <font/>
    </dxf>
  </rfmt>
  <rcc rId="4707" sId="2">
    <nc r="K218">
      <f>CONCATENATE(D247,D218, " Curncy")</f>
    </nc>
  </rcc>
  <rfmt sheetId="2" sqref="K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8" start="0" length="2147483647">
    <dxf>
      <font/>
    </dxf>
  </rfmt>
  <rfmt sheetId="2" sqref="K218" start="0" length="2147483647">
    <dxf>
      <font/>
    </dxf>
  </rfmt>
  <rcc rId="4708" sId="2">
    <nc r="L218">
      <f>IF(D218 = D247,1,_xll.BDP(K218,$L$3))</f>
    </nc>
  </rcc>
  <rfmt sheetId="2" sqref="L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8" start="0" length="2147483647">
    <dxf>
      <font/>
    </dxf>
  </rfmt>
  <rfmt sheetId="2" sqref="L218" start="0" length="2147483647">
    <dxf>
      <font/>
    </dxf>
  </rfmt>
  <rcc rId="4709" sId="2">
    <nc r="M218">
      <f>IF(D218 = D247,1,_xll.BDP(K218,$M$3)*L218)</f>
    </nc>
  </rcc>
  <rfmt sheetId="2" sqref="M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8" start="0" length="2147483647">
    <dxf>
      <font/>
    </dxf>
  </rfmt>
  <rfmt sheetId="2" sqref="M218" start="0" length="2147483647">
    <dxf>
      <font/>
    </dxf>
  </rfmt>
  <rcc rId="4710" sId="2">
    <nc r="N218">
      <f>H218*J218*T218/M218</f>
    </nc>
  </rcc>
  <rfmt sheetId="2" sqref="N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8" start="0" length="2147483647">
    <dxf>
      <font/>
    </dxf>
  </rfmt>
  <rfmt sheetId="2" sqref="N218" start="0" length="2147483647">
    <dxf>
      <font/>
    </dxf>
  </rfmt>
  <rcc rId="4711" sId="2">
    <nc r="O218">
      <f>N218 / Y247</f>
    </nc>
  </rcc>
  <rfmt sheetId="2" sqref="O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8" start="0" length="2147483647">
    <dxf>
      <font/>
    </dxf>
  </rfmt>
  <rfmt sheetId="2" sqref="O218" start="0" length="2147483647">
    <dxf>
      <font/>
    </dxf>
  </rfmt>
  <rcc rId="4712" sId="2">
    <nc r="P218">
      <f>IF(J218=0,0,G218*J218*T218/M218)</f>
    </nc>
  </rcc>
  <rfmt sheetId="2" sqref="P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8" start="0" length="2147483647">
    <dxf>
      <font/>
    </dxf>
  </rfmt>
  <rfmt sheetId="2" sqref="P218" start="0" length="2147483647">
    <dxf>
      <font/>
    </dxf>
  </rfmt>
  <rcc rId="4713" sId="2">
    <nc r="Q218">
      <f>P218 / Y247*100</f>
    </nc>
  </rcc>
  <rfmt sheetId="2" sqref="Q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8" start="0" length="2147483647">
    <dxf>
      <font/>
    </dxf>
  </rfmt>
  <rfmt sheetId="2" sqref="Q218" start="0" length="2147483647">
    <dxf>
      <font/>
    </dxf>
  </rfmt>
  <rcc rId="4714" sId="2">
    <nc r="R218">
      <f>IF(Q218&lt;0,Q218,0)</f>
    </nc>
  </rcc>
  <rfmt sheetId="2" sqref="R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8" start="0" length="2147483647">
    <dxf>
      <font/>
    </dxf>
  </rfmt>
  <rfmt sheetId="2" sqref="R218" start="0" length="2147483647">
    <dxf>
      <font/>
    </dxf>
  </rfmt>
  <rcc rId="4715" sId="2">
    <nc r="S218">
      <f>IF(Q218&gt;0,Q218,0)</f>
    </nc>
  </rcc>
  <rfmt sheetId="2" sqref="S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8" start="0" length="2147483647">
    <dxf>
      <font/>
    </dxf>
  </rfmt>
  <rfmt sheetId="2" sqref="S218" start="0" length="2147483647">
    <dxf>
      <font/>
    </dxf>
  </rfmt>
  <rcc rId="4716" sId="2">
    <nc r="T218">
      <f>IF(EXACT(D218,UPPER(D218)),1,0.01)/V218</f>
    </nc>
  </rcc>
  <rfmt sheetId="2" sqref="T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8" start="0" length="2147483647">
    <dxf>
      <font/>
    </dxf>
  </rfmt>
  <rfmt sheetId="2" sqref="T218" start="0" length="2147483647">
    <dxf>
      <font/>
    </dxf>
  </rfmt>
  <rcc rId="4717" sId="2">
    <nc r="U218">
      <v>0</v>
    </nc>
  </rcc>
  <rfmt sheetId="2" sqref="U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8" start="0" length="2147483647">
    <dxf>
      <font/>
    </dxf>
  </rfmt>
  <rfmt sheetId="2" sqref="U218" start="0" length="2147483647">
    <dxf>
      <font/>
    </dxf>
  </rfmt>
  <rcc rId="4718" sId="2">
    <nc r="V218">
      <v>1</v>
    </nc>
  </rcc>
  <rfmt sheetId="2" sqref="V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8" start="0" length="2147483647">
    <dxf>
      <font/>
    </dxf>
  </rfmt>
  <rfmt sheetId="2" sqref="V218" start="0" length="2147483647">
    <dxf>
      <font/>
    </dxf>
  </rfmt>
  <rcc rId="4719" sId="2">
    <nc r="W218">
      <f>IF(AND(Q218&lt;0,O218&gt;0),O218,0)</f>
    </nc>
  </rcc>
  <rfmt sheetId="2" sqref="W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8" start="0" length="2147483647">
    <dxf>
      <font/>
    </dxf>
  </rfmt>
  <rfmt sheetId="2" sqref="W218" start="0" length="2147483647">
    <dxf>
      <font/>
    </dxf>
  </rfmt>
  <rcc rId="4720" sId="2">
    <nc r="X218">
      <f>IF(AND(Q218&gt;0,O218&gt;0),O218,0)</f>
    </nc>
  </rcc>
  <rfmt sheetId="2" sqref="X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8" start="0" length="2147483647">
    <dxf>
      <font/>
    </dxf>
  </rfmt>
  <rfmt sheetId="2" sqref="X218" start="0" length="2147483647">
    <dxf>
      <font/>
    </dxf>
  </rfmt>
  <rcc rId="4721" sId="2">
    <nc r="AA218">
      <f>IF(OR(OR(F218="#N/A N/A",F218="#N/A Real Time"),OR(Z218="#N/A N/A",Z218="#N/A Real Time")),0,  F218 - Z218)</f>
    </nc>
  </rcc>
  <rfmt sheetId="2" sqref="AA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8" start="0" length="0">
    <dxf>
      <fill>
        <patternFill patternType="solid">
          <bgColor rgb="FFF2F2F2"/>
        </patternFill>
      </fill>
    </dxf>
  </rfmt>
  <rfmt sheetId="2" sqref="AA218" start="0" length="2147483647">
    <dxf>
      <font/>
    </dxf>
  </rfmt>
  <rfmt sheetId="2" sqref="AA218" start="0" length="2147483647">
    <dxf>
      <font/>
    </dxf>
  </rfmt>
  <rcc rId="4722" sId="2">
    <nc r="AB218">
      <f>IF(OR(Z218=0,Z218="#N/A N/A"),0,AA218 / Z218*100)</f>
    </nc>
  </rcc>
  <rfmt sheetId="2" sqref="AB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8" start="0" length="0">
    <dxf>
      <fill>
        <patternFill patternType="solid">
          <bgColor rgb="FFF2F2F2"/>
        </patternFill>
      </fill>
    </dxf>
  </rfmt>
  <rfmt sheetId="2" sqref="AB218" start="0" length="2147483647">
    <dxf>
      <font/>
    </dxf>
  </rfmt>
  <rfmt sheetId="2" sqref="AB218" start="0" length="2147483647">
    <dxf>
      <font/>
    </dxf>
  </rfmt>
  <rcc rId="4723" sId="2" numFmtId="4">
    <nc r="AC218">
      <v>-6300</v>
    </nc>
  </rcc>
  <rfmt sheetId="2" sqref="AC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8" start="0" length="0">
    <dxf>
      <fill>
        <patternFill patternType="solid">
          <bgColor rgb="FFF2F2F2"/>
        </patternFill>
      </fill>
    </dxf>
  </rfmt>
  <rfmt sheetId="2" sqref="AC218" start="0" length="2147483647">
    <dxf>
      <font/>
    </dxf>
  </rfmt>
  <rfmt sheetId="2" sqref="AC218" start="0" length="2147483647">
    <dxf>
      <font/>
    </dxf>
  </rfmt>
  <rcc rId="4724" sId="2">
    <nc r="AD218">
      <f>IF(D218 = D247,1,_xll.BDP(K218,$AD$3)*L218)</f>
    </nc>
  </rcc>
  <rfmt sheetId="2" sqref="AD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8" start="0" length="0">
    <dxf>
      <fill>
        <patternFill patternType="solid">
          <bgColor rgb="FFF2F2F2"/>
        </patternFill>
      </fill>
    </dxf>
  </rfmt>
  <rfmt sheetId="2" sqref="AD218" start="0" length="2147483647">
    <dxf>
      <font/>
    </dxf>
  </rfmt>
  <rfmt sheetId="2" sqref="AD218" start="0" length="2147483647">
    <dxf>
      <font/>
    </dxf>
  </rfmt>
  <rcc rId="4725" sId="2">
    <nc r="AE218">
      <f>AA218*AC218*T218/AD218 / AF247</f>
    </nc>
  </rcc>
  <rfmt sheetId="2" sqref="AE2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8" start="0" length="0">
    <dxf>
      <fill>
        <patternFill patternType="solid">
          <bgColor rgb="FFF2F2F2"/>
        </patternFill>
      </fill>
    </dxf>
  </rfmt>
  <rfmt sheetId="2" sqref="AE218" start="0" length="2147483647">
    <dxf>
      <font/>
    </dxf>
  </rfmt>
  <rfmt sheetId="2" sqref="AE218" start="0" length="2147483647">
    <dxf>
      <font/>
    </dxf>
  </rfmt>
  <rrc rId="4726" sId="2" ref="A219:XFD219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19:AF219" start="0" length="0">
    <dxf>
      <fill>
        <patternFill patternType="none">
          <bgColor indexed="65"/>
        </patternFill>
      </fill>
    </dxf>
  </rfmt>
  <rfmt sheetId="2" sqref="A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19" start="0" length="2147483647">
    <dxf>
      <font/>
    </dxf>
  </rfmt>
  <rfmt sheetId="2" sqref="A219" start="0" length="2147483647">
    <dxf>
      <font/>
    </dxf>
  </rfmt>
  <rfmt sheetId="2" sqref="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9" start="0" length="2147483647">
    <dxf>
      <font/>
    </dxf>
  </rfmt>
  <rfmt sheetId="2" sqref="B219" start="0" length="2147483647">
    <dxf>
      <font/>
    </dxf>
  </rfmt>
  <rfmt sheetId="2" sqref="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9" start="0" length="2147483647">
    <dxf>
      <font/>
    </dxf>
  </rfmt>
  <rfmt sheetId="2" sqref="C219" start="0" length="2147483647">
    <dxf>
      <font/>
    </dxf>
  </rfmt>
  <rfmt sheetId="2" sqref="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9" start="0" length="2147483647">
    <dxf>
      <font/>
    </dxf>
  </rfmt>
  <rfmt sheetId="2" sqref="D219" start="0" length="2147483647">
    <dxf>
      <font/>
    </dxf>
  </rfmt>
  <rfmt sheetId="2" sqref="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9" start="0" length="2147483647">
    <dxf>
      <font/>
    </dxf>
  </rfmt>
  <rfmt sheetId="2" sqref="E219" start="0" length="2147483647">
    <dxf>
      <font/>
    </dxf>
  </rfmt>
  <rfmt sheetId="2" sqref="F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9" start="0" length="2147483647">
    <dxf>
      <font/>
    </dxf>
  </rfmt>
  <rfmt sheetId="2" sqref="F219" start="0" length="2147483647">
    <dxf>
      <font/>
    </dxf>
  </rfmt>
  <rfmt sheetId="2" sqref="G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9" start="0" length="2147483647">
    <dxf>
      <font/>
    </dxf>
  </rfmt>
  <rfmt sheetId="2" sqref="G219" start="0" length="2147483647">
    <dxf>
      <font/>
    </dxf>
  </rfmt>
  <rfmt sheetId="2" sqref="H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9" start="0" length="2147483647">
    <dxf>
      <font/>
    </dxf>
  </rfmt>
  <rfmt sheetId="2" sqref="H219" start="0" length="2147483647">
    <dxf>
      <font/>
    </dxf>
  </rfmt>
  <rfmt sheetId="2" sqref="I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9" start="0" length="2147483647">
    <dxf>
      <font/>
    </dxf>
  </rfmt>
  <rfmt sheetId="2" sqref="I219" start="0" length="2147483647">
    <dxf>
      <font/>
    </dxf>
  </rfmt>
  <rfmt sheetId="2" sqref="J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9" start="0" length="2147483647">
    <dxf>
      <font/>
    </dxf>
  </rfmt>
  <rfmt sheetId="2" sqref="J219" start="0" length="2147483647">
    <dxf>
      <font/>
    </dxf>
  </rfmt>
  <rfmt sheetId="2" sqref="K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9" start="0" length="2147483647">
    <dxf>
      <font/>
    </dxf>
  </rfmt>
  <rfmt sheetId="2" sqref="K219" start="0" length="2147483647">
    <dxf>
      <font/>
    </dxf>
  </rfmt>
  <rfmt sheetId="2" sqref="L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9" start="0" length="2147483647">
    <dxf>
      <font/>
    </dxf>
  </rfmt>
  <rfmt sheetId="2" sqref="L219" start="0" length="2147483647">
    <dxf>
      <font/>
    </dxf>
  </rfmt>
  <rfmt sheetId="2" sqref="M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9" start="0" length="2147483647">
    <dxf>
      <font/>
    </dxf>
  </rfmt>
  <rfmt sheetId="2" sqref="M219" start="0" length="2147483647">
    <dxf>
      <font/>
    </dxf>
  </rfmt>
  <rfmt sheetId="2" sqref="N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9" start="0" length="2147483647">
    <dxf>
      <font/>
    </dxf>
  </rfmt>
  <rfmt sheetId="2" sqref="N219" start="0" length="2147483647">
    <dxf>
      <font/>
    </dxf>
  </rfmt>
  <rfmt sheetId="2" sqref="O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9" start="0" length="2147483647">
    <dxf>
      <font/>
    </dxf>
  </rfmt>
  <rfmt sheetId="2" sqref="O219" start="0" length="2147483647">
    <dxf>
      <font/>
    </dxf>
  </rfmt>
  <rfmt sheetId="2" sqref="P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9" start="0" length="2147483647">
    <dxf>
      <font/>
    </dxf>
  </rfmt>
  <rfmt sheetId="2" sqref="P219" start="0" length="2147483647">
    <dxf>
      <font/>
    </dxf>
  </rfmt>
  <rfmt sheetId="2" sqref="Q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9" start="0" length="2147483647">
    <dxf>
      <font/>
    </dxf>
  </rfmt>
  <rfmt sheetId="2" sqref="Q219" start="0" length="2147483647">
    <dxf>
      <font/>
    </dxf>
  </rfmt>
  <rfmt sheetId="2" sqref="R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9" start="0" length="2147483647">
    <dxf>
      <font/>
    </dxf>
  </rfmt>
  <rfmt sheetId="2" sqref="R219" start="0" length="2147483647">
    <dxf>
      <font/>
    </dxf>
  </rfmt>
  <rfmt sheetId="2" sqref="S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9" start="0" length="2147483647">
    <dxf>
      <font/>
    </dxf>
  </rfmt>
  <rfmt sheetId="2" sqref="S219" start="0" length="2147483647">
    <dxf>
      <font/>
    </dxf>
  </rfmt>
  <rfmt sheetId="2" sqref="T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9" start="0" length="2147483647">
    <dxf>
      <font/>
    </dxf>
  </rfmt>
  <rfmt sheetId="2" sqref="T219" start="0" length="2147483647">
    <dxf>
      <font/>
    </dxf>
  </rfmt>
  <rfmt sheetId="2" sqref="U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9" start="0" length="2147483647">
    <dxf>
      <font/>
    </dxf>
  </rfmt>
  <rfmt sheetId="2" sqref="U219" start="0" length="2147483647">
    <dxf>
      <font/>
    </dxf>
  </rfmt>
  <rfmt sheetId="2" sqref="V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9" start="0" length="2147483647">
    <dxf>
      <font/>
    </dxf>
  </rfmt>
  <rfmt sheetId="2" sqref="V219" start="0" length="2147483647">
    <dxf>
      <font/>
    </dxf>
  </rfmt>
  <rfmt sheetId="2" sqref="W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9" start="0" length="2147483647">
    <dxf>
      <font/>
    </dxf>
  </rfmt>
  <rfmt sheetId="2" sqref="W219" start="0" length="2147483647">
    <dxf>
      <font/>
    </dxf>
  </rfmt>
  <rfmt sheetId="2" sqref="X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9" start="0" length="2147483647">
    <dxf>
      <font/>
    </dxf>
  </rfmt>
  <rfmt sheetId="2" sqref="X219" start="0" length="2147483647">
    <dxf>
      <font/>
    </dxf>
  </rfmt>
  <rfmt sheetId="2" sqref="Y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19" start="0" length="2147483647">
    <dxf>
      <font/>
    </dxf>
  </rfmt>
  <rfmt sheetId="2" sqref="Y219" start="0" length="2147483647">
    <dxf>
      <font/>
    </dxf>
  </rfmt>
  <rfmt sheetId="2" sqref="Z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9" start="0" length="0">
    <dxf>
      <fill>
        <patternFill patternType="solid">
          <bgColor rgb="FFF2F2F2"/>
        </patternFill>
      </fill>
    </dxf>
  </rfmt>
  <rfmt sheetId="2" sqref="Z219" start="0" length="2147483647">
    <dxf>
      <font/>
    </dxf>
  </rfmt>
  <rfmt sheetId="2" sqref="Z219" start="0" length="2147483647">
    <dxf>
      <font/>
    </dxf>
  </rfmt>
  <rfmt sheetId="2" sqref="AA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9" start="0" length="0">
    <dxf>
      <fill>
        <patternFill patternType="solid">
          <bgColor rgb="FFF2F2F2"/>
        </patternFill>
      </fill>
    </dxf>
  </rfmt>
  <rfmt sheetId="2" sqref="AA219" start="0" length="2147483647">
    <dxf>
      <font/>
    </dxf>
  </rfmt>
  <rfmt sheetId="2" sqref="AA219" start="0" length="2147483647">
    <dxf>
      <font/>
    </dxf>
  </rfmt>
  <rfmt sheetId="2" sqref="A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9" start="0" length="0">
    <dxf>
      <fill>
        <patternFill patternType="solid">
          <bgColor rgb="FFF2F2F2"/>
        </patternFill>
      </fill>
    </dxf>
  </rfmt>
  <rfmt sheetId="2" sqref="AB219" start="0" length="2147483647">
    <dxf>
      <font/>
    </dxf>
  </rfmt>
  <rfmt sheetId="2" sqref="AB219" start="0" length="2147483647">
    <dxf>
      <font/>
    </dxf>
  </rfmt>
  <rfmt sheetId="2" sqref="A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9" start="0" length="0">
    <dxf>
      <fill>
        <patternFill patternType="solid">
          <bgColor rgb="FFF2F2F2"/>
        </patternFill>
      </fill>
    </dxf>
  </rfmt>
  <rfmt sheetId="2" sqref="AC219" start="0" length="2147483647">
    <dxf>
      <font/>
    </dxf>
  </rfmt>
  <rfmt sheetId="2" sqref="AC219" start="0" length="2147483647">
    <dxf>
      <font/>
    </dxf>
  </rfmt>
  <rfmt sheetId="2" sqref="A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9" start="0" length="0">
    <dxf>
      <fill>
        <patternFill patternType="solid">
          <bgColor rgb="FFF2F2F2"/>
        </patternFill>
      </fill>
    </dxf>
  </rfmt>
  <rfmt sheetId="2" sqref="AD219" start="0" length="2147483647">
    <dxf>
      <font/>
    </dxf>
  </rfmt>
  <rfmt sheetId="2" sqref="AD219" start="0" length="2147483647">
    <dxf>
      <font/>
    </dxf>
  </rfmt>
  <rfmt sheetId="2" sqref="A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9" start="0" length="0">
    <dxf>
      <fill>
        <patternFill patternType="solid">
          <bgColor rgb="FFF2F2F2"/>
        </patternFill>
      </fill>
    </dxf>
  </rfmt>
  <rfmt sheetId="2" sqref="AE219" start="0" length="2147483647">
    <dxf>
      <font/>
    </dxf>
  </rfmt>
  <rfmt sheetId="2" sqref="AE219" start="0" length="2147483647">
    <dxf>
      <font/>
    </dxf>
  </rfmt>
  <rfmt sheetId="2" sqref="AF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19" start="0" length="0">
    <dxf>
      <fill>
        <patternFill patternType="solid">
          <bgColor rgb="FFF2F2F2"/>
        </patternFill>
      </fill>
    </dxf>
  </rfmt>
  <rfmt sheetId="2" sqref="AF219" start="0" length="2147483647">
    <dxf>
      <font/>
    </dxf>
  </rfmt>
  <rfmt sheetId="2" sqref="AF219" start="0" length="2147483647">
    <dxf>
      <font/>
    </dxf>
  </rfmt>
  <rcc rId="4727" sId="2">
    <nc r="B219">
      <v>20170</v>
    </nc>
  </rcc>
  <rfmt sheetId="2" sqref="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19" start="0" length="2147483647">
    <dxf>
      <font/>
    </dxf>
  </rfmt>
  <rfmt sheetId="2" sqref="B219" start="0" length="2147483647">
    <dxf>
      <font/>
    </dxf>
  </rfmt>
  <rcc rId="4728" sId="2">
    <nc r="C219" t="inlineStr">
      <is>
        <t>OXY US Equity</t>
      </is>
    </nc>
  </rcc>
  <rfmt sheetId="2" sqref="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19" start="0" length="2147483647">
    <dxf>
      <font/>
    </dxf>
  </rfmt>
  <rfmt sheetId="2" sqref="C219" start="0" length="2147483647">
    <dxf>
      <font/>
    </dxf>
  </rfmt>
  <rcc rId="4729" sId="2">
    <nc r="E219" t="inlineStr">
      <is>
        <t>Occidental Petroleum</t>
      </is>
    </nc>
  </rcc>
  <rfmt sheetId="2" sqref="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19" start="0" length="2147483647">
    <dxf>
      <font/>
    </dxf>
  </rfmt>
  <rfmt sheetId="2" sqref="E219" start="0" length="2147483647">
    <dxf>
      <font/>
    </dxf>
  </rfmt>
  <rcc rId="4730" sId="2">
    <nc r="D219">
      <f>_xll.BDP(C219,$D$3)</f>
    </nc>
  </rcc>
  <rfmt sheetId="2" sqref="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19" start="0" length="2147483647">
    <dxf>
      <font/>
    </dxf>
  </rfmt>
  <rfmt sheetId="2" sqref="D219" start="0" length="2147483647">
    <dxf>
      <font/>
    </dxf>
  </rfmt>
  <rcc rId="4731" sId="2">
    <nc r="F219">
      <f>_xll.BDP(C219,$F$3)</f>
    </nc>
  </rcc>
  <rfmt sheetId="2" sqref="F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19" start="0" length="2147483647">
    <dxf>
      <font/>
    </dxf>
  </rfmt>
  <rfmt sheetId="2" sqref="F219" start="0" length="2147483647">
    <dxf>
      <font/>
    </dxf>
  </rfmt>
  <rcc rId="4732" sId="2">
    <nc r="G219">
      <f>_xll.BDP(C219,$G$3)</f>
    </nc>
  </rcc>
  <rfmt sheetId="2" sqref="G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19" start="0" length="2147483647">
    <dxf>
      <font/>
    </dxf>
  </rfmt>
  <rfmt sheetId="2" sqref="G219" start="0" length="2147483647">
    <dxf>
      <font/>
    </dxf>
  </rfmt>
  <rcc rId="4733" sId="2">
    <nc r="Z219">
      <f>_xll.BDH(C219,$Z$3,$D$1,$D$1)</f>
    </nc>
  </rcc>
  <rfmt sheetId="2" sqref="Z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19" start="0" length="0">
    <dxf>
      <fill>
        <patternFill patternType="solid">
          <bgColor rgb="FFF2F2F2"/>
        </patternFill>
      </fill>
    </dxf>
  </rfmt>
  <rfmt sheetId="2" sqref="Z219" start="0" length="2147483647">
    <dxf>
      <font/>
    </dxf>
  </rfmt>
  <rfmt sheetId="2" sqref="Z219" start="0" length="2147483647">
    <dxf>
      <font/>
    </dxf>
  </rfmt>
  <rcc rId="4734" sId="2">
    <nc r="H219">
      <f>IF(OR(OR(G219="#N/A N/A",G219="#N/A Real Time"),OR(F219="#N/A N/A",F219="#N/A Real Time")),0,  G219 - F219)</f>
    </nc>
  </rcc>
  <rfmt sheetId="2" sqref="H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19" start="0" length="2147483647">
    <dxf>
      <font/>
    </dxf>
  </rfmt>
  <rfmt sheetId="2" sqref="H219" start="0" length="2147483647">
    <dxf>
      <font/>
    </dxf>
  </rfmt>
  <rcc rId="4735" sId="2">
    <nc r="I219">
      <f>IF(OR(F219=0,F219="#N/A N/A"),0,H219 / F219*100)</f>
    </nc>
  </rcc>
  <rfmt sheetId="2" sqref="I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19" start="0" length="2147483647">
    <dxf>
      <font/>
    </dxf>
  </rfmt>
  <rfmt sheetId="2" sqref="I219" start="0" length="2147483647">
    <dxf>
      <font/>
    </dxf>
  </rfmt>
  <rcc rId="4736" sId="2" numFmtId="4">
    <nc r="J219">
      <v>31500</v>
    </nc>
  </rcc>
  <rfmt sheetId="2" sqref="J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19" start="0" length="2147483647">
    <dxf>
      <font/>
    </dxf>
  </rfmt>
  <rfmt sheetId="2" sqref="J219" start="0" length="2147483647">
    <dxf>
      <font/>
    </dxf>
  </rfmt>
  <rcc rId="4737" sId="2">
    <nc r="K219">
      <f>CONCATENATE(D248,D219, " Curncy")</f>
    </nc>
  </rcc>
  <rfmt sheetId="2" sqref="K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19" start="0" length="2147483647">
    <dxf>
      <font/>
    </dxf>
  </rfmt>
  <rfmt sheetId="2" sqref="K219" start="0" length="2147483647">
    <dxf>
      <font/>
    </dxf>
  </rfmt>
  <rcc rId="4738" sId="2">
    <nc r="L219">
      <f>IF(D219 = D248,1,_xll.BDP(K219,$L$3))</f>
    </nc>
  </rcc>
  <rfmt sheetId="2" sqref="L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19" start="0" length="2147483647">
    <dxf>
      <font/>
    </dxf>
  </rfmt>
  <rfmt sheetId="2" sqref="L219" start="0" length="2147483647">
    <dxf>
      <font/>
    </dxf>
  </rfmt>
  <rcc rId="4739" sId="2">
    <nc r="M219">
      <f>IF(D219 = D248,1,_xll.BDP(K219,$M$3)*L219)</f>
    </nc>
  </rcc>
  <rfmt sheetId="2" sqref="M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19" start="0" length="2147483647">
    <dxf>
      <font/>
    </dxf>
  </rfmt>
  <rfmt sheetId="2" sqref="M219" start="0" length="2147483647">
    <dxf>
      <font/>
    </dxf>
  </rfmt>
  <rcc rId="4740" sId="2">
    <nc r="N219">
      <f>H219*J219*T219/M219</f>
    </nc>
  </rcc>
  <rfmt sheetId="2" sqref="N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19" start="0" length="2147483647">
    <dxf>
      <font/>
    </dxf>
  </rfmt>
  <rfmt sheetId="2" sqref="N219" start="0" length="2147483647">
    <dxf>
      <font/>
    </dxf>
  </rfmt>
  <rcc rId="4741" sId="2">
    <nc r="O219">
      <f>N219 / Y248</f>
    </nc>
  </rcc>
  <rfmt sheetId="2" sqref="O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19" start="0" length="2147483647">
    <dxf>
      <font/>
    </dxf>
  </rfmt>
  <rfmt sheetId="2" sqref="O219" start="0" length="2147483647">
    <dxf>
      <font/>
    </dxf>
  </rfmt>
  <rcc rId="4742" sId="2">
    <nc r="P219">
      <f>IF(J219=0,0,G219*J219*T219/M219)</f>
    </nc>
  </rcc>
  <rfmt sheetId="2" sqref="P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19" start="0" length="2147483647">
    <dxf>
      <font/>
    </dxf>
  </rfmt>
  <rfmt sheetId="2" sqref="P219" start="0" length="2147483647">
    <dxf>
      <font/>
    </dxf>
  </rfmt>
  <rcc rId="4743" sId="2">
    <nc r="Q219">
      <f>P219 / Y248*100</f>
    </nc>
  </rcc>
  <rfmt sheetId="2" sqref="Q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19" start="0" length="2147483647">
    <dxf>
      <font/>
    </dxf>
  </rfmt>
  <rfmt sheetId="2" sqref="Q219" start="0" length="2147483647">
    <dxf>
      <font/>
    </dxf>
  </rfmt>
  <rcc rId="4744" sId="2">
    <nc r="R219">
      <f>IF(Q219&lt;0,Q219,0)</f>
    </nc>
  </rcc>
  <rfmt sheetId="2" sqref="R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19" start="0" length="2147483647">
    <dxf>
      <font/>
    </dxf>
  </rfmt>
  <rfmt sheetId="2" sqref="R219" start="0" length="2147483647">
    <dxf>
      <font/>
    </dxf>
  </rfmt>
  <rcc rId="4745" sId="2">
    <nc r="S219">
      <f>IF(Q219&gt;0,Q219,0)</f>
    </nc>
  </rcc>
  <rfmt sheetId="2" sqref="S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19" start="0" length="2147483647">
    <dxf>
      <font/>
    </dxf>
  </rfmt>
  <rfmt sheetId="2" sqref="S219" start="0" length="2147483647">
    <dxf>
      <font/>
    </dxf>
  </rfmt>
  <rcc rId="4746" sId="2">
    <nc r="T219">
      <f>IF(EXACT(D219,UPPER(D219)),1,0.01)/V219</f>
    </nc>
  </rcc>
  <rfmt sheetId="2" sqref="T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19" start="0" length="2147483647">
    <dxf>
      <font/>
    </dxf>
  </rfmt>
  <rfmt sheetId="2" sqref="T219" start="0" length="2147483647">
    <dxf>
      <font/>
    </dxf>
  </rfmt>
  <rcc rId="4747" sId="2">
    <nc r="U219">
      <v>0</v>
    </nc>
  </rcc>
  <rfmt sheetId="2" sqref="U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19" start="0" length="2147483647">
    <dxf>
      <font/>
    </dxf>
  </rfmt>
  <rfmt sheetId="2" sqref="U219" start="0" length="2147483647">
    <dxf>
      <font/>
    </dxf>
  </rfmt>
  <rcc rId="4748" sId="2">
    <nc r="V219">
      <v>1</v>
    </nc>
  </rcc>
  <rfmt sheetId="2" sqref="V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19" start="0" length="2147483647">
    <dxf>
      <font/>
    </dxf>
  </rfmt>
  <rfmt sheetId="2" sqref="V219" start="0" length="2147483647">
    <dxf>
      <font/>
    </dxf>
  </rfmt>
  <rcc rId="4749" sId="2">
    <nc r="W219">
      <f>IF(AND(Q219&lt;0,O219&gt;0),O219,0)</f>
    </nc>
  </rcc>
  <rfmt sheetId="2" sqref="W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19" start="0" length="2147483647">
    <dxf>
      <font/>
    </dxf>
  </rfmt>
  <rfmt sheetId="2" sqref="W219" start="0" length="2147483647">
    <dxf>
      <font/>
    </dxf>
  </rfmt>
  <rcc rId="4750" sId="2">
    <nc r="X219">
      <f>IF(AND(Q219&gt;0,O219&gt;0),O219,0)</f>
    </nc>
  </rcc>
  <rfmt sheetId="2" sqref="X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19" start="0" length="2147483647">
    <dxf>
      <font/>
    </dxf>
  </rfmt>
  <rfmt sheetId="2" sqref="X219" start="0" length="2147483647">
    <dxf>
      <font/>
    </dxf>
  </rfmt>
  <rcc rId="4751" sId="2">
    <nc r="AA219">
      <f>IF(OR(OR(F219="#N/A N/A",F219="#N/A Real Time"),OR(Z219="#N/A N/A",Z219="#N/A Real Time")),0,  F219 - Z219)</f>
    </nc>
  </rcc>
  <rfmt sheetId="2" sqref="AA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19" start="0" length="0">
    <dxf>
      <fill>
        <patternFill patternType="solid">
          <bgColor rgb="FFF2F2F2"/>
        </patternFill>
      </fill>
    </dxf>
  </rfmt>
  <rfmt sheetId="2" sqref="AA219" start="0" length="2147483647">
    <dxf>
      <font/>
    </dxf>
  </rfmt>
  <rfmt sheetId="2" sqref="AA219" start="0" length="2147483647">
    <dxf>
      <font/>
    </dxf>
  </rfmt>
  <rcc rId="4752" sId="2">
    <nc r="AB219">
      <f>IF(OR(Z219=0,Z219="#N/A N/A"),0,AA219 / Z219*100)</f>
    </nc>
  </rcc>
  <rfmt sheetId="2" sqref="AB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19" start="0" length="0">
    <dxf>
      <fill>
        <patternFill patternType="solid">
          <bgColor rgb="FFF2F2F2"/>
        </patternFill>
      </fill>
    </dxf>
  </rfmt>
  <rfmt sheetId="2" sqref="AB219" start="0" length="2147483647">
    <dxf>
      <font/>
    </dxf>
  </rfmt>
  <rfmt sheetId="2" sqref="AB219" start="0" length="2147483647">
    <dxf>
      <font/>
    </dxf>
  </rfmt>
  <rcc rId="4753" sId="2" numFmtId="4">
    <nc r="AC219">
      <v>31500</v>
    </nc>
  </rcc>
  <rfmt sheetId="2" sqref="AC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19" start="0" length="0">
    <dxf>
      <fill>
        <patternFill patternType="solid">
          <bgColor rgb="FFF2F2F2"/>
        </patternFill>
      </fill>
    </dxf>
  </rfmt>
  <rfmt sheetId="2" sqref="AC219" start="0" length="2147483647">
    <dxf>
      <font/>
    </dxf>
  </rfmt>
  <rfmt sheetId="2" sqref="AC219" start="0" length="2147483647">
    <dxf>
      <font/>
    </dxf>
  </rfmt>
  <rcc rId="4754" sId="2">
    <nc r="AD219">
      <f>IF(D219 = D248,1,_xll.BDP(K219,$AD$3)*L219)</f>
    </nc>
  </rcc>
  <rfmt sheetId="2" sqref="AD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19" start="0" length="0">
    <dxf>
      <fill>
        <patternFill patternType="solid">
          <bgColor rgb="FFF2F2F2"/>
        </patternFill>
      </fill>
    </dxf>
  </rfmt>
  <rfmt sheetId="2" sqref="AD219" start="0" length="2147483647">
    <dxf>
      <font/>
    </dxf>
  </rfmt>
  <rfmt sheetId="2" sqref="AD219" start="0" length="2147483647">
    <dxf>
      <font/>
    </dxf>
  </rfmt>
  <rcc rId="4755" sId="2">
    <nc r="AE219">
      <f>AA219*AC219*T219/AD219 / AF248</f>
    </nc>
  </rcc>
  <rfmt sheetId="2" sqref="AE2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19" start="0" length="0">
    <dxf>
      <fill>
        <patternFill patternType="solid">
          <bgColor rgb="FFF2F2F2"/>
        </patternFill>
      </fill>
    </dxf>
  </rfmt>
  <rfmt sheetId="2" sqref="AE219" start="0" length="2147483647">
    <dxf>
      <font/>
    </dxf>
  </rfmt>
  <rfmt sheetId="2" sqref="AE219" start="0" length="2147483647">
    <dxf>
      <font/>
    </dxf>
  </rfmt>
  <rcc rId="4756" sId="2" numFmtId="4">
    <oc r="J220">
      <v>14700</v>
    </oc>
    <nc r="J220">
      <v>14068</v>
    </nc>
  </rcc>
  <rcc rId="4757" sId="2" numFmtId="4">
    <oc r="AC220">
      <v>14700</v>
    </oc>
    <nc r="AC220">
      <v>14068</v>
    </nc>
  </rcc>
  <rcc rId="4758" sId="2" numFmtId="4">
    <oc r="J221">
      <v>935346</v>
    </oc>
    <nc r="J221">
      <v>728146</v>
    </nc>
  </rcc>
  <rcc rId="4759" sId="2" numFmtId="4">
    <oc r="AC221">
      <v>935346</v>
    </oc>
    <nc r="AC221">
      <v>728146</v>
    </nc>
  </rcc>
  <rcc rId="4760" sId="2" numFmtId="4">
    <oc r="J222">
      <v>-151000</v>
    </oc>
    <nc r="J222">
      <v>-252707</v>
    </nc>
  </rcc>
  <rcc rId="4761" sId="2" numFmtId="4">
    <oc r="AC222">
      <v>-151000</v>
    </oc>
    <nc r="AC222">
      <v>-252707</v>
    </nc>
  </rcc>
  <rcc rId="4762" sId="2" numFmtId="4">
    <oc r="J223">
      <v>-41200</v>
    </oc>
    <nc r="J223">
      <v>-32760</v>
    </nc>
  </rcc>
  <rcc rId="4763" sId="2" numFmtId="4">
    <oc r="AC223">
      <v>-41200</v>
    </oc>
    <nc r="AC223">
      <v>-32760</v>
    </nc>
  </rcc>
  <rcc rId="4764" sId="2" numFmtId="4">
    <oc r="J224">
      <v>-38800</v>
    </oc>
    <nc r="J224">
      <v>-41095</v>
    </nc>
  </rcc>
  <rcc rId="4765" sId="2" numFmtId="4">
    <oc r="AC224">
      <v>-38800</v>
    </oc>
    <nc r="AC224">
      <v>-41095</v>
    </nc>
  </rcc>
  <rcc rId="4766" sId="2" numFmtId="4">
    <oc r="J225">
      <v>612000</v>
    </oc>
    <nc r="J225">
      <v>270684</v>
    </nc>
  </rcc>
  <rcc rId="4767" sId="2" numFmtId="4">
    <oc r="AC225">
      <v>612000</v>
    </oc>
    <nc r="AC225">
      <v>585684</v>
    </nc>
  </rcc>
  <rcc rId="4768" sId="2" numFmtId="4">
    <oc r="J226">
      <v>-47500</v>
    </oc>
    <nc r="J226">
      <v>-167585</v>
    </nc>
  </rcc>
  <rcc rId="4769" sId="2" numFmtId="4">
    <oc r="AC226">
      <v>-47500</v>
    </oc>
    <nc r="AC226">
      <v>-167585</v>
    </nc>
  </rcc>
  <rcc rId="4770" sId="2" numFmtId="4">
    <oc r="J227">
      <v>-57572</v>
    </oc>
    <nc r="J227">
      <v>-46531</v>
    </nc>
  </rcc>
  <rcc rId="4771" sId="2" numFmtId="4">
    <oc r="AC227">
      <v>-57572</v>
    </oc>
    <nc r="AC227">
      <v>-37817</v>
    </nc>
  </rcc>
  <rcc rId="4772" sId="2" numFmtId="4">
    <oc r="J228">
      <v>-88500</v>
    </oc>
    <nc r="J228">
      <v>-84694</v>
    </nc>
  </rcc>
  <rcc rId="4773" sId="2" numFmtId="4">
    <oc r="AC228">
      <v>-88500</v>
    </oc>
    <nc r="AC228">
      <v>-84694</v>
    </nc>
  </rcc>
  <rcc rId="4774" sId="2" numFmtId="4">
    <oc r="J229">
      <v>60130</v>
    </oc>
    <nc r="J229">
      <v>81254</v>
    </nc>
  </rcc>
  <rcc rId="4775" sId="2" numFmtId="4">
    <oc r="AC229">
      <v>60130</v>
    </oc>
    <nc r="AC229">
      <v>81254</v>
    </nc>
  </rcc>
  <rcc rId="4776" sId="2" numFmtId="4">
    <oc r="J230">
      <v>-2045000</v>
    </oc>
    <nc r="J230">
      <v>-2667967</v>
    </nc>
  </rcc>
  <rcc rId="4777" sId="2" numFmtId="4">
    <oc r="AC230">
      <v>-2045000</v>
    </oc>
    <nc r="AC230">
      <v>-1785967</v>
    </nc>
  </rcc>
  <rrc rId="4778" sId="2" ref="A188:XFD18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88:XFD188" start="0" length="0"/>
    <rcc rId="0" sId="2">
      <nc r="B188">
        <v>17946</v>
      </nc>
    </rcc>
    <rcc rId="0" sId="2">
      <nc r="C188" t="inlineStr">
        <is>
          <t>CAR US Equity</t>
        </is>
      </nc>
    </rcc>
    <rcc rId="0" sId="2">
      <nc r="D188">
        <f>_xll.BDP(C188,$D$3)</f>
      </nc>
    </rcc>
    <rcc rId="0" sId="2">
      <nc r="E188" t="inlineStr">
        <is>
          <t>Avis Budget</t>
        </is>
      </nc>
    </rcc>
    <rcc rId="0" sId="2" s="1" dxf="1">
      <nc r="F188">
        <f>_xll.BDP(C188,$F$3)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88">
        <f>_xll.BDP(C188,$G$3)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88">
        <f>IF(OR(OR(G188="#N/A N/A",G188="#N/A Real Time"),OR(F188="#N/A N/A",F188="#N/A Real Time")),0,  G188 - F188)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88">
        <f>IF(OR(F188=0,F188="#N/A N/A"),0,H188 / F188*100)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8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88">
        <f>CONCATENATE(D248,D188, " Curncy")</f>
      </nc>
    </rcc>
    <rcc rId="0" sId="2">
      <nc r="L188">
        <f>IF(D188 = D248,1,_xll.BDP(K188,$L$3))</f>
      </nc>
    </rcc>
    <rcc rId="0" sId="2" s="1" dxf="1">
      <nc r="M188">
        <f>IF(D188 = D248,1,_xll.BDP(K188,$M$3)*L188)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88">
        <f>H188*J188*T188/M188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88">
        <f>N188 / Y248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88">
        <f>IF(J188=0,0,G188*J188*T188/M188)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88">
        <f>P188 / Y248*100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88">
        <f>IF(Q188&lt;0,Q188,0)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88">
        <f>IF(Q188&gt;0,Q188,0)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88">
        <f>IF(EXACT(D188,UPPER(D188)),1,0.01)/V188</f>
      </nc>
    </rcc>
    <rcc rId="0" sId="2">
      <nc r="U188">
        <v>0</v>
      </nc>
    </rcc>
    <rcc rId="0" sId="2">
      <nc r="V188">
        <v>1</v>
      </nc>
    </rcc>
    <rcc rId="0" sId="2" s="1" dxf="1">
      <nc r="W188">
        <f>IF(AND(Q188&lt;0,O188&gt;0),O188,0)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88">
        <f>IF(AND(Q188&gt;0,O188&gt;0),O188,0)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88">
        <f>_xll.BDH(C188,$Z$3,$D$1,$D$1)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88">
        <f>IF(OR(OR(F188="#N/A N/A",F188="#N/A Real Time"),OR(Z188="#N/A N/A",Z188="#N/A Real Time")),0,  F188 - Z188)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88">
        <f>IF(OR(Z188=0,Z188="#N/A N/A"),0,AA188 / Z188*100)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8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88">
        <f>IF(D188 = D248,1,_xll.BDP(K188,$AD$3)*L188)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88">
        <f>AA188*AC188*T188/AD188 / AF248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88" start="0" length="0">
      <dxf>
        <fill>
          <patternFill patternType="solid">
            <bgColor rgb="FFF2F2F2"/>
          </patternFill>
        </fill>
      </dxf>
    </rfmt>
  </rrc>
  <rrc rId="4779" sId="2" ref="A190:XFD190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0:XFD190" start="0" length="0"/>
    <rcc rId="0" sId="2">
      <nc r="B190">
        <v>24046</v>
      </nc>
    </rcc>
    <rcc rId="0" sId="2">
      <nc r="C190" t="inlineStr">
        <is>
          <t>BFR US Equity</t>
        </is>
      </nc>
    </rcc>
    <rcc rId="0" sId="2">
      <nc r="D190">
        <f>_xll.BDP(C190,$D$3)</f>
      </nc>
    </rcc>
    <rcc rId="0" sId="2">
      <nc r="E190" t="inlineStr">
        <is>
          <t>BBVA Banco Frances -ADR</t>
        </is>
      </nc>
    </rcc>
    <rcc rId="0" sId="2" s="1" dxf="1">
      <nc r="F190">
        <f>_xll.BDP(C190,$F$3)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0">
        <f>_xll.BDP(C190,$G$3)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0">
        <f>IF(OR(OR(G190="#N/A N/A",G190="#N/A Real Time"),OR(F190="#N/A N/A",F190="#N/A Real Time")),0,  G190 - F190)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0">
        <f>IF(OR(F190=0,F190="#N/A N/A"),0,H190 / F190*100)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0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0">
        <f>CONCATENATE(D247,D190, " Curncy")</f>
      </nc>
    </rcc>
    <rcc rId="0" sId="2">
      <nc r="L190">
        <f>IF(D190 = D247,1,_xll.BDP(K190,$L$3))</f>
      </nc>
    </rcc>
    <rcc rId="0" sId="2" s="1" dxf="1">
      <nc r="M190">
        <f>IF(D190 = D247,1,_xll.BDP(K190,$M$3)*L190)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0">
        <f>H190*J190*T190/M190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0">
        <f>N190 / Y247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0">
        <f>IF(J190=0,0,G190*J190*T190/M190)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0">
        <f>P190 / Y247*100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0">
        <f>IF(Q190&lt;0,Q190,0)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0">
        <f>IF(Q190&gt;0,Q190,0)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0">
        <f>IF(EXACT(D190,UPPER(D190)),1,0.01)/V190</f>
      </nc>
    </rcc>
    <rcc rId="0" sId="2">
      <nc r="U190">
        <v>0</v>
      </nc>
    </rcc>
    <rcc rId="0" sId="2">
      <nc r="V190">
        <v>1</v>
      </nc>
    </rcc>
    <rcc rId="0" sId="2" s="1" dxf="1">
      <nc r="W190">
        <f>IF(AND(Q190&lt;0,O190&gt;0),O190,0)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0">
        <f>IF(AND(Q190&gt;0,O190&gt;0),O190,0)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0">
        <f>_xll.BDH(C190,$Z$3,$D$1,$D$1)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0">
        <f>IF(OR(OR(F190="#N/A N/A",F190="#N/A Real Time"),OR(Z190="#N/A N/A",Z190="#N/A Real Time")),0,  F190 - Z190)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0">
        <f>IF(OR(Z190=0,Z190="#N/A N/A"),0,AA190 / Z190*100)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0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0">
        <f>IF(D190 = D247,1,_xll.BDP(K190,$AD$3)*L190)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0">
        <f>AA190*AC190*T190/AD190 / AF247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0" start="0" length="0">
      <dxf>
        <fill>
          <patternFill patternType="solid">
            <bgColor rgb="FFF2F2F2"/>
          </patternFill>
        </fill>
      </dxf>
    </rfmt>
  </rrc>
  <rrc rId="4780" sId="2" ref="A191:XFD191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1:XFD191" start="0" length="0"/>
    <rcc rId="0" sId="2">
      <nc r="B191">
        <v>8580</v>
      </nc>
    </rcc>
    <rcc rId="0" sId="2">
      <nc r="C191" t="inlineStr">
        <is>
          <t>CAT US Equity</t>
        </is>
      </nc>
    </rcc>
    <rcc rId="0" sId="2">
      <nc r="D191">
        <f>_xll.BDP(C191,$D$3)</f>
      </nc>
    </rcc>
    <rcc rId="0" sId="2">
      <nc r="E191" t="inlineStr">
        <is>
          <t>Caterpillar</t>
        </is>
      </nc>
    </rcc>
    <rcc rId="0" sId="2" s="1" dxf="1">
      <nc r="F191">
        <f>_xll.BDP(C191,$F$3)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1">
        <f>_xll.BDP(C191,$G$3)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1">
        <f>IF(OR(OR(G191="#N/A N/A",G191="#N/A Real Time"),OR(F191="#N/A N/A",F191="#N/A Real Time")),0,  G191 - F191)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1">
        <f>IF(OR(F191=0,F191="#N/A N/A"),0,H191 / F191*100)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1">
        <f>CONCATENATE(D246,D191, " Curncy")</f>
      </nc>
    </rcc>
    <rcc rId="0" sId="2">
      <nc r="L191">
        <f>IF(D191 = D246,1,_xll.BDP(K191,$L$3))</f>
      </nc>
    </rcc>
    <rcc rId="0" sId="2" s="1" dxf="1">
      <nc r="M191">
        <f>IF(D191 = D246,1,_xll.BDP(K191,$M$3)*L191)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1">
        <f>H191*J191*T191/M191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1">
        <f>N191 / Y246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1">
        <f>IF(J191=0,0,G191*J191*T191/M191)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1">
        <f>P191 / Y246*100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1">
        <f>IF(Q191&lt;0,Q191,0)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1">
        <f>IF(Q191&gt;0,Q191,0)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1">
        <f>IF(EXACT(D191,UPPER(D191)),1,0.01)/V191</f>
      </nc>
    </rcc>
    <rcc rId="0" sId="2">
      <nc r="U191">
        <v>0</v>
      </nc>
    </rcc>
    <rcc rId="0" sId="2">
      <nc r="V191">
        <v>1</v>
      </nc>
    </rcc>
    <rcc rId="0" sId="2" s="1" dxf="1">
      <nc r="W191">
        <f>IF(AND(Q191&lt;0,O191&gt;0),O191,0)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1">
        <f>IF(AND(Q191&gt;0,O191&gt;0),O191,0)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1">
        <f>_xll.BDH(C191,$Z$3,$D$1,$D$1)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1">
        <f>IF(OR(OR(F191="#N/A N/A",F191="#N/A Real Time"),OR(Z191="#N/A N/A",Z191="#N/A Real Time")),0,  F191 - Z191)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1">
        <f>IF(OR(Z191=0,Z191="#N/A N/A"),0,AA191 / Z191*100)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1">
        <f>IF(D191 = D246,1,_xll.BDP(K191,$AD$3)*L191)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1">
        <f>AA191*AC191*T191/AD191 / AF246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1" start="0" length="0">
      <dxf>
        <fill>
          <patternFill patternType="solid">
            <bgColor rgb="FFF2F2F2"/>
          </patternFill>
        </fill>
      </dxf>
    </rfmt>
  </rrc>
  <rrc rId="4781" sId="2" ref="A196:XFD19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6:XFD196" start="0" length="0"/>
    <rcc rId="0" sId="2">
      <nc r="B196">
        <v>2358</v>
      </nc>
    </rcc>
    <rcc rId="0" sId="2">
      <nc r="C196" t="inlineStr">
        <is>
          <t>DAL US Equity</t>
        </is>
      </nc>
    </rcc>
    <rcc rId="0" sId="2">
      <nc r="D196">
        <f>_xll.BDP(C196,$D$3)</f>
      </nc>
    </rcc>
    <rcc rId="0" sId="2">
      <nc r="E196" t="inlineStr">
        <is>
          <t>Delta Air Lines</t>
        </is>
      </nc>
    </rcc>
    <rcc rId="0" sId="2" s="1" dxf="1">
      <nc r="F196">
        <f>_xll.BDP(C196,$F$3)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6">
        <f>_xll.BDP(C196,$G$3)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6">
        <f>IF(OR(OR(G196="#N/A N/A",G196="#N/A Real Time"),OR(F196="#N/A N/A",F196="#N/A Real Time")),0,  G196 - F196)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6">
        <f>IF(OR(F196=0,F196="#N/A N/A"),0,H196 / F196*100)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6">
        <f>CONCATENATE(D245,D196, " Curncy")</f>
      </nc>
    </rcc>
    <rcc rId="0" sId="2">
      <nc r="L196">
        <f>IF(D196 = D245,1,_xll.BDP(K196,$L$3))</f>
      </nc>
    </rcc>
    <rcc rId="0" sId="2" s="1" dxf="1">
      <nc r="M196">
        <f>IF(D196 = D245,1,_xll.BDP(K196,$M$3)*L196)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6">
        <f>H196*J196*T196/M196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6">
        <f>N196 / Y245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6">
        <f>IF(J196=0,0,G196*J196*T196/M196)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6">
        <f>P196 / Y245*100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6">
        <f>IF(Q196&lt;0,Q196,0)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6">
        <f>IF(Q196&gt;0,Q196,0)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6">
        <f>IF(EXACT(D196,UPPER(D196)),1,0.01)/V196</f>
      </nc>
    </rcc>
    <rcc rId="0" sId="2">
      <nc r="U196">
        <v>0</v>
      </nc>
    </rcc>
    <rcc rId="0" sId="2">
      <nc r="V196">
        <v>1</v>
      </nc>
    </rcc>
    <rcc rId="0" sId="2" s="1" dxf="1">
      <nc r="W196">
        <f>IF(AND(Q196&lt;0,O196&gt;0),O196,0)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6">
        <f>IF(AND(Q196&gt;0,O196&gt;0),O196,0)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6">
        <f>_xll.BDH(C196,$Z$3,$D$1,$D$1)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6">
        <f>IF(OR(OR(F196="#N/A N/A",F196="#N/A Real Time"),OR(Z196="#N/A N/A",Z196="#N/A Real Time")),0,  F196 - Z196)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6">
        <f>IF(OR(Z196=0,Z196="#N/A N/A"),0,AA196 / Z196*100)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6">
        <f>IF(D196 = D245,1,_xll.BDP(K196,$AD$3)*L196)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6">
        <f>AA196*AC196*T196/AD196 / AF245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6" start="0" length="0">
      <dxf>
        <fill>
          <patternFill patternType="solid">
            <bgColor rgb="FFF2F2F2"/>
          </patternFill>
        </fill>
      </dxf>
    </rfmt>
  </rrc>
  <rrc rId="4782" sId="2" ref="A198:XFD19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198:XFD198" start="0" length="0"/>
    <rcc rId="0" sId="2">
      <nc r="B198">
        <v>25367</v>
      </nc>
    </rcc>
    <rcc rId="0" sId="2">
      <nc r="C198" t="inlineStr">
        <is>
          <t>GGP US Equity</t>
        </is>
      </nc>
    </rcc>
    <rcc rId="0" sId="2">
      <nc r="D198">
        <f>_xll.BDP(C198,$D$3)</f>
      </nc>
    </rcc>
    <rcc rId="0" sId="2">
      <nc r="E198" t="inlineStr">
        <is>
          <t>GGP</t>
        </is>
      </nc>
    </rcc>
    <rcc rId="0" sId="2" s="1" dxf="1">
      <nc r="F198">
        <f>_xll.BDP(C198,$F$3)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198">
        <f>_xll.BDP(C198,$G$3)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198">
        <f>IF(OR(OR(G198="#N/A N/A",G198="#N/A Real Time"),OR(F198="#N/A N/A",F198="#N/A Real Time")),0,  G198 - F198)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198">
        <f>IF(OR(F198=0,F198="#N/A N/A"),0,H198 / F198*100)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19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198">
        <f>CONCATENATE(D244,D198, " Curncy")</f>
      </nc>
    </rcc>
    <rcc rId="0" sId="2">
      <nc r="L198">
        <f>IF(D198 = D244,1,_xll.BDP(K198,$L$3))</f>
      </nc>
    </rcc>
    <rcc rId="0" sId="2" s="1" dxf="1">
      <nc r="M198">
        <f>IF(D198 = D244,1,_xll.BDP(K198,$M$3)*L198)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198">
        <f>H198*J198*T198/M198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198">
        <f>N198 / Y244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198">
        <f>IF(J198=0,0,G198*J198*T198/M198)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198">
        <f>P198 / Y244*100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198">
        <f>IF(Q198&lt;0,Q198,0)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198">
        <f>IF(Q198&gt;0,Q198,0)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198">
        <f>IF(EXACT(D198,UPPER(D198)),1,0.01)/V198</f>
      </nc>
    </rcc>
    <rcc rId="0" sId="2">
      <nc r="U198">
        <v>0</v>
      </nc>
    </rcc>
    <rcc rId="0" sId="2">
      <nc r="V198">
        <v>1</v>
      </nc>
    </rcc>
    <rcc rId="0" sId="2" s="1" dxf="1">
      <nc r="W198">
        <f>IF(AND(Q198&lt;0,O198&gt;0),O198,0)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198">
        <f>IF(AND(Q198&gt;0,O198&gt;0),O198,0)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198">
        <f>_xll.BDH(C198,$Z$3,$D$1,$D$1)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198">
        <f>IF(OR(OR(F198="#N/A N/A",F198="#N/A Real Time"),OR(Z198="#N/A N/A",Z198="#N/A Real Time")),0,  F198 - Z198)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198">
        <f>IF(OR(Z198=0,Z198="#N/A N/A"),0,AA198 / Z198*100)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19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198">
        <f>IF(D198 = D244,1,_xll.BDP(K198,$AD$3)*L198)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198">
        <f>AA198*AC198*T198/AD198 / AF244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198" start="0" length="0">
      <dxf>
        <fill>
          <patternFill patternType="solid">
            <bgColor rgb="FFF2F2F2"/>
          </patternFill>
        </fill>
      </dxf>
    </rfmt>
  </rrc>
  <rrc rId="4783" sId="2" ref="A202:XFD202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2:XFD202" start="0" length="0"/>
    <rcc rId="0" sId="2">
      <nc r="B202">
        <v>20886</v>
      </nc>
    </rcc>
    <rcc rId="0" sId="2">
      <nc r="C202" t="inlineStr">
        <is>
          <t>SJM US Equity</t>
        </is>
      </nc>
    </rcc>
    <rcc rId="0" sId="2">
      <nc r="D202">
        <f>_xll.BDP(C202,$D$3)</f>
      </nc>
    </rcc>
    <rcc rId="0" sId="2">
      <nc r="E202" t="inlineStr">
        <is>
          <t>JM Smucker</t>
        </is>
      </nc>
    </rcc>
    <rcc rId="0" sId="2" s="1" dxf="1">
      <nc r="F202">
        <f>_xll.BDP(C202,$F$3)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2">
        <f>_xll.BDP(C202,$G$3)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2">
        <f>IF(OR(OR(G202="#N/A N/A",G202="#N/A Real Time"),OR(F202="#N/A N/A",F202="#N/A Real Time")),0,  G202 - F202)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2">
        <f>IF(OR(F202=0,F202="#N/A N/A"),0,H202 / F202*100)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2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2">
        <f>CONCATENATE(D243,D202, " Curncy")</f>
      </nc>
    </rcc>
    <rcc rId="0" sId="2">
      <nc r="L202">
        <f>IF(D202 = D243,1,_xll.BDP(K202,$L$3))</f>
      </nc>
    </rcc>
    <rcc rId="0" sId="2" s="1" dxf="1">
      <nc r="M202">
        <f>IF(D202 = D243,1,_xll.BDP(K202,$M$3)*L202)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2">
        <f>H202*J202*T202/M202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2">
        <f>N202 / Y243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2">
        <f>IF(J202=0,0,G202*J202*T202/M202)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2">
        <f>P202 / Y243*100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2">
        <f>IF(Q202&lt;0,Q202,0)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2">
        <f>IF(Q202&gt;0,Q202,0)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2">
        <f>IF(EXACT(D202,UPPER(D202)),1,0.01)/V202</f>
      </nc>
    </rcc>
    <rcc rId="0" sId="2">
      <nc r="U202">
        <v>0</v>
      </nc>
    </rcc>
    <rcc rId="0" sId="2">
      <nc r="V202">
        <v>1</v>
      </nc>
    </rcc>
    <rcc rId="0" sId="2" s="1" dxf="1">
      <nc r="W202">
        <f>IF(AND(Q202&lt;0,O202&gt;0),O202,0)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2">
        <f>IF(AND(Q202&gt;0,O202&gt;0),O202,0)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2">
        <f>_xll.BDH(C202,$Z$3,$D$1,$D$1)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2">
        <f>IF(OR(OR(F202="#N/A N/A",F202="#N/A Real Time"),OR(Z202="#N/A N/A",Z202="#N/A Real Time")),0,  F202 - Z202)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2">
        <f>IF(OR(Z202=0,Z202="#N/A N/A"),0,AA202 / Z202*100)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2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2">
        <f>IF(D202 = D243,1,_xll.BDP(K202,$AD$3)*L202)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2">
        <f>AA202*AC202*T202/AD202 / AF243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2" start="0" length="0">
      <dxf>
        <fill>
          <patternFill patternType="solid">
            <bgColor rgb="FFF2F2F2"/>
          </patternFill>
        </fill>
      </dxf>
    </rfmt>
  </rrc>
  <rrc rId="4784" sId="2" ref="A206:XFD20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6:XFD206" start="0" length="0"/>
    <rcc rId="0" sId="2">
      <nc r="B206">
        <v>1853</v>
      </nc>
    </rcc>
    <rcc rId="0" sId="2">
      <nc r="C206" t="inlineStr">
        <is>
          <t>LVS US Equity</t>
        </is>
      </nc>
    </rcc>
    <rcc rId="0" sId="2">
      <nc r="D206">
        <f>_xll.BDP(C206,$D$3)</f>
      </nc>
    </rcc>
    <rcc rId="0" sId="2">
      <nc r="E206" t="inlineStr">
        <is>
          <t>Las Vegas Sands</t>
        </is>
      </nc>
    </rcc>
    <rcc rId="0" sId="2" s="1" dxf="1">
      <nc r="F206">
        <f>_xll.BDP(C206,$F$3)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6">
        <f>_xll.BDP(C206,$G$3)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6">
        <f>IF(OR(OR(G206="#N/A N/A",G206="#N/A Real Time"),OR(F206="#N/A N/A",F206="#N/A Real Time")),0,  G206 - F206)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6">
        <f>IF(OR(F206=0,F206="#N/A N/A"),0,H206 / F206*100)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6">
        <f>CONCATENATE(D242,D206, " Curncy")</f>
      </nc>
    </rcc>
    <rcc rId="0" sId="2">
      <nc r="L206">
        <f>IF(D206 = D242,1,_xll.BDP(K206,$L$3))</f>
      </nc>
    </rcc>
    <rcc rId="0" sId="2" s="1" dxf="1">
      <nc r="M206">
        <f>IF(D206 = D242,1,_xll.BDP(K206,$M$3)*L206)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6">
        <f>H206*J206*T206/M206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6">
        <f>N206 / Y242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6">
        <f>IF(J206=0,0,G206*J206*T206/M206)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6">
        <f>P206 / Y242*100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6">
        <f>IF(Q206&lt;0,Q206,0)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6">
        <f>IF(Q206&gt;0,Q206,0)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6">
        <f>IF(EXACT(D206,UPPER(D206)),1,0.01)/V206</f>
      </nc>
    </rcc>
    <rcc rId="0" sId="2">
      <nc r="U206">
        <v>0</v>
      </nc>
    </rcc>
    <rcc rId="0" sId="2">
      <nc r="V206">
        <v>1</v>
      </nc>
    </rcc>
    <rcc rId="0" sId="2" s="1" dxf="1">
      <nc r="W206">
        <f>IF(AND(Q206&lt;0,O206&gt;0),O206,0)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6">
        <f>IF(AND(Q206&gt;0,O206&gt;0),O206,0)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6">
        <f>_xll.BDH(C206,$Z$3,$D$1,$D$1)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6">
        <f>IF(OR(OR(F206="#N/A N/A",F206="#N/A Real Time"),OR(Z206="#N/A N/A",Z206="#N/A Real Time")),0,  F206 - Z206)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6">
        <f>IF(OR(Z206=0,Z206="#N/A N/A"),0,AA206 / Z206*100)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6">
        <f>IF(D206 = D242,1,_xll.BDP(K206,$AD$3)*L206)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6">
        <f>AA206*AC206*T206/AD206 / AF242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6" start="0" length="0">
      <dxf>
        <fill>
          <patternFill patternType="solid">
            <bgColor rgb="FFF2F2F2"/>
          </patternFill>
        </fill>
      </dxf>
    </rfmt>
  </rrc>
  <rrc rId="4785" sId="2" ref="A206:XFD20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6:XFD206" start="0" length="0"/>
    <rcc rId="0" sId="2">
      <nc r="B206">
        <v>3300</v>
      </nc>
    </rcc>
    <rcc rId="0" sId="2">
      <nc r="C206" t="inlineStr">
        <is>
          <t>MON US Equity</t>
        </is>
      </nc>
    </rcc>
    <rcc rId="0" sId="2">
      <nc r="D206">
        <f>_xll.BDP(C206,$D$3)</f>
      </nc>
    </rcc>
    <rcc rId="0" sId="2">
      <nc r="E206" t="inlineStr">
        <is>
          <t>Monsanto</t>
        </is>
      </nc>
    </rcc>
    <rcc rId="0" sId="2" s="1" dxf="1">
      <nc r="F206">
        <f>_xll.BDP(C206,$F$3)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6">
        <f>_xll.BDP(C206,$G$3)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6">
        <f>IF(OR(OR(G206="#N/A N/A",G206="#N/A Real Time"),OR(F206="#N/A N/A",F206="#N/A Real Time")),0,  G206 - F206)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6">
        <f>IF(OR(F206=0,F206="#N/A N/A"),0,H206 / F206*100)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6">
        <f>CONCATENATE(D241,D206, " Curncy")</f>
      </nc>
    </rcc>
    <rcc rId="0" sId="2">
      <nc r="L206">
        <f>IF(D206 = D241,1,_xll.BDP(K206,$L$3))</f>
      </nc>
    </rcc>
    <rcc rId="0" sId="2" s="1" dxf="1">
      <nc r="M206">
        <f>IF(D206 = D241,1,_xll.BDP(K206,$M$3)*L206)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6">
        <f>H206*J206*T206/M206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6">
        <f>N206 / Y241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6">
        <f>IF(J206=0,0,G206*J206*T206/M206)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6">
        <f>P206 / Y241*100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6">
        <f>IF(Q206&lt;0,Q206,0)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6">
        <f>IF(Q206&gt;0,Q206,0)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6">
        <f>IF(EXACT(D206,UPPER(D206)),1,0.01)/V206</f>
      </nc>
    </rcc>
    <rcc rId="0" sId="2">
      <nc r="U206">
        <v>0</v>
      </nc>
    </rcc>
    <rcc rId="0" sId="2">
      <nc r="V206">
        <v>1</v>
      </nc>
    </rcc>
    <rcc rId="0" sId="2" s="1" dxf="1">
      <nc r="W206">
        <f>IF(AND(Q206&lt;0,O206&gt;0),O206,0)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6">
        <f>IF(AND(Q206&gt;0,O206&gt;0),O206,0)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6">
        <f>_xll.BDH(C206,$Z$3,$D$1,$D$1)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6">
        <f>IF(OR(OR(F206="#N/A N/A",F206="#N/A Real Time"),OR(Z206="#N/A N/A",Z206="#N/A Real Time")),0,  F206 - Z206)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6">
        <f>IF(OR(Z206=0,Z206="#N/A N/A"),0,AA206 / Z206*100)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6">
        <f>IF(D206 = D241,1,_xll.BDP(K206,$AD$3)*L206)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6">
        <f>AA206*AC206*T206/AD206 / AF241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6" start="0" length="0">
      <dxf>
        <fill>
          <patternFill patternType="solid">
            <bgColor rgb="FFF2F2F2"/>
          </patternFill>
        </fill>
      </dxf>
    </rfmt>
  </rrc>
  <rrc rId="4786" sId="2" ref="A209:XFD209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09:XFD209" start="0" length="0"/>
    <rcc rId="0" sId="2">
      <nc r="B209">
        <v>21245</v>
      </nc>
    </rcc>
    <rcc rId="0" sId="2">
      <nc r="C209" t="inlineStr">
        <is>
          <t>NADLQ US Equity</t>
        </is>
      </nc>
    </rcc>
    <rcc rId="0" sId="2">
      <nc r="D209">
        <f>_xll.BDP(C209,$D$3)</f>
      </nc>
    </rcc>
    <rcc rId="0" sId="2">
      <nc r="E209" t="inlineStr">
        <is>
          <t>North Atlantic Drilling</t>
        </is>
      </nc>
    </rcc>
    <rcc rId="0" sId="2" s="1" dxf="1">
      <nc r="F209">
        <f>_xll.BDP(C209,$F$3)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09">
        <f>_xll.BDP(C209,$G$3)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09">
        <f>IF(OR(OR(G209="#N/A N/A",G209="#N/A Real Time"),OR(F209="#N/A N/A",F209="#N/A Real Time")),0,  G209 - F209)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09">
        <f>IF(OR(F209=0,F209="#N/A N/A"),0,H209 / F209*100)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0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09">
        <f>CONCATENATE(D240,D209, " Curncy")</f>
      </nc>
    </rcc>
    <rcc rId="0" sId="2">
      <nc r="L209">
        <f>IF(D209 = D240,1,_xll.BDP(K209,$L$3))</f>
      </nc>
    </rcc>
    <rcc rId="0" sId="2" s="1" dxf="1">
      <nc r="M209">
        <f>IF(D209 = D240,1,_xll.BDP(K209,$M$3)*L209)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09">
        <f>H209*J209*T209/M209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09">
        <f>N209 / Y240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09">
        <f>IF(J209=0,0,G209*J209*T209/M209)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09">
        <f>P209 / Y240*100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09">
        <f>IF(Q209&lt;0,Q209,0)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09">
        <f>IF(Q209&gt;0,Q209,0)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09">
        <f>IF(EXACT(D209,UPPER(D209)),1,0.01)/V209</f>
      </nc>
    </rcc>
    <rcc rId="0" sId="2">
      <nc r="U209">
        <v>0</v>
      </nc>
    </rcc>
    <rcc rId="0" sId="2">
      <nc r="V209">
        <v>1</v>
      </nc>
    </rcc>
    <rcc rId="0" sId="2" s="1" dxf="1">
      <nc r="W209">
        <f>IF(AND(Q209&lt;0,O209&gt;0),O209,0)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09">
        <f>IF(AND(Q209&gt;0,O209&gt;0),O209,0)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09">
        <f>_xll.BDH(C209,$Z$3,$D$1,$D$1)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09">
        <f>IF(OR(OR(F209="#N/A N/A",F209="#N/A Real Time"),OR(Z209="#N/A N/A",Z209="#N/A Real Time")),0,  F209 - Z209)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09">
        <f>IF(OR(Z209=0,Z209="#N/A N/A"),0,AA209 / Z209*100)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0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09">
        <f>IF(D209 = D240,1,_xll.BDP(K209,$AD$3)*L209)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09">
        <f>AA209*AC209*T209/AD209 / AF240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09" start="0" length="0">
      <dxf>
        <fill>
          <patternFill patternType="solid">
            <bgColor rgb="FFF2F2F2"/>
          </patternFill>
        </fill>
      </dxf>
    </rfmt>
  </rrc>
  <rfmt sheetId="2" sqref="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2" start="0" length="2147483647">
    <dxf>
      <font>
        <b/>
      </font>
    </dxf>
  </rfmt>
  <rfmt sheetId="2" sqref="A222" start="0" length="2147483647">
    <dxf>
      <font/>
    </dxf>
  </rfmt>
  <rfmt sheetId="2" sqref="A222" start="0" length="0">
    <dxf>
      <border>
        <left/>
        <right/>
        <top style="thin">
          <color indexed="64"/>
        </top>
        <bottom/>
      </border>
    </dxf>
  </rfmt>
  <rfmt sheetId="2" sqref="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2" start="0" length="2147483647">
    <dxf>
      <font>
        <b/>
      </font>
    </dxf>
  </rfmt>
  <rfmt sheetId="2" sqref="B222" start="0" length="2147483647">
    <dxf>
      <font/>
    </dxf>
  </rfmt>
  <rfmt sheetId="2" sqref="B222" start="0" length="0">
    <dxf>
      <border>
        <left/>
        <right/>
        <top style="thin">
          <color indexed="64"/>
        </top>
        <bottom/>
      </border>
    </dxf>
  </rfmt>
  <rfmt sheetId="2" sqref="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2" start="0" length="2147483647">
    <dxf>
      <font>
        <b/>
      </font>
    </dxf>
  </rfmt>
  <rfmt sheetId="2" sqref="C222" start="0" length="2147483647">
    <dxf>
      <font/>
    </dxf>
  </rfmt>
  <rfmt sheetId="2" sqref="C222" start="0" length="0">
    <dxf>
      <border>
        <left/>
        <right/>
        <top style="thin">
          <color indexed="64"/>
        </top>
        <bottom/>
      </border>
    </dxf>
  </rfmt>
  <rfmt sheetId="2" sqref="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2" start="0" length="2147483647">
    <dxf>
      <font>
        <b/>
      </font>
    </dxf>
  </rfmt>
  <rfmt sheetId="2" sqref="D222" start="0" length="2147483647">
    <dxf>
      <font/>
    </dxf>
  </rfmt>
  <rfmt sheetId="2" sqref="D222" start="0" length="0">
    <dxf>
      <border>
        <left/>
        <right/>
        <top style="thin">
          <color indexed="64"/>
        </top>
        <bottom/>
      </border>
    </dxf>
  </rfmt>
  <rfmt sheetId="2" sqref="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2" start="0" length="2147483647">
    <dxf>
      <font>
        <b/>
      </font>
    </dxf>
  </rfmt>
  <rfmt sheetId="2" sqref="E222" start="0" length="2147483647">
    <dxf>
      <font/>
    </dxf>
  </rfmt>
  <rfmt sheetId="2" sqref="E222" start="0" length="0">
    <dxf>
      <border>
        <left/>
        <right/>
        <top style="thin">
          <color indexed="64"/>
        </top>
        <bottom/>
      </border>
    </dxf>
  </rfmt>
  <rfmt sheetId="2" sqref="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2" start="0" length="2147483647">
    <dxf>
      <font>
        <b/>
      </font>
    </dxf>
  </rfmt>
  <rfmt sheetId="2" sqref="F222" start="0" length="2147483647">
    <dxf>
      <font/>
    </dxf>
  </rfmt>
  <rfmt sheetId="2" sqref="F222" start="0" length="0">
    <dxf>
      <border>
        <left/>
        <right/>
        <top style="thin">
          <color indexed="64"/>
        </top>
        <bottom/>
      </border>
    </dxf>
  </rfmt>
  <rfmt sheetId="2" sqref="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2" start="0" length="2147483647">
    <dxf>
      <font>
        <b/>
      </font>
    </dxf>
  </rfmt>
  <rfmt sheetId="2" sqref="G222" start="0" length="2147483647">
    <dxf>
      <font/>
    </dxf>
  </rfmt>
  <rfmt sheetId="2" sqref="G222" start="0" length="0">
    <dxf>
      <border>
        <left/>
        <right/>
        <top style="thin">
          <color indexed="64"/>
        </top>
        <bottom/>
      </border>
    </dxf>
  </rfmt>
  <rfmt sheetId="2" sqref="G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2" start="0" length="2147483647">
    <dxf>
      <font>
        <b/>
      </font>
    </dxf>
  </rfmt>
  <rfmt sheetId="2" sqref="H222" start="0" length="2147483647">
    <dxf>
      <font/>
    </dxf>
  </rfmt>
  <rfmt sheetId="2" sqref="H222" start="0" length="0">
    <dxf>
      <border>
        <left/>
        <right/>
        <top style="thin">
          <color indexed="64"/>
        </top>
        <bottom/>
      </border>
    </dxf>
  </rfmt>
  <rfmt sheetId="2" sqref="H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2" start="0" length="2147483647">
    <dxf>
      <font>
        <b/>
      </font>
    </dxf>
  </rfmt>
  <rfmt sheetId="2" sqref="I222" start="0" length="2147483647">
    <dxf>
      <font/>
    </dxf>
  </rfmt>
  <rfmt sheetId="2" sqref="I222" start="0" length="0">
    <dxf>
      <border>
        <left/>
        <right/>
        <top style="thin">
          <color indexed="64"/>
        </top>
        <bottom/>
      </border>
    </dxf>
  </rfmt>
  <rfmt sheetId="2" sqref="I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2" start="0" length="2147483647">
    <dxf>
      <font>
        <b/>
      </font>
    </dxf>
  </rfmt>
  <rfmt sheetId="2" sqref="J222" start="0" length="2147483647">
    <dxf>
      <font/>
    </dxf>
  </rfmt>
  <rfmt sheetId="2" sqref="J222" start="0" length="0">
    <dxf>
      <border>
        <left/>
        <right/>
        <top style="thin">
          <color indexed="64"/>
        </top>
        <bottom/>
      </border>
    </dxf>
  </rfmt>
  <rfmt sheetId="2" sqref="J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2" start="0" length="2147483647">
    <dxf>
      <font>
        <b/>
      </font>
    </dxf>
  </rfmt>
  <rfmt sheetId="2" sqref="K222" start="0" length="2147483647">
    <dxf>
      <font/>
    </dxf>
  </rfmt>
  <rfmt sheetId="2" sqref="K222" start="0" length="0">
    <dxf>
      <border>
        <left/>
        <right/>
        <top style="thin">
          <color indexed="64"/>
        </top>
        <bottom/>
      </border>
    </dxf>
  </rfmt>
  <rfmt sheetId="2" sqref="K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2" start="0" length="2147483647">
    <dxf>
      <font>
        <b/>
      </font>
    </dxf>
  </rfmt>
  <rfmt sheetId="2" sqref="L222" start="0" length="2147483647">
    <dxf>
      <font/>
    </dxf>
  </rfmt>
  <rfmt sheetId="2" sqref="L222" start="0" length="0">
    <dxf>
      <border>
        <left/>
        <right/>
        <top style="thin">
          <color indexed="64"/>
        </top>
        <bottom/>
      </border>
    </dxf>
  </rfmt>
  <rfmt sheetId="2" sqref="L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2" start="0" length="2147483647">
    <dxf>
      <font>
        <b/>
      </font>
    </dxf>
  </rfmt>
  <rfmt sheetId="2" sqref="M222" start="0" length="2147483647">
    <dxf>
      <font/>
    </dxf>
  </rfmt>
  <rfmt sheetId="2" sqref="M222" start="0" length="0">
    <dxf>
      <border>
        <left/>
        <right/>
        <top style="thin">
          <color indexed="64"/>
        </top>
        <bottom/>
      </border>
    </dxf>
  </rfmt>
  <rfmt sheetId="2" sqref="M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87" sId="2">
    <oc r="N222">
      <f xml:space="preserve"> SUM(N184:N221)</f>
    </oc>
    <nc r="N222">
      <f xml:space="preserve"> SUM(N184:N221)</f>
    </nc>
  </rcc>
  <rfmt sheetId="2" sqref="N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2" start="0" length="2147483647">
    <dxf>
      <font>
        <b/>
      </font>
    </dxf>
  </rfmt>
  <rfmt sheetId="2" sqref="N222" start="0" length="2147483647">
    <dxf>
      <font/>
    </dxf>
  </rfmt>
  <rfmt sheetId="2" sqref="N222" start="0" length="0">
    <dxf>
      <border>
        <left/>
        <right/>
        <top style="thin">
          <color indexed="64"/>
        </top>
        <bottom/>
      </border>
    </dxf>
  </rfmt>
  <rfmt sheetId="2" sqref="N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88" sId="2">
    <oc r="O222">
      <f xml:space="preserve"> SUM(O184:O221)</f>
    </oc>
    <nc r="O222">
      <f xml:space="preserve"> SUM(O184:O221)</f>
    </nc>
  </rcc>
  <rfmt sheetId="2" sqref="O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2" start="0" length="2147483647">
    <dxf>
      <font/>
    </dxf>
  </rfmt>
  <rfmt sheetId="2" sqref="O222" start="0" length="2147483647">
    <dxf>
      <font/>
    </dxf>
  </rfmt>
  <rfmt sheetId="2" sqref="O222" start="0" length="0">
    <dxf>
      <border>
        <left/>
        <right/>
        <top style="thin">
          <color indexed="64"/>
        </top>
        <bottom/>
      </border>
    </dxf>
  </rfmt>
  <rfmt sheetId="2" sqref="O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89" sId="2">
    <oc r="P222">
      <f xml:space="preserve"> SUM(P184:P221)</f>
    </oc>
    <nc r="P222">
      <f xml:space="preserve"> SUM(P184:P221)</f>
    </nc>
  </rcc>
  <rfmt sheetId="2" sqref="P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2" start="0" length="2147483647">
    <dxf>
      <font>
        <b/>
      </font>
    </dxf>
  </rfmt>
  <rfmt sheetId="2" sqref="P222" start="0" length="2147483647">
    <dxf>
      <font/>
    </dxf>
  </rfmt>
  <rfmt sheetId="2" sqref="P222" start="0" length="0">
    <dxf>
      <border>
        <left/>
        <right/>
        <top style="thin">
          <color indexed="64"/>
        </top>
        <bottom/>
      </border>
    </dxf>
  </rfmt>
  <rfmt sheetId="2" sqref="P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0" sId="2">
    <oc r="Q222">
      <f xml:space="preserve"> SUM(Q184:Q221)</f>
    </oc>
    <nc r="Q222">
      <f xml:space="preserve"> SUM(Q184:Q221)</f>
    </nc>
  </rcc>
  <rfmt sheetId="2" sqref="Q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2" start="0" length="2147483647">
    <dxf>
      <font>
        <b/>
      </font>
    </dxf>
  </rfmt>
  <rfmt sheetId="2" sqref="Q222" start="0" length="2147483647">
    <dxf>
      <font/>
    </dxf>
  </rfmt>
  <rfmt sheetId="2" sqref="Q222" start="0" length="0">
    <dxf>
      <border>
        <left/>
        <right/>
        <top style="thin">
          <color indexed="64"/>
        </top>
        <bottom/>
      </border>
    </dxf>
  </rfmt>
  <rfmt sheetId="2" sqref="Q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1" sId="2">
    <oc r="R222">
      <f xml:space="preserve"> SUM(R184:R221)</f>
    </oc>
    <nc r="R222">
      <f xml:space="preserve"> SUM(R184:R221)</f>
    </nc>
  </rcc>
  <rfmt sheetId="2" sqref="R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2" start="0" length="2147483647">
    <dxf>
      <font>
        <b/>
      </font>
    </dxf>
  </rfmt>
  <rfmt sheetId="2" sqref="R222" start="0" length="2147483647">
    <dxf>
      <font/>
    </dxf>
  </rfmt>
  <rfmt sheetId="2" sqref="R222" start="0" length="0">
    <dxf>
      <border>
        <left/>
        <right/>
        <top style="thin">
          <color indexed="64"/>
        </top>
        <bottom/>
      </border>
    </dxf>
  </rfmt>
  <rfmt sheetId="2" sqref="R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2" sId="2">
    <oc r="S222">
      <f xml:space="preserve"> SUM(S184:S221)</f>
    </oc>
    <nc r="S222">
      <f xml:space="preserve"> SUM(S184:S221)</f>
    </nc>
  </rcc>
  <rfmt sheetId="2" sqref="S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2" start="0" length="2147483647">
    <dxf>
      <font>
        <b/>
      </font>
    </dxf>
  </rfmt>
  <rfmt sheetId="2" sqref="S222" start="0" length="2147483647">
    <dxf>
      <font/>
    </dxf>
  </rfmt>
  <rfmt sheetId="2" sqref="S222" start="0" length="0">
    <dxf>
      <border>
        <left/>
        <right/>
        <top style="thin">
          <color indexed="64"/>
        </top>
        <bottom/>
      </border>
    </dxf>
  </rfmt>
  <rfmt sheetId="2" sqref="S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2" start="0" length="2147483647">
    <dxf>
      <font>
        <b/>
      </font>
    </dxf>
  </rfmt>
  <rfmt sheetId="2" sqref="T222" start="0" length="2147483647">
    <dxf>
      <font/>
    </dxf>
  </rfmt>
  <rfmt sheetId="2" sqref="T222" start="0" length="0">
    <dxf>
      <border>
        <left/>
        <right/>
        <top style="thin">
          <color indexed="64"/>
        </top>
        <bottom/>
      </border>
    </dxf>
  </rfmt>
  <rfmt sheetId="2" sqref="T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2" start="0" length="2147483647">
    <dxf>
      <font>
        <b/>
      </font>
    </dxf>
  </rfmt>
  <rfmt sheetId="2" sqref="U222" start="0" length="2147483647">
    <dxf>
      <font/>
    </dxf>
  </rfmt>
  <rfmt sheetId="2" sqref="U222" start="0" length="0">
    <dxf>
      <border>
        <left/>
        <right/>
        <top style="thin">
          <color indexed="64"/>
        </top>
        <bottom/>
      </border>
    </dxf>
  </rfmt>
  <rfmt sheetId="2" sqref="U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2" start="0" length="2147483647">
    <dxf>
      <font>
        <b/>
      </font>
    </dxf>
  </rfmt>
  <rfmt sheetId="2" sqref="V222" start="0" length="2147483647">
    <dxf>
      <font/>
    </dxf>
  </rfmt>
  <rfmt sheetId="2" sqref="V222" start="0" length="0">
    <dxf>
      <border>
        <left/>
        <right/>
        <top style="thin">
          <color indexed="64"/>
        </top>
        <bottom/>
      </border>
    </dxf>
  </rfmt>
  <rfmt sheetId="2" sqref="V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3" sId="2">
    <oc r="W222">
      <f xml:space="preserve"> SUM(W184:W221)</f>
    </oc>
    <nc r="W222">
      <f xml:space="preserve"> SUM(W184:W221)</f>
    </nc>
  </rcc>
  <rfmt sheetId="2" sqref="W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2" start="0" length="2147483647">
    <dxf>
      <font>
        <b/>
      </font>
    </dxf>
  </rfmt>
  <rfmt sheetId="2" sqref="W222" start="0" length="2147483647">
    <dxf>
      <font/>
    </dxf>
  </rfmt>
  <rfmt sheetId="2" sqref="W222" start="0" length="0">
    <dxf>
      <border>
        <left/>
        <right/>
        <top style="thin">
          <color indexed="64"/>
        </top>
        <bottom/>
      </border>
    </dxf>
  </rfmt>
  <rfmt sheetId="2" sqref="W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4" sId="2">
    <oc r="X222">
      <f xml:space="preserve"> SUM(X184:X221)</f>
    </oc>
    <nc r="X222">
      <f xml:space="preserve"> SUM(X184:X221)</f>
    </nc>
  </rcc>
  <rfmt sheetId="2" sqref="X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2" start="0" length="2147483647">
    <dxf>
      <font>
        <b/>
      </font>
    </dxf>
  </rfmt>
  <rfmt sheetId="2" sqref="X222" start="0" length="2147483647">
    <dxf>
      <font/>
    </dxf>
  </rfmt>
  <rfmt sheetId="2" sqref="X222" start="0" length="0">
    <dxf>
      <border>
        <left/>
        <right/>
        <top style="thin">
          <color indexed="64"/>
        </top>
        <bottom/>
      </border>
    </dxf>
  </rfmt>
  <rfmt sheetId="2" sqref="X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2" start="0" length="2147483647">
    <dxf>
      <font>
        <b/>
      </font>
    </dxf>
  </rfmt>
  <rfmt sheetId="2" sqref="Y222" start="0" length="2147483647">
    <dxf>
      <font/>
    </dxf>
  </rfmt>
  <rfmt sheetId="2" sqref="Y222" start="0" length="0">
    <dxf>
      <border>
        <left/>
        <right/>
        <top style="thin">
          <color indexed="64"/>
        </top>
        <bottom/>
      </border>
    </dxf>
  </rfmt>
  <rfmt sheetId="2" sqref="Y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2" start="0" length="0">
    <dxf>
      <fill>
        <patternFill patternType="solid">
          <bgColor rgb="FFF2F2F2"/>
        </patternFill>
      </fill>
    </dxf>
  </rfmt>
  <rfmt sheetId="2" sqref="Z222" start="0" length="2147483647">
    <dxf>
      <font>
        <b/>
      </font>
    </dxf>
  </rfmt>
  <rfmt sheetId="2" sqref="Z222" start="0" length="2147483647">
    <dxf>
      <font/>
    </dxf>
  </rfmt>
  <rfmt sheetId="2" sqref="Z222" start="0" length="0">
    <dxf>
      <border>
        <left/>
        <right/>
        <top style="thin">
          <color indexed="64"/>
        </top>
        <bottom/>
      </border>
    </dxf>
  </rfmt>
  <rfmt sheetId="2" sqref="Z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2" start="0" length="0">
    <dxf>
      <fill>
        <patternFill patternType="solid">
          <bgColor rgb="FFF2F2F2"/>
        </patternFill>
      </fill>
    </dxf>
  </rfmt>
  <rfmt sheetId="2" sqref="AA222" start="0" length="2147483647">
    <dxf>
      <font>
        <b/>
      </font>
    </dxf>
  </rfmt>
  <rfmt sheetId="2" sqref="AA222" start="0" length="2147483647">
    <dxf>
      <font/>
    </dxf>
  </rfmt>
  <rfmt sheetId="2" sqref="AA222" start="0" length="0">
    <dxf>
      <border>
        <left/>
        <right/>
        <top style="thin">
          <color indexed="64"/>
        </top>
        <bottom/>
      </border>
    </dxf>
  </rfmt>
  <rfmt sheetId="2" sqref="A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2" start="0" length="0">
    <dxf>
      <fill>
        <patternFill patternType="solid">
          <bgColor rgb="FFF2F2F2"/>
        </patternFill>
      </fill>
    </dxf>
  </rfmt>
  <rfmt sheetId="2" sqref="AB222" start="0" length="2147483647">
    <dxf>
      <font>
        <b/>
      </font>
    </dxf>
  </rfmt>
  <rfmt sheetId="2" sqref="AB222" start="0" length="2147483647">
    <dxf>
      <font/>
    </dxf>
  </rfmt>
  <rfmt sheetId="2" sqref="AB222" start="0" length="0">
    <dxf>
      <border>
        <left/>
        <right/>
        <top style="thin">
          <color indexed="64"/>
        </top>
        <bottom/>
      </border>
    </dxf>
  </rfmt>
  <rfmt sheetId="2" sqref="A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2" start="0" length="0">
    <dxf>
      <fill>
        <patternFill patternType="solid">
          <bgColor rgb="FFF2F2F2"/>
        </patternFill>
      </fill>
    </dxf>
  </rfmt>
  <rfmt sheetId="2" sqref="AC222" start="0" length="2147483647">
    <dxf>
      <font>
        <b/>
      </font>
    </dxf>
  </rfmt>
  <rfmt sheetId="2" sqref="AC222" start="0" length="2147483647">
    <dxf>
      <font/>
    </dxf>
  </rfmt>
  <rfmt sheetId="2" sqref="AC222" start="0" length="0">
    <dxf>
      <border>
        <left/>
        <right/>
        <top style="thin">
          <color indexed="64"/>
        </top>
        <bottom/>
      </border>
    </dxf>
  </rfmt>
  <rfmt sheetId="2" sqref="A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2" start="0" length="0">
    <dxf>
      <fill>
        <patternFill patternType="solid">
          <bgColor rgb="FFF2F2F2"/>
        </patternFill>
      </fill>
    </dxf>
  </rfmt>
  <rfmt sheetId="2" sqref="AD222" start="0" length="2147483647">
    <dxf>
      <font>
        <b/>
      </font>
    </dxf>
  </rfmt>
  <rfmt sheetId="2" sqref="AD222" start="0" length="2147483647">
    <dxf>
      <font/>
    </dxf>
  </rfmt>
  <rfmt sheetId="2" sqref="AD222" start="0" length="0">
    <dxf>
      <border>
        <left/>
        <right/>
        <top style="thin">
          <color indexed="64"/>
        </top>
        <bottom/>
      </border>
    </dxf>
  </rfmt>
  <rfmt sheetId="2" sqref="A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5" sId="2">
    <oc r="AE222">
      <f xml:space="preserve"> SUM(AE184:AE221)</f>
    </oc>
    <nc r="AE222">
      <f xml:space="preserve"> SUM(AE184:AE221)</f>
    </nc>
  </rcc>
  <rfmt sheetId="2" sqref="A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2" start="0" length="0">
    <dxf>
      <fill>
        <patternFill patternType="solid">
          <bgColor rgb="FFF2F2F2"/>
        </patternFill>
      </fill>
    </dxf>
  </rfmt>
  <rfmt sheetId="2" sqref="AE222" start="0" length="2147483647">
    <dxf>
      <font/>
    </dxf>
  </rfmt>
  <rfmt sheetId="2" sqref="AE222" start="0" length="2147483647">
    <dxf>
      <font/>
    </dxf>
  </rfmt>
  <rfmt sheetId="2" sqref="AE222" start="0" length="0">
    <dxf>
      <border>
        <left/>
        <right/>
        <top style="thin">
          <color indexed="64"/>
        </top>
        <bottom/>
      </border>
    </dxf>
  </rfmt>
  <rfmt sheetId="2" sqref="A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2" start="0" length="0">
    <dxf>
      <fill>
        <patternFill patternType="solid">
          <bgColor rgb="FFF2F2F2"/>
        </patternFill>
      </fill>
    </dxf>
  </rfmt>
  <rfmt sheetId="2" sqref="AF222" start="0" length="2147483647">
    <dxf>
      <font>
        <b/>
      </font>
    </dxf>
  </rfmt>
  <rfmt sheetId="2" sqref="AF222" start="0" length="2147483647">
    <dxf>
      <font/>
    </dxf>
  </rfmt>
  <rfmt sheetId="2" sqref="AF222" start="0" length="0">
    <dxf>
      <border>
        <left/>
        <right/>
        <top style="thin">
          <color indexed="64"/>
        </top>
        <bottom/>
      </border>
    </dxf>
  </rfmt>
  <rfmt sheetId="2" sqref="A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4796" sId="2" ref="A28:XFD28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8:XFD28" start="0" length="0"/>
    <rfmt sheetId="2" sqref="A28" start="0" length="0">
      <dxf/>
    </rfmt>
    <rcc rId="0" sId="2" dxf="1">
      <nc r="B28">
        <v>7040</v>
      </nc>
      <ndxf/>
    </rcc>
    <rcc rId="0" sId="2" dxf="1">
      <nc r="C28" t="inlineStr">
        <is>
          <t>KCR FH Equity</t>
        </is>
      </nc>
      <ndxf/>
    </rcc>
    <rcc rId="0" sId="2" dxf="1">
      <nc r="D28">
        <f>_xll.BDP(C28,$D$3)</f>
      </nc>
      <ndxf/>
    </rcc>
    <rcc rId="0" sId="2" dxf="1">
      <nc r="E28" t="inlineStr">
        <is>
          <t>Konecranes</t>
        </is>
      </nc>
      <ndxf/>
    </rcc>
    <rcc rId="0" sId="2" s="1" dxf="1">
      <nc r="F28">
        <f>_xll.BDP(C28,$F$3)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8">
        <f>_xll.BDP(C28,$G$3)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8">
        <f>IF(OR(OR(G28="#N/A N/A",G28="#N/A Real Time"),OR(F28="#N/A N/A",F28="#N/A Real Time")),0,  G28 - F28)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8">
        <f>IF(OR(F28=0,F28="#N/A N/A"),0,H28 / F28*100)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8">
        <v>-62457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dxf="1">
      <nc r="K28">
        <f>CONCATENATE(D239,D28, " Curncy")</f>
      </nc>
      <ndxf/>
    </rcc>
    <rcc rId="0" sId="2" dxf="1">
      <nc r="L28">
        <f>IF(D28 = D239,1,_xll.BDP(K28,$L$3))</f>
      </nc>
      <ndxf/>
    </rcc>
    <rcc rId="0" sId="2" s="1" dxf="1">
      <nc r="M28">
        <f>IF(D28 = D239,1,_xll.BDP(K28,$M$3)*L28)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</ndxf>
    </rcc>
    <rcc rId="0" sId="2" s="1" dxf="1">
      <nc r="N28">
        <f>H28*J28*T28/M28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8">
        <f>N28 / Y239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P28">
        <f>IF(J28=0,0,G28*J28*T28/M28)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8">
        <f>P28 / Y239*100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R28">
        <f>IF(Q28&lt;0,Q28,0)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8">
        <f>IF(Q28&gt;0,Q28,0)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dxf="1">
      <nc r="T28">
        <f>IF(EXACT(D28,UPPER(D28)),1,0.01)/V28</f>
      </nc>
      <ndxf/>
    </rcc>
    <rcc rId="0" sId="2" dxf="1">
      <nc r="U28">
        <v>0</v>
      </nc>
      <ndxf/>
    </rcc>
    <rcc rId="0" sId="2" dxf="1">
      <nc r="V28">
        <v>1</v>
      </nc>
      <ndxf/>
    </rcc>
    <rcc rId="0" sId="2" s="1" dxf="1">
      <nc r="W28">
        <f>IF(AND(Q28&lt;0,O28&gt;0),O28,0)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8">
        <f>IF(AND(Q28&gt;0,O28&gt;0),O28,0)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fmt sheetId="2" sqref="Y28" start="0" length="0">
      <dxf/>
    </rfmt>
    <rcc rId="0" sId="2" s="1" dxf="1">
      <nc r="Z28">
        <f>_xll.BDH(C28,$Z$3,$D$1,$D$1)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8">
        <f>IF(OR(OR(F28="#N/A N/A",F28="#N/A Real Time"),OR(Z28="#N/A N/A",Z28="#N/A Real Time")),0,  F28 - Z28)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8">
        <f>IF(OR(Z28=0,Z28="#N/A N/A"),0,AA28 / Z28*100)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8">
        <f>IF(D28 = D239,1,_xll.BDP(K28,$AD$3)*L28)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8">
        <f>AA28*AC28*T28/AD28 / AF239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</ndxf>
    </rcc>
    <rfmt sheetId="2" sqref="AF28" start="0" length="0">
      <dxf>
        <fill>
          <patternFill patternType="solid">
            <bgColor rgb="FFF2F2F2"/>
          </patternFill>
        </fill>
      </dxf>
    </rfmt>
  </rrc>
  <rrc rId="4797" sId="2" ref="A28:XFD28" action="deleteRow">
    <undo index="37" exp="ref" v="1" dr="AE28" r="AE223" sId="2"/>
    <undo index="37" exp="ref" v="1" dr="X28" r="X223" sId="2"/>
    <undo index="37" exp="ref" v="1" dr="W28" r="W223" sId="2"/>
    <undo index="37" exp="ref" v="1" dr="S28" r="S223" sId="2"/>
    <undo index="37" exp="ref" v="1" dr="R28" r="R223" sId="2"/>
    <undo index="37" exp="ref" v="1" dr="Q28" r="Q223" sId="2"/>
    <undo index="37" exp="ref" v="1" dr="P28" r="P223" sId="2"/>
    <undo index="37" exp="ref" v="1" dr="O28" r="O223" sId="2"/>
    <undo index="37" exp="ref" v="1" dr="N28" r="N223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8:XFD28" start="0" length="0"/>
    <rcc rId="0" sId="2" dxf="1">
      <nc r="A28" t="inlineStr">
        <is>
          <t>SWAN##Equity#DK#Total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2" sqref="B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C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D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2" dxf="1">
      <nc r="E28" t="inlineStr">
        <is>
          <t>Denmark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2" s="1" sqref="F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2" s="1" sqref="G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2" s="1" sqref="H28" start="0" length="0">
      <dxf>
        <font>
          <b/>
          <sz val="9"/>
          <color theme="1"/>
          <name val="Arial"/>
          <scheme val="none"/>
        </font>
        <numFmt numFmtId="2" formatCode="0.00"/>
        <border outline="0">
          <top style="thin">
            <color indexed="64"/>
          </top>
          <bottom style="thin">
            <color indexed="64"/>
          </bottom>
        </border>
      </dxf>
    </rfmt>
    <rfmt sheetId="2" s="1" sqref="I2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J28" start="0" length="0">
      <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qref="K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L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="1" sqref="M2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dxf>
    </rfmt>
    <rcc rId="0" sId="2" s="1" dxf="1">
      <nc r="N28">
        <f xml:space="preserve"> SUM(N27:N27)</f>
      </nc>
      <n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O28">
        <f xml:space="preserve"> SUM(O27:O27)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2" s="1" dxf="1">
      <nc r="P28">
        <f xml:space="preserve"> SUM(P27:P27)</f>
      </nc>
      <ndxf>
        <font>
          <b/>
          <sz val="9"/>
          <color theme="1"/>
          <name val="Arial"/>
          <scheme val="none"/>
        </font>
        <numFmt numFmtId="167" formatCode="#,##0;[Red]#,##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Q28">
        <f xml:space="preserve"> SUM(Q27:Q27)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2" s="1" dxf="1">
      <nc r="R28">
        <f xml:space="preserve"> SUM(R27:R27)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S28">
        <f xml:space="preserve"> SUM(S27:S27)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2" sqref="T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U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qref="V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2" s="1" dxf="1">
      <nc r="W28">
        <f xml:space="preserve"> SUM(W27:W27)</f>
      </nc>
      <ndxf>
        <font>
          <b/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2" s="1" dxf="1">
      <nc r="X28">
        <f xml:space="preserve"> SUM(X27:X27)</f>
      </nc>
      <ndxf>
        <font>
          <b/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fmt sheetId="2" sqref="Y2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2" s="1" sqref="Z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A2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2" s="1" sqref="AB2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C28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2" s="1" sqref="AD2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2" s="1" dxf="1">
      <nc r="AE28">
        <f xml:space="preserve"> SUM(AE27:AE27)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2" sqref="AF28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2" sqref="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2" start="0" length="0">
    <dxf>
      <fill>
        <patternFill patternType="solid">
          <bgColor rgb="FFD9D9D9"/>
        </patternFill>
      </fill>
    </dxf>
  </rfmt>
  <rfmt sheetId="2" sqref="A222" start="0" length="2147483647">
    <dxf>
      <font>
        <b/>
      </font>
    </dxf>
  </rfmt>
  <rfmt sheetId="2" sqref="A222" start="0" length="2147483647">
    <dxf>
      <font/>
    </dxf>
  </rfmt>
  <rfmt sheetId="2" sqref="A222" start="0" length="0">
    <dxf>
      <border>
        <left/>
        <right/>
        <top style="thin">
          <color indexed="64"/>
        </top>
        <bottom/>
      </border>
    </dxf>
  </rfmt>
  <rfmt sheetId="2" sqref="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2" start="0" length="0">
    <dxf>
      <fill>
        <patternFill patternType="solid">
          <bgColor rgb="FFD9D9D9"/>
        </patternFill>
      </fill>
    </dxf>
  </rfmt>
  <rfmt sheetId="2" sqref="B222" start="0" length="2147483647">
    <dxf>
      <font>
        <b/>
      </font>
    </dxf>
  </rfmt>
  <rfmt sheetId="2" sqref="B222" start="0" length="2147483647">
    <dxf>
      <font/>
    </dxf>
  </rfmt>
  <rfmt sheetId="2" sqref="B222" start="0" length="0">
    <dxf>
      <border>
        <left/>
        <right/>
        <top style="thin">
          <color indexed="64"/>
        </top>
        <bottom/>
      </border>
    </dxf>
  </rfmt>
  <rfmt sheetId="2" sqref="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2" start="0" length="0">
    <dxf>
      <fill>
        <patternFill patternType="solid">
          <bgColor rgb="FFD9D9D9"/>
        </patternFill>
      </fill>
    </dxf>
  </rfmt>
  <rfmt sheetId="2" sqref="C222" start="0" length="2147483647">
    <dxf>
      <font>
        <b/>
      </font>
    </dxf>
  </rfmt>
  <rfmt sheetId="2" sqref="C222" start="0" length="2147483647">
    <dxf>
      <font/>
    </dxf>
  </rfmt>
  <rfmt sheetId="2" sqref="C222" start="0" length="0">
    <dxf>
      <border>
        <left/>
        <right/>
        <top style="thin">
          <color indexed="64"/>
        </top>
        <bottom/>
      </border>
    </dxf>
  </rfmt>
  <rfmt sheetId="2" sqref="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2" start="0" length="0">
    <dxf>
      <fill>
        <patternFill patternType="solid">
          <bgColor rgb="FFD9D9D9"/>
        </patternFill>
      </fill>
    </dxf>
  </rfmt>
  <rfmt sheetId="2" sqref="D222" start="0" length="2147483647">
    <dxf>
      <font>
        <b/>
      </font>
    </dxf>
  </rfmt>
  <rfmt sheetId="2" sqref="D222" start="0" length="2147483647">
    <dxf>
      <font/>
    </dxf>
  </rfmt>
  <rfmt sheetId="2" sqref="D222" start="0" length="0">
    <dxf>
      <border>
        <left/>
        <right/>
        <top style="thin">
          <color indexed="64"/>
        </top>
        <bottom/>
      </border>
    </dxf>
  </rfmt>
  <rfmt sheetId="2" sqref="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2" start="0" length="0">
    <dxf>
      <fill>
        <patternFill patternType="solid">
          <bgColor rgb="FFD9D9D9"/>
        </patternFill>
      </fill>
    </dxf>
  </rfmt>
  <rfmt sheetId="2" sqref="E222" start="0" length="2147483647">
    <dxf>
      <font>
        <b/>
      </font>
    </dxf>
  </rfmt>
  <rfmt sheetId="2" sqref="E222" start="0" length="2147483647">
    <dxf>
      <font/>
    </dxf>
  </rfmt>
  <rfmt sheetId="2" sqref="E222" start="0" length="0">
    <dxf>
      <border>
        <left/>
        <right/>
        <top style="thin">
          <color indexed="64"/>
        </top>
        <bottom/>
      </border>
    </dxf>
  </rfmt>
  <rfmt sheetId="2" sqref="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2" start="0" length="0">
    <dxf>
      <fill>
        <patternFill patternType="solid">
          <bgColor rgb="FFD9D9D9"/>
        </patternFill>
      </fill>
    </dxf>
  </rfmt>
  <rfmt sheetId="2" sqref="F222" start="0" length="2147483647">
    <dxf>
      <font>
        <b/>
      </font>
    </dxf>
  </rfmt>
  <rfmt sheetId="2" sqref="F222" start="0" length="2147483647">
    <dxf>
      <font/>
    </dxf>
  </rfmt>
  <rfmt sheetId="2" sqref="F222" start="0" length="0">
    <dxf>
      <border>
        <left/>
        <right/>
        <top style="thin">
          <color indexed="64"/>
        </top>
        <bottom/>
      </border>
    </dxf>
  </rfmt>
  <rfmt sheetId="2" sqref="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2" start="0" length="0">
    <dxf>
      <fill>
        <patternFill patternType="solid">
          <bgColor rgb="FFD9D9D9"/>
        </patternFill>
      </fill>
    </dxf>
  </rfmt>
  <rfmt sheetId="2" sqref="G222" start="0" length="2147483647">
    <dxf>
      <font>
        <b/>
      </font>
    </dxf>
  </rfmt>
  <rfmt sheetId="2" sqref="G222" start="0" length="2147483647">
    <dxf>
      <font/>
    </dxf>
  </rfmt>
  <rfmt sheetId="2" sqref="G222" start="0" length="0">
    <dxf>
      <border>
        <left/>
        <right/>
        <top style="thin">
          <color indexed="64"/>
        </top>
        <bottom/>
      </border>
    </dxf>
  </rfmt>
  <rfmt sheetId="2" sqref="G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2" start="0" length="0">
    <dxf>
      <fill>
        <patternFill patternType="solid">
          <bgColor rgb="FFD9D9D9"/>
        </patternFill>
      </fill>
    </dxf>
  </rfmt>
  <rfmt sheetId="2" sqref="H222" start="0" length="2147483647">
    <dxf>
      <font>
        <b/>
      </font>
    </dxf>
  </rfmt>
  <rfmt sheetId="2" sqref="H222" start="0" length="2147483647">
    <dxf>
      <font/>
    </dxf>
  </rfmt>
  <rfmt sheetId="2" sqref="H222" start="0" length="0">
    <dxf>
      <border>
        <left/>
        <right/>
        <top style="thin">
          <color indexed="64"/>
        </top>
        <bottom/>
      </border>
    </dxf>
  </rfmt>
  <rfmt sheetId="2" sqref="H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2" start="0" length="0">
    <dxf>
      <fill>
        <patternFill patternType="solid">
          <bgColor rgb="FFD9D9D9"/>
        </patternFill>
      </fill>
    </dxf>
  </rfmt>
  <rfmt sheetId="2" sqref="I222" start="0" length="2147483647">
    <dxf>
      <font>
        <b/>
      </font>
    </dxf>
  </rfmt>
  <rfmt sheetId="2" sqref="I222" start="0" length="2147483647">
    <dxf>
      <font/>
    </dxf>
  </rfmt>
  <rfmt sheetId="2" sqref="I222" start="0" length="0">
    <dxf>
      <border>
        <left/>
        <right/>
        <top style="thin">
          <color indexed="64"/>
        </top>
        <bottom/>
      </border>
    </dxf>
  </rfmt>
  <rfmt sheetId="2" sqref="I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2" start="0" length="0">
    <dxf>
      <fill>
        <patternFill patternType="solid">
          <bgColor rgb="FFD9D9D9"/>
        </patternFill>
      </fill>
    </dxf>
  </rfmt>
  <rfmt sheetId="2" sqref="J222" start="0" length="2147483647">
    <dxf>
      <font>
        <b/>
      </font>
    </dxf>
  </rfmt>
  <rfmt sheetId="2" sqref="J222" start="0" length="2147483647">
    <dxf>
      <font/>
    </dxf>
  </rfmt>
  <rfmt sheetId="2" sqref="J222" start="0" length="0">
    <dxf>
      <border>
        <left/>
        <right/>
        <top style="thin">
          <color indexed="64"/>
        </top>
        <bottom/>
      </border>
    </dxf>
  </rfmt>
  <rfmt sheetId="2" sqref="J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2" start="0" length="0">
    <dxf>
      <fill>
        <patternFill patternType="solid">
          <bgColor rgb="FFD9D9D9"/>
        </patternFill>
      </fill>
    </dxf>
  </rfmt>
  <rfmt sheetId="2" sqref="K222" start="0" length="2147483647">
    <dxf>
      <font>
        <b/>
      </font>
    </dxf>
  </rfmt>
  <rfmt sheetId="2" sqref="K222" start="0" length="2147483647">
    <dxf>
      <font/>
    </dxf>
  </rfmt>
  <rfmt sheetId="2" sqref="K222" start="0" length="0">
    <dxf>
      <border>
        <left/>
        <right/>
        <top style="thin">
          <color indexed="64"/>
        </top>
        <bottom/>
      </border>
    </dxf>
  </rfmt>
  <rfmt sheetId="2" sqref="K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2" start="0" length="0">
    <dxf>
      <fill>
        <patternFill patternType="solid">
          <bgColor rgb="FFD9D9D9"/>
        </patternFill>
      </fill>
    </dxf>
  </rfmt>
  <rfmt sheetId="2" sqref="L222" start="0" length="2147483647">
    <dxf>
      <font>
        <b/>
      </font>
    </dxf>
  </rfmt>
  <rfmt sheetId="2" sqref="L222" start="0" length="2147483647">
    <dxf>
      <font/>
    </dxf>
  </rfmt>
  <rfmt sheetId="2" sqref="L222" start="0" length="0">
    <dxf>
      <border>
        <left/>
        <right/>
        <top style="thin">
          <color indexed="64"/>
        </top>
        <bottom/>
      </border>
    </dxf>
  </rfmt>
  <rfmt sheetId="2" sqref="L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2" start="0" length="0">
    <dxf>
      <fill>
        <patternFill patternType="solid">
          <bgColor rgb="FFD9D9D9"/>
        </patternFill>
      </fill>
    </dxf>
  </rfmt>
  <rfmt sheetId="2" sqref="M222" start="0" length="2147483647">
    <dxf>
      <font>
        <b/>
      </font>
    </dxf>
  </rfmt>
  <rfmt sheetId="2" sqref="M222" start="0" length="2147483647">
    <dxf>
      <font/>
    </dxf>
  </rfmt>
  <rfmt sheetId="2" sqref="M222" start="0" length="0">
    <dxf>
      <border>
        <left/>
        <right/>
        <top style="thin">
          <color indexed="64"/>
        </top>
        <bottom/>
      </border>
    </dxf>
  </rfmt>
  <rfmt sheetId="2" sqref="M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8" sId="2">
    <oc r="N222">
      <f>N97+N59+N181+N44+N31+N220+N12+N92+N18+N124+N105+N117+N77+N68+N26+N62+N21+N71+N109+#REF!</f>
    </oc>
    <nc r="N222">
      <f>N59+N97+N181+N44+N31+N220+N12+N92+N18+N124+N112+N117+N77+N26+N62+N105+N21+N71+N109+N68</f>
    </nc>
  </rcc>
  <rfmt sheetId="2" sqref="N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2" start="0" length="0">
    <dxf>
      <fill>
        <patternFill patternType="solid">
          <bgColor rgb="FFD9D9D9"/>
        </patternFill>
      </fill>
    </dxf>
  </rfmt>
  <rfmt sheetId="2" sqref="N222" start="0" length="2147483647">
    <dxf>
      <font>
        <b/>
      </font>
    </dxf>
  </rfmt>
  <rfmt sheetId="2" sqref="N222" start="0" length="2147483647">
    <dxf>
      <font/>
    </dxf>
  </rfmt>
  <rfmt sheetId="2" sqref="N222" start="0" length="0">
    <dxf>
      <border>
        <left/>
        <right/>
        <top style="thin">
          <color indexed="64"/>
        </top>
        <bottom/>
      </border>
    </dxf>
  </rfmt>
  <rfmt sheetId="2" sqref="N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799" sId="2">
    <oc r="O222">
      <f>O97+O59+O181+O44+O31+O220+O12+O92+O18+O124+O105+O117+O77+O68+O26+O62+O21+O71+O109+#REF!</f>
    </oc>
    <nc r="O222">
      <f>O59+O97+O181+O44+O31+O220+O12+O92+O18+O124+O112+O117+O77+O26+O62+O105+O21+O71+O109+O68</f>
    </nc>
  </rcc>
  <rfmt sheetId="2" sqref="O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2" start="0" length="0">
    <dxf>
      <fill>
        <patternFill patternType="solid">
          <bgColor rgb="FFD9D9D9"/>
        </patternFill>
      </fill>
    </dxf>
  </rfmt>
  <rfmt sheetId="2" sqref="O222" start="0" length="2147483647">
    <dxf>
      <font/>
    </dxf>
  </rfmt>
  <rfmt sheetId="2" sqref="O222" start="0" length="2147483647">
    <dxf>
      <font/>
    </dxf>
  </rfmt>
  <rfmt sheetId="2" sqref="O222" start="0" length="0">
    <dxf>
      <border>
        <left/>
        <right/>
        <top style="thin">
          <color indexed="64"/>
        </top>
        <bottom/>
      </border>
    </dxf>
  </rfmt>
  <rfmt sheetId="2" sqref="O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0" sId="2">
    <oc r="P222">
      <f>P97+P59+P181+P44+P31+P220+P12+P92+P18+P124+P105+P117+P77+P68+P26+P62+P21+P71+P109+#REF!</f>
    </oc>
    <nc r="P222">
      <f>P59+P97+P181+P44+P31+P220+P12+P92+P18+P124+P112+P117+P77+P26+P62+P105+P21+P71+P109+P68</f>
    </nc>
  </rcc>
  <rfmt sheetId="2" sqref="P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2" start="0" length="0">
    <dxf>
      <fill>
        <patternFill patternType="solid">
          <bgColor rgb="FFD9D9D9"/>
        </patternFill>
      </fill>
    </dxf>
  </rfmt>
  <rfmt sheetId="2" sqref="P222" start="0" length="2147483647">
    <dxf>
      <font>
        <b/>
      </font>
    </dxf>
  </rfmt>
  <rfmt sheetId="2" sqref="P222" start="0" length="2147483647">
    <dxf>
      <font/>
    </dxf>
  </rfmt>
  <rfmt sheetId="2" sqref="P222" start="0" length="0">
    <dxf>
      <border>
        <left/>
        <right/>
        <top style="thin">
          <color indexed="64"/>
        </top>
        <bottom/>
      </border>
    </dxf>
  </rfmt>
  <rfmt sheetId="2" sqref="P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1" sId="2">
    <oc r="Q222">
      <f>Q97+Q59+Q181+Q44+Q31+Q220+Q12+Q92+Q18+Q124+Q105+Q117+Q77+Q68+Q26+Q62+Q21+Q71+Q109+#REF!</f>
    </oc>
    <nc r="Q222">
      <f>Q59+Q97+Q181+Q44+Q31+Q220+Q12+Q92+Q18+Q124+Q112+Q117+Q77+Q26+Q62+Q105+Q21+Q71+Q109+Q68</f>
    </nc>
  </rcc>
  <rfmt sheetId="2" sqref="Q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2" start="0" length="0">
    <dxf>
      <fill>
        <patternFill patternType="solid">
          <bgColor rgb="FFD9D9D9"/>
        </patternFill>
      </fill>
    </dxf>
  </rfmt>
  <rfmt sheetId="2" sqref="Q222" start="0" length="2147483647">
    <dxf>
      <font>
        <b/>
      </font>
    </dxf>
  </rfmt>
  <rfmt sheetId="2" sqref="Q222" start="0" length="2147483647">
    <dxf>
      <font/>
    </dxf>
  </rfmt>
  <rfmt sheetId="2" sqref="Q222" start="0" length="0">
    <dxf>
      <border>
        <left/>
        <right/>
        <top style="thin">
          <color indexed="64"/>
        </top>
        <bottom/>
      </border>
    </dxf>
  </rfmt>
  <rfmt sheetId="2" sqref="Q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2" sId="2">
    <oc r="R222">
      <f>R97+R59+R181+R44+R31+R220+R12+R92+R18+R124+R105+R117+R77+R68+R26+R62+R21+R71+R109+#REF!</f>
    </oc>
    <nc r="R222">
      <f>R59+R97+R181+R44+R31+R220+R12+R92+R18+R124+R112+R117+R77+R26+R62+R105+R21+R71+R109+R68</f>
    </nc>
  </rcc>
  <rfmt sheetId="2" sqref="R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2" start="0" length="0">
    <dxf>
      <fill>
        <patternFill patternType="solid">
          <bgColor rgb="FFD9D9D9"/>
        </patternFill>
      </fill>
    </dxf>
  </rfmt>
  <rfmt sheetId="2" sqref="R222" start="0" length="2147483647">
    <dxf>
      <font>
        <b/>
      </font>
    </dxf>
  </rfmt>
  <rfmt sheetId="2" sqref="R222" start="0" length="2147483647">
    <dxf>
      <font/>
    </dxf>
  </rfmt>
  <rfmt sheetId="2" sqref="R222" start="0" length="0">
    <dxf>
      <border>
        <left/>
        <right/>
        <top style="thin">
          <color indexed="64"/>
        </top>
        <bottom/>
      </border>
    </dxf>
  </rfmt>
  <rfmt sheetId="2" sqref="R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3" sId="2">
    <oc r="S222">
      <f>S97+S59+S181+S44+S31+S220+S12+S92+S18+S124+S105+S117+S77+S68+S26+S62+S21+S71+S109+#REF!</f>
    </oc>
    <nc r="S222">
      <f>S59+S97+S181+S44+S31+S220+S12+S92+S18+S124+S112+S117+S77+S26+S62+S105+S21+S71+S109+S68</f>
    </nc>
  </rcc>
  <rfmt sheetId="2" sqref="S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2" start="0" length="0">
    <dxf>
      <fill>
        <patternFill patternType="solid">
          <bgColor rgb="FFD9D9D9"/>
        </patternFill>
      </fill>
    </dxf>
  </rfmt>
  <rfmt sheetId="2" sqref="S222" start="0" length="2147483647">
    <dxf>
      <font>
        <b/>
      </font>
    </dxf>
  </rfmt>
  <rfmt sheetId="2" sqref="S222" start="0" length="2147483647">
    <dxf>
      <font/>
    </dxf>
  </rfmt>
  <rfmt sheetId="2" sqref="S222" start="0" length="0">
    <dxf>
      <border>
        <left/>
        <right/>
        <top style="thin">
          <color indexed="64"/>
        </top>
        <bottom/>
      </border>
    </dxf>
  </rfmt>
  <rfmt sheetId="2" sqref="S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2" start="0" length="0">
    <dxf>
      <fill>
        <patternFill patternType="solid">
          <bgColor rgb="FFD9D9D9"/>
        </patternFill>
      </fill>
    </dxf>
  </rfmt>
  <rfmt sheetId="2" sqref="T222" start="0" length="2147483647">
    <dxf>
      <font>
        <b/>
      </font>
    </dxf>
  </rfmt>
  <rfmt sheetId="2" sqref="T222" start="0" length="2147483647">
    <dxf>
      <font/>
    </dxf>
  </rfmt>
  <rfmt sheetId="2" sqref="T222" start="0" length="0">
    <dxf>
      <border>
        <left/>
        <right/>
        <top style="thin">
          <color indexed="64"/>
        </top>
        <bottom/>
      </border>
    </dxf>
  </rfmt>
  <rfmt sheetId="2" sqref="T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2" start="0" length="0">
    <dxf>
      <fill>
        <patternFill patternType="solid">
          <bgColor rgb="FFD9D9D9"/>
        </patternFill>
      </fill>
    </dxf>
  </rfmt>
  <rfmt sheetId="2" sqref="U222" start="0" length="2147483647">
    <dxf>
      <font>
        <b/>
      </font>
    </dxf>
  </rfmt>
  <rfmt sheetId="2" sqref="U222" start="0" length="2147483647">
    <dxf>
      <font/>
    </dxf>
  </rfmt>
  <rfmt sheetId="2" sqref="U222" start="0" length="0">
    <dxf>
      <border>
        <left/>
        <right/>
        <top style="thin">
          <color indexed="64"/>
        </top>
        <bottom/>
      </border>
    </dxf>
  </rfmt>
  <rfmt sheetId="2" sqref="U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2" start="0" length="0">
    <dxf>
      <fill>
        <patternFill patternType="solid">
          <bgColor rgb="FFD9D9D9"/>
        </patternFill>
      </fill>
    </dxf>
  </rfmt>
  <rfmt sheetId="2" sqref="V222" start="0" length="2147483647">
    <dxf>
      <font>
        <b/>
      </font>
    </dxf>
  </rfmt>
  <rfmt sheetId="2" sqref="V222" start="0" length="2147483647">
    <dxf>
      <font/>
    </dxf>
  </rfmt>
  <rfmt sheetId="2" sqref="V222" start="0" length="0">
    <dxf>
      <border>
        <left/>
        <right/>
        <top style="thin">
          <color indexed="64"/>
        </top>
        <bottom/>
      </border>
    </dxf>
  </rfmt>
  <rfmt sheetId="2" sqref="V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4" sId="2">
    <oc r="W222">
      <f>W97+W59+W181+W44+W31+W220+W12+W92+W18+W124+W105+W117+W77+W68+W26+W62+W21+W71+W109+#REF!</f>
    </oc>
    <nc r="W222">
      <f>W59+W97+W181+W44+W31+W220+W12+W92+W18+W124+W112+W117+W77+W26+W62+W105+W21+W71+W109+W68</f>
    </nc>
  </rcc>
  <rfmt sheetId="2" sqref="W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2" start="0" length="0">
    <dxf>
      <fill>
        <patternFill patternType="solid">
          <bgColor rgb="FFD9D9D9"/>
        </patternFill>
      </fill>
    </dxf>
  </rfmt>
  <rfmt sheetId="2" sqref="W222" start="0" length="2147483647">
    <dxf>
      <font>
        <b/>
      </font>
    </dxf>
  </rfmt>
  <rfmt sheetId="2" sqref="W222" start="0" length="2147483647">
    <dxf>
      <font/>
    </dxf>
  </rfmt>
  <rfmt sheetId="2" sqref="W222" start="0" length="0">
    <dxf>
      <border>
        <left/>
        <right/>
        <top style="thin">
          <color indexed="64"/>
        </top>
        <bottom/>
      </border>
    </dxf>
  </rfmt>
  <rfmt sheetId="2" sqref="W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5" sId="2">
    <oc r="X222">
      <f>X97+X59+X181+X44+X31+X220+X12+X92+X18+X124+X105+X117+X77+X68+X26+X62+X21+X71+X109+#REF!</f>
    </oc>
    <nc r="X222">
      <f>X59+X97+X181+X44+X31+X220+X12+X92+X18+X124+X112+X117+X77+X26+X62+X105+X21+X71+X109+X68</f>
    </nc>
  </rcc>
  <rfmt sheetId="2" sqref="X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2" start="0" length="0">
    <dxf>
      <fill>
        <patternFill patternType="solid">
          <bgColor rgb="FFD9D9D9"/>
        </patternFill>
      </fill>
    </dxf>
  </rfmt>
  <rfmt sheetId="2" sqref="X222" start="0" length="2147483647">
    <dxf>
      <font>
        <b/>
      </font>
    </dxf>
  </rfmt>
  <rfmt sheetId="2" sqref="X222" start="0" length="2147483647">
    <dxf>
      <font/>
    </dxf>
  </rfmt>
  <rfmt sheetId="2" sqref="X222" start="0" length="0">
    <dxf>
      <border>
        <left/>
        <right/>
        <top style="thin">
          <color indexed="64"/>
        </top>
        <bottom/>
      </border>
    </dxf>
  </rfmt>
  <rfmt sheetId="2" sqref="X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2" start="0" length="0">
    <dxf>
      <fill>
        <patternFill patternType="solid">
          <bgColor rgb="FFD9D9D9"/>
        </patternFill>
      </fill>
    </dxf>
  </rfmt>
  <rfmt sheetId="2" sqref="Y222" start="0" length="2147483647">
    <dxf>
      <font>
        <b/>
      </font>
    </dxf>
  </rfmt>
  <rfmt sheetId="2" sqref="Y222" start="0" length="2147483647">
    <dxf>
      <font/>
    </dxf>
  </rfmt>
  <rfmt sheetId="2" sqref="Y222" start="0" length="0">
    <dxf>
      <border>
        <left/>
        <right/>
        <top style="thin">
          <color indexed="64"/>
        </top>
        <bottom/>
      </border>
    </dxf>
  </rfmt>
  <rfmt sheetId="2" sqref="Y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2" start="0" length="0">
    <dxf>
      <fill>
        <patternFill patternType="solid">
          <bgColor rgb="FFD9D9D9"/>
        </patternFill>
      </fill>
    </dxf>
  </rfmt>
  <rfmt sheetId="2" sqref="Z222" start="0" length="2147483647">
    <dxf>
      <font>
        <b/>
      </font>
    </dxf>
  </rfmt>
  <rfmt sheetId="2" sqref="Z222" start="0" length="2147483647">
    <dxf>
      <font/>
    </dxf>
  </rfmt>
  <rfmt sheetId="2" sqref="Z222" start="0" length="0">
    <dxf>
      <border>
        <left/>
        <right/>
        <top style="thin">
          <color indexed="64"/>
        </top>
        <bottom/>
      </border>
    </dxf>
  </rfmt>
  <rfmt sheetId="2" sqref="Z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2" start="0" length="0">
    <dxf>
      <fill>
        <patternFill patternType="solid">
          <bgColor rgb="FFD9D9D9"/>
        </patternFill>
      </fill>
    </dxf>
  </rfmt>
  <rfmt sheetId="2" sqref="AA222" start="0" length="2147483647">
    <dxf>
      <font>
        <b/>
      </font>
    </dxf>
  </rfmt>
  <rfmt sheetId="2" sqref="AA222" start="0" length="2147483647">
    <dxf>
      <font/>
    </dxf>
  </rfmt>
  <rfmt sheetId="2" sqref="AA222" start="0" length="0">
    <dxf>
      <border>
        <left/>
        <right/>
        <top style="thin">
          <color indexed="64"/>
        </top>
        <bottom/>
      </border>
    </dxf>
  </rfmt>
  <rfmt sheetId="2" sqref="AA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2" start="0" length="0">
    <dxf>
      <fill>
        <patternFill patternType="solid">
          <bgColor rgb="FFD9D9D9"/>
        </patternFill>
      </fill>
    </dxf>
  </rfmt>
  <rfmt sheetId="2" sqref="AB222" start="0" length="2147483647">
    <dxf>
      <font>
        <b/>
      </font>
    </dxf>
  </rfmt>
  <rfmt sheetId="2" sqref="AB222" start="0" length="2147483647">
    <dxf>
      <font/>
    </dxf>
  </rfmt>
  <rfmt sheetId="2" sqref="AB222" start="0" length="0">
    <dxf>
      <border>
        <left/>
        <right/>
        <top style="thin">
          <color indexed="64"/>
        </top>
        <bottom/>
      </border>
    </dxf>
  </rfmt>
  <rfmt sheetId="2" sqref="AB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2" start="0" length="0">
    <dxf>
      <fill>
        <patternFill patternType="solid">
          <bgColor rgb="FFD9D9D9"/>
        </patternFill>
      </fill>
    </dxf>
  </rfmt>
  <rfmt sheetId="2" sqref="AC222" start="0" length="2147483647">
    <dxf>
      <font>
        <b/>
      </font>
    </dxf>
  </rfmt>
  <rfmt sheetId="2" sqref="AC222" start="0" length="2147483647">
    <dxf>
      <font/>
    </dxf>
  </rfmt>
  <rfmt sheetId="2" sqref="AC222" start="0" length="0">
    <dxf>
      <border>
        <left/>
        <right/>
        <top style="thin">
          <color indexed="64"/>
        </top>
        <bottom/>
      </border>
    </dxf>
  </rfmt>
  <rfmt sheetId="2" sqref="AC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2" start="0" length="0">
    <dxf>
      <fill>
        <patternFill patternType="solid">
          <bgColor rgb="FFD9D9D9"/>
        </patternFill>
      </fill>
    </dxf>
  </rfmt>
  <rfmt sheetId="2" sqref="AD222" start="0" length="2147483647">
    <dxf>
      <font>
        <b/>
      </font>
    </dxf>
  </rfmt>
  <rfmt sheetId="2" sqref="AD222" start="0" length="2147483647">
    <dxf>
      <font/>
    </dxf>
  </rfmt>
  <rfmt sheetId="2" sqref="AD222" start="0" length="0">
    <dxf>
      <border>
        <left/>
        <right/>
        <top style="thin">
          <color indexed="64"/>
        </top>
        <bottom/>
      </border>
    </dxf>
  </rfmt>
  <rfmt sheetId="2" sqref="AD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6" sId="2">
    <oc r="AE222">
      <f>AE97+AE59+AE181+AE44+AE31+AE220+AE12+AE92+AE18+AE124+AE105+AE117+AE77+AE68+AE26+AE62+AE21+AE71+AE109+#REF!</f>
    </oc>
    <nc r="AE222">
      <f>AE59+AE97+AE181+AE44+AE31+AE220+AE12+AE92+AE18+AE124+AE112+AE117+AE77+AE26+AE62+AE105+AE21+AE71+AE109+AE68</f>
    </nc>
  </rcc>
  <rfmt sheetId="2" sqref="AE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2" start="0" length="0">
    <dxf>
      <fill>
        <patternFill patternType="solid">
          <bgColor rgb="FFD9D9D9"/>
        </patternFill>
      </fill>
    </dxf>
  </rfmt>
  <rfmt sheetId="2" sqref="AE222" start="0" length="2147483647">
    <dxf>
      <font/>
    </dxf>
  </rfmt>
  <rfmt sheetId="2" sqref="AE222" start="0" length="2147483647">
    <dxf>
      <font/>
    </dxf>
  </rfmt>
  <rfmt sheetId="2" sqref="AE222" start="0" length="0">
    <dxf>
      <border>
        <left/>
        <right/>
        <top style="thin">
          <color indexed="64"/>
        </top>
        <bottom/>
      </border>
    </dxf>
  </rfmt>
  <rfmt sheetId="2" sqref="AE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2" start="0" length="0">
    <dxf>
      <fill>
        <patternFill patternType="solid">
          <bgColor rgb="FFD9D9D9"/>
        </patternFill>
      </fill>
    </dxf>
  </rfmt>
  <rfmt sheetId="2" sqref="AF222" start="0" length="2147483647">
    <dxf>
      <font>
        <b/>
      </font>
    </dxf>
  </rfmt>
  <rfmt sheetId="2" sqref="AF222" start="0" length="2147483647">
    <dxf>
      <font/>
    </dxf>
  </rfmt>
  <rfmt sheetId="2" sqref="AF222" start="0" length="0">
    <dxf>
      <border>
        <left/>
        <right/>
        <top style="thin">
          <color indexed="64"/>
        </top>
        <bottom/>
      </border>
    </dxf>
  </rfmt>
  <rfmt sheetId="2" sqref="AF222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807" sId="2" numFmtId="4">
    <oc r="J224">
      <v>50000</v>
    </oc>
    <nc r="J224">
      <v>0</v>
    </nc>
  </rcc>
  <rcc rId="4808" sId="2" numFmtId="4">
    <oc r="AC224">
      <v>50000</v>
    </oc>
    <nc r="AC224">
      <v>0</v>
    </nc>
  </rcc>
  <rcc rId="4809" sId="2" numFmtId="4">
    <oc r="J227">
      <v>287300</v>
    </oc>
    <nc r="J227">
      <v>0</v>
    </nc>
  </rcc>
  <rcc rId="4810" sId="2" numFmtId="4">
    <oc r="AC227">
      <v>287300</v>
    </oc>
    <nc r="AC227">
      <v>0</v>
    </nc>
  </rcc>
  <rrc rId="4811" sId="2" ref="A228:XFD228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28:AF228" start="0" length="0">
    <dxf>
      <fill>
        <patternFill patternType="none">
          <bgColor indexed="65"/>
        </patternFill>
      </fill>
    </dxf>
  </rfmt>
  <rfmt sheetId="2" sqref="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8" start="0" length="2147483647">
    <dxf>
      <font/>
    </dxf>
  </rfmt>
  <rfmt sheetId="2" sqref="A228" start="0" length="2147483647">
    <dxf>
      <font/>
    </dxf>
  </rfmt>
  <rfmt sheetId="2" sqref="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8" start="0" length="2147483647">
    <dxf>
      <font/>
    </dxf>
  </rfmt>
  <rfmt sheetId="2" sqref="B228" start="0" length="2147483647">
    <dxf>
      <font/>
    </dxf>
  </rfmt>
  <rfmt sheetId="2" sqref="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8" start="0" length="2147483647">
    <dxf>
      <font/>
    </dxf>
  </rfmt>
  <rfmt sheetId="2" sqref="C228" start="0" length="2147483647">
    <dxf>
      <font/>
    </dxf>
  </rfmt>
  <rfmt sheetId="2" sqref="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8" start="0" length="2147483647">
    <dxf>
      <font/>
    </dxf>
  </rfmt>
  <rfmt sheetId="2" sqref="D228" start="0" length="2147483647">
    <dxf>
      <font/>
    </dxf>
  </rfmt>
  <rfmt sheetId="2" sqref="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8" start="0" length="2147483647">
    <dxf>
      <font/>
    </dxf>
  </rfmt>
  <rfmt sheetId="2" sqref="E228" start="0" length="2147483647">
    <dxf>
      <font/>
    </dxf>
  </rfmt>
  <rfmt sheetId="2" sqref="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8" start="0" length="2147483647">
    <dxf>
      <font/>
    </dxf>
  </rfmt>
  <rfmt sheetId="2" sqref="F228" start="0" length="2147483647">
    <dxf>
      <font/>
    </dxf>
  </rfmt>
  <rfmt sheetId="2" sqref="G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8" start="0" length="2147483647">
    <dxf>
      <font/>
    </dxf>
  </rfmt>
  <rfmt sheetId="2" sqref="G228" start="0" length="2147483647">
    <dxf>
      <font/>
    </dxf>
  </rfmt>
  <rfmt sheetId="2" sqref="H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8" start="0" length="2147483647">
    <dxf>
      <font/>
    </dxf>
  </rfmt>
  <rfmt sheetId="2" sqref="H228" start="0" length="2147483647">
    <dxf>
      <font/>
    </dxf>
  </rfmt>
  <rfmt sheetId="2" sqref="I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8" start="0" length="2147483647">
    <dxf>
      <font/>
    </dxf>
  </rfmt>
  <rfmt sheetId="2" sqref="I228" start="0" length="2147483647">
    <dxf>
      <font/>
    </dxf>
  </rfmt>
  <rfmt sheetId="2" sqref="J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8" start="0" length="2147483647">
    <dxf>
      <font/>
    </dxf>
  </rfmt>
  <rfmt sheetId="2" sqref="J228" start="0" length="2147483647">
    <dxf>
      <font/>
    </dxf>
  </rfmt>
  <rfmt sheetId="2" sqref="K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8" start="0" length="2147483647">
    <dxf>
      <font/>
    </dxf>
  </rfmt>
  <rfmt sheetId="2" sqref="K228" start="0" length="2147483647">
    <dxf>
      <font/>
    </dxf>
  </rfmt>
  <rfmt sheetId="2" sqref="L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8" start="0" length="2147483647">
    <dxf>
      <font/>
    </dxf>
  </rfmt>
  <rfmt sheetId="2" sqref="L228" start="0" length="2147483647">
    <dxf>
      <font/>
    </dxf>
  </rfmt>
  <rfmt sheetId="2" sqref="M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8" start="0" length="2147483647">
    <dxf>
      <font/>
    </dxf>
  </rfmt>
  <rfmt sheetId="2" sqref="M228" start="0" length="2147483647">
    <dxf>
      <font/>
    </dxf>
  </rfmt>
  <rfmt sheetId="2" sqref="N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8" start="0" length="2147483647">
    <dxf>
      <font/>
    </dxf>
  </rfmt>
  <rfmt sheetId="2" sqref="N228" start="0" length="2147483647">
    <dxf>
      <font/>
    </dxf>
  </rfmt>
  <rfmt sheetId="2" sqref="O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8" start="0" length="2147483647">
    <dxf>
      <font/>
    </dxf>
  </rfmt>
  <rfmt sheetId="2" sqref="O228" start="0" length="2147483647">
    <dxf>
      <font/>
    </dxf>
  </rfmt>
  <rfmt sheetId="2" sqref="P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8" start="0" length="2147483647">
    <dxf>
      <font/>
    </dxf>
  </rfmt>
  <rfmt sheetId="2" sqref="P228" start="0" length="2147483647">
    <dxf>
      <font/>
    </dxf>
  </rfmt>
  <rfmt sheetId="2" sqref="Q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8" start="0" length="2147483647">
    <dxf>
      <font/>
    </dxf>
  </rfmt>
  <rfmt sheetId="2" sqref="Q228" start="0" length="2147483647">
    <dxf>
      <font/>
    </dxf>
  </rfmt>
  <rfmt sheetId="2" sqref="R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8" start="0" length="2147483647">
    <dxf>
      <font/>
    </dxf>
  </rfmt>
  <rfmt sheetId="2" sqref="R228" start="0" length="2147483647">
    <dxf>
      <font/>
    </dxf>
  </rfmt>
  <rfmt sheetId="2" sqref="S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8" start="0" length="2147483647">
    <dxf>
      <font/>
    </dxf>
  </rfmt>
  <rfmt sheetId="2" sqref="S228" start="0" length="2147483647">
    <dxf>
      <font/>
    </dxf>
  </rfmt>
  <rfmt sheetId="2" sqref="T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8" start="0" length="2147483647">
    <dxf>
      <font/>
    </dxf>
  </rfmt>
  <rfmt sheetId="2" sqref="T228" start="0" length="2147483647">
    <dxf>
      <font/>
    </dxf>
  </rfmt>
  <rfmt sheetId="2" sqref="U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8" start="0" length="2147483647">
    <dxf>
      <font/>
    </dxf>
  </rfmt>
  <rfmt sheetId="2" sqref="U228" start="0" length="2147483647">
    <dxf>
      <font/>
    </dxf>
  </rfmt>
  <rfmt sheetId="2" sqref="V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8" start="0" length="2147483647">
    <dxf>
      <font/>
    </dxf>
  </rfmt>
  <rfmt sheetId="2" sqref="V228" start="0" length="2147483647">
    <dxf>
      <font/>
    </dxf>
  </rfmt>
  <rfmt sheetId="2" sqref="W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8" start="0" length="2147483647">
    <dxf>
      <font/>
    </dxf>
  </rfmt>
  <rfmt sheetId="2" sqref="W228" start="0" length="2147483647">
    <dxf>
      <font/>
    </dxf>
  </rfmt>
  <rfmt sheetId="2" sqref="X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8" start="0" length="2147483647">
    <dxf>
      <font/>
    </dxf>
  </rfmt>
  <rfmt sheetId="2" sqref="X228" start="0" length="2147483647">
    <dxf>
      <font/>
    </dxf>
  </rfmt>
  <rfmt sheetId="2" sqref="Y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8" start="0" length="2147483647">
    <dxf>
      <font/>
    </dxf>
  </rfmt>
  <rfmt sheetId="2" sqref="Y228" start="0" length="2147483647">
    <dxf>
      <font/>
    </dxf>
  </rfmt>
  <rfmt sheetId="2" sqref="Z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8" start="0" length="0">
    <dxf>
      <fill>
        <patternFill patternType="solid">
          <bgColor rgb="FFF2F2F2"/>
        </patternFill>
      </fill>
    </dxf>
  </rfmt>
  <rfmt sheetId="2" sqref="Z228" start="0" length="2147483647">
    <dxf>
      <font/>
    </dxf>
  </rfmt>
  <rfmt sheetId="2" sqref="Z228" start="0" length="2147483647">
    <dxf>
      <font/>
    </dxf>
  </rfmt>
  <rfmt sheetId="2" sqref="A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8" start="0" length="0">
    <dxf>
      <fill>
        <patternFill patternType="solid">
          <bgColor rgb="FFF2F2F2"/>
        </patternFill>
      </fill>
    </dxf>
  </rfmt>
  <rfmt sheetId="2" sqref="AA228" start="0" length="2147483647">
    <dxf>
      <font/>
    </dxf>
  </rfmt>
  <rfmt sheetId="2" sqref="AA228" start="0" length="2147483647">
    <dxf>
      <font/>
    </dxf>
  </rfmt>
  <rfmt sheetId="2" sqref="A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8" start="0" length="0">
    <dxf>
      <fill>
        <patternFill patternType="solid">
          <bgColor rgb="FFF2F2F2"/>
        </patternFill>
      </fill>
    </dxf>
  </rfmt>
  <rfmt sheetId="2" sqref="AB228" start="0" length="2147483647">
    <dxf>
      <font/>
    </dxf>
  </rfmt>
  <rfmt sheetId="2" sqref="AB228" start="0" length="2147483647">
    <dxf>
      <font/>
    </dxf>
  </rfmt>
  <rfmt sheetId="2" sqref="A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8" start="0" length="0">
    <dxf>
      <fill>
        <patternFill patternType="solid">
          <bgColor rgb="FFF2F2F2"/>
        </patternFill>
      </fill>
    </dxf>
  </rfmt>
  <rfmt sheetId="2" sqref="AC228" start="0" length="2147483647">
    <dxf>
      <font/>
    </dxf>
  </rfmt>
  <rfmt sheetId="2" sqref="AC228" start="0" length="2147483647">
    <dxf>
      <font/>
    </dxf>
  </rfmt>
  <rfmt sheetId="2" sqref="A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8" start="0" length="0">
    <dxf>
      <fill>
        <patternFill patternType="solid">
          <bgColor rgb="FFF2F2F2"/>
        </patternFill>
      </fill>
    </dxf>
  </rfmt>
  <rfmt sheetId="2" sqref="AD228" start="0" length="2147483647">
    <dxf>
      <font/>
    </dxf>
  </rfmt>
  <rfmt sheetId="2" sqref="AD228" start="0" length="2147483647">
    <dxf>
      <font/>
    </dxf>
  </rfmt>
  <rfmt sheetId="2" sqref="A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8" start="0" length="0">
    <dxf>
      <fill>
        <patternFill patternType="solid">
          <bgColor rgb="FFF2F2F2"/>
        </patternFill>
      </fill>
    </dxf>
  </rfmt>
  <rfmt sheetId="2" sqref="AE228" start="0" length="2147483647">
    <dxf>
      <font/>
    </dxf>
  </rfmt>
  <rfmt sheetId="2" sqref="AE228" start="0" length="2147483647">
    <dxf>
      <font/>
    </dxf>
  </rfmt>
  <rfmt sheetId="2" sqref="A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8" start="0" length="0">
    <dxf>
      <fill>
        <patternFill patternType="solid">
          <bgColor rgb="FFF2F2F2"/>
        </patternFill>
      </fill>
    </dxf>
  </rfmt>
  <rfmt sheetId="2" sqref="AF228" start="0" length="2147483647">
    <dxf>
      <font/>
    </dxf>
  </rfmt>
  <rfmt sheetId="2" sqref="AF228" start="0" length="2147483647">
    <dxf>
      <font/>
    </dxf>
  </rfmt>
  <rcc rId="4812" sId="2">
    <nc r="B228">
      <v>28263</v>
    </nc>
  </rcc>
  <rfmt sheetId="2" sqref="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8" start="0" length="2147483647">
    <dxf>
      <font/>
    </dxf>
  </rfmt>
  <rfmt sheetId="2" sqref="B228" start="0" length="2147483647">
    <dxf>
      <font/>
    </dxf>
  </rfmt>
  <rcc rId="4813" sId="2">
    <nc r="C228" t="inlineStr">
      <is>
        <t>JBU8 Comdty</t>
      </is>
    </nc>
  </rcc>
  <rfmt sheetId="2" sqref="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8" start="0" length="2147483647">
    <dxf>
      <font/>
    </dxf>
  </rfmt>
  <rfmt sheetId="2" sqref="C228" start="0" length="2147483647">
    <dxf>
      <font/>
    </dxf>
  </rfmt>
  <rcc rId="4814" sId="2">
    <nc r="E228" t="inlineStr">
      <is>
        <t>JPN 10Y Bond(Ose) Sep18</t>
      </is>
    </nc>
  </rcc>
  <rfmt sheetId="2" sqref="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8" start="0" length="2147483647">
    <dxf>
      <font/>
    </dxf>
  </rfmt>
  <rfmt sheetId="2" sqref="E228" start="0" length="2147483647">
    <dxf>
      <font/>
    </dxf>
  </rfmt>
  <rcc rId="4815" sId="2">
    <nc r="D228">
      <f>_xll.BDP(C228,$D$3)</f>
    </nc>
  </rcc>
  <rfmt sheetId="2" sqref="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8" start="0" length="2147483647">
    <dxf>
      <font/>
    </dxf>
  </rfmt>
  <rfmt sheetId="2" sqref="D228" start="0" length="2147483647">
    <dxf>
      <font/>
    </dxf>
  </rfmt>
  <rcc rId="4816" sId="2">
    <nc r="F228">
      <f>_xll.BDP(C228,$F$3)</f>
    </nc>
  </rcc>
  <rfmt sheetId="2" sqref="F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8" start="0" length="2147483647">
    <dxf>
      <font/>
    </dxf>
  </rfmt>
  <rfmt sheetId="2" sqref="F228" start="0" length="2147483647">
    <dxf>
      <font/>
    </dxf>
  </rfmt>
  <rcc rId="4817" sId="2">
    <nc r="G228">
      <f>_xll.BDP(C228,$G$3)</f>
    </nc>
  </rcc>
  <rfmt sheetId="2" sqref="G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8" start="0" length="2147483647">
    <dxf>
      <font/>
    </dxf>
  </rfmt>
  <rfmt sheetId="2" sqref="G228" start="0" length="2147483647">
    <dxf>
      <font/>
    </dxf>
  </rfmt>
  <rcc rId="4818" sId="2">
    <nc r="Z228">
      <f>_xll.BDH(C228,$Z$3,$D$1,$D$1)</f>
    </nc>
  </rcc>
  <rfmt sheetId="2" sqref="Z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8" start="0" length="0">
    <dxf>
      <fill>
        <patternFill patternType="solid">
          <bgColor rgb="FFF2F2F2"/>
        </patternFill>
      </fill>
    </dxf>
  </rfmt>
  <rfmt sheetId="2" sqref="Z228" start="0" length="2147483647">
    <dxf>
      <font/>
    </dxf>
  </rfmt>
  <rfmt sheetId="2" sqref="Z228" start="0" length="2147483647">
    <dxf>
      <font/>
    </dxf>
  </rfmt>
  <rcc rId="4819" sId="2">
    <nc r="H228">
      <f>IF(OR(OR(G228="#N/A N/A",G228="#N/A Real Time"),OR(F228="#N/A N/A",F228="#N/A Real Time")),0,  G228 - F228)</f>
    </nc>
  </rcc>
  <rfmt sheetId="2" sqref="H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8" start="0" length="2147483647">
    <dxf>
      <font/>
    </dxf>
  </rfmt>
  <rfmt sheetId="2" sqref="H228" start="0" length="2147483647">
    <dxf>
      <font/>
    </dxf>
  </rfmt>
  <rcc rId="4820" sId="2">
    <nc r="I228">
      <f>IF(OR(F228=0,F228="#N/A N/A"),0,H228 / F228*100)</f>
    </nc>
  </rcc>
  <rfmt sheetId="2" sqref="I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8" start="0" length="2147483647">
    <dxf>
      <font/>
    </dxf>
  </rfmt>
  <rfmt sheetId="2" sqref="I228" start="0" length="2147483647">
    <dxf>
      <font/>
    </dxf>
  </rfmt>
  <rcc rId="4821" sId="2" numFmtId="4">
    <nc r="J228">
      <v>-60</v>
    </nc>
  </rcc>
  <rfmt sheetId="2" sqref="J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8" start="0" length="2147483647">
    <dxf>
      <font/>
    </dxf>
  </rfmt>
  <rfmt sheetId="2" sqref="J228" start="0" length="2147483647">
    <dxf>
      <font/>
    </dxf>
  </rfmt>
  <rcc rId="4822" sId="2">
    <nc r="K228">
      <f>CONCATENATE(D238,D228, " Curncy")</f>
    </nc>
  </rcc>
  <rfmt sheetId="2" sqref="K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8" start="0" length="2147483647">
    <dxf>
      <font/>
    </dxf>
  </rfmt>
  <rfmt sheetId="2" sqref="K228" start="0" length="2147483647">
    <dxf>
      <font/>
    </dxf>
  </rfmt>
  <rcc rId="4823" sId="2">
    <nc r="L228">
      <f>IF(D228 = D238,1,_xll.BDP(K228,$L$3))</f>
    </nc>
  </rcc>
  <rfmt sheetId="2" sqref="L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8" start="0" length="2147483647">
    <dxf>
      <font/>
    </dxf>
  </rfmt>
  <rfmt sheetId="2" sqref="L228" start="0" length="2147483647">
    <dxf>
      <font/>
    </dxf>
  </rfmt>
  <rcc rId="4824" sId="2">
    <nc r="M228">
      <f>IF(D228 = D238,1,_xll.BDP(K228,$M$3)*L228)</f>
    </nc>
  </rcc>
  <rfmt sheetId="2" sqref="M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8" start="0" length="2147483647">
    <dxf>
      <font/>
    </dxf>
  </rfmt>
  <rfmt sheetId="2" sqref="M228" start="0" length="2147483647">
    <dxf>
      <font/>
    </dxf>
  </rfmt>
  <rcc rId="4825" sId="2">
    <nc r="N228">
      <f>H228*J228*T228/M228</f>
    </nc>
  </rcc>
  <rfmt sheetId="2" sqref="N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8" start="0" length="2147483647">
    <dxf>
      <font/>
    </dxf>
  </rfmt>
  <rfmt sheetId="2" sqref="N228" start="0" length="2147483647">
    <dxf>
      <font/>
    </dxf>
  </rfmt>
  <rcc rId="4826" sId="2">
    <nc r="O228">
      <f>N228 / Y238</f>
    </nc>
  </rcc>
  <rfmt sheetId="2" sqref="O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8" start="0" length="2147483647">
    <dxf>
      <font/>
    </dxf>
  </rfmt>
  <rfmt sheetId="2" sqref="O228" start="0" length="2147483647">
    <dxf>
      <font/>
    </dxf>
  </rfmt>
  <rcc rId="4827" sId="2">
    <nc r="P228">
      <f>IF(J228=0,0,G228*J228*T228/M228)</f>
    </nc>
  </rcc>
  <rfmt sheetId="2" sqref="P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8" start="0" length="2147483647">
    <dxf>
      <font/>
    </dxf>
  </rfmt>
  <rfmt sheetId="2" sqref="P228" start="0" length="2147483647">
    <dxf>
      <font/>
    </dxf>
  </rfmt>
  <rcc rId="4828" sId="2">
    <nc r="Q228">
      <f>P228 / Y238*100</f>
    </nc>
  </rcc>
  <rfmt sheetId="2" sqref="Q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8" start="0" length="2147483647">
    <dxf>
      <font/>
    </dxf>
  </rfmt>
  <rfmt sheetId="2" sqref="Q228" start="0" length="2147483647">
    <dxf>
      <font/>
    </dxf>
  </rfmt>
  <rcc rId="4829" sId="2">
    <nc r="R228">
      <f>IF(Q228&lt;0,Q228,0)</f>
    </nc>
  </rcc>
  <rfmt sheetId="2" sqref="R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8" start="0" length="2147483647">
    <dxf>
      <font/>
    </dxf>
  </rfmt>
  <rfmt sheetId="2" sqref="R228" start="0" length="2147483647">
    <dxf>
      <font/>
    </dxf>
  </rfmt>
  <rcc rId="4830" sId="2">
    <nc r="S228">
      <f>IF(Q228&gt;0,Q228,0)</f>
    </nc>
  </rcc>
  <rfmt sheetId="2" sqref="S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8" start="0" length="2147483647">
    <dxf>
      <font/>
    </dxf>
  </rfmt>
  <rfmt sheetId="2" sqref="S228" start="0" length="2147483647">
    <dxf>
      <font/>
    </dxf>
  </rfmt>
  <rcc rId="4831" sId="2">
    <nc r="T228">
      <f>IF(EXACT(D228,UPPER(D228)),1,0.01)/V228</f>
    </nc>
  </rcc>
  <rfmt sheetId="2" sqref="T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8" start="0" length="2147483647">
    <dxf>
      <font/>
    </dxf>
  </rfmt>
  <rfmt sheetId="2" sqref="T228" start="0" length="2147483647">
    <dxf>
      <font/>
    </dxf>
  </rfmt>
  <rcc rId="4832" sId="2">
    <nc r="U228">
      <v>4</v>
    </nc>
  </rcc>
  <rfmt sheetId="2" sqref="U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8" start="0" length="2147483647">
    <dxf>
      <font/>
    </dxf>
  </rfmt>
  <rfmt sheetId="2" sqref="U228" start="0" length="2147483647">
    <dxf>
      <font/>
    </dxf>
  </rfmt>
  <rcc rId="4833" sId="2">
    <nc r="V228">
      <v>9.9999999999999995E-7</v>
    </nc>
  </rcc>
  <rfmt sheetId="2" sqref="V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8" start="0" length="2147483647">
    <dxf>
      <font/>
    </dxf>
  </rfmt>
  <rfmt sheetId="2" sqref="V228" start="0" length="2147483647">
    <dxf>
      <font/>
    </dxf>
  </rfmt>
  <rcc rId="4834" sId="2">
    <nc r="W228">
      <f>IF(AND(Q228&lt;0,O228&gt;0),O228,0)</f>
    </nc>
  </rcc>
  <rfmt sheetId="2" sqref="W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8" start="0" length="2147483647">
    <dxf>
      <font/>
    </dxf>
  </rfmt>
  <rfmt sheetId="2" sqref="W228" start="0" length="2147483647">
    <dxf>
      <font/>
    </dxf>
  </rfmt>
  <rcc rId="4835" sId="2">
    <nc r="X228">
      <f>IF(AND(Q228&gt;0,O228&gt;0),O228,0)</f>
    </nc>
  </rcc>
  <rfmt sheetId="2" sqref="X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8" start="0" length="2147483647">
    <dxf>
      <font/>
    </dxf>
  </rfmt>
  <rfmt sheetId="2" sqref="X228" start="0" length="2147483647">
    <dxf>
      <font/>
    </dxf>
  </rfmt>
  <rcc rId="4836" sId="2">
    <nc r="AA228">
      <f>IF(OR(OR(F228="#N/A N/A",F228="#N/A Real Time"),OR(Z228="#N/A N/A",Z228="#N/A Real Time")),0,  F228 - Z228)</f>
    </nc>
  </rcc>
  <rfmt sheetId="2" sqref="AA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8" start="0" length="0">
    <dxf>
      <fill>
        <patternFill patternType="solid">
          <bgColor rgb="FFF2F2F2"/>
        </patternFill>
      </fill>
    </dxf>
  </rfmt>
  <rfmt sheetId="2" sqref="AA228" start="0" length="2147483647">
    <dxf>
      <font/>
    </dxf>
  </rfmt>
  <rfmt sheetId="2" sqref="AA228" start="0" length="2147483647">
    <dxf>
      <font/>
    </dxf>
  </rfmt>
  <rcc rId="4837" sId="2">
    <nc r="AB228">
      <f>IF(OR(Z228=0,Z228="#N/A N/A"),0,AA228 / Z228*100)</f>
    </nc>
  </rcc>
  <rfmt sheetId="2" sqref="AB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8" start="0" length="0">
    <dxf>
      <fill>
        <patternFill patternType="solid">
          <bgColor rgb="FFF2F2F2"/>
        </patternFill>
      </fill>
    </dxf>
  </rfmt>
  <rfmt sheetId="2" sqref="AB228" start="0" length="2147483647">
    <dxf>
      <font/>
    </dxf>
  </rfmt>
  <rfmt sheetId="2" sqref="AB228" start="0" length="2147483647">
    <dxf>
      <font/>
    </dxf>
  </rfmt>
  <rcc rId="4838" sId="2" numFmtId="4">
    <nc r="AC228">
      <v>-60</v>
    </nc>
  </rcc>
  <rfmt sheetId="2" sqref="AC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8" start="0" length="0">
    <dxf>
      <fill>
        <patternFill patternType="solid">
          <bgColor rgb="FFF2F2F2"/>
        </patternFill>
      </fill>
    </dxf>
  </rfmt>
  <rfmt sheetId="2" sqref="AC228" start="0" length="2147483647">
    <dxf>
      <font/>
    </dxf>
  </rfmt>
  <rfmt sheetId="2" sqref="AC228" start="0" length="2147483647">
    <dxf>
      <font/>
    </dxf>
  </rfmt>
  <rcc rId="4839" sId="2">
    <nc r="AD228">
      <f>IF(D228 = D238,1,_xll.BDP(K228,$AD$3)*L228)</f>
    </nc>
  </rcc>
  <rfmt sheetId="2" sqref="AD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8" start="0" length="0">
    <dxf>
      <fill>
        <patternFill patternType="solid">
          <bgColor rgb="FFF2F2F2"/>
        </patternFill>
      </fill>
    </dxf>
  </rfmt>
  <rfmt sheetId="2" sqref="AD228" start="0" length="2147483647">
    <dxf>
      <font/>
    </dxf>
  </rfmt>
  <rfmt sheetId="2" sqref="AD228" start="0" length="2147483647">
    <dxf>
      <font/>
    </dxf>
  </rfmt>
  <rcc rId="4840" sId="2">
    <nc r="AE228">
      <f>AA228*AC228*T228/AD228 / AF238</f>
    </nc>
  </rcc>
  <rfmt sheetId="2" sqref="AE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8" start="0" length="0">
    <dxf>
      <fill>
        <patternFill patternType="solid">
          <bgColor rgb="FFF2F2F2"/>
        </patternFill>
      </fill>
    </dxf>
  </rfmt>
  <rfmt sheetId="2" sqref="AE228" start="0" length="2147483647">
    <dxf>
      <font/>
    </dxf>
  </rfmt>
  <rfmt sheetId="2" sqref="AE228" start="0" length="2147483647">
    <dxf>
      <font/>
    </dxf>
  </rfmt>
  <rcc rId="4841" sId="2" numFmtId="4">
    <oc r="J229">
      <v>-640</v>
    </oc>
    <nc r="J229">
      <v>0</v>
    </nc>
  </rcc>
  <rcc rId="4842" sId="2" numFmtId="4">
    <oc r="AC229">
      <v>-640</v>
    </oc>
    <nc r="AC229">
      <v>0</v>
    </nc>
  </rcc>
  <rrc rId="4843" sId="2" ref="A230:XFD230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0:AF230" start="0" length="0">
    <dxf>
      <fill>
        <patternFill patternType="none">
          <bgColor indexed="65"/>
        </patternFill>
      </fill>
    </dxf>
  </rfmt>
  <rfmt sheetId="2" sqref="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0" start="0" length="2147483647">
    <dxf>
      <font/>
    </dxf>
  </rfmt>
  <rfmt sheetId="2" sqref="A230" start="0" length="2147483647">
    <dxf>
      <font/>
    </dxf>
  </rfmt>
  <rfmt sheetId="2" sqref="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0" start="0" length="2147483647">
    <dxf>
      <font/>
    </dxf>
  </rfmt>
  <rfmt sheetId="2" sqref="B230" start="0" length="2147483647">
    <dxf>
      <font/>
    </dxf>
  </rfmt>
  <rfmt sheetId="2" sqref="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0" start="0" length="2147483647">
    <dxf>
      <font/>
    </dxf>
  </rfmt>
  <rfmt sheetId="2" sqref="C230" start="0" length="2147483647">
    <dxf>
      <font/>
    </dxf>
  </rfmt>
  <rfmt sheetId="2" sqref="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0" start="0" length="2147483647">
    <dxf>
      <font/>
    </dxf>
  </rfmt>
  <rfmt sheetId="2" sqref="D230" start="0" length="2147483647">
    <dxf>
      <font/>
    </dxf>
  </rfmt>
  <rfmt sheetId="2" sqref="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0" start="0" length="2147483647">
    <dxf>
      <font/>
    </dxf>
  </rfmt>
  <rfmt sheetId="2" sqref="E230" start="0" length="2147483647">
    <dxf>
      <font/>
    </dxf>
  </rfmt>
  <rfmt sheetId="2" sqref="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0" start="0" length="2147483647">
    <dxf>
      <font/>
    </dxf>
  </rfmt>
  <rfmt sheetId="2" sqref="F230" start="0" length="2147483647">
    <dxf>
      <font/>
    </dxf>
  </rfmt>
  <rfmt sheetId="2" sqref="G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0" start="0" length="2147483647">
    <dxf>
      <font/>
    </dxf>
  </rfmt>
  <rfmt sheetId="2" sqref="G230" start="0" length="2147483647">
    <dxf>
      <font/>
    </dxf>
  </rfmt>
  <rfmt sheetId="2" sqref="H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0" start="0" length="2147483647">
    <dxf>
      <font/>
    </dxf>
  </rfmt>
  <rfmt sheetId="2" sqref="H230" start="0" length="2147483647">
    <dxf>
      <font/>
    </dxf>
  </rfmt>
  <rfmt sheetId="2" sqref="I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0" start="0" length="2147483647">
    <dxf>
      <font/>
    </dxf>
  </rfmt>
  <rfmt sheetId="2" sqref="I230" start="0" length="2147483647">
    <dxf>
      <font/>
    </dxf>
  </rfmt>
  <rfmt sheetId="2" sqref="J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0" start="0" length="2147483647">
    <dxf>
      <font/>
    </dxf>
  </rfmt>
  <rfmt sheetId="2" sqref="J230" start="0" length="2147483647">
    <dxf>
      <font/>
    </dxf>
  </rfmt>
  <rfmt sheetId="2" sqref="K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0" start="0" length="2147483647">
    <dxf>
      <font/>
    </dxf>
  </rfmt>
  <rfmt sheetId="2" sqref="K230" start="0" length="2147483647">
    <dxf>
      <font/>
    </dxf>
  </rfmt>
  <rfmt sheetId="2" sqref="L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0" start="0" length="2147483647">
    <dxf>
      <font/>
    </dxf>
  </rfmt>
  <rfmt sheetId="2" sqref="L230" start="0" length="2147483647">
    <dxf>
      <font/>
    </dxf>
  </rfmt>
  <rfmt sheetId="2" sqref="M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0" start="0" length="2147483647">
    <dxf>
      <font/>
    </dxf>
  </rfmt>
  <rfmt sheetId="2" sqref="M230" start="0" length="2147483647">
    <dxf>
      <font/>
    </dxf>
  </rfmt>
  <rfmt sheetId="2" sqref="N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0" start="0" length="2147483647">
    <dxf>
      <font/>
    </dxf>
  </rfmt>
  <rfmt sheetId="2" sqref="N230" start="0" length="2147483647">
    <dxf>
      <font/>
    </dxf>
  </rfmt>
  <rfmt sheetId="2" sqref="O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0" start="0" length="2147483647">
    <dxf>
      <font/>
    </dxf>
  </rfmt>
  <rfmt sheetId="2" sqref="O230" start="0" length="2147483647">
    <dxf>
      <font/>
    </dxf>
  </rfmt>
  <rfmt sheetId="2" sqref="P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0" start="0" length="2147483647">
    <dxf>
      <font/>
    </dxf>
  </rfmt>
  <rfmt sheetId="2" sqref="P230" start="0" length="2147483647">
    <dxf>
      <font/>
    </dxf>
  </rfmt>
  <rfmt sheetId="2" sqref="Q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0" start="0" length="2147483647">
    <dxf>
      <font/>
    </dxf>
  </rfmt>
  <rfmt sheetId="2" sqref="Q230" start="0" length="2147483647">
    <dxf>
      <font/>
    </dxf>
  </rfmt>
  <rfmt sheetId="2" sqref="R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0" start="0" length="2147483647">
    <dxf>
      <font/>
    </dxf>
  </rfmt>
  <rfmt sheetId="2" sqref="R230" start="0" length="2147483647">
    <dxf>
      <font/>
    </dxf>
  </rfmt>
  <rfmt sheetId="2" sqref="S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0" start="0" length="2147483647">
    <dxf>
      <font/>
    </dxf>
  </rfmt>
  <rfmt sheetId="2" sqref="S230" start="0" length="2147483647">
    <dxf>
      <font/>
    </dxf>
  </rfmt>
  <rfmt sheetId="2" sqref="T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0" start="0" length="2147483647">
    <dxf>
      <font/>
    </dxf>
  </rfmt>
  <rfmt sheetId="2" sqref="T230" start="0" length="2147483647">
    <dxf>
      <font/>
    </dxf>
  </rfmt>
  <rfmt sheetId="2" sqref="U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0" start="0" length="2147483647">
    <dxf>
      <font/>
    </dxf>
  </rfmt>
  <rfmt sheetId="2" sqref="U230" start="0" length="2147483647">
    <dxf>
      <font/>
    </dxf>
  </rfmt>
  <rfmt sheetId="2" sqref="V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0" start="0" length="2147483647">
    <dxf>
      <font/>
    </dxf>
  </rfmt>
  <rfmt sheetId="2" sqref="V230" start="0" length="2147483647">
    <dxf>
      <font/>
    </dxf>
  </rfmt>
  <rfmt sheetId="2" sqref="W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0" start="0" length="2147483647">
    <dxf>
      <font/>
    </dxf>
  </rfmt>
  <rfmt sheetId="2" sqref="W230" start="0" length="2147483647">
    <dxf>
      <font/>
    </dxf>
  </rfmt>
  <rfmt sheetId="2" sqref="X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0" start="0" length="2147483647">
    <dxf>
      <font/>
    </dxf>
  </rfmt>
  <rfmt sheetId="2" sqref="X230" start="0" length="2147483647">
    <dxf>
      <font/>
    </dxf>
  </rfmt>
  <rfmt sheetId="2" sqref="Y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0" start="0" length="2147483647">
    <dxf>
      <font/>
    </dxf>
  </rfmt>
  <rfmt sheetId="2" sqref="Y230" start="0" length="2147483647">
    <dxf>
      <font/>
    </dxf>
  </rfmt>
  <rfmt sheetId="2" sqref="Z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0" start="0" length="0">
    <dxf>
      <fill>
        <patternFill patternType="solid">
          <bgColor rgb="FFF2F2F2"/>
        </patternFill>
      </fill>
    </dxf>
  </rfmt>
  <rfmt sheetId="2" sqref="Z230" start="0" length="2147483647">
    <dxf>
      <font/>
    </dxf>
  </rfmt>
  <rfmt sheetId="2" sqref="Z230" start="0" length="2147483647">
    <dxf>
      <font/>
    </dxf>
  </rfmt>
  <rfmt sheetId="2" sqref="A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0" start="0" length="0">
    <dxf>
      <fill>
        <patternFill patternType="solid">
          <bgColor rgb="FFF2F2F2"/>
        </patternFill>
      </fill>
    </dxf>
  </rfmt>
  <rfmt sheetId="2" sqref="AA230" start="0" length="2147483647">
    <dxf>
      <font/>
    </dxf>
  </rfmt>
  <rfmt sheetId="2" sqref="AA230" start="0" length="2147483647">
    <dxf>
      <font/>
    </dxf>
  </rfmt>
  <rfmt sheetId="2" sqref="A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0" start="0" length="0">
    <dxf>
      <fill>
        <patternFill patternType="solid">
          <bgColor rgb="FFF2F2F2"/>
        </patternFill>
      </fill>
    </dxf>
  </rfmt>
  <rfmt sheetId="2" sqref="AB230" start="0" length="2147483647">
    <dxf>
      <font/>
    </dxf>
  </rfmt>
  <rfmt sheetId="2" sqref="AB230" start="0" length="2147483647">
    <dxf>
      <font/>
    </dxf>
  </rfmt>
  <rfmt sheetId="2" sqref="A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0" start="0" length="0">
    <dxf>
      <fill>
        <patternFill patternType="solid">
          <bgColor rgb="FFF2F2F2"/>
        </patternFill>
      </fill>
    </dxf>
  </rfmt>
  <rfmt sheetId="2" sqref="AC230" start="0" length="2147483647">
    <dxf>
      <font/>
    </dxf>
  </rfmt>
  <rfmt sheetId="2" sqref="AC230" start="0" length="2147483647">
    <dxf>
      <font/>
    </dxf>
  </rfmt>
  <rfmt sheetId="2" sqref="A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0" start="0" length="0">
    <dxf>
      <fill>
        <patternFill patternType="solid">
          <bgColor rgb="FFF2F2F2"/>
        </patternFill>
      </fill>
    </dxf>
  </rfmt>
  <rfmt sheetId="2" sqref="AD230" start="0" length="2147483647">
    <dxf>
      <font/>
    </dxf>
  </rfmt>
  <rfmt sheetId="2" sqref="AD230" start="0" length="2147483647">
    <dxf>
      <font/>
    </dxf>
  </rfmt>
  <rfmt sheetId="2" sqref="A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0" start="0" length="0">
    <dxf>
      <fill>
        <patternFill patternType="solid">
          <bgColor rgb="FFF2F2F2"/>
        </patternFill>
      </fill>
    </dxf>
  </rfmt>
  <rfmt sheetId="2" sqref="AE230" start="0" length="2147483647">
    <dxf>
      <font/>
    </dxf>
  </rfmt>
  <rfmt sheetId="2" sqref="AE230" start="0" length="2147483647">
    <dxf>
      <font/>
    </dxf>
  </rfmt>
  <rfmt sheetId="2" sqref="A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0" start="0" length="0">
    <dxf>
      <fill>
        <patternFill patternType="solid">
          <bgColor rgb="FFF2F2F2"/>
        </patternFill>
      </fill>
    </dxf>
  </rfmt>
  <rfmt sheetId="2" sqref="AF230" start="0" length="2147483647">
    <dxf>
      <font/>
    </dxf>
  </rfmt>
  <rfmt sheetId="2" sqref="AF230" start="0" length="2147483647">
    <dxf>
      <font/>
    </dxf>
  </rfmt>
  <rcc rId="4844" sId="2">
    <nc r="B230">
      <v>28188</v>
    </nc>
  </rcc>
  <rfmt sheetId="2" sqref="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0" start="0" length="2147483647">
    <dxf>
      <font/>
    </dxf>
  </rfmt>
  <rfmt sheetId="2" sqref="B230" start="0" length="2147483647">
    <dxf>
      <font/>
    </dxf>
  </rfmt>
  <rcc rId="4845" sId="2">
    <nc r="C230" t="inlineStr">
      <is>
        <t>G U8 Comdty</t>
      </is>
    </nc>
  </rcc>
  <rfmt sheetId="2" sqref="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0" start="0" length="2147483647">
    <dxf>
      <font/>
    </dxf>
  </rfmt>
  <rfmt sheetId="2" sqref="C230" start="0" length="2147483647">
    <dxf>
      <font/>
    </dxf>
  </rfmt>
  <rcc rId="4846" sId="2">
    <nc r="E230" t="inlineStr">
      <is>
        <t>Long Gilt Future Sep18</t>
      </is>
    </nc>
  </rcc>
  <rfmt sheetId="2" sqref="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0" start="0" length="2147483647">
    <dxf>
      <font/>
    </dxf>
  </rfmt>
  <rfmt sheetId="2" sqref="E230" start="0" length="2147483647">
    <dxf>
      <font/>
    </dxf>
  </rfmt>
  <rcc rId="4847" sId="2">
    <nc r="D230">
      <f>_xll.BDP(C230,$D$3)</f>
    </nc>
  </rcc>
  <rfmt sheetId="2" sqref="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0" start="0" length="2147483647">
    <dxf>
      <font/>
    </dxf>
  </rfmt>
  <rfmt sheetId="2" sqref="D230" start="0" length="2147483647">
    <dxf>
      <font/>
    </dxf>
  </rfmt>
  <rcc rId="4848" sId="2">
    <nc r="F230">
      <f>_xll.BDP(C230,$F$3)</f>
    </nc>
  </rcc>
  <rfmt sheetId="2" sqref="F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0" start="0" length="2147483647">
    <dxf>
      <font/>
    </dxf>
  </rfmt>
  <rfmt sheetId="2" sqref="F230" start="0" length="2147483647">
    <dxf>
      <font/>
    </dxf>
  </rfmt>
  <rcc rId="4849" sId="2">
    <nc r="G230">
      <f>_xll.BDP(C230,$G$3)</f>
    </nc>
  </rcc>
  <rfmt sheetId="2" sqref="G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0" start="0" length="2147483647">
    <dxf>
      <font/>
    </dxf>
  </rfmt>
  <rfmt sheetId="2" sqref="G230" start="0" length="2147483647">
    <dxf>
      <font/>
    </dxf>
  </rfmt>
  <rcc rId="4850" sId="2">
    <nc r="Z230">
      <f>_xll.BDH(C230,$Z$3,$D$1,$D$1)</f>
    </nc>
  </rcc>
  <rfmt sheetId="2" sqref="Z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0" start="0" length="0">
    <dxf>
      <fill>
        <patternFill patternType="solid">
          <bgColor rgb="FFF2F2F2"/>
        </patternFill>
      </fill>
    </dxf>
  </rfmt>
  <rfmt sheetId="2" sqref="Z230" start="0" length="2147483647">
    <dxf>
      <font/>
    </dxf>
  </rfmt>
  <rfmt sheetId="2" sqref="Z230" start="0" length="2147483647">
    <dxf>
      <font/>
    </dxf>
  </rfmt>
  <rcc rId="4851" sId="2">
    <nc r="H230">
      <f>IF(OR(OR(G230="#N/A N/A",G230="#N/A Real Time"),OR(F230="#N/A N/A",F230="#N/A Real Time")),0,  G230 - F230)</f>
    </nc>
  </rcc>
  <rfmt sheetId="2" sqref="H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0" start="0" length="2147483647">
    <dxf>
      <font/>
    </dxf>
  </rfmt>
  <rfmt sheetId="2" sqref="H230" start="0" length="2147483647">
    <dxf>
      <font/>
    </dxf>
  </rfmt>
  <rcc rId="4852" sId="2">
    <nc r="I230">
      <f>IF(OR(F230=0,F230="#N/A N/A"),0,H230 / F230*100)</f>
    </nc>
  </rcc>
  <rfmt sheetId="2" sqref="I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0" start="0" length="2147483647">
    <dxf>
      <font/>
    </dxf>
  </rfmt>
  <rfmt sheetId="2" sqref="I230" start="0" length="2147483647">
    <dxf>
      <font/>
    </dxf>
  </rfmt>
  <rcc rId="4853" sId="2" numFmtId="4">
    <nc r="J230">
      <v>-503</v>
    </nc>
  </rcc>
  <rfmt sheetId="2" sqref="J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0" start="0" length="2147483647">
    <dxf>
      <font/>
    </dxf>
  </rfmt>
  <rfmt sheetId="2" sqref="J230" start="0" length="2147483647">
    <dxf>
      <font/>
    </dxf>
  </rfmt>
  <rcc rId="4854" sId="2">
    <nc r="K230">
      <f>CONCATENATE(D239,D230, " Curncy")</f>
    </nc>
  </rcc>
  <rfmt sheetId="2" sqref="K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0" start="0" length="2147483647">
    <dxf>
      <font/>
    </dxf>
  </rfmt>
  <rfmt sheetId="2" sqref="K230" start="0" length="2147483647">
    <dxf>
      <font/>
    </dxf>
  </rfmt>
  <rcc rId="4855" sId="2">
    <nc r="L230">
      <f>IF(D230 = D239,1,_xll.BDP(K230,$L$3))</f>
    </nc>
  </rcc>
  <rfmt sheetId="2" sqref="L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0" start="0" length="2147483647">
    <dxf>
      <font/>
    </dxf>
  </rfmt>
  <rfmt sheetId="2" sqref="L230" start="0" length="2147483647">
    <dxf>
      <font/>
    </dxf>
  </rfmt>
  <rcc rId="4856" sId="2">
    <nc r="M230">
      <f>IF(D230 = D239,1,_xll.BDP(K230,$M$3)*L230)</f>
    </nc>
  </rcc>
  <rfmt sheetId="2" sqref="M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0" start="0" length="2147483647">
    <dxf>
      <font/>
    </dxf>
  </rfmt>
  <rfmt sheetId="2" sqref="M230" start="0" length="2147483647">
    <dxf>
      <font/>
    </dxf>
  </rfmt>
  <rcc rId="4857" sId="2">
    <nc r="N230">
      <f>H230*J230*T230/M230</f>
    </nc>
  </rcc>
  <rfmt sheetId="2" sqref="N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0" start="0" length="2147483647">
    <dxf>
      <font/>
    </dxf>
  </rfmt>
  <rfmt sheetId="2" sqref="N230" start="0" length="2147483647">
    <dxf>
      <font/>
    </dxf>
  </rfmt>
  <rcc rId="4858" sId="2">
    <nc r="O230">
      <f>N230 / Y239</f>
    </nc>
  </rcc>
  <rfmt sheetId="2" sqref="O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0" start="0" length="2147483647">
    <dxf>
      <font/>
    </dxf>
  </rfmt>
  <rfmt sheetId="2" sqref="O230" start="0" length="2147483647">
    <dxf>
      <font/>
    </dxf>
  </rfmt>
  <rcc rId="4859" sId="2">
    <nc r="P230">
      <f>IF(J230=0,0,G230*J230*T230/M230)</f>
    </nc>
  </rcc>
  <rfmt sheetId="2" sqref="P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0" start="0" length="2147483647">
    <dxf>
      <font/>
    </dxf>
  </rfmt>
  <rfmt sheetId="2" sqref="P230" start="0" length="2147483647">
    <dxf>
      <font/>
    </dxf>
  </rfmt>
  <rcc rId="4860" sId="2">
    <nc r="Q230">
      <f>P230 / Y239*100</f>
    </nc>
  </rcc>
  <rfmt sheetId="2" sqref="Q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0" start="0" length="2147483647">
    <dxf>
      <font/>
    </dxf>
  </rfmt>
  <rfmt sheetId="2" sqref="Q230" start="0" length="2147483647">
    <dxf>
      <font/>
    </dxf>
  </rfmt>
  <rcc rId="4861" sId="2">
    <nc r="R230">
      <f>IF(Q230&lt;0,Q230,0)</f>
    </nc>
  </rcc>
  <rfmt sheetId="2" sqref="R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0" start="0" length="2147483647">
    <dxf>
      <font/>
    </dxf>
  </rfmt>
  <rfmt sheetId="2" sqref="R230" start="0" length="2147483647">
    <dxf>
      <font/>
    </dxf>
  </rfmt>
  <rcc rId="4862" sId="2">
    <nc r="S230">
      <f>IF(Q230&gt;0,Q230,0)</f>
    </nc>
  </rcc>
  <rfmt sheetId="2" sqref="S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0" start="0" length="2147483647">
    <dxf>
      <font/>
    </dxf>
  </rfmt>
  <rfmt sheetId="2" sqref="S230" start="0" length="2147483647">
    <dxf>
      <font/>
    </dxf>
  </rfmt>
  <rcc rId="4863" sId="2">
    <nc r="T230">
      <f>IF(EXACT(D230,UPPER(D230)),1,0.01)/V230</f>
    </nc>
  </rcc>
  <rfmt sheetId="2" sqref="T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0" start="0" length="2147483647">
    <dxf>
      <font/>
    </dxf>
  </rfmt>
  <rfmt sheetId="2" sqref="T230" start="0" length="2147483647">
    <dxf>
      <font/>
    </dxf>
  </rfmt>
  <rcc rId="4864" sId="2">
    <nc r="U230">
      <v>4</v>
    </nc>
  </rcc>
  <rfmt sheetId="2" sqref="U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0" start="0" length="2147483647">
    <dxf>
      <font/>
    </dxf>
  </rfmt>
  <rfmt sheetId="2" sqref="U230" start="0" length="2147483647">
    <dxf>
      <font/>
    </dxf>
  </rfmt>
  <rcc rId="4865" sId="2">
    <nc r="V230">
      <v>1E-3</v>
    </nc>
  </rcc>
  <rfmt sheetId="2" sqref="V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0" start="0" length="2147483647">
    <dxf>
      <font/>
    </dxf>
  </rfmt>
  <rfmt sheetId="2" sqref="V230" start="0" length="2147483647">
    <dxf>
      <font/>
    </dxf>
  </rfmt>
  <rcc rId="4866" sId="2">
    <nc r="W230">
      <f>IF(AND(Q230&lt;0,O230&gt;0),O230,0)</f>
    </nc>
  </rcc>
  <rfmt sheetId="2" sqref="W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0" start="0" length="2147483647">
    <dxf>
      <font/>
    </dxf>
  </rfmt>
  <rfmt sheetId="2" sqref="W230" start="0" length="2147483647">
    <dxf>
      <font/>
    </dxf>
  </rfmt>
  <rcc rId="4867" sId="2">
    <nc r="X230">
      <f>IF(AND(Q230&gt;0,O230&gt;0),O230,0)</f>
    </nc>
  </rcc>
  <rfmt sheetId="2" sqref="X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0" start="0" length="2147483647">
    <dxf>
      <font/>
    </dxf>
  </rfmt>
  <rfmt sheetId="2" sqref="X230" start="0" length="2147483647">
    <dxf>
      <font/>
    </dxf>
  </rfmt>
  <rcc rId="4868" sId="2">
    <nc r="AA230">
      <f>IF(OR(OR(F230="#N/A N/A",F230="#N/A Real Time"),OR(Z230="#N/A N/A",Z230="#N/A Real Time")),0,  F230 - Z230)</f>
    </nc>
  </rcc>
  <rfmt sheetId="2" sqref="AA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0" start="0" length="0">
    <dxf>
      <fill>
        <patternFill patternType="solid">
          <bgColor rgb="FFF2F2F2"/>
        </patternFill>
      </fill>
    </dxf>
  </rfmt>
  <rfmt sheetId="2" sqref="AA230" start="0" length="2147483647">
    <dxf>
      <font/>
    </dxf>
  </rfmt>
  <rfmt sheetId="2" sqref="AA230" start="0" length="2147483647">
    <dxf>
      <font/>
    </dxf>
  </rfmt>
  <rcc rId="4869" sId="2">
    <nc r="AB230">
      <f>IF(OR(Z230=0,Z230="#N/A N/A"),0,AA230 / Z230*100)</f>
    </nc>
  </rcc>
  <rfmt sheetId="2" sqref="AB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0" start="0" length="0">
    <dxf>
      <fill>
        <patternFill patternType="solid">
          <bgColor rgb="FFF2F2F2"/>
        </patternFill>
      </fill>
    </dxf>
  </rfmt>
  <rfmt sheetId="2" sqref="AB230" start="0" length="2147483647">
    <dxf>
      <font/>
    </dxf>
  </rfmt>
  <rfmt sheetId="2" sqref="AB230" start="0" length="2147483647">
    <dxf>
      <font/>
    </dxf>
  </rfmt>
  <rcc rId="4870" sId="2" numFmtId="4">
    <nc r="AC230">
      <v>-374</v>
    </nc>
  </rcc>
  <rfmt sheetId="2" sqref="AC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0" start="0" length="0">
    <dxf>
      <fill>
        <patternFill patternType="solid">
          <bgColor rgb="FFF2F2F2"/>
        </patternFill>
      </fill>
    </dxf>
  </rfmt>
  <rfmt sheetId="2" sqref="AC230" start="0" length="2147483647">
    <dxf>
      <font/>
    </dxf>
  </rfmt>
  <rfmt sheetId="2" sqref="AC230" start="0" length="2147483647">
    <dxf>
      <font/>
    </dxf>
  </rfmt>
  <rcc rId="4871" sId="2">
    <nc r="AD230">
      <f>IF(D230 = D239,1,_xll.BDP(K230,$AD$3)*L230)</f>
    </nc>
  </rcc>
  <rfmt sheetId="2" sqref="AD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0" start="0" length="0">
    <dxf>
      <fill>
        <patternFill patternType="solid">
          <bgColor rgb="FFF2F2F2"/>
        </patternFill>
      </fill>
    </dxf>
  </rfmt>
  <rfmt sheetId="2" sqref="AD230" start="0" length="2147483647">
    <dxf>
      <font/>
    </dxf>
  </rfmt>
  <rfmt sheetId="2" sqref="AD230" start="0" length="2147483647">
    <dxf>
      <font/>
    </dxf>
  </rfmt>
  <rcc rId="4872" sId="2">
    <nc r="AE230">
      <f>AA230*AC230*T230/AD230 / AF239</f>
    </nc>
  </rcc>
  <rfmt sheetId="2" sqref="AE2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0" start="0" length="0">
    <dxf>
      <fill>
        <patternFill patternType="solid">
          <bgColor rgb="FFF2F2F2"/>
        </patternFill>
      </fill>
    </dxf>
  </rfmt>
  <rfmt sheetId="2" sqref="AE230" start="0" length="2147483647">
    <dxf>
      <font/>
    </dxf>
  </rfmt>
  <rfmt sheetId="2" sqref="AE230" start="0" length="2147483647">
    <dxf>
      <font/>
    </dxf>
  </rfmt>
  <rcc rId="4873" sId="2" numFmtId="4">
    <oc r="J231">
      <v>57800</v>
    </oc>
    <nc r="J231">
      <v>0</v>
    </nc>
  </rcc>
  <rcc rId="4874" sId="2" numFmtId="4">
    <oc r="AC231">
      <v>57800</v>
    </oc>
    <nc r="AC231">
      <v>0</v>
    </nc>
  </rcc>
  <rrc rId="4875" sId="2" ref="A232:XFD232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2:AF232" start="0" length="0">
    <dxf>
      <fill>
        <patternFill patternType="none">
          <bgColor indexed="65"/>
        </patternFill>
      </fill>
    </dxf>
  </rfmt>
  <rfmt sheetId="2" sqref="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2" start="0" length="2147483647">
    <dxf>
      <font/>
    </dxf>
  </rfmt>
  <rfmt sheetId="2" sqref="A232" start="0" length="2147483647">
    <dxf>
      <font/>
    </dxf>
  </rfmt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2147483647">
    <dxf>
      <font/>
    </dxf>
  </rfmt>
  <rfmt sheetId="2" sqref="B232" start="0" length="2147483647">
    <dxf>
      <font/>
    </dxf>
  </rfmt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2147483647">
    <dxf>
      <font/>
    </dxf>
  </rfmt>
  <rfmt sheetId="2" sqref="C232" start="0" length="2147483647">
    <dxf>
      <font/>
    </dxf>
  </rfmt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2147483647">
    <dxf>
      <font/>
    </dxf>
  </rfmt>
  <rfmt sheetId="2" sqref="D232" start="0" length="2147483647">
    <dxf>
      <font/>
    </dxf>
  </rfmt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2147483647">
    <dxf>
      <font/>
    </dxf>
  </rfmt>
  <rfmt sheetId="2" sqref="E232" start="0" length="2147483647">
    <dxf>
      <font/>
    </dxf>
  </rfmt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2147483647">
    <dxf>
      <font/>
    </dxf>
  </rfmt>
  <rfmt sheetId="2" sqref="F232" start="0" length="2147483647">
    <dxf>
      <font/>
    </dxf>
  </rfmt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2147483647">
    <dxf>
      <font/>
    </dxf>
  </rfmt>
  <rfmt sheetId="2" sqref="G232" start="0" length="2147483647">
    <dxf>
      <font/>
    </dxf>
  </rfmt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2147483647">
    <dxf>
      <font/>
    </dxf>
  </rfmt>
  <rfmt sheetId="2" sqref="H232" start="0" length="2147483647">
    <dxf>
      <font/>
    </dxf>
  </rfmt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2147483647">
    <dxf>
      <font/>
    </dxf>
  </rfmt>
  <rfmt sheetId="2" sqref="I232" start="0" length="2147483647">
    <dxf>
      <font/>
    </dxf>
  </rfmt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2147483647">
    <dxf>
      <font/>
    </dxf>
  </rfmt>
  <rfmt sheetId="2" sqref="J232" start="0" length="2147483647">
    <dxf>
      <font/>
    </dxf>
  </rfmt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2147483647">
    <dxf>
      <font/>
    </dxf>
  </rfmt>
  <rfmt sheetId="2" sqref="K232" start="0" length="2147483647">
    <dxf>
      <font/>
    </dxf>
  </rfmt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2147483647">
    <dxf>
      <font/>
    </dxf>
  </rfmt>
  <rfmt sheetId="2" sqref="L232" start="0" length="2147483647">
    <dxf>
      <font/>
    </dxf>
  </rfmt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2147483647">
    <dxf>
      <font/>
    </dxf>
  </rfmt>
  <rfmt sheetId="2" sqref="M232" start="0" length="2147483647">
    <dxf>
      <font/>
    </dxf>
  </rfmt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2147483647">
    <dxf>
      <font/>
    </dxf>
  </rfmt>
  <rfmt sheetId="2" sqref="N232" start="0" length="2147483647">
    <dxf>
      <font/>
    </dxf>
  </rfmt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2147483647">
    <dxf>
      <font/>
    </dxf>
  </rfmt>
  <rfmt sheetId="2" sqref="O232" start="0" length="2147483647">
    <dxf>
      <font/>
    </dxf>
  </rfmt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2147483647">
    <dxf>
      <font/>
    </dxf>
  </rfmt>
  <rfmt sheetId="2" sqref="P232" start="0" length="2147483647">
    <dxf>
      <font/>
    </dxf>
  </rfmt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2147483647">
    <dxf>
      <font/>
    </dxf>
  </rfmt>
  <rfmt sheetId="2" sqref="Q232" start="0" length="2147483647">
    <dxf>
      <font/>
    </dxf>
  </rfmt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2147483647">
    <dxf>
      <font/>
    </dxf>
  </rfmt>
  <rfmt sheetId="2" sqref="R232" start="0" length="2147483647">
    <dxf>
      <font/>
    </dxf>
  </rfmt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2147483647">
    <dxf>
      <font/>
    </dxf>
  </rfmt>
  <rfmt sheetId="2" sqref="S232" start="0" length="2147483647">
    <dxf>
      <font/>
    </dxf>
  </rfmt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2147483647">
    <dxf>
      <font/>
    </dxf>
  </rfmt>
  <rfmt sheetId="2" sqref="T232" start="0" length="2147483647">
    <dxf>
      <font/>
    </dxf>
  </rfmt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2147483647">
    <dxf>
      <font/>
    </dxf>
  </rfmt>
  <rfmt sheetId="2" sqref="U232" start="0" length="2147483647">
    <dxf>
      <font/>
    </dxf>
  </rfmt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2147483647">
    <dxf>
      <font/>
    </dxf>
  </rfmt>
  <rfmt sheetId="2" sqref="V232" start="0" length="2147483647">
    <dxf>
      <font/>
    </dxf>
  </rfmt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2147483647">
    <dxf>
      <font/>
    </dxf>
  </rfmt>
  <rfmt sheetId="2" sqref="W232" start="0" length="2147483647">
    <dxf>
      <font/>
    </dxf>
  </rfmt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2147483647">
    <dxf>
      <font/>
    </dxf>
  </rfmt>
  <rfmt sheetId="2" sqref="X232" start="0" length="2147483647">
    <dxf>
      <font/>
    </dxf>
  </rfmt>
  <rfmt sheetId="2" sqref="Y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2" start="0" length="2147483647">
    <dxf>
      <font/>
    </dxf>
  </rfmt>
  <rfmt sheetId="2" sqref="Y232" start="0" length="2147483647">
    <dxf>
      <font/>
    </dxf>
  </rfmt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F2F2F2"/>
        </patternFill>
      </fill>
    </dxf>
  </rfmt>
  <rfmt sheetId="2" sqref="Z232" start="0" length="2147483647">
    <dxf>
      <font/>
    </dxf>
  </rfmt>
  <rfmt sheetId="2" sqref="Z232" start="0" length="2147483647">
    <dxf>
      <font/>
    </dxf>
  </rfmt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F2F2F2"/>
        </patternFill>
      </fill>
    </dxf>
  </rfmt>
  <rfmt sheetId="2" sqref="AA232" start="0" length="2147483647">
    <dxf>
      <font/>
    </dxf>
  </rfmt>
  <rfmt sheetId="2" sqref="AA232" start="0" length="2147483647">
    <dxf>
      <font/>
    </dxf>
  </rfmt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F2F2F2"/>
        </patternFill>
      </fill>
    </dxf>
  </rfmt>
  <rfmt sheetId="2" sqref="AB232" start="0" length="2147483647">
    <dxf>
      <font/>
    </dxf>
  </rfmt>
  <rfmt sheetId="2" sqref="AB232" start="0" length="2147483647">
    <dxf>
      <font/>
    </dxf>
  </rfmt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F2F2F2"/>
        </patternFill>
      </fill>
    </dxf>
  </rfmt>
  <rfmt sheetId="2" sqref="AC232" start="0" length="2147483647">
    <dxf>
      <font/>
    </dxf>
  </rfmt>
  <rfmt sheetId="2" sqref="AC232" start="0" length="2147483647">
    <dxf>
      <font/>
    </dxf>
  </rfmt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F2F2F2"/>
        </patternFill>
      </fill>
    </dxf>
  </rfmt>
  <rfmt sheetId="2" sqref="AD232" start="0" length="2147483647">
    <dxf>
      <font/>
    </dxf>
  </rfmt>
  <rfmt sheetId="2" sqref="AD232" start="0" length="2147483647">
    <dxf>
      <font/>
    </dxf>
  </rfmt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F2F2F2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fmt sheetId="2" sqref="A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2" start="0" length="0">
    <dxf>
      <fill>
        <patternFill patternType="solid">
          <bgColor rgb="FFF2F2F2"/>
        </patternFill>
      </fill>
    </dxf>
  </rfmt>
  <rfmt sheetId="2" sqref="AF232" start="0" length="2147483647">
    <dxf>
      <font/>
    </dxf>
  </rfmt>
  <rfmt sheetId="2" sqref="AF232" start="0" length="2147483647">
    <dxf>
      <font/>
    </dxf>
  </rfmt>
  <rcc rId="4876" sId="2">
    <nc r="B232">
      <v>28225</v>
    </nc>
  </rcc>
  <rfmt sheetId="2" sqref="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2" start="0" length="2147483647">
    <dxf>
      <font/>
    </dxf>
  </rfmt>
  <rfmt sheetId="2" sqref="B232" start="0" length="2147483647">
    <dxf>
      <font/>
    </dxf>
  </rfmt>
  <rcc rId="4877" sId="2">
    <nc r="C232" t="inlineStr">
      <is>
        <t>USU8 Comdty</t>
      </is>
    </nc>
  </rcc>
  <rfmt sheetId="2" sqref="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2" start="0" length="2147483647">
    <dxf>
      <font/>
    </dxf>
  </rfmt>
  <rfmt sheetId="2" sqref="C232" start="0" length="2147483647">
    <dxf>
      <font/>
    </dxf>
  </rfmt>
  <rcc rId="4878" sId="2">
    <nc r="E232" t="inlineStr">
      <is>
        <t>US Long Bond(CBT) Sep18</t>
      </is>
    </nc>
  </rcc>
  <rfmt sheetId="2" sqref="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2" start="0" length="2147483647">
    <dxf>
      <font/>
    </dxf>
  </rfmt>
  <rfmt sheetId="2" sqref="E232" start="0" length="2147483647">
    <dxf>
      <font/>
    </dxf>
  </rfmt>
  <rcc rId="4879" sId="2">
    <nc r="D232">
      <f>_xll.BDP(C232,$D$3)</f>
    </nc>
  </rcc>
  <rfmt sheetId="2" sqref="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2" start="0" length="2147483647">
    <dxf>
      <font/>
    </dxf>
  </rfmt>
  <rfmt sheetId="2" sqref="D232" start="0" length="2147483647">
    <dxf>
      <font/>
    </dxf>
  </rfmt>
  <rcc rId="4880" sId="2">
    <nc r="F232">
      <f>_xll.BDP(C232,$F$3)</f>
    </nc>
  </rcc>
  <rfmt sheetId="2" sqref="F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2" start="0" length="2147483647">
    <dxf>
      <font/>
    </dxf>
  </rfmt>
  <rfmt sheetId="2" sqref="F232" start="0" length="2147483647">
    <dxf>
      <font/>
    </dxf>
  </rfmt>
  <rcc rId="4881" sId="2">
    <nc r="G232">
      <f>_xll.BDP(C232,$G$3)</f>
    </nc>
  </rcc>
  <rfmt sheetId="2" sqref="G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2" start="0" length="2147483647">
    <dxf>
      <font/>
    </dxf>
  </rfmt>
  <rfmt sheetId="2" sqref="G232" start="0" length="2147483647">
    <dxf>
      <font/>
    </dxf>
  </rfmt>
  <rcc rId="4882" sId="2">
    <nc r="Z232">
      <f>_xll.BDH(C232,$Z$3,$D$1,$D$1)</f>
    </nc>
  </rcc>
  <rfmt sheetId="2" sqref="Z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2" start="0" length="0">
    <dxf>
      <fill>
        <patternFill patternType="solid">
          <bgColor rgb="FFF2F2F2"/>
        </patternFill>
      </fill>
    </dxf>
  </rfmt>
  <rfmt sheetId="2" sqref="Z232" start="0" length="2147483647">
    <dxf>
      <font/>
    </dxf>
  </rfmt>
  <rfmt sheetId="2" sqref="Z232" start="0" length="2147483647">
    <dxf>
      <font/>
    </dxf>
  </rfmt>
  <rcc rId="4883" sId="2">
    <nc r="H232">
      <f>IF(OR(OR(G232="#N/A N/A",G232="#N/A Real Time"),OR(F232="#N/A N/A",F232="#N/A Real Time")),0,  G232 - F232)</f>
    </nc>
  </rcc>
  <rfmt sheetId="2" sqref="H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2" start="0" length="2147483647">
    <dxf>
      <font/>
    </dxf>
  </rfmt>
  <rfmt sheetId="2" sqref="H232" start="0" length="2147483647">
    <dxf>
      <font/>
    </dxf>
  </rfmt>
  <rcc rId="4884" sId="2">
    <nc r="I232">
      <f>IF(OR(F232=0,F232="#N/A N/A"),0,H232 / F232*100)</f>
    </nc>
  </rcc>
  <rfmt sheetId="2" sqref="I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2" start="0" length="2147483647">
    <dxf>
      <font/>
    </dxf>
  </rfmt>
  <rfmt sheetId="2" sqref="I232" start="0" length="2147483647">
    <dxf>
      <font/>
    </dxf>
  </rfmt>
  <rcc rId="4885" sId="2" numFmtId="4">
    <nc r="J232">
      <v>-92</v>
    </nc>
  </rcc>
  <rfmt sheetId="2" sqref="J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2" start="0" length="2147483647">
    <dxf>
      <font/>
    </dxf>
  </rfmt>
  <rfmt sheetId="2" sqref="J232" start="0" length="2147483647">
    <dxf>
      <font/>
    </dxf>
  </rfmt>
  <rcc rId="4886" sId="2">
    <nc r="K232">
      <f>CONCATENATE(D240,D232, " Curncy")</f>
    </nc>
  </rcc>
  <rfmt sheetId="2" sqref="K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2" start="0" length="2147483647">
    <dxf>
      <font/>
    </dxf>
  </rfmt>
  <rfmt sheetId="2" sqref="K232" start="0" length="2147483647">
    <dxf>
      <font/>
    </dxf>
  </rfmt>
  <rcc rId="4887" sId="2">
    <nc r="L232">
      <f>IF(D232 = D240,1,_xll.BDP(K232,$L$3))</f>
    </nc>
  </rcc>
  <rfmt sheetId="2" sqref="L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2" start="0" length="2147483647">
    <dxf>
      <font/>
    </dxf>
  </rfmt>
  <rfmt sheetId="2" sqref="L232" start="0" length="2147483647">
    <dxf>
      <font/>
    </dxf>
  </rfmt>
  <rcc rId="4888" sId="2">
    <nc r="M232">
      <f>IF(D232 = D240,1,_xll.BDP(K232,$M$3)*L232)</f>
    </nc>
  </rcc>
  <rfmt sheetId="2" sqref="M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2" start="0" length="2147483647">
    <dxf>
      <font/>
    </dxf>
  </rfmt>
  <rfmt sheetId="2" sqref="M232" start="0" length="2147483647">
    <dxf>
      <font/>
    </dxf>
  </rfmt>
  <rcc rId="4889" sId="2">
    <nc r="N232">
      <f>H232*J232*T232/M232</f>
    </nc>
  </rcc>
  <rfmt sheetId="2" sqref="N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2" start="0" length="2147483647">
    <dxf>
      <font/>
    </dxf>
  </rfmt>
  <rfmt sheetId="2" sqref="N232" start="0" length="2147483647">
    <dxf>
      <font/>
    </dxf>
  </rfmt>
  <rcc rId="4890" sId="2">
    <nc r="O232">
      <f>N232 / Y240</f>
    </nc>
  </rcc>
  <rfmt sheetId="2" sqref="O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2" start="0" length="2147483647">
    <dxf>
      <font/>
    </dxf>
  </rfmt>
  <rfmt sheetId="2" sqref="O232" start="0" length="2147483647">
    <dxf>
      <font/>
    </dxf>
  </rfmt>
  <rcc rId="4891" sId="2">
    <nc r="P232">
      <f>IF(J232=0,0,G232*J232*T232/M232)</f>
    </nc>
  </rcc>
  <rfmt sheetId="2" sqref="P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2" start="0" length="2147483647">
    <dxf>
      <font/>
    </dxf>
  </rfmt>
  <rfmt sheetId="2" sqref="P232" start="0" length="2147483647">
    <dxf>
      <font/>
    </dxf>
  </rfmt>
  <rcc rId="4892" sId="2">
    <nc r="Q232">
      <f>P232 / Y240*100</f>
    </nc>
  </rcc>
  <rfmt sheetId="2" sqref="Q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2" start="0" length="2147483647">
    <dxf>
      <font/>
    </dxf>
  </rfmt>
  <rfmt sheetId="2" sqref="Q232" start="0" length="2147483647">
    <dxf>
      <font/>
    </dxf>
  </rfmt>
  <rcc rId="4893" sId="2">
    <nc r="R232">
      <f>IF(Q232&lt;0,Q232,0)</f>
    </nc>
  </rcc>
  <rfmt sheetId="2" sqref="R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2" start="0" length="2147483647">
    <dxf>
      <font/>
    </dxf>
  </rfmt>
  <rfmt sheetId="2" sqref="R232" start="0" length="2147483647">
    <dxf>
      <font/>
    </dxf>
  </rfmt>
  <rcc rId="4894" sId="2">
    <nc r="S232">
      <f>IF(Q232&gt;0,Q232,0)</f>
    </nc>
  </rcc>
  <rfmt sheetId="2" sqref="S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2" start="0" length="2147483647">
    <dxf>
      <font/>
    </dxf>
  </rfmt>
  <rfmt sheetId="2" sqref="S232" start="0" length="2147483647">
    <dxf>
      <font/>
    </dxf>
  </rfmt>
  <rcc rId="4895" sId="2">
    <nc r="T232">
      <f>IF(EXACT(D232,UPPER(D232)),1,0.01)/V232</f>
    </nc>
  </rcc>
  <rfmt sheetId="2" sqref="T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2" start="0" length="2147483647">
    <dxf>
      <font/>
    </dxf>
  </rfmt>
  <rfmt sheetId="2" sqref="T232" start="0" length="2147483647">
    <dxf>
      <font/>
    </dxf>
  </rfmt>
  <rcc rId="4896" sId="2">
    <nc r="U232">
      <v>4</v>
    </nc>
  </rcc>
  <rfmt sheetId="2" sqref="U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2" start="0" length="2147483647">
    <dxf>
      <font/>
    </dxf>
  </rfmt>
  <rfmt sheetId="2" sqref="U232" start="0" length="2147483647">
    <dxf>
      <font/>
    </dxf>
  </rfmt>
  <rcc rId="4897" sId="2">
    <nc r="V232">
      <v>1E-3</v>
    </nc>
  </rcc>
  <rfmt sheetId="2" sqref="V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2" start="0" length="2147483647">
    <dxf>
      <font/>
    </dxf>
  </rfmt>
  <rfmt sheetId="2" sqref="V232" start="0" length="2147483647">
    <dxf>
      <font/>
    </dxf>
  </rfmt>
  <rcc rId="4898" sId="2">
    <nc r="W232">
      <f>IF(AND(Q232&lt;0,O232&gt;0),O232,0)</f>
    </nc>
  </rcc>
  <rfmt sheetId="2" sqref="W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2" start="0" length="2147483647">
    <dxf>
      <font/>
    </dxf>
  </rfmt>
  <rfmt sheetId="2" sqref="W232" start="0" length="2147483647">
    <dxf>
      <font/>
    </dxf>
  </rfmt>
  <rcc rId="4899" sId="2">
    <nc r="X232">
      <f>IF(AND(Q232&gt;0,O232&gt;0),O232,0)</f>
    </nc>
  </rcc>
  <rfmt sheetId="2" sqref="X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2" start="0" length="2147483647">
    <dxf>
      <font/>
    </dxf>
  </rfmt>
  <rfmt sheetId="2" sqref="X232" start="0" length="2147483647">
    <dxf>
      <font/>
    </dxf>
  </rfmt>
  <rcc rId="4900" sId="2">
    <nc r="AA232">
      <f>IF(OR(OR(F232="#N/A N/A",F232="#N/A Real Time"),OR(Z232="#N/A N/A",Z232="#N/A Real Time")),0,  F232 - Z232)</f>
    </nc>
  </rcc>
  <rfmt sheetId="2" sqref="AA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2" start="0" length="0">
    <dxf>
      <fill>
        <patternFill patternType="solid">
          <bgColor rgb="FFF2F2F2"/>
        </patternFill>
      </fill>
    </dxf>
  </rfmt>
  <rfmt sheetId="2" sqref="AA232" start="0" length="2147483647">
    <dxf>
      <font/>
    </dxf>
  </rfmt>
  <rfmt sheetId="2" sqref="AA232" start="0" length="2147483647">
    <dxf>
      <font/>
    </dxf>
  </rfmt>
  <rcc rId="4901" sId="2">
    <nc r="AB232">
      <f>IF(OR(Z232=0,Z232="#N/A N/A"),0,AA232 / Z232*100)</f>
    </nc>
  </rcc>
  <rfmt sheetId="2" sqref="AB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2" start="0" length="0">
    <dxf>
      <fill>
        <patternFill patternType="solid">
          <bgColor rgb="FFF2F2F2"/>
        </patternFill>
      </fill>
    </dxf>
  </rfmt>
  <rfmt sheetId="2" sqref="AB232" start="0" length="2147483647">
    <dxf>
      <font/>
    </dxf>
  </rfmt>
  <rfmt sheetId="2" sqref="AB232" start="0" length="2147483647">
    <dxf>
      <font/>
    </dxf>
  </rfmt>
  <rcc rId="4902" sId="2" numFmtId="4">
    <nc r="AC232">
      <v>-92</v>
    </nc>
  </rcc>
  <rfmt sheetId="2" sqref="AC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2" start="0" length="0">
    <dxf>
      <fill>
        <patternFill patternType="solid">
          <bgColor rgb="FFF2F2F2"/>
        </patternFill>
      </fill>
    </dxf>
  </rfmt>
  <rfmt sheetId="2" sqref="AC232" start="0" length="2147483647">
    <dxf>
      <font/>
    </dxf>
  </rfmt>
  <rfmt sheetId="2" sqref="AC232" start="0" length="2147483647">
    <dxf>
      <font/>
    </dxf>
  </rfmt>
  <rcc rId="4903" sId="2">
    <nc r="AD232">
      <f>IF(D232 = D240,1,_xll.BDP(K232,$AD$3)*L232)</f>
    </nc>
  </rcc>
  <rfmt sheetId="2" sqref="AD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2" start="0" length="0">
    <dxf>
      <fill>
        <patternFill patternType="solid">
          <bgColor rgb="FFF2F2F2"/>
        </patternFill>
      </fill>
    </dxf>
  </rfmt>
  <rfmt sheetId="2" sqref="AD232" start="0" length="2147483647">
    <dxf>
      <font/>
    </dxf>
  </rfmt>
  <rfmt sheetId="2" sqref="AD232" start="0" length="2147483647">
    <dxf>
      <font/>
    </dxf>
  </rfmt>
  <rcc rId="4904" sId="2">
    <nc r="AE232">
      <f>AA232*AC232*T232/AD232 / AF240</f>
    </nc>
  </rcc>
  <rfmt sheetId="2" sqref="AE2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2" start="0" length="0">
    <dxf>
      <fill>
        <patternFill patternType="solid">
          <bgColor rgb="FFF2F2F2"/>
        </patternFill>
      </fill>
    </dxf>
  </rfmt>
  <rfmt sheetId="2" sqref="AE232" start="0" length="2147483647">
    <dxf>
      <font/>
    </dxf>
  </rfmt>
  <rfmt sheetId="2" sqref="AE232" start="0" length="2147483647">
    <dxf>
      <font/>
    </dxf>
  </rfmt>
  <rrc rId="4905" sId="2" ref="A224:XFD224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4:XFD224" start="0" length="0"/>
    <rcc rId="0" sId="2">
      <nc r="B224">
        <v>6295</v>
      </nc>
    </rcc>
    <rcc rId="0" sId="2">
      <nc r="C224" t="inlineStr">
        <is>
          <t>GBS LN Equity</t>
        </is>
      </nc>
    </rcc>
    <rcc rId="0" sId="2">
      <nc r="D224">
        <f>_xll.BDP(C224,$D$3)</f>
      </nc>
    </rcc>
    <rcc rId="0" sId="2">
      <nc r="E224" t="inlineStr">
        <is>
          <t>Gold Bullion Securities</t>
        </is>
      </nc>
    </rcc>
    <rcc rId="0" sId="2" s="1" dxf="1">
      <nc r="F224">
        <f>_xll.BDP(C224,$F$3)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4">
        <f>_xll.BDP(C224,$G$3)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4">
        <f>IF(OR(OR(G224="#N/A N/A",G224="#N/A Real Time"),OR(F224="#N/A N/A",F224="#N/A Real Time")),0,  G224 - F224)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4">
        <f>IF(OR(F224=0,F224="#N/A N/A"),0,H224 / F224*100)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4">
        <f>CONCATENATE(D240,D224, " Curncy")</f>
      </nc>
    </rcc>
    <rcc rId="0" sId="2">
      <nc r="L224">
        <f>IF(D224 = D240,1,_xll.BDP(K224,$L$3))</f>
      </nc>
    </rcc>
    <rcc rId="0" sId="2" s="1" dxf="1">
      <nc r="M224">
        <f>IF(D224 = D240,1,_xll.BDP(K224,$M$3)*L224)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4">
        <f>H224*J224*T224/M224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4">
        <f>N224 / Y240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4">
        <f>IF(J224=0,0,G224*J224*T224/M224)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4">
        <f>P224 / Y240*100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4">
        <f>IF(Q224&lt;0,Q224,0)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4">
        <f>IF(Q224&gt;0,Q224,0)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4">
        <f>IF(EXACT(D224,UPPER(D224)),1,0.01)/V224</f>
      </nc>
    </rcc>
    <rcc rId="0" sId="2">
      <nc r="U224">
        <v>0</v>
      </nc>
    </rcc>
    <rcc rId="0" sId="2">
      <nc r="V224">
        <v>1</v>
      </nc>
    </rcc>
    <rcc rId="0" sId="2" s="1" dxf="1">
      <nc r="W224">
        <f>IF(AND(Q224&lt;0,O224&gt;0),O224,0)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4">
        <f>IF(AND(Q224&gt;0,O224&gt;0),O224,0)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4">
        <f>_xll.BDH(C224,$Z$3,$D$1,$D$1)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4">
        <f>IF(OR(OR(F224="#N/A N/A",F224="#N/A Real Time"),OR(Z224="#N/A N/A",Z224="#N/A Real Time")),0,  F224 - Z224)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4">
        <f>IF(OR(Z224=0,Z224="#N/A N/A"),0,AA224 / Z224*100)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4">
        <f>IF(D224 = D240,1,_xll.BDP(K224,$AD$3)*L224)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4">
        <f>AA224*AC224*T224/AD224 / AF240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4" start="0" length="0">
      <dxf>
        <fill>
          <patternFill patternType="solid">
            <bgColor rgb="FFF2F2F2"/>
          </patternFill>
        </fill>
      </dxf>
    </rfmt>
  </rrc>
  <rrc rId="4906" sId="2" ref="A226:XFD226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6:XFD226" start="0" length="0"/>
    <rcc rId="0" sId="2">
      <nc r="B226">
        <v>23999</v>
      </nc>
    </rcc>
    <rcc rId="0" sId="2">
      <nc r="C226" t="inlineStr">
        <is>
          <t>IGLN LN Equity</t>
        </is>
      </nc>
    </rcc>
    <rcc rId="0" sId="2">
      <nc r="D226">
        <f>_xll.BDP(C226,$D$3)</f>
      </nc>
    </rcc>
    <rcc rId="0" sId="2">
      <nc r="E226" t="inlineStr">
        <is>
          <t>iShares Physical Gold ETC</t>
        </is>
      </nc>
    </rcc>
    <rcc rId="0" sId="2" s="1" dxf="1">
      <nc r="F226">
        <f>_xll.BDP(C226,$F$3)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6">
        <f>_xll.BDP(C226,$G$3)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6">
        <f>IF(OR(OR(G226="#N/A N/A",G226="#N/A Real Time"),OR(F226="#N/A N/A",F226="#N/A Real Time")),0,  G226 - F226)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6">
        <f>IF(OR(F226=0,F226="#N/A N/A"),0,H226 / F226*100)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6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6">
        <f>CONCATENATE(D239,D226, " Curncy")</f>
      </nc>
    </rcc>
    <rcc rId="0" sId="2">
      <nc r="L226">
        <f>IF(D226 = D239,1,_xll.BDP(K226,$L$3))</f>
      </nc>
    </rcc>
    <rcc rId="0" sId="2" s="1" dxf="1">
      <nc r="M226">
        <f>IF(D226 = D239,1,_xll.BDP(K226,$M$3)*L226)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6">
        <f>H226*J226*T226/M226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6">
        <f>N226 / Y239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6">
        <f>IF(J226=0,0,G226*J226*T226/M226)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6">
        <f>P226 / Y239*100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6">
        <f>IF(Q226&lt;0,Q226,0)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6">
        <f>IF(Q226&gt;0,Q226,0)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6">
        <f>IF(EXACT(D226,UPPER(D226)),1,0.01)/V226</f>
      </nc>
    </rcc>
    <rcc rId="0" sId="2">
      <nc r="U226">
        <v>0</v>
      </nc>
    </rcc>
    <rcc rId="0" sId="2">
      <nc r="V226">
        <v>1</v>
      </nc>
    </rcc>
    <rcc rId="0" sId="2" s="1" dxf="1">
      <nc r="W226">
        <f>IF(AND(Q226&lt;0,O226&gt;0),O226,0)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6">
        <f>IF(AND(Q226&gt;0,O226&gt;0),O226,0)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6">
        <f>_xll.BDH(C226,$Z$3,$D$1,$D$1)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6">
        <f>IF(OR(OR(F226="#N/A N/A",F226="#N/A Real Time"),OR(Z226="#N/A N/A",Z226="#N/A Real Time")),0,  F226 - Z226)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6">
        <f>IF(OR(Z226=0,Z226="#N/A N/A"),0,AA226 / Z226*100)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6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6">
        <f>IF(D226 = D239,1,_xll.BDP(K226,$AD$3)*L226)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6">
        <f>AA226*AC226*T226/AD226 / AF239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6" start="0" length="0">
      <dxf>
        <fill>
          <patternFill patternType="solid">
            <bgColor rgb="FFF2F2F2"/>
          </patternFill>
        </fill>
      </dxf>
    </rfmt>
  </rrc>
  <rrc rId="4907" sId="2" ref="A227:XFD227" action="delete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7:XFD227" start="0" length="0"/>
    <rcc rId="0" sId="2">
      <nc r="B227">
        <v>27559</v>
      </nc>
    </rcc>
    <rcc rId="0" sId="2">
      <nc r="C227" t="inlineStr">
        <is>
          <t>G M8 Comdty</t>
        </is>
      </nc>
    </rcc>
    <rcc rId="0" sId="2">
      <nc r="D227">
        <f>_xll.BDP(C227,$D$3)</f>
      </nc>
    </rcc>
    <rcc rId="0" sId="2">
      <nc r="E227" t="inlineStr">
        <is>
          <t>Long Gilt Future Jun18</t>
        </is>
      </nc>
    </rcc>
    <rcc rId="0" sId="2" s="1" dxf="1">
      <nc r="F227">
        <f>_xll.BDP(C227,$F$3)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7">
        <f>_xll.BDP(C227,$G$3)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7">
        <f>IF(OR(OR(G227="#N/A N/A",G227="#N/A Real Time"),OR(F227="#N/A N/A",F227="#N/A Real Time")),0,  G227 - F227)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7">
        <f>IF(OR(F227=0,F227="#N/A N/A"),0,H227 / F227*100)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7">
        <f>CONCATENATE(D238,D227, " Curncy")</f>
      </nc>
    </rcc>
    <rcc rId="0" sId="2">
      <nc r="L227">
        <f>IF(D227 = D238,1,_xll.BDP(K227,$L$3))</f>
      </nc>
    </rcc>
    <rcc rId="0" sId="2" s="1" dxf="1">
      <nc r="M227">
        <f>IF(D227 = D238,1,_xll.BDP(K227,$M$3)*L227)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7">
        <f>H227*J227*T227/M227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7">
        <f>N227 / Y238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7">
        <f>IF(J227=0,0,G227*J227*T227/M227)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7">
        <f>P227 / Y238*100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7">
        <f>IF(Q227&lt;0,Q227,0)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7">
        <f>IF(Q227&gt;0,Q227,0)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7">
        <f>IF(EXACT(D227,UPPER(D227)),1,0.01)/V227</f>
      </nc>
    </rcc>
    <rcc rId="0" sId="2">
      <nc r="U227">
        <v>4</v>
      </nc>
    </rcc>
    <rcc rId="0" sId="2">
      <nc r="V227">
        <v>1E-3</v>
      </nc>
    </rcc>
    <rcc rId="0" sId="2" s="1" dxf="1">
      <nc r="W227">
        <f>IF(AND(Q227&lt;0,O227&gt;0),O227,0)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7">
        <f>IF(AND(Q227&gt;0,O227&gt;0),O227,0)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7">
        <f>_xll.BDH(C227,$Z$3,$D$1,$D$1)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7">
        <f>IF(OR(OR(F227="#N/A N/A",F227="#N/A Real Time"),OR(Z227="#N/A N/A",Z227="#N/A Real Time")),0,  F227 - Z227)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7">
        <f>IF(OR(Z227=0,Z227="#N/A N/A"),0,AA227 / Z227*100)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7">
        <f>IF(D227 = D238,1,_xll.BDP(K227,$AD$3)*L227)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7">
        <f>AA227*AC227*T227/AD227 / AF238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7" start="0" length="0">
      <dxf>
        <fill>
          <patternFill patternType="solid">
            <bgColor rgb="FFF2F2F2"/>
          </patternFill>
        </fill>
      </dxf>
    </rfmt>
  </rrc>
  <rrc rId="4908" sId="2" ref="A228:XFD228" action="deleteRow">
    <undo index="0" exp="area" dr="AE223:AE228" r="AE230" sId="2"/>
    <undo index="0" exp="area" dr="X223:X228" r="X230" sId="2"/>
    <undo index="0" exp="area" dr="W223:W228" r="W230" sId="2"/>
    <undo index="0" exp="area" dr="S223:S228" r="S230" sId="2"/>
    <undo index="0" exp="area" dr="R223:R228" r="R230" sId="2"/>
    <undo index="0" exp="area" dr="Q223:Q228" r="Q230" sId="2"/>
    <undo index="0" exp="area" dr="P223:P228" r="P230" sId="2"/>
    <undo index="0" exp="area" dr="O223:O228" r="O230" sId="2"/>
    <undo index="0" exp="area" dr="N223:N228" r="N230" sId="2"/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  <rfmt sheetId="2" xfDxf="1" sqref="A228:XFD228" start="0" length="0"/>
    <rcc rId="0" sId="2">
      <nc r="B228">
        <v>18300</v>
      </nc>
    </rcc>
    <rcc rId="0" sId="2">
      <nc r="C228" t="inlineStr">
        <is>
          <t>SGLD LN Equity</t>
        </is>
      </nc>
    </rcc>
    <rcc rId="0" sId="2">
      <nc r="D228">
        <f>_xll.BDP(C228,$D$3)</f>
      </nc>
    </rcc>
    <rcc rId="0" sId="2">
      <nc r="E228" t="inlineStr">
        <is>
          <t>Source Physical Gold P-ETC</t>
        </is>
      </nc>
    </rcc>
    <rcc rId="0" sId="2" s="1" dxf="1">
      <nc r="F228">
        <f>_xll.BDP(C228,$F$3)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G228">
        <f>_xll.BDP(C228,$G$3)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2" s="1" dxf="1">
      <nc r="H228">
        <f>IF(OR(OR(G228="#N/A N/A",G228="#N/A Real Time"),OR(F228="#N/A N/A",F228="#N/A Real Time")),0,  G228 - F228)</f>
      </nc>
      <ndxf>
        <font>
          <sz val="9"/>
          <color theme="1"/>
          <name val="Arial"/>
          <scheme val="none"/>
        </font>
        <numFmt numFmtId="2" formatCode="0.00"/>
      </ndxf>
    </rcc>
    <rcc rId="0" sId="2" s="1" dxf="1">
      <nc r="I228">
        <f>IF(OR(F228=0,F228="#N/A N/A"),0,H228 / F228*100)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2" s="1" dxf="1" numFmtId="4">
      <nc r="J22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>
      <nc r="K228">
        <f>CONCATENATE(D237,D228, " Curncy")</f>
      </nc>
    </rcc>
    <rcc rId="0" sId="2">
      <nc r="L228">
        <f>IF(D228 = D237,1,_xll.BDP(K228,$L$3))</f>
      </nc>
    </rcc>
    <rcc rId="0" sId="2" s="1" dxf="1">
      <nc r="M228">
        <f>IF(D228 = D237,1,_xll.BDP(K228,$M$3)*L228)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2" s="1" dxf="1">
      <nc r="N228">
        <f>H228*J228*T228/M228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2" s="1" dxf="1">
      <nc r="O228">
        <f>N228 / Y237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2" s="1" dxf="1">
      <nc r="P228">
        <f>IF(J228=0,0,G228*J228*T228/M228)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2" s="1" dxf="1">
      <nc r="Q228">
        <f>P228 / Y237*100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 s="1" dxf="1">
      <nc r="R228">
        <f>IF(Q228&lt;0,Q228,0)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</ndxf>
    </rcc>
    <rcc rId="0" sId="2" s="1" dxf="1">
      <nc r="S228">
        <f>IF(Q228&gt;0,Q228,0)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2">
      <nc r="T228">
        <f>IF(EXACT(D228,UPPER(D228)),1,0.01)/V228</f>
      </nc>
    </rcc>
    <rcc rId="0" sId="2">
      <nc r="U228">
        <v>0</v>
      </nc>
    </rcc>
    <rcc rId="0" sId="2">
      <nc r="V228">
        <v>1</v>
      </nc>
    </rcc>
    <rcc rId="0" sId="2" s="1" dxf="1">
      <nc r="W228">
        <f>IF(AND(Q228&lt;0,O228&gt;0),O228,0)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X228">
        <f>IF(AND(Q228&gt;0,O228&gt;0),O228,0)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</ndxf>
    </rcc>
    <rcc rId="0" sId="2" s="1" dxf="1">
      <nc r="Z228">
        <f>_xll.BDH(C228,$Z$3,$D$1,$D$1)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A228">
        <f>IF(OR(OR(F228="#N/A N/A",F228="#N/A Real Time"),OR(Z228="#N/A N/A",Z228="#N/A Real Time")),0,  F228 - Z228)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2" s="1" dxf="1">
      <nc r="AB228">
        <f>IF(OR(Z228=0,Z228="#N/A N/A"),0,AA228 / Z228*100)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2" s="1" dxf="1" numFmtId="4">
      <nc r="AC22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2" s="1" dxf="1">
      <nc r="AD228">
        <f>IF(D228 = D237,1,_xll.BDP(K228,$AD$3)*L228)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2" s="1" dxf="1">
      <nc r="AE228">
        <f>AA228*AC228*T228/AD228 / AF237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2" sqref="AF228" start="0" length="0">
      <dxf>
        <fill>
          <patternFill patternType="solid">
            <bgColor rgb="FFF2F2F2"/>
          </patternFill>
        </fill>
      </dxf>
    </rfmt>
  </rrc>
  <rfmt sheetId="2" sqref="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29" start="0" length="0">
    <dxf>
      <fill>
        <patternFill patternType="solid">
          <bgColor rgb="FFD9D9D9"/>
        </patternFill>
      </fill>
    </dxf>
  </rfmt>
  <rfmt sheetId="2" sqref="A229" start="0" length="2147483647">
    <dxf>
      <font>
        <b/>
      </font>
    </dxf>
  </rfmt>
  <rfmt sheetId="2" sqref="A229" start="0" length="2147483647">
    <dxf>
      <font/>
    </dxf>
  </rfmt>
  <rfmt sheetId="2" sqref="A229" start="0" length="0">
    <dxf>
      <border>
        <left/>
        <right/>
        <top style="thin">
          <color indexed="64"/>
        </top>
        <bottom/>
      </border>
    </dxf>
  </rfmt>
  <rfmt sheetId="2" sqref="A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29" start="0" length="0">
    <dxf>
      <fill>
        <patternFill patternType="solid">
          <bgColor rgb="FFD9D9D9"/>
        </patternFill>
      </fill>
    </dxf>
  </rfmt>
  <rfmt sheetId="2" sqref="B229" start="0" length="2147483647">
    <dxf>
      <font>
        <b/>
      </font>
    </dxf>
  </rfmt>
  <rfmt sheetId="2" sqref="B229" start="0" length="2147483647">
    <dxf>
      <font/>
    </dxf>
  </rfmt>
  <rfmt sheetId="2" sqref="B229" start="0" length="0">
    <dxf>
      <border>
        <left/>
        <right/>
        <top style="thin">
          <color indexed="64"/>
        </top>
        <bottom/>
      </border>
    </dxf>
  </rfmt>
  <rfmt sheetId="2" sqref="B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29" start="0" length="0">
    <dxf>
      <fill>
        <patternFill patternType="solid">
          <bgColor rgb="FFD9D9D9"/>
        </patternFill>
      </fill>
    </dxf>
  </rfmt>
  <rfmt sheetId="2" sqref="C229" start="0" length="2147483647">
    <dxf>
      <font>
        <b/>
      </font>
    </dxf>
  </rfmt>
  <rfmt sheetId="2" sqref="C229" start="0" length="2147483647">
    <dxf>
      <font/>
    </dxf>
  </rfmt>
  <rfmt sheetId="2" sqref="C229" start="0" length="0">
    <dxf>
      <border>
        <left/>
        <right/>
        <top style="thin">
          <color indexed="64"/>
        </top>
        <bottom/>
      </border>
    </dxf>
  </rfmt>
  <rfmt sheetId="2" sqref="C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29" start="0" length="0">
    <dxf>
      <fill>
        <patternFill patternType="solid">
          <bgColor rgb="FFD9D9D9"/>
        </patternFill>
      </fill>
    </dxf>
  </rfmt>
  <rfmt sheetId="2" sqref="D229" start="0" length="2147483647">
    <dxf>
      <font>
        <b/>
      </font>
    </dxf>
  </rfmt>
  <rfmt sheetId="2" sqref="D229" start="0" length="2147483647">
    <dxf>
      <font/>
    </dxf>
  </rfmt>
  <rfmt sheetId="2" sqref="D229" start="0" length="0">
    <dxf>
      <border>
        <left/>
        <right/>
        <top style="thin">
          <color indexed="64"/>
        </top>
        <bottom/>
      </border>
    </dxf>
  </rfmt>
  <rfmt sheetId="2" sqref="D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29" start="0" length="0">
    <dxf>
      <fill>
        <patternFill patternType="solid">
          <bgColor rgb="FFD9D9D9"/>
        </patternFill>
      </fill>
    </dxf>
  </rfmt>
  <rfmt sheetId="2" sqref="E229" start="0" length="2147483647">
    <dxf>
      <font>
        <b/>
      </font>
    </dxf>
  </rfmt>
  <rfmt sheetId="2" sqref="E229" start="0" length="2147483647">
    <dxf>
      <font/>
    </dxf>
  </rfmt>
  <rfmt sheetId="2" sqref="E229" start="0" length="0">
    <dxf>
      <border>
        <left/>
        <right/>
        <top style="thin">
          <color indexed="64"/>
        </top>
        <bottom/>
      </border>
    </dxf>
  </rfmt>
  <rfmt sheetId="2" sqref="E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29" start="0" length="0">
    <dxf>
      <fill>
        <patternFill patternType="solid">
          <bgColor rgb="FFD9D9D9"/>
        </patternFill>
      </fill>
    </dxf>
  </rfmt>
  <rfmt sheetId="2" sqref="F229" start="0" length="2147483647">
    <dxf>
      <font>
        <b/>
      </font>
    </dxf>
  </rfmt>
  <rfmt sheetId="2" sqref="F229" start="0" length="2147483647">
    <dxf>
      <font/>
    </dxf>
  </rfmt>
  <rfmt sheetId="2" sqref="F229" start="0" length="0">
    <dxf>
      <border>
        <left/>
        <right/>
        <top style="thin">
          <color indexed="64"/>
        </top>
        <bottom/>
      </border>
    </dxf>
  </rfmt>
  <rfmt sheetId="2" sqref="F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29" start="0" length="0">
    <dxf>
      <fill>
        <patternFill patternType="solid">
          <bgColor rgb="FFD9D9D9"/>
        </patternFill>
      </fill>
    </dxf>
  </rfmt>
  <rfmt sheetId="2" sqref="G229" start="0" length="2147483647">
    <dxf>
      <font>
        <b/>
      </font>
    </dxf>
  </rfmt>
  <rfmt sheetId="2" sqref="G229" start="0" length="2147483647">
    <dxf>
      <font/>
    </dxf>
  </rfmt>
  <rfmt sheetId="2" sqref="G229" start="0" length="0">
    <dxf>
      <border>
        <left/>
        <right/>
        <top style="thin">
          <color indexed="64"/>
        </top>
        <bottom/>
      </border>
    </dxf>
  </rfmt>
  <rfmt sheetId="2" sqref="G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29" start="0" length="0">
    <dxf>
      <fill>
        <patternFill patternType="solid">
          <bgColor rgb="FFD9D9D9"/>
        </patternFill>
      </fill>
    </dxf>
  </rfmt>
  <rfmt sheetId="2" sqref="H229" start="0" length="2147483647">
    <dxf>
      <font>
        <b/>
      </font>
    </dxf>
  </rfmt>
  <rfmt sheetId="2" sqref="H229" start="0" length="2147483647">
    <dxf>
      <font/>
    </dxf>
  </rfmt>
  <rfmt sheetId="2" sqref="H229" start="0" length="0">
    <dxf>
      <border>
        <left/>
        <right/>
        <top style="thin">
          <color indexed="64"/>
        </top>
        <bottom/>
      </border>
    </dxf>
  </rfmt>
  <rfmt sheetId="2" sqref="H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29" start="0" length="0">
    <dxf>
      <fill>
        <patternFill patternType="solid">
          <bgColor rgb="FFD9D9D9"/>
        </patternFill>
      </fill>
    </dxf>
  </rfmt>
  <rfmt sheetId="2" sqref="I229" start="0" length="2147483647">
    <dxf>
      <font>
        <b/>
      </font>
    </dxf>
  </rfmt>
  <rfmt sheetId="2" sqref="I229" start="0" length="2147483647">
    <dxf>
      <font/>
    </dxf>
  </rfmt>
  <rfmt sheetId="2" sqref="I229" start="0" length="0">
    <dxf>
      <border>
        <left/>
        <right/>
        <top style="thin">
          <color indexed="64"/>
        </top>
        <bottom/>
      </border>
    </dxf>
  </rfmt>
  <rfmt sheetId="2" sqref="I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29" start="0" length="0">
    <dxf>
      <fill>
        <patternFill patternType="solid">
          <bgColor rgb="FFD9D9D9"/>
        </patternFill>
      </fill>
    </dxf>
  </rfmt>
  <rfmt sheetId="2" sqref="J229" start="0" length="2147483647">
    <dxf>
      <font>
        <b/>
      </font>
    </dxf>
  </rfmt>
  <rfmt sheetId="2" sqref="J229" start="0" length="2147483647">
    <dxf>
      <font/>
    </dxf>
  </rfmt>
  <rfmt sheetId="2" sqref="J229" start="0" length="0">
    <dxf>
      <border>
        <left/>
        <right/>
        <top style="thin">
          <color indexed="64"/>
        </top>
        <bottom/>
      </border>
    </dxf>
  </rfmt>
  <rfmt sheetId="2" sqref="J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29" start="0" length="0">
    <dxf>
      <fill>
        <patternFill patternType="solid">
          <bgColor rgb="FFD9D9D9"/>
        </patternFill>
      </fill>
    </dxf>
  </rfmt>
  <rfmt sheetId="2" sqref="K229" start="0" length="2147483647">
    <dxf>
      <font>
        <b/>
      </font>
    </dxf>
  </rfmt>
  <rfmt sheetId="2" sqref="K229" start="0" length="2147483647">
    <dxf>
      <font/>
    </dxf>
  </rfmt>
  <rfmt sheetId="2" sqref="K229" start="0" length="0">
    <dxf>
      <border>
        <left/>
        <right/>
        <top style="thin">
          <color indexed="64"/>
        </top>
        <bottom/>
      </border>
    </dxf>
  </rfmt>
  <rfmt sheetId="2" sqref="K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29" start="0" length="0">
    <dxf>
      <fill>
        <patternFill patternType="solid">
          <bgColor rgb="FFD9D9D9"/>
        </patternFill>
      </fill>
    </dxf>
  </rfmt>
  <rfmt sheetId="2" sqref="L229" start="0" length="2147483647">
    <dxf>
      <font>
        <b/>
      </font>
    </dxf>
  </rfmt>
  <rfmt sheetId="2" sqref="L229" start="0" length="2147483647">
    <dxf>
      <font/>
    </dxf>
  </rfmt>
  <rfmt sheetId="2" sqref="L229" start="0" length="0">
    <dxf>
      <border>
        <left/>
        <right/>
        <top style="thin">
          <color indexed="64"/>
        </top>
        <bottom/>
      </border>
    </dxf>
  </rfmt>
  <rfmt sheetId="2" sqref="L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29" start="0" length="0">
    <dxf>
      <fill>
        <patternFill patternType="solid">
          <bgColor rgb="FFD9D9D9"/>
        </patternFill>
      </fill>
    </dxf>
  </rfmt>
  <rfmt sheetId="2" sqref="M229" start="0" length="2147483647">
    <dxf>
      <font>
        <b/>
      </font>
    </dxf>
  </rfmt>
  <rfmt sheetId="2" sqref="M229" start="0" length="2147483647">
    <dxf>
      <font/>
    </dxf>
  </rfmt>
  <rfmt sheetId="2" sqref="M229" start="0" length="0">
    <dxf>
      <border>
        <left/>
        <right/>
        <top style="thin">
          <color indexed="64"/>
        </top>
        <bottom/>
      </border>
    </dxf>
  </rfmt>
  <rfmt sheetId="2" sqref="M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09" sId="2">
    <oc r="N229">
      <f xml:space="preserve"> SUM(N223:N227)</f>
    </oc>
    <nc r="N229">
      <f xml:space="preserve"> SUM(N223:N228)</f>
    </nc>
  </rcc>
  <rfmt sheetId="2" sqref="N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29" start="0" length="0">
    <dxf>
      <fill>
        <patternFill patternType="solid">
          <bgColor rgb="FFD9D9D9"/>
        </patternFill>
      </fill>
    </dxf>
  </rfmt>
  <rfmt sheetId="2" sqref="N229" start="0" length="2147483647">
    <dxf>
      <font>
        <b/>
      </font>
    </dxf>
  </rfmt>
  <rfmt sheetId="2" sqref="N229" start="0" length="2147483647">
    <dxf>
      <font/>
    </dxf>
  </rfmt>
  <rfmt sheetId="2" sqref="N229" start="0" length="0">
    <dxf>
      <border>
        <left/>
        <right/>
        <top style="thin">
          <color indexed="64"/>
        </top>
        <bottom/>
      </border>
    </dxf>
  </rfmt>
  <rfmt sheetId="2" sqref="N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0" sId="2">
    <oc r="O229">
      <f xml:space="preserve"> SUM(O223:O227)</f>
    </oc>
    <nc r="O229">
      <f xml:space="preserve"> SUM(O223:O228)</f>
    </nc>
  </rcc>
  <rfmt sheetId="2" sqref="O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29" start="0" length="0">
    <dxf>
      <fill>
        <patternFill patternType="solid">
          <bgColor rgb="FFD9D9D9"/>
        </patternFill>
      </fill>
    </dxf>
  </rfmt>
  <rfmt sheetId="2" sqref="O229" start="0" length="2147483647">
    <dxf>
      <font/>
    </dxf>
  </rfmt>
  <rfmt sheetId="2" sqref="O229" start="0" length="2147483647">
    <dxf>
      <font/>
    </dxf>
  </rfmt>
  <rfmt sheetId="2" sqref="O229" start="0" length="0">
    <dxf>
      <border>
        <left/>
        <right/>
        <top style="thin">
          <color indexed="64"/>
        </top>
        <bottom/>
      </border>
    </dxf>
  </rfmt>
  <rfmt sheetId="2" sqref="O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1" sId="2">
    <oc r="P229">
      <f xml:space="preserve"> SUM(P223:P227)</f>
    </oc>
    <nc r="P229">
      <f xml:space="preserve"> SUM(P223:P228)</f>
    </nc>
  </rcc>
  <rfmt sheetId="2" sqref="P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29" start="0" length="0">
    <dxf>
      <fill>
        <patternFill patternType="solid">
          <bgColor rgb="FFD9D9D9"/>
        </patternFill>
      </fill>
    </dxf>
  </rfmt>
  <rfmt sheetId="2" sqref="P229" start="0" length="2147483647">
    <dxf>
      <font>
        <b/>
      </font>
    </dxf>
  </rfmt>
  <rfmt sheetId="2" sqref="P229" start="0" length="2147483647">
    <dxf>
      <font/>
    </dxf>
  </rfmt>
  <rfmt sheetId="2" sqref="P229" start="0" length="0">
    <dxf>
      <border>
        <left/>
        <right/>
        <top style="thin">
          <color indexed="64"/>
        </top>
        <bottom/>
      </border>
    </dxf>
  </rfmt>
  <rfmt sheetId="2" sqref="P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2" sId="2">
    <oc r="Q229">
      <f xml:space="preserve"> SUM(Q223:Q227)</f>
    </oc>
    <nc r="Q229">
      <f xml:space="preserve"> SUM(Q223:Q228)</f>
    </nc>
  </rcc>
  <rfmt sheetId="2" sqref="Q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29" start="0" length="0">
    <dxf>
      <fill>
        <patternFill patternType="solid">
          <bgColor rgb="FFD9D9D9"/>
        </patternFill>
      </fill>
    </dxf>
  </rfmt>
  <rfmt sheetId="2" sqref="Q229" start="0" length="2147483647">
    <dxf>
      <font>
        <b/>
      </font>
    </dxf>
  </rfmt>
  <rfmt sheetId="2" sqref="Q229" start="0" length="2147483647">
    <dxf>
      <font/>
    </dxf>
  </rfmt>
  <rfmt sheetId="2" sqref="Q229" start="0" length="0">
    <dxf>
      <border>
        <left/>
        <right/>
        <top style="thin">
          <color indexed="64"/>
        </top>
        <bottom/>
      </border>
    </dxf>
  </rfmt>
  <rfmt sheetId="2" sqref="Q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3" sId="2">
    <oc r="R229">
      <f xml:space="preserve"> SUM(R223:R227)</f>
    </oc>
    <nc r="R229">
      <f xml:space="preserve"> SUM(R223:R228)</f>
    </nc>
  </rcc>
  <rfmt sheetId="2" sqref="R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29" start="0" length="0">
    <dxf>
      <fill>
        <patternFill patternType="solid">
          <bgColor rgb="FFD9D9D9"/>
        </patternFill>
      </fill>
    </dxf>
  </rfmt>
  <rfmt sheetId="2" sqref="R229" start="0" length="2147483647">
    <dxf>
      <font>
        <b/>
      </font>
    </dxf>
  </rfmt>
  <rfmt sheetId="2" sqref="R229" start="0" length="2147483647">
    <dxf>
      <font/>
    </dxf>
  </rfmt>
  <rfmt sheetId="2" sqref="R229" start="0" length="0">
    <dxf>
      <border>
        <left/>
        <right/>
        <top style="thin">
          <color indexed="64"/>
        </top>
        <bottom/>
      </border>
    </dxf>
  </rfmt>
  <rfmt sheetId="2" sqref="R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4" sId="2">
    <oc r="S229">
      <f xml:space="preserve"> SUM(S223:S227)</f>
    </oc>
    <nc r="S229">
      <f xml:space="preserve"> SUM(S223:S228)</f>
    </nc>
  </rcc>
  <rfmt sheetId="2" sqref="S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29" start="0" length="0">
    <dxf>
      <fill>
        <patternFill patternType="solid">
          <bgColor rgb="FFD9D9D9"/>
        </patternFill>
      </fill>
    </dxf>
  </rfmt>
  <rfmt sheetId="2" sqref="S229" start="0" length="2147483647">
    <dxf>
      <font>
        <b/>
      </font>
    </dxf>
  </rfmt>
  <rfmt sheetId="2" sqref="S229" start="0" length="2147483647">
    <dxf>
      <font/>
    </dxf>
  </rfmt>
  <rfmt sheetId="2" sqref="S229" start="0" length="0">
    <dxf>
      <border>
        <left/>
        <right/>
        <top style="thin">
          <color indexed="64"/>
        </top>
        <bottom/>
      </border>
    </dxf>
  </rfmt>
  <rfmt sheetId="2" sqref="S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29" start="0" length="0">
    <dxf>
      <fill>
        <patternFill patternType="solid">
          <bgColor rgb="FFD9D9D9"/>
        </patternFill>
      </fill>
    </dxf>
  </rfmt>
  <rfmt sheetId="2" sqref="T229" start="0" length="2147483647">
    <dxf>
      <font>
        <b/>
      </font>
    </dxf>
  </rfmt>
  <rfmt sheetId="2" sqref="T229" start="0" length="2147483647">
    <dxf>
      <font/>
    </dxf>
  </rfmt>
  <rfmt sheetId="2" sqref="T229" start="0" length="0">
    <dxf>
      <border>
        <left/>
        <right/>
        <top style="thin">
          <color indexed="64"/>
        </top>
        <bottom/>
      </border>
    </dxf>
  </rfmt>
  <rfmt sheetId="2" sqref="T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29" start="0" length="0">
    <dxf>
      <fill>
        <patternFill patternType="solid">
          <bgColor rgb="FFD9D9D9"/>
        </patternFill>
      </fill>
    </dxf>
  </rfmt>
  <rfmt sheetId="2" sqref="U229" start="0" length="2147483647">
    <dxf>
      <font>
        <b/>
      </font>
    </dxf>
  </rfmt>
  <rfmt sheetId="2" sqref="U229" start="0" length="2147483647">
    <dxf>
      <font/>
    </dxf>
  </rfmt>
  <rfmt sheetId="2" sqref="U229" start="0" length="0">
    <dxf>
      <border>
        <left/>
        <right/>
        <top style="thin">
          <color indexed="64"/>
        </top>
        <bottom/>
      </border>
    </dxf>
  </rfmt>
  <rfmt sheetId="2" sqref="U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29" start="0" length="0">
    <dxf>
      <fill>
        <patternFill patternType="solid">
          <bgColor rgb="FFD9D9D9"/>
        </patternFill>
      </fill>
    </dxf>
  </rfmt>
  <rfmt sheetId="2" sqref="V229" start="0" length="2147483647">
    <dxf>
      <font>
        <b/>
      </font>
    </dxf>
  </rfmt>
  <rfmt sheetId="2" sqref="V229" start="0" length="2147483647">
    <dxf>
      <font/>
    </dxf>
  </rfmt>
  <rfmt sheetId="2" sqref="V229" start="0" length="0">
    <dxf>
      <border>
        <left/>
        <right/>
        <top style="thin">
          <color indexed="64"/>
        </top>
        <bottom/>
      </border>
    </dxf>
  </rfmt>
  <rfmt sheetId="2" sqref="V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5" sId="2">
    <oc r="W229">
      <f xml:space="preserve"> SUM(W223:W227)</f>
    </oc>
    <nc r="W229">
      <f xml:space="preserve"> SUM(W223:W228)</f>
    </nc>
  </rcc>
  <rfmt sheetId="2" sqref="W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29" start="0" length="0">
    <dxf>
      <fill>
        <patternFill patternType="solid">
          <bgColor rgb="FFD9D9D9"/>
        </patternFill>
      </fill>
    </dxf>
  </rfmt>
  <rfmt sheetId="2" sqref="W229" start="0" length="2147483647">
    <dxf>
      <font>
        <b/>
      </font>
    </dxf>
  </rfmt>
  <rfmt sheetId="2" sqref="W229" start="0" length="2147483647">
    <dxf>
      <font/>
    </dxf>
  </rfmt>
  <rfmt sheetId="2" sqref="W229" start="0" length="0">
    <dxf>
      <border>
        <left/>
        <right/>
        <top style="thin">
          <color indexed="64"/>
        </top>
        <bottom/>
      </border>
    </dxf>
  </rfmt>
  <rfmt sheetId="2" sqref="W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6" sId="2">
    <oc r="X229">
      <f xml:space="preserve"> SUM(X223:X227)</f>
    </oc>
    <nc r="X229">
      <f xml:space="preserve"> SUM(X223:X228)</f>
    </nc>
  </rcc>
  <rfmt sheetId="2" sqref="X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29" start="0" length="0">
    <dxf>
      <fill>
        <patternFill patternType="solid">
          <bgColor rgb="FFD9D9D9"/>
        </patternFill>
      </fill>
    </dxf>
  </rfmt>
  <rfmt sheetId="2" sqref="X229" start="0" length="2147483647">
    <dxf>
      <font>
        <b/>
      </font>
    </dxf>
  </rfmt>
  <rfmt sheetId="2" sqref="X229" start="0" length="2147483647">
    <dxf>
      <font/>
    </dxf>
  </rfmt>
  <rfmt sheetId="2" sqref="X229" start="0" length="0">
    <dxf>
      <border>
        <left/>
        <right/>
        <top style="thin">
          <color indexed="64"/>
        </top>
        <bottom/>
      </border>
    </dxf>
  </rfmt>
  <rfmt sheetId="2" sqref="X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29" start="0" length="0">
    <dxf>
      <fill>
        <patternFill patternType="solid">
          <bgColor rgb="FFD9D9D9"/>
        </patternFill>
      </fill>
    </dxf>
  </rfmt>
  <rfmt sheetId="2" sqref="Y229" start="0" length="2147483647">
    <dxf>
      <font>
        <b/>
      </font>
    </dxf>
  </rfmt>
  <rfmt sheetId="2" sqref="Y229" start="0" length="2147483647">
    <dxf>
      <font/>
    </dxf>
  </rfmt>
  <rfmt sheetId="2" sqref="Y229" start="0" length="0">
    <dxf>
      <border>
        <left/>
        <right/>
        <top style="thin">
          <color indexed="64"/>
        </top>
        <bottom/>
      </border>
    </dxf>
  </rfmt>
  <rfmt sheetId="2" sqref="Y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29" start="0" length="0">
    <dxf>
      <fill>
        <patternFill patternType="solid">
          <bgColor rgb="FFD9D9D9"/>
        </patternFill>
      </fill>
    </dxf>
  </rfmt>
  <rfmt sheetId="2" sqref="Z229" start="0" length="2147483647">
    <dxf>
      <font>
        <b/>
      </font>
    </dxf>
  </rfmt>
  <rfmt sheetId="2" sqref="Z229" start="0" length="2147483647">
    <dxf>
      <font/>
    </dxf>
  </rfmt>
  <rfmt sheetId="2" sqref="Z229" start="0" length="0">
    <dxf>
      <border>
        <left/>
        <right/>
        <top style="thin">
          <color indexed="64"/>
        </top>
        <bottom/>
      </border>
    </dxf>
  </rfmt>
  <rfmt sheetId="2" sqref="Z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29" start="0" length="0">
    <dxf>
      <fill>
        <patternFill patternType="solid">
          <bgColor rgb="FFD9D9D9"/>
        </patternFill>
      </fill>
    </dxf>
  </rfmt>
  <rfmt sheetId="2" sqref="AA229" start="0" length="2147483647">
    <dxf>
      <font>
        <b/>
      </font>
    </dxf>
  </rfmt>
  <rfmt sheetId="2" sqref="AA229" start="0" length="2147483647">
    <dxf>
      <font/>
    </dxf>
  </rfmt>
  <rfmt sheetId="2" sqref="AA229" start="0" length="0">
    <dxf>
      <border>
        <left/>
        <right/>
        <top style="thin">
          <color indexed="64"/>
        </top>
        <bottom/>
      </border>
    </dxf>
  </rfmt>
  <rfmt sheetId="2" sqref="AA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29" start="0" length="0">
    <dxf>
      <fill>
        <patternFill patternType="solid">
          <bgColor rgb="FFD9D9D9"/>
        </patternFill>
      </fill>
    </dxf>
  </rfmt>
  <rfmt sheetId="2" sqref="AB229" start="0" length="2147483647">
    <dxf>
      <font>
        <b/>
      </font>
    </dxf>
  </rfmt>
  <rfmt sheetId="2" sqref="AB229" start="0" length="2147483647">
    <dxf>
      <font/>
    </dxf>
  </rfmt>
  <rfmt sheetId="2" sqref="AB229" start="0" length="0">
    <dxf>
      <border>
        <left/>
        <right/>
        <top style="thin">
          <color indexed="64"/>
        </top>
        <bottom/>
      </border>
    </dxf>
  </rfmt>
  <rfmt sheetId="2" sqref="AB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29" start="0" length="0">
    <dxf>
      <fill>
        <patternFill patternType="solid">
          <bgColor rgb="FFD9D9D9"/>
        </patternFill>
      </fill>
    </dxf>
  </rfmt>
  <rfmt sheetId="2" sqref="AC229" start="0" length="2147483647">
    <dxf>
      <font>
        <b/>
      </font>
    </dxf>
  </rfmt>
  <rfmt sheetId="2" sqref="AC229" start="0" length="2147483647">
    <dxf>
      <font/>
    </dxf>
  </rfmt>
  <rfmt sheetId="2" sqref="AC229" start="0" length="0">
    <dxf>
      <border>
        <left/>
        <right/>
        <top style="thin">
          <color indexed="64"/>
        </top>
        <bottom/>
      </border>
    </dxf>
  </rfmt>
  <rfmt sheetId="2" sqref="AC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29" start="0" length="0">
    <dxf>
      <fill>
        <patternFill patternType="solid">
          <bgColor rgb="FFD9D9D9"/>
        </patternFill>
      </fill>
    </dxf>
  </rfmt>
  <rfmt sheetId="2" sqref="AD229" start="0" length="2147483647">
    <dxf>
      <font>
        <b/>
      </font>
    </dxf>
  </rfmt>
  <rfmt sheetId="2" sqref="AD229" start="0" length="2147483647">
    <dxf>
      <font/>
    </dxf>
  </rfmt>
  <rfmt sheetId="2" sqref="AD229" start="0" length="0">
    <dxf>
      <border>
        <left/>
        <right/>
        <top style="thin">
          <color indexed="64"/>
        </top>
        <bottom/>
      </border>
    </dxf>
  </rfmt>
  <rfmt sheetId="2" sqref="AD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7" sId="2">
    <oc r="AE229">
      <f xml:space="preserve"> SUM(AE223:AE227)</f>
    </oc>
    <nc r="AE229">
      <f xml:space="preserve"> SUM(AE223:AE228)</f>
    </nc>
  </rcc>
  <rfmt sheetId="2" sqref="AE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29" start="0" length="0">
    <dxf>
      <fill>
        <patternFill patternType="solid">
          <bgColor rgb="FFD9D9D9"/>
        </patternFill>
      </fill>
    </dxf>
  </rfmt>
  <rfmt sheetId="2" sqref="AE229" start="0" length="2147483647">
    <dxf>
      <font/>
    </dxf>
  </rfmt>
  <rfmt sheetId="2" sqref="AE229" start="0" length="2147483647">
    <dxf>
      <font/>
    </dxf>
  </rfmt>
  <rfmt sheetId="2" sqref="AE229" start="0" length="0">
    <dxf>
      <border>
        <left/>
        <right/>
        <top style="thin">
          <color indexed="64"/>
        </top>
        <bottom/>
      </border>
    </dxf>
  </rfmt>
  <rfmt sheetId="2" sqref="AE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29" start="0" length="0">
    <dxf>
      <fill>
        <patternFill patternType="solid">
          <bgColor rgb="FFD9D9D9"/>
        </patternFill>
      </fill>
    </dxf>
  </rfmt>
  <rfmt sheetId="2" sqref="AF229" start="0" length="2147483647">
    <dxf>
      <font>
        <b/>
      </font>
    </dxf>
  </rfmt>
  <rfmt sheetId="2" sqref="AF229" start="0" length="2147483647">
    <dxf>
      <font/>
    </dxf>
  </rfmt>
  <rfmt sheetId="2" sqref="AF229" start="0" length="0">
    <dxf>
      <border>
        <left/>
        <right/>
        <top style="thin">
          <color indexed="64"/>
        </top>
        <bottom/>
      </border>
    </dxf>
  </rfmt>
  <rfmt sheetId="2" sqref="AF22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18" sId="2" numFmtId="34">
    <oc r="F233">
      <v>7.8477169699999996</v>
    </oc>
    <nc r="F233">
      <v>7.8501582799999996</v>
    </nc>
  </rcc>
  <rcc rId="4919" sId="2" numFmtId="34">
    <oc r="Z233">
      <v>7.8464579600000004</v>
    </oc>
    <nc r="Z233">
      <v>7.8500613100000001</v>
    </nc>
  </rcc>
  <rcc rId="4920" sId="2" numFmtId="4">
    <oc r="J233">
      <v>172000000</v>
    </oc>
    <nc r="J233">
      <v>0</v>
    </nc>
  </rcc>
  <rcc rId="4921" sId="2" numFmtId="4">
    <oc r="AC233">
      <v>172000000</v>
    </oc>
    <nc r="AC233">
      <v>0</v>
    </nc>
  </rcc>
  <rrc rId="4922" sId="2" ref="A234:XFD234" action="insertRow">
    <undo index="8" exp="area" ref3D="1" dr="$AF$1:$AF$1048576" dn="Z_AD46497A_B353_49B5_8E30_BDB4EF8F6988_.wvu.Cols" sId="2"/>
    <undo index="6" exp="area" ref3D="1" dr="$AC$1:$AD$1048576" dn="Z_AD46497A_B353_49B5_8E30_BDB4EF8F6988_.wvu.Cols" sId="2"/>
    <undo index="4" exp="area" ref3D="1" dr="$T$1:$AA$1048576" dn="Z_AD46497A_B353_49B5_8E30_BDB4EF8F6988_.wvu.Cols" sId="2"/>
    <undo index="2" exp="area" ref3D="1" dr="$K$1:$L$1048576" dn="Z_AD46497A_B353_49B5_8E30_BDB4EF8F6988_.wvu.Cols" sId="2"/>
    <undo index="1" exp="area" ref3D="1" dr="$A$1:$D$1048576" dn="Z_AD46497A_B353_49B5_8E30_BDB4EF8F6988_.wvu.Cols" sId="2"/>
  </rrc>
  <rfmt sheetId="2" sqref="A234:AF234" start="0" length="0">
    <dxf>
      <fill>
        <patternFill patternType="none">
          <bgColor indexed="65"/>
        </patternFill>
      </fill>
    </dxf>
  </rfmt>
  <rfmt sheetId="2" sqref="A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4" start="0" length="2147483647">
    <dxf>
      <font/>
    </dxf>
  </rfmt>
  <rfmt sheetId="2" sqref="A234" start="0" length="2147483647">
    <dxf>
      <font/>
    </dxf>
  </rfmt>
  <rfmt sheetId="2" sqref="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4" start="0" length="2147483647">
    <dxf>
      <font/>
    </dxf>
  </rfmt>
  <rfmt sheetId="2" sqref="B234" start="0" length="2147483647">
    <dxf>
      <font/>
    </dxf>
  </rfmt>
  <rfmt sheetId="2" sqref="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4" start="0" length="2147483647">
    <dxf>
      <font/>
    </dxf>
  </rfmt>
  <rfmt sheetId="2" sqref="C234" start="0" length="2147483647">
    <dxf>
      <font/>
    </dxf>
  </rfmt>
  <rfmt sheetId="2" sqref="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4" start="0" length="2147483647">
    <dxf>
      <font/>
    </dxf>
  </rfmt>
  <rfmt sheetId="2" sqref="D234" start="0" length="2147483647">
    <dxf>
      <font/>
    </dxf>
  </rfmt>
  <rfmt sheetId="2" sqref="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4" start="0" length="2147483647">
    <dxf>
      <font/>
    </dxf>
  </rfmt>
  <rfmt sheetId="2" sqref="E234" start="0" length="2147483647">
    <dxf>
      <font/>
    </dxf>
  </rfmt>
  <rfmt sheetId="2" sqref="F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4" start="0" length="2147483647">
    <dxf>
      <font/>
    </dxf>
  </rfmt>
  <rfmt sheetId="2" sqref="F234" start="0" length="2147483647">
    <dxf>
      <font/>
    </dxf>
  </rfmt>
  <rfmt sheetId="2" sqref="G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4" start="0" length="2147483647">
    <dxf>
      <font/>
    </dxf>
  </rfmt>
  <rfmt sheetId="2" sqref="G234" start="0" length="2147483647">
    <dxf>
      <font/>
    </dxf>
  </rfmt>
  <rfmt sheetId="2" sqref="H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4" start="0" length="2147483647">
    <dxf>
      <font/>
    </dxf>
  </rfmt>
  <rfmt sheetId="2" sqref="H234" start="0" length="2147483647">
    <dxf>
      <font/>
    </dxf>
  </rfmt>
  <rfmt sheetId="2" sqref="I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4" start="0" length="2147483647">
    <dxf>
      <font/>
    </dxf>
  </rfmt>
  <rfmt sheetId="2" sqref="I234" start="0" length="2147483647">
    <dxf>
      <font/>
    </dxf>
  </rfmt>
  <rfmt sheetId="2" sqref="J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4" start="0" length="2147483647">
    <dxf>
      <font/>
    </dxf>
  </rfmt>
  <rfmt sheetId="2" sqref="J234" start="0" length="2147483647">
    <dxf>
      <font/>
    </dxf>
  </rfmt>
  <rfmt sheetId="2" sqref="K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4" start="0" length="2147483647">
    <dxf>
      <font/>
    </dxf>
  </rfmt>
  <rfmt sheetId="2" sqref="K234" start="0" length="2147483647">
    <dxf>
      <font/>
    </dxf>
  </rfmt>
  <rfmt sheetId="2" sqref="L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4" start="0" length="2147483647">
    <dxf>
      <font/>
    </dxf>
  </rfmt>
  <rfmt sheetId="2" sqref="L234" start="0" length="2147483647">
    <dxf>
      <font/>
    </dxf>
  </rfmt>
  <rfmt sheetId="2" sqref="M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4" start="0" length="2147483647">
    <dxf>
      <font/>
    </dxf>
  </rfmt>
  <rfmt sheetId="2" sqref="M234" start="0" length="2147483647">
    <dxf>
      <font/>
    </dxf>
  </rfmt>
  <rfmt sheetId="2" sqref="N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4" start="0" length="2147483647">
    <dxf>
      <font/>
    </dxf>
  </rfmt>
  <rfmt sheetId="2" sqref="N234" start="0" length="2147483647">
    <dxf>
      <font/>
    </dxf>
  </rfmt>
  <rfmt sheetId="2" sqref="O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4" start="0" length="2147483647">
    <dxf>
      <font/>
    </dxf>
  </rfmt>
  <rfmt sheetId="2" sqref="O234" start="0" length="2147483647">
    <dxf>
      <font/>
    </dxf>
  </rfmt>
  <rfmt sheetId="2" sqref="P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4" start="0" length="2147483647">
    <dxf>
      <font/>
    </dxf>
  </rfmt>
  <rfmt sheetId="2" sqref="P234" start="0" length="2147483647">
    <dxf>
      <font/>
    </dxf>
  </rfmt>
  <rfmt sheetId="2" sqref="Q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4" start="0" length="2147483647">
    <dxf>
      <font/>
    </dxf>
  </rfmt>
  <rfmt sheetId="2" sqref="Q234" start="0" length="2147483647">
    <dxf>
      <font/>
    </dxf>
  </rfmt>
  <rfmt sheetId="2" sqref="R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4" start="0" length="2147483647">
    <dxf>
      <font/>
    </dxf>
  </rfmt>
  <rfmt sheetId="2" sqref="R234" start="0" length="2147483647">
    <dxf>
      <font/>
    </dxf>
  </rfmt>
  <rfmt sheetId="2" sqref="S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4" start="0" length="2147483647">
    <dxf>
      <font/>
    </dxf>
  </rfmt>
  <rfmt sheetId="2" sqref="S234" start="0" length="2147483647">
    <dxf>
      <font/>
    </dxf>
  </rfmt>
  <rfmt sheetId="2" sqref="T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4" start="0" length="2147483647">
    <dxf>
      <font/>
    </dxf>
  </rfmt>
  <rfmt sheetId="2" sqref="T234" start="0" length="2147483647">
    <dxf>
      <font/>
    </dxf>
  </rfmt>
  <rfmt sheetId="2" sqref="U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4" start="0" length="2147483647">
    <dxf>
      <font/>
    </dxf>
  </rfmt>
  <rfmt sheetId="2" sqref="U234" start="0" length="2147483647">
    <dxf>
      <font/>
    </dxf>
  </rfmt>
  <rfmt sheetId="2" sqref="V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4" start="0" length="2147483647">
    <dxf>
      <font/>
    </dxf>
  </rfmt>
  <rfmt sheetId="2" sqref="V234" start="0" length="2147483647">
    <dxf>
      <font/>
    </dxf>
  </rfmt>
  <rfmt sheetId="2" sqref="W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4" start="0" length="2147483647">
    <dxf>
      <font/>
    </dxf>
  </rfmt>
  <rfmt sheetId="2" sqref="W234" start="0" length="2147483647">
    <dxf>
      <font/>
    </dxf>
  </rfmt>
  <rfmt sheetId="2" sqref="X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4" start="0" length="2147483647">
    <dxf>
      <font/>
    </dxf>
  </rfmt>
  <rfmt sheetId="2" sqref="X234" start="0" length="2147483647">
    <dxf>
      <font/>
    </dxf>
  </rfmt>
  <rfmt sheetId="2" sqref="Y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4" start="0" length="2147483647">
    <dxf>
      <font/>
    </dxf>
  </rfmt>
  <rfmt sheetId="2" sqref="Y234" start="0" length="2147483647">
    <dxf>
      <font/>
    </dxf>
  </rfmt>
  <rfmt sheetId="2" sqref="Z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4" start="0" length="0">
    <dxf>
      <fill>
        <patternFill patternType="solid">
          <bgColor rgb="FFF2F2F2"/>
        </patternFill>
      </fill>
    </dxf>
  </rfmt>
  <rfmt sheetId="2" sqref="Z234" start="0" length="2147483647">
    <dxf>
      <font/>
    </dxf>
  </rfmt>
  <rfmt sheetId="2" sqref="Z234" start="0" length="2147483647">
    <dxf>
      <font/>
    </dxf>
  </rfmt>
  <rfmt sheetId="2" sqref="AA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4" start="0" length="0">
    <dxf>
      <fill>
        <patternFill patternType="solid">
          <bgColor rgb="FFF2F2F2"/>
        </patternFill>
      </fill>
    </dxf>
  </rfmt>
  <rfmt sheetId="2" sqref="AA234" start="0" length="2147483647">
    <dxf>
      <font/>
    </dxf>
  </rfmt>
  <rfmt sheetId="2" sqref="AA234" start="0" length="2147483647">
    <dxf>
      <font/>
    </dxf>
  </rfmt>
  <rfmt sheetId="2" sqref="A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4" start="0" length="0">
    <dxf>
      <fill>
        <patternFill patternType="solid">
          <bgColor rgb="FFF2F2F2"/>
        </patternFill>
      </fill>
    </dxf>
  </rfmt>
  <rfmt sheetId="2" sqref="AB234" start="0" length="2147483647">
    <dxf>
      <font/>
    </dxf>
  </rfmt>
  <rfmt sheetId="2" sqref="AB234" start="0" length="2147483647">
    <dxf>
      <font/>
    </dxf>
  </rfmt>
  <rfmt sheetId="2" sqref="A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4" start="0" length="0">
    <dxf>
      <fill>
        <patternFill patternType="solid">
          <bgColor rgb="FFF2F2F2"/>
        </patternFill>
      </fill>
    </dxf>
  </rfmt>
  <rfmt sheetId="2" sqref="AC234" start="0" length="2147483647">
    <dxf>
      <font/>
    </dxf>
  </rfmt>
  <rfmt sheetId="2" sqref="AC234" start="0" length="2147483647">
    <dxf>
      <font/>
    </dxf>
  </rfmt>
  <rfmt sheetId="2" sqref="A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4" start="0" length="0">
    <dxf>
      <fill>
        <patternFill patternType="solid">
          <bgColor rgb="FFF2F2F2"/>
        </patternFill>
      </fill>
    </dxf>
  </rfmt>
  <rfmt sheetId="2" sqref="AD234" start="0" length="2147483647">
    <dxf>
      <font/>
    </dxf>
  </rfmt>
  <rfmt sheetId="2" sqref="AD234" start="0" length="2147483647">
    <dxf>
      <font/>
    </dxf>
  </rfmt>
  <rfmt sheetId="2" sqref="A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4" start="0" length="0">
    <dxf>
      <fill>
        <patternFill patternType="solid">
          <bgColor rgb="FFF2F2F2"/>
        </patternFill>
      </fill>
    </dxf>
  </rfmt>
  <rfmt sheetId="2" sqref="AE234" start="0" length="2147483647">
    <dxf>
      <font/>
    </dxf>
  </rfmt>
  <rfmt sheetId="2" sqref="AE234" start="0" length="2147483647">
    <dxf>
      <font/>
    </dxf>
  </rfmt>
  <rfmt sheetId="2" sqref="AF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4" start="0" length="0">
    <dxf>
      <fill>
        <patternFill patternType="solid">
          <bgColor rgb="FFF2F2F2"/>
        </patternFill>
      </fill>
    </dxf>
  </rfmt>
  <rfmt sheetId="2" sqref="AF234" start="0" length="2147483647">
    <dxf>
      <font/>
    </dxf>
  </rfmt>
  <rfmt sheetId="2" sqref="AF234" start="0" length="2147483647">
    <dxf>
      <font/>
    </dxf>
  </rfmt>
  <rfmt sheetId="2" sqref="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4" start="0" length="2147483647">
    <dxf>
      <font/>
    </dxf>
  </rfmt>
  <rfmt sheetId="2" sqref="B234" start="0" length="2147483647">
    <dxf>
      <font/>
    </dxf>
  </rfmt>
  <rcc rId="4923" sId="2">
    <nc r="C234" t="inlineStr">
      <is>
        <t>USDZAR Curncy</t>
      </is>
    </nc>
  </rcc>
  <rfmt sheetId="2" sqref="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4" start="0" length="2147483647">
    <dxf>
      <font/>
    </dxf>
  </rfmt>
  <rfmt sheetId="2" sqref="C234" start="0" length="2147483647">
    <dxf>
      <font/>
    </dxf>
  </rfmt>
  <rcc rId="4924" sId="2">
    <nc r="E234" t="inlineStr">
      <is>
        <t>$/ZAR</t>
      </is>
    </nc>
  </rcc>
  <rfmt sheetId="2" sqref="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4" start="0" length="2147483647">
    <dxf>
      <font/>
    </dxf>
  </rfmt>
  <rfmt sheetId="2" sqref="E234" start="0" length="2147483647">
    <dxf>
      <font/>
    </dxf>
  </rfmt>
  <rcc rId="4925" sId="2">
    <nc r="D234" t="inlineStr">
      <is>
        <t>USD</t>
      </is>
    </nc>
  </rcc>
  <rfmt sheetId="2" sqref="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4" start="0" length="2147483647">
    <dxf>
      <font/>
    </dxf>
  </rfmt>
  <rfmt sheetId="2" sqref="D234" start="0" length="2147483647">
    <dxf>
      <font/>
    </dxf>
  </rfmt>
  <rcc rId="4926" sId="2" numFmtId="34">
    <nc r="F234">
      <v>14.209110089999999</v>
    </nc>
  </rcc>
  <rfmt sheetId="2" sqref="F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4" start="0" length="2147483647">
    <dxf>
      <font/>
    </dxf>
  </rfmt>
  <rfmt sheetId="2" sqref="F234" start="0" length="2147483647">
    <dxf>
      <font/>
    </dxf>
  </rfmt>
  <rcc rId="4927" sId="2">
    <nc r="G234">
      <f>_xll.BDP(C234,$G$3)</f>
    </nc>
  </rcc>
  <rfmt sheetId="2" sqref="G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4" start="0" length="2147483647">
    <dxf>
      <font/>
    </dxf>
  </rfmt>
  <rfmt sheetId="2" sqref="G234" start="0" length="2147483647">
    <dxf>
      <font/>
    </dxf>
  </rfmt>
  <rcc rId="4928" sId="2" numFmtId="34">
    <nc r="Z234">
      <v>14.30889823</v>
    </nc>
  </rcc>
  <rfmt sheetId="2" sqref="Z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4" start="0" length="0">
    <dxf>
      <fill>
        <patternFill patternType="solid">
          <bgColor rgb="FFF2F2F2"/>
        </patternFill>
      </fill>
    </dxf>
  </rfmt>
  <rfmt sheetId="2" sqref="Z234" start="0" length="2147483647">
    <dxf>
      <font/>
    </dxf>
  </rfmt>
  <rfmt sheetId="2" sqref="Z234" start="0" length="2147483647">
    <dxf>
      <font/>
    </dxf>
  </rfmt>
  <rcc rId="4929" sId="2">
    <nc r="H234">
      <f>IF(OR(OR(G234="#N/A N/A",G234="#N/A Real Time"),OR(F234="#N/A N/A",F234="#N/A Real Time")),0,  G234 - F234)</f>
    </nc>
  </rcc>
  <rfmt sheetId="2" sqref="H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4" start="0" length="2147483647">
    <dxf>
      <font/>
    </dxf>
  </rfmt>
  <rfmt sheetId="2" sqref="H234" start="0" length="2147483647">
    <dxf>
      <font/>
    </dxf>
  </rfmt>
  <rcc rId="4930" sId="2">
    <nc r="I234">
      <f>IF(OR(F234=0,F234="#N/A N/A"),0,H234 / F234*100)</f>
    </nc>
  </rcc>
  <rfmt sheetId="2" sqref="I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4" start="0" length="2147483647">
    <dxf>
      <font/>
    </dxf>
  </rfmt>
  <rfmt sheetId="2" sqref="I234" start="0" length="2147483647">
    <dxf>
      <font/>
    </dxf>
  </rfmt>
  <rcc rId="4931" sId="2" numFmtId="4">
    <nc r="J234">
      <v>27000000</v>
    </nc>
  </rcc>
  <rfmt sheetId="2" sqref="J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4" start="0" length="2147483647">
    <dxf>
      <font/>
    </dxf>
  </rfmt>
  <rfmt sheetId="2" sqref="J234" start="0" length="2147483647">
    <dxf>
      <font/>
    </dxf>
  </rfmt>
  <rcc rId="4932" sId="2">
    <nc r="K234">
      <f>CONCATENATE(D237,D234, " Curncy")</f>
    </nc>
  </rcc>
  <rfmt sheetId="2" sqref="K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4" start="0" length="2147483647">
    <dxf>
      <font/>
    </dxf>
  </rfmt>
  <rfmt sheetId="2" sqref="K234" start="0" length="2147483647">
    <dxf>
      <font/>
    </dxf>
  </rfmt>
  <rcc rId="4933" sId="2">
    <nc r="L234">
      <f>IF(D234 = D237,1,_xll.BDP(K234,$L$3))</f>
    </nc>
  </rcc>
  <rfmt sheetId="2" sqref="L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4" start="0" length="2147483647">
    <dxf>
      <font/>
    </dxf>
  </rfmt>
  <rfmt sheetId="2" sqref="L234" start="0" length="2147483647">
    <dxf>
      <font/>
    </dxf>
  </rfmt>
  <rcc rId="4934" sId="2">
    <nc r="M234">
      <f>IF(D234 = D237,1,_xll.BDP(K234,$M$3)*L234)</f>
    </nc>
  </rcc>
  <rfmt sheetId="2" sqref="M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4" start="0" length="2147483647">
    <dxf>
      <font/>
    </dxf>
  </rfmt>
  <rfmt sheetId="2" sqref="M234" start="0" length="2147483647">
    <dxf>
      <font/>
    </dxf>
  </rfmt>
  <rcc rId="4935" sId="2">
    <nc r="N234">
      <f>H234*J234/M234/G234</f>
    </nc>
  </rcc>
  <rfmt sheetId="2" sqref="N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4" start="0" length="2147483647">
    <dxf>
      <font/>
    </dxf>
  </rfmt>
  <rfmt sheetId="2" sqref="N234" start="0" length="2147483647">
    <dxf>
      <font/>
    </dxf>
  </rfmt>
  <rcc rId="4936" sId="2">
    <nc r="O234">
      <f>N234 / Y237</f>
    </nc>
  </rcc>
  <rfmt sheetId="2" sqref="O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4" start="0" length="2147483647">
    <dxf>
      <font/>
    </dxf>
  </rfmt>
  <rfmt sheetId="2" sqref="O234" start="0" length="2147483647">
    <dxf>
      <font/>
    </dxf>
  </rfmt>
  <rcc rId="4937" sId="2">
    <nc r="P234">
      <f>ABS(IF(J234=0,0,J234/M234))</f>
    </nc>
  </rcc>
  <rfmt sheetId="2" sqref="P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4" start="0" length="2147483647">
    <dxf>
      <font/>
    </dxf>
  </rfmt>
  <rfmt sheetId="2" sqref="P234" start="0" length="2147483647">
    <dxf>
      <font/>
    </dxf>
  </rfmt>
  <rcc rId="4938" sId="2">
    <nc r="Q234">
      <f>P234 / Y237*100</f>
    </nc>
  </rcc>
  <rfmt sheetId="2" sqref="Q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4" start="0" length="2147483647">
    <dxf>
      <font/>
    </dxf>
  </rfmt>
  <rfmt sheetId="2" sqref="Q234" start="0" length="2147483647">
    <dxf>
      <font/>
    </dxf>
  </rfmt>
  <rfmt sheetId="2" sqref="R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4" start="0" length="2147483647">
    <dxf>
      <font/>
    </dxf>
  </rfmt>
  <rfmt sheetId="2" sqref="R234" start="0" length="2147483647">
    <dxf>
      <font/>
    </dxf>
  </rfmt>
  <rfmt sheetId="2" sqref="S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4" start="0" length="2147483647">
    <dxf>
      <font/>
    </dxf>
  </rfmt>
  <rfmt sheetId="2" sqref="S234" start="0" length="2147483647">
    <dxf>
      <font/>
    </dxf>
  </rfmt>
  <rcc rId="4939" sId="2">
    <nc r="T234">
      <f>IF(EXACT(D234,UPPER(D234)),1,0.01)/V234</f>
    </nc>
  </rcc>
  <rfmt sheetId="2" sqref="T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4" start="0" length="2147483647">
    <dxf>
      <font/>
    </dxf>
  </rfmt>
  <rfmt sheetId="2" sqref="T234" start="0" length="2147483647">
    <dxf>
      <font/>
    </dxf>
  </rfmt>
  <rcc rId="4940" sId="2">
    <nc r="U234">
      <v>2</v>
    </nc>
  </rcc>
  <rfmt sheetId="2" sqref="U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4" start="0" length="2147483647">
    <dxf>
      <font/>
    </dxf>
  </rfmt>
  <rfmt sheetId="2" sqref="U234" start="0" length="2147483647">
    <dxf>
      <font/>
    </dxf>
  </rfmt>
  <rcc rId="4941" sId="2">
    <nc r="V234">
      <v>1</v>
    </nc>
  </rcc>
  <rfmt sheetId="2" sqref="V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4" start="0" length="2147483647">
    <dxf>
      <font/>
    </dxf>
  </rfmt>
  <rfmt sheetId="2" sqref="V234" start="0" length="2147483647">
    <dxf>
      <font/>
    </dxf>
  </rfmt>
  <rcc rId="4942" sId="2">
    <nc r="W234">
      <f>IF(AND(Q234&lt;0,O234&gt;0),O234,0)</f>
    </nc>
  </rcc>
  <rfmt sheetId="2" sqref="W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4" start="0" length="2147483647">
    <dxf>
      <font/>
    </dxf>
  </rfmt>
  <rfmt sheetId="2" sqref="W234" start="0" length="2147483647">
    <dxf>
      <font/>
    </dxf>
  </rfmt>
  <rcc rId="4943" sId="2">
    <nc r="X234">
      <f>IF(AND(Q234&gt;0,O234&gt;0),O234,0)</f>
    </nc>
  </rcc>
  <rfmt sheetId="2" sqref="X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4" start="0" length="2147483647">
    <dxf>
      <font/>
    </dxf>
  </rfmt>
  <rfmt sheetId="2" sqref="X234" start="0" length="2147483647">
    <dxf>
      <font/>
    </dxf>
  </rfmt>
  <rcc rId="4944" sId="2">
    <nc r="AA234">
      <f>IF(OR(OR(F234="#N/A N/A",F234="#N/A Real Time"),OR(Z234="#N/A N/A",Z234="#N/A Real Time")),0,  F234 - Z234)</f>
    </nc>
  </rcc>
  <rfmt sheetId="2" sqref="AA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4" start="0" length="0">
    <dxf>
      <fill>
        <patternFill patternType="solid">
          <bgColor rgb="FFF2F2F2"/>
        </patternFill>
      </fill>
    </dxf>
  </rfmt>
  <rfmt sheetId="2" sqref="AA234" start="0" length="2147483647">
    <dxf>
      <font/>
    </dxf>
  </rfmt>
  <rfmt sheetId="2" sqref="AA234" start="0" length="2147483647">
    <dxf>
      <font/>
    </dxf>
  </rfmt>
  <rcc rId="4945" sId="2">
    <nc r="AB234">
      <f>IF(OR(Z234=0,Z234="#N/A N/A"),0,AA234 / Z234*100)</f>
    </nc>
  </rcc>
  <rfmt sheetId="2" sqref="AB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4" start="0" length="0">
    <dxf>
      <fill>
        <patternFill patternType="solid">
          <bgColor rgb="FFF2F2F2"/>
        </patternFill>
      </fill>
    </dxf>
  </rfmt>
  <rfmt sheetId="2" sqref="AB234" start="0" length="2147483647">
    <dxf>
      <font/>
    </dxf>
  </rfmt>
  <rfmt sheetId="2" sqref="AB234" start="0" length="2147483647">
    <dxf>
      <font/>
    </dxf>
  </rfmt>
  <rcc rId="4946" sId="2" numFmtId="4">
    <nc r="AC234">
      <v>0</v>
    </nc>
  </rcc>
  <rfmt sheetId="2" sqref="AC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4" start="0" length="0">
    <dxf>
      <fill>
        <patternFill patternType="solid">
          <bgColor rgb="FFF2F2F2"/>
        </patternFill>
      </fill>
    </dxf>
  </rfmt>
  <rfmt sheetId="2" sqref="AC234" start="0" length="2147483647">
    <dxf>
      <font/>
    </dxf>
  </rfmt>
  <rfmt sheetId="2" sqref="AC234" start="0" length="2147483647">
    <dxf>
      <font/>
    </dxf>
  </rfmt>
  <rcc rId="4947" sId="2">
    <nc r="AD234">
      <f>IF(D234 = D237,1,_xll.BDP(K234,$AD$3)*L234)</f>
    </nc>
  </rcc>
  <rfmt sheetId="2" sqref="AD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4" start="0" length="0">
    <dxf>
      <fill>
        <patternFill patternType="solid">
          <bgColor rgb="FFF2F2F2"/>
        </patternFill>
      </fill>
    </dxf>
  </rfmt>
  <rfmt sheetId="2" sqref="AD234" start="0" length="2147483647">
    <dxf>
      <font/>
    </dxf>
  </rfmt>
  <rfmt sheetId="2" sqref="AD234" start="0" length="2147483647">
    <dxf>
      <font/>
    </dxf>
  </rfmt>
  <rcc rId="4948" sId="2">
    <nc r="AE234">
      <f>AA234*AC234/AD234/Z234 / AF237</f>
    </nc>
  </rcc>
  <rfmt sheetId="2" sqref="AE2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4" start="0" length="0">
    <dxf>
      <fill>
        <patternFill patternType="solid">
          <bgColor rgb="FFF2F2F2"/>
        </patternFill>
      </fill>
    </dxf>
  </rfmt>
  <rfmt sheetId="2" sqref="AE234" start="0" length="2147483647">
    <dxf>
      <font/>
    </dxf>
  </rfmt>
  <rfmt sheetId="2" sqref="AE234" start="0" length="2147483647">
    <dxf>
      <font/>
    </dxf>
  </rfmt>
  <rcc rId="4949" sId="2" numFmtId="34">
    <oc r="F231">
      <v>0.76687154999999996</v>
    </oc>
    <nc r="F231">
      <v>0.72567161999999996</v>
    </nc>
  </rcc>
  <rcc rId="4950" sId="2" numFmtId="34">
    <oc r="Z231">
      <v>0.77086701999999996</v>
    </oc>
    <nc r="Z231">
      <v>0.72856049000000001</v>
    </nc>
  </rcc>
  <rcc rId="4951" sId="2" numFmtId="4">
    <oc r="J231">
      <v>43000000</v>
    </oc>
    <nc r="J231">
      <v>37500000</v>
    </nc>
  </rcc>
  <rcc rId="4952" sId="2" numFmtId="4">
    <oc r="AC231">
      <v>43000000</v>
    </oc>
    <nc r="AC231">
      <v>37500000</v>
    </nc>
  </rcc>
  <rcc rId="4953" sId="2" numFmtId="34">
    <oc r="F232">
      <v>1.40988472</v>
    </oc>
    <nc r="F232">
      <v>1.2753168100000001</v>
    </nc>
  </rcc>
  <rcc rId="4954" sId="2" numFmtId="34">
    <oc r="Z232">
      <v>1.41435581</v>
    </oc>
    <nc r="Z232">
      <v>1.27775291</v>
    </nc>
  </rcc>
  <rcc rId="4955" sId="2" numFmtId="4">
    <oc r="J232">
      <v>-89500000</v>
    </oc>
    <nc r="J232">
      <v>-145000000</v>
    </nc>
  </rcc>
  <rcc rId="4956" sId="2" numFmtId="4">
    <oc r="AC232">
      <v>-69500000</v>
    </oc>
    <nc r="AC232">
      <v>-145000000</v>
    </nc>
  </rcc>
  <rfmt sheetId="2" sqref="A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235" start="0" length="0">
    <dxf>
      <fill>
        <patternFill patternType="solid">
          <bgColor rgb="FFD9D9D9"/>
        </patternFill>
      </fill>
    </dxf>
  </rfmt>
  <rfmt sheetId="2" sqref="A235" start="0" length="2147483647">
    <dxf>
      <font>
        <b/>
      </font>
    </dxf>
  </rfmt>
  <rfmt sheetId="2" sqref="A235" start="0" length="2147483647">
    <dxf>
      <font/>
    </dxf>
  </rfmt>
  <rfmt sheetId="2" sqref="A235" start="0" length="0">
    <dxf>
      <border>
        <left/>
        <right/>
        <top style="thin">
          <color indexed="64"/>
        </top>
        <bottom/>
      </border>
    </dxf>
  </rfmt>
  <rfmt sheetId="2" sqref="A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B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B235" start="0" length="0">
    <dxf>
      <fill>
        <patternFill patternType="solid">
          <bgColor rgb="FFD9D9D9"/>
        </patternFill>
      </fill>
    </dxf>
  </rfmt>
  <rfmt sheetId="2" sqref="B235" start="0" length="2147483647">
    <dxf>
      <font>
        <b/>
      </font>
    </dxf>
  </rfmt>
  <rfmt sheetId="2" sqref="B235" start="0" length="2147483647">
    <dxf>
      <font/>
    </dxf>
  </rfmt>
  <rfmt sheetId="2" sqref="B235" start="0" length="0">
    <dxf>
      <border>
        <left/>
        <right/>
        <top style="thin">
          <color indexed="64"/>
        </top>
        <bottom/>
      </border>
    </dxf>
  </rfmt>
  <rfmt sheetId="2" sqref="B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C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C235" start="0" length="0">
    <dxf>
      <fill>
        <patternFill patternType="solid">
          <bgColor rgb="FFD9D9D9"/>
        </patternFill>
      </fill>
    </dxf>
  </rfmt>
  <rfmt sheetId="2" sqref="C235" start="0" length="2147483647">
    <dxf>
      <font>
        <b/>
      </font>
    </dxf>
  </rfmt>
  <rfmt sheetId="2" sqref="C235" start="0" length="2147483647">
    <dxf>
      <font/>
    </dxf>
  </rfmt>
  <rfmt sheetId="2" sqref="C235" start="0" length="0">
    <dxf>
      <border>
        <left/>
        <right/>
        <top style="thin">
          <color indexed="64"/>
        </top>
        <bottom/>
      </border>
    </dxf>
  </rfmt>
  <rfmt sheetId="2" sqref="C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D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D235" start="0" length="0">
    <dxf>
      <fill>
        <patternFill patternType="solid">
          <bgColor rgb="FFD9D9D9"/>
        </patternFill>
      </fill>
    </dxf>
  </rfmt>
  <rfmt sheetId="2" sqref="D235" start="0" length="2147483647">
    <dxf>
      <font>
        <b/>
      </font>
    </dxf>
  </rfmt>
  <rfmt sheetId="2" sqref="D235" start="0" length="2147483647">
    <dxf>
      <font/>
    </dxf>
  </rfmt>
  <rfmt sheetId="2" sqref="D235" start="0" length="0">
    <dxf>
      <border>
        <left/>
        <right/>
        <top style="thin">
          <color indexed="64"/>
        </top>
        <bottom/>
      </border>
    </dxf>
  </rfmt>
  <rfmt sheetId="2" sqref="D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E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E235" start="0" length="0">
    <dxf>
      <fill>
        <patternFill patternType="solid">
          <bgColor rgb="FFD9D9D9"/>
        </patternFill>
      </fill>
    </dxf>
  </rfmt>
  <rfmt sheetId="2" sqref="E235" start="0" length="2147483647">
    <dxf>
      <font>
        <b/>
      </font>
    </dxf>
  </rfmt>
  <rfmt sheetId="2" sqref="E235" start="0" length="2147483647">
    <dxf>
      <font/>
    </dxf>
  </rfmt>
  <rfmt sheetId="2" sqref="E235" start="0" length="0">
    <dxf>
      <border>
        <left/>
        <right/>
        <top style="thin">
          <color indexed="64"/>
        </top>
        <bottom/>
      </border>
    </dxf>
  </rfmt>
  <rfmt sheetId="2" sqref="E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F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F235" start="0" length="0">
    <dxf>
      <fill>
        <patternFill patternType="solid">
          <bgColor rgb="FFD9D9D9"/>
        </patternFill>
      </fill>
    </dxf>
  </rfmt>
  <rfmt sheetId="2" sqref="F235" start="0" length="2147483647">
    <dxf>
      <font>
        <b/>
      </font>
    </dxf>
  </rfmt>
  <rfmt sheetId="2" sqref="F235" start="0" length="2147483647">
    <dxf>
      <font/>
    </dxf>
  </rfmt>
  <rfmt sheetId="2" sqref="F235" start="0" length="0">
    <dxf>
      <border>
        <left/>
        <right/>
        <top style="thin">
          <color indexed="64"/>
        </top>
        <bottom/>
      </border>
    </dxf>
  </rfmt>
  <rfmt sheetId="2" sqref="F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G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G235" start="0" length="0">
    <dxf>
      <fill>
        <patternFill patternType="solid">
          <bgColor rgb="FFD9D9D9"/>
        </patternFill>
      </fill>
    </dxf>
  </rfmt>
  <rfmt sheetId="2" sqref="G235" start="0" length="2147483647">
    <dxf>
      <font>
        <b/>
      </font>
    </dxf>
  </rfmt>
  <rfmt sheetId="2" sqref="G235" start="0" length="2147483647">
    <dxf>
      <font/>
    </dxf>
  </rfmt>
  <rfmt sheetId="2" sqref="G235" start="0" length="0">
    <dxf>
      <border>
        <left/>
        <right/>
        <top style="thin">
          <color indexed="64"/>
        </top>
        <bottom/>
      </border>
    </dxf>
  </rfmt>
  <rfmt sheetId="2" sqref="G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H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H235" start="0" length="0">
    <dxf>
      <fill>
        <patternFill patternType="solid">
          <bgColor rgb="FFD9D9D9"/>
        </patternFill>
      </fill>
    </dxf>
  </rfmt>
  <rfmt sheetId="2" sqref="H235" start="0" length="2147483647">
    <dxf>
      <font>
        <b/>
      </font>
    </dxf>
  </rfmt>
  <rfmt sheetId="2" sqref="H235" start="0" length="2147483647">
    <dxf>
      <font/>
    </dxf>
  </rfmt>
  <rfmt sheetId="2" sqref="H235" start="0" length="0">
    <dxf>
      <border>
        <left/>
        <right/>
        <top style="thin">
          <color indexed="64"/>
        </top>
        <bottom/>
      </border>
    </dxf>
  </rfmt>
  <rfmt sheetId="2" sqref="H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I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I235" start="0" length="0">
    <dxf>
      <fill>
        <patternFill patternType="solid">
          <bgColor rgb="FFD9D9D9"/>
        </patternFill>
      </fill>
    </dxf>
  </rfmt>
  <rfmt sheetId="2" sqref="I235" start="0" length="2147483647">
    <dxf>
      <font>
        <b/>
      </font>
    </dxf>
  </rfmt>
  <rfmt sheetId="2" sqref="I235" start="0" length="2147483647">
    <dxf>
      <font/>
    </dxf>
  </rfmt>
  <rfmt sheetId="2" sqref="I235" start="0" length="0">
    <dxf>
      <border>
        <left/>
        <right/>
        <top style="thin">
          <color indexed="64"/>
        </top>
        <bottom/>
      </border>
    </dxf>
  </rfmt>
  <rfmt sheetId="2" sqref="I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J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J235" start="0" length="0">
    <dxf>
      <fill>
        <patternFill patternType="solid">
          <bgColor rgb="FFD9D9D9"/>
        </patternFill>
      </fill>
    </dxf>
  </rfmt>
  <rfmt sheetId="2" sqref="J235" start="0" length="2147483647">
    <dxf>
      <font>
        <b/>
      </font>
    </dxf>
  </rfmt>
  <rfmt sheetId="2" sqref="J235" start="0" length="2147483647">
    <dxf>
      <font/>
    </dxf>
  </rfmt>
  <rfmt sheetId="2" sqref="J235" start="0" length="0">
    <dxf>
      <border>
        <left/>
        <right/>
        <top style="thin">
          <color indexed="64"/>
        </top>
        <bottom/>
      </border>
    </dxf>
  </rfmt>
  <rfmt sheetId="2" sqref="J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K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K235" start="0" length="0">
    <dxf>
      <fill>
        <patternFill patternType="solid">
          <bgColor rgb="FFD9D9D9"/>
        </patternFill>
      </fill>
    </dxf>
  </rfmt>
  <rfmt sheetId="2" sqref="K235" start="0" length="2147483647">
    <dxf>
      <font>
        <b/>
      </font>
    </dxf>
  </rfmt>
  <rfmt sheetId="2" sqref="K235" start="0" length="2147483647">
    <dxf>
      <font/>
    </dxf>
  </rfmt>
  <rfmt sheetId="2" sqref="K235" start="0" length="0">
    <dxf>
      <border>
        <left/>
        <right/>
        <top style="thin">
          <color indexed="64"/>
        </top>
        <bottom/>
      </border>
    </dxf>
  </rfmt>
  <rfmt sheetId="2" sqref="K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L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L235" start="0" length="0">
    <dxf>
      <fill>
        <patternFill patternType="solid">
          <bgColor rgb="FFD9D9D9"/>
        </patternFill>
      </fill>
    </dxf>
  </rfmt>
  <rfmt sheetId="2" sqref="L235" start="0" length="2147483647">
    <dxf>
      <font>
        <b/>
      </font>
    </dxf>
  </rfmt>
  <rfmt sheetId="2" sqref="L235" start="0" length="2147483647">
    <dxf>
      <font/>
    </dxf>
  </rfmt>
  <rfmt sheetId="2" sqref="L235" start="0" length="0">
    <dxf>
      <border>
        <left/>
        <right/>
        <top style="thin">
          <color indexed="64"/>
        </top>
        <bottom/>
      </border>
    </dxf>
  </rfmt>
  <rfmt sheetId="2" sqref="L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M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M235" start="0" length="0">
    <dxf>
      <fill>
        <patternFill patternType="solid">
          <bgColor rgb="FFD9D9D9"/>
        </patternFill>
      </fill>
    </dxf>
  </rfmt>
  <rfmt sheetId="2" sqref="M235" start="0" length="2147483647">
    <dxf>
      <font>
        <b/>
      </font>
    </dxf>
  </rfmt>
  <rfmt sheetId="2" sqref="M235" start="0" length="2147483647">
    <dxf>
      <font/>
    </dxf>
  </rfmt>
  <rfmt sheetId="2" sqref="M235" start="0" length="0">
    <dxf>
      <border>
        <left/>
        <right/>
        <top style="thin">
          <color indexed="64"/>
        </top>
        <bottom/>
      </border>
    </dxf>
  </rfmt>
  <rfmt sheetId="2" sqref="M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57" sId="2">
    <oc r="N235">
      <f xml:space="preserve"> SUM(N230:N233)</f>
    </oc>
    <nc r="N235">
      <f xml:space="preserve"> SUM(N230:N234)</f>
    </nc>
  </rcc>
  <rfmt sheetId="2" sqref="N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N235" start="0" length="0">
    <dxf>
      <fill>
        <patternFill patternType="solid">
          <bgColor rgb="FFD9D9D9"/>
        </patternFill>
      </fill>
    </dxf>
  </rfmt>
  <rfmt sheetId="2" sqref="N235" start="0" length="2147483647">
    <dxf>
      <font>
        <b/>
      </font>
    </dxf>
  </rfmt>
  <rfmt sheetId="2" sqref="N235" start="0" length="2147483647">
    <dxf>
      <font/>
    </dxf>
  </rfmt>
  <rfmt sheetId="2" sqref="N235" start="0" length="0">
    <dxf>
      <border>
        <left/>
        <right/>
        <top style="thin">
          <color indexed="64"/>
        </top>
        <bottom/>
      </border>
    </dxf>
  </rfmt>
  <rfmt sheetId="2" sqref="N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58" sId="2">
    <oc r="O235">
      <f xml:space="preserve"> SUM(O230:O233)</f>
    </oc>
    <nc r="O235">
      <f xml:space="preserve"> SUM(O230:O234)</f>
    </nc>
  </rcc>
  <rfmt sheetId="2" sqref="O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O235" start="0" length="0">
    <dxf>
      <fill>
        <patternFill patternType="solid">
          <bgColor rgb="FFD9D9D9"/>
        </patternFill>
      </fill>
    </dxf>
  </rfmt>
  <rfmt sheetId="2" sqref="O235" start="0" length="2147483647">
    <dxf>
      <font/>
    </dxf>
  </rfmt>
  <rfmt sheetId="2" sqref="O235" start="0" length="2147483647">
    <dxf>
      <font/>
    </dxf>
  </rfmt>
  <rfmt sheetId="2" sqref="O235" start="0" length="0">
    <dxf>
      <border>
        <left/>
        <right/>
        <top style="thin">
          <color indexed="64"/>
        </top>
        <bottom/>
      </border>
    </dxf>
  </rfmt>
  <rfmt sheetId="2" sqref="O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59" sId="2">
    <oc r="P235">
      <f xml:space="preserve"> SUM(P230:P233)</f>
    </oc>
    <nc r="P235">
      <f xml:space="preserve"> SUM(P230:P234)</f>
    </nc>
  </rcc>
  <rfmt sheetId="2" sqref="P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P235" start="0" length="0">
    <dxf>
      <fill>
        <patternFill patternType="solid">
          <bgColor rgb="FFD9D9D9"/>
        </patternFill>
      </fill>
    </dxf>
  </rfmt>
  <rfmt sheetId="2" sqref="P235" start="0" length="2147483647">
    <dxf>
      <font>
        <b/>
      </font>
    </dxf>
  </rfmt>
  <rfmt sheetId="2" sqref="P235" start="0" length="2147483647">
    <dxf>
      <font/>
    </dxf>
  </rfmt>
  <rfmt sheetId="2" sqref="P235" start="0" length="0">
    <dxf>
      <border>
        <left/>
        <right/>
        <top style="thin">
          <color indexed="64"/>
        </top>
        <bottom/>
      </border>
    </dxf>
  </rfmt>
  <rfmt sheetId="2" sqref="P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0" sId="2">
    <oc r="Q235">
      <f xml:space="preserve"> SUM(Q230:Q233)</f>
    </oc>
    <nc r="Q235">
      <f xml:space="preserve"> SUM(Q230:Q234)</f>
    </nc>
  </rcc>
  <rfmt sheetId="2" sqref="Q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Q235" start="0" length="0">
    <dxf>
      <fill>
        <patternFill patternType="solid">
          <bgColor rgb="FFD9D9D9"/>
        </patternFill>
      </fill>
    </dxf>
  </rfmt>
  <rfmt sheetId="2" sqref="Q235" start="0" length="2147483647">
    <dxf>
      <font>
        <b/>
      </font>
    </dxf>
  </rfmt>
  <rfmt sheetId="2" sqref="Q235" start="0" length="2147483647">
    <dxf>
      <font/>
    </dxf>
  </rfmt>
  <rfmt sheetId="2" sqref="Q235" start="0" length="0">
    <dxf>
      <border>
        <left/>
        <right/>
        <top style="thin">
          <color indexed="64"/>
        </top>
        <bottom/>
      </border>
    </dxf>
  </rfmt>
  <rfmt sheetId="2" sqref="Q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1" sId="2">
    <oc r="R235">
      <f xml:space="preserve"> SUM(R230:R233)</f>
    </oc>
    <nc r="R235">
      <f xml:space="preserve"> SUM(R230:R234)</f>
    </nc>
  </rcc>
  <rfmt sheetId="2" sqref="R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R235" start="0" length="0">
    <dxf>
      <fill>
        <patternFill patternType="solid">
          <bgColor rgb="FFD9D9D9"/>
        </patternFill>
      </fill>
    </dxf>
  </rfmt>
  <rfmt sheetId="2" sqref="R235" start="0" length="2147483647">
    <dxf>
      <font>
        <b/>
      </font>
    </dxf>
  </rfmt>
  <rfmt sheetId="2" sqref="R235" start="0" length="2147483647">
    <dxf>
      <font/>
    </dxf>
  </rfmt>
  <rfmt sheetId="2" sqref="R235" start="0" length="0">
    <dxf>
      <border>
        <left/>
        <right/>
        <top style="thin">
          <color indexed="64"/>
        </top>
        <bottom/>
      </border>
    </dxf>
  </rfmt>
  <rfmt sheetId="2" sqref="R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2" sId="2">
    <oc r="S235">
      <f xml:space="preserve"> SUM(S230:S233)</f>
    </oc>
    <nc r="S235">
      <f xml:space="preserve"> SUM(S230:S234)</f>
    </nc>
  </rcc>
  <rfmt sheetId="2" sqref="S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S235" start="0" length="0">
    <dxf>
      <fill>
        <patternFill patternType="solid">
          <bgColor rgb="FFD9D9D9"/>
        </patternFill>
      </fill>
    </dxf>
  </rfmt>
  <rfmt sheetId="2" sqref="S235" start="0" length="2147483647">
    <dxf>
      <font>
        <b/>
      </font>
    </dxf>
  </rfmt>
  <rfmt sheetId="2" sqref="S235" start="0" length="2147483647">
    <dxf>
      <font/>
    </dxf>
  </rfmt>
  <rfmt sheetId="2" sqref="S235" start="0" length="0">
    <dxf>
      <border>
        <left/>
        <right/>
        <top style="thin">
          <color indexed="64"/>
        </top>
        <bottom/>
      </border>
    </dxf>
  </rfmt>
  <rfmt sheetId="2" sqref="S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T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T235" start="0" length="0">
    <dxf>
      <fill>
        <patternFill patternType="solid">
          <bgColor rgb="FFD9D9D9"/>
        </patternFill>
      </fill>
    </dxf>
  </rfmt>
  <rfmt sheetId="2" sqref="T235" start="0" length="2147483647">
    <dxf>
      <font>
        <b/>
      </font>
    </dxf>
  </rfmt>
  <rfmt sheetId="2" sqref="T235" start="0" length="2147483647">
    <dxf>
      <font/>
    </dxf>
  </rfmt>
  <rfmt sheetId="2" sqref="T235" start="0" length="0">
    <dxf>
      <border>
        <left/>
        <right/>
        <top style="thin">
          <color indexed="64"/>
        </top>
        <bottom/>
      </border>
    </dxf>
  </rfmt>
  <rfmt sheetId="2" sqref="T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U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U235" start="0" length="0">
    <dxf>
      <fill>
        <patternFill patternType="solid">
          <bgColor rgb="FFD9D9D9"/>
        </patternFill>
      </fill>
    </dxf>
  </rfmt>
  <rfmt sheetId="2" sqref="U235" start="0" length="2147483647">
    <dxf>
      <font>
        <b/>
      </font>
    </dxf>
  </rfmt>
  <rfmt sheetId="2" sqref="U235" start="0" length="2147483647">
    <dxf>
      <font/>
    </dxf>
  </rfmt>
  <rfmt sheetId="2" sqref="U235" start="0" length="0">
    <dxf>
      <border>
        <left/>
        <right/>
        <top style="thin">
          <color indexed="64"/>
        </top>
        <bottom/>
      </border>
    </dxf>
  </rfmt>
  <rfmt sheetId="2" sqref="U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V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V235" start="0" length="0">
    <dxf>
      <fill>
        <patternFill patternType="solid">
          <bgColor rgb="FFD9D9D9"/>
        </patternFill>
      </fill>
    </dxf>
  </rfmt>
  <rfmt sheetId="2" sqref="V235" start="0" length="2147483647">
    <dxf>
      <font>
        <b/>
      </font>
    </dxf>
  </rfmt>
  <rfmt sheetId="2" sqref="V235" start="0" length="2147483647">
    <dxf>
      <font/>
    </dxf>
  </rfmt>
  <rfmt sheetId="2" sqref="V235" start="0" length="0">
    <dxf>
      <border>
        <left/>
        <right/>
        <top style="thin">
          <color indexed="64"/>
        </top>
        <bottom/>
      </border>
    </dxf>
  </rfmt>
  <rfmt sheetId="2" sqref="V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3" sId="2">
    <oc r="W235">
      <f xml:space="preserve"> SUM(W230:W233)</f>
    </oc>
    <nc r="W235">
      <f xml:space="preserve"> SUM(W230:W234)</f>
    </nc>
  </rcc>
  <rfmt sheetId="2" sqref="W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W235" start="0" length="0">
    <dxf>
      <fill>
        <patternFill patternType="solid">
          <bgColor rgb="FFD9D9D9"/>
        </patternFill>
      </fill>
    </dxf>
  </rfmt>
  <rfmt sheetId="2" sqref="W235" start="0" length="2147483647">
    <dxf>
      <font>
        <b/>
      </font>
    </dxf>
  </rfmt>
  <rfmt sheetId="2" sqref="W235" start="0" length="2147483647">
    <dxf>
      <font/>
    </dxf>
  </rfmt>
  <rfmt sheetId="2" sqref="W235" start="0" length="0">
    <dxf>
      <border>
        <left/>
        <right/>
        <top style="thin">
          <color indexed="64"/>
        </top>
        <bottom/>
      </border>
    </dxf>
  </rfmt>
  <rfmt sheetId="2" sqref="W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4" sId="2">
    <oc r="X235">
      <f xml:space="preserve"> SUM(X230:X233)</f>
    </oc>
    <nc r="X235">
      <f xml:space="preserve"> SUM(X230:X234)</f>
    </nc>
  </rcc>
  <rfmt sheetId="2" sqref="X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X235" start="0" length="0">
    <dxf>
      <fill>
        <patternFill patternType="solid">
          <bgColor rgb="FFD9D9D9"/>
        </patternFill>
      </fill>
    </dxf>
  </rfmt>
  <rfmt sheetId="2" sqref="X235" start="0" length="2147483647">
    <dxf>
      <font>
        <b/>
      </font>
    </dxf>
  </rfmt>
  <rfmt sheetId="2" sqref="X235" start="0" length="2147483647">
    <dxf>
      <font/>
    </dxf>
  </rfmt>
  <rfmt sheetId="2" sqref="X235" start="0" length="0">
    <dxf>
      <border>
        <left/>
        <right/>
        <top style="thin">
          <color indexed="64"/>
        </top>
        <bottom/>
      </border>
    </dxf>
  </rfmt>
  <rfmt sheetId="2" sqref="X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Y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Y235" start="0" length="0">
    <dxf>
      <fill>
        <patternFill patternType="solid">
          <bgColor rgb="FFD9D9D9"/>
        </patternFill>
      </fill>
    </dxf>
  </rfmt>
  <rfmt sheetId="2" sqref="Y235" start="0" length="2147483647">
    <dxf>
      <font>
        <b/>
      </font>
    </dxf>
  </rfmt>
  <rfmt sheetId="2" sqref="Y235" start="0" length="2147483647">
    <dxf>
      <font/>
    </dxf>
  </rfmt>
  <rfmt sheetId="2" sqref="Y235" start="0" length="0">
    <dxf>
      <border>
        <left/>
        <right/>
        <top style="thin">
          <color indexed="64"/>
        </top>
        <bottom/>
      </border>
    </dxf>
  </rfmt>
  <rfmt sheetId="2" sqref="Y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Z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Z235" start="0" length="0">
    <dxf>
      <fill>
        <patternFill patternType="solid">
          <bgColor rgb="FFD9D9D9"/>
        </patternFill>
      </fill>
    </dxf>
  </rfmt>
  <rfmt sheetId="2" sqref="Z235" start="0" length="2147483647">
    <dxf>
      <font>
        <b/>
      </font>
    </dxf>
  </rfmt>
  <rfmt sheetId="2" sqref="Z235" start="0" length="2147483647">
    <dxf>
      <font/>
    </dxf>
  </rfmt>
  <rfmt sheetId="2" sqref="Z235" start="0" length="0">
    <dxf>
      <border>
        <left/>
        <right/>
        <top style="thin">
          <color indexed="64"/>
        </top>
        <bottom/>
      </border>
    </dxf>
  </rfmt>
  <rfmt sheetId="2" sqref="Z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A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A235" start="0" length="0">
    <dxf>
      <fill>
        <patternFill patternType="solid">
          <bgColor rgb="FFD9D9D9"/>
        </patternFill>
      </fill>
    </dxf>
  </rfmt>
  <rfmt sheetId="2" sqref="AA235" start="0" length="2147483647">
    <dxf>
      <font>
        <b/>
      </font>
    </dxf>
  </rfmt>
  <rfmt sheetId="2" sqref="AA235" start="0" length="2147483647">
    <dxf>
      <font/>
    </dxf>
  </rfmt>
  <rfmt sheetId="2" sqref="AA235" start="0" length="0">
    <dxf>
      <border>
        <left/>
        <right/>
        <top style="thin">
          <color indexed="64"/>
        </top>
        <bottom/>
      </border>
    </dxf>
  </rfmt>
  <rfmt sheetId="2" sqref="AA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B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B235" start="0" length="0">
    <dxf>
      <fill>
        <patternFill patternType="solid">
          <bgColor rgb="FFD9D9D9"/>
        </patternFill>
      </fill>
    </dxf>
  </rfmt>
  <rfmt sheetId="2" sqref="AB235" start="0" length="2147483647">
    <dxf>
      <font>
        <b/>
      </font>
    </dxf>
  </rfmt>
  <rfmt sheetId="2" sqref="AB235" start="0" length="2147483647">
    <dxf>
      <font/>
    </dxf>
  </rfmt>
  <rfmt sheetId="2" sqref="AB235" start="0" length="0">
    <dxf>
      <border>
        <left/>
        <right/>
        <top style="thin">
          <color indexed="64"/>
        </top>
        <bottom/>
      </border>
    </dxf>
  </rfmt>
  <rfmt sheetId="2" sqref="AB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C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C235" start="0" length="0">
    <dxf>
      <fill>
        <patternFill patternType="solid">
          <bgColor rgb="FFD9D9D9"/>
        </patternFill>
      </fill>
    </dxf>
  </rfmt>
  <rfmt sheetId="2" sqref="AC235" start="0" length="2147483647">
    <dxf>
      <font>
        <b/>
      </font>
    </dxf>
  </rfmt>
  <rfmt sheetId="2" sqref="AC235" start="0" length="2147483647">
    <dxf>
      <font/>
    </dxf>
  </rfmt>
  <rfmt sheetId="2" sqref="AC235" start="0" length="0">
    <dxf>
      <border>
        <left/>
        <right/>
        <top style="thin">
          <color indexed="64"/>
        </top>
        <bottom/>
      </border>
    </dxf>
  </rfmt>
  <rfmt sheetId="2" sqref="AC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D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D235" start="0" length="0">
    <dxf>
      <fill>
        <patternFill patternType="solid">
          <bgColor rgb="FFD9D9D9"/>
        </patternFill>
      </fill>
    </dxf>
  </rfmt>
  <rfmt sheetId="2" sqref="AD235" start="0" length="2147483647">
    <dxf>
      <font>
        <b/>
      </font>
    </dxf>
  </rfmt>
  <rfmt sheetId="2" sqref="AD235" start="0" length="2147483647">
    <dxf>
      <font/>
    </dxf>
  </rfmt>
  <rfmt sheetId="2" sqref="AD235" start="0" length="0">
    <dxf>
      <border>
        <left/>
        <right/>
        <top style="thin">
          <color indexed="64"/>
        </top>
        <bottom/>
      </border>
    </dxf>
  </rfmt>
  <rfmt sheetId="2" sqref="AD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5" sId="2">
    <oc r="AE235">
      <f xml:space="preserve"> SUM(AE230:AE233)</f>
    </oc>
    <nc r="AE235">
      <f xml:space="preserve"> SUM(AE230:AE234)</f>
    </nc>
  </rcc>
  <rfmt sheetId="2" sqref="AE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E235" start="0" length="0">
    <dxf>
      <fill>
        <patternFill patternType="solid">
          <bgColor rgb="FFD9D9D9"/>
        </patternFill>
      </fill>
    </dxf>
  </rfmt>
  <rfmt sheetId="2" sqref="AE235" start="0" length="2147483647">
    <dxf>
      <font/>
    </dxf>
  </rfmt>
  <rfmt sheetId="2" sqref="AE235" start="0" length="2147483647">
    <dxf>
      <font/>
    </dxf>
  </rfmt>
  <rfmt sheetId="2" sqref="AE235" start="0" length="0">
    <dxf>
      <border>
        <left/>
        <right/>
        <top style="thin">
          <color indexed="64"/>
        </top>
        <bottom/>
      </border>
    </dxf>
  </rfmt>
  <rfmt sheetId="2" sqref="AE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2" sqref="AF2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2" sqref="AF235" start="0" length="0">
    <dxf>
      <fill>
        <patternFill patternType="solid">
          <bgColor rgb="FFD9D9D9"/>
        </patternFill>
      </fill>
    </dxf>
  </rfmt>
  <rfmt sheetId="2" sqref="AF235" start="0" length="2147483647">
    <dxf>
      <font>
        <b/>
      </font>
    </dxf>
  </rfmt>
  <rfmt sheetId="2" sqref="AF235" start="0" length="2147483647">
    <dxf>
      <font/>
    </dxf>
  </rfmt>
  <rfmt sheetId="2" sqref="AF235" start="0" length="0">
    <dxf>
      <border>
        <left/>
        <right/>
        <top style="thin">
          <color indexed="64"/>
        </top>
        <bottom/>
      </border>
    </dxf>
  </rfmt>
  <rfmt sheetId="2" sqref="AF235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4966" sId="2">
    <oc r="Y237">
      <v>232818572.60870865</v>
    </oc>
    <nc r="Y237">
      <v>237961050.2186152</v>
    </nc>
  </rcc>
  <rcc rId="4967" sId="2">
    <oc r="AF237">
      <v>233596210.12726179</v>
    </oc>
    <nc r="AF237">
      <v>236616064.49559495</v>
    </nc>
  </rcc>
  <rfmt sheetId="2" sqref="M3:M237" start="0" length="0">
    <dxf>
      <border>
        <right style="thin">
          <color auto="1"/>
        </right>
      </border>
    </dxf>
  </rfmt>
  <rfmt sheetId="2" sqref="O3:O237" start="0" length="0">
    <dxf>
      <border>
        <right style="thin">
          <color auto="1"/>
        </right>
      </border>
    </dxf>
  </rfmt>
  <rfmt sheetId="2" sqref="Q3:Q237" start="0" length="0">
    <dxf>
      <border>
        <right style="thin">
          <color auto="1"/>
        </right>
      </border>
    </dxf>
  </rfmt>
  <rfmt sheetId="2" sqref="S3:S237" start="0" length="0">
    <dxf>
      <border>
        <right style="thin">
          <color auto="1"/>
        </right>
      </border>
    </dxf>
  </rfmt>
  <rfmt sheetId="2" sqref="AE3:AE237" start="0" length="0">
    <dxf>
      <border>
        <right style="thin">
          <color auto="1"/>
        </right>
      </border>
    </dxf>
  </rfmt>
  <rfmt sheetId="3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" start="0" length="0">
    <dxf>
      <fill>
        <patternFill patternType="solid">
          <bgColor rgb="FFD9D9D9"/>
        </patternFill>
      </fill>
    </dxf>
  </rfmt>
  <rfmt sheetId="3" sqref="A4" start="0" length="2147483647">
    <dxf>
      <font>
        <b/>
      </font>
    </dxf>
  </rfmt>
  <rfmt sheetId="3" sqref="A4" start="0" length="2147483647">
    <dxf>
      <font/>
    </dxf>
  </rfmt>
  <rfmt sheetId="3" sqref="A4">
    <dxf>
      <alignment horizontal="left" readingOrder="0"/>
    </dxf>
  </rfmt>
  <rfmt sheetId="3" sqref="A4" start="0" length="0">
    <dxf>
      <border>
        <left/>
        <right/>
        <top style="thin">
          <color indexed="64"/>
        </top>
        <bottom/>
      </border>
    </dxf>
  </rfmt>
  <rfmt sheetId="3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" start="0" length="0">
    <dxf>
      <fill>
        <patternFill patternType="solid">
          <bgColor rgb="FFD9D9D9"/>
        </patternFill>
      </fill>
    </dxf>
  </rfmt>
  <rfmt sheetId="3" sqref="B4" start="0" length="2147483647">
    <dxf>
      <font>
        <b/>
      </font>
    </dxf>
  </rfmt>
  <rfmt sheetId="3" sqref="B4" start="0" length="2147483647">
    <dxf>
      <font/>
    </dxf>
  </rfmt>
  <rfmt sheetId="3" sqref="B4">
    <dxf>
      <alignment horizontal="left" readingOrder="0"/>
    </dxf>
  </rfmt>
  <rfmt sheetId="3" sqref="B4" start="0" length="0">
    <dxf>
      <border>
        <left/>
        <right/>
        <top style="thin">
          <color indexed="64"/>
        </top>
        <bottom/>
      </border>
    </dxf>
  </rfmt>
  <rfmt sheetId="3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" start="0" length="0">
    <dxf>
      <fill>
        <patternFill patternType="solid">
          <bgColor rgb="FFD9D9D9"/>
        </patternFill>
      </fill>
    </dxf>
  </rfmt>
  <rfmt sheetId="3" sqref="C4" start="0" length="2147483647">
    <dxf>
      <font>
        <b/>
      </font>
    </dxf>
  </rfmt>
  <rfmt sheetId="3" sqref="C4" start="0" length="2147483647">
    <dxf>
      <font/>
    </dxf>
  </rfmt>
  <rfmt sheetId="3" sqref="C4">
    <dxf>
      <alignment horizontal="left" readingOrder="0"/>
    </dxf>
  </rfmt>
  <rfmt sheetId="3" sqref="C4" start="0" length="0">
    <dxf>
      <border>
        <left/>
        <right/>
        <top style="thin">
          <color indexed="64"/>
        </top>
        <bottom/>
      </border>
    </dxf>
  </rfmt>
  <rfmt sheetId="3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" start="0" length="2147483647">
    <dxf>
      <font/>
    </dxf>
  </rfmt>
  <rfmt sheetId="3" sqref="D3" start="0" length="2147483647">
    <dxf>
      <font/>
    </dxf>
  </rfmt>
  <rfmt sheetId="3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" start="0" length="0">
    <dxf>
      <fill>
        <patternFill patternType="solid">
          <bgColor rgb="FFD9D9D9"/>
        </patternFill>
      </fill>
    </dxf>
  </rfmt>
  <rfmt sheetId="3" sqref="D4" start="0" length="2147483647">
    <dxf>
      <font>
        <b/>
      </font>
    </dxf>
  </rfmt>
  <rfmt sheetId="3" sqref="D4" start="0" length="2147483647">
    <dxf>
      <font/>
    </dxf>
  </rfmt>
  <rfmt sheetId="3" sqref="D4">
    <dxf>
      <alignment horizontal="left" readingOrder="0"/>
    </dxf>
  </rfmt>
  <rfmt sheetId="3" sqref="D4" start="0" length="0">
    <dxf>
      <border>
        <left/>
        <right/>
        <top style="thin">
          <color indexed="64"/>
        </top>
        <bottom/>
      </border>
    </dxf>
  </rfmt>
  <rfmt sheetId="3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" start="0" length="2147483647">
    <dxf>
      <font/>
    </dxf>
  </rfmt>
  <rfmt sheetId="3" sqref="E3" start="0" length="2147483647">
    <dxf>
      <font/>
    </dxf>
  </rfmt>
  <rfmt sheetId="3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" start="0" length="0">
    <dxf>
      <fill>
        <patternFill patternType="solid">
          <bgColor rgb="FFD9D9D9"/>
        </patternFill>
      </fill>
    </dxf>
  </rfmt>
  <rfmt sheetId="3" sqref="E4" start="0" length="2147483647">
    <dxf>
      <font>
        <b/>
      </font>
    </dxf>
  </rfmt>
  <rfmt sheetId="3" sqref="E4" start="0" length="2147483647">
    <dxf>
      <font/>
    </dxf>
  </rfmt>
  <rfmt sheetId="3" sqref="E4">
    <dxf>
      <alignment horizontal="left" readingOrder="0"/>
    </dxf>
  </rfmt>
  <rfmt sheetId="3" sqref="E4" start="0" length="0">
    <dxf>
      <border>
        <left/>
        <right/>
        <top style="thin">
          <color indexed="64"/>
        </top>
        <bottom/>
      </border>
    </dxf>
  </rfmt>
  <rfmt sheetId="3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" start="0" length="2147483647">
    <dxf>
      <font/>
    </dxf>
  </rfmt>
  <rfmt sheetId="3" sqref="F3" start="0" length="2147483647">
    <dxf>
      <font/>
    </dxf>
  </rfmt>
  <rfmt sheetId="3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" start="0" length="0">
    <dxf>
      <fill>
        <patternFill patternType="solid">
          <bgColor rgb="FFD9D9D9"/>
        </patternFill>
      </fill>
    </dxf>
  </rfmt>
  <rfmt sheetId="3" sqref="F4" start="0" length="2147483647">
    <dxf>
      <font>
        <b/>
      </font>
    </dxf>
  </rfmt>
  <rfmt sheetId="3" sqref="F4" start="0" length="2147483647">
    <dxf>
      <font/>
    </dxf>
  </rfmt>
  <rfmt sheetId="3" sqref="F4">
    <dxf>
      <alignment horizontal="center" readingOrder="0"/>
    </dxf>
  </rfmt>
  <rfmt sheetId="3" sqref="F4" start="0" length="0">
    <dxf>
      <border>
        <left/>
        <right/>
        <top style="thin">
          <color indexed="64"/>
        </top>
        <bottom/>
      </border>
    </dxf>
  </rfmt>
  <rfmt sheetId="3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" start="0" length="2147483647">
    <dxf>
      <font/>
    </dxf>
  </rfmt>
  <rfmt sheetId="3" sqref="G3" start="0" length="2147483647">
    <dxf>
      <font/>
    </dxf>
  </rfmt>
  <rfmt sheetId="3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" start="0" length="0">
    <dxf>
      <fill>
        <patternFill patternType="solid">
          <bgColor rgb="FFD9D9D9"/>
        </patternFill>
      </fill>
    </dxf>
  </rfmt>
  <rfmt sheetId="3" sqref="G4" start="0" length="2147483647">
    <dxf>
      <font>
        <b/>
      </font>
    </dxf>
  </rfmt>
  <rfmt sheetId="3" sqref="G4" start="0" length="2147483647">
    <dxf>
      <font/>
    </dxf>
  </rfmt>
  <rfmt sheetId="3" sqref="G4">
    <dxf>
      <alignment horizontal="center" readingOrder="0"/>
    </dxf>
  </rfmt>
  <rfmt sheetId="3" sqref="G4" start="0" length="0">
    <dxf>
      <border>
        <left/>
        <right/>
        <top style="thin">
          <color indexed="64"/>
        </top>
        <bottom/>
      </border>
    </dxf>
  </rfmt>
  <rfmt sheetId="3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" start="0" length="0">
    <dxf>
      <fill>
        <patternFill patternType="solid">
          <bgColor rgb="FFD9D9D9"/>
        </patternFill>
      </fill>
    </dxf>
  </rfmt>
  <rfmt sheetId="3" sqref="H4" start="0" length="2147483647">
    <dxf>
      <font>
        <b/>
      </font>
    </dxf>
  </rfmt>
  <rfmt sheetId="3" sqref="H4" start="0" length="2147483647">
    <dxf>
      <font/>
    </dxf>
  </rfmt>
  <rfmt sheetId="3" sqref="H4">
    <dxf>
      <alignment horizontal="center" readingOrder="0"/>
    </dxf>
  </rfmt>
  <rfmt sheetId="3" sqref="H4" start="0" length="0">
    <dxf>
      <border>
        <left/>
        <right/>
        <top style="thin">
          <color indexed="64"/>
        </top>
        <bottom/>
      </border>
    </dxf>
  </rfmt>
  <rfmt sheetId="3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" start="0" length="0">
    <dxf>
      <fill>
        <patternFill patternType="solid">
          <bgColor rgb="FFD9D9D9"/>
        </patternFill>
      </fill>
    </dxf>
  </rfmt>
  <rfmt sheetId="3" sqref="I4" start="0" length="2147483647">
    <dxf>
      <font>
        <b/>
      </font>
    </dxf>
  </rfmt>
  <rfmt sheetId="3" sqref="I4" start="0" length="2147483647">
    <dxf>
      <font/>
    </dxf>
  </rfmt>
  <rfmt sheetId="3" sqref="I4">
    <dxf>
      <alignment horizontal="center" readingOrder="0"/>
    </dxf>
  </rfmt>
  <rfmt sheetId="3" sqref="I4" start="0" length="0">
    <dxf>
      <border>
        <left/>
        <right/>
        <top style="thin">
          <color indexed="64"/>
        </top>
        <bottom/>
      </border>
    </dxf>
  </rfmt>
  <rfmt sheetId="3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" start="0" length="0">
    <dxf>
      <fill>
        <patternFill patternType="solid">
          <bgColor rgb="FFD9D9D9"/>
        </patternFill>
      </fill>
    </dxf>
  </rfmt>
  <rfmt sheetId="3" sqref="J4" start="0" length="2147483647">
    <dxf>
      <font>
        <b/>
      </font>
    </dxf>
  </rfmt>
  <rfmt sheetId="3" sqref="J4" start="0" length="2147483647">
    <dxf>
      <font/>
    </dxf>
  </rfmt>
  <rfmt sheetId="3" sqref="J4">
    <dxf>
      <alignment horizontal="center" readingOrder="0"/>
    </dxf>
  </rfmt>
  <rfmt sheetId="3" sqref="J4" start="0" length="0">
    <dxf>
      <border>
        <left/>
        <right/>
        <top style="thin">
          <color indexed="64"/>
        </top>
        <bottom/>
      </border>
    </dxf>
  </rfmt>
  <rfmt sheetId="3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" start="0" length="0">
    <dxf>
      <fill>
        <patternFill patternType="solid">
          <bgColor rgb="FFD9D9D9"/>
        </patternFill>
      </fill>
    </dxf>
  </rfmt>
  <rfmt sheetId="3" sqref="K4" start="0" length="2147483647">
    <dxf>
      <font>
        <b/>
      </font>
    </dxf>
  </rfmt>
  <rfmt sheetId="3" sqref="K4" start="0" length="2147483647">
    <dxf>
      <font/>
    </dxf>
  </rfmt>
  <rfmt sheetId="3" sqref="K4">
    <dxf>
      <alignment horizontal="center" readingOrder="0"/>
    </dxf>
  </rfmt>
  <rfmt sheetId="3" sqref="K4" start="0" length="0">
    <dxf>
      <border>
        <left/>
        <right/>
        <top style="thin">
          <color indexed="64"/>
        </top>
        <bottom/>
      </border>
    </dxf>
  </rfmt>
  <rfmt sheetId="3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" start="0" length="2147483647">
    <dxf>
      <font/>
    </dxf>
  </rfmt>
  <rfmt sheetId="3" sqref="L3" start="0" length="2147483647">
    <dxf>
      <font/>
    </dxf>
  </rfmt>
  <rfmt sheetId="3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" start="0" length="0">
    <dxf>
      <fill>
        <patternFill patternType="solid">
          <bgColor rgb="FFD9D9D9"/>
        </patternFill>
      </fill>
    </dxf>
  </rfmt>
  <rfmt sheetId="3" sqref="L4" start="0" length="2147483647">
    <dxf>
      <font>
        <b/>
      </font>
    </dxf>
  </rfmt>
  <rfmt sheetId="3" sqref="L4" start="0" length="2147483647">
    <dxf>
      <font/>
    </dxf>
  </rfmt>
  <rfmt sheetId="3" sqref="L4">
    <dxf>
      <alignment horizontal="center" readingOrder="0"/>
    </dxf>
  </rfmt>
  <rfmt sheetId="3" sqref="L4" start="0" length="0">
    <dxf>
      <border>
        <left/>
        <right/>
        <top style="thin">
          <color indexed="64"/>
        </top>
        <bottom/>
      </border>
    </dxf>
  </rfmt>
  <rfmt sheetId="3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" start="0" length="2147483647">
    <dxf>
      <font/>
    </dxf>
  </rfmt>
  <rfmt sheetId="3" sqref="M3" start="0" length="2147483647">
    <dxf>
      <font/>
    </dxf>
  </rfmt>
  <rfmt sheetId="3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" start="0" length="0">
    <dxf>
      <fill>
        <patternFill patternType="solid">
          <bgColor rgb="FFD9D9D9"/>
        </patternFill>
      </fill>
    </dxf>
  </rfmt>
  <rfmt sheetId="3" sqref="M4" start="0" length="2147483647">
    <dxf>
      <font>
        <b/>
      </font>
    </dxf>
  </rfmt>
  <rfmt sheetId="3" sqref="M4" start="0" length="2147483647">
    <dxf>
      <font/>
    </dxf>
  </rfmt>
  <rfmt sheetId="3" sqref="M4">
    <dxf>
      <alignment horizontal="center" readingOrder="0"/>
    </dxf>
  </rfmt>
  <rfmt sheetId="3" sqref="M4" start="0" length="0">
    <dxf>
      <border>
        <left/>
        <right/>
        <top style="thin">
          <color indexed="64"/>
        </top>
        <bottom/>
      </border>
    </dxf>
  </rfmt>
  <rfmt sheetId="3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" start="0" length="0">
    <dxf>
      <fill>
        <patternFill patternType="solid">
          <bgColor rgb="FFD9D9D9"/>
        </patternFill>
      </fill>
    </dxf>
  </rfmt>
  <rfmt sheetId="3" sqref="N4" start="0" length="2147483647">
    <dxf>
      <font>
        <b/>
      </font>
    </dxf>
  </rfmt>
  <rfmt sheetId="3" sqref="N4" start="0" length="2147483647">
    <dxf>
      <font/>
    </dxf>
  </rfmt>
  <rfmt sheetId="3" sqref="N4">
    <dxf>
      <alignment horizontal="center" readingOrder="0"/>
    </dxf>
  </rfmt>
  <rfmt sheetId="3" sqref="N4" start="0" length="0">
    <dxf>
      <border>
        <left/>
        <right/>
        <top style="thin">
          <color indexed="64"/>
        </top>
        <bottom/>
      </border>
    </dxf>
  </rfmt>
  <rfmt sheetId="3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" start="0" length="0">
    <dxf>
      <fill>
        <patternFill patternType="solid">
          <bgColor rgb="FFD9D9D9"/>
        </patternFill>
      </fill>
    </dxf>
  </rfmt>
  <rfmt sheetId="3" sqref="O4" start="0" length="2147483647">
    <dxf>
      <font>
        <b/>
      </font>
    </dxf>
  </rfmt>
  <rfmt sheetId="3" sqref="O4" start="0" length="2147483647">
    <dxf>
      <font/>
    </dxf>
  </rfmt>
  <rfmt sheetId="3" sqref="O4">
    <dxf>
      <alignment horizontal="center" readingOrder="0"/>
    </dxf>
  </rfmt>
  <rfmt sheetId="3" sqref="O4" start="0" length="0">
    <dxf>
      <border>
        <left/>
        <right/>
        <top style="thin">
          <color indexed="64"/>
        </top>
        <bottom/>
      </border>
    </dxf>
  </rfmt>
  <rfmt sheetId="3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" start="0" length="0">
    <dxf>
      <fill>
        <patternFill patternType="solid">
          <bgColor rgb="FFD9D9D9"/>
        </patternFill>
      </fill>
    </dxf>
  </rfmt>
  <rfmt sheetId="3" sqref="P4" start="0" length="2147483647">
    <dxf>
      <font>
        <b/>
      </font>
    </dxf>
  </rfmt>
  <rfmt sheetId="3" sqref="P4" start="0" length="2147483647">
    <dxf>
      <font/>
    </dxf>
  </rfmt>
  <rfmt sheetId="3" sqref="P4">
    <dxf>
      <alignment horizontal="center" readingOrder="0"/>
    </dxf>
  </rfmt>
  <rfmt sheetId="3" sqref="P4" start="0" length="0">
    <dxf>
      <border>
        <left/>
        <right/>
        <top style="thin">
          <color indexed="64"/>
        </top>
        <bottom/>
      </border>
    </dxf>
  </rfmt>
  <rfmt sheetId="3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" start="0" length="0">
    <dxf>
      <fill>
        <patternFill patternType="solid">
          <bgColor rgb="FFD9D9D9"/>
        </patternFill>
      </fill>
    </dxf>
  </rfmt>
  <rfmt sheetId="3" sqref="Q4" start="0" length="2147483647">
    <dxf>
      <font>
        <b/>
      </font>
    </dxf>
  </rfmt>
  <rfmt sheetId="3" sqref="Q4" start="0" length="2147483647">
    <dxf>
      <font/>
    </dxf>
  </rfmt>
  <rfmt sheetId="3" sqref="Q4">
    <dxf>
      <alignment horizontal="center" readingOrder="0"/>
    </dxf>
  </rfmt>
  <rfmt sheetId="3" sqref="Q4" start="0" length="0">
    <dxf>
      <border>
        <left/>
        <right/>
        <top style="thin">
          <color indexed="64"/>
        </top>
        <bottom/>
      </border>
    </dxf>
  </rfmt>
  <rfmt sheetId="3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" start="0" length="0">
    <dxf>
      <fill>
        <patternFill patternType="solid">
          <bgColor rgb="FFD9D9D9"/>
        </patternFill>
      </fill>
    </dxf>
  </rfmt>
  <rfmt sheetId="3" sqref="R4" start="0" length="2147483647">
    <dxf>
      <font>
        <b/>
      </font>
    </dxf>
  </rfmt>
  <rfmt sheetId="3" sqref="R4" start="0" length="2147483647">
    <dxf>
      <font/>
    </dxf>
  </rfmt>
  <rfmt sheetId="3" sqref="R4">
    <dxf>
      <alignment horizontal="center" readingOrder="0"/>
    </dxf>
  </rfmt>
  <rfmt sheetId="3" sqref="R4" start="0" length="0">
    <dxf>
      <border>
        <left/>
        <right/>
        <top style="thin">
          <color indexed="64"/>
        </top>
        <bottom/>
      </border>
    </dxf>
  </rfmt>
  <rfmt sheetId="3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" start="0" length="0">
    <dxf>
      <fill>
        <patternFill patternType="solid">
          <bgColor rgb="FFD9D9D9"/>
        </patternFill>
      </fill>
    </dxf>
  </rfmt>
  <rfmt sheetId="3" sqref="S4" start="0" length="2147483647">
    <dxf>
      <font>
        <b/>
      </font>
    </dxf>
  </rfmt>
  <rfmt sheetId="3" sqref="S4" start="0" length="2147483647">
    <dxf>
      <font/>
    </dxf>
  </rfmt>
  <rfmt sheetId="3" sqref="S4">
    <dxf>
      <alignment horizontal="center" readingOrder="0"/>
    </dxf>
  </rfmt>
  <rfmt sheetId="3" sqref="S4" start="0" length="0">
    <dxf>
      <border>
        <left/>
        <right/>
        <top style="thin">
          <color indexed="64"/>
        </top>
        <bottom/>
      </border>
    </dxf>
  </rfmt>
  <rfmt sheetId="3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" start="0" length="0">
    <dxf>
      <fill>
        <patternFill patternType="solid">
          <bgColor rgb="FFD9D9D9"/>
        </patternFill>
      </fill>
    </dxf>
  </rfmt>
  <rfmt sheetId="3" sqref="T4" start="0" length="2147483647">
    <dxf>
      <font>
        <b/>
      </font>
    </dxf>
  </rfmt>
  <rfmt sheetId="3" sqref="T4" start="0" length="2147483647">
    <dxf>
      <font/>
    </dxf>
  </rfmt>
  <rfmt sheetId="3" sqref="T4">
    <dxf>
      <alignment horizontal="center" readingOrder="0"/>
    </dxf>
  </rfmt>
  <rfmt sheetId="3" sqref="T4" start="0" length="0">
    <dxf>
      <border>
        <left/>
        <right/>
        <top style="thin">
          <color indexed="64"/>
        </top>
        <bottom/>
      </border>
    </dxf>
  </rfmt>
  <rfmt sheetId="3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" start="0" length="0">
    <dxf>
      <fill>
        <patternFill patternType="solid">
          <bgColor rgb="FFD9D9D9"/>
        </patternFill>
      </fill>
    </dxf>
  </rfmt>
  <rfmt sheetId="3" sqref="U4" start="0" length="2147483647">
    <dxf>
      <font>
        <b/>
      </font>
    </dxf>
  </rfmt>
  <rfmt sheetId="3" sqref="U4" start="0" length="2147483647">
    <dxf>
      <font/>
    </dxf>
  </rfmt>
  <rfmt sheetId="3" sqref="U4">
    <dxf>
      <alignment horizontal="center" readingOrder="0"/>
    </dxf>
  </rfmt>
  <rfmt sheetId="3" sqref="U4" start="0" length="0">
    <dxf>
      <border>
        <left/>
        <right/>
        <top style="thin">
          <color indexed="64"/>
        </top>
        <bottom/>
      </border>
    </dxf>
  </rfmt>
  <rfmt sheetId="3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" start="0" length="0">
    <dxf>
      <fill>
        <patternFill patternType="solid">
          <bgColor rgb="FFF2F2F2"/>
        </patternFill>
      </fill>
    </dxf>
  </rfmt>
  <rfmt sheetId="3" sqref="V3" start="0" length="2147483647">
    <dxf>
      <font/>
    </dxf>
  </rfmt>
  <rfmt sheetId="3" sqref="V3" start="0" length="2147483647">
    <dxf>
      <font/>
    </dxf>
  </rfmt>
  <rfmt sheetId="3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" start="0" length="0">
    <dxf>
      <fill>
        <patternFill patternType="solid">
          <bgColor rgb="FFD9D9D9"/>
        </patternFill>
      </fill>
    </dxf>
  </rfmt>
  <rfmt sheetId="3" sqref="V4" start="0" length="2147483647">
    <dxf>
      <font>
        <b/>
      </font>
    </dxf>
  </rfmt>
  <rfmt sheetId="3" sqref="V4" start="0" length="2147483647">
    <dxf>
      <font/>
    </dxf>
  </rfmt>
  <rfmt sheetId="3" sqref="V4">
    <dxf>
      <alignment horizontal="center" readingOrder="0"/>
    </dxf>
  </rfmt>
  <rfmt sheetId="3" sqref="V4" start="0" length="0">
    <dxf>
      <border>
        <left/>
        <right/>
        <top style="thin">
          <color indexed="64"/>
        </top>
        <bottom/>
      </border>
    </dxf>
  </rfmt>
  <rfmt sheetId="3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" start="0" length="0">
    <dxf>
      <fill>
        <patternFill patternType="solid">
          <bgColor rgb="FFD9D9D9"/>
        </patternFill>
      </fill>
    </dxf>
  </rfmt>
  <rfmt sheetId="3" sqref="W4" start="0" length="2147483647">
    <dxf>
      <font>
        <b/>
      </font>
    </dxf>
  </rfmt>
  <rfmt sheetId="3" sqref="W4" start="0" length="2147483647">
    <dxf>
      <font/>
    </dxf>
  </rfmt>
  <rfmt sheetId="3" sqref="W4">
    <dxf>
      <alignment horizontal="center" readingOrder="0"/>
    </dxf>
  </rfmt>
  <rfmt sheetId="3" sqref="W4" start="0" length="0">
    <dxf>
      <border>
        <left/>
        <right/>
        <top style="thin">
          <color indexed="64"/>
        </top>
        <bottom/>
      </border>
    </dxf>
  </rfmt>
  <rfmt sheetId="3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" start="0" length="0">
    <dxf>
      <fill>
        <patternFill patternType="solid">
          <bgColor rgb="FFD9D9D9"/>
        </patternFill>
      </fill>
    </dxf>
  </rfmt>
  <rfmt sheetId="3" sqref="X4" start="0" length="2147483647">
    <dxf>
      <font>
        <b/>
      </font>
    </dxf>
  </rfmt>
  <rfmt sheetId="3" sqref="X4" start="0" length="2147483647">
    <dxf>
      <font/>
    </dxf>
  </rfmt>
  <rfmt sheetId="3" sqref="X4">
    <dxf>
      <alignment horizontal="center" readingOrder="0"/>
    </dxf>
  </rfmt>
  <rfmt sheetId="3" sqref="X4" start="0" length="0">
    <dxf>
      <border>
        <left/>
        <right/>
        <top style="thin">
          <color indexed="64"/>
        </top>
        <bottom/>
      </border>
    </dxf>
  </rfmt>
  <rfmt sheetId="3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" start="0" length="0">
    <dxf>
      <fill>
        <patternFill patternType="solid">
          <bgColor rgb="FFD9D9D9"/>
        </patternFill>
      </fill>
    </dxf>
  </rfmt>
  <rfmt sheetId="3" sqref="Y4" start="0" length="2147483647">
    <dxf>
      <font>
        <b/>
      </font>
    </dxf>
  </rfmt>
  <rfmt sheetId="3" sqref="Y4" start="0" length="2147483647">
    <dxf>
      <font/>
    </dxf>
  </rfmt>
  <rfmt sheetId="3" sqref="Y4">
    <dxf>
      <alignment horizontal="center" readingOrder="0"/>
    </dxf>
  </rfmt>
  <rfmt sheetId="3" sqref="Y4" start="0" length="0">
    <dxf>
      <border>
        <left/>
        <right/>
        <top style="thin">
          <color indexed="64"/>
        </top>
        <bottom/>
      </border>
    </dxf>
  </rfmt>
  <rfmt sheetId="3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" start="0" length="0">
    <dxf>
      <fill>
        <patternFill patternType="solid">
          <bgColor rgb="FFF2F2F2"/>
        </patternFill>
      </fill>
    </dxf>
  </rfmt>
  <rfmt sheetId="3" sqref="Z3" start="0" length="2147483647">
    <dxf>
      <font/>
    </dxf>
  </rfmt>
  <rfmt sheetId="3" sqref="Z3" start="0" length="2147483647">
    <dxf>
      <font/>
    </dxf>
  </rfmt>
  <rfmt sheetId="3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" start="0" length="0">
    <dxf>
      <fill>
        <patternFill patternType="solid">
          <bgColor rgb="FFD9D9D9"/>
        </patternFill>
      </fill>
    </dxf>
  </rfmt>
  <rfmt sheetId="3" sqref="Z4" start="0" length="2147483647">
    <dxf>
      <font>
        <b/>
      </font>
    </dxf>
  </rfmt>
  <rfmt sheetId="3" sqref="Z4" start="0" length="2147483647">
    <dxf>
      <font/>
    </dxf>
  </rfmt>
  <rfmt sheetId="3" sqref="Z4">
    <dxf>
      <alignment horizontal="center" readingOrder="0"/>
    </dxf>
  </rfmt>
  <rfmt sheetId="3" sqref="Z4" start="0" length="0">
    <dxf>
      <border>
        <left/>
        <right/>
        <top style="thin">
          <color indexed="64"/>
        </top>
        <bottom/>
      </border>
    </dxf>
  </rfmt>
  <rfmt sheetId="3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" start="0" length="0">
    <dxf>
      <fill>
        <patternFill patternType="solid">
          <bgColor rgb="FFD9D9D9"/>
        </patternFill>
      </fill>
    </dxf>
  </rfmt>
  <rfmt sheetId="3" sqref="AA4" start="0" length="2147483647">
    <dxf>
      <font>
        <b/>
      </font>
    </dxf>
  </rfmt>
  <rfmt sheetId="3" sqref="AA4" start="0" length="2147483647">
    <dxf>
      <font/>
    </dxf>
  </rfmt>
  <rfmt sheetId="3" sqref="AA4">
    <dxf>
      <alignment horizontal="center" readingOrder="0"/>
    </dxf>
  </rfmt>
  <rfmt sheetId="3" sqref="AA4" start="0" length="0">
    <dxf>
      <border>
        <left/>
        <right/>
        <top style="thin">
          <color indexed="64"/>
        </top>
        <bottom/>
      </border>
    </dxf>
  </rfmt>
  <rfmt sheetId="3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" start="0" length="0">
    <dxf>
      <fill>
        <patternFill patternType="solid">
          <bgColor rgb="FFD9D9D9"/>
        </patternFill>
      </fill>
    </dxf>
  </rfmt>
  <rfmt sheetId="3" sqref="AB4" start="0" length="2147483647">
    <dxf>
      <font>
        <b/>
      </font>
    </dxf>
  </rfmt>
  <rfmt sheetId="3" sqref="AB4" start="0" length="2147483647">
    <dxf>
      <font/>
    </dxf>
  </rfmt>
  <rfmt sheetId="3" sqref="AB4">
    <dxf>
      <alignment horizontal="center" readingOrder="0"/>
    </dxf>
  </rfmt>
  <rfmt sheetId="3" sqref="AB4" start="0" length="0">
    <dxf>
      <border>
        <left/>
        <right/>
        <top style="thin">
          <color indexed="64"/>
        </top>
        <bottom/>
      </border>
    </dxf>
  </rfmt>
  <rcc rId="4968" sId="3" numFmtId="19">
    <oc r="D1">
      <v>43187</v>
    </oc>
    <nc r="D1">
      <v>43326</v>
    </nc>
  </rcc>
  <rfmt sheetId="3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4969" sId="3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3" sqref="E1">
    <dxf>
      <alignment horizontal="left" readingOrder="0"/>
    </dxf>
  </rfmt>
  <rfmt sheetId="3" sqref="E1" start="0" length="2147483647">
    <dxf>
      <font>
        <b/>
      </font>
    </dxf>
  </rfmt>
  <rcc rId="4970" sId="3" numFmtId="4">
    <oc r="J6">
      <v>1450000</v>
    </oc>
    <nc r="J6">
      <v>1770000</v>
    </nc>
  </rcc>
  <rcc rId="4971" sId="3" numFmtId="4">
    <oc r="Y6">
      <v>1450000</v>
    </oc>
    <nc r="Y6">
      <v>1770000</v>
    </nc>
  </rcc>
  <rcc rId="4972" sId="3" numFmtId="4">
    <oc r="J15">
      <v>275245</v>
    </oc>
    <nc r="J15">
      <v>624946</v>
    </nc>
  </rcc>
  <rcc rId="4973" sId="3" numFmtId="4">
    <oc r="Y15">
      <v>275245</v>
    </oc>
    <nc r="Y15">
      <v>624946</v>
    </nc>
  </rcc>
  <rcc rId="4974" sId="3">
    <oc r="E18" t="inlineStr">
      <is>
        <t>JX</t>
      </is>
    </oc>
    <nc r="E18" t="inlineStr">
      <is>
        <t>JXTG</t>
      </is>
    </nc>
  </rcc>
  <rcc rId="4975" sId="3" numFmtId="4">
    <oc r="J19">
      <v>569900</v>
    </oc>
    <nc r="J19">
      <v>2863300</v>
    </nc>
  </rcc>
  <rcc rId="4976" sId="3" numFmtId="4">
    <oc r="Y19">
      <v>360400</v>
    </oc>
    <nc r="Y19">
      <v>2863300</v>
    </nc>
  </rcc>
  <rcc rId="4977" sId="3" numFmtId="4">
    <oc r="J22">
      <v>545022</v>
    </oc>
    <nc r="J22">
      <v>453722</v>
    </nc>
  </rcc>
  <rcc rId="4978" sId="3" numFmtId="4">
    <oc r="Y22">
      <v>545022</v>
    </oc>
    <nc r="Y22">
      <v>453722</v>
    </nc>
  </rcc>
  <rcc rId="4979" sId="3" numFmtId="4">
    <oc r="J24">
      <v>239800</v>
    </oc>
    <nc r="J24">
      <v>123400</v>
    </nc>
  </rcc>
  <rcc rId="4980" sId="3" numFmtId="4">
    <oc r="Y24">
      <v>239800</v>
    </oc>
    <nc r="Y24">
      <v>123400</v>
    </nc>
  </rcc>
  <rrc rId="4981" sId="3" ref="A29:XFD29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29:AB29" start="0" length="0">
    <dxf>
      <fill>
        <patternFill patternType="none">
          <bgColor indexed="65"/>
        </patternFill>
      </fill>
    </dxf>
  </rfmt>
  <rfmt sheetId="3" sqref="A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29" start="0" length="2147483647">
    <dxf>
      <font/>
    </dxf>
  </rfmt>
  <rfmt sheetId="3" sqref="A29" start="0" length="2147483647">
    <dxf>
      <font/>
    </dxf>
  </rfmt>
  <rfmt sheetId="3" sqref="B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29" start="0" length="2147483647">
    <dxf>
      <font/>
    </dxf>
  </rfmt>
  <rfmt sheetId="3" sqref="B29" start="0" length="2147483647">
    <dxf>
      <font/>
    </dxf>
  </rfmt>
  <rfmt sheetId="3" sqref="C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29" start="0" length="2147483647">
    <dxf>
      <font/>
    </dxf>
  </rfmt>
  <rfmt sheetId="3" sqref="C29" start="0" length="2147483647">
    <dxf>
      <font/>
    </dxf>
  </rfmt>
  <rfmt sheetId="3" sqref="D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29" start="0" length="2147483647">
    <dxf>
      <font/>
    </dxf>
  </rfmt>
  <rfmt sheetId="3" sqref="D29" start="0" length="2147483647">
    <dxf>
      <font/>
    </dxf>
  </rfmt>
  <rfmt sheetId="3" sqref="E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29" start="0" length="2147483647">
    <dxf>
      <font/>
    </dxf>
  </rfmt>
  <rfmt sheetId="3" sqref="E29" start="0" length="2147483647">
    <dxf>
      <font/>
    </dxf>
  </rfmt>
  <rfmt sheetId="3" sqref="F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29" start="0" length="2147483647">
    <dxf>
      <font/>
    </dxf>
  </rfmt>
  <rfmt sheetId="3" sqref="F29" start="0" length="2147483647">
    <dxf>
      <font/>
    </dxf>
  </rfmt>
  <rfmt sheetId="3" sqref="G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29" start="0" length="2147483647">
    <dxf>
      <font/>
    </dxf>
  </rfmt>
  <rfmt sheetId="3" sqref="G29" start="0" length="2147483647">
    <dxf>
      <font/>
    </dxf>
  </rfmt>
  <rfmt sheetId="3" sqref="H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29" start="0" length="2147483647">
    <dxf>
      <font/>
    </dxf>
  </rfmt>
  <rfmt sheetId="3" sqref="H29" start="0" length="2147483647">
    <dxf>
      <font/>
    </dxf>
  </rfmt>
  <rfmt sheetId="3" sqref="I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29" start="0" length="2147483647">
    <dxf>
      <font/>
    </dxf>
  </rfmt>
  <rfmt sheetId="3" sqref="I29" start="0" length="2147483647">
    <dxf>
      <font/>
    </dxf>
  </rfmt>
  <rfmt sheetId="3" sqref="J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29" start="0" length="2147483647">
    <dxf>
      <font/>
    </dxf>
  </rfmt>
  <rfmt sheetId="3" sqref="J29" start="0" length="2147483647">
    <dxf>
      <font/>
    </dxf>
  </rfmt>
  <rfmt sheetId="3" sqref="K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29" start="0" length="2147483647">
    <dxf>
      <font/>
    </dxf>
  </rfmt>
  <rfmt sheetId="3" sqref="K29" start="0" length="2147483647">
    <dxf>
      <font/>
    </dxf>
  </rfmt>
  <rfmt sheetId="3" sqref="L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29" start="0" length="2147483647">
    <dxf>
      <font/>
    </dxf>
  </rfmt>
  <rfmt sheetId="3" sqref="L29" start="0" length="2147483647">
    <dxf>
      <font/>
    </dxf>
  </rfmt>
  <rfmt sheetId="3" sqref="M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29" start="0" length="2147483647">
    <dxf>
      <font/>
    </dxf>
  </rfmt>
  <rfmt sheetId="3" sqref="M29" start="0" length="2147483647">
    <dxf>
      <font/>
    </dxf>
  </rfmt>
  <rfmt sheetId="3" sqref="N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29" start="0" length="2147483647">
    <dxf>
      <font/>
    </dxf>
  </rfmt>
  <rfmt sheetId="3" sqref="N29" start="0" length="2147483647">
    <dxf>
      <font/>
    </dxf>
  </rfmt>
  <rfmt sheetId="3" sqref="O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29" start="0" length="2147483647">
    <dxf>
      <font/>
    </dxf>
  </rfmt>
  <rfmt sheetId="3" sqref="O29" start="0" length="2147483647">
    <dxf>
      <font/>
    </dxf>
  </rfmt>
  <rfmt sheetId="3" sqref="P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29" start="0" length="2147483647">
    <dxf>
      <font/>
    </dxf>
  </rfmt>
  <rfmt sheetId="3" sqref="P29" start="0" length="2147483647">
    <dxf>
      <font/>
    </dxf>
  </rfmt>
  <rfmt sheetId="3" sqref="Q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29" start="0" length="2147483647">
    <dxf>
      <font/>
    </dxf>
  </rfmt>
  <rfmt sheetId="3" sqref="Q29" start="0" length="2147483647">
    <dxf>
      <font/>
    </dxf>
  </rfmt>
  <rfmt sheetId="3" sqref="R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29" start="0" length="2147483647">
    <dxf>
      <font/>
    </dxf>
  </rfmt>
  <rfmt sheetId="3" sqref="R29" start="0" length="2147483647">
    <dxf>
      <font/>
    </dxf>
  </rfmt>
  <rfmt sheetId="3" sqref="S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29" start="0" length="2147483647">
    <dxf>
      <font/>
    </dxf>
  </rfmt>
  <rfmt sheetId="3" sqref="S29" start="0" length="2147483647">
    <dxf>
      <font/>
    </dxf>
  </rfmt>
  <rfmt sheetId="3" sqref="T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29" start="0" length="2147483647">
    <dxf>
      <font/>
    </dxf>
  </rfmt>
  <rfmt sheetId="3" sqref="T29" start="0" length="2147483647">
    <dxf>
      <font/>
    </dxf>
  </rfmt>
  <rfmt sheetId="3" sqref="U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29" start="0" length="2147483647">
    <dxf>
      <font/>
    </dxf>
  </rfmt>
  <rfmt sheetId="3" sqref="U29" start="0" length="2147483647">
    <dxf>
      <font/>
    </dxf>
  </rfmt>
  <rfmt sheetId="3" sqref="V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29" start="0" length="0">
    <dxf>
      <fill>
        <patternFill patternType="solid">
          <bgColor rgb="FFF2F2F2"/>
        </patternFill>
      </fill>
    </dxf>
  </rfmt>
  <rfmt sheetId="3" sqref="V29" start="0" length="2147483647">
    <dxf>
      <font/>
    </dxf>
  </rfmt>
  <rfmt sheetId="3" sqref="V29" start="0" length="2147483647">
    <dxf>
      <font/>
    </dxf>
  </rfmt>
  <rfmt sheetId="3" sqref="W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29" start="0" length="0">
    <dxf>
      <fill>
        <patternFill patternType="solid">
          <bgColor rgb="FFF2F2F2"/>
        </patternFill>
      </fill>
    </dxf>
  </rfmt>
  <rfmt sheetId="3" sqref="W29" start="0" length="2147483647">
    <dxf>
      <font/>
    </dxf>
  </rfmt>
  <rfmt sheetId="3" sqref="W29" start="0" length="2147483647">
    <dxf>
      <font/>
    </dxf>
  </rfmt>
  <rfmt sheetId="3" sqref="X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29" start="0" length="0">
    <dxf>
      <fill>
        <patternFill patternType="solid">
          <bgColor rgb="FFF2F2F2"/>
        </patternFill>
      </fill>
    </dxf>
  </rfmt>
  <rfmt sheetId="3" sqref="X29" start="0" length="2147483647">
    <dxf>
      <font/>
    </dxf>
  </rfmt>
  <rfmt sheetId="3" sqref="X29" start="0" length="2147483647">
    <dxf>
      <font/>
    </dxf>
  </rfmt>
  <rfmt sheetId="3" sqref="Y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29" start="0" length="0">
    <dxf>
      <fill>
        <patternFill patternType="solid">
          <bgColor rgb="FFF2F2F2"/>
        </patternFill>
      </fill>
    </dxf>
  </rfmt>
  <rfmt sheetId="3" sqref="Y29" start="0" length="2147483647">
    <dxf>
      <font/>
    </dxf>
  </rfmt>
  <rfmt sheetId="3" sqref="Y29" start="0" length="2147483647">
    <dxf>
      <font/>
    </dxf>
  </rfmt>
  <rfmt sheetId="3" sqref="Z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29" start="0" length="0">
    <dxf>
      <fill>
        <patternFill patternType="solid">
          <bgColor rgb="FFF2F2F2"/>
        </patternFill>
      </fill>
    </dxf>
  </rfmt>
  <rfmt sheetId="3" sqref="Z29" start="0" length="2147483647">
    <dxf>
      <font/>
    </dxf>
  </rfmt>
  <rfmt sheetId="3" sqref="Z29" start="0" length="2147483647">
    <dxf>
      <font/>
    </dxf>
  </rfmt>
  <rfmt sheetId="3" sqref="AA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29" start="0" length="0">
    <dxf>
      <fill>
        <patternFill patternType="solid">
          <bgColor rgb="FFF2F2F2"/>
        </patternFill>
      </fill>
    </dxf>
  </rfmt>
  <rfmt sheetId="3" sqref="AA29" start="0" length="2147483647">
    <dxf>
      <font/>
    </dxf>
  </rfmt>
  <rfmt sheetId="3" sqref="AA29" start="0" length="2147483647">
    <dxf>
      <font/>
    </dxf>
  </rfmt>
  <rfmt sheetId="3" sqref="AB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29" start="0" length="0">
    <dxf>
      <fill>
        <patternFill patternType="solid">
          <bgColor rgb="FFF2F2F2"/>
        </patternFill>
      </fill>
    </dxf>
  </rfmt>
  <rfmt sheetId="3" sqref="AB29" start="0" length="2147483647">
    <dxf>
      <font/>
    </dxf>
  </rfmt>
  <rfmt sheetId="3" sqref="AB29" start="0" length="2147483647">
    <dxf>
      <font/>
    </dxf>
  </rfmt>
  <rcc rId="4982" sId="3">
    <nc r="B29">
      <v>26989</v>
    </nc>
  </rcc>
  <rfmt sheetId="3" sqref="B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29" start="0" length="2147483647">
    <dxf>
      <font/>
    </dxf>
  </rfmt>
  <rfmt sheetId="3" sqref="B29" start="0" length="2147483647">
    <dxf>
      <font/>
    </dxf>
  </rfmt>
  <rcc rId="4983" sId="3">
    <nc r="C29" t="inlineStr">
      <is>
        <t>NODL NO Equity</t>
      </is>
    </nc>
  </rcc>
  <rfmt sheetId="3" sqref="C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29" start="0" length="2147483647">
    <dxf>
      <font/>
    </dxf>
  </rfmt>
  <rfmt sheetId="3" sqref="C29" start="0" length="2147483647">
    <dxf>
      <font/>
    </dxf>
  </rfmt>
  <rcc rId="4984" sId="3">
    <nc r="E29" t="inlineStr">
      <is>
        <t>Northern Drilling</t>
      </is>
    </nc>
  </rcc>
  <rfmt sheetId="3" sqref="E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29" start="0" length="2147483647">
    <dxf>
      <font/>
    </dxf>
  </rfmt>
  <rfmt sheetId="3" sqref="E29" start="0" length="2147483647">
    <dxf>
      <font/>
    </dxf>
  </rfmt>
  <rcc rId="4985" sId="3">
    <nc r="D29">
      <f>_xll.BDP(C29,$D$3)</f>
    </nc>
  </rcc>
  <rfmt sheetId="3" sqref="D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29" start="0" length="2147483647">
    <dxf>
      <font/>
    </dxf>
  </rfmt>
  <rfmt sheetId="3" sqref="D29" start="0" length="2147483647">
    <dxf>
      <font/>
    </dxf>
  </rfmt>
  <rcc rId="4986" sId="3">
    <nc r="F29">
      <f>_xll.BDP(C29,$F$3)</f>
    </nc>
  </rcc>
  <rfmt sheetId="3" sqref="F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29" start="0" length="2147483647">
    <dxf>
      <font/>
    </dxf>
  </rfmt>
  <rfmt sheetId="3" sqref="F29" start="0" length="2147483647">
    <dxf>
      <font/>
    </dxf>
  </rfmt>
  <rcc rId="4987" sId="3">
    <nc r="G29">
      <f>_xll.BDP(C29,$G$3)</f>
    </nc>
  </rcc>
  <rfmt sheetId="3" sqref="G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29" start="0" length="2147483647">
    <dxf>
      <font/>
    </dxf>
  </rfmt>
  <rfmt sheetId="3" sqref="G29" start="0" length="2147483647">
    <dxf>
      <font/>
    </dxf>
  </rfmt>
  <rcc rId="4988" sId="3">
    <nc r="V29">
      <f>_xll.BDH(C29,$V$3,$D$1,$D$1)</f>
    </nc>
  </rcc>
  <rfmt sheetId="3" sqref="V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29" start="0" length="0">
    <dxf>
      <fill>
        <patternFill patternType="solid">
          <bgColor rgb="FFF2F2F2"/>
        </patternFill>
      </fill>
    </dxf>
  </rfmt>
  <rfmt sheetId="3" sqref="V29" start="0" length="2147483647">
    <dxf>
      <font/>
    </dxf>
  </rfmt>
  <rfmt sheetId="3" sqref="V29" start="0" length="2147483647">
    <dxf>
      <font/>
    </dxf>
  </rfmt>
  <rcc rId="4989" sId="3">
    <nc r="H29">
      <f>IF(OR(OR(G29="#N/A N/A",G29="#N/A Real Time"),OR(F29="#N/A N/A",F29="#N/A Real Time")),0,  G29 - F29)</f>
    </nc>
  </rcc>
  <rfmt sheetId="3" sqref="H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29" start="0" length="2147483647">
    <dxf>
      <font/>
    </dxf>
  </rfmt>
  <rfmt sheetId="3" sqref="H29" start="0" length="2147483647">
    <dxf>
      <font/>
    </dxf>
  </rfmt>
  <rcc rId="4990" sId="3">
    <nc r="I29">
      <f>IF(OR(F29=0,F29="#N/A N/A"),0,H29 / F29*100)</f>
    </nc>
  </rcc>
  <rfmt sheetId="3" sqref="I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29" start="0" length="2147483647">
    <dxf>
      <font/>
    </dxf>
  </rfmt>
  <rfmt sheetId="3" sqref="I29" start="0" length="2147483647">
    <dxf>
      <font/>
    </dxf>
  </rfmt>
  <rcc rId="4991" sId="3" numFmtId="4">
    <nc r="J29">
      <v>26717</v>
    </nc>
  </rcc>
  <rfmt sheetId="3" sqref="J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29" start="0" length="2147483647">
    <dxf>
      <font/>
    </dxf>
  </rfmt>
  <rfmt sheetId="3" sqref="J29" start="0" length="2147483647">
    <dxf>
      <font/>
    </dxf>
  </rfmt>
  <rcc rId="4992" sId="3">
    <nc r="K29">
      <f>CONCATENATE(D63,D29, " Curncy")</f>
    </nc>
  </rcc>
  <rfmt sheetId="3" sqref="K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29" start="0" length="2147483647">
    <dxf>
      <font/>
    </dxf>
  </rfmt>
  <rfmt sheetId="3" sqref="K29" start="0" length="2147483647">
    <dxf>
      <font/>
    </dxf>
  </rfmt>
  <rcc rId="4993" sId="3">
    <nc r="L29">
      <f>IF(D29 = D63,1,_xll.BDP(K29,$L$3))</f>
    </nc>
  </rcc>
  <rfmt sheetId="3" sqref="L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29" start="0" length="2147483647">
    <dxf>
      <font/>
    </dxf>
  </rfmt>
  <rfmt sheetId="3" sqref="L29" start="0" length="2147483647">
    <dxf>
      <font/>
    </dxf>
  </rfmt>
  <rcc rId="4994" sId="3">
    <nc r="M29">
      <f>IF(D29 = D63,1,_xll.BDP(K29,$M$3)*L29)</f>
    </nc>
  </rcc>
  <rfmt sheetId="3" sqref="M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29" start="0" length="2147483647">
    <dxf>
      <font/>
    </dxf>
  </rfmt>
  <rfmt sheetId="3" sqref="M29" start="0" length="2147483647">
    <dxf>
      <font/>
    </dxf>
  </rfmt>
  <rcc rId="4995" sId="3">
    <nc r="N29">
      <f>H29*J29*R29/M29</f>
    </nc>
  </rcc>
  <rfmt sheetId="3" sqref="N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29" start="0" length="2147483647">
    <dxf>
      <font/>
    </dxf>
  </rfmt>
  <rfmt sheetId="3" sqref="N29" start="0" length="2147483647">
    <dxf>
      <font/>
    </dxf>
  </rfmt>
  <rcc rId="4996" sId="3">
    <nc r="O29">
      <f>N29 / U63</f>
    </nc>
  </rcc>
  <rfmt sheetId="3" sqref="O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29" start="0" length="2147483647">
    <dxf>
      <font/>
    </dxf>
  </rfmt>
  <rfmt sheetId="3" sqref="O29" start="0" length="2147483647">
    <dxf>
      <font/>
    </dxf>
  </rfmt>
  <rcc rId="4997" sId="3">
    <nc r="P29">
      <f>IF(J29=0,0,G29*J29*R29/M29)</f>
    </nc>
  </rcc>
  <rfmt sheetId="3" sqref="P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29" start="0" length="2147483647">
    <dxf>
      <font/>
    </dxf>
  </rfmt>
  <rfmt sheetId="3" sqref="P29" start="0" length="2147483647">
    <dxf>
      <font/>
    </dxf>
  </rfmt>
  <rcc rId="4998" sId="3">
    <nc r="Q29">
      <f>P29 / U63*100</f>
    </nc>
  </rcc>
  <rfmt sheetId="3" sqref="Q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29" start="0" length="2147483647">
    <dxf>
      <font/>
    </dxf>
  </rfmt>
  <rfmt sheetId="3" sqref="Q29" start="0" length="2147483647">
    <dxf>
      <font/>
    </dxf>
  </rfmt>
  <rcc rId="4999" sId="3">
    <nc r="R29">
      <f>IF(EXACT(D29,UPPER(D29)),1,0.01)/T29</f>
    </nc>
  </rcc>
  <rfmt sheetId="3" sqref="R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29" start="0" length="2147483647">
    <dxf>
      <font/>
    </dxf>
  </rfmt>
  <rfmt sheetId="3" sqref="R29" start="0" length="2147483647">
    <dxf>
      <font/>
    </dxf>
  </rfmt>
  <rcc rId="5000" sId="3">
    <nc r="S29">
      <v>0</v>
    </nc>
  </rcc>
  <rfmt sheetId="3" sqref="S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29" start="0" length="2147483647">
    <dxf>
      <font/>
    </dxf>
  </rfmt>
  <rfmt sheetId="3" sqref="S29" start="0" length="2147483647">
    <dxf>
      <font/>
    </dxf>
  </rfmt>
  <rcc rId="5001" sId="3">
    <nc r="T29">
      <v>1</v>
    </nc>
  </rcc>
  <rfmt sheetId="3" sqref="T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29" start="0" length="2147483647">
    <dxf>
      <font/>
    </dxf>
  </rfmt>
  <rfmt sheetId="3" sqref="T29" start="0" length="2147483647">
    <dxf>
      <font/>
    </dxf>
  </rfmt>
  <rcc rId="5002" sId="3">
    <nc r="W29">
      <f>IF(OR(OR(F29="#N/A N/A",F29="#N/A Real Time"),OR(V29="#N/A N/A",V29="#N/A Real Time")),0,  F29 - V29)</f>
    </nc>
  </rcc>
  <rfmt sheetId="3" sqref="W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29" start="0" length="0">
    <dxf>
      <fill>
        <patternFill patternType="solid">
          <bgColor rgb="FFF2F2F2"/>
        </patternFill>
      </fill>
    </dxf>
  </rfmt>
  <rfmt sheetId="3" sqref="W29" start="0" length="2147483647">
    <dxf>
      <font/>
    </dxf>
  </rfmt>
  <rfmt sheetId="3" sqref="W29" start="0" length="2147483647">
    <dxf>
      <font/>
    </dxf>
  </rfmt>
  <rcc rId="5003" sId="3">
    <nc r="X29">
      <f>IF(OR(V29=0,V29="#N/A N/A"),0,W29 / V29*100)</f>
    </nc>
  </rcc>
  <rfmt sheetId="3" sqref="X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29" start="0" length="0">
    <dxf>
      <fill>
        <patternFill patternType="solid">
          <bgColor rgb="FFF2F2F2"/>
        </patternFill>
      </fill>
    </dxf>
  </rfmt>
  <rfmt sheetId="3" sqref="X29" start="0" length="2147483647">
    <dxf>
      <font/>
    </dxf>
  </rfmt>
  <rfmt sheetId="3" sqref="X29" start="0" length="2147483647">
    <dxf>
      <font/>
    </dxf>
  </rfmt>
  <rcc rId="5004" sId="3" numFmtId="4">
    <nc r="Y29">
      <v>26717</v>
    </nc>
  </rcc>
  <rfmt sheetId="3" sqref="Y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29" start="0" length="0">
    <dxf>
      <fill>
        <patternFill patternType="solid">
          <bgColor rgb="FFF2F2F2"/>
        </patternFill>
      </fill>
    </dxf>
  </rfmt>
  <rfmt sheetId="3" sqref="Y29" start="0" length="2147483647">
    <dxf>
      <font/>
    </dxf>
  </rfmt>
  <rfmt sheetId="3" sqref="Y29" start="0" length="2147483647">
    <dxf>
      <font/>
    </dxf>
  </rfmt>
  <rcc rId="5005" sId="3">
    <nc r="Z29">
      <f>IF(D29 = D63,1,_xll.BDP(K29,$Z$3)*L29)</f>
    </nc>
  </rcc>
  <rfmt sheetId="3" sqref="Z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29" start="0" length="0">
    <dxf>
      <fill>
        <patternFill patternType="solid">
          <bgColor rgb="FFF2F2F2"/>
        </patternFill>
      </fill>
    </dxf>
  </rfmt>
  <rfmt sheetId="3" sqref="Z29" start="0" length="2147483647">
    <dxf>
      <font/>
    </dxf>
  </rfmt>
  <rfmt sheetId="3" sqref="Z29" start="0" length="2147483647">
    <dxf>
      <font/>
    </dxf>
  </rfmt>
  <rcc rId="5006" sId="3">
    <nc r="AA29">
      <f>W29*Y29*R29/Z29 / AB63</f>
    </nc>
  </rcc>
  <rfmt sheetId="3" sqref="AA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29" start="0" length="0">
    <dxf>
      <fill>
        <patternFill patternType="solid">
          <bgColor rgb="FFF2F2F2"/>
        </patternFill>
      </fill>
    </dxf>
  </rfmt>
  <rfmt sheetId="3" sqref="AA29" start="0" length="2147483647">
    <dxf>
      <font/>
    </dxf>
  </rfmt>
  <rfmt sheetId="3" sqref="AA29" start="0" length="2147483647">
    <dxf>
      <font/>
    </dxf>
  </rfmt>
  <rfmt sheetId="3" sqref="A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30" start="0" length="2147483647">
    <dxf>
      <font>
        <b/>
      </font>
    </dxf>
  </rfmt>
  <rfmt sheetId="3" sqref="A30" start="0" length="2147483647">
    <dxf>
      <font/>
    </dxf>
  </rfmt>
  <rfmt sheetId="3" sqref="A30" start="0" length="0">
    <dxf>
      <border>
        <left/>
        <right/>
        <top style="thin">
          <color indexed="64"/>
        </top>
        <bottom/>
      </border>
    </dxf>
  </rfmt>
  <rfmt sheetId="3" sqref="A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B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30" start="0" length="2147483647">
    <dxf>
      <font>
        <b/>
      </font>
    </dxf>
  </rfmt>
  <rfmt sheetId="3" sqref="B30" start="0" length="2147483647">
    <dxf>
      <font/>
    </dxf>
  </rfmt>
  <rfmt sheetId="3" sqref="B30" start="0" length="0">
    <dxf>
      <border>
        <left/>
        <right/>
        <top style="thin">
          <color indexed="64"/>
        </top>
        <bottom/>
      </border>
    </dxf>
  </rfmt>
  <rfmt sheetId="3" sqref="B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C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30" start="0" length="2147483647">
    <dxf>
      <font>
        <b/>
      </font>
    </dxf>
  </rfmt>
  <rfmt sheetId="3" sqref="C30" start="0" length="2147483647">
    <dxf>
      <font/>
    </dxf>
  </rfmt>
  <rfmt sheetId="3" sqref="C30" start="0" length="0">
    <dxf>
      <border>
        <left/>
        <right/>
        <top style="thin">
          <color indexed="64"/>
        </top>
        <bottom/>
      </border>
    </dxf>
  </rfmt>
  <rfmt sheetId="3" sqref="C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D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0" start="0" length="2147483647">
    <dxf>
      <font>
        <b/>
      </font>
    </dxf>
  </rfmt>
  <rfmt sheetId="3" sqref="D30" start="0" length="2147483647">
    <dxf>
      <font/>
    </dxf>
  </rfmt>
  <rfmt sheetId="3" sqref="D30" start="0" length="0">
    <dxf>
      <border>
        <left/>
        <right/>
        <top style="thin">
          <color indexed="64"/>
        </top>
        <bottom/>
      </border>
    </dxf>
  </rfmt>
  <rfmt sheetId="3" sqref="D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E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0" start="0" length="2147483647">
    <dxf>
      <font>
        <b/>
      </font>
    </dxf>
  </rfmt>
  <rfmt sheetId="3" sqref="E30" start="0" length="2147483647">
    <dxf>
      <font/>
    </dxf>
  </rfmt>
  <rfmt sheetId="3" sqref="E30" start="0" length="0">
    <dxf>
      <border>
        <left/>
        <right/>
        <top style="thin">
          <color indexed="64"/>
        </top>
        <bottom/>
      </border>
    </dxf>
  </rfmt>
  <rfmt sheetId="3" sqref="E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F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0" start="0" length="2147483647">
    <dxf>
      <font>
        <b/>
      </font>
    </dxf>
  </rfmt>
  <rfmt sheetId="3" sqref="F30" start="0" length="2147483647">
    <dxf>
      <font/>
    </dxf>
  </rfmt>
  <rfmt sheetId="3" sqref="F30" start="0" length="0">
    <dxf>
      <border>
        <left/>
        <right/>
        <top style="thin">
          <color indexed="64"/>
        </top>
        <bottom/>
      </border>
    </dxf>
  </rfmt>
  <rfmt sheetId="3" sqref="F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G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0" start="0" length="2147483647">
    <dxf>
      <font>
        <b/>
      </font>
    </dxf>
  </rfmt>
  <rfmt sheetId="3" sqref="G30" start="0" length="2147483647">
    <dxf>
      <font/>
    </dxf>
  </rfmt>
  <rfmt sheetId="3" sqref="G30" start="0" length="0">
    <dxf>
      <border>
        <left/>
        <right/>
        <top style="thin">
          <color indexed="64"/>
        </top>
        <bottom/>
      </border>
    </dxf>
  </rfmt>
  <rfmt sheetId="3" sqref="G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H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30" start="0" length="2147483647">
    <dxf>
      <font>
        <b/>
      </font>
    </dxf>
  </rfmt>
  <rfmt sheetId="3" sqref="H30" start="0" length="2147483647">
    <dxf>
      <font/>
    </dxf>
  </rfmt>
  <rfmt sheetId="3" sqref="H30" start="0" length="0">
    <dxf>
      <border>
        <left/>
        <right/>
        <top style="thin">
          <color indexed="64"/>
        </top>
        <bottom/>
      </border>
    </dxf>
  </rfmt>
  <rfmt sheetId="3" sqref="H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I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30" start="0" length="2147483647">
    <dxf>
      <font>
        <b/>
      </font>
    </dxf>
  </rfmt>
  <rfmt sheetId="3" sqref="I30" start="0" length="2147483647">
    <dxf>
      <font/>
    </dxf>
  </rfmt>
  <rfmt sheetId="3" sqref="I30" start="0" length="0">
    <dxf>
      <border>
        <left/>
        <right/>
        <top style="thin">
          <color indexed="64"/>
        </top>
        <bottom/>
      </border>
    </dxf>
  </rfmt>
  <rfmt sheetId="3" sqref="I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J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30" start="0" length="2147483647">
    <dxf>
      <font>
        <b/>
      </font>
    </dxf>
  </rfmt>
  <rfmt sheetId="3" sqref="J30" start="0" length="2147483647">
    <dxf>
      <font/>
    </dxf>
  </rfmt>
  <rfmt sheetId="3" sqref="J30" start="0" length="0">
    <dxf>
      <border>
        <left/>
        <right/>
        <top style="thin">
          <color indexed="64"/>
        </top>
        <bottom/>
      </border>
    </dxf>
  </rfmt>
  <rfmt sheetId="3" sqref="J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K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30" start="0" length="2147483647">
    <dxf>
      <font>
        <b/>
      </font>
    </dxf>
  </rfmt>
  <rfmt sheetId="3" sqref="K30" start="0" length="2147483647">
    <dxf>
      <font/>
    </dxf>
  </rfmt>
  <rfmt sheetId="3" sqref="K30" start="0" length="0">
    <dxf>
      <border>
        <left/>
        <right/>
        <top style="thin">
          <color indexed="64"/>
        </top>
        <bottom/>
      </border>
    </dxf>
  </rfmt>
  <rfmt sheetId="3" sqref="K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L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0" start="0" length="2147483647">
    <dxf>
      <font>
        <b/>
      </font>
    </dxf>
  </rfmt>
  <rfmt sheetId="3" sqref="L30" start="0" length="2147483647">
    <dxf>
      <font/>
    </dxf>
  </rfmt>
  <rfmt sheetId="3" sqref="L30" start="0" length="0">
    <dxf>
      <border>
        <left/>
        <right/>
        <top style="thin">
          <color indexed="64"/>
        </top>
        <bottom/>
      </border>
    </dxf>
  </rfmt>
  <rfmt sheetId="3" sqref="L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M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0" start="0" length="2147483647">
    <dxf>
      <font>
        <b/>
      </font>
    </dxf>
  </rfmt>
  <rfmt sheetId="3" sqref="M30" start="0" length="2147483647">
    <dxf>
      <font/>
    </dxf>
  </rfmt>
  <rfmt sheetId="3" sqref="M30" start="0" length="0">
    <dxf>
      <border>
        <left/>
        <right/>
        <top style="thin">
          <color indexed="64"/>
        </top>
        <bottom/>
      </border>
    </dxf>
  </rfmt>
  <rfmt sheetId="3" sqref="M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07" sId="3">
    <oc r="N30">
      <f xml:space="preserve"> SUM(N27:N28)</f>
    </oc>
    <nc r="N30">
      <f xml:space="preserve"> SUM(N27:N29)</f>
    </nc>
  </rcc>
  <rfmt sheetId="3" sqref="N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30" start="0" length="2147483647">
    <dxf>
      <font>
        <b/>
      </font>
    </dxf>
  </rfmt>
  <rfmt sheetId="3" sqref="N30" start="0" length="2147483647">
    <dxf>
      <font/>
    </dxf>
  </rfmt>
  <rfmt sheetId="3" sqref="N30" start="0" length="0">
    <dxf>
      <border>
        <left/>
        <right/>
        <top style="thin">
          <color indexed="64"/>
        </top>
        <bottom/>
      </border>
    </dxf>
  </rfmt>
  <rfmt sheetId="3" sqref="N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08" sId="3">
    <oc r="O30">
      <f xml:space="preserve"> SUM(O27:O28)</f>
    </oc>
    <nc r="O30">
      <f xml:space="preserve"> SUM(O27:O29)</f>
    </nc>
  </rcc>
  <rfmt sheetId="3" sqref="O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30" start="0" length="2147483647">
    <dxf>
      <font/>
    </dxf>
  </rfmt>
  <rfmt sheetId="3" sqref="O30" start="0" length="2147483647">
    <dxf>
      <font/>
    </dxf>
  </rfmt>
  <rfmt sheetId="3" sqref="O30" start="0" length="0">
    <dxf>
      <border>
        <left/>
        <right/>
        <top style="thin">
          <color indexed="64"/>
        </top>
        <bottom/>
      </border>
    </dxf>
  </rfmt>
  <rfmt sheetId="3" sqref="O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09" sId="3">
    <oc r="P30">
      <f xml:space="preserve"> SUM(P27:P28)</f>
    </oc>
    <nc r="P30">
      <f xml:space="preserve"> SUM(P27:P29)</f>
    </nc>
  </rcc>
  <rfmt sheetId="3" sqref="P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30" start="0" length="2147483647">
    <dxf>
      <font>
        <b/>
      </font>
    </dxf>
  </rfmt>
  <rfmt sheetId="3" sqref="P30" start="0" length="2147483647">
    <dxf>
      <font/>
    </dxf>
  </rfmt>
  <rfmt sheetId="3" sqref="P30" start="0" length="0">
    <dxf>
      <border>
        <left/>
        <right/>
        <top style="thin">
          <color indexed="64"/>
        </top>
        <bottom/>
      </border>
    </dxf>
  </rfmt>
  <rfmt sheetId="3" sqref="P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10" sId="3">
    <oc r="Q30">
      <f xml:space="preserve"> SUM(Q27:Q28)</f>
    </oc>
    <nc r="Q30">
      <f xml:space="preserve"> SUM(Q27:Q29)</f>
    </nc>
  </rcc>
  <rfmt sheetId="3" sqref="Q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30" start="0" length="2147483647">
    <dxf>
      <font>
        <b/>
      </font>
    </dxf>
  </rfmt>
  <rfmt sheetId="3" sqref="Q30" start="0" length="2147483647">
    <dxf>
      <font/>
    </dxf>
  </rfmt>
  <rfmt sheetId="3" sqref="Q30" start="0" length="0">
    <dxf>
      <border>
        <left/>
        <right/>
        <top style="thin">
          <color indexed="64"/>
        </top>
        <bottom/>
      </border>
    </dxf>
  </rfmt>
  <rfmt sheetId="3" sqref="Q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R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30" start="0" length="2147483647">
    <dxf>
      <font>
        <b/>
      </font>
    </dxf>
  </rfmt>
  <rfmt sheetId="3" sqref="R30" start="0" length="2147483647">
    <dxf>
      <font/>
    </dxf>
  </rfmt>
  <rfmt sheetId="3" sqref="R30" start="0" length="0">
    <dxf>
      <border>
        <left/>
        <right/>
        <top style="thin">
          <color indexed="64"/>
        </top>
        <bottom/>
      </border>
    </dxf>
  </rfmt>
  <rfmt sheetId="3" sqref="R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S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30" start="0" length="2147483647">
    <dxf>
      <font>
        <b/>
      </font>
    </dxf>
  </rfmt>
  <rfmt sheetId="3" sqref="S30" start="0" length="2147483647">
    <dxf>
      <font/>
    </dxf>
  </rfmt>
  <rfmt sheetId="3" sqref="S30" start="0" length="0">
    <dxf>
      <border>
        <left/>
        <right/>
        <top style="thin">
          <color indexed="64"/>
        </top>
        <bottom/>
      </border>
    </dxf>
  </rfmt>
  <rfmt sheetId="3" sqref="S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T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30" start="0" length="2147483647">
    <dxf>
      <font>
        <b/>
      </font>
    </dxf>
  </rfmt>
  <rfmt sheetId="3" sqref="T30" start="0" length="2147483647">
    <dxf>
      <font/>
    </dxf>
  </rfmt>
  <rfmt sheetId="3" sqref="T30" start="0" length="0">
    <dxf>
      <border>
        <left/>
        <right/>
        <top style="thin">
          <color indexed="64"/>
        </top>
        <bottom/>
      </border>
    </dxf>
  </rfmt>
  <rfmt sheetId="3" sqref="T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U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30" start="0" length="2147483647">
    <dxf>
      <font>
        <b/>
      </font>
    </dxf>
  </rfmt>
  <rfmt sheetId="3" sqref="U30" start="0" length="2147483647">
    <dxf>
      <font/>
    </dxf>
  </rfmt>
  <rfmt sheetId="3" sqref="U30" start="0" length="0">
    <dxf>
      <border>
        <left/>
        <right/>
        <top style="thin">
          <color indexed="64"/>
        </top>
        <bottom/>
      </border>
    </dxf>
  </rfmt>
  <rfmt sheetId="3" sqref="U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V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0" start="0" length="0">
    <dxf>
      <fill>
        <patternFill patternType="solid">
          <bgColor rgb="FFF2F2F2"/>
        </patternFill>
      </fill>
    </dxf>
  </rfmt>
  <rfmt sheetId="3" sqref="V30" start="0" length="2147483647">
    <dxf>
      <font>
        <b/>
      </font>
    </dxf>
  </rfmt>
  <rfmt sheetId="3" sqref="V30" start="0" length="2147483647">
    <dxf>
      <font/>
    </dxf>
  </rfmt>
  <rfmt sheetId="3" sqref="V30" start="0" length="0">
    <dxf>
      <border>
        <left/>
        <right/>
        <top style="thin">
          <color indexed="64"/>
        </top>
        <bottom/>
      </border>
    </dxf>
  </rfmt>
  <rfmt sheetId="3" sqref="V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W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30" start="0" length="0">
    <dxf>
      <fill>
        <patternFill patternType="solid">
          <bgColor rgb="FFF2F2F2"/>
        </patternFill>
      </fill>
    </dxf>
  </rfmt>
  <rfmt sheetId="3" sqref="W30" start="0" length="2147483647">
    <dxf>
      <font>
        <b/>
      </font>
    </dxf>
  </rfmt>
  <rfmt sheetId="3" sqref="W30" start="0" length="2147483647">
    <dxf>
      <font/>
    </dxf>
  </rfmt>
  <rfmt sheetId="3" sqref="W30" start="0" length="0">
    <dxf>
      <border>
        <left/>
        <right/>
        <top style="thin">
          <color indexed="64"/>
        </top>
        <bottom/>
      </border>
    </dxf>
  </rfmt>
  <rfmt sheetId="3" sqref="W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X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30" start="0" length="0">
    <dxf>
      <fill>
        <patternFill patternType="solid">
          <bgColor rgb="FFF2F2F2"/>
        </patternFill>
      </fill>
    </dxf>
  </rfmt>
  <rfmt sheetId="3" sqref="X30" start="0" length="2147483647">
    <dxf>
      <font>
        <b/>
      </font>
    </dxf>
  </rfmt>
  <rfmt sheetId="3" sqref="X30" start="0" length="2147483647">
    <dxf>
      <font/>
    </dxf>
  </rfmt>
  <rfmt sheetId="3" sqref="X30" start="0" length="0">
    <dxf>
      <border>
        <left/>
        <right/>
        <top style="thin">
          <color indexed="64"/>
        </top>
        <bottom/>
      </border>
    </dxf>
  </rfmt>
  <rfmt sheetId="3" sqref="X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Y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30" start="0" length="0">
    <dxf>
      <fill>
        <patternFill patternType="solid">
          <bgColor rgb="FFF2F2F2"/>
        </patternFill>
      </fill>
    </dxf>
  </rfmt>
  <rfmt sheetId="3" sqref="Y30" start="0" length="2147483647">
    <dxf>
      <font>
        <b/>
      </font>
    </dxf>
  </rfmt>
  <rfmt sheetId="3" sqref="Y30" start="0" length="2147483647">
    <dxf>
      <font/>
    </dxf>
  </rfmt>
  <rfmt sheetId="3" sqref="Y30" start="0" length="0">
    <dxf>
      <border>
        <left/>
        <right/>
        <top style="thin">
          <color indexed="64"/>
        </top>
        <bottom/>
      </border>
    </dxf>
  </rfmt>
  <rfmt sheetId="3" sqref="Y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Z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0" start="0" length="0">
    <dxf>
      <fill>
        <patternFill patternType="solid">
          <bgColor rgb="FFF2F2F2"/>
        </patternFill>
      </fill>
    </dxf>
  </rfmt>
  <rfmt sheetId="3" sqref="Z30" start="0" length="2147483647">
    <dxf>
      <font>
        <b/>
      </font>
    </dxf>
  </rfmt>
  <rfmt sheetId="3" sqref="Z30" start="0" length="2147483647">
    <dxf>
      <font/>
    </dxf>
  </rfmt>
  <rfmt sheetId="3" sqref="Z30" start="0" length="0">
    <dxf>
      <border>
        <left/>
        <right/>
        <top style="thin">
          <color indexed="64"/>
        </top>
        <bottom/>
      </border>
    </dxf>
  </rfmt>
  <rfmt sheetId="3" sqref="Z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11" sId="3">
    <oc r="AA30">
      <f xml:space="preserve"> SUM(AA27:AA28)</f>
    </oc>
    <nc r="AA30">
      <f xml:space="preserve"> SUM(AA27:AA29)</f>
    </nc>
  </rcc>
  <rfmt sheetId="3" sqref="AA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30" start="0" length="0">
    <dxf>
      <fill>
        <patternFill patternType="solid">
          <bgColor rgb="FFF2F2F2"/>
        </patternFill>
      </fill>
    </dxf>
  </rfmt>
  <rfmt sheetId="3" sqref="AA30" start="0" length="2147483647">
    <dxf>
      <font/>
    </dxf>
  </rfmt>
  <rfmt sheetId="3" sqref="AA30" start="0" length="2147483647">
    <dxf>
      <font/>
    </dxf>
  </rfmt>
  <rfmt sheetId="3" sqref="AA30" start="0" length="0">
    <dxf>
      <border>
        <left/>
        <right/>
        <top style="thin">
          <color indexed="64"/>
        </top>
        <bottom/>
      </border>
    </dxf>
  </rfmt>
  <rfmt sheetId="3" sqref="AA3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AB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30" start="0" length="0">
    <dxf>
      <fill>
        <patternFill patternType="solid">
          <bgColor rgb="FFF2F2F2"/>
        </patternFill>
      </fill>
    </dxf>
  </rfmt>
  <rfmt sheetId="3" sqref="AB30" start="0" length="2147483647">
    <dxf>
      <font>
        <b/>
      </font>
    </dxf>
  </rfmt>
  <rfmt sheetId="3" sqref="AB30" start="0" length="2147483647">
    <dxf>
      <font/>
    </dxf>
  </rfmt>
  <rfmt sheetId="3" sqref="AB30" start="0" length="0">
    <dxf>
      <border>
        <left/>
        <right/>
        <top style="thin">
          <color indexed="64"/>
        </top>
        <bottom/>
      </border>
    </dxf>
  </rfmt>
  <rfmt sheetId="3" sqref="AB3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012" sId="3" numFmtId="4">
    <oc r="J32">
      <v>160059</v>
    </oc>
    <nc r="J32">
      <v>1221704</v>
    </nc>
  </rcc>
  <rcc rId="5013" sId="3" numFmtId="4">
    <oc r="Y32">
      <v>160059</v>
    </oc>
    <nc r="Y32">
      <v>1221704</v>
    </nc>
  </rcc>
  <rcc rId="5014" sId="3" numFmtId="4">
    <oc r="J37">
      <v>285668</v>
    </oc>
    <nc r="J37">
      <v>291314</v>
    </nc>
  </rcc>
  <rcc rId="5015" sId="3" numFmtId="4">
    <oc r="Y37">
      <v>285668</v>
    </oc>
    <nc r="Y37">
      <v>291314</v>
    </nc>
  </rcc>
  <rcc rId="5016" sId="3" numFmtId="4">
    <oc r="J38">
      <v>4755624</v>
    </oc>
    <nc r="J38">
      <v>3010131</v>
    </nc>
  </rcc>
  <rcc rId="5017" sId="3" numFmtId="4">
    <oc r="Y38">
      <v>4755624</v>
    </oc>
    <nc r="Y38">
      <v>3010131</v>
    </nc>
  </rcc>
  <rrc rId="5018" sId="3" ref="A39:XFD39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39:AB39" start="0" length="0">
    <dxf>
      <fill>
        <patternFill patternType="none">
          <bgColor indexed="65"/>
        </patternFill>
      </fill>
    </dxf>
  </rfmt>
  <rfmt sheetId="3" sqref="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39" start="0" length="2147483647">
    <dxf>
      <font/>
    </dxf>
  </rfmt>
  <rfmt sheetId="3" sqref="A39" start="0" length="2147483647">
    <dxf>
      <font/>
    </dxf>
  </rfmt>
  <rfmt sheetId="3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39" start="0" length="2147483647">
    <dxf>
      <font/>
    </dxf>
  </rfmt>
  <rfmt sheetId="3" sqref="B39" start="0" length="2147483647">
    <dxf>
      <font/>
    </dxf>
  </rfmt>
  <rfmt sheetId="3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39" start="0" length="2147483647">
    <dxf>
      <font/>
    </dxf>
  </rfmt>
  <rfmt sheetId="3" sqref="C39" start="0" length="2147483647">
    <dxf>
      <font/>
    </dxf>
  </rfmt>
  <rfmt sheetId="3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9" start="0" length="2147483647">
    <dxf>
      <font/>
    </dxf>
  </rfmt>
  <rfmt sheetId="3" sqref="D39" start="0" length="2147483647">
    <dxf>
      <font/>
    </dxf>
  </rfmt>
  <rfmt sheetId="3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9" start="0" length="2147483647">
    <dxf>
      <font/>
    </dxf>
  </rfmt>
  <rfmt sheetId="3" sqref="E39" start="0" length="2147483647">
    <dxf>
      <font/>
    </dxf>
  </rfmt>
  <rfmt sheetId="3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9" start="0" length="2147483647">
    <dxf>
      <font/>
    </dxf>
  </rfmt>
  <rfmt sheetId="3" sqref="F39" start="0" length="2147483647">
    <dxf>
      <font/>
    </dxf>
  </rfmt>
  <rfmt sheetId="3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9" start="0" length="2147483647">
    <dxf>
      <font/>
    </dxf>
  </rfmt>
  <rfmt sheetId="3" sqref="G39" start="0" length="2147483647">
    <dxf>
      <font/>
    </dxf>
  </rfmt>
  <rfmt sheetId="3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39" start="0" length="2147483647">
    <dxf>
      <font/>
    </dxf>
  </rfmt>
  <rfmt sheetId="3" sqref="H39" start="0" length="2147483647">
    <dxf>
      <font/>
    </dxf>
  </rfmt>
  <rfmt sheetId="3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39" start="0" length="2147483647">
    <dxf>
      <font/>
    </dxf>
  </rfmt>
  <rfmt sheetId="3" sqref="I39" start="0" length="2147483647">
    <dxf>
      <font/>
    </dxf>
  </rfmt>
  <rfmt sheetId="3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39" start="0" length="2147483647">
    <dxf>
      <font/>
    </dxf>
  </rfmt>
  <rfmt sheetId="3" sqref="J39" start="0" length="2147483647">
    <dxf>
      <font/>
    </dxf>
  </rfmt>
  <rfmt sheetId="3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39" start="0" length="2147483647">
    <dxf>
      <font/>
    </dxf>
  </rfmt>
  <rfmt sheetId="3" sqref="K39" start="0" length="2147483647">
    <dxf>
      <font/>
    </dxf>
  </rfmt>
  <rfmt sheetId="3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9" start="0" length="2147483647">
    <dxf>
      <font/>
    </dxf>
  </rfmt>
  <rfmt sheetId="3" sqref="L39" start="0" length="2147483647">
    <dxf>
      <font/>
    </dxf>
  </rfmt>
  <rfmt sheetId="3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9" start="0" length="2147483647">
    <dxf>
      <font/>
    </dxf>
  </rfmt>
  <rfmt sheetId="3" sqref="M39" start="0" length="2147483647">
    <dxf>
      <font/>
    </dxf>
  </rfmt>
  <rfmt sheetId="3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39" start="0" length="2147483647">
    <dxf>
      <font/>
    </dxf>
  </rfmt>
  <rfmt sheetId="3" sqref="N39" start="0" length="2147483647">
    <dxf>
      <font/>
    </dxf>
  </rfmt>
  <rfmt sheetId="3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39" start="0" length="2147483647">
    <dxf>
      <font/>
    </dxf>
  </rfmt>
  <rfmt sheetId="3" sqref="O39" start="0" length="2147483647">
    <dxf>
      <font/>
    </dxf>
  </rfmt>
  <rfmt sheetId="3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39" start="0" length="2147483647">
    <dxf>
      <font/>
    </dxf>
  </rfmt>
  <rfmt sheetId="3" sqref="P39" start="0" length="2147483647">
    <dxf>
      <font/>
    </dxf>
  </rfmt>
  <rfmt sheetId="3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39" start="0" length="2147483647">
    <dxf>
      <font/>
    </dxf>
  </rfmt>
  <rfmt sheetId="3" sqref="Q39" start="0" length="2147483647">
    <dxf>
      <font/>
    </dxf>
  </rfmt>
  <rfmt sheetId="3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39" start="0" length="2147483647">
    <dxf>
      <font/>
    </dxf>
  </rfmt>
  <rfmt sheetId="3" sqref="R39" start="0" length="2147483647">
    <dxf>
      <font/>
    </dxf>
  </rfmt>
  <rfmt sheetId="3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39" start="0" length="2147483647">
    <dxf>
      <font/>
    </dxf>
  </rfmt>
  <rfmt sheetId="3" sqref="S39" start="0" length="2147483647">
    <dxf>
      <font/>
    </dxf>
  </rfmt>
  <rfmt sheetId="3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39" start="0" length="2147483647">
    <dxf>
      <font/>
    </dxf>
  </rfmt>
  <rfmt sheetId="3" sqref="T39" start="0" length="2147483647">
    <dxf>
      <font/>
    </dxf>
  </rfmt>
  <rfmt sheetId="3" sqref="U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39" start="0" length="2147483647">
    <dxf>
      <font/>
    </dxf>
  </rfmt>
  <rfmt sheetId="3" sqref="U39" start="0" length="2147483647">
    <dxf>
      <font/>
    </dxf>
  </rfmt>
  <rfmt sheetId="3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9" start="0" length="0">
    <dxf>
      <fill>
        <patternFill patternType="solid">
          <bgColor rgb="FFF2F2F2"/>
        </patternFill>
      </fill>
    </dxf>
  </rfmt>
  <rfmt sheetId="3" sqref="V39" start="0" length="2147483647">
    <dxf>
      <font/>
    </dxf>
  </rfmt>
  <rfmt sheetId="3" sqref="V39" start="0" length="2147483647">
    <dxf>
      <font/>
    </dxf>
  </rfmt>
  <rfmt sheetId="3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39" start="0" length="0">
    <dxf>
      <fill>
        <patternFill patternType="solid">
          <bgColor rgb="FFF2F2F2"/>
        </patternFill>
      </fill>
    </dxf>
  </rfmt>
  <rfmt sheetId="3" sqref="W39" start="0" length="2147483647">
    <dxf>
      <font/>
    </dxf>
  </rfmt>
  <rfmt sheetId="3" sqref="W39" start="0" length="2147483647">
    <dxf>
      <font/>
    </dxf>
  </rfmt>
  <rfmt sheetId="3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39" start="0" length="0">
    <dxf>
      <fill>
        <patternFill patternType="solid">
          <bgColor rgb="FFF2F2F2"/>
        </patternFill>
      </fill>
    </dxf>
  </rfmt>
  <rfmt sheetId="3" sqref="X39" start="0" length="2147483647">
    <dxf>
      <font/>
    </dxf>
  </rfmt>
  <rfmt sheetId="3" sqref="X39" start="0" length="2147483647">
    <dxf>
      <font/>
    </dxf>
  </rfmt>
  <rfmt sheetId="3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39" start="0" length="0">
    <dxf>
      <fill>
        <patternFill patternType="solid">
          <bgColor rgb="FFF2F2F2"/>
        </patternFill>
      </fill>
    </dxf>
  </rfmt>
  <rfmt sheetId="3" sqref="Y39" start="0" length="2147483647">
    <dxf>
      <font/>
    </dxf>
  </rfmt>
  <rfmt sheetId="3" sqref="Y39" start="0" length="2147483647">
    <dxf>
      <font/>
    </dxf>
  </rfmt>
  <rfmt sheetId="3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9" start="0" length="0">
    <dxf>
      <fill>
        <patternFill patternType="solid">
          <bgColor rgb="FFF2F2F2"/>
        </patternFill>
      </fill>
    </dxf>
  </rfmt>
  <rfmt sheetId="3" sqref="Z39" start="0" length="2147483647">
    <dxf>
      <font/>
    </dxf>
  </rfmt>
  <rfmt sheetId="3" sqref="Z39" start="0" length="2147483647">
    <dxf>
      <font/>
    </dxf>
  </rfmt>
  <rfmt sheetId="3" sqref="A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39" start="0" length="0">
    <dxf>
      <fill>
        <patternFill patternType="solid">
          <bgColor rgb="FFF2F2F2"/>
        </patternFill>
      </fill>
    </dxf>
  </rfmt>
  <rfmt sheetId="3" sqref="AA39" start="0" length="2147483647">
    <dxf>
      <font/>
    </dxf>
  </rfmt>
  <rfmt sheetId="3" sqref="AA39" start="0" length="2147483647">
    <dxf>
      <font/>
    </dxf>
  </rfmt>
  <rfmt sheetId="3" sqref="A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39" start="0" length="0">
    <dxf>
      <fill>
        <patternFill patternType="solid">
          <bgColor rgb="FFF2F2F2"/>
        </patternFill>
      </fill>
    </dxf>
  </rfmt>
  <rfmt sheetId="3" sqref="AB39" start="0" length="2147483647">
    <dxf>
      <font/>
    </dxf>
  </rfmt>
  <rfmt sheetId="3" sqref="AB39" start="0" length="2147483647">
    <dxf>
      <font/>
    </dxf>
  </rfmt>
  <rcc rId="5019" sId="3">
    <nc r="B39">
      <v>6116</v>
    </nc>
  </rcc>
  <rfmt sheetId="3" sqref="B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39" start="0" length="2147483647">
    <dxf>
      <font/>
    </dxf>
  </rfmt>
  <rfmt sheetId="3" sqref="B39" start="0" length="2147483647">
    <dxf>
      <font/>
    </dxf>
  </rfmt>
  <rcc rId="5020" sId="3">
    <nc r="C39" t="inlineStr">
      <is>
        <t>BT/A LN Equity</t>
      </is>
    </nc>
  </rcc>
  <rfmt sheetId="3" sqref="C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39" start="0" length="2147483647">
    <dxf>
      <font/>
    </dxf>
  </rfmt>
  <rfmt sheetId="3" sqref="C39" start="0" length="2147483647">
    <dxf>
      <font/>
    </dxf>
  </rfmt>
  <rcc rId="5021" sId="3">
    <nc r="E39" t="inlineStr">
      <is>
        <t>BT</t>
      </is>
    </nc>
  </rcc>
  <rfmt sheetId="3" sqref="E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39" start="0" length="2147483647">
    <dxf>
      <font/>
    </dxf>
  </rfmt>
  <rfmt sheetId="3" sqref="E39" start="0" length="2147483647">
    <dxf>
      <font/>
    </dxf>
  </rfmt>
  <rcc rId="5022" sId="3">
    <nc r="D39">
      <f>_xll.BDP(C39,$D$3)</f>
    </nc>
  </rcc>
  <rfmt sheetId="3" sqref="D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39" start="0" length="2147483647">
    <dxf>
      <font/>
    </dxf>
  </rfmt>
  <rfmt sheetId="3" sqref="D39" start="0" length="2147483647">
    <dxf>
      <font/>
    </dxf>
  </rfmt>
  <rcc rId="5023" sId="3">
    <nc r="F39">
      <f>_xll.BDP(C39,$F$3)</f>
    </nc>
  </rcc>
  <rfmt sheetId="3" sqref="F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39" start="0" length="2147483647">
    <dxf>
      <font/>
    </dxf>
  </rfmt>
  <rfmt sheetId="3" sqref="F39" start="0" length="2147483647">
    <dxf>
      <font/>
    </dxf>
  </rfmt>
  <rcc rId="5024" sId="3">
    <nc r="G39">
      <f>_xll.BDP(C39,$G$3)</f>
    </nc>
  </rcc>
  <rfmt sheetId="3" sqref="G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39" start="0" length="2147483647">
    <dxf>
      <font/>
    </dxf>
  </rfmt>
  <rfmt sheetId="3" sqref="G39" start="0" length="2147483647">
    <dxf>
      <font/>
    </dxf>
  </rfmt>
  <rcc rId="5025" sId="3">
    <nc r="V39">
      <f>_xll.BDH(C39,$V$3,$D$1,$D$1)</f>
    </nc>
  </rcc>
  <rfmt sheetId="3" sqref="V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39" start="0" length="0">
    <dxf>
      <fill>
        <patternFill patternType="solid">
          <bgColor rgb="FFF2F2F2"/>
        </patternFill>
      </fill>
    </dxf>
  </rfmt>
  <rfmt sheetId="3" sqref="V39" start="0" length="2147483647">
    <dxf>
      <font/>
    </dxf>
  </rfmt>
  <rfmt sheetId="3" sqref="V39" start="0" length="2147483647">
    <dxf>
      <font/>
    </dxf>
  </rfmt>
  <rcc rId="5026" sId="3">
    <nc r="H39">
      <f>IF(OR(OR(G39="#N/A N/A",G39="#N/A Real Time"),OR(F39="#N/A N/A",F39="#N/A Real Time")),0,  G39 - F39)</f>
    </nc>
  </rcc>
  <rfmt sheetId="3" sqref="H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39" start="0" length="2147483647">
    <dxf>
      <font/>
    </dxf>
  </rfmt>
  <rfmt sheetId="3" sqref="H39" start="0" length="2147483647">
    <dxf>
      <font/>
    </dxf>
  </rfmt>
  <rcc rId="5027" sId="3">
    <nc r="I39">
      <f>IF(OR(F39=0,F39="#N/A N/A"),0,H39 / F39*100)</f>
    </nc>
  </rcc>
  <rfmt sheetId="3" sqref="I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39" start="0" length="2147483647">
    <dxf>
      <font/>
    </dxf>
  </rfmt>
  <rfmt sheetId="3" sqref="I39" start="0" length="2147483647">
    <dxf>
      <font/>
    </dxf>
  </rfmt>
  <rcc rId="5028" sId="3" numFmtId="4">
    <nc r="J39">
      <v>887500</v>
    </nc>
  </rcc>
  <rfmt sheetId="3" sqref="J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39" start="0" length="2147483647">
    <dxf>
      <font/>
    </dxf>
  </rfmt>
  <rfmt sheetId="3" sqref="J39" start="0" length="2147483647">
    <dxf>
      <font/>
    </dxf>
  </rfmt>
  <rcc rId="5029" sId="3">
    <nc r="K39">
      <f>CONCATENATE(D64,D39, " Curncy")</f>
    </nc>
  </rcc>
  <rfmt sheetId="3" sqref="K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39" start="0" length="2147483647">
    <dxf>
      <font/>
    </dxf>
  </rfmt>
  <rfmt sheetId="3" sqref="K39" start="0" length="2147483647">
    <dxf>
      <font/>
    </dxf>
  </rfmt>
  <rcc rId="5030" sId="3">
    <nc r="L39">
      <f>IF(D39 = D64,1,_xll.BDP(K39,$L$3))</f>
    </nc>
  </rcc>
  <rfmt sheetId="3" sqref="L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39" start="0" length="2147483647">
    <dxf>
      <font/>
    </dxf>
  </rfmt>
  <rfmt sheetId="3" sqref="L39" start="0" length="2147483647">
    <dxf>
      <font/>
    </dxf>
  </rfmt>
  <rcc rId="5031" sId="3">
    <nc r="M39">
      <f>IF(D39 = D64,1,_xll.BDP(K39,$M$3)*L39)</f>
    </nc>
  </rcc>
  <rfmt sheetId="3" sqref="M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39" start="0" length="2147483647">
    <dxf>
      <font/>
    </dxf>
  </rfmt>
  <rfmt sheetId="3" sqref="M39" start="0" length="2147483647">
    <dxf>
      <font/>
    </dxf>
  </rfmt>
  <rcc rId="5032" sId="3">
    <nc r="N39">
      <f>H39*J39*R39/M39</f>
    </nc>
  </rcc>
  <rfmt sheetId="3" sqref="N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39" start="0" length="2147483647">
    <dxf>
      <font/>
    </dxf>
  </rfmt>
  <rfmt sheetId="3" sqref="N39" start="0" length="2147483647">
    <dxf>
      <font/>
    </dxf>
  </rfmt>
  <rcc rId="5033" sId="3">
    <nc r="O39">
      <f>N39 / U64</f>
    </nc>
  </rcc>
  <rfmt sheetId="3" sqref="O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39" start="0" length="2147483647">
    <dxf>
      <font/>
    </dxf>
  </rfmt>
  <rfmt sheetId="3" sqref="O39" start="0" length="2147483647">
    <dxf>
      <font/>
    </dxf>
  </rfmt>
  <rcc rId="5034" sId="3">
    <nc r="P39">
      <f>IF(J39=0,0,G39*J39*R39/M39)</f>
    </nc>
  </rcc>
  <rfmt sheetId="3" sqref="P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39" start="0" length="2147483647">
    <dxf>
      <font/>
    </dxf>
  </rfmt>
  <rfmt sheetId="3" sqref="P39" start="0" length="2147483647">
    <dxf>
      <font/>
    </dxf>
  </rfmt>
  <rcc rId="5035" sId="3">
    <nc r="Q39">
      <f>P39 / U64*100</f>
    </nc>
  </rcc>
  <rfmt sheetId="3" sqref="Q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39" start="0" length="2147483647">
    <dxf>
      <font/>
    </dxf>
  </rfmt>
  <rfmt sheetId="3" sqref="Q39" start="0" length="2147483647">
    <dxf>
      <font/>
    </dxf>
  </rfmt>
  <rcc rId="5036" sId="3">
    <nc r="R39">
      <f>IF(EXACT(D39,UPPER(D39)),1,0.01)/T39</f>
    </nc>
  </rcc>
  <rfmt sheetId="3" sqref="R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39" start="0" length="2147483647">
    <dxf>
      <font/>
    </dxf>
  </rfmt>
  <rfmt sheetId="3" sqref="R39" start="0" length="2147483647">
    <dxf>
      <font/>
    </dxf>
  </rfmt>
  <rcc rId="5037" sId="3">
    <nc r="S39">
      <v>0</v>
    </nc>
  </rcc>
  <rfmt sheetId="3" sqref="S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39" start="0" length="2147483647">
    <dxf>
      <font/>
    </dxf>
  </rfmt>
  <rfmt sheetId="3" sqref="S39" start="0" length="2147483647">
    <dxf>
      <font/>
    </dxf>
  </rfmt>
  <rcc rId="5038" sId="3">
    <nc r="T39">
      <v>1</v>
    </nc>
  </rcc>
  <rfmt sheetId="3" sqref="T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39" start="0" length="2147483647">
    <dxf>
      <font/>
    </dxf>
  </rfmt>
  <rfmt sheetId="3" sqref="T39" start="0" length="2147483647">
    <dxf>
      <font/>
    </dxf>
  </rfmt>
  <rcc rId="5039" sId="3">
    <nc r="W39">
      <f>IF(OR(OR(F39="#N/A N/A",F39="#N/A Real Time"),OR(V39="#N/A N/A",V39="#N/A Real Time")),0,  F39 - V39)</f>
    </nc>
  </rcc>
  <rfmt sheetId="3" sqref="W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39" start="0" length="0">
    <dxf>
      <fill>
        <patternFill patternType="solid">
          <bgColor rgb="FFF2F2F2"/>
        </patternFill>
      </fill>
    </dxf>
  </rfmt>
  <rfmt sheetId="3" sqref="W39" start="0" length="2147483647">
    <dxf>
      <font/>
    </dxf>
  </rfmt>
  <rfmt sheetId="3" sqref="W39" start="0" length="2147483647">
    <dxf>
      <font/>
    </dxf>
  </rfmt>
  <rcc rId="5040" sId="3">
    <nc r="X39">
      <f>IF(OR(V39=0,V39="#N/A N/A"),0,W39 / V39*100)</f>
    </nc>
  </rcc>
  <rfmt sheetId="3" sqref="X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39" start="0" length="0">
    <dxf>
      <fill>
        <patternFill patternType="solid">
          <bgColor rgb="FFF2F2F2"/>
        </patternFill>
      </fill>
    </dxf>
  </rfmt>
  <rfmt sheetId="3" sqref="X39" start="0" length="2147483647">
    <dxf>
      <font/>
    </dxf>
  </rfmt>
  <rfmt sheetId="3" sqref="X39" start="0" length="2147483647">
    <dxf>
      <font/>
    </dxf>
  </rfmt>
  <rcc rId="5041" sId="3" numFmtId="4">
    <nc r="Y39">
      <v>887500</v>
    </nc>
  </rcc>
  <rfmt sheetId="3" sqref="Y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39" start="0" length="0">
    <dxf>
      <fill>
        <patternFill patternType="solid">
          <bgColor rgb="FFF2F2F2"/>
        </patternFill>
      </fill>
    </dxf>
  </rfmt>
  <rfmt sheetId="3" sqref="Y39" start="0" length="2147483647">
    <dxf>
      <font/>
    </dxf>
  </rfmt>
  <rfmt sheetId="3" sqref="Y39" start="0" length="2147483647">
    <dxf>
      <font/>
    </dxf>
  </rfmt>
  <rcc rId="5042" sId="3">
    <nc r="Z39">
      <f>IF(D39 = D64,1,_xll.BDP(K39,$Z$3)*L39)</f>
    </nc>
  </rcc>
  <rfmt sheetId="3" sqref="Z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39" start="0" length="0">
    <dxf>
      <fill>
        <patternFill patternType="solid">
          <bgColor rgb="FFF2F2F2"/>
        </patternFill>
      </fill>
    </dxf>
  </rfmt>
  <rfmt sheetId="3" sqref="Z39" start="0" length="2147483647">
    <dxf>
      <font/>
    </dxf>
  </rfmt>
  <rfmt sheetId="3" sqref="Z39" start="0" length="2147483647">
    <dxf>
      <font/>
    </dxf>
  </rfmt>
  <rcc rId="5043" sId="3">
    <nc r="AA39">
      <f>W39*Y39*R39/Z39 / AB64</f>
    </nc>
  </rcc>
  <rfmt sheetId="3" sqref="AA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39" start="0" length="0">
    <dxf>
      <fill>
        <patternFill patternType="solid">
          <bgColor rgb="FFF2F2F2"/>
        </patternFill>
      </fill>
    </dxf>
  </rfmt>
  <rfmt sheetId="3" sqref="AA39" start="0" length="2147483647">
    <dxf>
      <font/>
    </dxf>
  </rfmt>
  <rfmt sheetId="3" sqref="AA39" start="0" length="2147483647">
    <dxf>
      <font/>
    </dxf>
  </rfmt>
  <rcc rId="5044" sId="3" numFmtId="4">
    <oc r="J40">
      <v>331183</v>
    </oc>
    <nc r="J40">
      <v>510513</v>
    </nc>
  </rcc>
  <rcc rId="5045" sId="3" numFmtId="4">
    <oc r="Y40">
      <v>331183</v>
    </oc>
    <nc r="Y40">
      <v>510513</v>
    </nc>
  </rcc>
  <rcc rId="5046" sId="3" numFmtId="4">
    <oc r="J41">
      <v>181341</v>
    </oc>
    <nc r="J41">
      <v>0</v>
    </nc>
  </rcc>
  <rcc rId="5047" sId="3" numFmtId="4">
    <oc r="Y41">
      <v>181341</v>
    </oc>
    <nc r="Y41">
      <v>0</v>
    </nc>
  </rcc>
  <rrc rId="5048" sId="3" ref="A45:XFD45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45:AB45" start="0" length="0">
    <dxf>
      <fill>
        <patternFill patternType="none">
          <bgColor indexed="65"/>
        </patternFill>
      </fill>
    </dxf>
  </rfmt>
  <rfmt sheetId="3" sqref="A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45" start="0" length="2147483647">
    <dxf>
      <font/>
    </dxf>
  </rfmt>
  <rfmt sheetId="3" sqref="A45" start="0" length="2147483647">
    <dxf>
      <font/>
    </dxf>
  </rfmt>
  <rfmt sheetId="3" sqref="B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5" start="0" length="2147483647">
    <dxf>
      <font/>
    </dxf>
  </rfmt>
  <rfmt sheetId="3" sqref="B45" start="0" length="2147483647">
    <dxf>
      <font/>
    </dxf>
  </rfmt>
  <rfmt sheetId="3" sqref="C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5" start="0" length="2147483647">
    <dxf>
      <font/>
    </dxf>
  </rfmt>
  <rfmt sheetId="3" sqref="C45" start="0" length="2147483647">
    <dxf>
      <font/>
    </dxf>
  </rfmt>
  <rfmt sheetId="3" sqref="D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5" start="0" length="2147483647">
    <dxf>
      <font/>
    </dxf>
  </rfmt>
  <rfmt sheetId="3" sqref="D45" start="0" length="2147483647">
    <dxf>
      <font/>
    </dxf>
  </rfmt>
  <rfmt sheetId="3" sqref="E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5" start="0" length="2147483647">
    <dxf>
      <font/>
    </dxf>
  </rfmt>
  <rfmt sheetId="3" sqref="E45" start="0" length="2147483647">
    <dxf>
      <font/>
    </dxf>
  </rfmt>
  <rfmt sheetId="3" sqref="F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5" start="0" length="2147483647">
    <dxf>
      <font/>
    </dxf>
  </rfmt>
  <rfmt sheetId="3" sqref="F45" start="0" length="2147483647">
    <dxf>
      <font/>
    </dxf>
  </rfmt>
  <rfmt sheetId="3" sqref="G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5" start="0" length="2147483647">
    <dxf>
      <font/>
    </dxf>
  </rfmt>
  <rfmt sheetId="3" sqref="G45" start="0" length="2147483647">
    <dxf>
      <font/>
    </dxf>
  </rfmt>
  <rfmt sheetId="3" sqref="H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5" start="0" length="2147483647">
    <dxf>
      <font/>
    </dxf>
  </rfmt>
  <rfmt sheetId="3" sqref="H45" start="0" length="2147483647">
    <dxf>
      <font/>
    </dxf>
  </rfmt>
  <rfmt sheetId="3" sqref="I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5" start="0" length="2147483647">
    <dxf>
      <font/>
    </dxf>
  </rfmt>
  <rfmt sheetId="3" sqref="I45" start="0" length="2147483647">
    <dxf>
      <font/>
    </dxf>
  </rfmt>
  <rfmt sheetId="3" sqref="J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5" start="0" length="2147483647">
    <dxf>
      <font/>
    </dxf>
  </rfmt>
  <rfmt sheetId="3" sqref="J45" start="0" length="2147483647">
    <dxf>
      <font/>
    </dxf>
  </rfmt>
  <rfmt sheetId="3" sqref="K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5" start="0" length="2147483647">
    <dxf>
      <font/>
    </dxf>
  </rfmt>
  <rfmt sheetId="3" sqref="K45" start="0" length="2147483647">
    <dxf>
      <font/>
    </dxf>
  </rfmt>
  <rfmt sheetId="3" sqref="L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5" start="0" length="2147483647">
    <dxf>
      <font/>
    </dxf>
  </rfmt>
  <rfmt sheetId="3" sqref="L45" start="0" length="2147483647">
    <dxf>
      <font/>
    </dxf>
  </rfmt>
  <rfmt sheetId="3" sqref="M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5" start="0" length="2147483647">
    <dxf>
      <font/>
    </dxf>
  </rfmt>
  <rfmt sheetId="3" sqref="M45" start="0" length="2147483647">
    <dxf>
      <font/>
    </dxf>
  </rfmt>
  <rfmt sheetId="3" sqref="N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5" start="0" length="2147483647">
    <dxf>
      <font/>
    </dxf>
  </rfmt>
  <rfmt sheetId="3" sqref="N45" start="0" length="2147483647">
    <dxf>
      <font/>
    </dxf>
  </rfmt>
  <rfmt sheetId="3" sqref="O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5" start="0" length="2147483647">
    <dxf>
      <font/>
    </dxf>
  </rfmt>
  <rfmt sheetId="3" sqref="O45" start="0" length="2147483647">
    <dxf>
      <font/>
    </dxf>
  </rfmt>
  <rfmt sheetId="3" sqref="P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5" start="0" length="2147483647">
    <dxf>
      <font/>
    </dxf>
  </rfmt>
  <rfmt sheetId="3" sqref="P45" start="0" length="2147483647">
    <dxf>
      <font/>
    </dxf>
  </rfmt>
  <rfmt sheetId="3" sqref="Q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5" start="0" length="2147483647">
    <dxf>
      <font/>
    </dxf>
  </rfmt>
  <rfmt sheetId="3" sqref="Q45" start="0" length="2147483647">
    <dxf>
      <font/>
    </dxf>
  </rfmt>
  <rfmt sheetId="3" sqref="R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5" start="0" length="2147483647">
    <dxf>
      <font/>
    </dxf>
  </rfmt>
  <rfmt sheetId="3" sqref="R45" start="0" length="2147483647">
    <dxf>
      <font/>
    </dxf>
  </rfmt>
  <rfmt sheetId="3" sqref="S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5" start="0" length="2147483647">
    <dxf>
      <font/>
    </dxf>
  </rfmt>
  <rfmt sheetId="3" sqref="S45" start="0" length="2147483647">
    <dxf>
      <font/>
    </dxf>
  </rfmt>
  <rfmt sheetId="3" sqref="T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5" start="0" length="2147483647">
    <dxf>
      <font/>
    </dxf>
  </rfmt>
  <rfmt sheetId="3" sqref="T45" start="0" length="2147483647">
    <dxf>
      <font/>
    </dxf>
  </rfmt>
  <rfmt sheetId="3" sqref="U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45" start="0" length="2147483647">
    <dxf>
      <font/>
    </dxf>
  </rfmt>
  <rfmt sheetId="3" sqref="U45" start="0" length="2147483647">
    <dxf>
      <font/>
    </dxf>
  </rfmt>
  <rfmt sheetId="3" sqref="V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5" start="0" length="0">
    <dxf>
      <fill>
        <patternFill patternType="solid">
          <bgColor rgb="FFF2F2F2"/>
        </patternFill>
      </fill>
    </dxf>
  </rfmt>
  <rfmt sheetId="3" sqref="V45" start="0" length="2147483647">
    <dxf>
      <font/>
    </dxf>
  </rfmt>
  <rfmt sheetId="3" sqref="V45" start="0" length="2147483647">
    <dxf>
      <font/>
    </dxf>
  </rfmt>
  <rfmt sheetId="3" sqref="W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5" start="0" length="0">
    <dxf>
      <fill>
        <patternFill patternType="solid">
          <bgColor rgb="FFF2F2F2"/>
        </patternFill>
      </fill>
    </dxf>
  </rfmt>
  <rfmt sheetId="3" sqref="W45" start="0" length="2147483647">
    <dxf>
      <font/>
    </dxf>
  </rfmt>
  <rfmt sheetId="3" sqref="W45" start="0" length="2147483647">
    <dxf>
      <font/>
    </dxf>
  </rfmt>
  <rfmt sheetId="3" sqref="X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5" start="0" length="0">
    <dxf>
      <fill>
        <patternFill patternType="solid">
          <bgColor rgb="FFF2F2F2"/>
        </patternFill>
      </fill>
    </dxf>
  </rfmt>
  <rfmt sheetId="3" sqref="X45" start="0" length="2147483647">
    <dxf>
      <font/>
    </dxf>
  </rfmt>
  <rfmt sheetId="3" sqref="X45" start="0" length="2147483647">
    <dxf>
      <font/>
    </dxf>
  </rfmt>
  <rfmt sheetId="3" sqref="Y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5" start="0" length="0">
    <dxf>
      <fill>
        <patternFill patternType="solid">
          <bgColor rgb="FFF2F2F2"/>
        </patternFill>
      </fill>
    </dxf>
  </rfmt>
  <rfmt sheetId="3" sqref="Y45" start="0" length="2147483647">
    <dxf>
      <font/>
    </dxf>
  </rfmt>
  <rfmt sheetId="3" sqref="Y45" start="0" length="2147483647">
    <dxf>
      <font/>
    </dxf>
  </rfmt>
  <rfmt sheetId="3" sqref="Z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5" start="0" length="0">
    <dxf>
      <fill>
        <patternFill patternType="solid">
          <bgColor rgb="FFF2F2F2"/>
        </patternFill>
      </fill>
    </dxf>
  </rfmt>
  <rfmt sheetId="3" sqref="Z45" start="0" length="2147483647">
    <dxf>
      <font/>
    </dxf>
  </rfmt>
  <rfmt sheetId="3" sqref="Z45" start="0" length="2147483647">
    <dxf>
      <font/>
    </dxf>
  </rfmt>
  <rfmt sheetId="3" sqref="AA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5" start="0" length="0">
    <dxf>
      <fill>
        <patternFill patternType="solid">
          <bgColor rgb="FFF2F2F2"/>
        </patternFill>
      </fill>
    </dxf>
  </rfmt>
  <rfmt sheetId="3" sqref="AA45" start="0" length="2147483647">
    <dxf>
      <font/>
    </dxf>
  </rfmt>
  <rfmt sheetId="3" sqref="AA45" start="0" length="2147483647">
    <dxf>
      <font/>
    </dxf>
  </rfmt>
  <rfmt sheetId="3" sqref="AB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45" start="0" length="0">
    <dxf>
      <fill>
        <patternFill patternType="solid">
          <bgColor rgb="FFF2F2F2"/>
        </patternFill>
      </fill>
    </dxf>
  </rfmt>
  <rfmt sheetId="3" sqref="AB45" start="0" length="2147483647">
    <dxf>
      <font/>
    </dxf>
  </rfmt>
  <rfmt sheetId="3" sqref="AB45" start="0" length="2147483647">
    <dxf>
      <font/>
    </dxf>
  </rfmt>
  <rcc rId="5049" sId="3">
    <nc r="B45">
      <v>28421</v>
    </nc>
  </rcc>
  <rfmt sheetId="3" sqref="B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45" start="0" length="2147483647">
    <dxf>
      <font/>
    </dxf>
  </rfmt>
  <rfmt sheetId="3" sqref="B45" start="0" length="2147483647">
    <dxf>
      <font/>
    </dxf>
  </rfmt>
  <rcc rId="5050" sId="3">
    <nc r="C45" t="inlineStr">
      <is>
        <t>JSE LN Equity</t>
      </is>
    </nc>
  </rcc>
  <rfmt sheetId="3" sqref="C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45" start="0" length="2147483647">
    <dxf>
      <font/>
    </dxf>
  </rfmt>
  <rfmt sheetId="3" sqref="C45" start="0" length="2147483647">
    <dxf>
      <font/>
    </dxf>
  </rfmt>
  <rcc rId="5051" sId="3">
    <nc r="E45" t="inlineStr">
      <is>
        <t>Jadestone Energy</t>
      </is>
    </nc>
  </rcc>
  <rfmt sheetId="3" sqref="E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45" start="0" length="2147483647">
    <dxf>
      <font/>
    </dxf>
  </rfmt>
  <rfmt sheetId="3" sqref="E45" start="0" length="2147483647">
    <dxf>
      <font/>
    </dxf>
  </rfmt>
  <rcc rId="5052" sId="3">
    <nc r="D45">
      <f>_xll.BDP(C45,$D$3)</f>
    </nc>
  </rcc>
  <rfmt sheetId="3" sqref="D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45" start="0" length="2147483647">
    <dxf>
      <font/>
    </dxf>
  </rfmt>
  <rfmt sheetId="3" sqref="D45" start="0" length="2147483647">
    <dxf>
      <font/>
    </dxf>
  </rfmt>
  <rcc rId="5053" sId="3">
    <nc r="F45">
      <f>_xll.BDP(C45,$F$3)</f>
    </nc>
  </rcc>
  <rfmt sheetId="3" sqref="F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45" start="0" length="2147483647">
    <dxf>
      <font/>
    </dxf>
  </rfmt>
  <rfmt sheetId="3" sqref="F45" start="0" length="2147483647">
    <dxf>
      <font/>
    </dxf>
  </rfmt>
  <rcc rId="5054" sId="3">
    <nc r="G45">
      <f>_xll.BDP(C45,$G$3)</f>
    </nc>
  </rcc>
  <rfmt sheetId="3" sqref="G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45" start="0" length="2147483647">
    <dxf>
      <font/>
    </dxf>
  </rfmt>
  <rfmt sheetId="3" sqref="G45" start="0" length="2147483647">
    <dxf>
      <font/>
    </dxf>
  </rfmt>
  <rcc rId="5055" sId="3">
    <nc r="V45">
      <f>_xll.BDH(C45,$V$3,$D$1,$D$1)</f>
    </nc>
  </rcc>
  <rfmt sheetId="3" sqref="V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45" start="0" length="0">
    <dxf>
      <fill>
        <patternFill patternType="solid">
          <bgColor rgb="FFF2F2F2"/>
        </patternFill>
      </fill>
    </dxf>
  </rfmt>
  <rfmt sheetId="3" sqref="V45" start="0" length="2147483647">
    <dxf>
      <font/>
    </dxf>
  </rfmt>
  <rfmt sheetId="3" sqref="V45" start="0" length="2147483647">
    <dxf>
      <font/>
    </dxf>
  </rfmt>
  <rcc rId="5056" sId="3">
    <nc r="H45">
      <f>IF(OR(OR(G45="#N/A N/A",G45="#N/A Real Time"),OR(F45="#N/A N/A",F45="#N/A Real Time")),0,  G45 - F45)</f>
    </nc>
  </rcc>
  <rfmt sheetId="3" sqref="H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45" start="0" length="2147483647">
    <dxf>
      <font/>
    </dxf>
  </rfmt>
  <rfmt sheetId="3" sqref="H45" start="0" length="2147483647">
    <dxf>
      <font/>
    </dxf>
  </rfmt>
  <rcc rId="5057" sId="3">
    <nc r="I45">
      <f>IF(OR(F45=0,F45="#N/A N/A"),0,H45 / F45*100)</f>
    </nc>
  </rcc>
  <rfmt sheetId="3" sqref="I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45" start="0" length="2147483647">
    <dxf>
      <font/>
    </dxf>
  </rfmt>
  <rfmt sheetId="3" sqref="I45" start="0" length="2147483647">
    <dxf>
      <font/>
    </dxf>
  </rfmt>
  <rcc rId="5058" sId="3" numFmtId="4">
    <nc r="J45">
      <v>10766102</v>
    </nc>
  </rcc>
  <rfmt sheetId="3" sqref="J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45" start="0" length="2147483647">
    <dxf>
      <font/>
    </dxf>
  </rfmt>
  <rfmt sheetId="3" sqref="J45" start="0" length="2147483647">
    <dxf>
      <font/>
    </dxf>
  </rfmt>
  <rcc rId="5059" sId="3">
    <nc r="K45">
      <f>CONCATENATE(D65,D45, " Curncy")</f>
    </nc>
  </rcc>
  <rfmt sheetId="3" sqref="K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45" start="0" length="2147483647">
    <dxf>
      <font/>
    </dxf>
  </rfmt>
  <rfmt sheetId="3" sqref="K45" start="0" length="2147483647">
    <dxf>
      <font/>
    </dxf>
  </rfmt>
  <rcc rId="5060" sId="3">
    <nc r="L45">
      <f>IF(D45 = D65,1,_xll.BDP(K45,$L$3))</f>
    </nc>
  </rcc>
  <rfmt sheetId="3" sqref="L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45" start="0" length="2147483647">
    <dxf>
      <font/>
    </dxf>
  </rfmt>
  <rfmt sheetId="3" sqref="L45" start="0" length="2147483647">
    <dxf>
      <font/>
    </dxf>
  </rfmt>
  <rcc rId="5061" sId="3">
    <nc r="M45">
      <f>IF(D45 = D65,1,_xll.BDP(K45,$M$3)*L45)</f>
    </nc>
  </rcc>
  <rfmt sheetId="3" sqref="M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45" start="0" length="2147483647">
    <dxf>
      <font/>
    </dxf>
  </rfmt>
  <rfmt sheetId="3" sqref="M45" start="0" length="2147483647">
    <dxf>
      <font/>
    </dxf>
  </rfmt>
  <rcc rId="5062" sId="3">
    <nc r="N45">
      <f>H45*J45*R45/M45</f>
    </nc>
  </rcc>
  <rfmt sheetId="3" sqref="N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45" start="0" length="2147483647">
    <dxf>
      <font/>
    </dxf>
  </rfmt>
  <rfmt sheetId="3" sqref="N45" start="0" length="2147483647">
    <dxf>
      <font/>
    </dxf>
  </rfmt>
  <rcc rId="5063" sId="3">
    <nc r="O45">
      <f>N45 / U65</f>
    </nc>
  </rcc>
  <rfmt sheetId="3" sqref="O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45" start="0" length="2147483647">
    <dxf>
      <font/>
    </dxf>
  </rfmt>
  <rfmt sheetId="3" sqref="O45" start="0" length="2147483647">
    <dxf>
      <font/>
    </dxf>
  </rfmt>
  <rcc rId="5064" sId="3">
    <nc r="P45">
      <f>IF(J45=0,0,G45*J45*R45/M45)</f>
    </nc>
  </rcc>
  <rfmt sheetId="3" sqref="P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45" start="0" length="2147483647">
    <dxf>
      <font/>
    </dxf>
  </rfmt>
  <rfmt sheetId="3" sqref="P45" start="0" length="2147483647">
    <dxf>
      <font/>
    </dxf>
  </rfmt>
  <rcc rId="5065" sId="3">
    <nc r="Q45">
      <f>P45 / U65*100</f>
    </nc>
  </rcc>
  <rfmt sheetId="3" sqref="Q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45" start="0" length="2147483647">
    <dxf>
      <font/>
    </dxf>
  </rfmt>
  <rfmt sheetId="3" sqref="Q45" start="0" length="2147483647">
    <dxf>
      <font/>
    </dxf>
  </rfmt>
  <rcc rId="5066" sId="3">
    <nc r="R45">
      <f>IF(EXACT(D45,UPPER(D45)),1,0.01)/T45</f>
    </nc>
  </rcc>
  <rfmt sheetId="3" sqref="R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45" start="0" length="2147483647">
    <dxf>
      <font/>
    </dxf>
  </rfmt>
  <rfmt sheetId="3" sqref="R45" start="0" length="2147483647">
    <dxf>
      <font/>
    </dxf>
  </rfmt>
  <rcc rId="5067" sId="3">
    <nc r="S45">
      <v>0</v>
    </nc>
  </rcc>
  <rfmt sheetId="3" sqref="S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45" start="0" length="2147483647">
    <dxf>
      <font/>
    </dxf>
  </rfmt>
  <rfmt sheetId="3" sqref="S45" start="0" length="2147483647">
    <dxf>
      <font/>
    </dxf>
  </rfmt>
  <rcc rId="5068" sId="3">
    <nc r="T45">
      <v>1</v>
    </nc>
  </rcc>
  <rfmt sheetId="3" sqref="T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45" start="0" length="2147483647">
    <dxf>
      <font/>
    </dxf>
  </rfmt>
  <rfmt sheetId="3" sqref="T45" start="0" length="2147483647">
    <dxf>
      <font/>
    </dxf>
  </rfmt>
  <rcc rId="5069" sId="3">
    <nc r="W45">
      <f>IF(OR(OR(F45="#N/A N/A",F45="#N/A Real Time"),OR(V45="#N/A N/A",V45="#N/A Real Time")),0,  F45 - V45)</f>
    </nc>
  </rcc>
  <rfmt sheetId="3" sqref="W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45" start="0" length="0">
    <dxf>
      <fill>
        <patternFill patternType="solid">
          <bgColor rgb="FFF2F2F2"/>
        </patternFill>
      </fill>
    </dxf>
  </rfmt>
  <rfmt sheetId="3" sqref="W45" start="0" length="2147483647">
    <dxf>
      <font/>
    </dxf>
  </rfmt>
  <rfmt sheetId="3" sqref="W45" start="0" length="2147483647">
    <dxf>
      <font/>
    </dxf>
  </rfmt>
  <rcc rId="5070" sId="3">
    <nc r="X45">
      <f>IF(OR(V45=0,V45="#N/A N/A"),0,W45 / V45*100)</f>
    </nc>
  </rcc>
  <rfmt sheetId="3" sqref="X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45" start="0" length="0">
    <dxf>
      <fill>
        <patternFill patternType="solid">
          <bgColor rgb="FFF2F2F2"/>
        </patternFill>
      </fill>
    </dxf>
  </rfmt>
  <rfmt sheetId="3" sqref="X45" start="0" length="2147483647">
    <dxf>
      <font/>
    </dxf>
  </rfmt>
  <rfmt sheetId="3" sqref="X45" start="0" length="2147483647">
    <dxf>
      <font/>
    </dxf>
  </rfmt>
  <rcc rId="5071" sId="3" numFmtId="4">
    <nc r="Y45">
      <v>10766102</v>
    </nc>
  </rcc>
  <rfmt sheetId="3" sqref="Y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45" start="0" length="0">
    <dxf>
      <fill>
        <patternFill patternType="solid">
          <bgColor rgb="FFF2F2F2"/>
        </patternFill>
      </fill>
    </dxf>
  </rfmt>
  <rfmt sheetId="3" sqref="Y45" start="0" length="2147483647">
    <dxf>
      <font/>
    </dxf>
  </rfmt>
  <rfmt sheetId="3" sqref="Y45" start="0" length="2147483647">
    <dxf>
      <font/>
    </dxf>
  </rfmt>
  <rcc rId="5072" sId="3">
    <nc r="Z45">
      <f>IF(D45 = D65,1,_xll.BDP(K45,$Z$3)*L45)</f>
    </nc>
  </rcc>
  <rfmt sheetId="3" sqref="Z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45" start="0" length="0">
    <dxf>
      <fill>
        <patternFill patternType="solid">
          <bgColor rgb="FFF2F2F2"/>
        </patternFill>
      </fill>
    </dxf>
  </rfmt>
  <rfmt sheetId="3" sqref="Z45" start="0" length="2147483647">
    <dxf>
      <font/>
    </dxf>
  </rfmt>
  <rfmt sheetId="3" sqref="Z45" start="0" length="2147483647">
    <dxf>
      <font/>
    </dxf>
  </rfmt>
  <rcc rId="5073" sId="3">
    <nc r="AA45">
      <f>W45*Y45*R45/Z45 / AB65</f>
    </nc>
  </rcc>
  <rfmt sheetId="3" sqref="AA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45" start="0" length="0">
    <dxf>
      <fill>
        <patternFill patternType="solid">
          <bgColor rgb="FFF2F2F2"/>
        </patternFill>
      </fill>
    </dxf>
  </rfmt>
  <rfmt sheetId="3" sqref="AA45" start="0" length="2147483647">
    <dxf>
      <font/>
    </dxf>
  </rfmt>
  <rfmt sheetId="3" sqref="AA45" start="0" length="2147483647">
    <dxf>
      <font/>
    </dxf>
  </rfmt>
  <rcc rId="5074" sId="3" numFmtId="4">
    <oc r="J46">
      <v>9560000</v>
    </oc>
    <nc r="J46">
      <v>6282160</v>
    </nc>
  </rcc>
  <rcc rId="5075" sId="3" numFmtId="4">
    <oc r="Y46">
      <v>9560000</v>
    </oc>
    <nc r="Y46">
      <v>6282160</v>
    </nc>
  </rcc>
  <rcc rId="5076" sId="3" numFmtId="4">
    <oc r="J47">
      <v>472922</v>
    </oc>
    <nc r="J47">
      <v>295408</v>
    </nc>
  </rcc>
  <rcc rId="5077" sId="3" numFmtId="4">
    <oc r="Y47">
      <v>472922</v>
    </oc>
    <nc r="Y47">
      <v>295408</v>
    </nc>
  </rcc>
  <rcc rId="5078" sId="3" numFmtId="4">
    <oc r="J49">
      <v>425220</v>
    </oc>
    <nc r="J49">
      <v>376330</v>
    </nc>
  </rcc>
  <rcc rId="5079" sId="3" numFmtId="4">
    <oc r="Y49">
      <v>425220</v>
    </oc>
    <nc r="Y49">
      <v>398496</v>
    </nc>
  </rcc>
  <rcc rId="5080" sId="3" numFmtId="4">
    <oc r="J50">
      <v>2540000</v>
    </oc>
    <nc r="J50">
      <v>2361386</v>
    </nc>
  </rcc>
  <rcc rId="5081" sId="3" numFmtId="4">
    <oc r="Y50">
      <v>2540000</v>
    </oc>
    <nc r="Y50">
      <v>2361386</v>
    </nc>
  </rcc>
  <rrc rId="5082" sId="3" ref="A52:XFD52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2:AB52" start="0" length="0">
    <dxf>
      <fill>
        <patternFill patternType="none">
          <bgColor indexed="65"/>
        </patternFill>
      </fill>
    </dxf>
  </rfmt>
  <rfmt sheetId="3" sqref="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2" start="0" length="2147483647">
    <dxf>
      <font/>
    </dxf>
  </rfmt>
  <rfmt sheetId="3" sqref="A52" start="0" length="2147483647">
    <dxf>
      <font/>
    </dxf>
  </rfmt>
  <rfmt sheetId="3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2" start="0" length="2147483647">
    <dxf>
      <font/>
    </dxf>
  </rfmt>
  <rfmt sheetId="3" sqref="B52" start="0" length="2147483647">
    <dxf>
      <font/>
    </dxf>
  </rfmt>
  <rfmt sheetId="3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2" start="0" length="2147483647">
    <dxf>
      <font/>
    </dxf>
  </rfmt>
  <rfmt sheetId="3" sqref="C52" start="0" length="2147483647">
    <dxf>
      <font/>
    </dxf>
  </rfmt>
  <rfmt sheetId="3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2" start="0" length="2147483647">
    <dxf>
      <font/>
    </dxf>
  </rfmt>
  <rfmt sheetId="3" sqref="D52" start="0" length="2147483647">
    <dxf>
      <font/>
    </dxf>
  </rfmt>
  <rfmt sheetId="3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2" start="0" length="2147483647">
    <dxf>
      <font/>
    </dxf>
  </rfmt>
  <rfmt sheetId="3" sqref="E52" start="0" length="2147483647">
    <dxf>
      <font/>
    </dxf>
  </rfmt>
  <rfmt sheetId="3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2" start="0" length="2147483647">
    <dxf>
      <font/>
    </dxf>
  </rfmt>
  <rfmt sheetId="3" sqref="F52" start="0" length="2147483647">
    <dxf>
      <font/>
    </dxf>
  </rfmt>
  <rfmt sheetId="3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2" start="0" length="2147483647">
    <dxf>
      <font/>
    </dxf>
  </rfmt>
  <rfmt sheetId="3" sqref="G52" start="0" length="2147483647">
    <dxf>
      <font/>
    </dxf>
  </rfmt>
  <rfmt sheetId="3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2" start="0" length="2147483647">
    <dxf>
      <font/>
    </dxf>
  </rfmt>
  <rfmt sheetId="3" sqref="H52" start="0" length="2147483647">
    <dxf>
      <font/>
    </dxf>
  </rfmt>
  <rfmt sheetId="3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2" start="0" length="2147483647">
    <dxf>
      <font/>
    </dxf>
  </rfmt>
  <rfmt sheetId="3" sqref="I52" start="0" length="2147483647">
    <dxf>
      <font/>
    </dxf>
  </rfmt>
  <rfmt sheetId="3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2" start="0" length="2147483647">
    <dxf>
      <font/>
    </dxf>
  </rfmt>
  <rfmt sheetId="3" sqref="J52" start="0" length="2147483647">
    <dxf>
      <font/>
    </dxf>
  </rfmt>
  <rfmt sheetId="3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2" start="0" length="2147483647">
    <dxf>
      <font/>
    </dxf>
  </rfmt>
  <rfmt sheetId="3" sqref="K52" start="0" length="2147483647">
    <dxf>
      <font/>
    </dxf>
  </rfmt>
  <rfmt sheetId="3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2" start="0" length="2147483647">
    <dxf>
      <font/>
    </dxf>
  </rfmt>
  <rfmt sheetId="3" sqref="L52" start="0" length="2147483647">
    <dxf>
      <font/>
    </dxf>
  </rfmt>
  <rfmt sheetId="3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2" start="0" length="2147483647">
    <dxf>
      <font/>
    </dxf>
  </rfmt>
  <rfmt sheetId="3" sqref="M52" start="0" length="2147483647">
    <dxf>
      <font/>
    </dxf>
  </rfmt>
  <rfmt sheetId="3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2" start="0" length="2147483647">
    <dxf>
      <font/>
    </dxf>
  </rfmt>
  <rfmt sheetId="3" sqref="N52" start="0" length="2147483647">
    <dxf>
      <font/>
    </dxf>
  </rfmt>
  <rfmt sheetId="3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2" start="0" length="2147483647">
    <dxf>
      <font/>
    </dxf>
  </rfmt>
  <rfmt sheetId="3" sqref="O52" start="0" length="2147483647">
    <dxf>
      <font/>
    </dxf>
  </rfmt>
  <rfmt sheetId="3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2" start="0" length="2147483647">
    <dxf>
      <font/>
    </dxf>
  </rfmt>
  <rfmt sheetId="3" sqref="P52" start="0" length="2147483647">
    <dxf>
      <font/>
    </dxf>
  </rfmt>
  <rfmt sheetId="3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2" start="0" length="2147483647">
    <dxf>
      <font/>
    </dxf>
  </rfmt>
  <rfmt sheetId="3" sqref="Q52" start="0" length="2147483647">
    <dxf>
      <font/>
    </dxf>
  </rfmt>
  <rfmt sheetId="3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2" start="0" length="2147483647">
    <dxf>
      <font/>
    </dxf>
  </rfmt>
  <rfmt sheetId="3" sqref="R52" start="0" length="2147483647">
    <dxf>
      <font/>
    </dxf>
  </rfmt>
  <rfmt sheetId="3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2" start="0" length="2147483647">
    <dxf>
      <font/>
    </dxf>
  </rfmt>
  <rfmt sheetId="3" sqref="S52" start="0" length="2147483647">
    <dxf>
      <font/>
    </dxf>
  </rfmt>
  <rfmt sheetId="3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2" start="0" length="2147483647">
    <dxf>
      <font/>
    </dxf>
  </rfmt>
  <rfmt sheetId="3" sqref="T52" start="0" length="2147483647">
    <dxf>
      <font/>
    </dxf>
  </rfmt>
  <rfmt sheetId="3" sqref="U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2" start="0" length="2147483647">
    <dxf>
      <font/>
    </dxf>
  </rfmt>
  <rfmt sheetId="3" sqref="U52" start="0" length="2147483647">
    <dxf>
      <font/>
    </dxf>
  </rfmt>
  <rfmt sheetId="3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2" start="0" length="0">
    <dxf>
      <fill>
        <patternFill patternType="solid">
          <bgColor rgb="FFF2F2F2"/>
        </patternFill>
      </fill>
    </dxf>
  </rfmt>
  <rfmt sheetId="3" sqref="V52" start="0" length="2147483647">
    <dxf>
      <font/>
    </dxf>
  </rfmt>
  <rfmt sheetId="3" sqref="V52" start="0" length="2147483647">
    <dxf>
      <font/>
    </dxf>
  </rfmt>
  <rfmt sheetId="3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2" start="0" length="0">
    <dxf>
      <fill>
        <patternFill patternType="solid">
          <bgColor rgb="FFF2F2F2"/>
        </patternFill>
      </fill>
    </dxf>
  </rfmt>
  <rfmt sheetId="3" sqref="W52" start="0" length="2147483647">
    <dxf>
      <font/>
    </dxf>
  </rfmt>
  <rfmt sheetId="3" sqref="W52" start="0" length="2147483647">
    <dxf>
      <font/>
    </dxf>
  </rfmt>
  <rfmt sheetId="3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2" start="0" length="0">
    <dxf>
      <fill>
        <patternFill patternType="solid">
          <bgColor rgb="FFF2F2F2"/>
        </patternFill>
      </fill>
    </dxf>
  </rfmt>
  <rfmt sheetId="3" sqref="X52" start="0" length="2147483647">
    <dxf>
      <font/>
    </dxf>
  </rfmt>
  <rfmt sheetId="3" sqref="X52" start="0" length="2147483647">
    <dxf>
      <font/>
    </dxf>
  </rfmt>
  <rfmt sheetId="3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2" start="0" length="0">
    <dxf>
      <fill>
        <patternFill patternType="solid">
          <bgColor rgb="FFF2F2F2"/>
        </patternFill>
      </fill>
    </dxf>
  </rfmt>
  <rfmt sheetId="3" sqref="Y52" start="0" length="2147483647">
    <dxf>
      <font/>
    </dxf>
  </rfmt>
  <rfmt sheetId="3" sqref="Y52" start="0" length="2147483647">
    <dxf>
      <font/>
    </dxf>
  </rfmt>
  <rfmt sheetId="3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2" start="0" length="0">
    <dxf>
      <fill>
        <patternFill patternType="solid">
          <bgColor rgb="FFF2F2F2"/>
        </patternFill>
      </fill>
    </dxf>
  </rfmt>
  <rfmt sheetId="3" sqref="Z52" start="0" length="2147483647">
    <dxf>
      <font/>
    </dxf>
  </rfmt>
  <rfmt sheetId="3" sqref="Z52" start="0" length="2147483647">
    <dxf>
      <font/>
    </dxf>
  </rfmt>
  <rfmt sheetId="3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2" start="0" length="0">
    <dxf>
      <fill>
        <patternFill patternType="solid">
          <bgColor rgb="FFF2F2F2"/>
        </patternFill>
      </fill>
    </dxf>
  </rfmt>
  <rfmt sheetId="3" sqref="AA52" start="0" length="2147483647">
    <dxf>
      <font/>
    </dxf>
  </rfmt>
  <rfmt sheetId="3" sqref="AA52" start="0" length="2147483647">
    <dxf>
      <font/>
    </dxf>
  </rfmt>
  <rfmt sheetId="3" sqref="A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2" start="0" length="0">
    <dxf>
      <fill>
        <patternFill patternType="solid">
          <bgColor rgb="FFF2F2F2"/>
        </patternFill>
      </fill>
    </dxf>
  </rfmt>
  <rfmt sheetId="3" sqref="AB52" start="0" length="2147483647">
    <dxf>
      <font/>
    </dxf>
  </rfmt>
  <rfmt sheetId="3" sqref="AB52" start="0" length="2147483647">
    <dxf>
      <font/>
    </dxf>
  </rfmt>
  <rcc rId="5083" sId="3">
    <nc r="B52">
      <v>26475</v>
    </nc>
  </rcc>
  <rfmt sheetId="3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2" start="0" length="2147483647">
    <dxf>
      <font/>
    </dxf>
  </rfmt>
  <rfmt sheetId="3" sqref="B52" start="0" length="2147483647">
    <dxf>
      <font/>
    </dxf>
  </rfmt>
  <rcc rId="5084" sId="3">
    <nc r="C52" t="inlineStr">
      <is>
        <t>TSTR LN Equity</t>
      </is>
    </nc>
  </rcc>
  <rfmt sheetId="3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2" start="0" length="2147483647">
    <dxf>
      <font/>
    </dxf>
  </rfmt>
  <rfmt sheetId="3" sqref="C52" start="0" length="2147483647">
    <dxf>
      <font/>
    </dxf>
  </rfmt>
  <rcc rId="5085" sId="3">
    <nc r="E52" t="inlineStr">
      <is>
        <t>Tri-Star Resources</t>
      </is>
    </nc>
  </rcc>
  <rfmt sheetId="3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2" start="0" length="2147483647">
    <dxf>
      <font/>
    </dxf>
  </rfmt>
  <rfmt sheetId="3" sqref="E52" start="0" length="2147483647">
    <dxf>
      <font/>
    </dxf>
  </rfmt>
  <rcc rId="5086" sId="3">
    <nc r="D52">
      <f>_xll.BDP(C52,$D$3)</f>
    </nc>
  </rcc>
  <rfmt sheetId="3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2" start="0" length="2147483647">
    <dxf>
      <font/>
    </dxf>
  </rfmt>
  <rfmt sheetId="3" sqref="D52" start="0" length="2147483647">
    <dxf>
      <font/>
    </dxf>
  </rfmt>
  <rcc rId="5087" sId="3">
    <nc r="F52">
      <f>_xll.BDP(C52,$F$3)</f>
    </nc>
  </rcc>
  <rfmt sheetId="3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2" start="0" length="2147483647">
    <dxf>
      <font/>
    </dxf>
  </rfmt>
  <rfmt sheetId="3" sqref="F52" start="0" length="2147483647">
    <dxf>
      <font/>
    </dxf>
  </rfmt>
  <rcc rId="5088" sId="3">
    <nc r="G52">
      <f>_xll.BDP(C52,$G$3)</f>
    </nc>
  </rcc>
  <rfmt sheetId="3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2" start="0" length="2147483647">
    <dxf>
      <font/>
    </dxf>
  </rfmt>
  <rfmt sheetId="3" sqref="G52" start="0" length="2147483647">
    <dxf>
      <font/>
    </dxf>
  </rfmt>
  <rcc rId="5089" sId="3">
    <nc r="V52">
      <f>_xll.BDH(C52,$V$3,$D$1,$D$1)</f>
    </nc>
  </rcc>
  <rfmt sheetId="3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2" start="0" length="0">
    <dxf>
      <fill>
        <patternFill patternType="solid">
          <bgColor rgb="FFF2F2F2"/>
        </patternFill>
      </fill>
    </dxf>
  </rfmt>
  <rfmt sheetId="3" sqref="V52" start="0" length="2147483647">
    <dxf>
      <font/>
    </dxf>
  </rfmt>
  <rfmt sheetId="3" sqref="V52" start="0" length="2147483647">
    <dxf>
      <font/>
    </dxf>
  </rfmt>
  <rcc rId="5090" sId="3">
    <nc r="H52">
      <f>IF(OR(OR(G52="#N/A N/A",G52="#N/A Real Time"),OR(F52="#N/A N/A",F52="#N/A Real Time")),0,  G52 - F52)</f>
    </nc>
  </rcc>
  <rfmt sheetId="3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2" start="0" length="2147483647">
    <dxf>
      <font/>
    </dxf>
  </rfmt>
  <rfmt sheetId="3" sqref="H52" start="0" length="2147483647">
    <dxf>
      <font/>
    </dxf>
  </rfmt>
  <rcc rId="5091" sId="3">
    <nc r="I52">
      <f>IF(OR(F52=0,F52="#N/A N/A"),0,H52 / F52*100)</f>
    </nc>
  </rcc>
  <rfmt sheetId="3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2" start="0" length="2147483647">
    <dxf>
      <font/>
    </dxf>
  </rfmt>
  <rfmt sheetId="3" sqref="I52" start="0" length="2147483647">
    <dxf>
      <font/>
    </dxf>
  </rfmt>
  <rcc rId="5092" sId="3" numFmtId="4">
    <nc r="J52">
      <v>7840026</v>
    </nc>
  </rcc>
  <rfmt sheetId="3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2" start="0" length="2147483647">
    <dxf>
      <font/>
    </dxf>
  </rfmt>
  <rfmt sheetId="3" sqref="J52" start="0" length="2147483647">
    <dxf>
      <font/>
    </dxf>
  </rfmt>
  <rcc rId="5093" sId="3">
    <nc r="K52">
      <f>CONCATENATE(D66,D52, " Curncy")</f>
    </nc>
  </rcc>
  <rfmt sheetId="3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2" start="0" length="2147483647">
    <dxf>
      <font/>
    </dxf>
  </rfmt>
  <rfmt sheetId="3" sqref="K52" start="0" length="2147483647">
    <dxf>
      <font/>
    </dxf>
  </rfmt>
  <rcc rId="5094" sId="3">
    <nc r="L52">
      <f>IF(D52 = D66,1,_xll.BDP(K52,$L$3))</f>
    </nc>
  </rcc>
  <rfmt sheetId="3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2" start="0" length="2147483647">
    <dxf>
      <font/>
    </dxf>
  </rfmt>
  <rfmt sheetId="3" sqref="L52" start="0" length="2147483647">
    <dxf>
      <font/>
    </dxf>
  </rfmt>
  <rcc rId="5095" sId="3">
    <nc r="M52">
      <f>IF(D52 = D66,1,_xll.BDP(K52,$M$3)*L52)</f>
    </nc>
  </rcc>
  <rfmt sheetId="3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2" start="0" length="2147483647">
    <dxf>
      <font/>
    </dxf>
  </rfmt>
  <rfmt sheetId="3" sqref="M52" start="0" length="2147483647">
    <dxf>
      <font/>
    </dxf>
  </rfmt>
  <rcc rId="5096" sId="3">
    <nc r="N52">
      <f>H52*J52*R52/M52</f>
    </nc>
  </rcc>
  <rfmt sheetId="3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2" start="0" length="2147483647">
    <dxf>
      <font/>
    </dxf>
  </rfmt>
  <rfmt sheetId="3" sqref="N52" start="0" length="2147483647">
    <dxf>
      <font/>
    </dxf>
  </rfmt>
  <rcc rId="5097" sId="3">
    <nc r="O52">
      <f>N52 / U66</f>
    </nc>
  </rcc>
  <rfmt sheetId="3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2" start="0" length="2147483647">
    <dxf>
      <font/>
    </dxf>
  </rfmt>
  <rfmt sheetId="3" sqref="O52" start="0" length="2147483647">
    <dxf>
      <font/>
    </dxf>
  </rfmt>
  <rcc rId="5098" sId="3">
    <nc r="P52">
      <f>IF(J52=0,0,G52*J52*R52/M52)</f>
    </nc>
  </rcc>
  <rfmt sheetId="3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2" start="0" length="2147483647">
    <dxf>
      <font/>
    </dxf>
  </rfmt>
  <rfmt sheetId="3" sqref="P52" start="0" length="2147483647">
    <dxf>
      <font/>
    </dxf>
  </rfmt>
  <rcc rId="5099" sId="3">
    <nc r="Q52">
      <f>P52 / U66*100</f>
    </nc>
  </rcc>
  <rfmt sheetId="3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2" start="0" length="2147483647">
    <dxf>
      <font/>
    </dxf>
  </rfmt>
  <rfmt sheetId="3" sqref="Q52" start="0" length="2147483647">
    <dxf>
      <font/>
    </dxf>
  </rfmt>
  <rcc rId="5100" sId="3">
    <nc r="R52">
      <f>IF(EXACT(D52,UPPER(D52)),1,0.01)/T52</f>
    </nc>
  </rcc>
  <rfmt sheetId="3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2" start="0" length="2147483647">
    <dxf>
      <font/>
    </dxf>
  </rfmt>
  <rfmt sheetId="3" sqref="R52" start="0" length="2147483647">
    <dxf>
      <font/>
    </dxf>
  </rfmt>
  <rcc rId="5101" sId="3">
    <nc r="S52">
      <v>0</v>
    </nc>
  </rcc>
  <rfmt sheetId="3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2" start="0" length="2147483647">
    <dxf>
      <font/>
    </dxf>
  </rfmt>
  <rfmt sheetId="3" sqref="S52" start="0" length="2147483647">
    <dxf>
      <font/>
    </dxf>
  </rfmt>
  <rcc rId="5102" sId="3">
    <nc r="T52">
      <v>1</v>
    </nc>
  </rcc>
  <rfmt sheetId="3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2" start="0" length="2147483647">
    <dxf>
      <font/>
    </dxf>
  </rfmt>
  <rfmt sheetId="3" sqref="T52" start="0" length="2147483647">
    <dxf>
      <font/>
    </dxf>
  </rfmt>
  <rcc rId="5103" sId="3">
    <nc r="W52">
      <f>IF(OR(OR(F52="#N/A N/A",F52="#N/A Real Time"),OR(V52="#N/A N/A",V52="#N/A Real Time")),0,  F52 - V52)</f>
    </nc>
  </rcc>
  <rfmt sheetId="3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2" start="0" length="0">
    <dxf>
      <fill>
        <patternFill patternType="solid">
          <bgColor rgb="FFF2F2F2"/>
        </patternFill>
      </fill>
    </dxf>
  </rfmt>
  <rfmt sheetId="3" sqref="W52" start="0" length="2147483647">
    <dxf>
      <font/>
    </dxf>
  </rfmt>
  <rfmt sheetId="3" sqref="W52" start="0" length="2147483647">
    <dxf>
      <font/>
    </dxf>
  </rfmt>
  <rcc rId="5104" sId="3">
    <nc r="X52">
      <f>IF(OR(V52=0,V52="#N/A N/A"),0,W52 / V52*100)</f>
    </nc>
  </rcc>
  <rfmt sheetId="3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2" start="0" length="0">
    <dxf>
      <fill>
        <patternFill patternType="solid">
          <bgColor rgb="FFF2F2F2"/>
        </patternFill>
      </fill>
    </dxf>
  </rfmt>
  <rfmt sheetId="3" sqref="X52" start="0" length="2147483647">
    <dxf>
      <font/>
    </dxf>
  </rfmt>
  <rfmt sheetId="3" sqref="X52" start="0" length="2147483647">
    <dxf>
      <font/>
    </dxf>
  </rfmt>
  <rcc rId="5105" sId="3" numFmtId="4">
    <nc r="Y52">
      <v>7840026</v>
    </nc>
  </rcc>
  <rfmt sheetId="3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2" start="0" length="0">
    <dxf>
      <fill>
        <patternFill patternType="solid">
          <bgColor rgb="FFF2F2F2"/>
        </patternFill>
      </fill>
    </dxf>
  </rfmt>
  <rfmt sheetId="3" sqref="Y52" start="0" length="2147483647">
    <dxf>
      <font/>
    </dxf>
  </rfmt>
  <rfmt sheetId="3" sqref="Y52" start="0" length="2147483647">
    <dxf>
      <font/>
    </dxf>
  </rfmt>
  <rcc rId="5106" sId="3">
    <nc r="Z52">
      <f>IF(D52 = D66,1,_xll.BDP(K52,$Z$3)*L52)</f>
    </nc>
  </rcc>
  <rfmt sheetId="3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2" start="0" length="0">
    <dxf>
      <fill>
        <patternFill patternType="solid">
          <bgColor rgb="FFF2F2F2"/>
        </patternFill>
      </fill>
    </dxf>
  </rfmt>
  <rfmt sheetId="3" sqref="Z52" start="0" length="2147483647">
    <dxf>
      <font/>
    </dxf>
  </rfmt>
  <rfmt sheetId="3" sqref="Z52" start="0" length="2147483647">
    <dxf>
      <font/>
    </dxf>
  </rfmt>
  <rcc rId="5107" sId="3">
    <nc r="AA52">
      <f>W52*Y52*R52/Z52 / AB66</f>
    </nc>
  </rcc>
  <rfmt sheetId="3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2" start="0" length="0">
    <dxf>
      <fill>
        <patternFill patternType="solid">
          <bgColor rgb="FFF2F2F2"/>
        </patternFill>
      </fill>
    </dxf>
  </rfmt>
  <rfmt sheetId="3" sqref="AA52" start="0" length="2147483647">
    <dxf>
      <font/>
    </dxf>
  </rfmt>
  <rfmt sheetId="3" sqref="AA52" start="0" length="2147483647">
    <dxf>
      <font/>
    </dxf>
  </rfmt>
  <rcc rId="5108" sId="3" numFmtId="4">
    <oc r="J54">
      <v>3954383</v>
    </oc>
    <nc r="J54">
      <v>2237935</v>
    </nc>
  </rcc>
  <rcc rId="5109" sId="3" numFmtId="4">
    <oc r="Y54">
      <v>3954383</v>
    </oc>
    <nc r="Y54">
      <v>2237935</v>
    </nc>
  </rcc>
  <rrc rId="5110" sId="3" ref="A41:XFD41" action="delete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  <rfmt sheetId="3" xfDxf="1" sqref="A41:XFD41" start="0" length="0">
      <dxf>
        <font/>
      </dxf>
    </rfmt>
    <rfmt sheetId="3" sqref="A41" start="0" length="0">
      <dxf>
        <font>
          <sz val="9"/>
          <color theme="1"/>
          <name val="Arial"/>
          <scheme val="none"/>
        </font>
      </dxf>
    </rfmt>
    <rcc rId="0" sId="3" dxf="1">
      <nc r="B41">
        <v>6295</v>
      </nc>
      <ndxf>
        <font>
          <sz val="9"/>
          <color theme="1"/>
          <name val="Arial"/>
          <scheme val="none"/>
        </font>
      </ndxf>
    </rcc>
    <rcc rId="0" sId="3" dxf="1">
      <nc r="C41" t="inlineStr">
        <is>
          <t>GBS LN Equity</t>
        </is>
      </nc>
      <ndxf>
        <font>
          <sz val="9"/>
          <color theme="1"/>
          <name val="Arial"/>
          <scheme val="none"/>
        </font>
      </ndxf>
    </rcc>
    <rcc rId="0" sId="3" dxf="1">
      <nc r="D41">
        <f>_xll.BDP(C41,$D$3)</f>
      </nc>
      <ndxf>
        <font>
          <sz val="9"/>
          <color theme="1"/>
          <name val="Arial"/>
          <scheme val="none"/>
        </font>
      </ndxf>
    </rcc>
    <rcc rId="0" sId="3" dxf="1">
      <nc r="E41" t="inlineStr">
        <is>
          <t>Gold Bullion Securities</t>
        </is>
      </nc>
      <ndxf>
        <font>
          <sz val="9"/>
          <color theme="1"/>
          <name val="Arial"/>
          <scheme val="none"/>
        </font>
      </ndxf>
    </rcc>
    <rcc rId="0" sId="3" s="1" dxf="1">
      <nc r="F41">
        <f>_xll.BDP(C41,$F$3)</f>
      </nc>
      <ndxf>
        <numFmt numFmtId="164" formatCode="_(* #,##0.00_);_(* \(#,##0.00\);_(* &quot;-&quot;??_);_(@_)"/>
      </ndxf>
    </rcc>
    <rcc rId="0" sId="3" s="1" dxf="1">
      <nc r="G41">
        <f>_xll.BDP(C41,$G$3)</f>
      </nc>
      <ndxf>
        <numFmt numFmtId="164" formatCode="_(* #,##0.00_);_(* \(#,##0.00\);_(* &quot;-&quot;??_);_(@_)"/>
      </ndxf>
    </rcc>
    <rcc rId="0" sId="3" s="1" dxf="1">
      <nc r="H41">
        <f>IF(OR(OR(G41="#N/A N/A",G41="#N/A Real Time"),OR(F41="#N/A N/A",F41="#N/A Real Time")),0,  G41 - F41)</f>
      </nc>
      <ndxf>
        <numFmt numFmtId="2" formatCode="0.00"/>
      </ndxf>
    </rcc>
    <rcc rId="0" sId="3" s="1" dxf="1">
      <nc r="I41">
        <f>IF(OR(F41=0,F41="#N/A N/A"),0,H41 / F41*100)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3" s="1" dxf="1" numFmtId="4">
      <nc r="J41">
        <v>0</v>
      </nc>
      <ndxf>
        <numFmt numFmtId="170" formatCode="#,##0_ ;[Red]\-#,##0\ "/>
        <alignment horizontal="right" readingOrder="0"/>
      </ndxf>
    </rcc>
    <rcc rId="0" sId="3" dxf="1">
      <nc r="K41">
        <f>CONCATENATE(D66,D41, " Curncy")</f>
      </nc>
      <ndxf>
        <font>
          <sz val="9"/>
          <color theme="1"/>
          <name val="Arial"/>
          <scheme val="none"/>
        </font>
      </ndxf>
    </rcc>
    <rcc rId="0" sId="3" dxf="1">
      <nc r="L41">
        <f>IF(D41 = D66,1,_xll.BDP(K41,$L$3))</f>
      </nc>
      <ndxf>
        <font>
          <sz val="9"/>
          <color theme="1"/>
          <name val="Arial"/>
          <scheme val="none"/>
        </font>
      </ndxf>
    </rcc>
    <rcc rId="0" sId="3" s="1" dxf="1">
      <nc r="M41">
        <f>IF(D41 = D66,1,_xll.BDP(K41,$M$3)*L41)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3" s="1" dxf="1">
      <nc r="N41">
        <f>H41*J41*R41/M41</f>
      </nc>
      <ndxf>
        <numFmt numFmtId="170" formatCode="#,##0_ ;[Red]\-#,##0\ "/>
        <alignment horizontal="right" readingOrder="0"/>
      </ndxf>
    </rcc>
    <rcc rId="0" sId="3" s="1" dxf="1">
      <nc r="O41">
        <f>N41 / U66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3" s="1" dxf="1">
      <nc r="P41">
        <f>IF(J41=0,0,G41*J41*R41/M41)</f>
      </nc>
      <ndxf>
        <numFmt numFmtId="167" formatCode="#,##0;[Red]#,##0"/>
      </ndxf>
    </rcc>
    <rcc rId="0" sId="3" s="1" dxf="1">
      <nc r="Q41">
        <f>P41 / U66*100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3" dxf="1">
      <nc r="R41">
        <f>IF(EXACT(D41,UPPER(D41)),1,0.01)/T41</f>
      </nc>
      <ndxf>
        <font>
          <sz val="9"/>
          <color theme="1"/>
          <name val="Arial"/>
          <scheme val="none"/>
        </font>
      </ndxf>
    </rcc>
    <rcc rId="0" sId="3" dxf="1">
      <nc r="S41">
        <v>0</v>
      </nc>
      <ndxf>
        <font>
          <sz val="9"/>
          <color theme="1"/>
          <name val="Arial"/>
          <scheme val="none"/>
        </font>
      </ndxf>
    </rcc>
    <rcc rId="0" sId="3" dxf="1">
      <nc r="T41">
        <v>1</v>
      </nc>
      <ndxf>
        <font>
          <sz val="9"/>
          <color theme="1"/>
          <name val="Arial"/>
          <scheme val="none"/>
        </font>
      </ndxf>
    </rcc>
    <rfmt sheetId="3" sqref="U41" start="0" length="0">
      <dxf>
        <font>
          <sz val="9"/>
          <color theme="1"/>
          <name val="Arial"/>
          <scheme val="none"/>
        </font>
      </dxf>
    </rfmt>
    <rcc rId="0" sId="3" s="1" dxf="1">
      <nc r="V41">
        <f>_xll.BDH(C41,$V$3,$D$1,$D$1)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W41">
        <f>IF(OR(OR(F41="#N/A N/A",F41="#N/A Real Time"),OR(V41="#N/A N/A",V41="#N/A Real Time")),0,  F41 - V41)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X41">
        <f>IF(OR(V41=0,V41="#N/A N/A"),0,W41 / V41*100)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3" s="1" dxf="1" numFmtId="4">
      <nc r="Y41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3" s="1" dxf="1">
      <nc r="Z41">
        <f>IF(D41 = D66,1,_xll.BDP(K41,$Z$3)*L41)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3" s="1" dxf="1">
      <nc r="AA41">
        <f>W41*Y41*R41/Z41 / AB66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3" sqref="AB41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3" sqref="AC41" start="0" length="0">
      <dxf>
        <font>
          <sz val="9"/>
          <color theme="1"/>
          <name val="Arial"/>
          <scheme val="none"/>
        </font>
      </dxf>
    </rfmt>
    <rfmt sheetId="3" sqref="AD41" start="0" length="0">
      <dxf>
        <font>
          <sz val="9"/>
          <color theme="1"/>
          <name val="Arial"/>
          <scheme val="none"/>
        </font>
      </dxf>
    </rfmt>
    <rfmt sheetId="3" sqref="AE41" start="0" length="0">
      <dxf>
        <font>
          <sz val="9"/>
          <color theme="1"/>
          <name val="Arial"/>
          <scheme val="none"/>
        </font>
      </dxf>
    </rfmt>
    <rfmt sheetId="3" sqref="AF41" start="0" length="0">
      <dxf>
        <font>
          <sz val="9"/>
          <color theme="1"/>
          <name val="Arial"/>
          <scheme val="none"/>
        </font>
      </dxf>
    </rfmt>
    <rfmt sheetId="3" sqref="AG41" start="0" length="0">
      <dxf>
        <font>
          <sz val="9"/>
          <color theme="1"/>
          <name val="Arial"/>
          <scheme val="none"/>
        </font>
      </dxf>
    </rfmt>
    <rfmt sheetId="3" sqref="AH41" start="0" length="0">
      <dxf>
        <font>
          <sz val="9"/>
          <color theme="1"/>
          <name val="Arial"/>
          <scheme val="none"/>
        </font>
      </dxf>
    </rfmt>
    <rfmt sheetId="3" sqref="AI41" start="0" length="0">
      <dxf>
        <font>
          <sz val="9"/>
          <color theme="1"/>
          <name val="Arial"/>
          <scheme val="none"/>
        </font>
      </dxf>
    </rfmt>
    <rfmt sheetId="3" sqref="AJ41" start="0" length="0">
      <dxf>
        <font>
          <sz val="9"/>
          <color theme="1"/>
          <name val="Arial"/>
          <scheme val="none"/>
        </font>
      </dxf>
    </rfmt>
    <rfmt sheetId="3" sqref="AK41" start="0" length="0">
      <dxf>
        <font>
          <sz val="9"/>
          <color theme="1"/>
          <name val="Arial"/>
          <scheme val="none"/>
        </font>
      </dxf>
    </rfmt>
    <rfmt sheetId="3" sqref="AL41" start="0" length="0">
      <dxf>
        <font>
          <sz val="9"/>
          <color theme="1"/>
          <name val="Arial"/>
          <scheme val="none"/>
        </font>
      </dxf>
    </rfmt>
    <rfmt sheetId="3" sqref="AM41" start="0" length="0">
      <dxf>
        <font>
          <sz val="9"/>
          <color theme="1"/>
          <name val="Arial"/>
          <scheme val="none"/>
        </font>
      </dxf>
    </rfmt>
  </rrc>
  <rfmt sheetId="3" sqref="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4" start="0" length="2147483647">
    <dxf>
      <font>
        <b/>
      </font>
    </dxf>
  </rfmt>
  <rfmt sheetId="3" sqref="A54" start="0" length="2147483647">
    <dxf>
      <font/>
    </dxf>
  </rfmt>
  <rfmt sheetId="3" sqref="A54" start="0" length="0">
    <dxf>
      <border>
        <left/>
        <right/>
        <top style="thin">
          <color indexed="64"/>
        </top>
        <bottom/>
      </border>
    </dxf>
  </rfmt>
  <rfmt sheetId="3" sqref="A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4" start="0" length="2147483647">
    <dxf>
      <font>
        <b/>
      </font>
    </dxf>
  </rfmt>
  <rfmt sheetId="3" sqref="B54" start="0" length="2147483647">
    <dxf>
      <font/>
    </dxf>
  </rfmt>
  <rfmt sheetId="3" sqref="B54" start="0" length="0">
    <dxf>
      <border>
        <left/>
        <right/>
        <top style="thin">
          <color indexed="64"/>
        </top>
        <bottom/>
      </border>
    </dxf>
  </rfmt>
  <rfmt sheetId="3" sqref="B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C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4" start="0" length="2147483647">
    <dxf>
      <font>
        <b/>
      </font>
    </dxf>
  </rfmt>
  <rfmt sheetId="3" sqref="C54" start="0" length="2147483647">
    <dxf>
      <font/>
    </dxf>
  </rfmt>
  <rfmt sheetId="3" sqref="C54" start="0" length="0">
    <dxf>
      <border>
        <left/>
        <right/>
        <top style="thin">
          <color indexed="64"/>
        </top>
        <bottom/>
      </border>
    </dxf>
  </rfmt>
  <rfmt sheetId="3" sqref="C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D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4" start="0" length="2147483647">
    <dxf>
      <font>
        <b/>
      </font>
    </dxf>
  </rfmt>
  <rfmt sheetId="3" sqref="D54" start="0" length="2147483647">
    <dxf>
      <font/>
    </dxf>
  </rfmt>
  <rfmt sheetId="3" sqref="D54" start="0" length="0">
    <dxf>
      <border>
        <left/>
        <right/>
        <top style="thin">
          <color indexed="64"/>
        </top>
        <bottom/>
      </border>
    </dxf>
  </rfmt>
  <rfmt sheetId="3" sqref="D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E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4" start="0" length="2147483647">
    <dxf>
      <font>
        <b/>
      </font>
    </dxf>
  </rfmt>
  <rfmt sheetId="3" sqref="E54" start="0" length="2147483647">
    <dxf>
      <font/>
    </dxf>
  </rfmt>
  <rfmt sheetId="3" sqref="E54" start="0" length="0">
    <dxf>
      <border>
        <left/>
        <right/>
        <top style="thin">
          <color indexed="64"/>
        </top>
        <bottom/>
      </border>
    </dxf>
  </rfmt>
  <rfmt sheetId="3" sqref="E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F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4" start="0" length="2147483647">
    <dxf>
      <font>
        <b/>
      </font>
    </dxf>
  </rfmt>
  <rfmt sheetId="3" sqref="F54" start="0" length="2147483647">
    <dxf>
      <font/>
    </dxf>
  </rfmt>
  <rfmt sheetId="3" sqref="F54" start="0" length="0">
    <dxf>
      <border>
        <left/>
        <right/>
        <top style="thin">
          <color indexed="64"/>
        </top>
        <bottom/>
      </border>
    </dxf>
  </rfmt>
  <rfmt sheetId="3" sqref="F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G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4" start="0" length="2147483647">
    <dxf>
      <font>
        <b/>
      </font>
    </dxf>
  </rfmt>
  <rfmt sheetId="3" sqref="G54" start="0" length="2147483647">
    <dxf>
      <font/>
    </dxf>
  </rfmt>
  <rfmt sheetId="3" sqref="G54" start="0" length="0">
    <dxf>
      <border>
        <left/>
        <right/>
        <top style="thin">
          <color indexed="64"/>
        </top>
        <bottom/>
      </border>
    </dxf>
  </rfmt>
  <rfmt sheetId="3" sqref="G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H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4" start="0" length="2147483647">
    <dxf>
      <font>
        <b/>
      </font>
    </dxf>
  </rfmt>
  <rfmt sheetId="3" sqref="H54" start="0" length="2147483647">
    <dxf>
      <font/>
    </dxf>
  </rfmt>
  <rfmt sheetId="3" sqref="H54" start="0" length="0">
    <dxf>
      <border>
        <left/>
        <right/>
        <top style="thin">
          <color indexed="64"/>
        </top>
        <bottom/>
      </border>
    </dxf>
  </rfmt>
  <rfmt sheetId="3" sqref="H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I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4" start="0" length="2147483647">
    <dxf>
      <font>
        <b/>
      </font>
    </dxf>
  </rfmt>
  <rfmt sheetId="3" sqref="I54" start="0" length="2147483647">
    <dxf>
      <font/>
    </dxf>
  </rfmt>
  <rfmt sheetId="3" sqref="I54" start="0" length="0">
    <dxf>
      <border>
        <left/>
        <right/>
        <top style="thin">
          <color indexed="64"/>
        </top>
        <bottom/>
      </border>
    </dxf>
  </rfmt>
  <rfmt sheetId="3" sqref="I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J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4" start="0" length="2147483647">
    <dxf>
      <font>
        <b/>
      </font>
    </dxf>
  </rfmt>
  <rfmt sheetId="3" sqref="J54" start="0" length="2147483647">
    <dxf>
      <font/>
    </dxf>
  </rfmt>
  <rfmt sheetId="3" sqref="J54" start="0" length="0">
    <dxf>
      <border>
        <left/>
        <right/>
        <top style="thin">
          <color indexed="64"/>
        </top>
        <bottom/>
      </border>
    </dxf>
  </rfmt>
  <rfmt sheetId="3" sqref="J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K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4" start="0" length="2147483647">
    <dxf>
      <font>
        <b/>
      </font>
    </dxf>
  </rfmt>
  <rfmt sheetId="3" sqref="K54" start="0" length="2147483647">
    <dxf>
      <font/>
    </dxf>
  </rfmt>
  <rfmt sheetId="3" sqref="K54" start="0" length="0">
    <dxf>
      <border>
        <left/>
        <right/>
        <top style="thin">
          <color indexed="64"/>
        </top>
        <bottom/>
      </border>
    </dxf>
  </rfmt>
  <rfmt sheetId="3" sqref="K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L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4" start="0" length="2147483647">
    <dxf>
      <font>
        <b/>
      </font>
    </dxf>
  </rfmt>
  <rfmt sheetId="3" sqref="L54" start="0" length="2147483647">
    <dxf>
      <font/>
    </dxf>
  </rfmt>
  <rfmt sheetId="3" sqref="L54" start="0" length="0">
    <dxf>
      <border>
        <left/>
        <right/>
        <top style="thin">
          <color indexed="64"/>
        </top>
        <bottom/>
      </border>
    </dxf>
  </rfmt>
  <rfmt sheetId="3" sqref="L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M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4" start="0" length="2147483647">
    <dxf>
      <font>
        <b/>
      </font>
    </dxf>
  </rfmt>
  <rfmt sheetId="3" sqref="M54" start="0" length="2147483647">
    <dxf>
      <font/>
    </dxf>
  </rfmt>
  <rfmt sheetId="3" sqref="M54" start="0" length="0">
    <dxf>
      <border>
        <left/>
        <right/>
        <top style="thin">
          <color indexed="64"/>
        </top>
        <bottom/>
      </border>
    </dxf>
  </rfmt>
  <rfmt sheetId="3" sqref="M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1" sId="3">
    <oc r="N54">
      <f xml:space="preserve"> SUM(N34:N53)</f>
    </oc>
    <nc r="N54">
      <f xml:space="preserve"> SUM(N34:N53)</f>
    </nc>
  </rcc>
  <rfmt sheetId="3" sqref="N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4" start="0" length="2147483647">
    <dxf>
      <font>
        <b/>
      </font>
    </dxf>
  </rfmt>
  <rfmt sheetId="3" sqref="N54" start="0" length="2147483647">
    <dxf>
      <font/>
    </dxf>
  </rfmt>
  <rfmt sheetId="3" sqref="N54" start="0" length="0">
    <dxf>
      <border>
        <left/>
        <right/>
        <top style="thin">
          <color indexed="64"/>
        </top>
        <bottom/>
      </border>
    </dxf>
  </rfmt>
  <rfmt sheetId="3" sqref="N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2" sId="3">
    <oc r="O54">
      <f xml:space="preserve"> SUM(O34:O53)</f>
    </oc>
    <nc r="O54">
      <f xml:space="preserve"> SUM(O34:O53)</f>
    </nc>
  </rcc>
  <rfmt sheetId="3" sqref="O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4" start="0" length="2147483647">
    <dxf>
      <font/>
    </dxf>
  </rfmt>
  <rfmt sheetId="3" sqref="O54" start="0" length="2147483647">
    <dxf>
      <font/>
    </dxf>
  </rfmt>
  <rfmt sheetId="3" sqref="O54" start="0" length="0">
    <dxf>
      <border>
        <left/>
        <right/>
        <top style="thin">
          <color indexed="64"/>
        </top>
        <bottom/>
      </border>
    </dxf>
  </rfmt>
  <rfmt sheetId="3" sqref="O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3" sId="3">
    <oc r="P54">
      <f xml:space="preserve"> SUM(P34:P53)</f>
    </oc>
    <nc r="P54">
      <f xml:space="preserve"> SUM(P34:P53)</f>
    </nc>
  </rcc>
  <rfmt sheetId="3" sqref="P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4" start="0" length="2147483647">
    <dxf>
      <font>
        <b/>
      </font>
    </dxf>
  </rfmt>
  <rfmt sheetId="3" sqref="P54" start="0" length="2147483647">
    <dxf>
      <font/>
    </dxf>
  </rfmt>
  <rfmt sheetId="3" sqref="P54" start="0" length="0">
    <dxf>
      <border>
        <left/>
        <right/>
        <top style="thin">
          <color indexed="64"/>
        </top>
        <bottom/>
      </border>
    </dxf>
  </rfmt>
  <rfmt sheetId="3" sqref="P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4" sId="3">
    <oc r="Q54">
      <f xml:space="preserve"> SUM(Q34:Q53)</f>
    </oc>
    <nc r="Q54">
      <f xml:space="preserve"> SUM(Q34:Q53)</f>
    </nc>
  </rcc>
  <rfmt sheetId="3" sqref="Q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4" start="0" length="2147483647">
    <dxf>
      <font>
        <b/>
      </font>
    </dxf>
  </rfmt>
  <rfmt sheetId="3" sqref="Q54" start="0" length="2147483647">
    <dxf>
      <font/>
    </dxf>
  </rfmt>
  <rfmt sheetId="3" sqref="Q54" start="0" length="0">
    <dxf>
      <border>
        <left/>
        <right/>
        <top style="thin">
          <color indexed="64"/>
        </top>
        <bottom/>
      </border>
    </dxf>
  </rfmt>
  <rfmt sheetId="3" sqref="Q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R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4" start="0" length="2147483647">
    <dxf>
      <font>
        <b/>
      </font>
    </dxf>
  </rfmt>
  <rfmt sheetId="3" sqref="R54" start="0" length="2147483647">
    <dxf>
      <font/>
    </dxf>
  </rfmt>
  <rfmt sheetId="3" sqref="R54" start="0" length="0">
    <dxf>
      <border>
        <left/>
        <right/>
        <top style="thin">
          <color indexed="64"/>
        </top>
        <bottom/>
      </border>
    </dxf>
  </rfmt>
  <rfmt sheetId="3" sqref="R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S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4" start="0" length="2147483647">
    <dxf>
      <font>
        <b/>
      </font>
    </dxf>
  </rfmt>
  <rfmt sheetId="3" sqref="S54" start="0" length="2147483647">
    <dxf>
      <font/>
    </dxf>
  </rfmt>
  <rfmt sheetId="3" sqref="S54" start="0" length="0">
    <dxf>
      <border>
        <left/>
        <right/>
        <top style="thin">
          <color indexed="64"/>
        </top>
        <bottom/>
      </border>
    </dxf>
  </rfmt>
  <rfmt sheetId="3" sqref="S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T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4" start="0" length="2147483647">
    <dxf>
      <font>
        <b/>
      </font>
    </dxf>
  </rfmt>
  <rfmt sheetId="3" sqref="T54" start="0" length="2147483647">
    <dxf>
      <font/>
    </dxf>
  </rfmt>
  <rfmt sheetId="3" sqref="T54" start="0" length="0">
    <dxf>
      <border>
        <left/>
        <right/>
        <top style="thin">
          <color indexed="64"/>
        </top>
        <bottom/>
      </border>
    </dxf>
  </rfmt>
  <rfmt sheetId="3" sqref="T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U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4" start="0" length="2147483647">
    <dxf>
      <font>
        <b/>
      </font>
    </dxf>
  </rfmt>
  <rfmt sheetId="3" sqref="U54" start="0" length="2147483647">
    <dxf>
      <font/>
    </dxf>
  </rfmt>
  <rfmt sheetId="3" sqref="U54" start="0" length="0">
    <dxf>
      <border>
        <left/>
        <right/>
        <top style="thin">
          <color indexed="64"/>
        </top>
        <bottom/>
      </border>
    </dxf>
  </rfmt>
  <rfmt sheetId="3" sqref="U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V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4" start="0" length="0">
    <dxf>
      <fill>
        <patternFill patternType="solid">
          <bgColor rgb="FFF2F2F2"/>
        </patternFill>
      </fill>
    </dxf>
  </rfmt>
  <rfmt sheetId="3" sqref="V54" start="0" length="2147483647">
    <dxf>
      <font>
        <b/>
      </font>
    </dxf>
  </rfmt>
  <rfmt sheetId="3" sqref="V54" start="0" length="2147483647">
    <dxf>
      <font/>
    </dxf>
  </rfmt>
  <rfmt sheetId="3" sqref="V54" start="0" length="0">
    <dxf>
      <border>
        <left/>
        <right/>
        <top style="thin">
          <color indexed="64"/>
        </top>
        <bottom/>
      </border>
    </dxf>
  </rfmt>
  <rfmt sheetId="3" sqref="V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W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4" start="0" length="0">
    <dxf>
      <fill>
        <patternFill patternType="solid">
          <bgColor rgb="FFF2F2F2"/>
        </patternFill>
      </fill>
    </dxf>
  </rfmt>
  <rfmt sheetId="3" sqref="W54" start="0" length="2147483647">
    <dxf>
      <font>
        <b/>
      </font>
    </dxf>
  </rfmt>
  <rfmt sheetId="3" sqref="W54" start="0" length="2147483647">
    <dxf>
      <font/>
    </dxf>
  </rfmt>
  <rfmt sheetId="3" sqref="W54" start="0" length="0">
    <dxf>
      <border>
        <left/>
        <right/>
        <top style="thin">
          <color indexed="64"/>
        </top>
        <bottom/>
      </border>
    </dxf>
  </rfmt>
  <rfmt sheetId="3" sqref="W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X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4" start="0" length="0">
    <dxf>
      <fill>
        <patternFill patternType="solid">
          <bgColor rgb="FFF2F2F2"/>
        </patternFill>
      </fill>
    </dxf>
  </rfmt>
  <rfmt sheetId="3" sqref="X54" start="0" length="2147483647">
    <dxf>
      <font>
        <b/>
      </font>
    </dxf>
  </rfmt>
  <rfmt sheetId="3" sqref="X54" start="0" length="2147483647">
    <dxf>
      <font/>
    </dxf>
  </rfmt>
  <rfmt sheetId="3" sqref="X54" start="0" length="0">
    <dxf>
      <border>
        <left/>
        <right/>
        <top style="thin">
          <color indexed="64"/>
        </top>
        <bottom/>
      </border>
    </dxf>
  </rfmt>
  <rfmt sheetId="3" sqref="X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Y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4" start="0" length="0">
    <dxf>
      <fill>
        <patternFill patternType="solid">
          <bgColor rgb="FFF2F2F2"/>
        </patternFill>
      </fill>
    </dxf>
  </rfmt>
  <rfmt sheetId="3" sqref="Y54" start="0" length="2147483647">
    <dxf>
      <font>
        <b/>
      </font>
    </dxf>
  </rfmt>
  <rfmt sheetId="3" sqref="Y54" start="0" length="2147483647">
    <dxf>
      <font/>
    </dxf>
  </rfmt>
  <rfmt sheetId="3" sqref="Y54" start="0" length="0">
    <dxf>
      <border>
        <left/>
        <right/>
        <top style="thin">
          <color indexed="64"/>
        </top>
        <bottom/>
      </border>
    </dxf>
  </rfmt>
  <rfmt sheetId="3" sqref="Y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Z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4" start="0" length="0">
    <dxf>
      <fill>
        <patternFill patternType="solid">
          <bgColor rgb="FFF2F2F2"/>
        </patternFill>
      </fill>
    </dxf>
  </rfmt>
  <rfmt sheetId="3" sqref="Z54" start="0" length="2147483647">
    <dxf>
      <font>
        <b/>
      </font>
    </dxf>
  </rfmt>
  <rfmt sheetId="3" sqref="Z54" start="0" length="2147483647">
    <dxf>
      <font/>
    </dxf>
  </rfmt>
  <rfmt sheetId="3" sqref="Z54" start="0" length="0">
    <dxf>
      <border>
        <left/>
        <right/>
        <top style="thin">
          <color indexed="64"/>
        </top>
        <bottom/>
      </border>
    </dxf>
  </rfmt>
  <rfmt sheetId="3" sqref="Z54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115" sId="3">
    <oc r="AA54">
      <f xml:space="preserve"> SUM(AA34:AA53)</f>
    </oc>
    <nc r="AA54">
      <f xml:space="preserve"> SUM(AA34:AA53)</f>
    </nc>
  </rcc>
  <rfmt sheetId="3" sqref="A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4" start="0" length="0">
    <dxf>
      <fill>
        <patternFill patternType="solid">
          <bgColor rgb="FFF2F2F2"/>
        </patternFill>
      </fill>
    </dxf>
  </rfmt>
  <rfmt sheetId="3" sqref="AA54" start="0" length="2147483647">
    <dxf>
      <font/>
    </dxf>
  </rfmt>
  <rfmt sheetId="3" sqref="AA54" start="0" length="2147483647">
    <dxf>
      <font/>
    </dxf>
  </rfmt>
  <rfmt sheetId="3" sqref="AA54" start="0" length="0">
    <dxf>
      <border>
        <left/>
        <right/>
        <top style="thin">
          <color indexed="64"/>
        </top>
        <bottom/>
      </border>
    </dxf>
  </rfmt>
  <rfmt sheetId="3" sqref="AA54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A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4" start="0" length="0">
    <dxf>
      <fill>
        <patternFill patternType="solid">
          <bgColor rgb="FFF2F2F2"/>
        </patternFill>
      </fill>
    </dxf>
  </rfmt>
  <rfmt sheetId="3" sqref="AB54" start="0" length="2147483647">
    <dxf>
      <font>
        <b/>
      </font>
    </dxf>
  </rfmt>
  <rfmt sheetId="3" sqref="AB54" start="0" length="2147483647">
    <dxf>
      <font/>
    </dxf>
  </rfmt>
  <rfmt sheetId="3" sqref="AB54" start="0" length="0">
    <dxf>
      <border>
        <left/>
        <right/>
        <top style="thin">
          <color indexed="64"/>
        </top>
        <bottom/>
      </border>
    </dxf>
  </rfmt>
  <rfmt sheetId="3" sqref="AB54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116" sId="3" ref="A56:XFD56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6:AB56" start="0" length="0">
    <dxf>
      <fill>
        <patternFill patternType="none">
          <bgColor indexed="65"/>
        </patternFill>
      </fill>
    </dxf>
  </rfmt>
  <rfmt sheetId="3" sqref="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6" start="0" length="2147483647">
    <dxf>
      <font/>
    </dxf>
  </rfmt>
  <rfmt sheetId="3" sqref="A56" start="0" length="2147483647">
    <dxf>
      <font/>
    </dxf>
  </rfmt>
  <rfmt sheetId="3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6" start="0" length="2147483647">
    <dxf>
      <font/>
    </dxf>
  </rfmt>
  <rfmt sheetId="3" sqref="B56" start="0" length="2147483647">
    <dxf>
      <font/>
    </dxf>
  </rfmt>
  <rfmt sheetId="3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6" start="0" length="2147483647">
    <dxf>
      <font/>
    </dxf>
  </rfmt>
  <rfmt sheetId="3" sqref="C56" start="0" length="2147483647">
    <dxf>
      <font/>
    </dxf>
  </rfmt>
  <rfmt sheetId="3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6" start="0" length="2147483647">
    <dxf>
      <font/>
    </dxf>
  </rfmt>
  <rfmt sheetId="3" sqref="D56" start="0" length="2147483647">
    <dxf>
      <font/>
    </dxf>
  </rfmt>
  <rfmt sheetId="3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6" start="0" length="2147483647">
    <dxf>
      <font/>
    </dxf>
  </rfmt>
  <rfmt sheetId="3" sqref="E56" start="0" length="2147483647">
    <dxf>
      <font/>
    </dxf>
  </rfmt>
  <rfmt sheetId="3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6" start="0" length="2147483647">
    <dxf>
      <font/>
    </dxf>
  </rfmt>
  <rfmt sheetId="3" sqref="F56" start="0" length="2147483647">
    <dxf>
      <font/>
    </dxf>
  </rfmt>
  <rfmt sheetId="3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6" start="0" length="2147483647">
    <dxf>
      <font/>
    </dxf>
  </rfmt>
  <rfmt sheetId="3" sqref="G56" start="0" length="2147483647">
    <dxf>
      <font/>
    </dxf>
  </rfmt>
  <rfmt sheetId="3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6" start="0" length="2147483647">
    <dxf>
      <font/>
    </dxf>
  </rfmt>
  <rfmt sheetId="3" sqref="H56" start="0" length="2147483647">
    <dxf>
      <font/>
    </dxf>
  </rfmt>
  <rfmt sheetId="3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6" start="0" length="2147483647">
    <dxf>
      <font/>
    </dxf>
  </rfmt>
  <rfmt sheetId="3" sqref="I56" start="0" length="2147483647">
    <dxf>
      <font/>
    </dxf>
  </rfmt>
  <rfmt sheetId="3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6" start="0" length="2147483647">
    <dxf>
      <font/>
    </dxf>
  </rfmt>
  <rfmt sheetId="3" sqref="J56" start="0" length="2147483647">
    <dxf>
      <font/>
    </dxf>
  </rfmt>
  <rfmt sheetId="3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6" start="0" length="2147483647">
    <dxf>
      <font/>
    </dxf>
  </rfmt>
  <rfmt sheetId="3" sqref="K56" start="0" length="2147483647">
    <dxf>
      <font/>
    </dxf>
  </rfmt>
  <rfmt sheetId="3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6" start="0" length="2147483647">
    <dxf>
      <font/>
    </dxf>
  </rfmt>
  <rfmt sheetId="3" sqref="L56" start="0" length="2147483647">
    <dxf>
      <font/>
    </dxf>
  </rfmt>
  <rfmt sheetId="3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6" start="0" length="2147483647">
    <dxf>
      <font/>
    </dxf>
  </rfmt>
  <rfmt sheetId="3" sqref="M56" start="0" length="2147483647">
    <dxf>
      <font/>
    </dxf>
  </rfmt>
  <rfmt sheetId="3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6" start="0" length="2147483647">
    <dxf>
      <font/>
    </dxf>
  </rfmt>
  <rfmt sheetId="3" sqref="N56" start="0" length="2147483647">
    <dxf>
      <font/>
    </dxf>
  </rfmt>
  <rfmt sheetId="3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6" start="0" length="2147483647">
    <dxf>
      <font/>
    </dxf>
  </rfmt>
  <rfmt sheetId="3" sqref="O56" start="0" length="2147483647">
    <dxf>
      <font/>
    </dxf>
  </rfmt>
  <rfmt sheetId="3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6" start="0" length="2147483647">
    <dxf>
      <font/>
    </dxf>
  </rfmt>
  <rfmt sheetId="3" sqref="P56" start="0" length="2147483647">
    <dxf>
      <font/>
    </dxf>
  </rfmt>
  <rfmt sheetId="3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6" start="0" length="2147483647">
    <dxf>
      <font/>
    </dxf>
  </rfmt>
  <rfmt sheetId="3" sqref="Q56" start="0" length="2147483647">
    <dxf>
      <font/>
    </dxf>
  </rfmt>
  <rfmt sheetId="3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6" start="0" length="2147483647">
    <dxf>
      <font/>
    </dxf>
  </rfmt>
  <rfmt sheetId="3" sqref="R56" start="0" length="2147483647">
    <dxf>
      <font/>
    </dxf>
  </rfmt>
  <rfmt sheetId="3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6" start="0" length="2147483647">
    <dxf>
      <font/>
    </dxf>
  </rfmt>
  <rfmt sheetId="3" sqref="S56" start="0" length="2147483647">
    <dxf>
      <font/>
    </dxf>
  </rfmt>
  <rfmt sheetId="3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6" start="0" length="2147483647">
    <dxf>
      <font/>
    </dxf>
  </rfmt>
  <rfmt sheetId="3" sqref="T56" start="0" length="2147483647">
    <dxf>
      <font/>
    </dxf>
  </rfmt>
  <rfmt sheetId="3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6" start="0" length="2147483647">
    <dxf>
      <font/>
    </dxf>
  </rfmt>
  <rfmt sheetId="3" sqref="U56" start="0" length="2147483647">
    <dxf>
      <font/>
    </dxf>
  </rfmt>
  <rfmt sheetId="3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6" start="0" length="0">
    <dxf>
      <fill>
        <patternFill patternType="solid">
          <bgColor rgb="FFF2F2F2"/>
        </patternFill>
      </fill>
    </dxf>
  </rfmt>
  <rfmt sheetId="3" sqref="V56" start="0" length="2147483647">
    <dxf>
      <font/>
    </dxf>
  </rfmt>
  <rfmt sheetId="3" sqref="V56" start="0" length="2147483647">
    <dxf>
      <font/>
    </dxf>
  </rfmt>
  <rfmt sheetId="3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6" start="0" length="0">
    <dxf>
      <fill>
        <patternFill patternType="solid">
          <bgColor rgb="FFF2F2F2"/>
        </patternFill>
      </fill>
    </dxf>
  </rfmt>
  <rfmt sheetId="3" sqref="W56" start="0" length="2147483647">
    <dxf>
      <font/>
    </dxf>
  </rfmt>
  <rfmt sheetId="3" sqref="W56" start="0" length="2147483647">
    <dxf>
      <font/>
    </dxf>
  </rfmt>
  <rfmt sheetId="3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6" start="0" length="0">
    <dxf>
      <fill>
        <patternFill patternType="solid">
          <bgColor rgb="FFF2F2F2"/>
        </patternFill>
      </fill>
    </dxf>
  </rfmt>
  <rfmt sheetId="3" sqref="X56" start="0" length="2147483647">
    <dxf>
      <font/>
    </dxf>
  </rfmt>
  <rfmt sheetId="3" sqref="X56" start="0" length="2147483647">
    <dxf>
      <font/>
    </dxf>
  </rfmt>
  <rfmt sheetId="3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6" start="0" length="0">
    <dxf>
      <fill>
        <patternFill patternType="solid">
          <bgColor rgb="FFF2F2F2"/>
        </patternFill>
      </fill>
    </dxf>
  </rfmt>
  <rfmt sheetId="3" sqref="Y56" start="0" length="2147483647">
    <dxf>
      <font/>
    </dxf>
  </rfmt>
  <rfmt sheetId="3" sqref="Y56" start="0" length="2147483647">
    <dxf>
      <font/>
    </dxf>
  </rfmt>
  <rfmt sheetId="3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6" start="0" length="0">
    <dxf>
      <fill>
        <patternFill patternType="solid">
          <bgColor rgb="FFF2F2F2"/>
        </patternFill>
      </fill>
    </dxf>
  </rfmt>
  <rfmt sheetId="3" sqref="Z56" start="0" length="2147483647">
    <dxf>
      <font/>
    </dxf>
  </rfmt>
  <rfmt sheetId="3" sqref="Z56" start="0" length="2147483647">
    <dxf>
      <font/>
    </dxf>
  </rfmt>
  <rfmt sheetId="3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6" start="0" length="0">
    <dxf>
      <fill>
        <patternFill patternType="solid">
          <bgColor rgb="FFF2F2F2"/>
        </patternFill>
      </fill>
    </dxf>
  </rfmt>
  <rfmt sheetId="3" sqref="AA56" start="0" length="2147483647">
    <dxf>
      <font/>
    </dxf>
  </rfmt>
  <rfmt sheetId="3" sqref="AA56" start="0" length="2147483647">
    <dxf>
      <font/>
    </dxf>
  </rfmt>
  <rfmt sheetId="3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6" start="0" length="0">
    <dxf>
      <fill>
        <patternFill patternType="solid">
          <bgColor rgb="FFF2F2F2"/>
        </patternFill>
      </fill>
    </dxf>
  </rfmt>
  <rfmt sheetId="3" sqref="AB56" start="0" length="2147483647">
    <dxf>
      <font/>
    </dxf>
  </rfmt>
  <rfmt sheetId="3" sqref="AB56" start="0" length="2147483647">
    <dxf>
      <font/>
    </dxf>
  </rfmt>
  <rcc rId="5117" sId="3">
    <nc r="B56">
      <v>19642</v>
    </nc>
  </rcc>
  <rfmt sheetId="3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6" start="0" length="2147483647">
    <dxf>
      <font/>
    </dxf>
  </rfmt>
  <rfmt sheetId="3" sqref="B56" start="0" length="2147483647">
    <dxf>
      <font/>
    </dxf>
  </rfmt>
  <rcc rId="5118" sId="3">
    <nc r="C56" t="inlineStr">
      <is>
        <t>BMA US Equity</t>
      </is>
    </nc>
  </rcc>
  <rfmt sheetId="3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6" start="0" length="2147483647">
    <dxf>
      <font/>
    </dxf>
  </rfmt>
  <rfmt sheetId="3" sqref="C56" start="0" length="2147483647">
    <dxf>
      <font/>
    </dxf>
  </rfmt>
  <rcc rId="5119" sId="3">
    <nc r="E56" t="inlineStr">
      <is>
        <t>Banco Macro -ADR</t>
      </is>
    </nc>
  </rcc>
  <rfmt sheetId="3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6" start="0" length="2147483647">
    <dxf>
      <font/>
    </dxf>
  </rfmt>
  <rfmt sheetId="3" sqref="E56" start="0" length="2147483647">
    <dxf>
      <font/>
    </dxf>
  </rfmt>
  <rcc rId="5120" sId="3">
    <nc r="D56">
      <f>_xll.BDP(C56,$D$3)</f>
    </nc>
  </rcc>
  <rfmt sheetId="3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6" start="0" length="2147483647">
    <dxf>
      <font/>
    </dxf>
  </rfmt>
  <rfmt sheetId="3" sqref="D56" start="0" length="2147483647">
    <dxf>
      <font/>
    </dxf>
  </rfmt>
  <rcc rId="5121" sId="3">
    <nc r="F56">
      <f>_xll.BDP(C56,$F$3)</f>
    </nc>
  </rcc>
  <rfmt sheetId="3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6" start="0" length="2147483647">
    <dxf>
      <font/>
    </dxf>
  </rfmt>
  <rfmt sheetId="3" sqref="F56" start="0" length="2147483647">
    <dxf>
      <font/>
    </dxf>
  </rfmt>
  <rcc rId="5122" sId="3">
    <nc r="G56">
      <f>_xll.BDP(C56,$G$3)</f>
    </nc>
  </rcc>
  <rfmt sheetId="3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6" start="0" length="2147483647">
    <dxf>
      <font/>
    </dxf>
  </rfmt>
  <rfmt sheetId="3" sqref="G56" start="0" length="2147483647">
    <dxf>
      <font/>
    </dxf>
  </rfmt>
  <rcc rId="5123" sId="3">
    <nc r="V56">
      <f>_xll.BDH(C56,$V$3,$D$1,$D$1)</f>
    </nc>
  </rcc>
  <rfmt sheetId="3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6" start="0" length="0">
    <dxf>
      <fill>
        <patternFill patternType="solid">
          <bgColor rgb="FFF2F2F2"/>
        </patternFill>
      </fill>
    </dxf>
  </rfmt>
  <rfmt sheetId="3" sqref="V56" start="0" length="2147483647">
    <dxf>
      <font/>
    </dxf>
  </rfmt>
  <rfmt sheetId="3" sqref="V56" start="0" length="2147483647">
    <dxf>
      <font/>
    </dxf>
  </rfmt>
  <rcc rId="5124" sId="3">
    <nc r="H56">
      <f>IF(OR(OR(G56="#N/A N/A",G56="#N/A Real Time"),OR(F56="#N/A N/A",F56="#N/A Real Time")),0,  G56 - F56)</f>
    </nc>
  </rcc>
  <rfmt sheetId="3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6" start="0" length="2147483647">
    <dxf>
      <font/>
    </dxf>
  </rfmt>
  <rfmt sheetId="3" sqref="H56" start="0" length="2147483647">
    <dxf>
      <font/>
    </dxf>
  </rfmt>
  <rcc rId="5125" sId="3">
    <nc r="I56">
      <f>IF(OR(F56=0,F56="#N/A N/A"),0,H56 / F56*100)</f>
    </nc>
  </rcc>
  <rfmt sheetId="3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6" start="0" length="2147483647">
    <dxf>
      <font/>
    </dxf>
  </rfmt>
  <rfmt sheetId="3" sqref="I56" start="0" length="2147483647">
    <dxf>
      <font/>
    </dxf>
  </rfmt>
  <rcc rId="5126" sId="3" numFmtId="4">
    <nc r="J56">
      <v>105272</v>
    </nc>
  </rcc>
  <rfmt sheetId="3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6" start="0" length="2147483647">
    <dxf>
      <font/>
    </dxf>
  </rfmt>
  <rfmt sheetId="3" sqref="J56" start="0" length="2147483647">
    <dxf>
      <font/>
    </dxf>
  </rfmt>
  <rcc rId="5127" sId="3">
    <nc r="K56">
      <f>CONCATENATE(D66,D56, " Curncy")</f>
    </nc>
  </rcc>
  <rfmt sheetId="3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6" start="0" length="2147483647">
    <dxf>
      <font/>
    </dxf>
  </rfmt>
  <rfmt sheetId="3" sqref="K56" start="0" length="2147483647">
    <dxf>
      <font/>
    </dxf>
  </rfmt>
  <rcc rId="5128" sId="3">
    <nc r="L56">
      <f>IF(D56 = D66,1,_xll.BDP(K56,$L$3))</f>
    </nc>
  </rcc>
  <rfmt sheetId="3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6" start="0" length="2147483647">
    <dxf>
      <font/>
    </dxf>
  </rfmt>
  <rfmt sheetId="3" sqref="L56" start="0" length="2147483647">
    <dxf>
      <font/>
    </dxf>
  </rfmt>
  <rcc rId="5129" sId="3">
    <nc r="M56">
      <f>IF(D56 = D66,1,_xll.BDP(K56,$M$3)*L56)</f>
    </nc>
  </rcc>
  <rfmt sheetId="3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6" start="0" length="2147483647">
    <dxf>
      <font/>
    </dxf>
  </rfmt>
  <rfmt sheetId="3" sqref="M56" start="0" length="2147483647">
    <dxf>
      <font/>
    </dxf>
  </rfmt>
  <rcc rId="5130" sId="3">
    <nc r="N56">
      <f>H56*J56*R56/M56</f>
    </nc>
  </rcc>
  <rfmt sheetId="3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6" start="0" length="2147483647">
    <dxf>
      <font/>
    </dxf>
  </rfmt>
  <rfmt sheetId="3" sqref="N56" start="0" length="2147483647">
    <dxf>
      <font/>
    </dxf>
  </rfmt>
  <rcc rId="5131" sId="3">
    <nc r="O56">
      <f>N56 / U66</f>
    </nc>
  </rcc>
  <rfmt sheetId="3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6" start="0" length="2147483647">
    <dxf>
      <font/>
    </dxf>
  </rfmt>
  <rfmt sheetId="3" sqref="O56" start="0" length="2147483647">
    <dxf>
      <font/>
    </dxf>
  </rfmt>
  <rcc rId="5132" sId="3">
    <nc r="P56">
      <f>IF(J56=0,0,G56*J56*R56/M56)</f>
    </nc>
  </rcc>
  <rfmt sheetId="3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6" start="0" length="2147483647">
    <dxf>
      <font/>
    </dxf>
  </rfmt>
  <rfmt sheetId="3" sqref="P56" start="0" length="2147483647">
    <dxf>
      <font/>
    </dxf>
  </rfmt>
  <rcc rId="5133" sId="3">
    <nc r="Q56">
      <f>P56 / U66*100</f>
    </nc>
  </rcc>
  <rfmt sheetId="3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6" start="0" length="2147483647">
    <dxf>
      <font/>
    </dxf>
  </rfmt>
  <rfmt sheetId="3" sqref="Q56" start="0" length="2147483647">
    <dxf>
      <font/>
    </dxf>
  </rfmt>
  <rcc rId="5134" sId="3">
    <nc r="R56">
      <f>IF(EXACT(D56,UPPER(D56)),1,0.01)/T56</f>
    </nc>
  </rcc>
  <rfmt sheetId="3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6" start="0" length="2147483647">
    <dxf>
      <font/>
    </dxf>
  </rfmt>
  <rfmt sheetId="3" sqref="R56" start="0" length="2147483647">
    <dxf>
      <font/>
    </dxf>
  </rfmt>
  <rcc rId="5135" sId="3">
    <nc r="S56">
      <v>0</v>
    </nc>
  </rcc>
  <rfmt sheetId="3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6" start="0" length="2147483647">
    <dxf>
      <font/>
    </dxf>
  </rfmt>
  <rfmt sheetId="3" sqref="S56" start="0" length="2147483647">
    <dxf>
      <font/>
    </dxf>
  </rfmt>
  <rcc rId="5136" sId="3">
    <nc r="T56">
      <v>1</v>
    </nc>
  </rcc>
  <rfmt sheetId="3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6" start="0" length="2147483647">
    <dxf>
      <font/>
    </dxf>
  </rfmt>
  <rfmt sheetId="3" sqref="T56" start="0" length="2147483647">
    <dxf>
      <font/>
    </dxf>
  </rfmt>
  <rcc rId="5137" sId="3">
    <nc r="W56">
      <f>IF(OR(OR(F56="#N/A N/A",F56="#N/A Real Time"),OR(V56="#N/A N/A",V56="#N/A Real Time")),0,  F56 - V56)</f>
    </nc>
  </rcc>
  <rfmt sheetId="3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6" start="0" length="0">
    <dxf>
      <fill>
        <patternFill patternType="solid">
          <bgColor rgb="FFF2F2F2"/>
        </patternFill>
      </fill>
    </dxf>
  </rfmt>
  <rfmt sheetId="3" sqref="W56" start="0" length="2147483647">
    <dxf>
      <font/>
    </dxf>
  </rfmt>
  <rfmt sheetId="3" sqref="W56" start="0" length="2147483647">
    <dxf>
      <font/>
    </dxf>
  </rfmt>
  <rcc rId="5138" sId="3">
    <nc r="X56">
      <f>IF(OR(V56=0,V56="#N/A N/A"),0,W56 / V56*100)</f>
    </nc>
  </rcc>
  <rfmt sheetId="3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6" start="0" length="0">
    <dxf>
      <fill>
        <patternFill patternType="solid">
          <bgColor rgb="FFF2F2F2"/>
        </patternFill>
      </fill>
    </dxf>
  </rfmt>
  <rfmt sheetId="3" sqref="X56" start="0" length="2147483647">
    <dxf>
      <font/>
    </dxf>
  </rfmt>
  <rfmt sheetId="3" sqref="X56" start="0" length="2147483647">
    <dxf>
      <font/>
    </dxf>
  </rfmt>
  <rcc rId="5139" sId="3" numFmtId="4">
    <nc r="Y56">
      <v>105272</v>
    </nc>
  </rcc>
  <rfmt sheetId="3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6" start="0" length="0">
    <dxf>
      <fill>
        <patternFill patternType="solid">
          <bgColor rgb="FFF2F2F2"/>
        </patternFill>
      </fill>
    </dxf>
  </rfmt>
  <rfmt sheetId="3" sqref="Y56" start="0" length="2147483647">
    <dxf>
      <font/>
    </dxf>
  </rfmt>
  <rfmt sheetId="3" sqref="Y56" start="0" length="2147483647">
    <dxf>
      <font/>
    </dxf>
  </rfmt>
  <rcc rId="5140" sId="3">
    <nc r="Z56">
      <f>IF(D56 = D66,1,_xll.BDP(K56,$Z$3)*L56)</f>
    </nc>
  </rcc>
  <rfmt sheetId="3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6" start="0" length="0">
    <dxf>
      <fill>
        <patternFill patternType="solid">
          <bgColor rgb="FFF2F2F2"/>
        </patternFill>
      </fill>
    </dxf>
  </rfmt>
  <rfmt sheetId="3" sqref="Z56" start="0" length="2147483647">
    <dxf>
      <font/>
    </dxf>
  </rfmt>
  <rfmt sheetId="3" sqref="Z56" start="0" length="2147483647">
    <dxf>
      <font/>
    </dxf>
  </rfmt>
  <rcc rId="5141" sId="3">
    <nc r="AA56">
      <f>W56*Y56*R56/Z56 / AB66</f>
    </nc>
  </rcc>
  <rfmt sheetId="3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6" start="0" length="0">
    <dxf>
      <fill>
        <patternFill patternType="solid">
          <bgColor rgb="FFF2F2F2"/>
        </patternFill>
      </fill>
    </dxf>
  </rfmt>
  <rfmt sheetId="3" sqref="AA56" start="0" length="2147483647">
    <dxf>
      <font/>
    </dxf>
  </rfmt>
  <rfmt sheetId="3" sqref="AA56" start="0" length="2147483647">
    <dxf>
      <font/>
    </dxf>
  </rfmt>
  <rrc rId="5142" sId="3" ref="A57:XFD57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7:AB57" start="0" length="0">
    <dxf>
      <fill>
        <patternFill patternType="none">
          <bgColor indexed="65"/>
        </patternFill>
      </fill>
    </dxf>
  </rfmt>
  <rfmt sheetId="3" sqref="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7" start="0" length="2147483647">
    <dxf>
      <font/>
    </dxf>
  </rfmt>
  <rfmt sheetId="3" sqref="A57" start="0" length="2147483647">
    <dxf>
      <font/>
    </dxf>
  </rfmt>
  <rfmt sheetId="3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7" start="0" length="2147483647">
    <dxf>
      <font/>
    </dxf>
  </rfmt>
  <rfmt sheetId="3" sqref="B57" start="0" length="2147483647">
    <dxf>
      <font/>
    </dxf>
  </rfmt>
  <rfmt sheetId="3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7" start="0" length="2147483647">
    <dxf>
      <font/>
    </dxf>
  </rfmt>
  <rfmt sheetId="3" sqref="C57" start="0" length="2147483647">
    <dxf>
      <font/>
    </dxf>
  </rfmt>
  <rfmt sheetId="3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7" start="0" length="2147483647">
    <dxf>
      <font/>
    </dxf>
  </rfmt>
  <rfmt sheetId="3" sqref="D57" start="0" length="2147483647">
    <dxf>
      <font/>
    </dxf>
  </rfmt>
  <rfmt sheetId="3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7" start="0" length="2147483647">
    <dxf>
      <font/>
    </dxf>
  </rfmt>
  <rfmt sheetId="3" sqref="E57" start="0" length="2147483647">
    <dxf>
      <font/>
    </dxf>
  </rfmt>
  <rfmt sheetId="3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7" start="0" length="2147483647">
    <dxf>
      <font/>
    </dxf>
  </rfmt>
  <rfmt sheetId="3" sqref="F57" start="0" length="2147483647">
    <dxf>
      <font/>
    </dxf>
  </rfmt>
  <rfmt sheetId="3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7" start="0" length="2147483647">
    <dxf>
      <font/>
    </dxf>
  </rfmt>
  <rfmt sheetId="3" sqref="G57" start="0" length="2147483647">
    <dxf>
      <font/>
    </dxf>
  </rfmt>
  <rfmt sheetId="3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7" start="0" length="2147483647">
    <dxf>
      <font/>
    </dxf>
  </rfmt>
  <rfmt sheetId="3" sqref="H57" start="0" length="2147483647">
    <dxf>
      <font/>
    </dxf>
  </rfmt>
  <rfmt sheetId="3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7" start="0" length="2147483647">
    <dxf>
      <font/>
    </dxf>
  </rfmt>
  <rfmt sheetId="3" sqref="I57" start="0" length="2147483647">
    <dxf>
      <font/>
    </dxf>
  </rfmt>
  <rfmt sheetId="3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7" start="0" length="2147483647">
    <dxf>
      <font/>
    </dxf>
  </rfmt>
  <rfmt sheetId="3" sqref="J57" start="0" length="2147483647">
    <dxf>
      <font/>
    </dxf>
  </rfmt>
  <rfmt sheetId="3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7" start="0" length="2147483647">
    <dxf>
      <font/>
    </dxf>
  </rfmt>
  <rfmt sheetId="3" sqref="K57" start="0" length="2147483647">
    <dxf>
      <font/>
    </dxf>
  </rfmt>
  <rfmt sheetId="3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7" start="0" length="2147483647">
    <dxf>
      <font/>
    </dxf>
  </rfmt>
  <rfmt sheetId="3" sqref="L57" start="0" length="2147483647">
    <dxf>
      <font/>
    </dxf>
  </rfmt>
  <rfmt sheetId="3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7" start="0" length="2147483647">
    <dxf>
      <font/>
    </dxf>
  </rfmt>
  <rfmt sheetId="3" sqref="M57" start="0" length="2147483647">
    <dxf>
      <font/>
    </dxf>
  </rfmt>
  <rfmt sheetId="3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7" start="0" length="2147483647">
    <dxf>
      <font/>
    </dxf>
  </rfmt>
  <rfmt sheetId="3" sqref="N57" start="0" length="2147483647">
    <dxf>
      <font/>
    </dxf>
  </rfmt>
  <rfmt sheetId="3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7" start="0" length="2147483647">
    <dxf>
      <font/>
    </dxf>
  </rfmt>
  <rfmt sheetId="3" sqref="O57" start="0" length="2147483647">
    <dxf>
      <font/>
    </dxf>
  </rfmt>
  <rfmt sheetId="3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7" start="0" length="2147483647">
    <dxf>
      <font/>
    </dxf>
  </rfmt>
  <rfmt sheetId="3" sqref="P57" start="0" length="2147483647">
    <dxf>
      <font/>
    </dxf>
  </rfmt>
  <rfmt sheetId="3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7" start="0" length="2147483647">
    <dxf>
      <font/>
    </dxf>
  </rfmt>
  <rfmt sheetId="3" sqref="Q57" start="0" length="2147483647">
    <dxf>
      <font/>
    </dxf>
  </rfmt>
  <rfmt sheetId="3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7" start="0" length="2147483647">
    <dxf>
      <font/>
    </dxf>
  </rfmt>
  <rfmt sheetId="3" sqref="R57" start="0" length="2147483647">
    <dxf>
      <font/>
    </dxf>
  </rfmt>
  <rfmt sheetId="3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7" start="0" length="2147483647">
    <dxf>
      <font/>
    </dxf>
  </rfmt>
  <rfmt sheetId="3" sqref="S57" start="0" length="2147483647">
    <dxf>
      <font/>
    </dxf>
  </rfmt>
  <rfmt sheetId="3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7" start="0" length="2147483647">
    <dxf>
      <font/>
    </dxf>
  </rfmt>
  <rfmt sheetId="3" sqref="T57" start="0" length="2147483647">
    <dxf>
      <font/>
    </dxf>
  </rfmt>
  <rfmt sheetId="3" sqref="U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7" start="0" length="2147483647">
    <dxf>
      <font/>
    </dxf>
  </rfmt>
  <rfmt sheetId="3" sqref="U57" start="0" length="2147483647">
    <dxf>
      <font/>
    </dxf>
  </rfmt>
  <rfmt sheetId="3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7" start="0" length="0">
    <dxf>
      <fill>
        <patternFill patternType="solid">
          <bgColor rgb="FFF2F2F2"/>
        </patternFill>
      </fill>
    </dxf>
  </rfmt>
  <rfmt sheetId="3" sqref="V57" start="0" length="2147483647">
    <dxf>
      <font/>
    </dxf>
  </rfmt>
  <rfmt sheetId="3" sqref="V57" start="0" length="2147483647">
    <dxf>
      <font/>
    </dxf>
  </rfmt>
  <rfmt sheetId="3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7" start="0" length="0">
    <dxf>
      <fill>
        <patternFill patternType="solid">
          <bgColor rgb="FFF2F2F2"/>
        </patternFill>
      </fill>
    </dxf>
  </rfmt>
  <rfmt sheetId="3" sqref="W57" start="0" length="2147483647">
    <dxf>
      <font/>
    </dxf>
  </rfmt>
  <rfmt sheetId="3" sqref="W57" start="0" length="2147483647">
    <dxf>
      <font/>
    </dxf>
  </rfmt>
  <rfmt sheetId="3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7" start="0" length="0">
    <dxf>
      <fill>
        <patternFill patternType="solid">
          <bgColor rgb="FFF2F2F2"/>
        </patternFill>
      </fill>
    </dxf>
  </rfmt>
  <rfmt sheetId="3" sqref="X57" start="0" length="2147483647">
    <dxf>
      <font/>
    </dxf>
  </rfmt>
  <rfmt sheetId="3" sqref="X57" start="0" length="2147483647">
    <dxf>
      <font/>
    </dxf>
  </rfmt>
  <rfmt sheetId="3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7" start="0" length="0">
    <dxf>
      <fill>
        <patternFill patternType="solid">
          <bgColor rgb="FFF2F2F2"/>
        </patternFill>
      </fill>
    </dxf>
  </rfmt>
  <rfmt sheetId="3" sqref="Y57" start="0" length="2147483647">
    <dxf>
      <font/>
    </dxf>
  </rfmt>
  <rfmt sheetId="3" sqref="Y57" start="0" length="2147483647">
    <dxf>
      <font/>
    </dxf>
  </rfmt>
  <rfmt sheetId="3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7" start="0" length="0">
    <dxf>
      <fill>
        <patternFill patternType="solid">
          <bgColor rgb="FFF2F2F2"/>
        </patternFill>
      </fill>
    </dxf>
  </rfmt>
  <rfmt sheetId="3" sqref="Z57" start="0" length="2147483647">
    <dxf>
      <font/>
    </dxf>
  </rfmt>
  <rfmt sheetId="3" sqref="Z57" start="0" length="2147483647">
    <dxf>
      <font/>
    </dxf>
  </rfmt>
  <rfmt sheetId="3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7" start="0" length="0">
    <dxf>
      <fill>
        <patternFill patternType="solid">
          <bgColor rgb="FFF2F2F2"/>
        </patternFill>
      </fill>
    </dxf>
  </rfmt>
  <rfmt sheetId="3" sqref="AA57" start="0" length="2147483647">
    <dxf>
      <font/>
    </dxf>
  </rfmt>
  <rfmt sheetId="3" sqref="AA57" start="0" length="2147483647">
    <dxf>
      <font/>
    </dxf>
  </rfmt>
  <rfmt sheetId="3" sqref="A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7" start="0" length="0">
    <dxf>
      <fill>
        <patternFill patternType="solid">
          <bgColor rgb="FFF2F2F2"/>
        </patternFill>
      </fill>
    </dxf>
  </rfmt>
  <rfmt sheetId="3" sqref="AB57" start="0" length="2147483647">
    <dxf>
      <font/>
    </dxf>
  </rfmt>
  <rfmt sheetId="3" sqref="AB57" start="0" length="2147483647">
    <dxf>
      <font/>
    </dxf>
  </rfmt>
  <rcc rId="5143" sId="3">
    <nc r="B57">
      <v>18715</v>
    </nc>
  </rcc>
  <rfmt sheetId="3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7" start="0" length="2147483647">
    <dxf>
      <font/>
    </dxf>
  </rfmt>
  <rfmt sheetId="3" sqref="B57" start="0" length="2147483647">
    <dxf>
      <font/>
    </dxf>
  </rfmt>
  <rcc rId="5144" sId="3">
    <nc r="C57" t="inlineStr">
      <is>
        <t>CMCSA US Equity</t>
      </is>
    </nc>
  </rcc>
  <rfmt sheetId="3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7" start="0" length="2147483647">
    <dxf>
      <font/>
    </dxf>
  </rfmt>
  <rfmt sheetId="3" sqref="C57" start="0" length="2147483647">
    <dxf>
      <font/>
    </dxf>
  </rfmt>
  <rcc rId="5145" sId="3">
    <nc r="E57" t="inlineStr">
      <is>
        <t>Comcast</t>
      </is>
    </nc>
  </rcc>
  <rfmt sheetId="3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7" start="0" length="2147483647">
    <dxf>
      <font/>
    </dxf>
  </rfmt>
  <rfmt sheetId="3" sqref="E57" start="0" length="2147483647">
    <dxf>
      <font/>
    </dxf>
  </rfmt>
  <rcc rId="5146" sId="3">
    <nc r="D57">
      <f>_xll.BDP(C57,$D$3)</f>
    </nc>
  </rcc>
  <rfmt sheetId="3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7" start="0" length="2147483647">
    <dxf>
      <font/>
    </dxf>
  </rfmt>
  <rfmt sheetId="3" sqref="D57" start="0" length="2147483647">
    <dxf>
      <font/>
    </dxf>
  </rfmt>
  <rcc rId="5147" sId="3">
    <nc r="F57">
      <f>_xll.BDP(C57,$F$3)</f>
    </nc>
  </rcc>
  <rfmt sheetId="3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7" start="0" length="2147483647">
    <dxf>
      <font/>
    </dxf>
  </rfmt>
  <rfmt sheetId="3" sqref="F57" start="0" length="2147483647">
    <dxf>
      <font/>
    </dxf>
  </rfmt>
  <rcc rId="5148" sId="3">
    <nc r="G57">
      <f>_xll.BDP(C57,$G$3)</f>
    </nc>
  </rcc>
  <rfmt sheetId="3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7" start="0" length="2147483647">
    <dxf>
      <font/>
    </dxf>
  </rfmt>
  <rfmt sheetId="3" sqref="G57" start="0" length="2147483647">
    <dxf>
      <font/>
    </dxf>
  </rfmt>
  <rcc rId="5149" sId="3">
    <nc r="V57">
      <f>_xll.BDH(C57,$V$3,$D$1,$D$1)</f>
    </nc>
  </rcc>
  <rfmt sheetId="3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7" start="0" length="0">
    <dxf>
      <fill>
        <patternFill patternType="solid">
          <bgColor rgb="FFF2F2F2"/>
        </patternFill>
      </fill>
    </dxf>
  </rfmt>
  <rfmt sheetId="3" sqref="V57" start="0" length="2147483647">
    <dxf>
      <font/>
    </dxf>
  </rfmt>
  <rfmt sheetId="3" sqref="V57" start="0" length="2147483647">
    <dxf>
      <font/>
    </dxf>
  </rfmt>
  <rcc rId="5150" sId="3">
    <nc r="H57">
      <f>IF(OR(OR(G57="#N/A N/A",G57="#N/A Real Time"),OR(F57="#N/A N/A",F57="#N/A Real Time")),0,  G57 - F57)</f>
    </nc>
  </rcc>
  <rfmt sheetId="3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7" start="0" length="2147483647">
    <dxf>
      <font/>
    </dxf>
  </rfmt>
  <rfmt sheetId="3" sqref="H57" start="0" length="2147483647">
    <dxf>
      <font/>
    </dxf>
  </rfmt>
  <rcc rId="5151" sId="3">
    <nc r="I57">
      <f>IF(OR(F57=0,F57="#N/A N/A"),0,H57 / F57*100)</f>
    </nc>
  </rcc>
  <rfmt sheetId="3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7" start="0" length="2147483647">
    <dxf>
      <font/>
    </dxf>
  </rfmt>
  <rfmt sheetId="3" sqref="I57" start="0" length="2147483647">
    <dxf>
      <font/>
    </dxf>
  </rfmt>
  <rcc rId="5152" sId="3" numFmtId="4">
    <nc r="J57">
      <v>207600</v>
    </nc>
  </rcc>
  <rfmt sheetId="3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7" start="0" length="2147483647">
    <dxf>
      <font/>
    </dxf>
  </rfmt>
  <rfmt sheetId="3" sqref="J57" start="0" length="2147483647">
    <dxf>
      <font/>
    </dxf>
  </rfmt>
  <rcc rId="5153" sId="3">
    <nc r="K57">
      <f>CONCATENATE(D67,D57, " Curncy")</f>
    </nc>
  </rcc>
  <rfmt sheetId="3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7" start="0" length="2147483647">
    <dxf>
      <font/>
    </dxf>
  </rfmt>
  <rfmt sheetId="3" sqref="K57" start="0" length="2147483647">
    <dxf>
      <font/>
    </dxf>
  </rfmt>
  <rcc rId="5154" sId="3">
    <nc r="L57">
      <f>IF(D57 = D67,1,_xll.BDP(K57,$L$3))</f>
    </nc>
  </rcc>
  <rfmt sheetId="3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7" start="0" length="2147483647">
    <dxf>
      <font/>
    </dxf>
  </rfmt>
  <rfmt sheetId="3" sqref="L57" start="0" length="2147483647">
    <dxf>
      <font/>
    </dxf>
  </rfmt>
  <rcc rId="5155" sId="3">
    <nc r="M57">
      <f>IF(D57 = D67,1,_xll.BDP(K57,$M$3)*L57)</f>
    </nc>
  </rcc>
  <rfmt sheetId="3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7" start="0" length="2147483647">
    <dxf>
      <font/>
    </dxf>
  </rfmt>
  <rfmt sheetId="3" sqref="M57" start="0" length="2147483647">
    <dxf>
      <font/>
    </dxf>
  </rfmt>
  <rcc rId="5156" sId="3">
    <nc r="N57">
      <f>H57*J57*R57/M57</f>
    </nc>
  </rcc>
  <rfmt sheetId="3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7" start="0" length="2147483647">
    <dxf>
      <font/>
    </dxf>
  </rfmt>
  <rfmt sheetId="3" sqref="N57" start="0" length="2147483647">
    <dxf>
      <font/>
    </dxf>
  </rfmt>
  <rcc rId="5157" sId="3">
    <nc r="O57">
      <f>N57 / U67</f>
    </nc>
  </rcc>
  <rfmt sheetId="3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7" start="0" length="2147483647">
    <dxf>
      <font/>
    </dxf>
  </rfmt>
  <rfmt sheetId="3" sqref="O57" start="0" length="2147483647">
    <dxf>
      <font/>
    </dxf>
  </rfmt>
  <rcc rId="5158" sId="3">
    <nc r="P57">
      <f>IF(J57=0,0,G57*J57*R57/M57)</f>
    </nc>
  </rcc>
  <rfmt sheetId="3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7" start="0" length="2147483647">
    <dxf>
      <font/>
    </dxf>
  </rfmt>
  <rfmt sheetId="3" sqref="P57" start="0" length="2147483647">
    <dxf>
      <font/>
    </dxf>
  </rfmt>
  <rcc rId="5159" sId="3">
    <nc r="Q57">
      <f>P57 / U67*100</f>
    </nc>
  </rcc>
  <rfmt sheetId="3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7" start="0" length="2147483647">
    <dxf>
      <font/>
    </dxf>
  </rfmt>
  <rfmt sheetId="3" sqref="Q57" start="0" length="2147483647">
    <dxf>
      <font/>
    </dxf>
  </rfmt>
  <rcc rId="5160" sId="3">
    <nc r="R57">
      <f>IF(EXACT(D57,UPPER(D57)),1,0.01)/T57</f>
    </nc>
  </rcc>
  <rfmt sheetId="3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7" start="0" length="2147483647">
    <dxf>
      <font/>
    </dxf>
  </rfmt>
  <rfmt sheetId="3" sqref="R57" start="0" length="2147483647">
    <dxf>
      <font/>
    </dxf>
  </rfmt>
  <rcc rId="5161" sId="3">
    <nc r="S57">
      <v>0</v>
    </nc>
  </rcc>
  <rfmt sheetId="3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7" start="0" length="2147483647">
    <dxf>
      <font/>
    </dxf>
  </rfmt>
  <rfmt sheetId="3" sqref="S57" start="0" length="2147483647">
    <dxf>
      <font/>
    </dxf>
  </rfmt>
  <rcc rId="5162" sId="3">
    <nc r="T57">
      <v>1</v>
    </nc>
  </rcc>
  <rfmt sheetId="3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7" start="0" length="2147483647">
    <dxf>
      <font/>
    </dxf>
  </rfmt>
  <rfmt sheetId="3" sqref="T57" start="0" length="2147483647">
    <dxf>
      <font/>
    </dxf>
  </rfmt>
  <rcc rId="5163" sId="3">
    <nc r="W57">
      <f>IF(OR(OR(F57="#N/A N/A",F57="#N/A Real Time"),OR(V57="#N/A N/A",V57="#N/A Real Time")),0,  F57 - V57)</f>
    </nc>
  </rcc>
  <rfmt sheetId="3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7" start="0" length="0">
    <dxf>
      <fill>
        <patternFill patternType="solid">
          <bgColor rgb="FFF2F2F2"/>
        </patternFill>
      </fill>
    </dxf>
  </rfmt>
  <rfmt sheetId="3" sqref="W57" start="0" length="2147483647">
    <dxf>
      <font/>
    </dxf>
  </rfmt>
  <rfmt sheetId="3" sqref="W57" start="0" length="2147483647">
    <dxf>
      <font/>
    </dxf>
  </rfmt>
  <rcc rId="5164" sId="3">
    <nc r="X57">
      <f>IF(OR(V57=0,V57="#N/A N/A"),0,W57 / V57*100)</f>
    </nc>
  </rcc>
  <rfmt sheetId="3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7" start="0" length="0">
    <dxf>
      <fill>
        <patternFill patternType="solid">
          <bgColor rgb="FFF2F2F2"/>
        </patternFill>
      </fill>
    </dxf>
  </rfmt>
  <rfmt sheetId="3" sqref="X57" start="0" length="2147483647">
    <dxf>
      <font/>
    </dxf>
  </rfmt>
  <rfmt sheetId="3" sqref="X57" start="0" length="2147483647">
    <dxf>
      <font/>
    </dxf>
  </rfmt>
  <rcc rId="5165" sId="3" numFmtId="4">
    <nc r="Y57">
      <v>207600</v>
    </nc>
  </rcc>
  <rfmt sheetId="3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7" start="0" length="0">
    <dxf>
      <fill>
        <patternFill patternType="solid">
          <bgColor rgb="FFF2F2F2"/>
        </patternFill>
      </fill>
    </dxf>
  </rfmt>
  <rfmt sheetId="3" sqref="Y57" start="0" length="2147483647">
    <dxf>
      <font/>
    </dxf>
  </rfmt>
  <rfmt sheetId="3" sqref="Y57" start="0" length="2147483647">
    <dxf>
      <font/>
    </dxf>
  </rfmt>
  <rcc rId="5166" sId="3">
    <nc r="Z57">
      <f>IF(D57 = D67,1,_xll.BDP(K57,$Z$3)*L57)</f>
    </nc>
  </rcc>
  <rfmt sheetId="3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7" start="0" length="0">
    <dxf>
      <fill>
        <patternFill patternType="solid">
          <bgColor rgb="FFF2F2F2"/>
        </patternFill>
      </fill>
    </dxf>
  </rfmt>
  <rfmt sheetId="3" sqref="Z57" start="0" length="2147483647">
    <dxf>
      <font/>
    </dxf>
  </rfmt>
  <rfmt sheetId="3" sqref="Z57" start="0" length="2147483647">
    <dxf>
      <font/>
    </dxf>
  </rfmt>
  <rcc rId="5167" sId="3">
    <nc r="AA57">
      <f>W57*Y57*R57/Z57 / AB67</f>
    </nc>
  </rcc>
  <rfmt sheetId="3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7" start="0" length="0">
    <dxf>
      <fill>
        <patternFill patternType="solid">
          <bgColor rgb="FFF2F2F2"/>
        </patternFill>
      </fill>
    </dxf>
  </rfmt>
  <rfmt sheetId="3" sqref="AA57" start="0" length="2147483647">
    <dxf>
      <font/>
    </dxf>
  </rfmt>
  <rfmt sheetId="3" sqref="AA57" start="0" length="2147483647">
    <dxf>
      <font/>
    </dxf>
  </rfmt>
  <rrc rId="5168" sId="3" ref="A58:XFD58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58:AB58" start="0" length="0">
    <dxf>
      <fill>
        <patternFill patternType="none">
          <bgColor indexed="65"/>
        </patternFill>
      </fill>
    </dxf>
  </rfmt>
  <rfmt sheetId="3" sqref="A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58" start="0" length="2147483647">
    <dxf>
      <font/>
    </dxf>
  </rfmt>
  <rfmt sheetId="3" sqref="A58" start="0" length="2147483647">
    <dxf>
      <font/>
    </dxf>
  </rfmt>
  <rfmt sheetId="3" sqref="B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8" start="0" length="2147483647">
    <dxf>
      <font/>
    </dxf>
  </rfmt>
  <rfmt sheetId="3" sqref="B58" start="0" length="2147483647">
    <dxf>
      <font/>
    </dxf>
  </rfmt>
  <rfmt sheetId="3" sqref="C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8" start="0" length="2147483647">
    <dxf>
      <font/>
    </dxf>
  </rfmt>
  <rfmt sheetId="3" sqref="C58" start="0" length="2147483647">
    <dxf>
      <font/>
    </dxf>
  </rfmt>
  <rfmt sheetId="3" sqref="D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8" start="0" length="2147483647">
    <dxf>
      <font/>
    </dxf>
  </rfmt>
  <rfmt sheetId="3" sqref="D58" start="0" length="2147483647">
    <dxf>
      <font/>
    </dxf>
  </rfmt>
  <rfmt sheetId="3" sqref="E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8" start="0" length="2147483647">
    <dxf>
      <font/>
    </dxf>
  </rfmt>
  <rfmt sheetId="3" sqref="E58" start="0" length="2147483647">
    <dxf>
      <font/>
    </dxf>
  </rfmt>
  <rfmt sheetId="3" sqref="F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8" start="0" length="2147483647">
    <dxf>
      <font/>
    </dxf>
  </rfmt>
  <rfmt sheetId="3" sqref="F58" start="0" length="2147483647">
    <dxf>
      <font/>
    </dxf>
  </rfmt>
  <rfmt sheetId="3" sqref="G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8" start="0" length="2147483647">
    <dxf>
      <font/>
    </dxf>
  </rfmt>
  <rfmt sheetId="3" sqref="G58" start="0" length="2147483647">
    <dxf>
      <font/>
    </dxf>
  </rfmt>
  <rfmt sheetId="3" sqref="H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8" start="0" length="2147483647">
    <dxf>
      <font/>
    </dxf>
  </rfmt>
  <rfmt sheetId="3" sqref="H58" start="0" length="2147483647">
    <dxf>
      <font/>
    </dxf>
  </rfmt>
  <rfmt sheetId="3" sqref="I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8" start="0" length="2147483647">
    <dxf>
      <font/>
    </dxf>
  </rfmt>
  <rfmt sheetId="3" sqref="I58" start="0" length="2147483647">
    <dxf>
      <font/>
    </dxf>
  </rfmt>
  <rfmt sheetId="3" sqref="J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8" start="0" length="2147483647">
    <dxf>
      <font/>
    </dxf>
  </rfmt>
  <rfmt sheetId="3" sqref="J58" start="0" length="2147483647">
    <dxf>
      <font/>
    </dxf>
  </rfmt>
  <rfmt sheetId="3" sqref="K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8" start="0" length="2147483647">
    <dxf>
      <font/>
    </dxf>
  </rfmt>
  <rfmt sheetId="3" sqref="K58" start="0" length="2147483647">
    <dxf>
      <font/>
    </dxf>
  </rfmt>
  <rfmt sheetId="3" sqref="L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8" start="0" length="2147483647">
    <dxf>
      <font/>
    </dxf>
  </rfmt>
  <rfmt sheetId="3" sqref="L58" start="0" length="2147483647">
    <dxf>
      <font/>
    </dxf>
  </rfmt>
  <rfmt sheetId="3" sqref="M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8" start="0" length="2147483647">
    <dxf>
      <font/>
    </dxf>
  </rfmt>
  <rfmt sheetId="3" sqref="M58" start="0" length="2147483647">
    <dxf>
      <font/>
    </dxf>
  </rfmt>
  <rfmt sheetId="3" sqref="N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8" start="0" length="2147483647">
    <dxf>
      <font/>
    </dxf>
  </rfmt>
  <rfmt sheetId="3" sqref="N58" start="0" length="2147483647">
    <dxf>
      <font/>
    </dxf>
  </rfmt>
  <rfmt sheetId="3" sqref="O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8" start="0" length="2147483647">
    <dxf>
      <font/>
    </dxf>
  </rfmt>
  <rfmt sheetId="3" sqref="O58" start="0" length="2147483647">
    <dxf>
      <font/>
    </dxf>
  </rfmt>
  <rfmt sheetId="3" sqref="P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8" start="0" length="2147483647">
    <dxf>
      <font/>
    </dxf>
  </rfmt>
  <rfmt sheetId="3" sqref="P58" start="0" length="2147483647">
    <dxf>
      <font/>
    </dxf>
  </rfmt>
  <rfmt sheetId="3" sqref="Q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8" start="0" length="2147483647">
    <dxf>
      <font/>
    </dxf>
  </rfmt>
  <rfmt sheetId="3" sqref="Q58" start="0" length="2147483647">
    <dxf>
      <font/>
    </dxf>
  </rfmt>
  <rfmt sheetId="3" sqref="R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8" start="0" length="2147483647">
    <dxf>
      <font/>
    </dxf>
  </rfmt>
  <rfmt sheetId="3" sqref="R58" start="0" length="2147483647">
    <dxf>
      <font/>
    </dxf>
  </rfmt>
  <rfmt sheetId="3" sqref="S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8" start="0" length="2147483647">
    <dxf>
      <font/>
    </dxf>
  </rfmt>
  <rfmt sheetId="3" sqref="S58" start="0" length="2147483647">
    <dxf>
      <font/>
    </dxf>
  </rfmt>
  <rfmt sheetId="3" sqref="T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8" start="0" length="2147483647">
    <dxf>
      <font/>
    </dxf>
  </rfmt>
  <rfmt sheetId="3" sqref="T58" start="0" length="2147483647">
    <dxf>
      <font/>
    </dxf>
  </rfmt>
  <rfmt sheetId="3" sqref="U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58" start="0" length="2147483647">
    <dxf>
      <font/>
    </dxf>
  </rfmt>
  <rfmt sheetId="3" sqref="U58" start="0" length="2147483647">
    <dxf>
      <font/>
    </dxf>
  </rfmt>
  <rfmt sheetId="3" sqref="V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8" start="0" length="0">
    <dxf>
      <fill>
        <patternFill patternType="solid">
          <bgColor rgb="FFF2F2F2"/>
        </patternFill>
      </fill>
    </dxf>
  </rfmt>
  <rfmt sheetId="3" sqref="V58" start="0" length="2147483647">
    <dxf>
      <font/>
    </dxf>
  </rfmt>
  <rfmt sheetId="3" sqref="V58" start="0" length="2147483647">
    <dxf>
      <font/>
    </dxf>
  </rfmt>
  <rfmt sheetId="3" sqref="W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8" start="0" length="0">
    <dxf>
      <fill>
        <patternFill patternType="solid">
          <bgColor rgb="FFF2F2F2"/>
        </patternFill>
      </fill>
    </dxf>
  </rfmt>
  <rfmt sheetId="3" sqref="W58" start="0" length="2147483647">
    <dxf>
      <font/>
    </dxf>
  </rfmt>
  <rfmt sheetId="3" sqref="W58" start="0" length="2147483647">
    <dxf>
      <font/>
    </dxf>
  </rfmt>
  <rfmt sheetId="3" sqref="X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8" start="0" length="0">
    <dxf>
      <fill>
        <patternFill patternType="solid">
          <bgColor rgb="FFF2F2F2"/>
        </patternFill>
      </fill>
    </dxf>
  </rfmt>
  <rfmt sheetId="3" sqref="X58" start="0" length="2147483647">
    <dxf>
      <font/>
    </dxf>
  </rfmt>
  <rfmt sheetId="3" sqref="X58" start="0" length="2147483647">
    <dxf>
      <font/>
    </dxf>
  </rfmt>
  <rfmt sheetId="3" sqref="Y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8" start="0" length="0">
    <dxf>
      <fill>
        <patternFill patternType="solid">
          <bgColor rgb="FFF2F2F2"/>
        </patternFill>
      </fill>
    </dxf>
  </rfmt>
  <rfmt sheetId="3" sqref="Y58" start="0" length="2147483647">
    <dxf>
      <font/>
    </dxf>
  </rfmt>
  <rfmt sheetId="3" sqref="Y58" start="0" length="2147483647">
    <dxf>
      <font/>
    </dxf>
  </rfmt>
  <rfmt sheetId="3" sqref="Z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8" start="0" length="0">
    <dxf>
      <fill>
        <patternFill patternType="solid">
          <bgColor rgb="FFF2F2F2"/>
        </patternFill>
      </fill>
    </dxf>
  </rfmt>
  <rfmt sheetId="3" sqref="Z58" start="0" length="2147483647">
    <dxf>
      <font/>
    </dxf>
  </rfmt>
  <rfmt sheetId="3" sqref="Z58" start="0" length="2147483647">
    <dxf>
      <font/>
    </dxf>
  </rfmt>
  <rfmt sheetId="3" sqref="AA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8" start="0" length="0">
    <dxf>
      <fill>
        <patternFill patternType="solid">
          <bgColor rgb="FFF2F2F2"/>
        </patternFill>
      </fill>
    </dxf>
  </rfmt>
  <rfmt sheetId="3" sqref="AA58" start="0" length="2147483647">
    <dxf>
      <font/>
    </dxf>
  </rfmt>
  <rfmt sheetId="3" sqref="AA58" start="0" length="2147483647">
    <dxf>
      <font/>
    </dxf>
  </rfmt>
  <rfmt sheetId="3" sqref="AB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58" start="0" length="0">
    <dxf>
      <fill>
        <patternFill patternType="solid">
          <bgColor rgb="FFF2F2F2"/>
        </patternFill>
      </fill>
    </dxf>
  </rfmt>
  <rfmt sheetId="3" sqref="AB58" start="0" length="2147483647">
    <dxf>
      <font/>
    </dxf>
  </rfmt>
  <rfmt sheetId="3" sqref="AB58" start="0" length="2147483647">
    <dxf>
      <font/>
    </dxf>
  </rfmt>
  <rcc rId="5169" sId="3">
    <nc r="B58">
      <v>26364</v>
    </nc>
  </rcc>
  <rfmt sheetId="3" sqref="B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58" start="0" length="2147483647">
    <dxf>
      <font/>
    </dxf>
  </rfmt>
  <rfmt sheetId="3" sqref="B58" start="0" length="2147483647">
    <dxf>
      <font/>
    </dxf>
  </rfmt>
  <rcc rId="5170" sId="3">
    <nc r="C58" t="inlineStr">
      <is>
        <t>ESV US Equity</t>
      </is>
    </nc>
  </rcc>
  <rfmt sheetId="3" sqref="C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58" start="0" length="2147483647">
    <dxf>
      <font/>
    </dxf>
  </rfmt>
  <rfmt sheetId="3" sqref="C58" start="0" length="2147483647">
    <dxf>
      <font/>
    </dxf>
  </rfmt>
  <rcc rId="5171" sId="3">
    <nc r="E58" t="inlineStr">
      <is>
        <t>Ensco</t>
      </is>
    </nc>
  </rcc>
  <rfmt sheetId="3" sqref="E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58" start="0" length="2147483647">
    <dxf>
      <font/>
    </dxf>
  </rfmt>
  <rfmt sheetId="3" sqref="E58" start="0" length="2147483647">
    <dxf>
      <font/>
    </dxf>
  </rfmt>
  <rcc rId="5172" sId="3">
    <nc r="D58">
      <f>_xll.BDP(C58,$D$3)</f>
    </nc>
  </rcc>
  <rfmt sheetId="3" sqref="D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58" start="0" length="2147483647">
    <dxf>
      <font/>
    </dxf>
  </rfmt>
  <rfmt sheetId="3" sqref="D58" start="0" length="2147483647">
    <dxf>
      <font/>
    </dxf>
  </rfmt>
  <rcc rId="5173" sId="3">
    <nc r="F58">
      <f>_xll.BDP(C58,$F$3)</f>
    </nc>
  </rcc>
  <rfmt sheetId="3" sqref="F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58" start="0" length="2147483647">
    <dxf>
      <font/>
    </dxf>
  </rfmt>
  <rfmt sheetId="3" sqref="F58" start="0" length="2147483647">
    <dxf>
      <font/>
    </dxf>
  </rfmt>
  <rcc rId="5174" sId="3">
    <nc r="G58">
      <f>_xll.BDP(C58,$G$3)</f>
    </nc>
  </rcc>
  <rfmt sheetId="3" sqref="G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58" start="0" length="2147483647">
    <dxf>
      <font/>
    </dxf>
  </rfmt>
  <rfmt sheetId="3" sqref="G58" start="0" length="2147483647">
    <dxf>
      <font/>
    </dxf>
  </rfmt>
  <rcc rId="5175" sId="3">
    <nc r="V58">
      <f>_xll.BDH(C58,$V$3,$D$1,$D$1)</f>
    </nc>
  </rcc>
  <rfmt sheetId="3" sqref="V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58" start="0" length="0">
    <dxf>
      <fill>
        <patternFill patternType="solid">
          <bgColor rgb="FFF2F2F2"/>
        </patternFill>
      </fill>
    </dxf>
  </rfmt>
  <rfmt sheetId="3" sqref="V58" start="0" length="2147483647">
    <dxf>
      <font/>
    </dxf>
  </rfmt>
  <rfmt sheetId="3" sqref="V58" start="0" length="2147483647">
    <dxf>
      <font/>
    </dxf>
  </rfmt>
  <rcc rId="5176" sId="3">
    <nc r="H58">
      <f>IF(OR(OR(G58="#N/A N/A",G58="#N/A Real Time"),OR(F58="#N/A N/A",F58="#N/A Real Time")),0,  G58 - F58)</f>
    </nc>
  </rcc>
  <rfmt sheetId="3" sqref="H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58" start="0" length="2147483647">
    <dxf>
      <font/>
    </dxf>
  </rfmt>
  <rfmt sheetId="3" sqref="H58" start="0" length="2147483647">
    <dxf>
      <font/>
    </dxf>
  </rfmt>
  <rcc rId="5177" sId="3">
    <nc r="I58">
      <f>IF(OR(F58=0,F58="#N/A N/A"),0,H58 / F58*100)</f>
    </nc>
  </rcc>
  <rfmt sheetId="3" sqref="I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58" start="0" length="2147483647">
    <dxf>
      <font/>
    </dxf>
  </rfmt>
  <rfmt sheetId="3" sqref="I58" start="0" length="2147483647">
    <dxf>
      <font/>
    </dxf>
  </rfmt>
  <rcc rId="5178" sId="3" numFmtId="4">
    <nc r="J58">
      <v>953670</v>
    </nc>
  </rcc>
  <rfmt sheetId="3" sqref="J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58" start="0" length="2147483647">
    <dxf>
      <font/>
    </dxf>
  </rfmt>
  <rfmt sheetId="3" sqref="J58" start="0" length="2147483647">
    <dxf>
      <font/>
    </dxf>
  </rfmt>
  <rcc rId="5179" sId="3">
    <nc r="K58">
      <f>CONCATENATE(D68,D58, " Curncy")</f>
    </nc>
  </rcc>
  <rfmt sheetId="3" sqref="K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58" start="0" length="2147483647">
    <dxf>
      <font/>
    </dxf>
  </rfmt>
  <rfmt sheetId="3" sqref="K58" start="0" length="2147483647">
    <dxf>
      <font/>
    </dxf>
  </rfmt>
  <rcc rId="5180" sId="3">
    <nc r="L58">
      <f>IF(D58 = D68,1,_xll.BDP(K58,$L$3))</f>
    </nc>
  </rcc>
  <rfmt sheetId="3" sqref="L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58" start="0" length="2147483647">
    <dxf>
      <font/>
    </dxf>
  </rfmt>
  <rfmt sheetId="3" sqref="L58" start="0" length="2147483647">
    <dxf>
      <font/>
    </dxf>
  </rfmt>
  <rcc rId="5181" sId="3">
    <nc r="M58">
      <f>IF(D58 = D68,1,_xll.BDP(K58,$M$3)*L58)</f>
    </nc>
  </rcc>
  <rfmt sheetId="3" sqref="M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58" start="0" length="2147483647">
    <dxf>
      <font/>
    </dxf>
  </rfmt>
  <rfmt sheetId="3" sqref="M58" start="0" length="2147483647">
    <dxf>
      <font/>
    </dxf>
  </rfmt>
  <rcc rId="5182" sId="3">
    <nc r="N58">
      <f>H58*J58*R58/M58</f>
    </nc>
  </rcc>
  <rfmt sheetId="3" sqref="N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58" start="0" length="2147483647">
    <dxf>
      <font/>
    </dxf>
  </rfmt>
  <rfmt sheetId="3" sqref="N58" start="0" length="2147483647">
    <dxf>
      <font/>
    </dxf>
  </rfmt>
  <rcc rId="5183" sId="3">
    <nc r="O58">
      <f>N58 / U68</f>
    </nc>
  </rcc>
  <rfmt sheetId="3" sqref="O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58" start="0" length="2147483647">
    <dxf>
      <font/>
    </dxf>
  </rfmt>
  <rfmt sheetId="3" sqref="O58" start="0" length="2147483647">
    <dxf>
      <font/>
    </dxf>
  </rfmt>
  <rcc rId="5184" sId="3">
    <nc r="P58">
      <f>IF(J58=0,0,G58*J58*R58/M58)</f>
    </nc>
  </rcc>
  <rfmt sheetId="3" sqref="P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58" start="0" length="2147483647">
    <dxf>
      <font/>
    </dxf>
  </rfmt>
  <rfmt sheetId="3" sqref="P58" start="0" length="2147483647">
    <dxf>
      <font/>
    </dxf>
  </rfmt>
  <rcc rId="5185" sId="3">
    <nc r="Q58">
      <f>P58 / U68*100</f>
    </nc>
  </rcc>
  <rfmt sheetId="3" sqref="Q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58" start="0" length="2147483647">
    <dxf>
      <font/>
    </dxf>
  </rfmt>
  <rfmt sheetId="3" sqref="Q58" start="0" length="2147483647">
    <dxf>
      <font/>
    </dxf>
  </rfmt>
  <rcc rId="5186" sId="3">
    <nc r="R58">
      <f>IF(EXACT(D58,UPPER(D58)),1,0.01)/T58</f>
    </nc>
  </rcc>
  <rfmt sheetId="3" sqref="R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58" start="0" length="2147483647">
    <dxf>
      <font/>
    </dxf>
  </rfmt>
  <rfmt sheetId="3" sqref="R58" start="0" length="2147483647">
    <dxf>
      <font/>
    </dxf>
  </rfmt>
  <rcc rId="5187" sId="3">
    <nc r="S58">
      <v>0</v>
    </nc>
  </rcc>
  <rfmt sheetId="3" sqref="S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58" start="0" length="2147483647">
    <dxf>
      <font/>
    </dxf>
  </rfmt>
  <rfmt sheetId="3" sqref="S58" start="0" length="2147483647">
    <dxf>
      <font/>
    </dxf>
  </rfmt>
  <rcc rId="5188" sId="3">
    <nc r="T58">
      <v>1</v>
    </nc>
  </rcc>
  <rfmt sheetId="3" sqref="T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58" start="0" length="2147483647">
    <dxf>
      <font/>
    </dxf>
  </rfmt>
  <rfmt sheetId="3" sqref="T58" start="0" length="2147483647">
    <dxf>
      <font/>
    </dxf>
  </rfmt>
  <rcc rId="5189" sId="3">
    <nc r="W58">
      <f>IF(OR(OR(F58="#N/A N/A",F58="#N/A Real Time"),OR(V58="#N/A N/A",V58="#N/A Real Time")),0,  F58 - V58)</f>
    </nc>
  </rcc>
  <rfmt sheetId="3" sqref="W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58" start="0" length="0">
    <dxf>
      <fill>
        <patternFill patternType="solid">
          <bgColor rgb="FFF2F2F2"/>
        </patternFill>
      </fill>
    </dxf>
  </rfmt>
  <rfmt sheetId="3" sqref="W58" start="0" length="2147483647">
    <dxf>
      <font/>
    </dxf>
  </rfmt>
  <rfmt sheetId="3" sqref="W58" start="0" length="2147483647">
    <dxf>
      <font/>
    </dxf>
  </rfmt>
  <rcc rId="5190" sId="3">
    <nc r="X58">
      <f>IF(OR(V58=0,V58="#N/A N/A"),0,W58 / V58*100)</f>
    </nc>
  </rcc>
  <rfmt sheetId="3" sqref="X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58" start="0" length="0">
    <dxf>
      <fill>
        <patternFill patternType="solid">
          <bgColor rgb="FFF2F2F2"/>
        </patternFill>
      </fill>
    </dxf>
  </rfmt>
  <rfmt sheetId="3" sqref="X58" start="0" length="2147483647">
    <dxf>
      <font/>
    </dxf>
  </rfmt>
  <rfmt sheetId="3" sqref="X58" start="0" length="2147483647">
    <dxf>
      <font/>
    </dxf>
  </rfmt>
  <rcc rId="5191" sId="3" numFmtId="4">
    <nc r="Y58">
      <v>1330370</v>
    </nc>
  </rcc>
  <rfmt sheetId="3" sqref="Y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58" start="0" length="0">
    <dxf>
      <fill>
        <patternFill patternType="solid">
          <bgColor rgb="FFF2F2F2"/>
        </patternFill>
      </fill>
    </dxf>
  </rfmt>
  <rfmt sheetId="3" sqref="Y58" start="0" length="2147483647">
    <dxf>
      <font/>
    </dxf>
  </rfmt>
  <rfmt sheetId="3" sqref="Y58" start="0" length="2147483647">
    <dxf>
      <font/>
    </dxf>
  </rfmt>
  <rcc rId="5192" sId="3">
    <nc r="Z58">
      <f>IF(D58 = D68,1,_xll.BDP(K58,$Z$3)*L58)</f>
    </nc>
  </rcc>
  <rfmt sheetId="3" sqref="Z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58" start="0" length="0">
    <dxf>
      <fill>
        <patternFill patternType="solid">
          <bgColor rgb="FFF2F2F2"/>
        </patternFill>
      </fill>
    </dxf>
  </rfmt>
  <rfmt sheetId="3" sqref="Z58" start="0" length="2147483647">
    <dxf>
      <font/>
    </dxf>
  </rfmt>
  <rfmt sheetId="3" sqref="Z58" start="0" length="2147483647">
    <dxf>
      <font/>
    </dxf>
  </rfmt>
  <rcc rId="5193" sId="3">
    <nc r="AA58">
      <f>W58*Y58*R58/Z58 / AB68</f>
    </nc>
  </rcc>
  <rfmt sheetId="3" sqref="AA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58" start="0" length="0">
    <dxf>
      <fill>
        <patternFill patternType="solid">
          <bgColor rgb="FFF2F2F2"/>
        </patternFill>
      </fill>
    </dxf>
  </rfmt>
  <rfmt sheetId="3" sqref="AA58" start="0" length="2147483647">
    <dxf>
      <font/>
    </dxf>
  </rfmt>
  <rfmt sheetId="3" sqref="AA58" start="0" length="2147483647">
    <dxf>
      <font/>
    </dxf>
  </rfmt>
  <rrc rId="5194" sId="3" ref="A60:XFD60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60:AB60" start="0" length="0">
    <dxf>
      <fill>
        <patternFill patternType="none">
          <bgColor indexed="65"/>
        </patternFill>
      </fill>
    </dxf>
  </rfmt>
  <rfmt sheetId="3" sqref="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60" start="0" length="2147483647">
    <dxf>
      <font/>
    </dxf>
  </rfmt>
  <rfmt sheetId="3" sqref="A60" start="0" length="2147483647">
    <dxf>
      <font/>
    </dxf>
  </rfmt>
  <rfmt sheetId="3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0" start="0" length="2147483647">
    <dxf>
      <font/>
    </dxf>
  </rfmt>
  <rfmt sheetId="3" sqref="B60" start="0" length="2147483647">
    <dxf>
      <font/>
    </dxf>
  </rfmt>
  <rfmt sheetId="3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0" start="0" length="2147483647">
    <dxf>
      <font/>
    </dxf>
  </rfmt>
  <rfmt sheetId="3" sqref="C60" start="0" length="2147483647">
    <dxf>
      <font/>
    </dxf>
  </rfmt>
  <rfmt sheetId="3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0" start="0" length="2147483647">
    <dxf>
      <font/>
    </dxf>
  </rfmt>
  <rfmt sheetId="3" sqref="D60" start="0" length="2147483647">
    <dxf>
      <font/>
    </dxf>
  </rfmt>
  <rfmt sheetId="3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0" start="0" length="2147483647">
    <dxf>
      <font/>
    </dxf>
  </rfmt>
  <rfmt sheetId="3" sqref="E60" start="0" length="2147483647">
    <dxf>
      <font/>
    </dxf>
  </rfmt>
  <rfmt sheetId="3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0" start="0" length="2147483647">
    <dxf>
      <font/>
    </dxf>
  </rfmt>
  <rfmt sheetId="3" sqref="F60" start="0" length="2147483647">
    <dxf>
      <font/>
    </dxf>
  </rfmt>
  <rfmt sheetId="3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0" start="0" length="2147483647">
    <dxf>
      <font/>
    </dxf>
  </rfmt>
  <rfmt sheetId="3" sqref="G60" start="0" length="2147483647">
    <dxf>
      <font/>
    </dxf>
  </rfmt>
  <rfmt sheetId="3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0" start="0" length="2147483647">
    <dxf>
      <font/>
    </dxf>
  </rfmt>
  <rfmt sheetId="3" sqref="H60" start="0" length="2147483647">
    <dxf>
      <font/>
    </dxf>
  </rfmt>
  <rfmt sheetId="3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0" start="0" length="2147483647">
    <dxf>
      <font/>
    </dxf>
  </rfmt>
  <rfmt sheetId="3" sqref="I60" start="0" length="2147483647">
    <dxf>
      <font/>
    </dxf>
  </rfmt>
  <rfmt sheetId="3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0" start="0" length="2147483647">
    <dxf>
      <font/>
    </dxf>
  </rfmt>
  <rfmt sheetId="3" sqref="J60" start="0" length="2147483647">
    <dxf>
      <font/>
    </dxf>
  </rfmt>
  <rfmt sheetId="3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0" start="0" length="2147483647">
    <dxf>
      <font/>
    </dxf>
  </rfmt>
  <rfmt sheetId="3" sqref="K60" start="0" length="2147483647">
    <dxf>
      <font/>
    </dxf>
  </rfmt>
  <rfmt sheetId="3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0" start="0" length="2147483647">
    <dxf>
      <font/>
    </dxf>
  </rfmt>
  <rfmt sheetId="3" sqref="L60" start="0" length="2147483647">
    <dxf>
      <font/>
    </dxf>
  </rfmt>
  <rfmt sheetId="3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0" start="0" length="2147483647">
    <dxf>
      <font/>
    </dxf>
  </rfmt>
  <rfmt sheetId="3" sqref="M60" start="0" length="2147483647">
    <dxf>
      <font/>
    </dxf>
  </rfmt>
  <rfmt sheetId="3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0" start="0" length="2147483647">
    <dxf>
      <font/>
    </dxf>
  </rfmt>
  <rfmt sheetId="3" sqref="N60" start="0" length="2147483647">
    <dxf>
      <font/>
    </dxf>
  </rfmt>
  <rfmt sheetId="3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0" start="0" length="2147483647">
    <dxf>
      <font/>
    </dxf>
  </rfmt>
  <rfmt sheetId="3" sqref="O60" start="0" length="2147483647">
    <dxf>
      <font/>
    </dxf>
  </rfmt>
  <rfmt sheetId="3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0" start="0" length="2147483647">
    <dxf>
      <font/>
    </dxf>
  </rfmt>
  <rfmt sheetId="3" sqref="P60" start="0" length="2147483647">
    <dxf>
      <font/>
    </dxf>
  </rfmt>
  <rfmt sheetId="3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0" start="0" length="2147483647">
    <dxf>
      <font/>
    </dxf>
  </rfmt>
  <rfmt sheetId="3" sqref="Q60" start="0" length="2147483647">
    <dxf>
      <font/>
    </dxf>
  </rfmt>
  <rfmt sheetId="3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0" start="0" length="2147483647">
    <dxf>
      <font/>
    </dxf>
  </rfmt>
  <rfmt sheetId="3" sqref="R60" start="0" length="2147483647">
    <dxf>
      <font/>
    </dxf>
  </rfmt>
  <rfmt sheetId="3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0" start="0" length="2147483647">
    <dxf>
      <font/>
    </dxf>
  </rfmt>
  <rfmt sheetId="3" sqref="S60" start="0" length="2147483647">
    <dxf>
      <font/>
    </dxf>
  </rfmt>
  <rfmt sheetId="3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0" start="0" length="2147483647">
    <dxf>
      <font/>
    </dxf>
  </rfmt>
  <rfmt sheetId="3" sqref="T60" start="0" length="2147483647">
    <dxf>
      <font/>
    </dxf>
  </rfmt>
  <rfmt sheetId="3" sqref="U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60" start="0" length="2147483647">
    <dxf>
      <font/>
    </dxf>
  </rfmt>
  <rfmt sheetId="3" sqref="U60" start="0" length="2147483647">
    <dxf>
      <font/>
    </dxf>
  </rfmt>
  <rfmt sheetId="3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0" start="0" length="0">
    <dxf>
      <fill>
        <patternFill patternType="solid">
          <bgColor rgb="FFF2F2F2"/>
        </patternFill>
      </fill>
    </dxf>
  </rfmt>
  <rfmt sheetId="3" sqref="V60" start="0" length="2147483647">
    <dxf>
      <font/>
    </dxf>
  </rfmt>
  <rfmt sheetId="3" sqref="V60" start="0" length="2147483647">
    <dxf>
      <font/>
    </dxf>
  </rfmt>
  <rfmt sheetId="3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0" start="0" length="0">
    <dxf>
      <fill>
        <patternFill patternType="solid">
          <bgColor rgb="FFF2F2F2"/>
        </patternFill>
      </fill>
    </dxf>
  </rfmt>
  <rfmt sheetId="3" sqref="W60" start="0" length="2147483647">
    <dxf>
      <font/>
    </dxf>
  </rfmt>
  <rfmt sheetId="3" sqref="W60" start="0" length="2147483647">
    <dxf>
      <font/>
    </dxf>
  </rfmt>
  <rfmt sheetId="3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0" start="0" length="0">
    <dxf>
      <fill>
        <patternFill patternType="solid">
          <bgColor rgb="FFF2F2F2"/>
        </patternFill>
      </fill>
    </dxf>
  </rfmt>
  <rfmt sheetId="3" sqref="X60" start="0" length="2147483647">
    <dxf>
      <font/>
    </dxf>
  </rfmt>
  <rfmt sheetId="3" sqref="X60" start="0" length="2147483647">
    <dxf>
      <font/>
    </dxf>
  </rfmt>
  <rfmt sheetId="3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0" start="0" length="0">
    <dxf>
      <fill>
        <patternFill patternType="solid">
          <bgColor rgb="FFF2F2F2"/>
        </patternFill>
      </fill>
    </dxf>
  </rfmt>
  <rfmt sheetId="3" sqref="Y60" start="0" length="2147483647">
    <dxf>
      <font/>
    </dxf>
  </rfmt>
  <rfmt sheetId="3" sqref="Y60" start="0" length="2147483647">
    <dxf>
      <font/>
    </dxf>
  </rfmt>
  <rfmt sheetId="3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0" start="0" length="0">
    <dxf>
      <fill>
        <patternFill patternType="solid">
          <bgColor rgb="FFF2F2F2"/>
        </patternFill>
      </fill>
    </dxf>
  </rfmt>
  <rfmt sheetId="3" sqref="Z60" start="0" length="2147483647">
    <dxf>
      <font/>
    </dxf>
  </rfmt>
  <rfmt sheetId="3" sqref="Z60" start="0" length="2147483647">
    <dxf>
      <font/>
    </dxf>
  </rfmt>
  <rfmt sheetId="3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0" start="0" length="0">
    <dxf>
      <fill>
        <patternFill patternType="solid">
          <bgColor rgb="FFF2F2F2"/>
        </patternFill>
      </fill>
    </dxf>
  </rfmt>
  <rfmt sheetId="3" sqref="AA60" start="0" length="2147483647">
    <dxf>
      <font/>
    </dxf>
  </rfmt>
  <rfmt sheetId="3" sqref="AA60" start="0" length="2147483647">
    <dxf>
      <font/>
    </dxf>
  </rfmt>
  <rfmt sheetId="3" sqref="A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60" start="0" length="0">
    <dxf>
      <fill>
        <patternFill patternType="solid">
          <bgColor rgb="FFF2F2F2"/>
        </patternFill>
      </fill>
    </dxf>
  </rfmt>
  <rfmt sheetId="3" sqref="AB60" start="0" length="2147483647">
    <dxf>
      <font/>
    </dxf>
  </rfmt>
  <rfmt sheetId="3" sqref="AB60" start="0" length="2147483647">
    <dxf>
      <font/>
    </dxf>
  </rfmt>
  <rcc rId="5195" sId="3">
    <nc r="B60">
      <v>19644</v>
    </nc>
  </rcc>
  <rfmt sheetId="3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0" start="0" length="2147483647">
    <dxf>
      <font/>
    </dxf>
  </rfmt>
  <rfmt sheetId="3" sqref="B60" start="0" length="2147483647">
    <dxf>
      <font/>
    </dxf>
  </rfmt>
  <rcc rId="5196" sId="3">
    <nc r="C60" t="inlineStr">
      <is>
        <t>GGAL US Equity</t>
      </is>
    </nc>
  </rcc>
  <rfmt sheetId="3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0" start="0" length="2147483647">
    <dxf>
      <font/>
    </dxf>
  </rfmt>
  <rfmt sheetId="3" sqref="C60" start="0" length="2147483647">
    <dxf>
      <font/>
    </dxf>
  </rfmt>
  <rcc rId="5197" sId="3">
    <nc r="E60" t="inlineStr">
      <is>
        <t>Grupo Financiero Galicia -ADR</t>
      </is>
    </nc>
  </rcc>
  <rfmt sheetId="3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0" start="0" length="2147483647">
    <dxf>
      <font/>
    </dxf>
  </rfmt>
  <rfmt sheetId="3" sqref="E60" start="0" length="2147483647">
    <dxf>
      <font/>
    </dxf>
  </rfmt>
  <rcc rId="5198" sId="3">
    <nc r="D60">
      <f>_xll.BDP(C60,$D$3)</f>
    </nc>
  </rcc>
  <rfmt sheetId="3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0" start="0" length="2147483647">
    <dxf>
      <font/>
    </dxf>
  </rfmt>
  <rfmt sheetId="3" sqref="D60" start="0" length="2147483647">
    <dxf>
      <font/>
    </dxf>
  </rfmt>
  <rcc rId="5199" sId="3">
    <nc r="F60">
      <f>_xll.BDP(C60,$F$3)</f>
    </nc>
  </rcc>
  <rfmt sheetId="3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0" start="0" length="2147483647">
    <dxf>
      <font/>
    </dxf>
  </rfmt>
  <rfmt sheetId="3" sqref="F60" start="0" length="2147483647">
    <dxf>
      <font/>
    </dxf>
  </rfmt>
  <rcc rId="5200" sId="3">
    <nc r="G60">
      <f>_xll.BDP(C60,$G$3)</f>
    </nc>
  </rcc>
  <rfmt sheetId="3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0" start="0" length="2147483647">
    <dxf>
      <font/>
    </dxf>
  </rfmt>
  <rfmt sheetId="3" sqref="G60" start="0" length="2147483647">
    <dxf>
      <font/>
    </dxf>
  </rfmt>
  <rcc rId="5201" sId="3">
    <nc r="V60">
      <f>_xll.BDH(C60,$V$3,$D$1,$D$1)</f>
    </nc>
  </rcc>
  <rfmt sheetId="3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0" start="0" length="0">
    <dxf>
      <fill>
        <patternFill patternType="solid">
          <bgColor rgb="FFF2F2F2"/>
        </patternFill>
      </fill>
    </dxf>
  </rfmt>
  <rfmt sheetId="3" sqref="V60" start="0" length="2147483647">
    <dxf>
      <font/>
    </dxf>
  </rfmt>
  <rfmt sheetId="3" sqref="V60" start="0" length="2147483647">
    <dxf>
      <font/>
    </dxf>
  </rfmt>
  <rcc rId="5202" sId="3">
    <nc r="H60">
      <f>IF(OR(OR(G60="#N/A N/A",G60="#N/A Real Time"),OR(F60="#N/A N/A",F60="#N/A Real Time")),0,  G60 - F60)</f>
    </nc>
  </rcc>
  <rfmt sheetId="3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0" start="0" length="2147483647">
    <dxf>
      <font/>
    </dxf>
  </rfmt>
  <rfmt sheetId="3" sqref="H60" start="0" length="2147483647">
    <dxf>
      <font/>
    </dxf>
  </rfmt>
  <rcc rId="5203" sId="3">
    <nc r="I60">
      <f>IF(OR(F60=0,F60="#N/A N/A"),0,H60 / F60*100)</f>
    </nc>
  </rcc>
  <rfmt sheetId="3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0" start="0" length="2147483647">
    <dxf>
      <font/>
    </dxf>
  </rfmt>
  <rfmt sheetId="3" sqref="I60" start="0" length="2147483647">
    <dxf>
      <font/>
    </dxf>
  </rfmt>
  <rcc rId="5204" sId="3" numFmtId="4">
    <nc r="J60">
      <v>62000</v>
    </nc>
  </rcc>
  <rfmt sheetId="3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0" start="0" length="2147483647">
    <dxf>
      <font/>
    </dxf>
  </rfmt>
  <rfmt sheetId="3" sqref="J60" start="0" length="2147483647">
    <dxf>
      <font/>
    </dxf>
  </rfmt>
  <rcc rId="5205" sId="3">
    <nc r="K60">
      <f>CONCATENATE(D69,D60, " Curncy")</f>
    </nc>
  </rcc>
  <rfmt sheetId="3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0" start="0" length="2147483647">
    <dxf>
      <font/>
    </dxf>
  </rfmt>
  <rfmt sheetId="3" sqref="K60" start="0" length="2147483647">
    <dxf>
      <font/>
    </dxf>
  </rfmt>
  <rcc rId="5206" sId="3">
    <nc r="L60">
      <f>IF(D60 = D69,1,_xll.BDP(K60,$L$3))</f>
    </nc>
  </rcc>
  <rfmt sheetId="3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0" start="0" length="2147483647">
    <dxf>
      <font/>
    </dxf>
  </rfmt>
  <rfmt sheetId="3" sqref="L60" start="0" length="2147483647">
    <dxf>
      <font/>
    </dxf>
  </rfmt>
  <rcc rId="5207" sId="3">
    <nc r="M60">
      <f>IF(D60 = D69,1,_xll.BDP(K60,$M$3)*L60)</f>
    </nc>
  </rcc>
  <rfmt sheetId="3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0" start="0" length="2147483647">
    <dxf>
      <font/>
    </dxf>
  </rfmt>
  <rfmt sheetId="3" sqref="M60" start="0" length="2147483647">
    <dxf>
      <font/>
    </dxf>
  </rfmt>
  <rcc rId="5208" sId="3">
    <nc r="N60">
      <f>H60*J60*R60/M60</f>
    </nc>
  </rcc>
  <rfmt sheetId="3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0" start="0" length="2147483647">
    <dxf>
      <font/>
    </dxf>
  </rfmt>
  <rfmt sheetId="3" sqref="N60" start="0" length="2147483647">
    <dxf>
      <font/>
    </dxf>
  </rfmt>
  <rcc rId="5209" sId="3">
    <nc r="O60">
      <f>N60 / U69</f>
    </nc>
  </rcc>
  <rfmt sheetId="3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0" start="0" length="2147483647">
    <dxf>
      <font/>
    </dxf>
  </rfmt>
  <rfmt sheetId="3" sqref="O60" start="0" length="2147483647">
    <dxf>
      <font/>
    </dxf>
  </rfmt>
  <rcc rId="5210" sId="3">
    <nc r="P60">
      <f>IF(J60=0,0,G60*J60*R60/M60)</f>
    </nc>
  </rcc>
  <rfmt sheetId="3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0" start="0" length="2147483647">
    <dxf>
      <font/>
    </dxf>
  </rfmt>
  <rfmt sheetId="3" sqref="P60" start="0" length="2147483647">
    <dxf>
      <font/>
    </dxf>
  </rfmt>
  <rcc rId="5211" sId="3">
    <nc r="Q60">
      <f>P60 / U69*100</f>
    </nc>
  </rcc>
  <rfmt sheetId="3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0" start="0" length="2147483647">
    <dxf>
      <font/>
    </dxf>
  </rfmt>
  <rfmt sheetId="3" sqref="Q60" start="0" length="2147483647">
    <dxf>
      <font/>
    </dxf>
  </rfmt>
  <rcc rId="5212" sId="3">
    <nc r="R60">
      <f>IF(EXACT(D60,UPPER(D60)),1,0.01)/T60</f>
    </nc>
  </rcc>
  <rfmt sheetId="3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0" start="0" length="2147483647">
    <dxf>
      <font/>
    </dxf>
  </rfmt>
  <rfmt sheetId="3" sqref="R60" start="0" length="2147483647">
    <dxf>
      <font/>
    </dxf>
  </rfmt>
  <rcc rId="5213" sId="3">
    <nc r="S60">
      <v>0</v>
    </nc>
  </rcc>
  <rfmt sheetId="3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0" start="0" length="2147483647">
    <dxf>
      <font/>
    </dxf>
  </rfmt>
  <rfmt sheetId="3" sqref="S60" start="0" length="2147483647">
    <dxf>
      <font/>
    </dxf>
  </rfmt>
  <rcc rId="5214" sId="3">
    <nc r="T60">
      <v>1</v>
    </nc>
  </rcc>
  <rfmt sheetId="3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0" start="0" length="2147483647">
    <dxf>
      <font/>
    </dxf>
  </rfmt>
  <rfmt sheetId="3" sqref="T60" start="0" length="2147483647">
    <dxf>
      <font/>
    </dxf>
  </rfmt>
  <rcc rId="5215" sId="3">
    <nc r="W60">
      <f>IF(OR(OR(F60="#N/A N/A",F60="#N/A Real Time"),OR(V60="#N/A N/A",V60="#N/A Real Time")),0,  F60 - V60)</f>
    </nc>
  </rcc>
  <rfmt sheetId="3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0" start="0" length="0">
    <dxf>
      <fill>
        <patternFill patternType="solid">
          <bgColor rgb="FFF2F2F2"/>
        </patternFill>
      </fill>
    </dxf>
  </rfmt>
  <rfmt sheetId="3" sqref="W60" start="0" length="2147483647">
    <dxf>
      <font/>
    </dxf>
  </rfmt>
  <rfmt sheetId="3" sqref="W60" start="0" length="2147483647">
    <dxf>
      <font/>
    </dxf>
  </rfmt>
  <rcc rId="5216" sId="3">
    <nc r="X60">
      <f>IF(OR(V60=0,V60="#N/A N/A"),0,W60 / V60*100)</f>
    </nc>
  </rcc>
  <rfmt sheetId="3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0" start="0" length="0">
    <dxf>
      <fill>
        <patternFill patternType="solid">
          <bgColor rgb="FFF2F2F2"/>
        </patternFill>
      </fill>
    </dxf>
  </rfmt>
  <rfmt sheetId="3" sqref="X60" start="0" length="2147483647">
    <dxf>
      <font/>
    </dxf>
  </rfmt>
  <rfmt sheetId="3" sqref="X60" start="0" length="2147483647">
    <dxf>
      <font/>
    </dxf>
  </rfmt>
  <rcc rId="5217" sId="3" numFmtId="4">
    <nc r="Y60">
      <v>62000</v>
    </nc>
  </rcc>
  <rfmt sheetId="3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0" start="0" length="0">
    <dxf>
      <fill>
        <patternFill patternType="solid">
          <bgColor rgb="FFF2F2F2"/>
        </patternFill>
      </fill>
    </dxf>
  </rfmt>
  <rfmt sheetId="3" sqref="Y60" start="0" length="2147483647">
    <dxf>
      <font/>
    </dxf>
  </rfmt>
  <rfmt sheetId="3" sqref="Y60" start="0" length="2147483647">
    <dxf>
      <font/>
    </dxf>
  </rfmt>
  <rcc rId="5218" sId="3">
    <nc r="Z60">
      <f>IF(D60 = D69,1,_xll.BDP(K60,$Z$3)*L60)</f>
    </nc>
  </rcc>
  <rfmt sheetId="3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0" start="0" length="0">
    <dxf>
      <fill>
        <patternFill patternType="solid">
          <bgColor rgb="FFF2F2F2"/>
        </patternFill>
      </fill>
    </dxf>
  </rfmt>
  <rfmt sheetId="3" sqref="Z60" start="0" length="2147483647">
    <dxf>
      <font/>
    </dxf>
  </rfmt>
  <rfmt sheetId="3" sqref="Z60" start="0" length="2147483647">
    <dxf>
      <font/>
    </dxf>
  </rfmt>
  <rcc rId="5219" sId="3">
    <nc r="AA60">
      <f>W60*Y60*R60/Z60 / AB69</f>
    </nc>
  </rcc>
  <rfmt sheetId="3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0" start="0" length="0">
    <dxf>
      <fill>
        <patternFill patternType="solid">
          <bgColor rgb="FFF2F2F2"/>
        </patternFill>
      </fill>
    </dxf>
  </rfmt>
  <rfmt sheetId="3" sqref="AA60" start="0" length="2147483647">
    <dxf>
      <font/>
    </dxf>
  </rfmt>
  <rfmt sheetId="3" sqref="AA60" start="0" length="2147483647">
    <dxf>
      <font/>
    </dxf>
  </rfmt>
  <rcc rId="5220" sId="3" numFmtId="4">
    <oc r="J62">
      <v>73805</v>
    </oc>
    <nc r="J62">
      <v>0</v>
    </nc>
  </rcc>
  <rcc rId="5221" sId="3" numFmtId="4">
    <oc r="Y62">
      <v>73805</v>
    </oc>
    <nc r="Y62">
      <v>0</v>
    </nc>
  </rcc>
  <rrc rId="5222" sId="3" ref="A63:XFD63" action="insert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</rrc>
  <rfmt sheetId="3" sqref="A63:AB63" start="0" length="0">
    <dxf>
      <fill>
        <patternFill patternType="none">
          <bgColor indexed="65"/>
        </patternFill>
      </fill>
    </dxf>
  </rfmt>
  <rfmt sheetId="3" sqref="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63" start="0" length="2147483647">
    <dxf>
      <font/>
    </dxf>
  </rfmt>
  <rfmt sheetId="3" sqref="A63" start="0" length="2147483647">
    <dxf>
      <font/>
    </dxf>
  </rfmt>
  <rfmt sheetId="3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3" start="0" length="2147483647">
    <dxf>
      <font/>
    </dxf>
  </rfmt>
  <rfmt sheetId="3" sqref="B63" start="0" length="2147483647">
    <dxf>
      <font/>
    </dxf>
  </rfmt>
  <rfmt sheetId="3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3" start="0" length="2147483647">
    <dxf>
      <font/>
    </dxf>
  </rfmt>
  <rfmt sheetId="3" sqref="C63" start="0" length="2147483647">
    <dxf>
      <font/>
    </dxf>
  </rfmt>
  <rfmt sheetId="3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3" start="0" length="2147483647">
    <dxf>
      <font/>
    </dxf>
  </rfmt>
  <rfmt sheetId="3" sqref="D63" start="0" length="2147483647">
    <dxf>
      <font/>
    </dxf>
  </rfmt>
  <rfmt sheetId="3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3" start="0" length="2147483647">
    <dxf>
      <font/>
    </dxf>
  </rfmt>
  <rfmt sheetId="3" sqref="E63" start="0" length="2147483647">
    <dxf>
      <font/>
    </dxf>
  </rfmt>
  <rfmt sheetId="3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3" start="0" length="2147483647">
    <dxf>
      <font/>
    </dxf>
  </rfmt>
  <rfmt sheetId="3" sqref="F63" start="0" length="2147483647">
    <dxf>
      <font/>
    </dxf>
  </rfmt>
  <rfmt sheetId="3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3" start="0" length="2147483647">
    <dxf>
      <font/>
    </dxf>
  </rfmt>
  <rfmt sheetId="3" sqref="G63" start="0" length="2147483647">
    <dxf>
      <font/>
    </dxf>
  </rfmt>
  <rfmt sheetId="3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3" start="0" length="2147483647">
    <dxf>
      <font/>
    </dxf>
  </rfmt>
  <rfmt sheetId="3" sqref="H63" start="0" length="2147483647">
    <dxf>
      <font/>
    </dxf>
  </rfmt>
  <rfmt sheetId="3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3" start="0" length="2147483647">
    <dxf>
      <font/>
    </dxf>
  </rfmt>
  <rfmt sheetId="3" sqref="I63" start="0" length="2147483647">
    <dxf>
      <font/>
    </dxf>
  </rfmt>
  <rfmt sheetId="3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3" start="0" length="2147483647">
    <dxf>
      <font/>
    </dxf>
  </rfmt>
  <rfmt sheetId="3" sqref="J63" start="0" length="2147483647">
    <dxf>
      <font/>
    </dxf>
  </rfmt>
  <rfmt sheetId="3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3" start="0" length="2147483647">
    <dxf>
      <font/>
    </dxf>
  </rfmt>
  <rfmt sheetId="3" sqref="K63" start="0" length="2147483647">
    <dxf>
      <font/>
    </dxf>
  </rfmt>
  <rfmt sheetId="3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3" start="0" length="2147483647">
    <dxf>
      <font/>
    </dxf>
  </rfmt>
  <rfmt sheetId="3" sqref="L63" start="0" length="2147483647">
    <dxf>
      <font/>
    </dxf>
  </rfmt>
  <rfmt sheetId="3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3" start="0" length="2147483647">
    <dxf>
      <font/>
    </dxf>
  </rfmt>
  <rfmt sheetId="3" sqref="M63" start="0" length="2147483647">
    <dxf>
      <font/>
    </dxf>
  </rfmt>
  <rfmt sheetId="3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3" start="0" length="2147483647">
    <dxf>
      <font/>
    </dxf>
  </rfmt>
  <rfmt sheetId="3" sqref="N63" start="0" length="2147483647">
    <dxf>
      <font/>
    </dxf>
  </rfmt>
  <rfmt sheetId="3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3" start="0" length="2147483647">
    <dxf>
      <font/>
    </dxf>
  </rfmt>
  <rfmt sheetId="3" sqref="O63" start="0" length="2147483647">
    <dxf>
      <font/>
    </dxf>
  </rfmt>
  <rfmt sheetId="3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3" start="0" length="2147483647">
    <dxf>
      <font/>
    </dxf>
  </rfmt>
  <rfmt sheetId="3" sqref="P63" start="0" length="2147483647">
    <dxf>
      <font/>
    </dxf>
  </rfmt>
  <rfmt sheetId="3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3" start="0" length="2147483647">
    <dxf>
      <font/>
    </dxf>
  </rfmt>
  <rfmt sheetId="3" sqref="Q63" start="0" length="2147483647">
    <dxf>
      <font/>
    </dxf>
  </rfmt>
  <rfmt sheetId="3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3" start="0" length="2147483647">
    <dxf>
      <font/>
    </dxf>
  </rfmt>
  <rfmt sheetId="3" sqref="R63" start="0" length="2147483647">
    <dxf>
      <font/>
    </dxf>
  </rfmt>
  <rfmt sheetId="3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3" start="0" length="2147483647">
    <dxf>
      <font/>
    </dxf>
  </rfmt>
  <rfmt sheetId="3" sqref="S63" start="0" length="2147483647">
    <dxf>
      <font/>
    </dxf>
  </rfmt>
  <rfmt sheetId="3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3" start="0" length="2147483647">
    <dxf>
      <font/>
    </dxf>
  </rfmt>
  <rfmt sheetId="3" sqref="T63" start="0" length="2147483647">
    <dxf>
      <font/>
    </dxf>
  </rfmt>
  <rfmt sheetId="3" sqref="U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63" start="0" length="2147483647">
    <dxf>
      <font/>
    </dxf>
  </rfmt>
  <rfmt sheetId="3" sqref="U63" start="0" length="2147483647">
    <dxf>
      <font/>
    </dxf>
  </rfmt>
  <rfmt sheetId="3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3" start="0" length="0">
    <dxf>
      <fill>
        <patternFill patternType="solid">
          <bgColor rgb="FFF2F2F2"/>
        </patternFill>
      </fill>
    </dxf>
  </rfmt>
  <rfmt sheetId="3" sqref="V63" start="0" length="2147483647">
    <dxf>
      <font/>
    </dxf>
  </rfmt>
  <rfmt sheetId="3" sqref="V63" start="0" length="2147483647">
    <dxf>
      <font/>
    </dxf>
  </rfmt>
  <rfmt sheetId="3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3" start="0" length="0">
    <dxf>
      <fill>
        <patternFill patternType="solid">
          <bgColor rgb="FFF2F2F2"/>
        </patternFill>
      </fill>
    </dxf>
  </rfmt>
  <rfmt sheetId="3" sqref="W63" start="0" length="2147483647">
    <dxf>
      <font/>
    </dxf>
  </rfmt>
  <rfmt sheetId="3" sqref="W63" start="0" length="2147483647">
    <dxf>
      <font/>
    </dxf>
  </rfmt>
  <rfmt sheetId="3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3" start="0" length="0">
    <dxf>
      <fill>
        <patternFill patternType="solid">
          <bgColor rgb="FFF2F2F2"/>
        </patternFill>
      </fill>
    </dxf>
  </rfmt>
  <rfmt sheetId="3" sqref="X63" start="0" length="2147483647">
    <dxf>
      <font/>
    </dxf>
  </rfmt>
  <rfmt sheetId="3" sqref="X63" start="0" length="2147483647">
    <dxf>
      <font/>
    </dxf>
  </rfmt>
  <rfmt sheetId="3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3" start="0" length="0">
    <dxf>
      <fill>
        <patternFill patternType="solid">
          <bgColor rgb="FFF2F2F2"/>
        </patternFill>
      </fill>
    </dxf>
  </rfmt>
  <rfmt sheetId="3" sqref="Y63" start="0" length="2147483647">
    <dxf>
      <font/>
    </dxf>
  </rfmt>
  <rfmt sheetId="3" sqref="Y63" start="0" length="2147483647">
    <dxf>
      <font/>
    </dxf>
  </rfmt>
  <rfmt sheetId="3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3" start="0" length="0">
    <dxf>
      <fill>
        <patternFill patternType="solid">
          <bgColor rgb="FFF2F2F2"/>
        </patternFill>
      </fill>
    </dxf>
  </rfmt>
  <rfmt sheetId="3" sqref="Z63" start="0" length="2147483647">
    <dxf>
      <font/>
    </dxf>
  </rfmt>
  <rfmt sheetId="3" sqref="Z63" start="0" length="2147483647">
    <dxf>
      <font/>
    </dxf>
  </rfmt>
  <rfmt sheetId="3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3" start="0" length="0">
    <dxf>
      <fill>
        <patternFill patternType="solid">
          <bgColor rgb="FFF2F2F2"/>
        </patternFill>
      </fill>
    </dxf>
  </rfmt>
  <rfmt sheetId="3" sqref="AA63" start="0" length="2147483647">
    <dxf>
      <font/>
    </dxf>
  </rfmt>
  <rfmt sheetId="3" sqref="AA63" start="0" length="2147483647">
    <dxf>
      <font/>
    </dxf>
  </rfmt>
  <rfmt sheetId="3" sqref="A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63" start="0" length="0">
    <dxf>
      <fill>
        <patternFill patternType="solid">
          <bgColor rgb="FFF2F2F2"/>
        </patternFill>
      </fill>
    </dxf>
  </rfmt>
  <rfmt sheetId="3" sqref="AB63" start="0" length="2147483647">
    <dxf>
      <font/>
    </dxf>
  </rfmt>
  <rfmt sheetId="3" sqref="AB63" start="0" length="2147483647">
    <dxf>
      <font/>
    </dxf>
  </rfmt>
  <rcc rId="5223" sId="3">
    <nc r="B63">
      <v>20170</v>
    </nc>
  </rcc>
  <rfmt sheetId="3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3" start="0" length="2147483647">
    <dxf>
      <font/>
    </dxf>
  </rfmt>
  <rfmt sheetId="3" sqref="B63" start="0" length="2147483647">
    <dxf>
      <font/>
    </dxf>
  </rfmt>
  <rcc rId="5224" sId="3">
    <nc r="C63" t="inlineStr">
      <is>
        <t>OXY US Equity</t>
      </is>
    </nc>
  </rcc>
  <rfmt sheetId="3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3" start="0" length="2147483647">
    <dxf>
      <font/>
    </dxf>
  </rfmt>
  <rfmt sheetId="3" sqref="C63" start="0" length="2147483647">
    <dxf>
      <font/>
    </dxf>
  </rfmt>
  <rcc rId="5225" sId="3">
    <nc r="E63" t="inlineStr">
      <is>
        <t>Occidental Petroleum</t>
      </is>
    </nc>
  </rcc>
  <rfmt sheetId="3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3" start="0" length="2147483647">
    <dxf>
      <font/>
    </dxf>
  </rfmt>
  <rfmt sheetId="3" sqref="E63" start="0" length="2147483647">
    <dxf>
      <font/>
    </dxf>
  </rfmt>
  <rcc rId="5226" sId="3">
    <nc r="D63">
      <f>_xll.BDP(C63,$D$3)</f>
    </nc>
  </rcc>
  <rfmt sheetId="3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3" start="0" length="2147483647">
    <dxf>
      <font/>
    </dxf>
  </rfmt>
  <rfmt sheetId="3" sqref="D63" start="0" length="2147483647">
    <dxf>
      <font/>
    </dxf>
  </rfmt>
  <rcc rId="5227" sId="3">
    <nc r="F63">
      <f>_xll.BDP(C63,$F$3)</f>
    </nc>
  </rcc>
  <rfmt sheetId="3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3" start="0" length="2147483647">
    <dxf>
      <font/>
    </dxf>
  </rfmt>
  <rfmt sheetId="3" sqref="F63" start="0" length="2147483647">
    <dxf>
      <font/>
    </dxf>
  </rfmt>
  <rcc rId="5228" sId="3">
    <nc r="G63">
      <f>_xll.BDP(C63,$G$3)</f>
    </nc>
  </rcc>
  <rfmt sheetId="3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3" start="0" length="2147483647">
    <dxf>
      <font/>
    </dxf>
  </rfmt>
  <rfmt sheetId="3" sqref="G63" start="0" length="2147483647">
    <dxf>
      <font/>
    </dxf>
  </rfmt>
  <rcc rId="5229" sId="3">
    <nc r="V63">
      <f>_xll.BDH(C63,$V$3,$D$1,$D$1)</f>
    </nc>
  </rcc>
  <rfmt sheetId="3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3" start="0" length="0">
    <dxf>
      <fill>
        <patternFill patternType="solid">
          <bgColor rgb="FFF2F2F2"/>
        </patternFill>
      </fill>
    </dxf>
  </rfmt>
  <rfmt sheetId="3" sqref="V63" start="0" length="2147483647">
    <dxf>
      <font/>
    </dxf>
  </rfmt>
  <rfmt sheetId="3" sqref="V63" start="0" length="2147483647">
    <dxf>
      <font/>
    </dxf>
  </rfmt>
  <rcc rId="5230" sId="3">
    <nc r="H63">
      <f>IF(OR(OR(G63="#N/A N/A",G63="#N/A Real Time"),OR(F63="#N/A N/A",F63="#N/A Real Time")),0,  G63 - F63)</f>
    </nc>
  </rcc>
  <rfmt sheetId="3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3" start="0" length="2147483647">
    <dxf>
      <font/>
    </dxf>
  </rfmt>
  <rfmt sheetId="3" sqref="H63" start="0" length="2147483647">
    <dxf>
      <font/>
    </dxf>
  </rfmt>
  <rcc rId="5231" sId="3">
    <nc r="I63">
      <f>IF(OR(F63=0,F63="#N/A N/A"),0,H63 / F63*100)</f>
    </nc>
  </rcc>
  <rfmt sheetId="3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3" start="0" length="2147483647">
    <dxf>
      <font/>
    </dxf>
  </rfmt>
  <rfmt sheetId="3" sqref="I63" start="0" length="2147483647">
    <dxf>
      <font/>
    </dxf>
  </rfmt>
  <rcc rId="5232" sId="3" numFmtId="4">
    <nc r="J63">
      <v>29400</v>
    </nc>
  </rcc>
  <rfmt sheetId="3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3" start="0" length="2147483647">
    <dxf>
      <font/>
    </dxf>
  </rfmt>
  <rfmt sheetId="3" sqref="J63" start="0" length="2147483647">
    <dxf>
      <font/>
    </dxf>
  </rfmt>
  <rcc rId="5233" sId="3">
    <nc r="K63">
      <f>CONCATENATE(D70,D63, " Curncy")</f>
    </nc>
  </rcc>
  <rfmt sheetId="3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3" start="0" length="2147483647">
    <dxf>
      <font/>
    </dxf>
  </rfmt>
  <rfmt sheetId="3" sqref="K63" start="0" length="2147483647">
    <dxf>
      <font/>
    </dxf>
  </rfmt>
  <rcc rId="5234" sId="3">
    <nc r="L63">
      <f>IF(D63 = D70,1,_xll.BDP(K63,$L$3))</f>
    </nc>
  </rcc>
  <rfmt sheetId="3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3" start="0" length="2147483647">
    <dxf>
      <font/>
    </dxf>
  </rfmt>
  <rfmt sheetId="3" sqref="L63" start="0" length="2147483647">
    <dxf>
      <font/>
    </dxf>
  </rfmt>
  <rcc rId="5235" sId="3">
    <nc r="M63">
      <f>IF(D63 = D70,1,_xll.BDP(K63,$M$3)*L63)</f>
    </nc>
  </rcc>
  <rfmt sheetId="3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3" start="0" length="2147483647">
    <dxf>
      <font/>
    </dxf>
  </rfmt>
  <rfmt sheetId="3" sqref="M63" start="0" length="2147483647">
    <dxf>
      <font/>
    </dxf>
  </rfmt>
  <rcc rId="5236" sId="3">
    <nc r="N63">
      <f>H63*J63*R63/M63</f>
    </nc>
  </rcc>
  <rfmt sheetId="3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3" start="0" length="2147483647">
    <dxf>
      <font/>
    </dxf>
  </rfmt>
  <rfmt sheetId="3" sqref="N63" start="0" length="2147483647">
    <dxf>
      <font/>
    </dxf>
  </rfmt>
  <rcc rId="5237" sId="3">
    <nc r="O63">
      <f>N63 / U70</f>
    </nc>
  </rcc>
  <rfmt sheetId="3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3" start="0" length="2147483647">
    <dxf>
      <font/>
    </dxf>
  </rfmt>
  <rfmt sheetId="3" sqref="O63" start="0" length="2147483647">
    <dxf>
      <font/>
    </dxf>
  </rfmt>
  <rcc rId="5238" sId="3">
    <nc r="P63">
      <f>IF(J63=0,0,G63*J63*R63/M63)</f>
    </nc>
  </rcc>
  <rfmt sheetId="3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3" start="0" length="2147483647">
    <dxf>
      <font/>
    </dxf>
  </rfmt>
  <rfmt sheetId="3" sqref="P63" start="0" length="2147483647">
    <dxf>
      <font/>
    </dxf>
  </rfmt>
  <rcc rId="5239" sId="3">
    <nc r="Q63">
      <f>P63 / U70*100</f>
    </nc>
  </rcc>
  <rfmt sheetId="3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3" start="0" length="2147483647">
    <dxf>
      <font/>
    </dxf>
  </rfmt>
  <rfmt sheetId="3" sqref="Q63" start="0" length="2147483647">
    <dxf>
      <font/>
    </dxf>
  </rfmt>
  <rcc rId="5240" sId="3">
    <nc r="R63">
      <f>IF(EXACT(D63,UPPER(D63)),1,0.01)/T63</f>
    </nc>
  </rcc>
  <rfmt sheetId="3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3" start="0" length="2147483647">
    <dxf>
      <font/>
    </dxf>
  </rfmt>
  <rfmt sheetId="3" sqref="R63" start="0" length="2147483647">
    <dxf>
      <font/>
    </dxf>
  </rfmt>
  <rcc rId="5241" sId="3">
    <nc r="S63">
      <v>0</v>
    </nc>
  </rcc>
  <rfmt sheetId="3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3" start="0" length="2147483647">
    <dxf>
      <font/>
    </dxf>
  </rfmt>
  <rfmt sheetId="3" sqref="S63" start="0" length="2147483647">
    <dxf>
      <font/>
    </dxf>
  </rfmt>
  <rcc rId="5242" sId="3">
    <nc r="T63">
      <v>1</v>
    </nc>
  </rcc>
  <rfmt sheetId="3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3" start="0" length="2147483647">
    <dxf>
      <font/>
    </dxf>
  </rfmt>
  <rfmt sheetId="3" sqref="T63" start="0" length="2147483647">
    <dxf>
      <font/>
    </dxf>
  </rfmt>
  <rcc rId="5243" sId="3">
    <nc r="W63">
      <f>IF(OR(OR(F63="#N/A N/A",F63="#N/A Real Time"),OR(V63="#N/A N/A",V63="#N/A Real Time")),0,  F63 - V63)</f>
    </nc>
  </rcc>
  <rfmt sheetId="3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3" start="0" length="0">
    <dxf>
      <fill>
        <patternFill patternType="solid">
          <bgColor rgb="FFF2F2F2"/>
        </patternFill>
      </fill>
    </dxf>
  </rfmt>
  <rfmt sheetId="3" sqref="W63" start="0" length="2147483647">
    <dxf>
      <font/>
    </dxf>
  </rfmt>
  <rfmt sheetId="3" sqref="W63" start="0" length="2147483647">
    <dxf>
      <font/>
    </dxf>
  </rfmt>
  <rcc rId="5244" sId="3">
    <nc r="X63">
      <f>IF(OR(V63=0,V63="#N/A N/A"),0,W63 / V63*100)</f>
    </nc>
  </rcc>
  <rfmt sheetId="3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3" start="0" length="0">
    <dxf>
      <fill>
        <patternFill patternType="solid">
          <bgColor rgb="FFF2F2F2"/>
        </patternFill>
      </fill>
    </dxf>
  </rfmt>
  <rfmt sheetId="3" sqref="X63" start="0" length="2147483647">
    <dxf>
      <font/>
    </dxf>
  </rfmt>
  <rfmt sheetId="3" sqref="X63" start="0" length="2147483647">
    <dxf>
      <font/>
    </dxf>
  </rfmt>
  <rcc rId="5245" sId="3" numFmtId="4">
    <nc r="Y63">
      <v>29400</v>
    </nc>
  </rcc>
  <rfmt sheetId="3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3" start="0" length="0">
    <dxf>
      <fill>
        <patternFill patternType="solid">
          <bgColor rgb="FFF2F2F2"/>
        </patternFill>
      </fill>
    </dxf>
  </rfmt>
  <rfmt sheetId="3" sqref="Y63" start="0" length="2147483647">
    <dxf>
      <font/>
    </dxf>
  </rfmt>
  <rfmt sheetId="3" sqref="Y63" start="0" length="2147483647">
    <dxf>
      <font/>
    </dxf>
  </rfmt>
  <rcc rId="5246" sId="3">
    <nc r="Z63">
      <f>IF(D63 = D70,1,_xll.BDP(K63,$Z$3)*L63)</f>
    </nc>
  </rcc>
  <rfmt sheetId="3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3" start="0" length="0">
    <dxf>
      <fill>
        <patternFill patternType="solid">
          <bgColor rgb="FFF2F2F2"/>
        </patternFill>
      </fill>
    </dxf>
  </rfmt>
  <rfmt sheetId="3" sqref="Z63" start="0" length="2147483647">
    <dxf>
      <font/>
    </dxf>
  </rfmt>
  <rfmt sheetId="3" sqref="Z63" start="0" length="2147483647">
    <dxf>
      <font/>
    </dxf>
  </rfmt>
  <rcc rId="5247" sId="3">
    <nc r="AA63">
      <f>W63*Y63*R63/Z63 / AB70</f>
    </nc>
  </rcc>
  <rfmt sheetId="3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3" start="0" length="0">
    <dxf>
      <fill>
        <patternFill patternType="solid">
          <bgColor rgb="FFF2F2F2"/>
        </patternFill>
      </fill>
    </dxf>
  </rfmt>
  <rfmt sheetId="3" sqref="AA63" start="0" length="2147483647">
    <dxf>
      <font/>
    </dxf>
  </rfmt>
  <rfmt sheetId="3" sqref="AA63" start="0" length="2147483647">
    <dxf>
      <font/>
    </dxf>
  </rfmt>
  <rcc rId="5248" sId="3" numFmtId="4">
    <oc r="J65">
      <v>1535000</v>
    </oc>
    <nc r="J65">
      <v>1125385</v>
    </nc>
  </rcc>
  <rcc rId="5249" sId="3" numFmtId="4">
    <oc r="Y65">
      <v>1535000</v>
    </oc>
    <nc r="Y65">
      <v>1125385</v>
    </nc>
  </rcc>
  <rcc rId="5250" sId="3" numFmtId="4">
    <oc r="J66">
      <v>962658</v>
    </oc>
    <nc r="J66">
      <v>508458</v>
    </nc>
  </rcc>
  <rcc rId="5251" sId="3" numFmtId="4">
    <oc r="J67">
      <v>128222</v>
    </oc>
    <nc r="J67">
      <v>137391</v>
    </nc>
  </rcc>
  <rcc rId="5252" sId="3" numFmtId="4">
    <oc r="Y67">
      <v>128222</v>
    </oc>
    <nc r="Y67">
      <v>137391</v>
    </nc>
  </rcc>
  <rrc rId="5253" sId="3" ref="A62:XFD62" action="deleteRow">
    <undo index="8" exp="area" ref3D="1" dr="$AB$1:$AB$1048576" dn="Z_AD46497A_B353_49B5_8E30_BDB4EF8F6988_.wvu.Cols" sId="3"/>
    <undo index="6" exp="area" ref3D="1" dr="$Y$1:$Z$1048576" dn="Z_AD46497A_B353_49B5_8E30_BDB4EF8F6988_.wvu.Cols" sId="3"/>
    <undo index="4" exp="area" ref3D="1" dr="$R$1:$W$1048576" dn="Z_AD46497A_B353_49B5_8E30_BDB4EF8F6988_.wvu.Cols" sId="3"/>
    <undo index="2" exp="area" ref3D="1" dr="$K$1:$L$1048576" dn="Z_AD46497A_B353_49B5_8E30_BDB4EF8F6988_.wvu.Cols" sId="3"/>
    <undo index="1" exp="area" ref3D="1" dr="$A$1:$D$1048576" dn="Z_AD46497A_B353_49B5_8E30_BDB4EF8F6988_.wvu.Cols" sId="3"/>
    <rfmt sheetId="3" xfDxf="1" sqref="A62:XFD62" start="0" length="0">
      <dxf>
        <font/>
      </dxf>
    </rfmt>
    <rfmt sheetId="3" sqref="A62" start="0" length="0">
      <dxf>
        <font>
          <sz val="9"/>
          <color theme="1"/>
          <name val="Arial"/>
          <scheme val="none"/>
        </font>
      </dxf>
    </rfmt>
    <rcc rId="0" sId="3" dxf="1">
      <nc r="B62">
        <v>3300</v>
      </nc>
      <ndxf>
        <font>
          <sz val="9"/>
          <color theme="1"/>
          <name val="Arial"/>
          <scheme val="none"/>
        </font>
      </ndxf>
    </rcc>
    <rcc rId="0" sId="3" dxf="1">
      <nc r="C62" t="inlineStr">
        <is>
          <t>MON US Equity</t>
        </is>
      </nc>
      <ndxf>
        <font>
          <sz val="9"/>
          <color theme="1"/>
          <name val="Arial"/>
          <scheme val="none"/>
        </font>
      </ndxf>
    </rcc>
    <rcc rId="0" sId="3" dxf="1">
      <nc r="D62">
        <f>_xll.BDP(C62,$D$3)</f>
      </nc>
      <ndxf>
        <font>
          <sz val="9"/>
          <color theme="1"/>
          <name val="Arial"/>
          <scheme val="none"/>
        </font>
      </ndxf>
    </rcc>
    <rcc rId="0" sId="3" dxf="1">
      <nc r="E62" t="inlineStr">
        <is>
          <t>Monsanto</t>
        </is>
      </nc>
      <ndxf>
        <font>
          <sz val="9"/>
          <color theme="1"/>
          <name val="Arial"/>
          <scheme val="none"/>
        </font>
      </ndxf>
    </rcc>
    <rcc rId="0" sId="3" s="1" dxf="1">
      <nc r="F62">
        <f>_xll.BDP(C62,$F$3)</f>
      </nc>
      <ndxf>
        <numFmt numFmtId="164" formatCode="_(* #,##0.00_);_(* \(#,##0.00\);_(* &quot;-&quot;??_);_(@_)"/>
      </ndxf>
    </rcc>
    <rcc rId="0" sId="3" s="1" dxf="1">
      <nc r="G62">
        <f>_xll.BDP(C62,$G$3)</f>
      </nc>
      <ndxf>
        <numFmt numFmtId="164" formatCode="_(* #,##0.00_);_(* \(#,##0.00\);_(* &quot;-&quot;??_);_(@_)"/>
      </ndxf>
    </rcc>
    <rcc rId="0" sId="3" s="1" dxf="1">
      <nc r="H62">
        <f>IF(OR(OR(G62="#N/A N/A",G62="#N/A Real Time"),OR(F62="#N/A N/A",F62="#N/A Real Time")),0,  G62 - F62)</f>
      </nc>
      <ndxf>
        <numFmt numFmtId="2" formatCode="0.00"/>
      </ndxf>
    </rcc>
    <rcc rId="0" sId="3" s="1" dxf="1">
      <nc r="I62">
        <f>IF(OR(F62=0,F62="#N/A N/A"),0,H62 / F62*100)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3" s="1" dxf="1" numFmtId="4">
      <nc r="J62">
        <v>0</v>
      </nc>
      <ndxf>
        <numFmt numFmtId="170" formatCode="#,##0_ ;[Red]\-#,##0\ "/>
        <alignment horizontal="right" readingOrder="0"/>
      </ndxf>
    </rcc>
    <rcc rId="0" sId="3" dxf="1">
      <nc r="K62">
        <f>CONCATENATE(D70,D62, " Curncy")</f>
      </nc>
      <ndxf>
        <font>
          <sz val="9"/>
          <color theme="1"/>
          <name val="Arial"/>
          <scheme val="none"/>
        </font>
      </ndxf>
    </rcc>
    <rcc rId="0" sId="3" dxf="1">
      <nc r="L62">
        <f>IF(D62 = D70,1,_xll.BDP(K62,$L$3))</f>
      </nc>
      <ndxf>
        <font>
          <sz val="9"/>
          <color theme="1"/>
          <name val="Arial"/>
          <scheme val="none"/>
        </font>
      </ndxf>
    </rcc>
    <rcc rId="0" sId="3" s="1" dxf="1">
      <nc r="M62">
        <f>IF(D62 = D70,1,_xll.BDP(K62,$M$3)*L62)</f>
      </nc>
      <ndxf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3" s="1" dxf="1">
      <nc r="N62">
        <f>H62*J62*R62/M62</f>
      </nc>
      <ndxf>
        <numFmt numFmtId="170" formatCode="#,##0_ ;[Red]\-#,##0\ "/>
        <alignment horizontal="right" readingOrder="0"/>
      </ndxf>
    </rcc>
    <rcc rId="0" sId="3" s="1" dxf="1">
      <nc r="O62">
        <f>N62 / U70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3" s="1" dxf="1">
      <nc r="P62">
        <f>IF(J62=0,0,G62*J62*R62/M62)</f>
      </nc>
      <ndxf>
        <numFmt numFmtId="167" formatCode="#,##0;[Red]#,##0"/>
      </ndxf>
    </rcc>
    <rcc rId="0" sId="3" s="1" dxf="1">
      <nc r="Q62">
        <f>P62 / U70*100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3" dxf="1">
      <nc r="R62">
        <f>IF(EXACT(D62,UPPER(D62)),1,0.01)/T62</f>
      </nc>
      <ndxf>
        <font>
          <sz val="9"/>
          <color theme="1"/>
          <name val="Arial"/>
          <scheme val="none"/>
        </font>
      </ndxf>
    </rcc>
    <rcc rId="0" sId="3" dxf="1">
      <nc r="S62">
        <v>0</v>
      </nc>
      <ndxf>
        <font>
          <sz val="9"/>
          <color theme="1"/>
          <name val="Arial"/>
          <scheme val="none"/>
        </font>
      </ndxf>
    </rcc>
    <rcc rId="0" sId="3" dxf="1">
      <nc r="T62">
        <v>1</v>
      </nc>
      <ndxf>
        <font>
          <sz val="9"/>
          <color theme="1"/>
          <name val="Arial"/>
          <scheme val="none"/>
        </font>
      </ndxf>
    </rcc>
    <rfmt sheetId="3" sqref="U62" start="0" length="0">
      <dxf>
        <font>
          <sz val="9"/>
          <color theme="1"/>
          <name val="Arial"/>
          <scheme val="none"/>
        </font>
      </dxf>
    </rfmt>
    <rcc rId="0" sId="3" s="1" dxf="1">
      <nc r="V62">
        <f>_xll.BDH(C62,$V$3,$D$1,$D$1)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W62">
        <f>IF(OR(OR(F62="#N/A N/A",F62="#N/A Real Time"),OR(V62="#N/A N/A",V62="#N/A Real Time")),0,  F62 - V62)</f>
      </nc>
      <ndxf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3" s="1" dxf="1">
      <nc r="X62">
        <f>IF(OR(V62=0,V62="#N/A N/A"),0,W62 / V62*100)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3" s="1" dxf="1" numFmtId="4">
      <nc r="Y62">
        <v>0</v>
      </nc>
      <ndxf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3" s="1" dxf="1">
      <nc r="Z62">
        <f>IF(D62 = D70,1,_xll.BDP(K62,$Z$3)*L62)</f>
      </nc>
      <ndxf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3" s="1" dxf="1">
      <nc r="AA62">
        <f>W62*Y62*R62/Z62 / AB70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3" sqref="AB62" start="0" length="0">
      <dxf>
        <font>
          <sz val="9"/>
          <color theme="1"/>
          <name val="Arial"/>
          <scheme val="none"/>
        </font>
        <fill>
          <patternFill patternType="solid">
            <bgColor rgb="FFF2F2F2"/>
          </patternFill>
        </fill>
      </dxf>
    </rfmt>
    <rfmt sheetId="3" sqref="AC62" start="0" length="0">
      <dxf>
        <font>
          <sz val="9"/>
          <color theme="1"/>
          <name val="Arial"/>
          <scheme val="none"/>
        </font>
      </dxf>
    </rfmt>
    <rfmt sheetId="3" sqref="AD62" start="0" length="0">
      <dxf>
        <font>
          <sz val="9"/>
          <color theme="1"/>
          <name val="Arial"/>
          <scheme val="none"/>
        </font>
      </dxf>
    </rfmt>
    <rfmt sheetId="3" sqref="AE62" start="0" length="0">
      <dxf>
        <font>
          <sz val="9"/>
          <color theme="1"/>
          <name val="Arial"/>
          <scheme val="none"/>
        </font>
      </dxf>
    </rfmt>
    <rfmt sheetId="3" sqref="AF62" start="0" length="0">
      <dxf>
        <font>
          <sz val="9"/>
          <color theme="1"/>
          <name val="Arial"/>
          <scheme val="none"/>
        </font>
      </dxf>
    </rfmt>
    <rfmt sheetId="3" sqref="AG62" start="0" length="0">
      <dxf>
        <font>
          <sz val="9"/>
          <color theme="1"/>
          <name val="Arial"/>
          <scheme val="none"/>
        </font>
      </dxf>
    </rfmt>
    <rfmt sheetId="3" sqref="AH62" start="0" length="0">
      <dxf>
        <font>
          <sz val="9"/>
          <color theme="1"/>
          <name val="Arial"/>
          <scheme val="none"/>
        </font>
      </dxf>
    </rfmt>
    <rfmt sheetId="3" sqref="AI62" start="0" length="0">
      <dxf>
        <font>
          <sz val="9"/>
          <color theme="1"/>
          <name val="Arial"/>
          <scheme val="none"/>
        </font>
      </dxf>
    </rfmt>
    <rfmt sheetId="3" sqref="AJ62" start="0" length="0">
      <dxf>
        <font>
          <sz val="9"/>
          <color theme="1"/>
          <name val="Arial"/>
          <scheme val="none"/>
        </font>
      </dxf>
    </rfmt>
    <rfmt sheetId="3" sqref="AK62" start="0" length="0">
      <dxf>
        <font>
          <sz val="9"/>
          <color theme="1"/>
          <name val="Arial"/>
          <scheme val="none"/>
        </font>
      </dxf>
    </rfmt>
    <rfmt sheetId="3" sqref="AL62" start="0" length="0">
      <dxf>
        <font>
          <sz val="9"/>
          <color theme="1"/>
          <name val="Arial"/>
          <scheme val="none"/>
        </font>
      </dxf>
    </rfmt>
    <rfmt sheetId="3" sqref="AM62" start="0" length="0">
      <dxf>
        <font>
          <sz val="9"/>
          <color theme="1"/>
          <name val="Arial"/>
          <scheme val="none"/>
        </font>
      </dxf>
    </rfmt>
  </rrc>
  <rfmt sheetId="3" sqref="A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67" start="0" length="2147483647">
    <dxf>
      <font>
        <b/>
      </font>
    </dxf>
  </rfmt>
  <rfmt sheetId="3" sqref="A67" start="0" length="2147483647">
    <dxf>
      <font/>
    </dxf>
  </rfmt>
  <rfmt sheetId="3" sqref="A67" start="0" length="0">
    <dxf>
      <border>
        <left/>
        <right/>
        <top style="thin">
          <color indexed="64"/>
        </top>
        <bottom/>
      </border>
    </dxf>
  </rfmt>
  <rfmt sheetId="3" sqref="A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B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B67" start="0" length="2147483647">
    <dxf>
      <font>
        <b/>
      </font>
    </dxf>
  </rfmt>
  <rfmt sheetId="3" sqref="B67" start="0" length="2147483647">
    <dxf>
      <font/>
    </dxf>
  </rfmt>
  <rfmt sheetId="3" sqref="B67" start="0" length="0">
    <dxf>
      <border>
        <left/>
        <right/>
        <top style="thin">
          <color indexed="64"/>
        </top>
        <bottom/>
      </border>
    </dxf>
  </rfmt>
  <rfmt sheetId="3" sqref="B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C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C67" start="0" length="2147483647">
    <dxf>
      <font>
        <b/>
      </font>
    </dxf>
  </rfmt>
  <rfmt sheetId="3" sqref="C67" start="0" length="2147483647">
    <dxf>
      <font/>
    </dxf>
  </rfmt>
  <rfmt sheetId="3" sqref="C67" start="0" length="0">
    <dxf>
      <border>
        <left/>
        <right/>
        <top style="thin">
          <color indexed="64"/>
        </top>
        <bottom/>
      </border>
    </dxf>
  </rfmt>
  <rfmt sheetId="3" sqref="C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D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D67" start="0" length="2147483647">
    <dxf>
      <font>
        <b/>
      </font>
    </dxf>
  </rfmt>
  <rfmt sheetId="3" sqref="D67" start="0" length="2147483647">
    <dxf>
      <font/>
    </dxf>
  </rfmt>
  <rfmt sheetId="3" sqref="D67" start="0" length="0">
    <dxf>
      <border>
        <left/>
        <right/>
        <top style="thin">
          <color indexed="64"/>
        </top>
        <bottom/>
      </border>
    </dxf>
  </rfmt>
  <rfmt sheetId="3" sqref="D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E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E67" start="0" length="2147483647">
    <dxf>
      <font>
        <b/>
      </font>
    </dxf>
  </rfmt>
  <rfmt sheetId="3" sqref="E67" start="0" length="2147483647">
    <dxf>
      <font/>
    </dxf>
  </rfmt>
  <rfmt sheetId="3" sqref="E67" start="0" length="0">
    <dxf>
      <border>
        <left/>
        <right/>
        <top style="thin">
          <color indexed="64"/>
        </top>
        <bottom/>
      </border>
    </dxf>
  </rfmt>
  <rfmt sheetId="3" sqref="E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F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F67" start="0" length="2147483647">
    <dxf>
      <font>
        <b/>
      </font>
    </dxf>
  </rfmt>
  <rfmt sheetId="3" sqref="F67" start="0" length="2147483647">
    <dxf>
      <font/>
    </dxf>
  </rfmt>
  <rfmt sheetId="3" sqref="F67" start="0" length="0">
    <dxf>
      <border>
        <left/>
        <right/>
        <top style="thin">
          <color indexed="64"/>
        </top>
        <bottom/>
      </border>
    </dxf>
  </rfmt>
  <rfmt sheetId="3" sqref="F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G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G67" start="0" length="2147483647">
    <dxf>
      <font>
        <b/>
      </font>
    </dxf>
  </rfmt>
  <rfmt sheetId="3" sqref="G67" start="0" length="2147483647">
    <dxf>
      <font/>
    </dxf>
  </rfmt>
  <rfmt sheetId="3" sqref="G67" start="0" length="0">
    <dxf>
      <border>
        <left/>
        <right/>
        <top style="thin">
          <color indexed="64"/>
        </top>
        <bottom/>
      </border>
    </dxf>
  </rfmt>
  <rfmt sheetId="3" sqref="G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H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H67" start="0" length="2147483647">
    <dxf>
      <font>
        <b/>
      </font>
    </dxf>
  </rfmt>
  <rfmt sheetId="3" sqref="H67" start="0" length="2147483647">
    <dxf>
      <font/>
    </dxf>
  </rfmt>
  <rfmt sheetId="3" sqref="H67" start="0" length="0">
    <dxf>
      <border>
        <left/>
        <right/>
        <top style="thin">
          <color indexed="64"/>
        </top>
        <bottom/>
      </border>
    </dxf>
  </rfmt>
  <rfmt sheetId="3" sqref="H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I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I67" start="0" length="2147483647">
    <dxf>
      <font>
        <b/>
      </font>
    </dxf>
  </rfmt>
  <rfmt sheetId="3" sqref="I67" start="0" length="2147483647">
    <dxf>
      <font/>
    </dxf>
  </rfmt>
  <rfmt sheetId="3" sqref="I67" start="0" length="0">
    <dxf>
      <border>
        <left/>
        <right/>
        <top style="thin">
          <color indexed="64"/>
        </top>
        <bottom/>
      </border>
    </dxf>
  </rfmt>
  <rfmt sheetId="3" sqref="I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J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J67" start="0" length="2147483647">
    <dxf>
      <font>
        <b/>
      </font>
    </dxf>
  </rfmt>
  <rfmt sheetId="3" sqref="J67" start="0" length="2147483647">
    <dxf>
      <font/>
    </dxf>
  </rfmt>
  <rfmt sheetId="3" sqref="J67" start="0" length="0">
    <dxf>
      <border>
        <left/>
        <right/>
        <top style="thin">
          <color indexed="64"/>
        </top>
        <bottom/>
      </border>
    </dxf>
  </rfmt>
  <rfmt sheetId="3" sqref="J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K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K67" start="0" length="2147483647">
    <dxf>
      <font>
        <b/>
      </font>
    </dxf>
  </rfmt>
  <rfmt sheetId="3" sqref="K67" start="0" length="2147483647">
    <dxf>
      <font/>
    </dxf>
  </rfmt>
  <rfmt sheetId="3" sqref="K67" start="0" length="0">
    <dxf>
      <border>
        <left/>
        <right/>
        <top style="thin">
          <color indexed="64"/>
        </top>
        <bottom/>
      </border>
    </dxf>
  </rfmt>
  <rfmt sheetId="3" sqref="K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L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L67" start="0" length="2147483647">
    <dxf>
      <font>
        <b/>
      </font>
    </dxf>
  </rfmt>
  <rfmt sheetId="3" sqref="L67" start="0" length="2147483647">
    <dxf>
      <font/>
    </dxf>
  </rfmt>
  <rfmt sheetId="3" sqref="L67" start="0" length="0">
    <dxf>
      <border>
        <left/>
        <right/>
        <top style="thin">
          <color indexed="64"/>
        </top>
        <bottom/>
      </border>
    </dxf>
  </rfmt>
  <rfmt sheetId="3" sqref="L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M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M67" start="0" length="2147483647">
    <dxf>
      <font>
        <b/>
      </font>
    </dxf>
  </rfmt>
  <rfmt sheetId="3" sqref="M67" start="0" length="2147483647">
    <dxf>
      <font/>
    </dxf>
  </rfmt>
  <rfmt sheetId="3" sqref="M67" start="0" length="0">
    <dxf>
      <border>
        <left/>
        <right/>
        <top style="thin">
          <color indexed="64"/>
        </top>
        <bottom/>
      </border>
    </dxf>
  </rfmt>
  <rfmt sheetId="3" sqref="M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4" sId="3">
    <oc r="N67">
      <f xml:space="preserve"> SUM(N55:N66)</f>
    </oc>
    <nc r="N67">
      <f xml:space="preserve"> SUM(N55:N66)</f>
    </nc>
  </rcc>
  <rfmt sheetId="3" sqref="N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N67" start="0" length="2147483647">
    <dxf>
      <font>
        <b/>
      </font>
    </dxf>
  </rfmt>
  <rfmt sheetId="3" sqref="N67" start="0" length="2147483647">
    <dxf>
      <font/>
    </dxf>
  </rfmt>
  <rfmt sheetId="3" sqref="N67" start="0" length="0">
    <dxf>
      <border>
        <left/>
        <right/>
        <top style="thin">
          <color indexed="64"/>
        </top>
        <bottom/>
      </border>
    </dxf>
  </rfmt>
  <rfmt sheetId="3" sqref="N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5" sId="3">
    <oc r="O67">
      <f xml:space="preserve"> SUM(O55:O66)</f>
    </oc>
    <nc r="O67">
      <f xml:space="preserve"> SUM(O55:O66)</f>
    </nc>
  </rcc>
  <rfmt sheetId="3" sqref="O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O67" start="0" length="2147483647">
    <dxf>
      <font/>
    </dxf>
  </rfmt>
  <rfmt sheetId="3" sqref="O67" start="0" length="2147483647">
    <dxf>
      <font/>
    </dxf>
  </rfmt>
  <rfmt sheetId="3" sqref="O67" start="0" length="0">
    <dxf>
      <border>
        <left/>
        <right/>
        <top style="thin">
          <color indexed="64"/>
        </top>
        <bottom/>
      </border>
    </dxf>
  </rfmt>
  <rfmt sheetId="3" sqref="O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6" sId="3">
    <oc r="P67">
      <f xml:space="preserve"> SUM(P55:P66)</f>
    </oc>
    <nc r="P67">
      <f xml:space="preserve"> SUM(P55:P66)</f>
    </nc>
  </rcc>
  <rfmt sheetId="3" sqref="P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P67" start="0" length="2147483647">
    <dxf>
      <font>
        <b/>
      </font>
    </dxf>
  </rfmt>
  <rfmt sheetId="3" sqref="P67" start="0" length="2147483647">
    <dxf>
      <font/>
    </dxf>
  </rfmt>
  <rfmt sheetId="3" sqref="P67" start="0" length="0">
    <dxf>
      <border>
        <left/>
        <right/>
        <top style="thin">
          <color indexed="64"/>
        </top>
        <bottom/>
      </border>
    </dxf>
  </rfmt>
  <rfmt sheetId="3" sqref="P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7" sId="3">
    <oc r="Q67">
      <f xml:space="preserve"> SUM(Q55:Q66)</f>
    </oc>
    <nc r="Q67">
      <f xml:space="preserve"> SUM(Q55:Q66)</f>
    </nc>
  </rcc>
  <rfmt sheetId="3" sqref="Q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Q67" start="0" length="2147483647">
    <dxf>
      <font>
        <b/>
      </font>
    </dxf>
  </rfmt>
  <rfmt sheetId="3" sqref="Q67" start="0" length="2147483647">
    <dxf>
      <font/>
    </dxf>
  </rfmt>
  <rfmt sheetId="3" sqref="Q67" start="0" length="0">
    <dxf>
      <border>
        <left/>
        <right/>
        <top style="thin">
          <color indexed="64"/>
        </top>
        <bottom/>
      </border>
    </dxf>
  </rfmt>
  <rfmt sheetId="3" sqref="Q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R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R67" start="0" length="2147483647">
    <dxf>
      <font>
        <b/>
      </font>
    </dxf>
  </rfmt>
  <rfmt sheetId="3" sqref="R67" start="0" length="2147483647">
    <dxf>
      <font/>
    </dxf>
  </rfmt>
  <rfmt sheetId="3" sqref="R67" start="0" length="0">
    <dxf>
      <border>
        <left/>
        <right/>
        <top style="thin">
          <color indexed="64"/>
        </top>
        <bottom/>
      </border>
    </dxf>
  </rfmt>
  <rfmt sheetId="3" sqref="R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S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S67" start="0" length="2147483647">
    <dxf>
      <font>
        <b/>
      </font>
    </dxf>
  </rfmt>
  <rfmt sheetId="3" sqref="S67" start="0" length="2147483647">
    <dxf>
      <font/>
    </dxf>
  </rfmt>
  <rfmt sheetId="3" sqref="S67" start="0" length="0">
    <dxf>
      <border>
        <left/>
        <right/>
        <top style="thin">
          <color indexed="64"/>
        </top>
        <bottom/>
      </border>
    </dxf>
  </rfmt>
  <rfmt sheetId="3" sqref="S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T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T67" start="0" length="2147483647">
    <dxf>
      <font>
        <b/>
      </font>
    </dxf>
  </rfmt>
  <rfmt sheetId="3" sqref="T67" start="0" length="2147483647">
    <dxf>
      <font/>
    </dxf>
  </rfmt>
  <rfmt sheetId="3" sqref="T67" start="0" length="0">
    <dxf>
      <border>
        <left/>
        <right/>
        <top style="thin">
          <color indexed="64"/>
        </top>
        <bottom/>
      </border>
    </dxf>
  </rfmt>
  <rfmt sheetId="3" sqref="T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U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U67" start="0" length="2147483647">
    <dxf>
      <font>
        <b/>
      </font>
    </dxf>
  </rfmt>
  <rfmt sheetId="3" sqref="U67" start="0" length="2147483647">
    <dxf>
      <font/>
    </dxf>
  </rfmt>
  <rfmt sheetId="3" sqref="U67" start="0" length="0">
    <dxf>
      <border>
        <left/>
        <right/>
        <top style="thin">
          <color indexed="64"/>
        </top>
        <bottom/>
      </border>
    </dxf>
  </rfmt>
  <rfmt sheetId="3" sqref="U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V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V67" start="0" length="0">
    <dxf>
      <fill>
        <patternFill patternType="solid">
          <bgColor rgb="FFF2F2F2"/>
        </patternFill>
      </fill>
    </dxf>
  </rfmt>
  <rfmt sheetId="3" sqref="V67" start="0" length="2147483647">
    <dxf>
      <font>
        <b/>
      </font>
    </dxf>
  </rfmt>
  <rfmt sheetId="3" sqref="V67" start="0" length="2147483647">
    <dxf>
      <font/>
    </dxf>
  </rfmt>
  <rfmt sheetId="3" sqref="V67" start="0" length="0">
    <dxf>
      <border>
        <left/>
        <right/>
        <top style="thin">
          <color indexed="64"/>
        </top>
        <bottom/>
      </border>
    </dxf>
  </rfmt>
  <rfmt sheetId="3" sqref="V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W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W67" start="0" length="0">
    <dxf>
      <fill>
        <patternFill patternType="solid">
          <bgColor rgb="FFF2F2F2"/>
        </patternFill>
      </fill>
    </dxf>
  </rfmt>
  <rfmt sheetId="3" sqref="W67" start="0" length="2147483647">
    <dxf>
      <font>
        <b/>
      </font>
    </dxf>
  </rfmt>
  <rfmt sheetId="3" sqref="W67" start="0" length="2147483647">
    <dxf>
      <font/>
    </dxf>
  </rfmt>
  <rfmt sheetId="3" sqref="W67" start="0" length="0">
    <dxf>
      <border>
        <left/>
        <right/>
        <top style="thin">
          <color indexed="64"/>
        </top>
        <bottom/>
      </border>
    </dxf>
  </rfmt>
  <rfmt sheetId="3" sqref="W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X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X67" start="0" length="0">
    <dxf>
      <fill>
        <patternFill patternType="solid">
          <bgColor rgb="FFF2F2F2"/>
        </patternFill>
      </fill>
    </dxf>
  </rfmt>
  <rfmt sheetId="3" sqref="X67" start="0" length="2147483647">
    <dxf>
      <font>
        <b/>
      </font>
    </dxf>
  </rfmt>
  <rfmt sheetId="3" sqref="X67" start="0" length="2147483647">
    <dxf>
      <font/>
    </dxf>
  </rfmt>
  <rfmt sheetId="3" sqref="X67" start="0" length="0">
    <dxf>
      <border>
        <left/>
        <right/>
        <top style="thin">
          <color indexed="64"/>
        </top>
        <bottom/>
      </border>
    </dxf>
  </rfmt>
  <rfmt sheetId="3" sqref="X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Y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Y67" start="0" length="0">
    <dxf>
      <fill>
        <patternFill patternType="solid">
          <bgColor rgb="FFF2F2F2"/>
        </patternFill>
      </fill>
    </dxf>
  </rfmt>
  <rfmt sheetId="3" sqref="Y67" start="0" length="2147483647">
    <dxf>
      <font>
        <b/>
      </font>
    </dxf>
  </rfmt>
  <rfmt sheetId="3" sqref="Y67" start="0" length="2147483647">
    <dxf>
      <font/>
    </dxf>
  </rfmt>
  <rfmt sheetId="3" sqref="Y67" start="0" length="0">
    <dxf>
      <border>
        <left/>
        <right/>
        <top style="thin">
          <color indexed="64"/>
        </top>
        <bottom/>
      </border>
    </dxf>
  </rfmt>
  <rfmt sheetId="3" sqref="Y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Z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Z67" start="0" length="0">
    <dxf>
      <fill>
        <patternFill patternType="solid">
          <bgColor rgb="FFF2F2F2"/>
        </patternFill>
      </fill>
    </dxf>
  </rfmt>
  <rfmt sheetId="3" sqref="Z67" start="0" length="2147483647">
    <dxf>
      <font>
        <b/>
      </font>
    </dxf>
  </rfmt>
  <rfmt sheetId="3" sqref="Z67" start="0" length="2147483647">
    <dxf>
      <font/>
    </dxf>
  </rfmt>
  <rfmt sheetId="3" sqref="Z67" start="0" length="0">
    <dxf>
      <border>
        <left/>
        <right/>
        <top style="thin">
          <color indexed="64"/>
        </top>
        <bottom/>
      </border>
    </dxf>
  </rfmt>
  <rfmt sheetId="3" sqref="Z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8" sId="3">
    <oc r="AA67">
      <f xml:space="preserve"> SUM(AA55:AA66)</f>
    </oc>
    <nc r="AA67">
      <f xml:space="preserve"> SUM(AA55:AA66)</f>
    </nc>
  </rcc>
  <rfmt sheetId="3" sqref="AA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A67" start="0" length="0">
    <dxf>
      <fill>
        <patternFill patternType="solid">
          <bgColor rgb="FFF2F2F2"/>
        </patternFill>
      </fill>
    </dxf>
  </rfmt>
  <rfmt sheetId="3" sqref="AA67" start="0" length="2147483647">
    <dxf>
      <font/>
    </dxf>
  </rfmt>
  <rfmt sheetId="3" sqref="AA67" start="0" length="2147483647">
    <dxf>
      <font/>
    </dxf>
  </rfmt>
  <rfmt sheetId="3" sqref="AA67" start="0" length="0">
    <dxf>
      <border>
        <left/>
        <right/>
        <top style="thin">
          <color indexed="64"/>
        </top>
        <bottom/>
      </border>
    </dxf>
  </rfmt>
  <rfmt sheetId="3" sqref="AA6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3" sqref="AB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3" sqref="AB67" start="0" length="0">
    <dxf>
      <fill>
        <patternFill patternType="solid">
          <bgColor rgb="FFF2F2F2"/>
        </patternFill>
      </fill>
    </dxf>
  </rfmt>
  <rfmt sheetId="3" sqref="AB67" start="0" length="2147483647">
    <dxf>
      <font>
        <b/>
      </font>
    </dxf>
  </rfmt>
  <rfmt sheetId="3" sqref="AB67" start="0" length="2147483647">
    <dxf>
      <font/>
    </dxf>
  </rfmt>
  <rfmt sheetId="3" sqref="AB67" start="0" length="0">
    <dxf>
      <border>
        <left/>
        <right/>
        <top style="thin">
          <color indexed="64"/>
        </top>
        <bottom/>
      </border>
    </dxf>
  </rfmt>
  <rfmt sheetId="3" sqref="AB6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259" sId="3">
    <oc r="U69">
      <v>383615222.03905773</v>
    </oc>
    <nc r="U69">
      <v>405700628.95706111</v>
    </nc>
  </rcc>
  <rcc rId="5260" sId="3">
    <oc r="AB69">
      <v>382531221.35133678</v>
    </oc>
    <nc r="AB69">
      <v>407337020.64340657</v>
    </nc>
  </rcc>
  <rfmt sheetId="3" sqref="M3:M69" start="0" length="0">
    <dxf>
      <border>
        <right style="thin">
          <color auto="1"/>
        </right>
      </border>
    </dxf>
  </rfmt>
  <rfmt sheetId="3" sqref="O3:O69" start="0" length="0">
    <dxf>
      <border>
        <right style="thin">
          <color auto="1"/>
        </right>
      </border>
    </dxf>
  </rfmt>
  <rfmt sheetId="3" sqref="Q3:Q69" start="0" length="0">
    <dxf>
      <border>
        <right style="thin">
          <color auto="1"/>
        </right>
      </border>
    </dxf>
  </rfmt>
  <rfmt sheetId="3" sqref="AA3:AA69" start="0" length="0">
    <dxf>
      <border>
        <right style="thin">
          <color auto="1"/>
        </right>
      </border>
    </dxf>
  </rfmt>
  <rfmt sheetId="4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" start="0" length="0">
    <dxf>
      <fill>
        <patternFill patternType="solid">
          <bgColor rgb="FFD9D9D9"/>
        </patternFill>
      </fill>
    </dxf>
  </rfmt>
  <rfmt sheetId="4" sqref="A4" start="0" length="2147483647">
    <dxf>
      <font>
        <b/>
      </font>
    </dxf>
  </rfmt>
  <rfmt sheetId="4" sqref="A4" start="0" length="2147483647">
    <dxf>
      <font/>
    </dxf>
  </rfmt>
  <rfmt sheetId="4" sqref="A4">
    <dxf>
      <alignment horizontal="left" readingOrder="0"/>
    </dxf>
  </rfmt>
  <rfmt sheetId="4" sqref="A4" start="0" length="0">
    <dxf>
      <border>
        <left/>
        <right/>
        <top style="thin">
          <color indexed="64"/>
        </top>
        <bottom/>
      </border>
    </dxf>
  </rfmt>
  <rfmt sheetId="4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" start="0" length="0">
    <dxf>
      <fill>
        <patternFill patternType="solid">
          <bgColor rgb="FFD9D9D9"/>
        </patternFill>
      </fill>
    </dxf>
  </rfmt>
  <rfmt sheetId="4" sqref="B4" start="0" length="2147483647">
    <dxf>
      <font>
        <b/>
      </font>
    </dxf>
  </rfmt>
  <rfmt sheetId="4" sqref="B4" start="0" length="2147483647">
    <dxf>
      <font/>
    </dxf>
  </rfmt>
  <rfmt sheetId="4" sqref="B4">
    <dxf>
      <alignment horizontal="left" readingOrder="0"/>
    </dxf>
  </rfmt>
  <rfmt sheetId="4" sqref="B4" start="0" length="0">
    <dxf>
      <border>
        <left/>
        <right/>
        <top style="thin">
          <color indexed="64"/>
        </top>
        <bottom/>
      </border>
    </dxf>
  </rfmt>
  <rfmt sheetId="4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" start="0" length="0">
    <dxf>
      <fill>
        <patternFill patternType="solid">
          <bgColor rgb="FFD9D9D9"/>
        </patternFill>
      </fill>
    </dxf>
  </rfmt>
  <rfmt sheetId="4" sqref="C4" start="0" length="2147483647">
    <dxf>
      <font>
        <b/>
      </font>
    </dxf>
  </rfmt>
  <rfmt sheetId="4" sqref="C4" start="0" length="2147483647">
    <dxf>
      <font/>
    </dxf>
  </rfmt>
  <rfmt sheetId="4" sqref="C4">
    <dxf>
      <alignment horizontal="left" readingOrder="0"/>
    </dxf>
  </rfmt>
  <rfmt sheetId="4" sqref="C4" start="0" length="0">
    <dxf>
      <border>
        <left/>
        <right/>
        <top style="thin">
          <color indexed="64"/>
        </top>
        <bottom/>
      </border>
    </dxf>
  </rfmt>
  <rfmt sheetId="4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" start="0" length="2147483647">
    <dxf>
      <font/>
    </dxf>
  </rfmt>
  <rfmt sheetId="4" sqref="D3" start="0" length="2147483647">
    <dxf>
      <font/>
    </dxf>
  </rfmt>
  <rfmt sheetId="4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" start="0" length="0">
    <dxf>
      <fill>
        <patternFill patternType="solid">
          <bgColor rgb="FFD9D9D9"/>
        </patternFill>
      </fill>
    </dxf>
  </rfmt>
  <rfmt sheetId="4" sqref="D4" start="0" length="2147483647">
    <dxf>
      <font>
        <b/>
      </font>
    </dxf>
  </rfmt>
  <rfmt sheetId="4" sqref="D4" start="0" length="2147483647">
    <dxf>
      <font/>
    </dxf>
  </rfmt>
  <rfmt sheetId="4" sqref="D4">
    <dxf>
      <alignment horizontal="left" readingOrder="0"/>
    </dxf>
  </rfmt>
  <rfmt sheetId="4" sqref="D4" start="0" length="0">
    <dxf>
      <border>
        <left/>
        <right/>
        <top style="thin">
          <color indexed="64"/>
        </top>
        <bottom/>
      </border>
    </dxf>
  </rfmt>
  <rfmt sheetId="4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" start="0" length="2147483647">
    <dxf>
      <font/>
    </dxf>
  </rfmt>
  <rfmt sheetId="4" sqref="E3" start="0" length="2147483647">
    <dxf>
      <font/>
    </dxf>
  </rfmt>
  <rfmt sheetId="4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" start="0" length="0">
    <dxf>
      <fill>
        <patternFill patternType="solid">
          <bgColor rgb="FFD9D9D9"/>
        </patternFill>
      </fill>
    </dxf>
  </rfmt>
  <rfmt sheetId="4" sqref="E4" start="0" length="2147483647">
    <dxf>
      <font>
        <b/>
      </font>
    </dxf>
  </rfmt>
  <rfmt sheetId="4" sqref="E4" start="0" length="2147483647">
    <dxf>
      <font/>
    </dxf>
  </rfmt>
  <rfmt sheetId="4" sqref="E4">
    <dxf>
      <alignment horizontal="left" readingOrder="0"/>
    </dxf>
  </rfmt>
  <rfmt sheetId="4" sqref="E4" start="0" length="0">
    <dxf>
      <border>
        <left/>
        <right/>
        <top style="thin">
          <color indexed="64"/>
        </top>
        <bottom/>
      </border>
    </dxf>
  </rfmt>
  <rfmt sheetId="4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" start="0" length="2147483647">
    <dxf>
      <font/>
    </dxf>
  </rfmt>
  <rfmt sheetId="4" sqref="F3" start="0" length="2147483647">
    <dxf>
      <font/>
    </dxf>
  </rfmt>
  <rfmt sheetId="4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" start="0" length="0">
    <dxf>
      <fill>
        <patternFill patternType="solid">
          <bgColor rgb="FFD9D9D9"/>
        </patternFill>
      </fill>
    </dxf>
  </rfmt>
  <rfmt sheetId="4" sqref="F4" start="0" length="2147483647">
    <dxf>
      <font>
        <b/>
      </font>
    </dxf>
  </rfmt>
  <rfmt sheetId="4" sqref="F4" start="0" length="2147483647">
    <dxf>
      <font/>
    </dxf>
  </rfmt>
  <rfmt sheetId="4" sqref="F4">
    <dxf>
      <alignment horizontal="center" readingOrder="0"/>
    </dxf>
  </rfmt>
  <rfmt sheetId="4" sqref="F4" start="0" length="0">
    <dxf>
      <border>
        <left/>
        <right/>
        <top style="thin">
          <color indexed="64"/>
        </top>
        <bottom/>
      </border>
    </dxf>
  </rfmt>
  <rfmt sheetId="4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" start="0" length="2147483647">
    <dxf>
      <font/>
    </dxf>
  </rfmt>
  <rfmt sheetId="4" sqref="G3" start="0" length="2147483647">
    <dxf>
      <font/>
    </dxf>
  </rfmt>
  <rfmt sheetId="4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" start="0" length="0">
    <dxf>
      <fill>
        <patternFill patternType="solid">
          <bgColor rgb="FFD9D9D9"/>
        </patternFill>
      </fill>
    </dxf>
  </rfmt>
  <rfmt sheetId="4" sqref="G4" start="0" length="2147483647">
    <dxf>
      <font>
        <b/>
      </font>
    </dxf>
  </rfmt>
  <rfmt sheetId="4" sqref="G4" start="0" length="2147483647">
    <dxf>
      <font/>
    </dxf>
  </rfmt>
  <rfmt sheetId="4" sqref="G4">
    <dxf>
      <alignment horizontal="center" readingOrder="0"/>
    </dxf>
  </rfmt>
  <rfmt sheetId="4" sqref="G4" start="0" length="0">
    <dxf>
      <border>
        <left/>
        <right/>
        <top style="thin">
          <color indexed="64"/>
        </top>
        <bottom/>
      </border>
    </dxf>
  </rfmt>
  <rfmt sheetId="4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" start="0" length="0">
    <dxf>
      <fill>
        <patternFill patternType="solid">
          <bgColor rgb="FFD9D9D9"/>
        </patternFill>
      </fill>
    </dxf>
  </rfmt>
  <rfmt sheetId="4" sqref="H4" start="0" length="2147483647">
    <dxf>
      <font>
        <b/>
      </font>
    </dxf>
  </rfmt>
  <rfmt sheetId="4" sqref="H4" start="0" length="2147483647">
    <dxf>
      <font/>
    </dxf>
  </rfmt>
  <rfmt sheetId="4" sqref="H4">
    <dxf>
      <alignment horizontal="center" readingOrder="0"/>
    </dxf>
  </rfmt>
  <rfmt sheetId="4" sqref="H4" start="0" length="0">
    <dxf>
      <border>
        <left/>
        <right/>
        <top style="thin">
          <color indexed="64"/>
        </top>
        <bottom/>
      </border>
    </dxf>
  </rfmt>
  <rfmt sheetId="4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" start="0" length="0">
    <dxf>
      <fill>
        <patternFill patternType="solid">
          <bgColor rgb="FFD9D9D9"/>
        </patternFill>
      </fill>
    </dxf>
  </rfmt>
  <rfmt sheetId="4" sqref="I4" start="0" length="2147483647">
    <dxf>
      <font>
        <b/>
      </font>
    </dxf>
  </rfmt>
  <rfmt sheetId="4" sqref="I4" start="0" length="2147483647">
    <dxf>
      <font/>
    </dxf>
  </rfmt>
  <rfmt sheetId="4" sqref="I4">
    <dxf>
      <alignment horizontal="center" readingOrder="0"/>
    </dxf>
  </rfmt>
  <rfmt sheetId="4" sqref="I4" start="0" length="0">
    <dxf>
      <border>
        <left/>
        <right/>
        <top style="thin">
          <color indexed="64"/>
        </top>
        <bottom/>
      </border>
    </dxf>
  </rfmt>
  <rfmt sheetId="4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" start="0" length="0">
    <dxf>
      <fill>
        <patternFill patternType="solid">
          <bgColor rgb="FFD9D9D9"/>
        </patternFill>
      </fill>
    </dxf>
  </rfmt>
  <rfmt sheetId="4" sqref="J4" start="0" length="2147483647">
    <dxf>
      <font>
        <b/>
      </font>
    </dxf>
  </rfmt>
  <rfmt sheetId="4" sqref="J4" start="0" length="2147483647">
    <dxf>
      <font/>
    </dxf>
  </rfmt>
  <rfmt sheetId="4" sqref="J4">
    <dxf>
      <alignment horizontal="center" readingOrder="0"/>
    </dxf>
  </rfmt>
  <rfmt sheetId="4" sqref="J4" start="0" length="0">
    <dxf>
      <border>
        <left/>
        <right/>
        <top style="thin">
          <color indexed="64"/>
        </top>
        <bottom/>
      </border>
    </dxf>
  </rfmt>
  <rfmt sheetId="4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" start="0" length="0">
    <dxf>
      <fill>
        <patternFill patternType="solid">
          <bgColor rgb="FFD9D9D9"/>
        </patternFill>
      </fill>
    </dxf>
  </rfmt>
  <rfmt sheetId="4" sqref="K4" start="0" length="2147483647">
    <dxf>
      <font>
        <b/>
      </font>
    </dxf>
  </rfmt>
  <rfmt sheetId="4" sqref="K4" start="0" length="2147483647">
    <dxf>
      <font/>
    </dxf>
  </rfmt>
  <rfmt sheetId="4" sqref="K4">
    <dxf>
      <alignment horizontal="center" readingOrder="0"/>
    </dxf>
  </rfmt>
  <rfmt sheetId="4" sqref="K4" start="0" length="0">
    <dxf>
      <border>
        <left/>
        <right/>
        <top style="thin">
          <color indexed="64"/>
        </top>
        <bottom/>
      </border>
    </dxf>
  </rfmt>
  <rfmt sheetId="4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" start="0" length="2147483647">
    <dxf>
      <font/>
    </dxf>
  </rfmt>
  <rfmt sheetId="4" sqref="L3" start="0" length="2147483647">
    <dxf>
      <font/>
    </dxf>
  </rfmt>
  <rfmt sheetId="4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" start="0" length="0">
    <dxf>
      <fill>
        <patternFill patternType="solid">
          <bgColor rgb="FFD9D9D9"/>
        </patternFill>
      </fill>
    </dxf>
  </rfmt>
  <rfmt sheetId="4" sqref="L4" start="0" length="2147483647">
    <dxf>
      <font>
        <b/>
      </font>
    </dxf>
  </rfmt>
  <rfmt sheetId="4" sqref="L4" start="0" length="2147483647">
    <dxf>
      <font/>
    </dxf>
  </rfmt>
  <rfmt sheetId="4" sqref="L4">
    <dxf>
      <alignment horizontal="center" readingOrder="0"/>
    </dxf>
  </rfmt>
  <rfmt sheetId="4" sqref="L4" start="0" length="0">
    <dxf>
      <border>
        <left/>
        <right/>
        <top style="thin">
          <color indexed="64"/>
        </top>
        <bottom/>
      </border>
    </dxf>
  </rfmt>
  <rfmt sheetId="4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" start="0" length="2147483647">
    <dxf>
      <font/>
    </dxf>
  </rfmt>
  <rfmt sheetId="4" sqref="M3" start="0" length="2147483647">
    <dxf>
      <font/>
    </dxf>
  </rfmt>
  <rfmt sheetId="4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" start="0" length="0">
    <dxf>
      <fill>
        <patternFill patternType="solid">
          <bgColor rgb="FFD9D9D9"/>
        </patternFill>
      </fill>
    </dxf>
  </rfmt>
  <rfmt sheetId="4" sqref="M4" start="0" length="2147483647">
    <dxf>
      <font>
        <b/>
      </font>
    </dxf>
  </rfmt>
  <rfmt sheetId="4" sqref="M4" start="0" length="2147483647">
    <dxf>
      <font/>
    </dxf>
  </rfmt>
  <rfmt sheetId="4" sqref="M4">
    <dxf>
      <alignment horizontal="center" readingOrder="0"/>
    </dxf>
  </rfmt>
  <rfmt sheetId="4" sqref="M4" start="0" length="0">
    <dxf>
      <border>
        <left/>
        <right/>
        <top style="thin">
          <color indexed="64"/>
        </top>
        <bottom/>
      </border>
    </dxf>
  </rfmt>
  <rfmt sheetId="4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" start="0" length="0">
    <dxf>
      <fill>
        <patternFill patternType="solid">
          <bgColor rgb="FFD9D9D9"/>
        </patternFill>
      </fill>
    </dxf>
  </rfmt>
  <rfmt sheetId="4" sqref="N4" start="0" length="2147483647">
    <dxf>
      <font>
        <b/>
      </font>
    </dxf>
  </rfmt>
  <rfmt sheetId="4" sqref="N4" start="0" length="2147483647">
    <dxf>
      <font/>
    </dxf>
  </rfmt>
  <rfmt sheetId="4" sqref="N4">
    <dxf>
      <alignment horizontal="center" readingOrder="0"/>
    </dxf>
  </rfmt>
  <rfmt sheetId="4" sqref="N4" start="0" length="0">
    <dxf>
      <border>
        <left/>
        <right/>
        <top style="thin">
          <color indexed="64"/>
        </top>
        <bottom/>
      </border>
    </dxf>
  </rfmt>
  <rfmt sheetId="4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" start="0" length="0">
    <dxf>
      <fill>
        <patternFill patternType="solid">
          <bgColor rgb="FFD9D9D9"/>
        </patternFill>
      </fill>
    </dxf>
  </rfmt>
  <rfmt sheetId="4" sqref="O4" start="0" length="2147483647">
    <dxf>
      <font>
        <b/>
      </font>
    </dxf>
  </rfmt>
  <rfmt sheetId="4" sqref="O4" start="0" length="2147483647">
    <dxf>
      <font/>
    </dxf>
  </rfmt>
  <rfmt sheetId="4" sqref="O4">
    <dxf>
      <alignment horizontal="center" readingOrder="0"/>
    </dxf>
  </rfmt>
  <rfmt sheetId="4" sqref="O4" start="0" length="0">
    <dxf>
      <border>
        <left/>
        <right/>
        <top style="thin">
          <color indexed="64"/>
        </top>
        <bottom/>
      </border>
    </dxf>
  </rfmt>
  <rfmt sheetId="4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" start="0" length="0">
    <dxf>
      <fill>
        <patternFill patternType="solid">
          <bgColor rgb="FFD9D9D9"/>
        </patternFill>
      </fill>
    </dxf>
  </rfmt>
  <rfmt sheetId="4" sqref="P4" start="0" length="2147483647">
    <dxf>
      <font>
        <b/>
      </font>
    </dxf>
  </rfmt>
  <rfmt sheetId="4" sqref="P4" start="0" length="2147483647">
    <dxf>
      <font/>
    </dxf>
  </rfmt>
  <rfmt sheetId="4" sqref="P4">
    <dxf>
      <alignment horizontal="center" readingOrder="0"/>
    </dxf>
  </rfmt>
  <rfmt sheetId="4" sqref="P4" start="0" length="0">
    <dxf>
      <border>
        <left/>
        <right/>
        <top style="thin">
          <color indexed="64"/>
        </top>
        <bottom/>
      </border>
    </dxf>
  </rfmt>
  <rfmt sheetId="4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" start="0" length="0">
    <dxf>
      <fill>
        <patternFill patternType="solid">
          <bgColor rgb="FFD9D9D9"/>
        </patternFill>
      </fill>
    </dxf>
  </rfmt>
  <rfmt sheetId="4" sqref="Q4" start="0" length="2147483647">
    <dxf>
      <font>
        <b/>
      </font>
    </dxf>
  </rfmt>
  <rfmt sheetId="4" sqref="Q4" start="0" length="2147483647">
    <dxf>
      <font/>
    </dxf>
  </rfmt>
  <rfmt sheetId="4" sqref="Q4">
    <dxf>
      <alignment horizontal="center" readingOrder="0"/>
    </dxf>
  </rfmt>
  <rfmt sheetId="4" sqref="Q4" start="0" length="0">
    <dxf>
      <border>
        <left/>
        <right/>
        <top style="thin">
          <color indexed="64"/>
        </top>
        <bottom/>
      </border>
    </dxf>
  </rfmt>
  <rfmt sheetId="4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" start="0" length="0">
    <dxf>
      <fill>
        <patternFill patternType="solid">
          <bgColor rgb="FFD9D9D9"/>
        </patternFill>
      </fill>
    </dxf>
  </rfmt>
  <rfmt sheetId="4" sqref="R4" start="0" length="2147483647">
    <dxf>
      <font>
        <b/>
      </font>
    </dxf>
  </rfmt>
  <rfmt sheetId="4" sqref="R4" start="0" length="2147483647">
    <dxf>
      <font/>
    </dxf>
  </rfmt>
  <rfmt sheetId="4" sqref="R4">
    <dxf>
      <alignment horizontal="center" readingOrder="0"/>
    </dxf>
  </rfmt>
  <rfmt sheetId="4" sqref="R4" start="0" length="0">
    <dxf>
      <border>
        <left/>
        <right/>
        <top style="thin">
          <color indexed="64"/>
        </top>
        <bottom/>
      </border>
    </dxf>
  </rfmt>
  <rfmt sheetId="4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" start="0" length="0">
    <dxf>
      <fill>
        <patternFill patternType="solid">
          <bgColor rgb="FFD9D9D9"/>
        </patternFill>
      </fill>
    </dxf>
  </rfmt>
  <rfmt sheetId="4" sqref="S4" start="0" length="2147483647">
    <dxf>
      <font>
        <b/>
      </font>
    </dxf>
  </rfmt>
  <rfmt sheetId="4" sqref="S4" start="0" length="2147483647">
    <dxf>
      <font/>
    </dxf>
  </rfmt>
  <rfmt sheetId="4" sqref="S4">
    <dxf>
      <alignment horizontal="center" readingOrder="0"/>
    </dxf>
  </rfmt>
  <rfmt sheetId="4" sqref="S4" start="0" length="0">
    <dxf>
      <border>
        <left/>
        <right/>
        <top style="thin">
          <color indexed="64"/>
        </top>
        <bottom/>
      </border>
    </dxf>
  </rfmt>
  <rfmt sheetId="4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" start="0" length="0">
    <dxf>
      <fill>
        <patternFill patternType="solid">
          <bgColor rgb="FFD9D9D9"/>
        </patternFill>
      </fill>
    </dxf>
  </rfmt>
  <rfmt sheetId="4" sqref="T4" start="0" length="2147483647">
    <dxf>
      <font>
        <b/>
      </font>
    </dxf>
  </rfmt>
  <rfmt sheetId="4" sqref="T4" start="0" length="2147483647">
    <dxf>
      <font/>
    </dxf>
  </rfmt>
  <rfmt sheetId="4" sqref="T4">
    <dxf>
      <alignment horizontal="center" readingOrder="0"/>
    </dxf>
  </rfmt>
  <rfmt sheetId="4" sqref="T4" start="0" length="0">
    <dxf>
      <border>
        <left/>
        <right/>
        <top style="thin">
          <color indexed="64"/>
        </top>
        <bottom/>
      </border>
    </dxf>
  </rfmt>
  <rfmt sheetId="4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" start="0" length="0">
    <dxf>
      <fill>
        <patternFill patternType="solid">
          <bgColor rgb="FFD9D9D9"/>
        </patternFill>
      </fill>
    </dxf>
  </rfmt>
  <rfmt sheetId="4" sqref="U4" start="0" length="2147483647">
    <dxf>
      <font>
        <b/>
      </font>
    </dxf>
  </rfmt>
  <rfmt sheetId="4" sqref="U4" start="0" length="2147483647">
    <dxf>
      <font/>
    </dxf>
  </rfmt>
  <rfmt sheetId="4" sqref="U4">
    <dxf>
      <alignment horizontal="center" readingOrder="0"/>
    </dxf>
  </rfmt>
  <rfmt sheetId="4" sqref="U4" start="0" length="0">
    <dxf>
      <border>
        <left/>
        <right/>
        <top style="thin">
          <color indexed="64"/>
        </top>
        <bottom/>
      </border>
    </dxf>
  </rfmt>
  <rfmt sheetId="4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" start="0" length="0">
    <dxf>
      <fill>
        <patternFill patternType="solid">
          <bgColor rgb="FFF2F2F2"/>
        </patternFill>
      </fill>
    </dxf>
  </rfmt>
  <rfmt sheetId="4" sqref="V3" start="0" length="2147483647">
    <dxf>
      <font/>
    </dxf>
  </rfmt>
  <rfmt sheetId="4" sqref="V3" start="0" length="2147483647">
    <dxf>
      <font/>
    </dxf>
  </rfmt>
  <rfmt sheetId="4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" start="0" length="0">
    <dxf>
      <fill>
        <patternFill patternType="solid">
          <bgColor rgb="FFD9D9D9"/>
        </patternFill>
      </fill>
    </dxf>
  </rfmt>
  <rfmt sheetId="4" sqref="V4" start="0" length="2147483647">
    <dxf>
      <font>
        <b/>
      </font>
    </dxf>
  </rfmt>
  <rfmt sheetId="4" sqref="V4" start="0" length="2147483647">
    <dxf>
      <font/>
    </dxf>
  </rfmt>
  <rfmt sheetId="4" sqref="V4">
    <dxf>
      <alignment horizontal="center" readingOrder="0"/>
    </dxf>
  </rfmt>
  <rfmt sheetId="4" sqref="V4" start="0" length="0">
    <dxf>
      <border>
        <left/>
        <right/>
        <top style="thin">
          <color indexed="64"/>
        </top>
        <bottom/>
      </border>
    </dxf>
  </rfmt>
  <rfmt sheetId="4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" start="0" length="0">
    <dxf>
      <fill>
        <patternFill patternType="solid">
          <bgColor rgb="FFD9D9D9"/>
        </patternFill>
      </fill>
    </dxf>
  </rfmt>
  <rfmt sheetId="4" sqref="W4" start="0" length="2147483647">
    <dxf>
      <font>
        <b/>
      </font>
    </dxf>
  </rfmt>
  <rfmt sheetId="4" sqref="W4" start="0" length="2147483647">
    <dxf>
      <font/>
    </dxf>
  </rfmt>
  <rfmt sheetId="4" sqref="W4">
    <dxf>
      <alignment horizontal="center" readingOrder="0"/>
    </dxf>
  </rfmt>
  <rfmt sheetId="4" sqref="W4" start="0" length="0">
    <dxf>
      <border>
        <left/>
        <right/>
        <top style="thin">
          <color indexed="64"/>
        </top>
        <bottom/>
      </border>
    </dxf>
  </rfmt>
  <rfmt sheetId="4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" start="0" length="0">
    <dxf>
      <fill>
        <patternFill patternType="solid">
          <bgColor rgb="FFD9D9D9"/>
        </patternFill>
      </fill>
    </dxf>
  </rfmt>
  <rfmt sheetId="4" sqref="X4" start="0" length="2147483647">
    <dxf>
      <font>
        <b/>
      </font>
    </dxf>
  </rfmt>
  <rfmt sheetId="4" sqref="X4" start="0" length="2147483647">
    <dxf>
      <font/>
    </dxf>
  </rfmt>
  <rfmt sheetId="4" sqref="X4">
    <dxf>
      <alignment horizontal="center" readingOrder="0"/>
    </dxf>
  </rfmt>
  <rfmt sheetId="4" sqref="X4" start="0" length="0">
    <dxf>
      <border>
        <left/>
        <right/>
        <top style="thin">
          <color indexed="64"/>
        </top>
        <bottom/>
      </border>
    </dxf>
  </rfmt>
  <rfmt sheetId="4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" start="0" length="0">
    <dxf>
      <fill>
        <patternFill patternType="solid">
          <bgColor rgb="FFD9D9D9"/>
        </patternFill>
      </fill>
    </dxf>
  </rfmt>
  <rfmt sheetId="4" sqref="Y4" start="0" length="2147483647">
    <dxf>
      <font>
        <b/>
      </font>
    </dxf>
  </rfmt>
  <rfmt sheetId="4" sqref="Y4" start="0" length="2147483647">
    <dxf>
      <font/>
    </dxf>
  </rfmt>
  <rfmt sheetId="4" sqref="Y4">
    <dxf>
      <alignment horizontal="center" readingOrder="0"/>
    </dxf>
  </rfmt>
  <rfmt sheetId="4" sqref="Y4" start="0" length="0">
    <dxf>
      <border>
        <left/>
        <right/>
        <top style="thin">
          <color indexed="64"/>
        </top>
        <bottom/>
      </border>
    </dxf>
  </rfmt>
  <rfmt sheetId="4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" start="0" length="0">
    <dxf>
      <fill>
        <patternFill patternType="solid">
          <bgColor rgb="FFF2F2F2"/>
        </patternFill>
      </fill>
    </dxf>
  </rfmt>
  <rfmt sheetId="4" sqref="Z3" start="0" length="2147483647">
    <dxf>
      <font/>
    </dxf>
  </rfmt>
  <rfmt sheetId="4" sqref="Z3" start="0" length="2147483647">
    <dxf>
      <font/>
    </dxf>
  </rfmt>
  <rfmt sheetId="4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" start="0" length="0">
    <dxf>
      <fill>
        <patternFill patternType="solid">
          <bgColor rgb="FFD9D9D9"/>
        </patternFill>
      </fill>
    </dxf>
  </rfmt>
  <rfmt sheetId="4" sqref="Z4" start="0" length="2147483647">
    <dxf>
      <font>
        <b/>
      </font>
    </dxf>
  </rfmt>
  <rfmt sheetId="4" sqref="Z4" start="0" length="2147483647">
    <dxf>
      <font/>
    </dxf>
  </rfmt>
  <rfmt sheetId="4" sqref="Z4">
    <dxf>
      <alignment horizontal="center" readingOrder="0"/>
    </dxf>
  </rfmt>
  <rfmt sheetId="4" sqref="Z4" start="0" length="0">
    <dxf>
      <border>
        <left/>
        <right/>
        <top style="thin">
          <color indexed="64"/>
        </top>
        <bottom/>
      </border>
    </dxf>
  </rfmt>
  <rfmt sheetId="4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" start="0" length="0">
    <dxf>
      <fill>
        <patternFill patternType="solid">
          <bgColor rgb="FFD9D9D9"/>
        </patternFill>
      </fill>
    </dxf>
  </rfmt>
  <rfmt sheetId="4" sqref="AA4" start="0" length="2147483647">
    <dxf>
      <font>
        <b/>
      </font>
    </dxf>
  </rfmt>
  <rfmt sheetId="4" sqref="AA4" start="0" length="2147483647">
    <dxf>
      <font/>
    </dxf>
  </rfmt>
  <rfmt sheetId="4" sqref="AA4">
    <dxf>
      <alignment horizontal="center" readingOrder="0"/>
    </dxf>
  </rfmt>
  <rfmt sheetId="4" sqref="AA4" start="0" length="0">
    <dxf>
      <border>
        <left/>
        <right/>
        <top style="thin">
          <color indexed="64"/>
        </top>
        <bottom/>
      </border>
    </dxf>
  </rfmt>
  <rfmt sheetId="4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" start="0" length="0">
    <dxf>
      <fill>
        <patternFill patternType="solid">
          <bgColor rgb="FFD9D9D9"/>
        </patternFill>
      </fill>
    </dxf>
  </rfmt>
  <rfmt sheetId="4" sqref="AB4" start="0" length="2147483647">
    <dxf>
      <font>
        <b/>
      </font>
    </dxf>
  </rfmt>
  <rfmt sheetId="4" sqref="AB4" start="0" length="2147483647">
    <dxf>
      <font/>
    </dxf>
  </rfmt>
  <rfmt sheetId="4" sqref="AB4">
    <dxf>
      <alignment horizontal="center" readingOrder="0"/>
    </dxf>
  </rfmt>
  <rfmt sheetId="4" sqref="AB4" start="0" length="0">
    <dxf>
      <border>
        <left/>
        <right/>
        <top style="thin">
          <color indexed="64"/>
        </top>
        <bottom/>
      </border>
    </dxf>
  </rfmt>
  <rcc rId="5261" sId="4" numFmtId="19">
    <oc r="D1">
      <v>43187</v>
    </oc>
    <nc r="D1">
      <v>43326</v>
    </nc>
  </rcc>
  <rfmt sheetId="4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262" sId="4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4" sqref="E1">
    <dxf>
      <alignment horizontal="left" readingOrder="0"/>
    </dxf>
  </rfmt>
  <rfmt sheetId="4" sqref="E1" start="0" length="2147483647">
    <dxf>
      <font>
        <b/>
      </font>
    </dxf>
  </rfmt>
  <rcc rId="5263" sId="4" numFmtId="4">
    <oc r="J18">
      <v>199982</v>
    </oc>
    <nc r="J18">
      <v>429025</v>
    </nc>
  </rcc>
  <rcc rId="5264" sId="4" numFmtId="4">
    <oc r="Y18">
      <v>199982</v>
    </oc>
    <nc r="Y18">
      <v>429025</v>
    </nc>
  </rcc>
  <rcc rId="5265" sId="4">
    <oc r="E21" t="inlineStr">
      <is>
        <t>JX</t>
      </is>
    </oc>
    <nc r="E21" t="inlineStr">
      <is>
        <t>JXTG</t>
      </is>
    </nc>
  </rcc>
  <rcc rId="5266" sId="4" numFmtId="4">
    <oc r="J22">
      <v>397600</v>
    </oc>
    <nc r="J22">
      <v>2033400</v>
    </nc>
  </rcc>
  <rcc rId="5267" sId="4" numFmtId="4">
    <oc r="Y22">
      <v>251400</v>
    </oc>
    <nc r="Y22">
      <v>2033400</v>
    </nc>
  </rcc>
  <rcc rId="5268" sId="4" numFmtId="4">
    <oc r="J25">
      <v>396735</v>
    </oc>
    <nc r="J25">
      <v>321535</v>
    </nc>
  </rcc>
  <rcc rId="5269" sId="4" numFmtId="4">
    <oc r="Y25">
      <v>396735</v>
    </oc>
    <nc r="Y25">
      <v>321535</v>
    </nc>
  </rcc>
  <rcc rId="5270" sId="4" numFmtId="4">
    <oc r="J27">
      <v>174600</v>
    </oc>
    <nc r="J27">
      <v>86300</v>
    </nc>
  </rcc>
  <rcc rId="5271" sId="4" numFmtId="4">
    <oc r="Y27">
      <v>174600</v>
    </oc>
    <nc r="Y27">
      <v>86300</v>
    </nc>
  </rcc>
  <rcc rId="5272" sId="4" numFmtId="4">
    <oc r="J31">
      <v>550054</v>
    </oc>
    <nc r="J31">
      <v>455210</v>
    </nc>
  </rcc>
  <rcc rId="5273" sId="4" numFmtId="4">
    <oc r="Y31">
      <v>550054</v>
    </oc>
    <nc r="Y31">
      <v>455210</v>
    </nc>
  </rcc>
  <rrc rId="5274" sId="4" ref="A32:XFD32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32:AB32" start="0" length="0">
    <dxf>
      <fill>
        <patternFill patternType="none">
          <bgColor indexed="65"/>
        </patternFill>
      </fill>
    </dxf>
  </rfmt>
  <rfmt sheetId="4" sqref="A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32" start="0" length="2147483647">
    <dxf>
      <font/>
    </dxf>
  </rfmt>
  <rfmt sheetId="4" sqref="A32" start="0" length="2147483647">
    <dxf>
      <font/>
    </dxf>
  </rfmt>
  <rfmt sheetId="4" sqref="B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32" start="0" length="2147483647">
    <dxf>
      <font/>
    </dxf>
  </rfmt>
  <rfmt sheetId="4" sqref="B32" start="0" length="2147483647">
    <dxf>
      <font/>
    </dxf>
  </rfmt>
  <rfmt sheetId="4" sqref="C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32" start="0" length="2147483647">
    <dxf>
      <font/>
    </dxf>
  </rfmt>
  <rfmt sheetId="4" sqref="C32" start="0" length="2147483647">
    <dxf>
      <font/>
    </dxf>
  </rfmt>
  <rfmt sheetId="4" sqref="D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2" start="0" length="2147483647">
    <dxf>
      <font/>
    </dxf>
  </rfmt>
  <rfmt sheetId="4" sqref="D32" start="0" length="2147483647">
    <dxf>
      <font/>
    </dxf>
  </rfmt>
  <rfmt sheetId="4" sqref="E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2" start="0" length="2147483647">
    <dxf>
      <font/>
    </dxf>
  </rfmt>
  <rfmt sheetId="4" sqref="E32" start="0" length="2147483647">
    <dxf>
      <font/>
    </dxf>
  </rfmt>
  <rfmt sheetId="4" sqref="F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2" start="0" length="2147483647">
    <dxf>
      <font/>
    </dxf>
  </rfmt>
  <rfmt sheetId="4" sqref="F32" start="0" length="2147483647">
    <dxf>
      <font/>
    </dxf>
  </rfmt>
  <rfmt sheetId="4" sqref="G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2" start="0" length="2147483647">
    <dxf>
      <font/>
    </dxf>
  </rfmt>
  <rfmt sheetId="4" sqref="G32" start="0" length="2147483647">
    <dxf>
      <font/>
    </dxf>
  </rfmt>
  <rfmt sheetId="4" sqref="H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32" start="0" length="2147483647">
    <dxf>
      <font/>
    </dxf>
  </rfmt>
  <rfmt sheetId="4" sqref="H32" start="0" length="2147483647">
    <dxf>
      <font/>
    </dxf>
  </rfmt>
  <rfmt sheetId="4" sqref="I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32" start="0" length="2147483647">
    <dxf>
      <font/>
    </dxf>
  </rfmt>
  <rfmt sheetId="4" sqref="I32" start="0" length="2147483647">
    <dxf>
      <font/>
    </dxf>
  </rfmt>
  <rfmt sheetId="4" sqref="J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32" start="0" length="2147483647">
    <dxf>
      <font/>
    </dxf>
  </rfmt>
  <rfmt sheetId="4" sqref="J32" start="0" length="2147483647">
    <dxf>
      <font/>
    </dxf>
  </rfmt>
  <rfmt sheetId="4" sqref="K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32" start="0" length="2147483647">
    <dxf>
      <font/>
    </dxf>
  </rfmt>
  <rfmt sheetId="4" sqref="K32" start="0" length="2147483647">
    <dxf>
      <font/>
    </dxf>
  </rfmt>
  <rfmt sheetId="4" sqref="L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2" start="0" length="2147483647">
    <dxf>
      <font/>
    </dxf>
  </rfmt>
  <rfmt sheetId="4" sqref="L32" start="0" length="2147483647">
    <dxf>
      <font/>
    </dxf>
  </rfmt>
  <rfmt sheetId="4" sqref="M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2" start="0" length="2147483647">
    <dxf>
      <font/>
    </dxf>
  </rfmt>
  <rfmt sheetId="4" sqref="M32" start="0" length="2147483647">
    <dxf>
      <font/>
    </dxf>
  </rfmt>
  <rfmt sheetId="4" sqref="N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32" start="0" length="2147483647">
    <dxf>
      <font/>
    </dxf>
  </rfmt>
  <rfmt sheetId="4" sqref="N32" start="0" length="2147483647">
    <dxf>
      <font/>
    </dxf>
  </rfmt>
  <rfmt sheetId="4" sqref="O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32" start="0" length="2147483647">
    <dxf>
      <font/>
    </dxf>
  </rfmt>
  <rfmt sheetId="4" sqref="O32" start="0" length="2147483647">
    <dxf>
      <font/>
    </dxf>
  </rfmt>
  <rfmt sheetId="4" sqref="P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32" start="0" length="2147483647">
    <dxf>
      <font/>
    </dxf>
  </rfmt>
  <rfmt sheetId="4" sqref="P32" start="0" length="2147483647">
    <dxf>
      <font/>
    </dxf>
  </rfmt>
  <rfmt sheetId="4" sqref="Q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32" start="0" length="2147483647">
    <dxf>
      <font/>
    </dxf>
  </rfmt>
  <rfmt sheetId="4" sqref="Q32" start="0" length="2147483647">
    <dxf>
      <font/>
    </dxf>
  </rfmt>
  <rfmt sheetId="4" sqref="R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32" start="0" length="2147483647">
    <dxf>
      <font/>
    </dxf>
  </rfmt>
  <rfmt sheetId="4" sqref="R32" start="0" length="2147483647">
    <dxf>
      <font/>
    </dxf>
  </rfmt>
  <rfmt sheetId="4" sqref="S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32" start="0" length="2147483647">
    <dxf>
      <font/>
    </dxf>
  </rfmt>
  <rfmt sheetId="4" sqref="S32" start="0" length="2147483647">
    <dxf>
      <font/>
    </dxf>
  </rfmt>
  <rfmt sheetId="4" sqref="T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32" start="0" length="2147483647">
    <dxf>
      <font/>
    </dxf>
  </rfmt>
  <rfmt sheetId="4" sqref="T32" start="0" length="2147483647">
    <dxf>
      <font/>
    </dxf>
  </rfmt>
  <rfmt sheetId="4" sqref="U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32" start="0" length="2147483647">
    <dxf>
      <font/>
    </dxf>
  </rfmt>
  <rfmt sheetId="4" sqref="U32" start="0" length="2147483647">
    <dxf>
      <font/>
    </dxf>
  </rfmt>
  <rfmt sheetId="4" sqref="V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2" start="0" length="0">
    <dxf>
      <fill>
        <patternFill patternType="solid">
          <bgColor rgb="FFF2F2F2"/>
        </patternFill>
      </fill>
    </dxf>
  </rfmt>
  <rfmt sheetId="4" sqref="V32" start="0" length="2147483647">
    <dxf>
      <font/>
    </dxf>
  </rfmt>
  <rfmt sheetId="4" sqref="V32" start="0" length="2147483647">
    <dxf>
      <font/>
    </dxf>
  </rfmt>
  <rfmt sheetId="4" sqref="W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32" start="0" length="0">
    <dxf>
      <fill>
        <patternFill patternType="solid">
          <bgColor rgb="FFF2F2F2"/>
        </patternFill>
      </fill>
    </dxf>
  </rfmt>
  <rfmt sheetId="4" sqref="W32" start="0" length="2147483647">
    <dxf>
      <font/>
    </dxf>
  </rfmt>
  <rfmt sheetId="4" sqref="W32" start="0" length="2147483647">
    <dxf>
      <font/>
    </dxf>
  </rfmt>
  <rfmt sheetId="4" sqref="X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32" start="0" length="0">
    <dxf>
      <fill>
        <patternFill patternType="solid">
          <bgColor rgb="FFF2F2F2"/>
        </patternFill>
      </fill>
    </dxf>
  </rfmt>
  <rfmt sheetId="4" sqref="X32" start="0" length="2147483647">
    <dxf>
      <font/>
    </dxf>
  </rfmt>
  <rfmt sheetId="4" sqref="X32" start="0" length="2147483647">
    <dxf>
      <font/>
    </dxf>
  </rfmt>
  <rfmt sheetId="4" sqref="Y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32" start="0" length="0">
    <dxf>
      <fill>
        <patternFill patternType="solid">
          <bgColor rgb="FFF2F2F2"/>
        </patternFill>
      </fill>
    </dxf>
  </rfmt>
  <rfmt sheetId="4" sqref="Y32" start="0" length="2147483647">
    <dxf>
      <font/>
    </dxf>
  </rfmt>
  <rfmt sheetId="4" sqref="Y32" start="0" length="2147483647">
    <dxf>
      <font/>
    </dxf>
  </rfmt>
  <rfmt sheetId="4" sqref="Z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2" start="0" length="0">
    <dxf>
      <fill>
        <patternFill patternType="solid">
          <bgColor rgb="FFF2F2F2"/>
        </patternFill>
      </fill>
    </dxf>
  </rfmt>
  <rfmt sheetId="4" sqref="Z32" start="0" length="2147483647">
    <dxf>
      <font/>
    </dxf>
  </rfmt>
  <rfmt sheetId="4" sqref="Z32" start="0" length="2147483647">
    <dxf>
      <font/>
    </dxf>
  </rfmt>
  <rfmt sheetId="4" sqref="AA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32" start="0" length="0">
    <dxf>
      <fill>
        <patternFill patternType="solid">
          <bgColor rgb="FFF2F2F2"/>
        </patternFill>
      </fill>
    </dxf>
  </rfmt>
  <rfmt sheetId="4" sqref="AA32" start="0" length="2147483647">
    <dxf>
      <font/>
    </dxf>
  </rfmt>
  <rfmt sheetId="4" sqref="AA32" start="0" length="2147483647">
    <dxf>
      <font/>
    </dxf>
  </rfmt>
  <rfmt sheetId="4" sqref="AB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32" start="0" length="0">
    <dxf>
      <fill>
        <patternFill patternType="solid">
          <bgColor rgb="FFF2F2F2"/>
        </patternFill>
      </fill>
    </dxf>
  </rfmt>
  <rfmt sheetId="4" sqref="AB32" start="0" length="2147483647">
    <dxf>
      <font/>
    </dxf>
  </rfmt>
  <rfmt sheetId="4" sqref="AB32" start="0" length="2147483647">
    <dxf>
      <font/>
    </dxf>
  </rfmt>
  <rcc rId="5275" sId="4">
    <nc r="B32">
      <v>26989</v>
    </nc>
  </rcc>
  <rfmt sheetId="4" sqref="B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32" start="0" length="2147483647">
    <dxf>
      <font/>
    </dxf>
  </rfmt>
  <rfmt sheetId="4" sqref="B32" start="0" length="2147483647">
    <dxf>
      <font/>
    </dxf>
  </rfmt>
  <rcc rId="5276" sId="4">
    <nc r="C32" t="inlineStr">
      <is>
        <t>NODL NO Equity</t>
      </is>
    </nc>
  </rcc>
  <rfmt sheetId="4" sqref="C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32" start="0" length="2147483647">
    <dxf>
      <font/>
    </dxf>
  </rfmt>
  <rfmt sheetId="4" sqref="C32" start="0" length="2147483647">
    <dxf>
      <font/>
    </dxf>
  </rfmt>
  <rcc rId="5277" sId="4">
    <nc r="E32" t="inlineStr">
      <is>
        <t>Northern Drilling</t>
      </is>
    </nc>
  </rcc>
  <rfmt sheetId="4" sqref="E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2" start="0" length="2147483647">
    <dxf>
      <font/>
    </dxf>
  </rfmt>
  <rfmt sheetId="4" sqref="E32" start="0" length="2147483647">
    <dxf>
      <font/>
    </dxf>
  </rfmt>
  <rcc rId="5278" sId="4">
    <nc r="D32">
      <f>_xll.BDP(C32,$D$3)</f>
    </nc>
  </rcc>
  <rfmt sheetId="4" sqref="D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2" start="0" length="2147483647">
    <dxf>
      <font/>
    </dxf>
  </rfmt>
  <rfmt sheetId="4" sqref="D32" start="0" length="2147483647">
    <dxf>
      <font/>
    </dxf>
  </rfmt>
  <rcc rId="5279" sId="4">
    <nc r="F32">
      <f>_xll.BDP(C32,$F$3)</f>
    </nc>
  </rcc>
  <rfmt sheetId="4" sqref="F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2" start="0" length="2147483647">
    <dxf>
      <font/>
    </dxf>
  </rfmt>
  <rfmt sheetId="4" sqref="F32" start="0" length="2147483647">
    <dxf>
      <font/>
    </dxf>
  </rfmt>
  <rcc rId="5280" sId="4">
    <nc r="G32">
      <f>_xll.BDP(C32,$G$3)</f>
    </nc>
  </rcc>
  <rfmt sheetId="4" sqref="G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2" start="0" length="2147483647">
    <dxf>
      <font/>
    </dxf>
  </rfmt>
  <rfmt sheetId="4" sqref="G32" start="0" length="2147483647">
    <dxf>
      <font/>
    </dxf>
  </rfmt>
  <rcc rId="5281" sId="4">
    <nc r="V32">
      <f>_xll.BDH(C32,$V$3,$D$1,$D$1)</f>
    </nc>
  </rcc>
  <rfmt sheetId="4" sqref="V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2" start="0" length="0">
    <dxf>
      <fill>
        <patternFill patternType="solid">
          <bgColor rgb="FFF2F2F2"/>
        </patternFill>
      </fill>
    </dxf>
  </rfmt>
  <rfmt sheetId="4" sqref="V32" start="0" length="2147483647">
    <dxf>
      <font/>
    </dxf>
  </rfmt>
  <rfmt sheetId="4" sqref="V32" start="0" length="2147483647">
    <dxf>
      <font/>
    </dxf>
  </rfmt>
  <rcc rId="5282" sId="4">
    <nc r="H32">
      <f>IF(OR(OR(G32="#N/A N/A",G32="#N/A Real Time"),OR(F32="#N/A N/A",F32="#N/A Real Time")),0,  G32 - F32)</f>
    </nc>
  </rcc>
  <rfmt sheetId="4" sqref="H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32" start="0" length="2147483647">
    <dxf>
      <font/>
    </dxf>
  </rfmt>
  <rfmt sheetId="4" sqref="H32" start="0" length="2147483647">
    <dxf>
      <font/>
    </dxf>
  </rfmt>
  <rcc rId="5283" sId="4">
    <nc r="I32">
      <f>IF(OR(F32=0,F32="#N/A N/A"),0,H32 / F32*100)</f>
    </nc>
  </rcc>
  <rfmt sheetId="4" sqref="I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32" start="0" length="2147483647">
    <dxf>
      <font/>
    </dxf>
  </rfmt>
  <rfmt sheetId="4" sqref="I32" start="0" length="2147483647">
    <dxf>
      <font/>
    </dxf>
  </rfmt>
  <rcc rId="5284" sId="4" numFmtId="4">
    <nc r="J32">
      <v>18083</v>
    </nc>
  </rcc>
  <rfmt sheetId="4" sqref="J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32" start="0" length="2147483647">
    <dxf>
      <font/>
    </dxf>
  </rfmt>
  <rfmt sheetId="4" sqref="J32" start="0" length="2147483647">
    <dxf>
      <font/>
    </dxf>
  </rfmt>
  <rcc rId="5285" sId="4">
    <nc r="K32">
      <f>CONCATENATE(D66,D32, " Curncy")</f>
    </nc>
  </rcc>
  <rfmt sheetId="4" sqref="K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32" start="0" length="2147483647">
    <dxf>
      <font/>
    </dxf>
  </rfmt>
  <rfmt sheetId="4" sqref="K32" start="0" length="2147483647">
    <dxf>
      <font/>
    </dxf>
  </rfmt>
  <rcc rId="5286" sId="4">
    <nc r="L32">
      <f>IF(D32 = D66,1,_xll.BDP(K32,$L$3))</f>
    </nc>
  </rcc>
  <rfmt sheetId="4" sqref="L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2" start="0" length="2147483647">
    <dxf>
      <font/>
    </dxf>
  </rfmt>
  <rfmt sheetId="4" sqref="L32" start="0" length="2147483647">
    <dxf>
      <font/>
    </dxf>
  </rfmt>
  <rcc rId="5287" sId="4">
    <nc r="M32">
      <f>IF(D32 = D66,1,_xll.BDP(K32,$M$3)*L32)</f>
    </nc>
  </rcc>
  <rfmt sheetId="4" sqref="M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2" start="0" length="2147483647">
    <dxf>
      <font/>
    </dxf>
  </rfmt>
  <rfmt sheetId="4" sqref="M32" start="0" length="2147483647">
    <dxf>
      <font/>
    </dxf>
  </rfmt>
  <rcc rId="5288" sId="4">
    <nc r="N32">
      <f>H32*J32*R32/M32</f>
    </nc>
  </rcc>
  <rfmt sheetId="4" sqref="N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32" start="0" length="2147483647">
    <dxf>
      <font/>
    </dxf>
  </rfmt>
  <rfmt sheetId="4" sqref="N32" start="0" length="2147483647">
    <dxf>
      <font/>
    </dxf>
  </rfmt>
  <rcc rId="5289" sId="4">
    <nc r="O32">
      <f>N32 / U66</f>
    </nc>
  </rcc>
  <rfmt sheetId="4" sqref="O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32" start="0" length="2147483647">
    <dxf>
      <font/>
    </dxf>
  </rfmt>
  <rfmt sheetId="4" sqref="O32" start="0" length="2147483647">
    <dxf>
      <font/>
    </dxf>
  </rfmt>
  <rcc rId="5290" sId="4">
    <nc r="P32">
      <f>IF(J32=0,0,G32*J32*R32/M32)</f>
    </nc>
  </rcc>
  <rfmt sheetId="4" sqref="P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32" start="0" length="2147483647">
    <dxf>
      <font/>
    </dxf>
  </rfmt>
  <rfmt sheetId="4" sqref="P32" start="0" length="2147483647">
    <dxf>
      <font/>
    </dxf>
  </rfmt>
  <rcc rId="5291" sId="4">
    <nc r="Q32">
      <f>P32 / U66*100</f>
    </nc>
  </rcc>
  <rfmt sheetId="4" sqref="Q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32" start="0" length="2147483647">
    <dxf>
      <font/>
    </dxf>
  </rfmt>
  <rfmt sheetId="4" sqref="Q32" start="0" length="2147483647">
    <dxf>
      <font/>
    </dxf>
  </rfmt>
  <rcc rId="5292" sId="4">
    <nc r="R32">
      <f>IF(EXACT(D32,UPPER(D32)),1,0.01)/T32</f>
    </nc>
  </rcc>
  <rfmt sheetId="4" sqref="R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32" start="0" length="2147483647">
    <dxf>
      <font/>
    </dxf>
  </rfmt>
  <rfmt sheetId="4" sqref="R32" start="0" length="2147483647">
    <dxf>
      <font/>
    </dxf>
  </rfmt>
  <rcc rId="5293" sId="4">
    <nc r="S32">
      <v>0</v>
    </nc>
  </rcc>
  <rfmt sheetId="4" sqref="S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32" start="0" length="2147483647">
    <dxf>
      <font/>
    </dxf>
  </rfmt>
  <rfmt sheetId="4" sqref="S32" start="0" length="2147483647">
    <dxf>
      <font/>
    </dxf>
  </rfmt>
  <rcc rId="5294" sId="4">
    <nc r="T32">
      <v>1</v>
    </nc>
  </rcc>
  <rfmt sheetId="4" sqref="T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32" start="0" length="2147483647">
    <dxf>
      <font/>
    </dxf>
  </rfmt>
  <rfmt sheetId="4" sqref="T32" start="0" length="2147483647">
    <dxf>
      <font/>
    </dxf>
  </rfmt>
  <rcc rId="5295" sId="4">
    <nc r="W32">
      <f>IF(OR(OR(F32="#N/A N/A",F32="#N/A Real Time"),OR(V32="#N/A N/A",V32="#N/A Real Time")),0,  F32 - V32)</f>
    </nc>
  </rcc>
  <rfmt sheetId="4" sqref="W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32" start="0" length="0">
    <dxf>
      <fill>
        <patternFill patternType="solid">
          <bgColor rgb="FFF2F2F2"/>
        </patternFill>
      </fill>
    </dxf>
  </rfmt>
  <rfmt sheetId="4" sqref="W32" start="0" length="2147483647">
    <dxf>
      <font/>
    </dxf>
  </rfmt>
  <rfmt sheetId="4" sqref="W32" start="0" length="2147483647">
    <dxf>
      <font/>
    </dxf>
  </rfmt>
  <rcc rId="5296" sId="4">
    <nc r="X32">
      <f>IF(OR(V32=0,V32="#N/A N/A"),0,W32 / V32*100)</f>
    </nc>
  </rcc>
  <rfmt sheetId="4" sqref="X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32" start="0" length="0">
    <dxf>
      <fill>
        <patternFill patternType="solid">
          <bgColor rgb="FFF2F2F2"/>
        </patternFill>
      </fill>
    </dxf>
  </rfmt>
  <rfmt sheetId="4" sqref="X32" start="0" length="2147483647">
    <dxf>
      <font/>
    </dxf>
  </rfmt>
  <rfmt sheetId="4" sqref="X32" start="0" length="2147483647">
    <dxf>
      <font/>
    </dxf>
  </rfmt>
  <rcc rId="5297" sId="4" numFmtId="4">
    <nc r="Y32">
      <v>18083</v>
    </nc>
  </rcc>
  <rfmt sheetId="4" sqref="Y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32" start="0" length="0">
    <dxf>
      <fill>
        <patternFill patternType="solid">
          <bgColor rgb="FFF2F2F2"/>
        </patternFill>
      </fill>
    </dxf>
  </rfmt>
  <rfmt sheetId="4" sqref="Y32" start="0" length="2147483647">
    <dxf>
      <font/>
    </dxf>
  </rfmt>
  <rfmt sheetId="4" sqref="Y32" start="0" length="2147483647">
    <dxf>
      <font/>
    </dxf>
  </rfmt>
  <rcc rId="5298" sId="4">
    <nc r="Z32">
      <f>IF(D32 = D66,1,_xll.BDP(K32,$Z$3)*L32)</f>
    </nc>
  </rcc>
  <rfmt sheetId="4" sqref="Z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2" start="0" length="0">
    <dxf>
      <fill>
        <patternFill patternType="solid">
          <bgColor rgb="FFF2F2F2"/>
        </patternFill>
      </fill>
    </dxf>
  </rfmt>
  <rfmt sheetId="4" sqref="Z32" start="0" length="2147483647">
    <dxf>
      <font/>
    </dxf>
  </rfmt>
  <rfmt sheetId="4" sqref="Z32" start="0" length="2147483647">
    <dxf>
      <font/>
    </dxf>
  </rfmt>
  <rcc rId="5299" sId="4">
    <nc r="AA32">
      <f>W32*Y32*R32/Z32 / AB66</f>
    </nc>
  </rcc>
  <rfmt sheetId="4" sqref="AA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32" start="0" length="0">
    <dxf>
      <fill>
        <patternFill patternType="solid">
          <bgColor rgb="FFF2F2F2"/>
        </patternFill>
      </fill>
    </dxf>
  </rfmt>
  <rfmt sheetId="4" sqref="AA32" start="0" length="2147483647">
    <dxf>
      <font/>
    </dxf>
  </rfmt>
  <rfmt sheetId="4" sqref="AA32" start="0" length="2147483647">
    <dxf>
      <font/>
    </dxf>
  </rfmt>
  <rfmt sheetId="4" sqref="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33" start="0" length="2147483647">
    <dxf>
      <font>
        <b/>
      </font>
    </dxf>
  </rfmt>
  <rfmt sheetId="4" sqref="A33" start="0" length="2147483647">
    <dxf>
      <font/>
    </dxf>
  </rfmt>
  <rfmt sheetId="4" sqref="A33" start="0" length="0">
    <dxf>
      <border>
        <left/>
        <right/>
        <top style="thin">
          <color indexed="64"/>
        </top>
        <bottom/>
      </border>
    </dxf>
  </rfmt>
  <rfmt sheetId="4" sqref="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33" start="0" length="2147483647">
    <dxf>
      <font>
        <b/>
      </font>
    </dxf>
  </rfmt>
  <rfmt sheetId="4" sqref="B33" start="0" length="2147483647">
    <dxf>
      <font/>
    </dxf>
  </rfmt>
  <rfmt sheetId="4" sqref="B33" start="0" length="0">
    <dxf>
      <border>
        <left/>
        <right/>
        <top style="thin">
          <color indexed="64"/>
        </top>
        <bottom/>
      </border>
    </dxf>
  </rfmt>
  <rfmt sheetId="4" sqref="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C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33" start="0" length="2147483647">
    <dxf>
      <font>
        <b/>
      </font>
    </dxf>
  </rfmt>
  <rfmt sheetId="4" sqref="C33" start="0" length="2147483647">
    <dxf>
      <font/>
    </dxf>
  </rfmt>
  <rfmt sheetId="4" sqref="C33" start="0" length="0">
    <dxf>
      <border>
        <left/>
        <right/>
        <top style="thin">
          <color indexed="64"/>
        </top>
        <bottom/>
      </border>
    </dxf>
  </rfmt>
  <rfmt sheetId="4" sqref="C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D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33" start="0" length="2147483647">
    <dxf>
      <font>
        <b/>
      </font>
    </dxf>
  </rfmt>
  <rfmt sheetId="4" sqref="D33" start="0" length="2147483647">
    <dxf>
      <font/>
    </dxf>
  </rfmt>
  <rfmt sheetId="4" sqref="D33" start="0" length="0">
    <dxf>
      <border>
        <left/>
        <right/>
        <top style="thin">
          <color indexed="64"/>
        </top>
        <bottom/>
      </border>
    </dxf>
  </rfmt>
  <rfmt sheetId="4" sqref="D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E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33" start="0" length="2147483647">
    <dxf>
      <font>
        <b/>
      </font>
    </dxf>
  </rfmt>
  <rfmt sheetId="4" sqref="E33" start="0" length="2147483647">
    <dxf>
      <font/>
    </dxf>
  </rfmt>
  <rfmt sheetId="4" sqref="E33" start="0" length="0">
    <dxf>
      <border>
        <left/>
        <right/>
        <top style="thin">
          <color indexed="64"/>
        </top>
        <bottom/>
      </border>
    </dxf>
  </rfmt>
  <rfmt sheetId="4" sqref="E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F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33" start="0" length="2147483647">
    <dxf>
      <font>
        <b/>
      </font>
    </dxf>
  </rfmt>
  <rfmt sheetId="4" sqref="F33" start="0" length="2147483647">
    <dxf>
      <font/>
    </dxf>
  </rfmt>
  <rfmt sheetId="4" sqref="F33" start="0" length="0">
    <dxf>
      <border>
        <left/>
        <right/>
        <top style="thin">
          <color indexed="64"/>
        </top>
        <bottom/>
      </border>
    </dxf>
  </rfmt>
  <rfmt sheetId="4" sqref="F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G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33" start="0" length="2147483647">
    <dxf>
      <font>
        <b/>
      </font>
    </dxf>
  </rfmt>
  <rfmt sheetId="4" sqref="G33" start="0" length="2147483647">
    <dxf>
      <font/>
    </dxf>
  </rfmt>
  <rfmt sheetId="4" sqref="G33" start="0" length="0">
    <dxf>
      <border>
        <left/>
        <right/>
        <top style="thin">
          <color indexed="64"/>
        </top>
        <bottom/>
      </border>
    </dxf>
  </rfmt>
  <rfmt sheetId="4" sqref="G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H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33" start="0" length="2147483647">
    <dxf>
      <font>
        <b/>
      </font>
    </dxf>
  </rfmt>
  <rfmt sheetId="4" sqref="H33" start="0" length="2147483647">
    <dxf>
      <font/>
    </dxf>
  </rfmt>
  <rfmt sheetId="4" sqref="H33" start="0" length="0">
    <dxf>
      <border>
        <left/>
        <right/>
        <top style="thin">
          <color indexed="64"/>
        </top>
        <bottom/>
      </border>
    </dxf>
  </rfmt>
  <rfmt sheetId="4" sqref="H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I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33" start="0" length="2147483647">
    <dxf>
      <font>
        <b/>
      </font>
    </dxf>
  </rfmt>
  <rfmt sheetId="4" sqref="I33" start="0" length="2147483647">
    <dxf>
      <font/>
    </dxf>
  </rfmt>
  <rfmt sheetId="4" sqref="I33" start="0" length="0">
    <dxf>
      <border>
        <left/>
        <right/>
        <top style="thin">
          <color indexed="64"/>
        </top>
        <bottom/>
      </border>
    </dxf>
  </rfmt>
  <rfmt sheetId="4" sqref="I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J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33" start="0" length="2147483647">
    <dxf>
      <font>
        <b/>
      </font>
    </dxf>
  </rfmt>
  <rfmt sheetId="4" sqref="J33" start="0" length="2147483647">
    <dxf>
      <font/>
    </dxf>
  </rfmt>
  <rfmt sheetId="4" sqref="J33" start="0" length="0">
    <dxf>
      <border>
        <left/>
        <right/>
        <top style="thin">
          <color indexed="64"/>
        </top>
        <bottom/>
      </border>
    </dxf>
  </rfmt>
  <rfmt sheetId="4" sqref="J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K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33" start="0" length="2147483647">
    <dxf>
      <font>
        <b/>
      </font>
    </dxf>
  </rfmt>
  <rfmt sheetId="4" sqref="K33" start="0" length="2147483647">
    <dxf>
      <font/>
    </dxf>
  </rfmt>
  <rfmt sheetId="4" sqref="K33" start="0" length="0">
    <dxf>
      <border>
        <left/>
        <right/>
        <top style="thin">
          <color indexed="64"/>
        </top>
        <bottom/>
      </border>
    </dxf>
  </rfmt>
  <rfmt sheetId="4" sqref="K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L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33" start="0" length="2147483647">
    <dxf>
      <font>
        <b/>
      </font>
    </dxf>
  </rfmt>
  <rfmt sheetId="4" sqref="L33" start="0" length="2147483647">
    <dxf>
      <font/>
    </dxf>
  </rfmt>
  <rfmt sheetId="4" sqref="L33" start="0" length="0">
    <dxf>
      <border>
        <left/>
        <right/>
        <top style="thin">
          <color indexed="64"/>
        </top>
        <bottom/>
      </border>
    </dxf>
  </rfmt>
  <rfmt sheetId="4" sqref="L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M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33" start="0" length="2147483647">
    <dxf>
      <font>
        <b/>
      </font>
    </dxf>
  </rfmt>
  <rfmt sheetId="4" sqref="M33" start="0" length="2147483647">
    <dxf>
      <font/>
    </dxf>
  </rfmt>
  <rfmt sheetId="4" sqref="M33" start="0" length="0">
    <dxf>
      <border>
        <left/>
        <right/>
        <top style="thin">
          <color indexed="64"/>
        </top>
        <bottom/>
      </border>
    </dxf>
  </rfmt>
  <rfmt sheetId="4" sqref="M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0" sId="4">
    <oc r="N33">
      <f xml:space="preserve"> SUM(N30:N31)</f>
    </oc>
    <nc r="N33">
      <f xml:space="preserve"> SUM(N30:N32)</f>
    </nc>
  </rcc>
  <rfmt sheetId="4" sqref="N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33" start="0" length="2147483647">
    <dxf>
      <font>
        <b/>
      </font>
    </dxf>
  </rfmt>
  <rfmt sheetId="4" sqref="N33" start="0" length="2147483647">
    <dxf>
      <font/>
    </dxf>
  </rfmt>
  <rfmt sheetId="4" sqref="N33" start="0" length="0">
    <dxf>
      <border>
        <left/>
        <right/>
        <top style="thin">
          <color indexed="64"/>
        </top>
        <bottom/>
      </border>
    </dxf>
  </rfmt>
  <rfmt sheetId="4" sqref="N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1" sId="4">
    <oc r="O33">
      <f xml:space="preserve"> SUM(O30:O31)</f>
    </oc>
    <nc r="O33">
      <f xml:space="preserve"> SUM(O30:O32)</f>
    </nc>
  </rcc>
  <rfmt sheetId="4" sqref="O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33" start="0" length="2147483647">
    <dxf>
      <font/>
    </dxf>
  </rfmt>
  <rfmt sheetId="4" sqref="O33" start="0" length="2147483647">
    <dxf>
      <font/>
    </dxf>
  </rfmt>
  <rfmt sheetId="4" sqref="O33" start="0" length="0">
    <dxf>
      <border>
        <left/>
        <right/>
        <top style="thin">
          <color indexed="64"/>
        </top>
        <bottom/>
      </border>
    </dxf>
  </rfmt>
  <rfmt sheetId="4" sqref="O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2" sId="4">
    <oc r="P33">
      <f xml:space="preserve"> SUM(P30:P31)</f>
    </oc>
    <nc r="P33">
      <f xml:space="preserve"> SUM(P30:P32)</f>
    </nc>
  </rcc>
  <rfmt sheetId="4" sqref="P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33" start="0" length="2147483647">
    <dxf>
      <font>
        <b/>
      </font>
    </dxf>
  </rfmt>
  <rfmt sheetId="4" sqref="P33" start="0" length="2147483647">
    <dxf>
      <font/>
    </dxf>
  </rfmt>
  <rfmt sheetId="4" sqref="P33" start="0" length="0">
    <dxf>
      <border>
        <left/>
        <right/>
        <top style="thin">
          <color indexed="64"/>
        </top>
        <bottom/>
      </border>
    </dxf>
  </rfmt>
  <rfmt sheetId="4" sqref="P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3" sId="4">
    <oc r="Q33">
      <f xml:space="preserve"> SUM(Q30:Q31)</f>
    </oc>
    <nc r="Q33">
      <f xml:space="preserve"> SUM(Q30:Q32)</f>
    </nc>
  </rcc>
  <rfmt sheetId="4" sqref="Q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33" start="0" length="2147483647">
    <dxf>
      <font>
        <b/>
      </font>
    </dxf>
  </rfmt>
  <rfmt sheetId="4" sqref="Q33" start="0" length="2147483647">
    <dxf>
      <font/>
    </dxf>
  </rfmt>
  <rfmt sheetId="4" sqref="Q33" start="0" length="0">
    <dxf>
      <border>
        <left/>
        <right/>
        <top style="thin">
          <color indexed="64"/>
        </top>
        <bottom/>
      </border>
    </dxf>
  </rfmt>
  <rfmt sheetId="4" sqref="Q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R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33" start="0" length="2147483647">
    <dxf>
      <font>
        <b/>
      </font>
    </dxf>
  </rfmt>
  <rfmt sheetId="4" sqref="R33" start="0" length="2147483647">
    <dxf>
      <font/>
    </dxf>
  </rfmt>
  <rfmt sheetId="4" sqref="R33" start="0" length="0">
    <dxf>
      <border>
        <left/>
        <right/>
        <top style="thin">
          <color indexed="64"/>
        </top>
        <bottom/>
      </border>
    </dxf>
  </rfmt>
  <rfmt sheetId="4" sqref="R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S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33" start="0" length="2147483647">
    <dxf>
      <font>
        <b/>
      </font>
    </dxf>
  </rfmt>
  <rfmt sheetId="4" sqref="S33" start="0" length="2147483647">
    <dxf>
      <font/>
    </dxf>
  </rfmt>
  <rfmt sheetId="4" sqref="S33" start="0" length="0">
    <dxf>
      <border>
        <left/>
        <right/>
        <top style="thin">
          <color indexed="64"/>
        </top>
        <bottom/>
      </border>
    </dxf>
  </rfmt>
  <rfmt sheetId="4" sqref="S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T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33" start="0" length="2147483647">
    <dxf>
      <font>
        <b/>
      </font>
    </dxf>
  </rfmt>
  <rfmt sheetId="4" sqref="T33" start="0" length="2147483647">
    <dxf>
      <font/>
    </dxf>
  </rfmt>
  <rfmt sheetId="4" sqref="T33" start="0" length="0">
    <dxf>
      <border>
        <left/>
        <right/>
        <top style="thin">
          <color indexed="64"/>
        </top>
        <bottom/>
      </border>
    </dxf>
  </rfmt>
  <rfmt sheetId="4" sqref="T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U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33" start="0" length="2147483647">
    <dxf>
      <font>
        <b/>
      </font>
    </dxf>
  </rfmt>
  <rfmt sheetId="4" sqref="U33" start="0" length="2147483647">
    <dxf>
      <font/>
    </dxf>
  </rfmt>
  <rfmt sheetId="4" sqref="U33" start="0" length="0">
    <dxf>
      <border>
        <left/>
        <right/>
        <top style="thin">
          <color indexed="64"/>
        </top>
        <bottom/>
      </border>
    </dxf>
  </rfmt>
  <rfmt sheetId="4" sqref="U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V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33" start="0" length="0">
    <dxf>
      <fill>
        <patternFill patternType="solid">
          <bgColor rgb="FFF2F2F2"/>
        </patternFill>
      </fill>
    </dxf>
  </rfmt>
  <rfmt sheetId="4" sqref="V33" start="0" length="2147483647">
    <dxf>
      <font>
        <b/>
      </font>
    </dxf>
  </rfmt>
  <rfmt sheetId="4" sqref="V33" start="0" length="2147483647">
    <dxf>
      <font/>
    </dxf>
  </rfmt>
  <rfmt sheetId="4" sqref="V33" start="0" length="0">
    <dxf>
      <border>
        <left/>
        <right/>
        <top style="thin">
          <color indexed="64"/>
        </top>
        <bottom/>
      </border>
    </dxf>
  </rfmt>
  <rfmt sheetId="4" sqref="V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W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33" start="0" length="0">
    <dxf>
      <fill>
        <patternFill patternType="solid">
          <bgColor rgb="FFF2F2F2"/>
        </patternFill>
      </fill>
    </dxf>
  </rfmt>
  <rfmt sheetId="4" sqref="W33" start="0" length="2147483647">
    <dxf>
      <font>
        <b/>
      </font>
    </dxf>
  </rfmt>
  <rfmt sheetId="4" sqref="W33" start="0" length="2147483647">
    <dxf>
      <font/>
    </dxf>
  </rfmt>
  <rfmt sheetId="4" sqref="W33" start="0" length="0">
    <dxf>
      <border>
        <left/>
        <right/>
        <top style="thin">
          <color indexed="64"/>
        </top>
        <bottom/>
      </border>
    </dxf>
  </rfmt>
  <rfmt sheetId="4" sqref="W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X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33" start="0" length="0">
    <dxf>
      <fill>
        <patternFill patternType="solid">
          <bgColor rgb="FFF2F2F2"/>
        </patternFill>
      </fill>
    </dxf>
  </rfmt>
  <rfmt sheetId="4" sqref="X33" start="0" length="2147483647">
    <dxf>
      <font>
        <b/>
      </font>
    </dxf>
  </rfmt>
  <rfmt sheetId="4" sqref="X33" start="0" length="2147483647">
    <dxf>
      <font/>
    </dxf>
  </rfmt>
  <rfmt sheetId="4" sqref="X33" start="0" length="0">
    <dxf>
      <border>
        <left/>
        <right/>
        <top style="thin">
          <color indexed="64"/>
        </top>
        <bottom/>
      </border>
    </dxf>
  </rfmt>
  <rfmt sheetId="4" sqref="X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Y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33" start="0" length="0">
    <dxf>
      <fill>
        <patternFill patternType="solid">
          <bgColor rgb="FFF2F2F2"/>
        </patternFill>
      </fill>
    </dxf>
  </rfmt>
  <rfmt sheetId="4" sqref="Y33" start="0" length="2147483647">
    <dxf>
      <font>
        <b/>
      </font>
    </dxf>
  </rfmt>
  <rfmt sheetId="4" sqref="Y33" start="0" length="2147483647">
    <dxf>
      <font/>
    </dxf>
  </rfmt>
  <rfmt sheetId="4" sqref="Y33" start="0" length="0">
    <dxf>
      <border>
        <left/>
        <right/>
        <top style="thin">
          <color indexed="64"/>
        </top>
        <bottom/>
      </border>
    </dxf>
  </rfmt>
  <rfmt sheetId="4" sqref="Y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Z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33" start="0" length="0">
    <dxf>
      <fill>
        <patternFill patternType="solid">
          <bgColor rgb="FFF2F2F2"/>
        </patternFill>
      </fill>
    </dxf>
  </rfmt>
  <rfmt sheetId="4" sqref="Z33" start="0" length="2147483647">
    <dxf>
      <font>
        <b/>
      </font>
    </dxf>
  </rfmt>
  <rfmt sheetId="4" sqref="Z33" start="0" length="2147483647">
    <dxf>
      <font/>
    </dxf>
  </rfmt>
  <rfmt sheetId="4" sqref="Z33" start="0" length="0">
    <dxf>
      <border>
        <left/>
        <right/>
        <top style="thin">
          <color indexed="64"/>
        </top>
        <bottom/>
      </border>
    </dxf>
  </rfmt>
  <rfmt sheetId="4" sqref="Z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4" sId="4">
    <oc r="AA33">
      <f xml:space="preserve"> SUM(AA30:AA31)</f>
    </oc>
    <nc r="AA33">
      <f xml:space="preserve"> SUM(AA30:AA32)</f>
    </nc>
  </rcc>
  <rfmt sheetId="4" sqref="AA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33" start="0" length="0">
    <dxf>
      <fill>
        <patternFill patternType="solid">
          <bgColor rgb="FFF2F2F2"/>
        </patternFill>
      </fill>
    </dxf>
  </rfmt>
  <rfmt sheetId="4" sqref="AA33" start="0" length="2147483647">
    <dxf>
      <font/>
    </dxf>
  </rfmt>
  <rfmt sheetId="4" sqref="AA33" start="0" length="2147483647">
    <dxf>
      <font/>
    </dxf>
  </rfmt>
  <rfmt sheetId="4" sqref="AA33" start="0" length="0">
    <dxf>
      <border>
        <left/>
        <right/>
        <top style="thin">
          <color indexed="64"/>
        </top>
        <bottom/>
      </border>
    </dxf>
  </rfmt>
  <rfmt sheetId="4" sqref="A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AB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33" start="0" length="0">
    <dxf>
      <fill>
        <patternFill patternType="solid">
          <bgColor rgb="FFF2F2F2"/>
        </patternFill>
      </fill>
    </dxf>
  </rfmt>
  <rfmt sheetId="4" sqref="AB33" start="0" length="2147483647">
    <dxf>
      <font>
        <b/>
      </font>
    </dxf>
  </rfmt>
  <rfmt sheetId="4" sqref="AB33" start="0" length="2147483647">
    <dxf>
      <font/>
    </dxf>
  </rfmt>
  <rfmt sheetId="4" sqref="AB33" start="0" length="0">
    <dxf>
      <border>
        <left/>
        <right/>
        <top style="thin">
          <color indexed="64"/>
        </top>
        <bottom/>
      </border>
    </dxf>
  </rfmt>
  <rfmt sheetId="4" sqref="AB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305" sId="4" numFmtId="4">
    <oc r="J35">
      <v>112900</v>
    </oc>
    <nc r="J35">
      <v>865200</v>
    </nc>
  </rcc>
  <rcc rId="5306" sId="4" numFmtId="4">
    <oc r="Y35">
      <v>112900</v>
    </oc>
    <nc r="Y35">
      <v>865200</v>
    </nc>
  </rcc>
  <rcc rId="5307" sId="4" numFmtId="4">
    <oc r="J40">
      <v>172663</v>
    </oc>
    <nc r="J40">
      <v>176075</v>
    </nc>
  </rcc>
  <rcc rId="5308" sId="4" numFmtId="4">
    <oc r="Y40">
      <v>172663</v>
    </oc>
    <nc r="Y40">
      <v>176075</v>
    </nc>
  </rcc>
  <rcc rId="5309" sId="4" numFmtId="4">
    <oc r="J41">
      <v>3449069</v>
    </oc>
    <nc r="J41">
      <v>2101892</v>
    </nc>
  </rcc>
  <rcc rId="5310" sId="4" numFmtId="4">
    <oc r="Y41">
      <v>3449069</v>
    </oc>
    <nc r="Y41">
      <v>2101892</v>
    </nc>
  </rcc>
  <rrc rId="5311" sId="4" ref="A42:XFD42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42:AB42" start="0" length="0">
    <dxf>
      <fill>
        <patternFill patternType="none">
          <bgColor indexed="65"/>
        </patternFill>
      </fill>
    </dxf>
  </rfmt>
  <rfmt sheetId="4" sqref="A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2" start="0" length="2147483647">
    <dxf>
      <font/>
    </dxf>
  </rfmt>
  <rfmt sheetId="4" sqref="A42" start="0" length="2147483647">
    <dxf>
      <font/>
    </dxf>
  </rfmt>
  <rfmt sheetId="4" sqref="B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2" start="0" length="2147483647">
    <dxf>
      <font/>
    </dxf>
  </rfmt>
  <rfmt sheetId="4" sqref="B42" start="0" length="2147483647">
    <dxf>
      <font/>
    </dxf>
  </rfmt>
  <rfmt sheetId="4" sqref="C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2" start="0" length="2147483647">
    <dxf>
      <font/>
    </dxf>
  </rfmt>
  <rfmt sheetId="4" sqref="C42" start="0" length="2147483647">
    <dxf>
      <font/>
    </dxf>
  </rfmt>
  <rfmt sheetId="4" sqref="D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2" start="0" length="2147483647">
    <dxf>
      <font/>
    </dxf>
  </rfmt>
  <rfmt sheetId="4" sqref="D42" start="0" length="2147483647">
    <dxf>
      <font/>
    </dxf>
  </rfmt>
  <rfmt sheetId="4" sqref="E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2" start="0" length="2147483647">
    <dxf>
      <font/>
    </dxf>
  </rfmt>
  <rfmt sheetId="4" sqref="E42" start="0" length="2147483647">
    <dxf>
      <font/>
    </dxf>
  </rfmt>
  <rfmt sheetId="4" sqref="F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2" start="0" length="2147483647">
    <dxf>
      <font/>
    </dxf>
  </rfmt>
  <rfmt sheetId="4" sqref="F42" start="0" length="2147483647">
    <dxf>
      <font/>
    </dxf>
  </rfmt>
  <rfmt sheetId="4" sqref="G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2" start="0" length="2147483647">
    <dxf>
      <font/>
    </dxf>
  </rfmt>
  <rfmt sheetId="4" sqref="G42" start="0" length="2147483647">
    <dxf>
      <font/>
    </dxf>
  </rfmt>
  <rfmt sheetId="4" sqref="H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2" start="0" length="2147483647">
    <dxf>
      <font/>
    </dxf>
  </rfmt>
  <rfmt sheetId="4" sqref="H42" start="0" length="2147483647">
    <dxf>
      <font/>
    </dxf>
  </rfmt>
  <rfmt sheetId="4" sqref="I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2" start="0" length="2147483647">
    <dxf>
      <font/>
    </dxf>
  </rfmt>
  <rfmt sheetId="4" sqref="I42" start="0" length="2147483647">
    <dxf>
      <font/>
    </dxf>
  </rfmt>
  <rfmt sheetId="4" sqref="J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2" start="0" length="2147483647">
    <dxf>
      <font/>
    </dxf>
  </rfmt>
  <rfmt sheetId="4" sqref="J42" start="0" length="2147483647">
    <dxf>
      <font/>
    </dxf>
  </rfmt>
  <rfmt sheetId="4" sqref="K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2" start="0" length="2147483647">
    <dxf>
      <font/>
    </dxf>
  </rfmt>
  <rfmt sheetId="4" sqref="K42" start="0" length="2147483647">
    <dxf>
      <font/>
    </dxf>
  </rfmt>
  <rfmt sheetId="4" sqref="L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2" start="0" length="2147483647">
    <dxf>
      <font/>
    </dxf>
  </rfmt>
  <rfmt sheetId="4" sqref="L42" start="0" length="2147483647">
    <dxf>
      <font/>
    </dxf>
  </rfmt>
  <rfmt sheetId="4" sqref="M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2" start="0" length="2147483647">
    <dxf>
      <font/>
    </dxf>
  </rfmt>
  <rfmt sheetId="4" sqref="M42" start="0" length="2147483647">
    <dxf>
      <font/>
    </dxf>
  </rfmt>
  <rfmt sheetId="4" sqref="N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2" start="0" length="2147483647">
    <dxf>
      <font/>
    </dxf>
  </rfmt>
  <rfmt sheetId="4" sqref="N42" start="0" length="2147483647">
    <dxf>
      <font/>
    </dxf>
  </rfmt>
  <rfmt sheetId="4" sqref="O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2" start="0" length="2147483647">
    <dxf>
      <font/>
    </dxf>
  </rfmt>
  <rfmt sheetId="4" sqref="O42" start="0" length="2147483647">
    <dxf>
      <font/>
    </dxf>
  </rfmt>
  <rfmt sheetId="4" sqref="P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2" start="0" length="2147483647">
    <dxf>
      <font/>
    </dxf>
  </rfmt>
  <rfmt sheetId="4" sqref="P42" start="0" length="2147483647">
    <dxf>
      <font/>
    </dxf>
  </rfmt>
  <rfmt sheetId="4" sqref="Q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2" start="0" length="2147483647">
    <dxf>
      <font/>
    </dxf>
  </rfmt>
  <rfmt sheetId="4" sqref="Q42" start="0" length="2147483647">
    <dxf>
      <font/>
    </dxf>
  </rfmt>
  <rfmt sheetId="4" sqref="R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2" start="0" length="2147483647">
    <dxf>
      <font/>
    </dxf>
  </rfmt>
  <rfmt sheetId="4" sqref="R42" start="0" length="2147483647">
    <dxf>
      <font/>
    </dxf>
  </rfmt>
  <rfmt sheetId="4" sqref="S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2" start="0" length="2147483647">
    <dxf>
      <font/>
    </dxf>
  </rfmt>
  <rfmt sheetId="4" sqref="S42" start="0" length="2147483647">
    <dxf>
      <font/>
    </dxf>
  </rfmt>
  <rfmt sheetId="4" sqref="T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2" start="0" length="2147483647">
    <dxf>
      <font/>
    </dxf>
  </rfmt>
  <rfmt sheetId="4" sqref="T42" start="0" length="2147483647">
    <dxf>
      <font/>
    </dxf>
  </rfmt>
  <rfmt sheetId="4" sqref="U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2" start="0" length="2147483647">
    <dxf>
      <font/>
    </dxf>
  </rfmt>
  <rfmt sheetId="4" sqref="U42" start="0" length="2147483647">
    <dxf>
      <font/>
    </dxf>
  </rfmt>
  <rfmt sheetId="4" sqref="V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2" start="0" length="0">
    <dxf>
      <fill>
        <patternFill patternType="solid">
          <bgColor rgb="FFF2F2F2"/>
        </patternFill>
      </fill>
    </dxf>
  </rfmt>
  <rfmt sheetId="4" sqref="V42" start="0" length="2147483647">
    <dxf>
      <font/>
    </dxf>
  </rfmt>
  <rfmt sheetId="4" sqref="V42" start="0" length="2147483647">
    <dxf>
      <font/>
    </dxf>
  </rfmt>
  <rfmt sheetId="4" sqref="W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2" start="0" length="0">
    <dxf>
      <fill>
        <patternFill patternType="solid">
          <bgColor rgb="FFF2F2F2"/>
        </patternFill>
      </fill>
    </dxf>
  </rfmt>
  <rfmt sheetId="4" sqref="W42" start="0" length="2147483647">
    <dxf>
      <font/>
    </dxf>
  </rfmt>
  <rfmt sheetId="4" sqref="W42" start="0" length="2147483647">
    <dxf>
      <font/>
    </dxf>
  </rfmt>
  <rfmt sheetId="4" sqref="X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2" start="0" length="0">
    <dxf>
      <fill>
        <patternFill patternType="solid">
          <bgColor rgb="FFF2F2F2"/>
        </patternFill>
      </fill>
    </dxf>
  </rfmt>
  <rfmt sheetId="4" sqref="X42" start="0" length="2147483647">
    <dxf>
      <font/>
    </dxf>
  </rfmt>
  <rfmt sheetId="4" sqref="X42" start="0" length="2147483647">
    <dxf>
      <font/>
    </dxf>
  </rfmt>
  <rfmt sheetId="4" sqref="Y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2" start="0" length="0">
    <dxf>
      <fill>
        <patternFill patternType="solid">
          <bgColor rgb="FFF2F2F2"/>
        </patternFill>
      </fill>
    </dxf>
  </rfmt>
  <rfmt sheetId="4" sqref="Y42" start="0" length="2147483647">
    <dxf>
      <font/>
    </dxf>
  </rfmt>
  <rfmt sheetId="4" sqref="Y42" start="0" length="2147483647">
    <dxf>
      <font/>
    </dxf>
  </rfmt>
  <rfmt sheetId="4" sqref="Z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2" start="0" length="0">
    <dxf>
      <fill>
        <patternFill patternType="solid">
          <bgColor rgb="FFF2F2F2"/>
        </patternFill>
      </fill>
    </dxf>
  </rfmt>
  <rfmt sheetId="4" sqref="Z42" start="0" length="2147483647">
    <dxf>
      <font/>
    </dxf>
  </rfmt>
  <rfmt sheetId="4" sqref="Z42" start="0" length="2147483647">
    <dxf>
      <font/>
    </dxf>
  </rfmt>
  <rfmt sheetId="4" sqref="AA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2" start="0" length="0">
    <dxf>
      <fill>
        <patternFill patternType="solid">
          <bgColor rgb="FFF2F2F2"/>
        </patternFill>
      </fill>
    </dxf>
  </rfmt>
  <rfmt sheetId="4" sqref="AA42" start="0" length="2147483647">
    <dxf>
      <font/>
    </dxf>
  </rfmt>
  <rfmt sheetId="4" sqref="AA42" start="0" length="2147483647">
    <dxf>
      <font/>
    </dxf>
  </rfmt>
  <rfmt sheetId="4" sqref="AB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2" start="0" length="0">
    <dxf>
      <fill>
        <patternFill patternType="solid">
          <bgColor rgb="FFF2F2F2"/>
        </patternFill>
      </fill>
    </dxf>
  </rfmt>
  <rfmt sheetId="4" sqref="AB42" start="0" length="2147483647">
    <dxf>
      <font/>
    </dxf>
  </rfmt>
  <rfmt sheetId="4" sqref="AB42" start="0" length="2147483647">
    <dxf>
      <font/>
    </dxf>
  </rfmt>
  <rcc rId="5312" sId="4">
    <nc r="B42">
      <v>6116</v>
    </nc>
  </rcc>
  <rfmt sheetId="4" sqref="B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2" start="0" length="2147483647">
    <dxf>
      <font/>
    </dxf>
  </rfmt>
  <rfmt sheetId="4" sqref="B42" start="0" length="2147483647">
    <dxf>
      <font/>
    </dxf>
  </rfmt>
  <rcc rId="5313" sId="4">
    <nc r="C42" t="inlineStr">
      <is>
        <t>BT/A LN Equity</t>
      </is>
    </nc>
  </rcc>
  <rfmt sheetId="4" sqref="C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2" start="0" length="2147483647">
    <dxf>
      <font/>
    </dxf>
  </rfmt>
  <rfmt sheetId="4" sqref="C42" start="0" length="2147483647">
    <dxf>
      <font/>
    </dxf>
  </rfmt>
  <rcc rId="5314" sId="4">
    <nc r="E42" t="inlineStr">
      <is>
        <t>BT</t>
      </is>
    </nc>
  </rcc>
  <rfmt sheetId="4" sqref="E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2" start="0" length="2147483647">
    <dxf>
      <font/>
    </dxf>
  </rfmt>
  <rfmt sheetId="4" sqref="E42" start="0" length="2147483647">
    <dxf>
      <font/>
    </dxf>
  </rfmt>
  <rcc rId="5315" sId="4">
    <nc r="D42">
      <f>_xll.BDP(C42,$D$3)</f>
    </nc>
  </rcc>
  <rfmt sheetId="4" sqref="D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2" start="0" length="2147483647">
    <dxf>
      <font/>
    </dxf>
  </rfmt>
  <rfmt sheetId="4" sqref="D42" start="0" length="2147483647">
    <dxf>
      <font/>
    </dxf>
  </rfmt>
  <rcc rId="5316" sId="4">
    <nc r="F42">
      <f>_xll.BDP(C42,$F$3)</f>
    </nc>
  </rcc>
  <rfmt sheetId="4" sqref="F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2" start="0" length="2147483647">
    <dxf>
      <font/>
    </dxf>
  </rfmt>
  <rfmt sheetId="4" sqref="F42" start="0" length="2147483647">
    <dxf>
      <font/>
    </dxf>
  </rfmt>
  <rcc rId="5317" sId="4">
    <nc r="G42">
      <f>_xll.BDP(C42,$G$3)</f>
    </nc>
  </rcc>
  <rfmt sheetId="4" sqref="G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2" start="0" length="2147483647">
    <dxf>
      <font/>
    </dxf>
  </rfmt>
  <rfmt sheetId="4" sqref="G42" start="0" length="2147483647">
    <dxf>
      <font/>
    </dxf>
  </rfmt>
  <rcc rId="5318" sId="4">
    <nc r="V42">
      <f>_xll.BDH(C42,$V$3,$D$1,$D$1)</f>
    </nc>
  </rcc>
  <rfmt sheetId="4" sqref="V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2" start="0" length="0">
    <dxf>
      <fill>
        <patternFill patternType="solid">
          <bgColor rgb="FFF2F2F2"/>
        </patternFill>
      </fill>
    </dxf>
  </rfmt>
  <rfmt sheetId="4" sqref="V42" start="0" length="2147483647">
    <dxf>
      <font/>
    </dxf>
  </rfmt>
  <rfmt sheetId="4" sqref="V42" start="0" length="2147483647">
    <dxf>
      <font/>
    </dxf>
  </rfmt>
  <rcc rId="5319" sId="4">
    <nc r="H42">
      <f>IF(OR(OR(G42="#N/A N/A",G42="#N/A Real Time"),OR(F42="#N/A N/A",F42="#N/A Real Time")),0,  G42 - F42)</f>
    </nc>
  </rcc>
  <rfmt sheetId="4" sqref="H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2" start="0" length="2147483647">
    <dxf>
      <font/>
    </dxf>
  </rfmt>
  <rfmt sheetId="4" sqref="H42" start="0" length="2147483647">
    <dxf>
      <font/>
    </dxf>
  </rfmt>
  <rcc rId="5320" sId="4">
    <nc r="I42">
      <f>IF(OR(F42=0,F42="#N/A N/A"),0,H42 / F42*100)</f>
    </nc>
  </rcc>
  <rfmt sheetId="4" sqref="I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2" start="0" length="2147483647">
    <dxf>
      <font/>
    </dxf>
  </rfmt>
  <rfmt sheetId="4" sqref="I42" start="0" length="2147483647">
    <dxf>
      <font/>
    </dxf>
  </rfmt>
  <rcc rId="5321" sId="4" numFmtId="4">
    <nc r="J42">
      <v>629900</v>
    </nc>
  </rcc>
  <rfmt sheetId="4" sqref="J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2" start="0" length="2147483647">
    <dxf>
      <font/>
    </dxf>
  </rfmt>
  <rfmt sheetId="4" sqref="J42" start="0" length="2147483647">
    <dxf>
      <font/>
    </dxf>
  </rfmt>
  <rcc rId="5322" sId="4">
    <nc r="K42">
      <f>CONCATENATE(D67,D42, " Curncy")</f>
    </nc>
  </rcc>
  <rfmt sheetId="4" sqref="K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2" start="0" length="2147483647">
    <dxf>
      <font/>
    </dxf>
  </rfmt>
  <rfmt sheetId="4" sqref="K42" start="0" length="2147483647">
    <dxf>
      <font/>
    </dxf>
  </rfmt>
  <rcc rId="5323" sId="4">
    <nc r="L42">
      <f>IF(D42 = D67,1,_xll.BDP(K42,$L$3))</f>
    </nc>
  </rcc>
  <rfmt sheetId="4" sqref="L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2" start="0" length="2147483647">
    <dxf>
      <font/>
    </dxf>
  </rfmt>
  <rfmt sheetId="4" sqref="L42" start="0" length="2147483647">
    <dxf>
      <font/>
    </dxf>
  </rfmt>
  <rcc rId="5324" sId="4">
    <nc r="M42">
      <f>IF(D42 = D67,1,_xll.BDP(K42,$M$3)*L42)</f>
    </nc>
  </rcc>
  <rfmt sheetId="4" sqref="M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2" start="0" length="2147483647">
    <dxf>
      <font/>
    </dxf>
  </rfmt>
  <rfmt sheetId="4" sqref="M42" start="0" length="2147483647">
    <dxf>
      <font/>
    </dxf>
  </rfmt>
  <rcc rId="5325" sId="4">
    <nc r="N42">
      <f>H42*J42*R42/M42</f>
    </nc>
  </rcc>
  <rfmt sheetId="4" sqref="N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2" start="0" length="2147483647">
    <dxf>
      <font/>
    </dxf>
  </rfmt>
  <rfmt sheetId="4" sqref="N42" start="0" length="2147483647">
    <dxf>
      <font/>
    </dxf>
  </rfmt>
  <rcc rId="5326" sId="4">
    <nc r="O42">
      <f>N42 / U67</f>
    </nc>
  </rcc>
  <rfmt sheetId="4" sqref="O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2" start="0" length="2147483647">
    <dxf>
      <font/>
    </dxf>
  </rfmt>
  <rfmt sheetId="4" sqref="O42" start="0" length="2147483647">
    <dxf>
      <font/>
    </dxf>
  </rfmt>
  <rcc rId="5327" sId="4">
    <nc r="P42">
      <f>IF(J42=0,0,G42*J42*R42/M42)</f>
    </nc>
  </rcc>
  <rfmt sheetId="4" sqref="P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2" start="0" length="2147483647">
    <dxf>
      <font/>
    </dxf>
  </rfmt>
  <rfmt sheetId="4" sqref="P42" start="0" length="2147483647">
    <dxf>
      <font/>
    </dxf>
  </rfmt>
  <rcc rId="5328" sId="4">
    <nc r="Q42">
      <f>P42 / U67*100</f>
    </nc>
  </rcc>
  <rfmt sheetId="4" sqref="Q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2" start="0" length="2147483647">
    <dxf>
      <font/>
    </dxf>
  </rfmt>
  <rfmt sheetId="4" sqref="Q42" start="0" length="2147483647">
    <dxf>
      <font/>
    </dxf>
  </rfmt>
  <rcc rId="5329" sId="4">
    <nc r="R42">
      <f>IF(EXACT(D42,UPPER(D42)),1,0.01)/T42</f>
    </nc>
  </rcc>
  <rfmt sheetId="4" sqref="R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2" start="0" length="2147483647">
    <dxf>
      <font/>
    </dxf>
  </rfmt>
  <rfmt sheetId="4" sqref="R42" start="0" length="2147483647">
    <dxf>
      <font/>
    </dxf>
  </rfmt>
  <rcc rId="5330" sId="4">
    <nc r="S42">
      <v>0</v>
    </nc>
  </rcc>
  <rfmt sheetId="4" sqref="S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2" start="0" length="2147483647">
    <dxf>
      <font/>
    </dxf>
  </rfmt>
  <rfmt sheetId="4" sqref="S42" start="0" length="2147483647">
    <dxf>
      <font/>
    </dxf>
  </rfmt>
  <rcc rId="5331" sId="4">
    <nc r="T42">
      <v>1</v>
    </nc>
  </rcc>
  <rfmt sheetId="4" sqref="T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2" start="0" length="2147483647">
    <dxf>
      <font/>
    </dxf>
  </rfmt>
  <rfmt sheetId="4" sqref="T42" start="0" length="2147483647">
    <dxf>
      <font/>
    </dxf>
  </rfmt>
  <rcc rId="5332" sId="4">
    <nc r="W42">
      <f>IF(OR(OR(F42="#N/A N/A",F42="#N/A Real Time"),OR(V42="#N/A N/A",V42="#N/A Real Time")),0,  F42 - V42)</f>
    </nc>
  </rcc>
  <rfmt sheetId="4" sqref="W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2" start="0" length="0">
    <dxf>
      <fill>
        <patternFill patternType="solid">
          <bgColor rgb="FFF2F2F2"/>
        </patternFill>
      </fill>
    </dxf>
  </rfmt>
  <rfmt sheetId="4" sqref="W42" start="0" length="2147483647">
    <dxf>
      <font/>
    </dxf>
  </rfmt>
  <rfmt sheetId="4" sqref="W42" start="0" length="2147483647">
    <dxf>
      <font/>
    </dxf>
  </rfmt>
  <rcc rId="5333" sId="4">
    <nc r="X42">
      <f>IF(OR(V42=0,V42="#N/A N/A"),0,W42 / V42*100)</f>
    </nc>
  </rcc>
  <rfmt sheetId="4" sqref="X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2" start="0" length="0">
    <dxf>
      <fill>
        <patternFill patternType="solid">
          <bgColor rgb="FFF2F2F2"/>
        </patternFill>
      </fill>
    </dxf>
  </rfmt>
  <rfmt sheetId="4" sqref="X42" start="0" length="2147483647">
    <dxf>
      <font/>
    </dxf>
  </rfmt>
  <rfmt sheetId="4" sqref="X42" start="0" length="2147483647">
    <dxf>
      <font/>
    </dxf>
  </rfmt>
  <rcc rId="5334" sId="4" numFmtId="4">
    <nc r="Y42">
      <v>629900</v>
    </nc>
  </rcc>
  <rfmt sheetId="4" sqref="Y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2" start="0" length="0">
    <dxf>
      <fill>
        <patternFill patternType="solid">
          <bgColor rgb="FFF2F2F2"/>
        </patternFill>
      </fill>
    </dxf>
  </rfmt>
  <rfmt sheetId="4" sqref="Y42" start="0" length="2147483647">
    <dxf>
      <font/>
    </dxf>
  </rfmt>
  <rfmt sheetId="4" sqref="Y42" start="0" length="2147483647">
    <dxf>
      <font/>
    </dxf>
  </rfmt>
  <rcc rId="5335" sId="4">
    <nc r="Z42">
      <f>IF(D42 = D67,1,_xll.BDP(K42,$Z$3)*L42)</f>
    </nc>
  </rcc>
  <rfmt sheetId="4" sqref="Z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2" start="0" length="0">
    <dxf>
      <fill>
        <patternFill patternType="solid">
          <bgColor rgb="FFF2F2F2"/>
        </patternFill>
      </fill>
    </dxf>
  </rfmt>
  <rfmt sheetId="4" sqref="Z42" start="0" length="2147483647">
    <dxf>
      <font/>
    </dxf>
  </rfmt>
  <rfmt sheetId="4" sqref="Z42" start="0" length="2147483647">
    <dxf>
      <font/>
    </dxf>
  </rfmt>
  <rcc rId="5336" sId="4">
    <nc r="AA42">
      <f>W42*Y42*R42/Z42 / AB67</f>
    </nc>
  </rcc>
  <rfmt sheetId="4" sqref="AA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2" start="0" length="0">
    <dxf>
      <fill>
        <patternFill patternType="solid">
          <bgColor rgb="FFF2F2F2"/>
        </patternFill>
      </fill>
    </dxf>
  </rfmt>
  <rfmt sheetId="4" sqref="AA42" start="0" length="2147483647">
    <dxf>
      <font/>
    </dxf>
  </rfmt>
  <rfmt sheetId="4" sqref="AA42" start="0" length="2147483647">
    <dxf>
      <font/>
    </dxf>
  </rfmt>
  <rcc rId="5337" sId="4" numFmtId="4">
    <oc r="J43">
      <v>195516</v>
    </oc>
    <nc r="J43">
      <v>355923</v>
    </nc>
  </rcc>
  <rcc rId="5338" sId="4" numFmtId="4">
    <oc r="Y43">
      <v>195516</v>
    </oc>
    <nc r="Y43">
      <v>355923</v>
    </nc>
  </rcc>
  <rcc rId="5339" sId="4" numFmtId="4">
    <oc r="J44">
      <v>125000</v>
    </oc>
    <nc r="J44">
      <v>0</v>
    </nc>
  </rcc>
  <rcc rId="5340" sId="4" numFmtId="4">
    <oc r="Y44">
      <v>125000</v>
    </oc>
    <nc r="Y44">
      <v>0</v>
    </nc>
  </rcc>
  <rrc rId="5341" sId="4" ref="A48:XFD48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48:AB48" start="0" length="0">
    <dxf>
      <fill>
        <patternFill patternType="none">
          <bgColor indexed="65"/>
        </patternFill>
      </fill>
    </dxf>
  </rfmt>
  <rfmt sheetId="4" sqref="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48" start="0" length="2147483647">
    <dxf>
      <font/>
    </dxf>
  </rfmt>
  <rfmt sheetId="4" sqref="A48" start="0" length="2147483647">
    <dxf>
      <font/>
    </dxf>
  </rfmt>
  <rfmt sheetId="4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8" start="0" length="2147483647">
    <dxf>
      <font/>
    </dxf>
  </rfmt>
  <rfmt sheetId="4" sqref="B48" start="0" length="2147483647">
    <dxf>
      <font/>
    </dxf>
  </rfmt>
  <rfmt sheetId="4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8" start="0" length="2147483647">
    <dxf>
      <font/>
    </dxf>
  </rfmt>
  <rfmt sheetId="4" sqref="C48" start="0" length="2147483647">
    <dxf>
      <font/>
    </dxf>
  </rfmt>
  <rfmt sheetId="4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8" start="0" length="2147483647">
    <dxf>
      <font/>
    </dxf>
  </rfmt>
  <rfmt sheetId="4" sqref="D48" start="0" length="2147483647">
    <dxf>
      <font/>
    </dxf>
  </rfmt>
  <rfmt sheetId="4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8" start="0" length="2147483647">
    <dxf>
      <font/>
    </dxf>
  </rfmt>
  <rfmt sheetId="4" sqref="E48" start="0" length="2147483647">
    <dxf>
      <font/>
    </dxf>
  </rfmt>
  <rfmt sheetId="4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8" start="0" length="2147483647">
    <dxf>
      <font/>
    </dxf>
  </rfmt>
  <rfmt sheetId="4" sqref="F48" start="0" length="2147483647">
    <dxf>
      <font/>
    </dxf>
  </rfmt>
  <rfmt sheetId="4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8" start="0" length="2147483647">
    <dxf>
      <font/>
    </dxf>
  </rfmt>
  <rfmt sheetId="4" sqref="G48" start="0" length="2147483647">
    <dxf>
      <font/>
    </dxf>
  </rfmt>
  <rfmt sheetId="4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8" start="0" length="2147483647">
    <dxf>
      <font/>
    </dxf>
  </rfmt>
  <rfmt sheetId="4" sqref="H48" start="0" length="2147483647">
    <dxf>
      <font/>
    </dxf>
  </rfmt>
  <rfmt sheetId="4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8" start="0" length="2147483647">
    <dxf>
      <font/>
    </dxf>
  </rfmt>
  <rfmt sheetId="4" sqref="I48" start="0" length="2147483647">
    <dxf>
      <font/>
    </dxf>
  </rfmt>
  <rfmt sheetId="4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8" start="0" length="2147483647">
    <dxf>
      <font/>
    </dxf>
  </rfmt>
  <rfmt sheetId="4" sqref="J48" start="0" length="2147483647">
    <dxf>
      <font/>
    </dxf>
  </rfmt>
  <rfmt sheetId="4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8" start="0" length="2147483647">
    <dxf>
      <font/>
    </dxf>
  </rfmt>
  <rfmt sheetId="4" sqref="K48" start="0" length="2147483647">
    <dxf>
      <font/>
    </dxf>
  </rfmt>
  <rfmt sheetId="4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8" start="0" length="2147483647">
    <dxf>
      <font/>
    </dxf>
  </rfmt>
  <rfmt sheetId="4" sqref="L48" start="0" length="2147483647">
    <dxf>
      <font/>
    </dxf>
  </rfmt>
  <rfmt sheetId="4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8" start="0" length="2147483647">
    <dxf>
      <font/>
    </dxf>
  </rfmt>
  <rfmt sheetId="4" sqref="M48" start="0" length="2147483647">
    <dxf>
      <font/>
    </dxf>
  </rfmt>
  <rfmt sheetId="4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8" start="0" length="2147483647">
    <dxf>
      <font/>
    </dxf>
  </rfmt>
  <rfmt sheetId="4" sqref="N48" start="0" length="2147483647">
    <dxf>
      <font/>
    </dxf>
  </rfmt>
  <rfmt sheetId="4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8" start="0" length="2147483647">
    <dxf>
      <font/>
    </dxf>
  </rfmt>
  <rfmt sheetId="4" sqref="O48" start="0" length="2147483647">
    <dxf>
      <font/>
    </dxf>
  </rfmt>
  <rfmt sheetId="4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8" start="0" length="2147483647">
    <dxf>
      <font/>
    </dxf>
  </rfmt>
  <rfmt sheetId="4" sqref="P48" start="0" length="2147483647">
    <dxf>
      <font/>
    </dxf>
  </rfmt>
  <rfmt sheetId="4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8" start="0" length="2147483647">
    <dxf>
      <font/>
    </dxf>
  </rfmt>
  <rfmt sheetId="4" sqref="Q48" start="0" length="2147483647">
    <dxf>
      <font/>
    </dxf>
  </rfmt>
  <rfmt sheetId="4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8" start="0" length="2147483647">
    <dxf>
      <font/>
    </dxf>
  </rfmt>
  <rfmt sheetId="4" sqref="R48" start="0" length="2147483647">
    <dxf>
      <font/>
    </dxf>
  </rfmt>
  <rfmt sheetId="4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8" start="0" length="2147483647">
    <dxf>
      <font/>
    </dxf>
  </rfmt>
  <rfmt sheetId="4" sqref="S48" start="0" length="2147483647">
    <dxf>
      <font/>
    </dxf>
  </rfmt>
  <rfmt sheetId="4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8" start="0" length="2147483647">
    <dxf>
      <font/>
    </dxf>
  </rfmt>
  <rfmt sheetId="4" sqref="T48" start="0" length="2147483647">
    <dxf>
      <font/>
    </dxf>
  </rfmt>
  <rfmt sheetId="4" sqref="U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48" start="0" length="2147483647">
    <dxf>
      <font/>
    </dxf>
  </rfmt>
  <rfmt sheetId="4" sqref="U48" start="0" length="2147483647">
    <dxf>
      <font/>
    </dxf>
  </rfmt>
  <rfmt sheetId="4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8" start="0" length="0">
    <dxf>
      <fill>
        <patternFill patternType="solid">
          <bgColor rgb="FFF2F2F2"/>
        </patternFill>
      </fill>
    </dxf>
  </rfmt>
  <rfmt sheetId="4" sqref="V48" start="0" length="2147483647">
    <dxf>
      <font/>
    </dxf>
  </rfmt>
  <rfmt sheetId="4" sqref="V48" start="0" length="2147483647">
    <dxf>
      <font/>
    </dxf>
  </rfmt>
  <rfmt sheetId="4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8" start="0" length="0">
    <dxf>
      <fill>
        <patternFill patternType="solid">
          <bgColor rgb="FFF2F2F2"/>
        </patternFill>
      </fill>
    </dxf>
  </rfmt>
  <rfmt sheetId="4" sqref="W48" start="0" length="2147483647">
    <dxf>
      <font/>
    </dxf>
  </rfmt>
  <rfmt sheetId="4" sqref="W48" start="0" length="2147483647">
    <dxf>
      <font/>
    </dxf>
  </rfmt>
  <rfmt sheetId="4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8" start="0" length="0">
    <dxf>
      <fill>
        <patternFill patternType="solid">
          <bgColor rgb="FFF2F2F2"/>
        </patternFill>
      </fill>
    </dxf>
  </rfmt>
  <rfmt sheetId="4" sqref="X48" start="0" length="2147483647">
    <dxf>
      <font/>
    </dxf>
  </rfmt>
  <rfmt sheetId="4" sqref="X48" start="0" length="2147483647">
    <dxf>
      <font/>
    </dxf>
  </rfmt>
  <rfmt sheetId="4" sqref="Y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8" start="0" length="0">
    <dxf>
      <fill>
        <patternFill patternType="solid">
          <bgColor rgb="FFF2F2F2"/>
        </patternFill>
      </fill>
    </dxf>
  </rfmt>
  <rfmt sheetId="4" sqref="Y48" start="0" length="2147483647">
    <dxf>
      <font/>
    </dxf>
  </rfmt>
  <rfmt sheetId="4" sqref="Y48" start="0" length="2147483647">
    <dxf>
      <font/>
    </dxf>
  </rfmt>
  <rfmt sheetId="4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8" start="0" length="0">
    <dxf>
      <fill>
        <patternFill patternType="solid">
          <bgColor rgb="FFF2F2F2"/>
        </patternFill>
      </fill>
    </dxf>
  </rfmt>
  <rfmt sheetId="4" sqref="Z48" start="0" length="2147483647">
    <dxf>
      <font/>
    </dxf>
  </rfmt>
  <rfmt sheetId="4" sqref="Z48" start="0" length="2147483647">
    <dxf>
      <font/>
    </dxf>
  </rfmt>
  <rfmt sheetId="4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8" start="0" length="0">
    <dxf>
      <fill>
        <patternFill patternType="solid">
          <bgColor rgb="FFF2F2F2"/>
        </patternFill>
      </fill>
    </dxf>
  </rfmt>
  <rfmt sheetId="4" sqref="AA48" start="0" length="2147483647">
    <dxf>
      <font/>
    </dxf>
  </rfmt>
  <rfmt sheetId="4" sqref="AA48" start="0" length="2147483647">
    <dxf>
      <font/>
    </dxf>
  </rfmt>
  <rfmt sheetId="4" sqref="A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48" start="0" length="0">
    <dxf>
      <fill>
        <patternFill patternType="solid">
          <bgColor rgb="FFF2F2F2"/>
        </patternFill>
      </fill>
    </dxf>
  </rfmt>
  <rfmt sheetId="4" sqref="AB48" start="0" length="2147483647">
    <dxf>
      <font/>
    </dxf>
  </rfmt>
  <rfmt sheetId="4" sqref="AB48" start="0" length="2147483647">
    <dxf>
      <font/>
    </dxf>
  </rfmt>
  <rcc rId="5342" sId="4">
    <nc r="B48">
      <v>28421</v>
    </nc>
  </rcc>
  <rfmt sheetId="4" sqref="B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48" start="0" length="2147483647">
    <dxf>
      <font/>
    </dxf>
  </rfmt>
  <rfmt sheetId="4" sqref="B48" start="0" length="2147483647">
    <dxf>
      <font/>
    </dxf>
  </rfmt>
  <rcc rId="5343" sId="4">
    <nc r="C48" t="inlineStr">
      <is>
        <t>JSE LN Equity</t>
      </is>
    </nc>
  </rcc>
  <rfmt sheetId="4" sqref="C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48" start="0" length="2147483647">
    <dxf>
      <font/>
    </dxf>
  </rfmt>
  <rfmt sheetId="4" sqref="C48" start="0" length="2147483647">
    <dxf>
      <font/>
    </dxf>
  </rfmt>
  <rcc rId="5344" sId="4">
    <nc r="E48" t="inlineStr">
      <is>
        <t>Jadestone Energy</t>
      </is>
    </nc>
  </rcc>
  <rfmt sheetId="4" sqref="E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48" start="0" length="2147483647">
    <dxf>
      <font/>
    </dxf>
  </rfmt>
  <rfmt sheetId="4" sqref="E48" start="0" length="2147483647">
    <dxf>
      <font/>
    </dxf>
  </rfmt>
  <rcc rId="5345" sId="4">
    <nc r="D48">
      <f>_xll.BDP(C48,$D$3)</f>
    </nc>
  </rcc>
  <rfmt sheetId="4" sqref="D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48" start="0" length="2147483647">
    <dxf>
      <font/>
    </dxf>
  </rfmt>
  <rfmt sheetId="4" sqref="D48" start="0" length="2147483647">
    <dxf>
      <font/>
    </dxf>
  </rfmt>
  <rcc rId="5346" sId="4">
    <nc r="F48">
      <f>_xll.BDP(C48,$F$3)</f>
    </nc>
  </rcc>
  <rfmt sheetId="4" sqref="F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48" start="0" length="2147483647">
    <dxf>
      <font/>
    </dxf>
  </rfmt>
  <rfmt sheetId="4" sqref="F48" start="0" length="2147483647">
    <dxf>
      <font/>
    </dxf>
  </rfmt>
  <rcc rId="5347" sId="4">
    <nc r="G48">
      <f>_xll.BDP(C48,$G$3)</f>
    </nc>
  </rcc>
  <rfmt sheetId="4" sqref="G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48" start="0" length="2147483647">
    <dxf>
      <font/>
    </dxf>
  </rfmt>
  <rfmt sheetId="4" sqref="G48" start="0" length="2147483647">
    <dxf>
      <font/>
    </dxf>
  </rfmt>
  <rcc rId="5348" sId="4">
    <nc r="V48">
      <f>_xll.BDH(C48,$V$3,$D$1,$D$1)</f>
    </nc>
  </rcc>
  <rfmt sheetId="4" sqref="V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48" start="0" length="0">
    <dxf>
      <fill>
        <patternFill patternType="solid">
          <bgColor rgb="FFF2F2F2"/>
        </patternFill>
      </fill>
    </dxf>
  </rfmt>
  <rfmt sheetId="4" sqref="V48" start="0" length="2147483647">
    <dxf>
      <font/>
    </dxf>
  </rfmt>
  <rfmt sheetId="4" sqref="V48" start="0" length="2147483647">
    <dxf>
      <font/>
    </dxf>
  </rfmt>
  <rcc rId="5349" sId="4">
    <nc r="H48">
      <f>IF(OR(OR(G48="#N/A N/A",G48="#N/A Real Time"),OR(F48="#N/A N/A",F48="#N/A Real Time")),0,  G48 - F48)</f>
    </nc>
  </rcc>
  <rfmt sheetId="4" sqref="H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48" start="0" length="2147483647">
    <dxf>
      <font/>
    </dxf>
  </rfmt>
  <rfmt sheetId="4" sqref="H48" start="0" length="2147483647">
    <dxf>
      <font/>
    </dxf>
  </rfmt>
  <rcc rId="5350" sId="4">
    <nc r="I48">
      <f>IF(OR(F48=0,F48="#N/A N/A"),0,H48 / F48*100)</f>
    </nc>
  </rcc>
  <rfmt sheetId="4" sqref="I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48" start="0" length="2147483647">
    <dxf>
      <font/>
    </dxf>
  </rfmt>
  <rfmt sheetId="4" sqref="I48" start="0" length="2147483647">
    <dxf>
      <font/>
    </dxf>
  </rfmt>
  <rcc rId="5351" sId="4" numFmtId="4">
    <nc r="J48">
      <v>7632814</v>
    </nc>
  </rcc>
  <rfmt sheetId="4" sqref="J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48" start="0" length="2147483647">
    <dxf>
      <font/>
    </dxf>
  </rfmt>
  <rfmt sheetId="4" sqref="J48" start="0" length="2147483647">
    <dxf>
      <font/>
    </dxf>
  </rfmt>
  <rcc rId="5352" sId="4">
    <nc r="K48">
      <f>CONCATENATE(D68,D48, " Curncy")</f>
    </nc>
  </rcc>
  <rfmt sheetId="4" sqref="K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48" start="0" length="2147483647">
    <dxf>
      <font/>
    </dxf>
  </rfmt>
  <rfmt sheetId="4" sqref="K48" start="0" length="2147483647">
    <dxf>
      <font/>
    </dxf>
  </rfmt>
  <rcc rId="5353" sId="4">
    <nc r="L48">
      <f>IF(D48 = D68,1,_xll.BDP(K48,$L$3))</f>
    </nc>
  </rcc>
  <rfmt sheetId="4" sqref="L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48" start="0" length="2147483647">
    <dxf>
      <font/>
    </dxf>
  </rfmt>
  <rfmt sheetId="4" sqref="L48" start="0" length="2147483647">
    <dxf>
      <font/>
    </dxf>
  </rfmt>
  <rcc rId="5354" sId="4">
    <nc r="M48">
      <f>IF(D48 = D68,1,_xll.BDP(K48,$M$3)*L48)</f>
    </nc>
  </rcc>
  <rfmt sheetId="4" sqref="M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48" start="0" length="2147483647">
    <dxf>
      <font/>
    </dxf>
  </rfmt>
  <rfmt sheetId="4" sqref="M48" start="0" length="2147483647">
    <dxf>
      <font/>
    </dxf>
  </rfmt>
  <rcc rId="5355" sId="4">
    <nc r="N48">
      <f>H48*J48*R48/M48</f>
    </nc>
  </rcc>
  <rfmt sheetId="4" sqref="N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48" start="0" length="2147483647">
    <dxf>
      <font/>
    </dxf>
  </rfmt>
  <rfmt sheetId="4" sqref="N48" start="0" length="2147483647">
    <dxf>
      <font/>
    </dxf>
  </rfmt>
  <rcc rId="5356" sId="4">
    <nc r="O48">
      <f>N48 / U68</f>
    </nc>
  </rcc>
  <rfmt sheetId="4" sqref="O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48" start="0" length="2147483647">
    <dxf>
      <font/>
    </dxf>
  </rfmt>
  <rfmt sheetId="4" sqref="O48" start="0" length="2147483647">
    <dxf>
      <font/>
    </dxf>
  </rfmt>
  <rcc rId="5357" sId="4">
    <nc r="P48">
      <f>IF(J48=0,0,G48*J48*R48/M48)</f>
    </nc>
  </rcc>
  <rfmt sheetId="4" sqref="P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48" start="0" length="2147483647">
    <dxf>
      <font/>
    </dxf>
  </rfmt>
  <rfmt sheetId="4" sqref="P48" start="0" length="2147483647">
    <dxf>
      <font/>
    </dxf>
  </rfmt>
  <rcc rId="5358" sId="4">
    <nc r="Q48">
      <f>P48 / U68*100</f>
    </nc>
  </rcc>
  <rfmt sheetId="4" sqref="Q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48" start="0" length="2147483647">
    <dxf>
      <font/>
    </dxf>
  </rfmt>
  <rfmt sheetId="4" sqref="Q48" start="0" length="2147483647">
    <dxf>
      <font/>
    </dxf>
  </rfmt>
  <rcc rId="5359" sId="4">
    <nc r="R48">
      <f>IF(EXACT(D48,UPPER(D48)),1,0.01)/T48</f>
    </nc>
  </rcc>
  <rfmt sheetId="4" sqref="R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48" start="0" length="2147483647">
    <dxf>
      <font/>
    </dxf>
  </rfmt>
  <rfmt sheetId="4" sqref="R48" start="0" length="2147483647">
    <dxf>
      <font/>
    </dxf>
  </rfmt>
  <rcc rId="5360" sId="4">
    <nc r="S48">
      <v>0</v>
    </nc>
  </rcc>
  <rfmt sheetId="4" sqref="S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48" start="0" length="2147483647">
    <dxf>
      <font/>
    </dxf>
  </rfmt>
  <rfmt sheetId="4" sqref="S48" start="0" length="2147483647">
    <dxf>
      <font/>
    </dxf>
  </rfmt>
  <rcc rId="5361" sId="4">
    <nc r="T48">
      <v>1</v>
    </nc>
  </rcc>
  <rfmt sheetId="4" sqref="T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48" start="0" length="2147483647">
    <dxf>
      <font/>
    </dxf>
  </rfmt>
  <rfmt sheetId="4" sqref="T48" start="0" length="2147483647">
    <dxf>
      <font/>
    </dxf>
  </rfmt>
  <rcc rId="5362" sId="4">
    <nc r="W48">
      <f>IF(OR(OR(F48="#N/A N/A",F48="#N/A Real Time"),OR(V48="#N/A N/A",V48="#N/A Real Time")),0,  F48 - V48)</f>
    </nc>
  </rcc>
  <rfmt sheetId="4" sqref="W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48" start="0" length="0">
    <dxf>
      <fill>
        <patternFill patternType="solid">
          <bgColor rgb="FFF2F2F2"/>
        </patternFill>
      </fill>
    </dxf>
  </rfmt>
  <rfmt sheetId="4" sqref="W48" start="0" length="2147483647">
    <dxf>
      <font/>
    </dxf>
  </rfmt>
  <rfmt sheetId="4" sqref="W48" start="0" length="2147483647">
    <dxf>
      <font/>
    </dxf>
  </rfmt>
  <rcc rId="5363" sId="4">
    <nc r="X48">
      <f>IF(OR(V48=0,V48="#N/A N/A"),0,W48 / V48*100)</f>
    </nc>
  </rcc>
  <rfmt sheetId="4" sqref="X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48" start="0" length="0">
    <dxf>
      <fill>
        <patternFill patternType="solid">
          <bgColor rgb="FFF2F2F2"/>
        </patternFill>
      </fill>
    </dxf>
  </rfmt>
  <rfmt sheetId="4" sqref="X48" start="0" length="2147483647">
    <dxf>
      <font/>
    </dxf>
  </rfmt>
  <rfmt sheetId="4" sqref="X48" start="0" length="2147483647">
    <dxf>
      <font/>
    </dxf>
  </rfmt>
  <rcc rId="5364" sId="4" numFmtId="4">
    <nc r="Y48">
      <v>7632814</v>
    </nc>
  </rcc>
  <rfmt sheetId="4" sqref="Y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48" start="0" length="0">
    <dxf>
      <fill>
        <patternFill patternType="solid">
          <bgColor rgb="FFF2F2F2"/>
        </patternFill>
      </fill>
    </dxf>
  </rfmt>
  <rfmt sheetId="4" sqref="Y48" start="0" length="2147483647">
    <dxf>
      <font/>
    </dxf>
  </rfmt>
  <rfmt sheetId="4" sqref="Y48" start="0" length="2147483647">
    <dxf>
      <font/>
    </dxf>
  </rfmt>
  <rcc rId="5365" sId="4">
    <nc r="Z48">
      <f>IF(D48 = D68,1,_xll.BDP(K48,$Z$3)*L48)</f>
    </nc>
  </rcc>
  <rfmt sheetId="4" sqref="Z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48" start="0" length="0">
    <dxf>
      <fill>
        <patternFill patternType="solid">
          <bgColor rgb="FFF2F2F2"/>
        </patternFill>
      </fill>
    </dxf>
  </rfmt>
  <rfmt sheetId="4" sqref="Z48" start="0" length="2147483647">
    <dxf>
      <font/>
    </dxf>
  </rfmt>
  <rfmt sheetId="4" sqref="Z48" start="0" length="2147483647">
    <dxf>
      <font/>
    </dxf>
  </rfmt>
  <rcc rId="5366" sId="4">
    <nc r="AA48">
      <f>W48*Y48*R48/Z48 / AB68</f>
    </nc>
  </rcc>
  <rfmt sheetId="4" sqref="AA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48" start="0" length="0">
    <dxf>
      <fill>
        <patternFill patternType="solid">
          <bgColor rgb="FFF2F2F2"/>
        </patternFill>
      </fill>
    </dxf>
  </rfmt>
  <rfmt sheetId="4" sqref="AA48" start="0" length="2147483647">
    <dxf>
      <font/>
    </dxf>
  </rfmt>
  <rfmt sheetId="4" sqref="AA48" start="0" length="2147483647">
    <dxf>
      <font/>
    </dxf>
  </rfmt>
  <rcc rId="5367" sId="4" numFmtId="4">
    <oc r="J49">
      <v>7168507</v>
    </oc>
    <nc r="J49">
      <v>4376773</v>
    </nc>
  </rcc>
  <rcc rId="5368" sId="4" numFmtId="4">
    <oc r="Y49">
      <v>7168507</v>
    </oc>
    <nc r="Y49">
      <v>4376773</v>
    </nc>
  </rcc>
  <rcc rId="5369" sId="4" numFmtId="4">
    <oc r="J52">
      <v>309175</v>
    </oc>
    <nc r="J52">
      <v>289038</v>
    </nc>
  </rcc>
  <rcc rId="5370" sId="4" numFmtId="4">
    <oc r="Y52">
      <v>309175</v>
    </oc>
    <nc r="Y52">
      <v>333352</v>
    </nc>
  </rcc>
  <rcc rId="5371" sId="4" numFmtId="4">
    <oc r="J53">
      <v>1750000</v>
    </oc>
    <nc r="J53">
      <v>1674325</v>
    </nc>
  </rcc>
  <rcc rId="5372" sId="4" numFmtId="4">
    <oc r="Y53">
      <v>1750000</v>
    </oc>
    <nc r="Y53">
      <v>1674325</v>
    </nc>
  </rcc>
  <rrc rId="5373" sId="4" ref="A55:XFD55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55:AB55" start="0" length="0">
    <dxf>
      <fill>
        <patternFill patternType="none">
          <bgColor indexed="65"/>
        </patternFill>
      </fill>
    </dxf>
  </rfmt>
  <rfmt sheetId="4" sqref="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55" start="0" length="2147483647">
    <dxf>
      <font/>
    </dxf>
  </rfmt>
  <rfmt sheetId="4" sqref="A55" start="0" length="2147483647">
    <dxf>
      <font/>
    </dxf>
  </rfmt>
  <rfmt sheetId="4" sqref="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5" start="0" length="2147483647">
    <dxf>
      <font/>
    </dxf>
  </rfmt>
  <rfmt sheetId="4" sqref="B55" start="0" length="2147483647">
    <dxf>
      <font/>
    </dxf>
  </rfmt>
  <rfmt sheetId="4" sqref="C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5" start="0" length="2147483647">
    <dxf>
      <font/>
    </dxf>
  </rfmt>
  <rfmt sheetId="4" sqref="C55" start="0" length="2147483647">
    <dxf>
      <font/>
    </dxf>
  </rfmt>
  <rfmt sheetId="4" sqref="D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5" start="0" length="2147483647">
    <dxf>
      <font/>
    </dxf>
  </rfmt>
  <rfmt sheetId="4" sqref="D55" start="0" length="2147483647">
    <dxf>
      <font/>
    </dxf>
  </rfmt>
  <rfmt sheetId="4" sqref="E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5" start="0" length="2147483647">
    <dxf>
      <font/>
    </dxf>
  </rfmt>
  <rfmt sheetId="4" sqref="E55" start="0" length="2147483647">
    <dxf>
      <font/>
    </dxf>
  </rfmt>
  <rfmt sheetId="4" sqref="F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5" start="0" length="2147483647">
    <dxf>
      <font/>
    </dxf>
  </rfmt>
  <rfmt sheetId="4" sqref="F55" start="0" length="2147483647">
    <dxf>
      <font/>
    </dxf>
  </rfmt>
  <rfmt sheetId="4" sqref="G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5" start="0" length="2147483647">
    <dxf>
      <font/>
    </dxf>
  </rfmt>
  <rfmt sheetId="4" sqref="G55" start="0" length="2147483647">
    <dxf>
      <font/>
    </dxf>
  </rfmt>
  <rfmt sheetId="4" sqref="H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5" start="0" length="2147483647">
    <dxf>
      <font/>
    </dxf>
  </rfmt>
  <rfmt sheetId="4" sqref="H55" start="0" length="2147483647">
    <dxf>
      <font/>
    </dxf>
  </rfmt>
  <rfmt sheetId="4" sqref="I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5" start="0" length="2147483647">
    <dxf>
      <font/>
    </dxf>
  </rfmt>
  <rfmt sheetId="4" sqref="I55" start="0" length="2147483647">
    <dxf>
      <font/>
    </dxf>
  </rfmt>
  <rfmt sheetId="4" sqref="J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5" start="0" length="2147483647">
    <dxf>
      <font/>
    </dxf>
  </rfmt>
  <rfmt sheetId="4" sqref="J55" start="0" length="2147483647">
    <dxf>
      <font/>
    </dxf>
  </rfmt>
  <rfmt sheetId="4" sqref="K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5" start="0" length="2147483647">
    <dxf>
      <font/>
    </dxf>
  </rfmt>
  <rfmt sheetId="4" sqref="K55" start="0" length="2147483647">
    <dxf>
      <font/>
    </dxf>
  </rfmt>
  <rfmt sheetId="4" sqref="L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5" start="0" length="2147483647">
    <dxf>
      <font/>
    </dxf>
  </rfmt>
  <rfmt sheetId="4" sqref="L55" start="0" length="2147483647">
    <dxf>
      <font/>
    </dxf>
  </rfmt>
  <rfmt sheetId="4" sqref="M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5" start="0" length="2147483647">
    <dxf>
      <font/>
    </dxf>
  </rfmt>
  <rfmt sheetId="4" sqref="M55" start="0" length="2147483647">
    <dxf>
      <font/>
    </dxf>
  </rfmt>
  <rfmt sheetId="4" sqref="N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5" start="0" length="2147483647">
    <dxf>
      <font/>
    </dxf>
  </rfmt>
  <rfmt sheetId="4" sqref="N55" start="0" length="2147483647">
    <dxf>
      <font/>
    </dxf>
  </rfmt>
  <rfmt sheetId="4" sqref="O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5" start="0" length="2147483647">
    <dxf>
      <font/>
    </dxf>
  </rfmt>
  <rfmt sheetId="4" sqref="O55" start="0" length="2147483647">
    <dxf>
      <font/>
    </dxf>
  </rfmt>
  <rfmt sheetId="4" sqref="P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5" start="0" length="2147483647">
    <dxf>
      <font/>
    </dxf>
  </rfmt>
  <rfmt sheetId="4" sqref="P55" start="0" length="2147483647">
    <dxf>
      <font/>
    </dxf>
  </rfmt>
  <rfmt sheetId="4" sqref="Q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5" start="0" length="2147483647">
    <dxf>
      <font/>
    </dxf>
  </rfmt>
  <rfmt sheetId="4" sqref="Q55" start="0" length="2147483647">
    <dxf>
      <font/>
    </dxf>
  </rfmt>
  <rfmt sheetId="4" sqref="R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5" start="0" length="2147483647">
    <dxf>
      <font/>
    </dxf>
  </rfmt>
  <rfmt sheetId="4" sqref="R55" start="0" length="2147483647">
    <dxf>
      <font/>
    </dxf>
  </rfmt>
  <rfmt sheetId="4" sqref="S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5" start="0" length="2147483647">
    <dxf>
      <font/>
    </dxf>
  </rfmt>
  <rfmt sheetId="4" sqref="S55" start="0" length="2147483647">
    <dxf>
      <font/>
    </dxf>
  </rfmt>
  <rfmt sheetId="4" sqref="T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5" start="0" length="2147483647">
    <dxf>
      <font/>
    </dxf>
  </rfmt>
  <rfmt sheetId="4" sqref="T55" start="0" length="2147483647">
    <dxf>
      <font/>
    </dxf>
  </rfmt>
  <rfmt sheetId="4" sqref="U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55" start="0" length="2147483647">
    <dxf>
      <font/>
    </dxf>
  </rfmt>
  <rfmt sheetId="4" sqref="U55" start="0" length="2147483647">
    <dxf>
      <font/>
    </dxf>
  </rfmt>
  <rfmt sheetId="4" sqref="V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5" start="0" length="0">
    <dxf>
      <fill>
        <patternFill patternType="solid">
          <bgColor rgb="FFF2F2F2"/>
        </patternFill>
      </fill>
    </dxf>
  </rfmt>
  <rfmt sheetId="4" sqref="V55" start="0" length="2147483647">
    <dxf>
      <font/>
    </dxf>
  </rfmt>
  <rfmt sheetId="4" sqref="V55" start="0" length="2147483647">
    <dxf>
      <font/>
    </dxf>
  </rfmt>
  <rfmt sheetId="4" sqref="W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5" start="0" length="0">
    <dxf>
      <fill>
        <patternFill patternType="solid">
          <bgColor rgb="FFF2F2F2"/>
        </patternFill>
      </fill>
    </dxf>
  </rfmt>
  <rfmt sheetId="4" sqref="W55" start="0" length="2147483647">
    <dxf>
      <font/>
    </dxf>
  </rfmt>
  <rfmt sheetId="4" sqref="W55" start="0" length="2147483647">
    <dxf>
      <font/>
    </dxf>
  </rfmt>
  <rfmt sheetId="4" sqref="X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5" start="0" length="0">
    <dxf>
      <fill>
        <patternFill patternType="solid">
          <bgColor rgb="FFF2F2F2"/>
        </patternFill>
      </fill>
    </dxf>
  </rfmt>
  <rfmt sheetId="4" sqref="X55" start="0" length="2147483647">
    <dxf>
      <font/>
    </dxf>
  </rfmt>
  <rfmt sheetId="4" sqref="X55" start="0" length="2147483647">
    <dxf>
      <font/>
    </dxf>
  </rfmt>
  <rfmt sheetId="4" sqref="Y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5" start="0" length="0">
    <dxf>
      <fill>
        <patternFill patternType="solid">
          <bgColor rgb="FFF2F2F2"/>
        </patternFill>
      </fill>
    </dxf>
  </rfmt>
  <rfmt sheetId="4" sqref="Y55" start="0" length="2147483647">
    <dxf>
      <font/>
    </dxf>
  </rfmt>
  <rfmt sheetId="4" sqref="Y55" start="0" length="2147483647">
    <dxf>
      <font/>
    </dxf>
  </rfmt>
  <rfmt sheetId="4" sqref="Z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5" start="0" length="0">
    <dxf>
      <fill>
        <patternFill patternType="solid">
          <bgColor rgb="FFF2F2F2"/>
        </patternFill>
      </fill>
    </dxf>
  </rfmt>
  <rfmt sheetId="4" sqref="Z55" start="0" length="2147483647">
    <dxf>
      <font/>
    </dxf>
  </rfmt>
  <rfmt sheetId="4" sqref="Z55" start="0" length="2147483647">
    <dxf>
      <font/>
    </dxf>
  </rfmt>
  <rfmt sheetId="4" sqref="A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5" start="0" length="0">
    <dxf>
      <fill>
        <patternFill patternType="solid">
          <bgColor rgb="FFF2F2F2"/>
        </patternFill>
      </fill>
    </dxf>
  </rfmt>
  <rfmt sheetId="4" sqref="AA55" start="0" length="2147483647">
    <dxf>
      <font/>
    </dxf>
  </rfmt>
  <rfmt sheetId="4" sqref="AA55" start="0" length="2147483647">
    <dxf>
      <font/>
    </dxf>
  </rfmt>
  <rfmt sheetId="4" sqref="A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55" start="0" length="0">
    <dxf>
      <fill>
        <patternFill patternType="solid">
          <bgColor rgb="FFF2F2F2"/>
        </patternFill>
      </fill>
    </dxf>
  </rfmt>
  <rfmt sheetId="4" sqref="AB55" start="0" length="2147483647">
    <dxf>
      <font/>
    </dxf>
  </rfmt>
  <rfmt sheetId="4" sqref="AB55" start="0" length="2147483647">
    <dxf>
      <font/>
    </dxf>
  </rfmt>
  <rcc rId="5374" sId="4">
    <nc r="B55">
      <v>26475</v>
    </nc>
  </rcc>
  <rfmt sheetId="4" sqref="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5" start="0" length="2147483647">
    <dxf>
      <font/>
    </dxf>
  </rfmt>
  <rfmt sheetId="4" sqref="B55" start="0" length="2147483647">
    <dxf>
      <font/>
    </dxf>
  </rfmt>
  <rcc rId="5375" sId="4">
    <nc r="C55" t="inlineStr">
      <is>
        <t>TSTR LN Equity</t>
      </is>
    </nc>
  </rcc>
  <rfmt sheetId="4" sqref="C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5" start="0" length="2147483647">
    <dxf>
      <font/>
    </dxf>
  </rfmt>
  <rfmt sheetId="4" sqref="C55" start="0" length="2147483647">
    <dxf>
      <font/>
    </dxf>
  </rfmt>
  <rcc rId="5376" sId="4">
    <nc r="E55" t="inlineStr">
      <is>
        <t>Tri-Star Resources</t>
      </is>
    </nc>
  </rcc>
  <rfmt sheetId="4" sqref="E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5" start="0" length="2147483647">
    <dxf>
      <font/>
    </dxf>
  </rfmt>
  <rfmt sheetId="4" sqref="E55" start="0" length="2147483647">
    <dxf>
      <font/>
    </dxf>
  </rfmt>
  <rcc rId="5377" sId="4">
    <nc r="D55">
      <f>_xll.BDP(C55,$D$3)</f>
    </nc>
  </rcc>
  <rfmt sheetId="4" sqref="D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5" start="0" length="2147483647">
    <dxf>
      <font/>
    </dxf>
  </rfmt>
  <rfmt sheetId="4" sqref="D55" start="0" length="2147483647">
    <dxf>
      <font/>
    </dxf>
  </rfmt>
  <rcc rId="5378" sId="4">
    <nc r="F55">
      <f>_xll.BDP(C55,$F$3)</f>
    </nc>
  </rcc>
  <rfmt sheetId="4" sqref="F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5" start="0" length="2147483647">
    <dxf>
      <font/>
    </dxf>
  </rfmt>
  <rfmt sheetId="4" sqref="F55" start="0" length="2147483647">
    <dxf>
      <font/>
    </dxf>
  </rfmt>
  <rcc rId="5379" sId="4">
    <nc r="G55">
      <f>_xll.BDP(C55,$G$3)</f>
    </nc>
  </rcc>
  <rfmt sheetId="4" sqref="G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5" start="0" length="2147483647">
    <dxf>
      <font/>
    </dxf>
  </rfmt>
  <rfmt sheetId="4" sqref="G55" start="0" length="2147483647">
    <dxf>
      <font/>
    </dxf>
  </rfmt>
  <rcc rId="5380" sId="4">
    <nc r="V55">
      <f>_xll.BDH(C55,$V$3,$D$1,$D$1)</f>
    </nc>
  </rcc>
  <rfmt sheetId="4" sqref="V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5" start="0" length="0">
    <dxf>
      <fill>
        <patternFill patternType="solid">
          <bgColor rgb="FFF2F2F2"/>
        </patternFill>
      </fill>
    </dxf>
  </rfmt>
  <rfmt sheetId="4" sqref="V55" start="0" length="2147483647">
    <dxf>
      <font/>
    </dxf>
  </rfmt>
  <rfmt sheetId="4" sqref="V55" start="0" length="2147483647">
    <dxf>
      <font/>
    </dxf>
  </rfmt>
  <rcc rId="5381" sId="4">
    <nc r="H55">
      <f>IF(OR(OR(G55="#N/A N/A",G55="#N/A Real Time"),OR(F55="#N/A N/A",F55="#N/A Real Time")),0,  G55 - F55)</f>
    </nc>
  </rcc>
  <rfmt sheetId="4" sqref="H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5" start="0" length="2147483647">
    <dxf>
      <font/>
    </dxf>
  </rfmt>
  <rfmt sheetId="4" sqref="H55" start="0" length="2147483647">
    <dxf>
      <font/>
    </dxf>
  </rfmt>
  <rcc rId="5382" sId="4">
    <nc r="I55">
      <f>IF(OR(F55=0,F55="#N/A N/A"),0,H55 / F55*100)</f>
    </nc>
  </rcc>
  <rfmt sheetId="4" sqref="I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5" start="0" length="2147483647">
    <dxf>
      <font/>
    </dxf>
  </rfmt>
  <rfmt sheetId="4" sqref="I55" start="0" length="2147483647">
    <dxf>
      <font/>
    </dxf>
  </rfmt>
  <rcc rId="5383" sId="4" numFmtId="4">
    <nc r="J55">
      <v>5561281</v>
    </nc>
  </rcc>
  <rfmt sheetId="4" sqref="J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5" start="0" length="2147483647">
    <dxf>
      <font/>
    </dxf>
  </rfmt>
  <rfmt sheetId="4" sqref="J55" start="0" length="2147483647">
    <dxf>
      <font/>
    </dxf>
  </rfmt>
  <rcc rId="5384" sId="4">
    <nc r="K55">
      <f>CONCATENATE(D69,D55, " Curncy")</f>
    </nc>
  </rcc>
  <rfmt sheetId="4" sqref="K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5" start="0" length="2147483647">
    <dxf>
      <font/>
    </dxf>
  </rfmt>
  <rfmt sheetId="4" sqref="K55" start="0" length="2147483647">
    <dxf>
      <font/>
    </dxf>
  </rfmt>
  <rcc rId="5385" sId="4">
    <nc r="L55">
      <f>IF(D55 = D69,1,_xll.BDP(K55,$L$3))</f>
    </nc>
  </rcc>
  <rfmt sheetId="4" sqref="L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5" start="0" length="2147483647">
    <dxf>
      <font/>
    </dxf>
  </rfmt>
  <rfmt sheetId="4" sqref="L55" start="0" length="2147483647">
    <dxf>
      <font/>
    </dxf>
  </rfmt>
  <rcc rId="5386" sId="4">
    <nc r="M55">
      <f>IF(D55 = D69,1,_xll.BDP(K55,$M$3)*L55)</f>
    </nc>
  </rcc>
  <rfmt sheetId="4" sqref="M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5" start="0" length="2147483647">
    <dxf>
      <font/>
    </dxf>
  </rfmt>
  <rfmt sheetId="4" sqref="M55" start="0" length="2147483647">
    <dxf>
      <font/>
    </dxf>
  </rfmt>
  <rcc rId="5387" sId="4">
    <nc r="N55">
      <f>H55*J55*R55/M55</f>
    </nc>
  </rcc>
  <rfmt sheetId="4" sqref="N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5" start="0" length="2147483647">
    <dxf>
      <font/>
    </dxf>
  </rfmt>
  <rfmt sheetId="4" sqref="N55" start="0" length="2147483647">
    <dxf>
      <font/>
    </dxf>
  </rfmt>
  <rcc rId="5388" sId="4">
    <nc r="O55">
      <f>N55 / U69</f>
    </nc>
  </rcc>
  <rfmt sheetId="4" sqref="O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5" start="0" length="2147483647">
    <dxf>
      <font/>
    </dxf>
  </rfmt>
  <rfmt sheetId="4" sqref="O55" start="0" length="2147483647">
    <dxf>
      <font/>
    </dxf>
  </rfmt>
  <rcc rId="5389" sId="4">
    <nc r="P55">
      <f>IF(J55=0,0,G55*J55*R55/M55)</f>
    </nc>
  </rcc>
  <rfmt sheetId="4" sqref="P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5" start="0" length="2147483647">
    <dxf>
      <font/>
    </dxf>
  </rfmt>
  <rfmt sheetId="4" sqref="P55" start="0" length="2147483647">
    <dxf>
      <font/>
    </dxf>
  </rfmt>
  <rcc rId="5390" sId="4">
    <nc r="Q55">
      <f>P55 / U69*100</f>
    </nc>
  </rcc>
  <rfmt sheetId="4" sqref="Q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5" start="0" length="2147483647">
    <dxf>
      <font/>
    </dxf>
  </rfmt>
  <rfmt sheetId="4" sqref="Q55" start="0" length="2147483647">
    <dxf>
      <font/>
    </dxf>
  </rfmt>
  <rcc rId="5391" sId="4">
    <nc r="R55">
      <f>IF(EXACT(D55,UPPER(D55)),1,0.01)/T55</f>
    </nc>
  </rcc>
  <rfmt sheetId="4" sqref="R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5" start="0" length="2147483647">
    <dxf>
      <font/>
    </dxf>
  </rfmt>
  <rfmt sheetId="4" sqref="R55" start="0" length="2147483647">
    <dxf>
      <font/>
    </dxf>
  </rfmt>
  <rcc rId="5392" sId="4">
    <nc r="S55">
      <v>0</v>
    </nc>
  </rcc>
  <rfmt sheetId="4" sqref="S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5" start="0" length="2147483647">
    <dxf>
      <font/>
    </dxf>
  </rfmt>
  <rfmt sheetId="4" sqref="S55" start="0" length="2147483647">
    <dxf>
      <font/>
    </dxf>
  </rfmt>
  <rcc rId="5393" sId="4">
    <nc r="T55">
      <v>1</v>
    </nc>
  </rcc>
  <rfmt sheetId="4" sqref="T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5" start="0" length="2147483647">
    <dxf>
      <font/>
    </dxf>
  </rfmt>
  <rfmt sheetId="4" sqref="T55" start="0" length="2147483647">
    <dxf>
      <font/>
    </dxf>
  </rfmt>
  <rcc rId="5394" sId="4">
    <nc r="W55">
      <f>IF(OR(OR(F55="#N/A N/A",F55="#N/A Real Time"),OR(V55="#N/A N/A",V55="#N/A Real Time")),0,  F55 - V55)</f>
    </nc>
  </rcc>
  <rfmt sheetId="4" sqref="W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5" start="0" length="0">
    <dxf>
      <fill>
        <patternFill patternType="solid">
          <bgColor rgb="FFF2F2F2"/>
        </patternFill>
      </fill>
    </dxf>
  </rfmt>
  <rfmt sheetId="4" sqref="W55" start="0" length="2147483647">
    <dxf>
      <font/>
    </dxf>
  </rfmt>
  <rfmt sheetId="4" sqref="W55" start="0" length="2147483647">
    <dxf>
      <font/>
    </dxf>
  </rfmt>
  <rcc rId="5395" sId="4">
    <nc r="X55">
      <f>IF(OR(V55=0,V55="#N/A N/A"),0,W55 / V55*100)</f>
    </nc>
  </rcc>
  <rfmt sheetId="4" sqref="X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5" start="0" length="0">
    <dxf>
      <fill>
        <patternFill patternType="solid">
          <bgColor rgb="FFF2F2F2"/>
        </patternFill>
      </fill>
    </dxf>
  </rfmt>
  <rfmt sheetId="4" sqref="X55" start="0" length="2147483647">
    <dxf>
      <font/>
    </dxf>
  </rfmt>
  <rfmt sheetId="4" sqref="X55" start="0" length="2147483647">
    <dxf>
      <font/>
    </dxf>
  </rfmt>
  <rcc rId="5396" sId="4" numFmtId="4">
    <nc r="Y55">
      <v>5561281</v>
    </nc>
  </rcc>
  <rfmt sheetId="4" sqref="Y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5" start="0" length="0">
    <dxf>
      <fill>
        <patternFill patternType="solid">
          <bgColor rgb="FFF2F2F2"/>
        </patternFill>
      </fill>
    </dxf>
  </rfmt>
  <rfmt sheetId="4" sqref="Y55" start="0" length="2147483647">
    <dxf>
      <font/>
    </dxf>
  </rfmt>
  <rfmt sheetId="4" sqref="Y55" start="0" length="2147483647">
    <dxf>
      <font/>
    </dxf>
  </rfmt>
  <rcc rId="5397" sId="4">
    <nc r="Z55">
      <f>IF(D55 = D69,1,_xll.BDP(K55,$Z$3)*L55)</f>
    </nc>
  </rcc>
  <rfmt sheetId="4" sqref="Z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5" start="0" length="0">
    <dxf>
      <fill>
        <patternFill patternType="solid">
          <bgColor rgb="FFF2F2F2"/>
        </patternFill>
      </fill>
    </dxf>
  </rfmt>
  <rfmt sheetId="4" sqref="Z55" start="0" length="2147483647">
    <dxf>
      <font/>
    </dxf>
  </rfmt>
  <rfmt sheetId="4" sqref="Z55" start="0" length="2147483647">
    <dxf>
      <font/>
    </dxf>
  </rfmt>
  <rcc rId="5398" sId="4">
    <nc r="AA55">
      <f>W55*Y55*R55/Z55 / AB69</f>
    </nc>
  </rcc>
  <rfmt sheetId="4" sqref="A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5" start="0" length="0">
    <dxf>
      <fill>
        <patternFill patternType="solid">
          <bgColor rgb="FFF2F2F2"/>
        </patternFill>
      </fill>
    </dxf>
  </rfmt>
  <rfmt sheetId="4" sqref="AA55" start="0" length="2147483647">
    <dxf>
      <font/>
    </dxf>
  </rfmt>
  <rfmt sheetId="4" sqref="AA55" start="0" length="2147483647">
    <dxf>
      <font/>
    </dxf>
  </rfmt>
  <rcc rId="5399" sId="4" numFmtId="4">
    <oc r="J57">
      <v>2867600</v>
    </oc>
    <nc r="J57">
      <v>1566727</v>
    </nc>
  </rcc>
  <rcc rId="5400" sId="4" numFmtId="4">
    <oc r="Y57">
      <v>2867600</v>
    </oc>
    <nc r="Y57">
      <v>1566727</v>
    </nc>
  </rcc>
  <rrc rId="5401" sId="4" ref="A44:XFD44" action="delete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  <rfmt sheetId="4" xfDxf="1" sqref="A44:XFD44" start="0" length="0"/>
    <rcc rId="0" sId="4">
      <nc r="B44">
        <v>6295</v>
      </nc>
    </rcc>
    <rcc rId="0" sId="4">
      <nc r="C44" t="inlineStr">
        <is>
          <t>GBS LN Equity</t>
        </is>
      </nc>
    </rcc>
    <rcc rId="0" sId="4">
      <nc r="D44">
        <f>_xll.BDP(C44,$D$3)</f>
      </nc>
    </rcc>
    <rcc rId="0" sId="4">
      <nc r="E44" t="inlineStr">
        <is>
          <t>Gold Bullion Securities</t>
        </is>
      </nc>
    </rcc>
    <rcc rId="0" sId="4" s="1" dxf="1">
      <nc r="F44">
        <f>_xll.BDP(C44,$F$3)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G44">
        <f>_xll.BDP(C44,$G$3)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H44">
        <f>IF(OR(OR(G44="#N/A N/A",G44="#N/A Real Time"),OR(F44="#N/A N/A",F44="#N/A Real Time")),0,  G44 - F44)</f>
      </nc>
      <ndxf>
        <font>
          <sz val="9"/>
          <color theme="1"/>
          <name val="Arial"/>
          <scheme val="none"/>
        </font>
        <numFmt numFmtId="2" formatCode="0.00"/>
      </ndxf>
    </rcc>
    <rcc rId="0" sId="4" s="1" dxf="1">
      <nc r="I44">
        <f>IF(OR(F44=0,F44="#N/A N/A"),0,H44 / F44*100)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4" s="1" dxf="1" numFmtId="4">
      <nc r="J44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>
      <nc r="K44">
        <f>CONCATENATE(D69,D44, " Curncy")</f>
      </nc>
    </rcc>
    <rcc rId="0" sId="4">
      <nc r="L44">
        <f>IF(D44 = D69,1,_xll.BDP(K44,$L$3))</f>
      </nc>
    </rcc>
    <rcc rId="0" sId="4" s="1" dxf="1">
      <nc r="M44">
        <f>IF(D44 = D69,1,_xll.BDP(K44,$M$3)*L44)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4" s="1" dxf="1">
      <nc r="N44">
        <f>H44*J44*R44/M44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 s="1" dxf="1">
      <nc r="O44">
        <f>N44 / U69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4" s="1" dxf="1">
      <nc r="P44">
        <f>IF(J44=0,0,G44*J44*R44/M44)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4" s="1" dxf="1">
      <nc r="Q44">
        <f>P44 / U69*100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4">
      <nc r="R44">
        <f>IF(EXACT(D44,UPPER(D44)),1,0.01)/T44</f>
      </nc>
    </rcc>
    <rcc rId="0" sId="4">
      <nc r="S44">
        <v>0</v>
      </nc>
    </rcc>
    <rcc rId="0" sId="4">
      <nc r="T44">
        <v>1</v>
      </nc>
    </rcc>
    <rcc rId="0" sId="4" s="1" dxf="1">
      <nc r="V44">
        <f>_xll.BDH(C44,$V$3,$D$1,$D$1)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W44">
        <f>IF(OR(OR(F44="#N/A N/A",F44="#N/A Real Time"),OR(V44="#N/A N/A",V44="#N/A Real Time")),0,  F44 - V44)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X44">
        <f>IF(OR(V44=0,V44="#N/A N/A"),0,W44 / V44*100)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4" s="1" dxf="1" numFmtId="4">
      <nc r="Y44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4" s="1" dxf="1">
      <nc r="Z44">
        <f>IF(D44 = D69,1,_xll.BDP(K44,$Z$3)*L44)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4" s="1" dxf="1">
      <nc r="AA44">
        <f>W44*Y44*R44/Z44 / AB69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4" sqref="AB44" start="0" length="0">
      <dxf>
        <fill>
          <patternFill patternType="solid">
            <bgColor rgb="FFF2F2F2"/>
          </patternFill>
        </fill>
      </dxf>
    </rfmt>
  </rrc>
  <rfmt sheetId="4" sqref="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57" start="0" length="2147483647">
    <dxf>
      <font>
        <b/>
      </font>
    </dxf>
  </rfmt>
  <rfmt sheetId="4" sqref="A57" start="0" length="2147483647">
    <dxf>
      <font/>
    </dxf>
  </rfmt>
  <rfmt sheetId="4" sqref="A57" start="0" length="0">
    <dxf>
      <border>
        <left/>
        <right/>
        <top style="thin">
          <color indexed="64"/>
        </top>
        <bottom/>
      </border>
    </dxf>
  </rfmt>
  <rfmt sheetId="4" sqref="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7" start="0" length="2147483647">
    <dxf>
      <font>
        <b/>
      </font>
    </dxf>
  </rfmt>
  <rfmt sheetId="4" sqref="B57" start="0" length="2147483647">
    <dxf>
      <font/>
    </dxf>
  </rfmt>
  <rfmt sheetId="4" sqref="B57" start="0" length="0">
    <dxf>
      <border>
        <left/>
        <right/>
        <top style="thin">
          <color indexed="64"/>
        </top>
        <bottom/>
      </border>
    </dxf>
  </rfmt>
  <rfmt sheetId="4" sqref="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C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7" start="0" length="2147483647">
    <dxf>
      <font>
        <b/>
      </font>
    </dxf>
  </rfmt>
  <rfmt sheetId="4" sqref="C57" start="0" length="2147483647">
    <dxf>
      <font/>
    </dxf>
  </rfmt>
  <rfmt sheetId="4" sqref="C57" start="0" length="0">
    <dxf>
      <border>
        <left/>
        <right/>
        <top style="thin">
          <color indexed="64"/>
        </top>
        <bottom/>
      </border>
    </dxf>
  </rfmt>
  <rfmt sheetId="4" sqref="C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D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7" start="0" length="2147483647">
    <dxf>
      <font>
        <b/>
      </font>
    </dxf>
  </rfmt>
  <rfmt sheetId="4" sqref="D57" start="0" length="2147483647">
    <dxf>
      <font/>
    </dxf>
  </rfmt>
  <rfmt sheetId="4" sqref="D57" start="0" length="0">
    <dxf>
      <border>
        <left/>
        <right/>
        <top style="thin">
          <color indexed="64"/>
        </top>
        <bottom/>
      </border>
    </dxf>
  </rfmt>
  <rfmt sheetId="4" sqref="D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E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7" start="0" length="2147483647">
    <dxf>
      <font>
        <b/>
      </font>
    </dxf>
  </rfmt>
  <rfmt sheetId="4" sqref="E57" start="0" length="2147483647">
    <dxf>
      <font/>
    </dxf>
  </rfmt>
  <rfmt sheetId="4" sqref="E57" start="0" length="0">
    <dxf>
      <border>
        <left/>
        <right/>
        <top style="thin">
          <color indexed="64"/>
        </top>
        <bottom/>
      </border>
    </dxf>
  </rfmt>
  <rfmt sheetId="4" sqref="E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F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7" start="0" length="2147483647">
    <dxf>
      <font>
        <b/>
      </font>
    </dxf>
  </rfmt>
  <rfmt sheetId="4" sqref="F57" start="0" length="2147483647">
    <dxf>
      <font/>
    </dxf>
  </rfmt>
  <rfmt sheetId="4" sqref="F57" start="0" length="0">
    <dxf>
      <border>
        <left/>
        <right/>
        <top style="thin">
          <color indexed="64"/>
        </top>
        <bottom/>
      </border>
    </dxf>
  </rfmt>
  <rfmt sheetId="4" sqref="F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G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7" start="0" length="2147483647">
    <dxf>
      <font>
        <b/>
      </font>
    </dxf>
  </rfmt>
  <rfmt sheetId="4" sqref="G57" start="0" length="2147483647">
    <dxf>
      <font/>
    </dxf>
  </rfmt>
  <rfmt sheetId="4" sqref="G57" start="0" length="0">
    <dxf>
      <border>
        <left/>
        <right/>
        <top style="thin">
          <color indexed="64"/>
        </top>
        <bottom/>
      </border>
    </dxf>
  </rfmt>
  <rfmt sheetId="4" sqref="G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H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7" start="0" length="2147483647">
    <dxf>
      <font>
        <b/>
      </font>
    </dxf>
  </rfmt>
  <rfmt sheetId="4" sqref="H57" start="0" length="2147483647">
    <dxf>
      <font/>
    </dxf>
  </rfmt>
  <rfmt sheetId="4" sqref="H57" start="0" length="0">
    <dxf>
      <border>
        <left/>
        <right/>
        <top style="thin">
          <color indexed="64"/>
        </top>
        <bottom/>
      </border>
    </dxf>
  </rfmt>
  <rfmt sheetId="4" sqref="H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I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7" start="0" length="2147483647">
    <dxf>
      <font>
        <b/>
      </font>
    </dxf>
  </rfmt>
  <rfmt sheetId="4" sqref="I57" start="0" length="2147483647">
    <dxf>
      <font/>
    </dxf>
  </rfmt>
  <rfmt sheetId="4" sqref="I57" start="0" length="0">
    <dxf>
      <border>
        <left/>
        <right/>
        <top style="thin">
          <color indexed="64"/>
        </top>
        <bottom/>
      </border>
    </dxf>
  </rfmt>
  <rfmt sheetId="4" sqref="I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J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7" start="0" length="2147483647">
    <dxf>
      <font>
        <b/>
      </font>
    </dxf>
  </rfmt>
  <rfmt sheetId="4" sqref="J57" start="0" length="2147483647">
    <dxf>
      <font/>
    </dxf>
  </rfmt>
  <rfmt sheetId="4" sqref="J57" start="0" length="0">
    <dxf>
      <border>
        <left/>
        <right/>
        <top style="thin">
          <color indexed="64"/>
        </top>
        <bottom/>
      </border>
    </dxf>
  </rfmt>
  <rfmt sheetId="4" sqref="J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K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7" start="0" length="2147483647">
    <dxf>
      <font>
        <b/>
      </font>
    </dxf>
  </rfmt>
  <rfmt sheetId="4" sqref="K57" start="0" length="2147483647">
    <dxf>
      <font/>
    </dxf>
  </rfmt>
  <rfmt sheetId="4" sqref="K57" start="0" length="0">
    <dxf>
      <border>
        <left/>
        <right/>
        <top style="thin">
          <color indexed="64"/>
        </top>
        <bottom/>
      </border>
    </dxf>
  </rfmt>
  <rfmt sheetId="4" sqref="K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L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7" start="0" length="2147483647">
    <dxf>
      <font>
        <b/>
      </font>
    </dxf>
  </rfmt>
  <rfmt sheetId="4" sqref="L57" start="0" length="2147483647">
    <dxf>
      <font/>
    </dxf>
  </rfmt>
  <rfmt sheetId="4" sqref="L57" start="0" length="0">
    <dxf>
      <border>
        <left/>
        <right/>
        <top style="thin">
          <color indexed="64"/>
        </top>
        <bottom/>
      </border>
    </dxf>
  </rfmt>
  <rfmt sheetId="4" sqref="L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M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7" start="0" length="2147483647">
    <dxf>
      <font>
        <b/>
      </font>
    </dxf>
  </rfmt>
  <rfmt sheetId="4" sqref="M57" start="0" length="2147483647">
    <dxf>
      <font/>
    </dxf>
  </rfmt>
  <rfmt sheetId="4" sqref="M57" start="0" length="0">
    <dxf>
      <border>
        <left/>
        <right/>
        <top style="thin">
          <color indexed="64"/>
        </top>
        <bottom/>
      </border>
    </dxf>
  </rfmt>
  <rfmt sheetId="4" sqref="M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2" sId="4">
    <oc r="N57">
      <f xml:space="preserve"> SUM(N37:N56)</f>
    </oc>
    <nc r="N57">
      <f xml:space="preserve"> SUM(N37:N56)</f>
    </nc>
  </rcc>
  <rfmt sheetId="4" sqref="N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7" start="0" length="2147483647">
    <dxf>
      <font>
        <b/>
      </font>
    </dxf>
  </rfmt>
  <rfmt sheetId="4" sqref="N57" start="0" length="2147483647">
    <dxf>
      <font/>
    </dxf>
  </rfmt>
  <rfmt sheetId="4" sqref="N57" start="0" length="0">
    <dxf>
      <border>
        <left/>
        <right/>
        <top style="thin">
          <color indexed="64"/>
        </top>
        <bottom/>
      </border>
    </dxf>
  </rfmt>
  <rfmt sheetId="4" sqref="N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3" sId="4">
    <oc r="O57">
      <f xml:space="preserve"> SUM(O37:O56)</f>
    </oc>
    <nc r="O57">
      <f xml:space="preserve"> SUM(O37:O56)</f>
    </nc>
  </rcc>
  <rfmt sheetId="4" sqref="O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7" start="0" length="2147483647">
    <dxf>
      <font/>
    </dxf>
  </rfmt>
  <rfmt sheetId="4" sqref="O57" start="0" length="2147483647">
    <dxf>
      <font/>
    </dxf>
  </rfmt>
  <rfmt sheetId="4" sqref="O57" start="0" length="0">
    <dxf>
      <border>
        <left/>
        <right/>
        <top style="thin">
          <color indexed="64"/>
        </top>
        <bottom/>
      </border>
    </dxf>
  </rfmt>
  <rfmt sheetId="4" sqref="O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4" sId="4">
    <oc r="P57">
      <f xml:space="preserve"> SUM(P37:P56)</f>
    </oc>
    <nc r="P57">
      <f xml:space="preserve"> SUM(P37:P56)</f>
    </nc>
  </rcc>
  <rfmt sheetId="4" sqref="P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7" start="0" length="2147483647">
    <dxf>
      <font>
        <b/>
      </font>
    </dxf>
  </rfmt>
  <rfmt sheetId="4" sqref="P57" start="0" length="2147483647">
    <dxf>
      <font/>
    </dxf>
  </rfmt>
  <rfmt sheetId="4" sqref="P57" start="0" length="0">
    <dxf>
      <border>
        <left/>
        <right/>
        <top style="thin">
          <color indexed="64"/>
        </top>
        <bottom/>
      </border>
    </dxf>
  </rfmt>
  <rfmt sheetId="4" sqref="P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5" sId="4">
    <oc r="Q57">
      <f xml:space="preserve"> SUM(Q37:Q56)</f>
    </oc>
    <nc r="Q57">
      <f xml:space="preserve"> SUM(Q37:Q56)</f>
    </nc>
  </rcc>
  <rfmt sheetId="4" sqref="Q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7" start="0" length="2147483647">
    <dxf>
      <font>
        <b/>
      </font>
    </dxf>
  </rfmt>
  <rfmt sheetId="4" sqref="Q57" start="0" length="2147483647">
    <dxf>
      <font/>
    </dxf>
  </rfmt>
  <rfmt sheetId="4" sqref="Q57" start="0" length="0">
    <dxf>
      <border>
        <left/>
        <right/>
        <top style="thin">
          <color indexed="64"/>
        </top>
        <bottom/>
      </border>
    </dxf>
  </rfmt>
  <rfmt sheetId="4" sqref="Q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R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7" start="0" length="2147483647">
    <dxf>
      <font>
        <b/>
      </font>
    </dxf>
  </rfmt>
  <rfmt sheetId="4" sqref="R57" start="0" length="2147483647">
    <dxf>
      <font/>
    </dxf>
  </rfmt>
  <rfmt sheetId="4" sqref="R57" start="0" length="0">
    <dxf>
      <border>
        <left/>
        <right/>
        <top style="thin">
          <color indexed="64"/>
        </top>
        <bottom/>
      </border>
    </dxf>
  </rfmt>
  <rfmt sheetId="4" sqref="R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S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7" start="0" length="2147483647">
    <dxf>
      <font>
        <b/>
      </font>
    </dxf>
  </rfmt>
  <rfmt sheetId="4" sqref="S57" start="0" length="2147483647">
    <dxf>
      <font/>
    </dxf>
  </rfmt>
  <rfmt sheetId="4" sqref="S57" start="0" length="0">
    <dxf>
      <border>
        <left/>
        <right/>
        <top style="thin">
          <color indexed="64"/>
        </top>
        <bottom/>
      </border>
    </dxf>
  </rfmt>
  <rfmt sheetId="4" sqref="S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T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7" start="0" length="2147483647">
    <dxf>
      <font>
        <b/>
      </font>
    </dxf>
  </rfmt>
  <rfmt sheetId="4" sqref="T57" start="0" length="2147483647">
    <dxf>
      <font/>
    </dxf>
  </rfmt>
  <rfmt sheetId="4" sqref="T57" start="0" length="0">
    <dxf>
      <border>
        <left/>
        <right/>
        <top style="thin">
          <color indexed="64"/>
        </top>
        <bottom/>
      </border>
    </dxf>
  </rfmt>
  <rfmt sheetId="4" sqref="T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U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57" start="0" length="2147483647">
    <dxf>
      <font>
        <b/>
      </font>
    </dxf>
  </rfmt>
  <rfmt sheetId="4" sqref="U57" start="0" length="2147483647">
    <dxf>
      <font/>
    </dxf>
  </rfmt>
  <rfmt sheetId="4" sqref="U57" start="0" length="0">
    <dxf>
      <border>
        <left/>
        <right/>
        <top style="thin">
          <color indexed="64"/>
        </top>
        <bottom/>
      </border>
    </dxf>
  </rfmt>
  <rfmt sheetId="4" sqref="U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V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7" start="0" length="0">
    <dxf>
      <fill>
        <patternFill patternType="solid">
          <bgColor rgb="FFF2F2F2"/>
        </patternFill>
      </fill>
    </dxf>
  </rfmt>
  <rfmt sheetId="4" sqref="V57" start="0" length="2147483647">
    <dxf>
      <font>
        <b/>
      </font>
    </dxf>
  </rfmt>
  <rfmt sheetId="4" sqref="V57" start="0" length="2147483647">
    <dxf>
      <font/>
    </dxf>
  </rfmt>
  <rfmt sheetId="4" sqref="V57" start="0" length="0">
    <dxf>
      <border>
        <left/>
        <right/>
        <top style="thin">
          <color indexed="64"/>
        </top>
        <bottom/>
      </border>
    </dxf>
  </rfmt>
  <rfmt sheetId="4" sqref="V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W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7" start="0" length="0">
    <dxf>
      <fill>
        <patternFill patternType="solid">
          <bgColor rgb="FFF2F2F2"/>
        </patternFill>
      </fill>
    </dxf>
  </rfmt>
  <rfmt sheetId="4" sqref="W57" start="0" length="2147483647">
    <dxf>
      <font>
        <b/>
      </font>
    </dxf>
  </rfmt>
  <rfmt sheetId="4" sqref="W57" start="0" length="2147483647">
    <dxf>
      <font/>
    </dxf>
  </rfmt>
  <rfmt sheetId="4" sqref="W57" start="0" length="0">
    <dxf>
      <border>
        <left/>
        <right/>
        <top style="thin">
          <color indexed="64"/>
        </top>
        <bottom/>
      </border>
    </dxf>
  </rfmt>
  <rfmt sheetId="4" sqref="W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X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7" start="0" length="0">
    <dxf>
      <fill>
        <patternFill patternType="solid">
          <bgColor rgb="FFF2F2F2"/>
        </patternFill>
      </fill>
    </dxf>
  </rfmt>
  <rfmt sheetId="4" sqref="X57" start="0" length="2147483647">
    <dxf>
      <font>
        <b/>
      </font>
    </dxf>
  </rfmt>
  <rfmt sheetId="4" sqref="X57" start="0" length="2147483647">
    <dxf>
      <font/>
    </dxf>
  </rfmt>
  <rfmt sheetId="4" sqref="X57" start="0" length="0">
    <dxf>
      <border>
        <left/>
        <right/>
        <top style="thin">
          <color indexed="64"/>
        </top>
        <bottom/>
      </border>
    </dxf>
  </rfmt>
  <rfmt sheetId="4" sqref="X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Y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7" start="0" length="0">
    <dxf>
      <fill>
        <patternFill patternType="solid">
          <bgColor rgb="FFF2F2F2"/>
        </patternFill>
      </fill>
    </dxf>
  </rfmt>
  <rfmt sheetId="4" sqref="Y57" start="0" length="2147483647">
    <dxf>
      <font>
        <b/>
      </font>
    </dxf>
  </rfmt>
  <rfmt sheetId="4" sqref="Y57" start="0" length="2147483647">
    <dxf>
      <font/>
    </dxf>
  </rfmt>
  <rfmt sheetId="4" sqref="Y57" start="0" length="0">
    <dxf>
      <border>
        <left/>
        <right/>
        <top style="thin">
          <color indexed="64"/>
        </top>
        <bottom/>
      </border>
    </dxf>
  </rfmt>
  <rfmt sheetId="4" sqref="Y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Z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7" start="0" length="0">
    <dxf>
      <fill>
        <patternFill patternType="solid">
          <bgColor rgb="FFF2F2F2"/>
        </patternFill>
      </fill>
    </dxf>
  </rfmt>
  <rfmt sheetId="4" sqref="Z57" start="0" length="2147483647">
    <dxf>
      <font>
        <b/>
      </font>
    </dxf>
  </rfmt>
  <rfmt sheetId="4" sqref="Z57" start="0" length="2147483647">
    <dxf>
      <font/>
    </dxf>
  </rfmt>
  <rfmt sheetId="4" sqref="Z57" start="0" length="0">
    <dxf>
      <border>
        <left/>
        <right/>
        <top style="thin">
          <color indexed="64"/>
        </top>
        <bottom/>
      </border>
    </dxf>
  </rfmt>
  <rfmt sheetId="4" sqref="Z5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406" sId="4">
    <oc r="AA57">
      <f xml:space="preserve"> SUM(AA37:AA56)</f>
    </oc>
    <nc r="AA57">
      <f xml:space="preserve"> SUM(AA37:AA56)</f>
    </nc>
  </rcc>
  <rfmt sheetId="4" sqref="AA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7" start="0" length="0">
    <dxf>
      <fill>
        <patternFill patternType="solid">
          <bgColor rgb="FFF2F2F2"/>
        </patternFill>
      </fill>
    </dxf>
  </rfmt>
  <rfmt sheetId="4" sqref="AA57" start="0" length="2147483647">
    <dxf>
      <font/>
    </dxf>
  </rfmt>
  <rfmt sheetId="4" sqref="AA57" start="0" length="2147483647">
    <dxf>
      <font/>
    </dxf>
  </rfmt>
  <rfmt sheetId="4" sqref="AA57" start="0" length="0">
    <dxf>
      <border>
        <left/>
        <right/>
        <top style="thin">
          <color indexed="64"/>
        </top>
        <bottom/>
      </border>
    </dxf>
  </rfmt>
  <rfmt sheetId="4" sqref="AA5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AB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57" start="0" length="0">
    <dxf>
      <fill>
        <patternFill patternType="solid">
          <bgColor rgb="FFF2F2F2"/>
        </patternFill>
      </fill>
    </dxf>
  </rfmt>
  <rfmt sheetId="4" sqref="AB57" start="0" length="2147483647">
    <dxf>
      <font>
        <b/>
      </font>
    </dxf>
  </rfmt>
  <rfmt sheetId="4" sqref="AB57" start="0" length="2147483647">
    <dxf>
      <font/>
    </dxf>
  </rfmt>
  <rfmt sheetId="4" sqref="AB57" start="0" length="0">
    <dxf>
      <border>
        <left/>
        <right/>
        <top style="thin">
          <color indexed="64"/>
        </top>
        <bottom/>
      </border>
    </dxf>
  </rfmt>
  <rfmt sheetId="4" sqref="AB57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407" sId="4" ref="A59:XFD59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59:AB59" start="0" length="0">
    <dxf>
      <fill>
        <patternFill patternType="none">
          <bgColor indexed="65"/>
        </patternFill>
      </fill>
    </dxf>
  </rfmt>
  <rfmt sheetId="4" sqref="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59" start="0" length="2147483647">
    <dxf>
      <font/>
    </dxf>
  </rfmt>
  <rfmt sheetId="4" sqref="A59" start="0" length="2147483647">
    <dxf>
      <font/>
    </dxf>
  </rfmt>
  <rfmt sheetId="4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9" start="0" length="2147483647">
    <dxf>
      <font/>
    </dxf>
  </rfmt>
  <rfmt sheetId="4" sqref="B59" start="0" length="2147483647">
    <dxf>
      <font/>
    </dxf>
  </rfmt>
  <rfmt sheetId="4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9" start="0" length="2147483647">
    <dxf>
      <font/>
    </dxf>
  </rfmt>
  <rfmt sheetId="4" sqref="C59" start="0" length="2147483647">
    <dxf>
      <font/>
    </dxf>
  </rfmt>
  <rfmt sheetId="4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9" start="0" length="2147483647">
    <dxf>
      <font/>
    </dxf>
  </rfmt>
  <rfmt sheetId="4" sqref="D59" start="0" length="2147483647">
    <dxf>
      <font/>
    </dxf>
  </rfmt>
  <rfmt sheetId="4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9" start="0" length="2147483647">
    <dxf>
      <font/>
    </dxf>
  </rfmt>
  <rfmt sheetId="4" sqref="E59" start="0" length="2147483647">
    <dxf>
      <font/>
    </dxf>
  </rfmt>
  <rfmt sheetId="4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9" start="0" length="2147483647">
    <dxf>
      <font/>
    </dxf>
  </rfmt>
  <rfmt sheetId="4" sqref="F59" start="0" length="2147483647">
    <dxf>
      <font/>
    </dxf>
  </rfmt>
  <rfmt sheetId="4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9" start="0" length="2147483647">
    <dxf>
      <font/>
    </dxf>
  </rfmt>
  <rfmt sheetId="4" sqref="G59" start="0" length="2147483647">
    <dxf>
      <font/>
    </dxf>
  </rfmt>
  <rfmt sheetId="4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9" start="0" length="2147483647">
    <dxf>
      <font/>
    </dxf>
  </rfmt>
  <rfmt sheetId="4" sqref="H59" start="0" length="2147483647">
    <dxf>
      <font/>
    </dxf>
  </rfmt>
  <rfmt sheetId="4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9" start="0" length="2147483647">
    <dxf>
      <font/>
    </dxf>
  </rfmt>
  <rfmt sheetId="4" sqref="I59" start="0" length="2147483647">
    <dxf>
      <font/>
    </dxf>
  </rfmt>
  <rfmt sheetId="4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9" start="0" length="2147483647">
    <dxf>
      <font/>
    </dxf>
  </rfmt>
  <rfmt sheetId="4" sqref="J59" start="0" length="2147483647">
    <dxf>
      <font/>
    </dxf>
  </rfmt>
  <rfmt sheetId="4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9" start="0" length="2147483647">
    <dxf>
      <font/>
    </dxf>
  </rfmt>
  <rfmt sheetId="4" sqref="K59" start="0" length="2147483647">
    <dxf>
      <font/>
    </dxf>
  </rfmt>
  <rfmt sheetId="4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9" start="0" length="2147483647">
    <dxf>
      <font/>
    </dxf>
  </rfmt>
  <rfmt sheetId="4" sqref="L59" start="0" length="2147483647">
    <dxf>
      <font/>
    </dxf>
  </rfmt>
  <rfmt sheetId="4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9" start="0" length="2147483647">
    <dxf>
      <font/>
    </dxf>
  </rfmt>
  <rfmt sheetId="4" sqref="M59" start="0" length="2147483647">
    <dxf>
      <font/>
    </dxf>
  </rfmt>
  <rfmt sheetId="4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9" start="0" length="2147483647">
    <dxf>
      <font/>
    </dxf>
  </rfmt>
  <rfmt sheetId="4" sqref="N59" start="0" length="2147483647">
    <dxf>
      <font/>
    </dxf>
  </rfmt>
  <rfmt sheetId="4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9" start="0" length="2147483647">
    <dxf>
      <font/>
    </dxf>
  </rfmt>
  <rfmt sheetId="4" sqref="O59" start="0" length="2147483647">
    <dxf>
      <font/>
    </dxf>
  </rfmt>
  <rfmt sheetId="4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9" start="0" length="2147483647">
    <dxf>
      <font/>
    </dxf>
  </rfmt>
  <rfmt sheetId="4" sqref="P59" start="0" length="2147483647">
    <dxf>
      <font/>
    </dxf>
  </rfmt>
  <rfmt sheetId="4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9" start="0" length="2147483647">
    <dxf>
      <font/>
    </dxf>
  </rfmt>
  <rfmt sheetId="4" sqref="Q59" start="0" length="2147483647">
    <dxf>
      <font/>
    </dxf>
  </rfmt>
  <rfmt sheetId="4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9" start="0" length="2147483647">
    <dxf>
      <font/>
    </dxf>
  </rfmt>
  <rfmt sheetId="4" sqref="R59" start="0" length="2147483647">
    <dxf>
      <font/>
    </dxf>
  </rfmt>
  <rfmt sheetId="4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9" start="0" length="2147483647">
    <dxf>
      <font/>
    </dxf>
  </rfmt>
  <rfmt sheetId="4" sqref="S59" start="0" length="2147483647">
    <dxf>
      <font/>
    </dxf>
  </rfmt>
  <rfmt sheetId="4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9" start="0" length="2147483647">
    <dxf>
      <font/>
    </dxf>
  </rfmt>
  <rfmt sheetId="4" sqref="T59" start="0" length="2147483647">
    <dxf>
      <font/>
    </dxf>
  </rfmt>
  <rfmt sheetId="4" sqref="U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59" start="0" length="2147483647">
    <dxf>
      <font/>
    </dxf>
  </rfmt>
  <rfmt sheetId="4" sqref="U59" start="0" length="2147483647">
    <dxf>
      <font/>
    </dxf>
  </rfmt>
  <rfmt sheetId="4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9" start="0" length="0">
    <dxf>
      <fill>
        <patternFill patternType="solid">
          <bgColor rgb="FFF2F2F2"/>
        </patternFill>
      </fill>
    </dxf>
  </rfmt>
  <rfmt sheetId="4" sqref="V59" start="0" length="2147483647">
    <dxf>
      <font/>
    </dxf>
  </rfmt>
  <rfmt sheetId="4" sqref="V59" start="0" length="2147483647">
    <dxf>
      <font/>
    </dxf>
  </rfmt>
  <rfmt sheetId="4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9" start="0" length="0">
    <dxf>
      <fill>
        <patternFill patternType="solid">
          <bgColor rgb="FFF2F2F2"/>
        </patternFill>
      </fill>
    </dxf>
  </rfmt>
  <rfmt sheetId="4" sqref="W59" start="0" length="2147483647">
    <dxf>
      <font/>
    </dxf>
  </rfmt>
  <rfmt sheetId="4" sqref="W59" start="0" length="2147483647">
    <dxf>
      <font/>
    </dxf>
  </rfmt>
  <rfmt sheetId="4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9" start="0" length="0">
    <dxf>
      <fill>
        <patternFill patternType="solid">
          <bgColor rgb="FFF2F2F2"/>
        </patternFill>
      </fill>
    </dxf>
  </rfmt>
  <rfmt sheetId="4" sqref="X59" start="0" length="2147483647">
    <dxf>
      <font/>
    </dxf>
  </rfmt>
  <rfmt sheetId="4" sqref="X59" start="0" length="2147483647">
    <dxf>
      <font/>
    </dxf>
  </rfmt>
  <rfmt sheetId="4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9" start="0" length="0">
    <dxf>
      <fill>
        <patternFill patternType="solid">
          <bgColor rgb="FFF2F2F2"/>
        </patternFill>
      </fill>
    </dxf>
  </rfmt>
  <rfmt sheetId="4" sqref="Y59" start="0" length="2147483647">
    <dxf>
      <font/>
    </dxf>
  </rfmt>
  <rfmt sheetId="4" sqref="Y59" start="0" length="2147483647">
    <dxf>
      <font/>
    </dxf>
  </rfmt>
  <rfmt sheetId="4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9" start="0" length="0">
    <dxf>
      <fill>
        <patternFill patternType="solid">
          <bgColor rgb="FFF2F2F2"/>
        </patternFill>
      </fill>
    </dxf>
  </rfmt>
  <rfmt sheetId="4" sqref="Z59" start="0" length="2147483647">
    <dxf>
      <font/>
    </dxf>
  </rfmt>
  <rfmt sheetId="4" sqref="Z59" start="0" length="2147483647">
    <dxf>
      <font/>
    </dxf>
  </rfmt>
  <rfmt sheetId="4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9" start="0" length="0">
    <dxf>
      <fill>
        <patternFill patternType="solid">
          <bgColor rgb="FFF2F2F2"/>
        </patternFill>
      </fill>
    </dxf>
  </rfmt>
  <rfmt sheetId="4" sqref="AA59" start="0" length="2147483647">
    <dxf>
      <font/>
    </dxf>
  </rfmt>
  <rfmt sheetId="4" sqref="AA59" start="0" length="2147483647">
    <dxf>
      <font/>
    </dxf>
  </rfmt>
  <rfmt sheetId="4" sqref="A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59" start="0" length="0">
    <dxf>
      <fill>
        <patternFill patternType="solid">
          <bgColor rgb="FFF2F2F2"/>
        </patternFill>
      </fill>
    </dxf>
  </rfmt>
  <rfmt sheetId="4" sqref="AB59" start="0" length="2147483647">
    <dxf>
      <font/>
    </dxf>
  </rfmt>
  <rfmt sheetId="4" sqref="AB59" start="0" length="2147483647">
    <dxf>
      <font/>
    </dxf>
  </rfmt>
  <rcc rId="5408" sId="4">
    <nc r="B59">
      <v>19642</v>
    </nc>
  </rcc>
  <rfmt sheetId="4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59" start="0" length="2147483647">
    <dxf>
      <font/>
    </dxf>
  </rfmt>
  <rfmt sheetId="4" sqref="B59" start="0" length="2147483647">
    <dxf>
      <font/>
    </dxf>
  </rfmt>
  <rcc rId="5409" sId="4">
    <nc r="C59" t="inlineStr">
      <is>
        <t>BMA US Equity</t>
      </is>
    </nc>
  </rcc>
  <rfmt sheetId="4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59" start="0" length="2147483647">
    <dxf>
      <font/>
    </dxf>
  </rfmt>
  <rfmt sheetId="4" sqref="C59" start="0" length="2147483647">
    <dxf>
      <font/>
    </dxf>
  </rfmt>
  <rcc rId="5410" sId="4">
    <nc r="E59" t="inlineStr">
      <is>
        <t>Banco Macro -ADR</t>
      </is>
    </nc>
  </rcc>
  <rfmt sheetId="4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59" start="0" length="2147483647">
    <dxf>
      <font/>
    </dxf>
  </rfmt>
  <rfmt sheetId="4" sqref="E59" start="0" length="2147483647">
    <dxf>
      <font/>
    </dxf>
  </rfmt>
  <rcc rId="5411" sId="4">
    <nc r="D59">
      <f>_xll.BDP(C59,$D$3)</f>
    </nc>
  </rcc>
  <rfmt sheetId="4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59" start="0" length="2147483647">
    <dxf>
      <font/>
    </dxf>
  </rfmt>
  <rfmt sheetId="4" sqref="D59" start="0" length="2147483647">
    <dxf>
      <font/>
    </dxf>
  </rfmt>
  <rcc rId="5412" sId="4">
    <nc r="F59">
      <f>_xll.BDP(C59,$F$3)</f>
    </nc>
  </rcc>
  <rfmt sheetId="4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59" start="0" length="2147483647">
    <dxf>
      <font/>
    </dxf>
  </rfmt>
  <rfmt sheetId="4" sqref="F59" start="0" length="2147483647">
    <dxf>
      <font/>
    </dxf>
  </rfmt>
  <rcc rId="5413" sId="4">
    <nc r="G59">
      <f>_xll.BDP(C59,$G$3)</f>
    </nc>
  </rcc>
  <rfmt sheetId="4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59" start="0" length="2147483647">
    <dxf>
      <font/>
    </dxf>
  </rfmt>
  <rfmt sheetId="4" sqref="G59" start="0" length="2147483647">
    <dxf>
      <font/>
    </dxf>
  </rfmt>
  <rcc rId="5414" sId="4">
    <nc r="V59">
      <f>_xll.BDH(C59,$V$3,$D$1,$D$1)</f>
    </nc>
  </rcc>
  <rfmt sheetId="4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59" start="0" length="0">
    <dxf>
      <fill>
        <patternFill patternType="solid">
          <bgColor rgb="FFF2F2F2"/>
        </patternFill>
      </fill>
    </dxf>
  </rfmt>
  <rfmt sheetId="4" sqref="V59" start="0" length="2147483647">
    <dxf>
      <font/>
    </dxf>
  </rfmt>
  <rfmt sheetId="4" sqref="V59" start="0" length="2147483647">
    <dxf>
      <font/>
    </dxf>
  </rfmt>
  <rcc rId="5415" sId="4">
    <nc r="H59">
      <f>IF(OR(OR(G59="#N/A N/A",G59="#N/A Real Time"),OR(F59="#N/A N/A",F59="#N/A Real Time")),0,  G59 - F59)</f>
    </nc>
  </rcc>
  <rfmt sheetId="4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59" start="0" length="2147483647">
    <dxf>
      <font/>
    </dxf>
  </rfmt>
  <rfmt sheetId="4" sqref="H59" start="0" length="2147483647">
    <dxf>
      <font/>
    </dxf>
  </rfmt>
  <rcc rId="5416" sId="4">
    <nc r="I59">
      <f>IF(OR(F59=0,F59="#N/A N/A"),0,H59 / F59*100)</f>
    </nc>
  </rcc>
  <rfmt sheetId="4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59" start="0" length="2147483647">
    <dxf>
      <font/>
    </dxf>
  </rfmt>
  <rfmt sheetId="4" sqref="I59" start="0" length="2147483647">
    <dxf>
      <font/>
    </dxf>
  </rfmt>
  <rcc rId="5417" sId="4" numFmtId="4">
    <nc r="J59">
      <v>74445</v>
    </nc>
  </rcc>
  <rfmt sheetId="4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59" start="0" length="2147483647">
    <dxf>
      <font/>
    </dxf>
  </rfmt>
  <rfmt sheetId="4" sqref="J59" start="0" length="2147483647">
    <dxf>
      <font/>
    </dxf>
  </rfmt>
  <rcc rId="5418" sId="4">
    <nc r="K59">
      <f>CONCATENATE(D69,D59, " Curncy")</f>
    </nc>
  </rcc>
  <rfmt sheetId="4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59" start="0" length="2147483647">
    <dxf>
      <font/>
    </dxf>
  </rfmt>
  <rfmt sheetId="4" sqref="K59" start="0" length="2147483647">
    <dxf>
      <font/>
    </dxf>
  </rfmt>
  <rcc rId="5419" sId="4">
    <nc r="L59">
      <f>IF(D59 = D69,1,_xll.BDP(K59,$L$3))</f>
    </nc>
  </rcc>
  <rfmt sheetId="4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59" start="0" length="2147483647">
    <dxf>
      <font/>
    </dxf>
  </rfmt>
  <rfmt sheetId="4" sqref="L59" start="0" length="2147483647">
    <dxf>
      <font/>
    </dxf>
  </rfmt>
  <rcc rId="5420" sId="4">
    <nc r="M59">
      <f>IF(D59 = D69,1,_xll.BDP(K59,$M$3)*L59)</f>
    </nc>
  </rcc>
  <rfmt sheetId="4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59" start="0" length="2147483647">
    <dxf>
      <font/>
    </dxf>
  </rfmt>
  <rfmt sheetId="4" sqref="M59" start="0" length="2147483647">
    <dxf>
      <font/>
    </dxf>
  </rfmt>
  <rcc rId="5421" sId="4">
    <nc r="N59">
      <f>H59*J59*R59/M59</f>
    </nc>
  </rcc>
  <rfmt sheetId="4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59" start="0" length="2147483647">
    <dxf>
      <font/>
    </dxf>
  </rfmt>
  <rfmt sheetId="4" sqref="N59" start="0" length="2147483647">
    <dxf>
      <font/>
    </dxf>
  </rfmt>
  <rcc rId="5422" sId="4">
    <nc r="O59">
      <f>N59 / U69</f>
    </nc>
  </rcc>
  <rfmt sheetId="4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59" start="0" length="2147483647">
    <dxf>
      <font/>
    </dxf>
  </rfmt>
  <rfmt sheetId="4" sqref="O59" start="0" length="2147483647">
    <dxf>
      <font/>
    </dxf>
  </rfmt>
  <rcc rId="5423" sId="4">
    <nc r="P59">
      <f>IF(J59=0,0,G59*J59*R59/M59)</f>
    </nc>
  </rcc>
  <rfmt sheetId="4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59" start="0" length="2147483647">
    <dxf>
      <font/>
    </dxf>
  </rfmt>
  <rfmt sheetId="4" sqref="P59" start="0" length="2147483647">
    <dxf>
      <font/>
    </dxf>
  </rfmt>
  <rcc rId="5424" sId="4">
    <nc r="Q59">
      <f>P59 / U69*100</f>
    </nc>
  </rcc>
  <rfmt sheetId="4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59" start="0" length="2147483647">
    <dxf>
      <font/>
    </dxf>
  </rfmt>
  <rfmt sheetId="4" sqref="Q59" start="0" length="2147483647">
    <dxf>
      <font/>
    </dxf>
  </rfmt>
  <rcc rId="5425" sId="4">
    <nc r="R59">
      <f>IF(EXACT(D59,UPPER(D59)),1,0.01)/T59</f>
    </nc>
  </rcc>
  <rfmt sheetId="4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59" start="0" length="2147483647">
    <dxf>
      <font/>
    </dxf>
  </rfmt>
  <rfmt sheetId="4" sqref="R59" start="0" length="2147483647">
    <dxf>
      <font/>
    </dxf>
  </rfmt>
  <rcc rId="5426" sId="4">
    <nc r="S59">
      <v>0</v>
    </nc>
  </rcc>
  <rfmt sheetId="4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59" start="0" length="2147483647">
    <dxf>
      <font/>
    </dxf>
  </rfmt>
  <rfmt sheetId="4" sqref="S59" start="0" length="2147483647">
    <dxf>
      <font/>
    </dxf>
  </rfmt>
  <rcc rId="5427" sId="4">
    <nc r="T59">
      <v>1</v>
    </nc>
  </rcc>
  <rfmt sheetId="4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59" start="0" length="2147483647">
    <dxf>
      <font/>
    </dxf>
  </rfmt>
  <rfmt sheetId="4" sqref="T59" start="0" length="2147483647">
    <dxf>
      <font/>
    </dxf>
  </rfmt>
  <rcc rId="5428" sId="4">
    <nc r="W59">
      <f>IF(OR(OR(F59="#N/A N/A",F59="#N/A Real Time"),OR(V59="#N/A N/A",V59="#N/A Real Time")),0,  F59 - V59)</f>
    </nc>
  </rcc>
  <rfmt sheetId="4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59" start="0" length="0">
    <dxf>
      <fill>
        <patternFill patternType="solid">
          <bgColor rgb="FFF2F2F2"/>
        </patternFill>
      </fill>
    </dxf>
  </rfmt>
  <rfmt sheetId="4" sqref="W59" start="0" length="2147483647">
    <dxf>
      <font/>
    </dxf>
  </rfmt>
  <rfmt sheetId="4" sqref="W59" start="0" length="2147483647">
    <dxf>
      <font/>
    </dxf>
  </rfmt>
  <rcc rId="5429" sId="4">
    <nc r="X59">
      <f>IF(OR(V59=0,V59="#N/A N/A"),0,W59 / V59*100)</f>
    </nc>
  </rcc>
  <rfmt sheetId="4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59" start="0" length="0">
    <dxf>
      <fill>
        <patternFill patternType="solid">
          <bgColor rgb="FFF2F2F2"/>
        </patternFill>
      </fill>
    </dxf>
  </rfmt>
  <rfmt sheetId="4" sqref="X59" start="0" length="2147483647">
    <dxf>
      <font/>
    </dxf>
  </rfmt>
  <rfmt sheetId="4" sqref="X59" start="0" length="2147483647">
    <dxf>
      <font/>
    </dxf>
  </rfmt>
  <rcc rId="5430" sId="4" numFmtId="4">
    <nc r="Y59">
      <v>74445</v>
    </nc>
  </rcc>
  <rfmt sheetId="4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59" start="0" length="0">
    <dxf>
      <fill>
        <patternFill patternType="solid">
          <bgColor rgb="FFF2F2F2"/>
        </patternFill>
      </fill>
    </dxf>
  </rfmt>
  <rfmt sheetId="4" sqref="Y59" start="0" length="2147483647">
    <dxf>
      <font/>
    </dxf>
  </rfmt>
  <rfmt sheetId="4" sqref="Y59" start="0" length="2147483647">
    <dxf>
      <font/>
    </dxf>
  </rfmt>
  <rcc rId="5431" sId="4">
    <nc r="Z59">
      <f>IF(D59 = D69,1,_xll.BDP(K59,$Z$3)*L59)</f>
    </nc>
  </rcc>
  <rfmt sheetId="4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59" start="0" length="0">
    <dxf>
      <fill>
        <patternFill patternType="solid">
          <bgColor rgb="FFF2F2F2"/>
        </patternFill>
      </fill>
    </dxf>
  </rfmt>
  <rfmt sheetId="4" sqref="Z59" start="0" length="2147483647">
    <dxf>
      <font/>
    </dxf>
  </rfmt>
  <rfmt sheetId="4" sqref="Z59" start="0" length="2147483647">
    <dxf>
      <font/>
    </dxf>
  </rfmt>
  <rcc rId="5432" sId="4">
    <nc r="AA59">
      <f>W59*Y59*R59/Z59 / AB69</f>
    </nc>
  </rcc>
  <rfmt sheetId="4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59" start="0" length="0">
    <dxf>
      <fill>
        <patternFill patternType="solid">
          <bgColor rgb="FFF2F2F2"/>
        </patternFill>
      </fill>
    </dxf>
  </rfmt>
  <rfmt sheetId="4" sqref="AA59" start="0" length="2147483647">
    <dxf>
      <font/>
    </dxf>
  </rfmt>
  <rfmt sheetId="4" sqref="AA59" start="0" length="2147483647">
    <dxf>
      <font/>
    </dxf>
  </rfmt>
  <rrc rId="5433" sId="4" ref="A60:XFD60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0:AB60" start="0" length="0">
    <dxf>
      <fill>
        <patternFill patternType="none">
          <bgColor indexed="65"/>
        </patternFill>
      </fill>
    </dxf>
  </rfmt>
  <rfmt sheetId="4" sqref="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0" start="0" length="2147483647">
    <dxf>
      <font/>
    </dxf>
  </rfmt>
  <rfmt sheetId="4" sqref="A60" start="0" length="2147483647">
    <dxf>
      <font/>
    </dxf>
  </rfmt>
  <rfmt sheetId="4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0" start="0" length="2147483647">
    <dxf>
      <font/>
    </dxf>
  </rfmt>
  <rfmt sheetId="4" sqref="B60" start="0" length="2147483647">
    <dxf>
      <font/>
    </dxf>
  </rfmt>
  <rfmt sheetId="4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0" start="0" length="2147483647">
    <dxf>
      <font/>
    </dxf>
  </rfmt>
  <rfmt sheetId="4" sqref="C60" start="0" length="2147483647">
    <dxf>
      <font/>
    </dxf>
  </rfmt>
  <rfmt sheetId="4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0" start="0" length="2147483647">
    <dxf>
      <font/>
    </dxf>
  </rfmt>
  <rfmt sheetId="4" sqref="D60" start="0" length="2147483647">
    <dxf>
      <font/>
    </dxf>
  </rfmt>
  <rfmt sheetId="4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0" start="0" length="2147483647">
    <dxf>
      <font/>
    </dxf>
  </rfmt>
  <rfmt sheetId="4" sqref="E60" start="0" length="2147483647">
    <dxf>
      <font/>
    </dxf>
  </rfmt>
  <rfmt sheetId="4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0" start="0" length="2147483647">
    <dxf>
      <font/>
    </dxf>
  </rfmt>
  <rfmt sheetId="4" sqref="F60" start="0" length="2147483647">
    <dxf>
      <font/>
    </dxf>
  </rfmt>
  <rfmt sheetId="4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0" start="0" length="2147483647">
    <dxf>
      <font/>
    </dxf>
  </rfmt>
  <rfmt sheetId="4" sqref="G60" start="0" length="2147483647">
    <dxf>
      <font/>
    </dxf>
  </rfmt>
  <rfmt sheetId="4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0" start="0" length="2147483647">
    <dxf>
      <font/>
    </dxf>
  </rfmt>
  <rfmt sheetId="4" sqref="H60" start="0" length="2147483647">
    <dxf>
      <font/>
    </dxf>
  </rfmt>
  <rfmt sheetId="4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0" start="0" length="2147483647">
    <dxf>
      <font/>
    </dxf>
  </rfmt>
  <rfmt sheetId="4" sqref="I60" start="0" length="2147483647">
    <dxf>
      <font/>
    </dxf>
  </rfmt>
  <rfmt sheetId="4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0" start="0" length="2147483647">
    <dxf>
      <font/>
    </dxf>
  </rfmt>
  <rfmt sheetId="4" sqref="J60" start="0" length="2147483647">
    <dxf>
      <font/>
    </dxf>
  </rfmt>
  <rfmt sheetId="4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0" start="0" length="2147483647">
    <dxf>
      <font/>
    </dxf>
  </rfmt>
  <rfmt sheetId="4" sqref="K60" start="0" length="2147483647">
    <dxf>
      <font/>
    </dxf>
  </rfmt>
  <rfmt sheetId="4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0" start="0" length="2147483647">
    <dxf>
      <font/>
    </dxf>
  </rfmt>
  <rfmt sheetId="4" sqref="L60" start="0" length="2147483647">
    <dxf>
      <font/>
    </dxf>
  </rfmt>
  <rfmt sheetId="4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0" start="0" length="2147483647">
    <dxf>
      <font/>
    </dxf>
  </rfmt>
  <rfmt sheetId="4" sqref="M60" start="0" length="2147483647">
    <dxf>
      <font/>
    </dxf>
  </rfmt>
  <rfmt sheetId="4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0" start="0" length="2147483647">
    <dxf>
      <font/>
    </dxf>
  </rfmt>
  <rfmt sheetId="4" sqref="N60" start="0" length="2147483647">
    <dxf>
      <font/>
    </dxf>
  </rfmt>
  <rfmt sheetId="4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0" start="0" length="2147483647">
    <dxf>
      <font/>
    </dxf>
  </rfmt>
  <rfmt sheetId="4" sqref="O60" start="0" length="2147483647">
    <dxf>
      <font/>
    </dxf>
  </rfmt>
  <rfmt sheetId="4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0" start="0" length="2147483647">
    <dxf>
      <font/>
    </dxf>
  </rfmt>
  <rfmt sheetId="4" sqref="P60" start="0" length="2147483647">
    <dxf>
      <font/>
    </dxf>
  </rfmt>
  <rfmt sheetId="4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0" start="0" length="2147483647">
    <dxf>
      <font/>
    </dxf>
  </rfmt>
  <rfmt sheetId="4" sqref="Q60" start="0" length="2147483647">
    <dxf>
      <font/>
    </dxf>
  </rfmt>
  <rfmt sheetId="4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0" start="0" length="2147483647">
    <dxf>
      <font/>
    </dxf>
  </rfmt>
  <rfmt sheetId="4" sqref="R60" start="0" length="2147483647">
    <dxf>
      <font/>
    </dxf>
  </rfmt>
  <rfmt sheetId="4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0" start="0" length="2147483647">
    <dxf>
      <font/>
    </dxf>
  </rfmt>
  <rfmt sheetId="4" sqref="S60" start="0" length="2147483647">
    <dxf>
      <font/>
    </dxf>
  </rfmt>
  <rfmt sheetId="4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0" start="0" length="2147483647">
    <dxf>
      <font/>
    </dxf>
  </rfmt>
  <rfmt sheetId="4" sqref="T60" start="0" length="2147483647">
    <dxf>
      <font/>
    </dxf>
  </rfmt>
  <rfmt sheetId="4" sqref="U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0" start="0" length="2147483647">
    <dxf>
      <font/>
    </dxf>
  </rfmt>
  <rfmt sheetId="4" sqref="U60" start="0" length="2147483647">
    <dxf>
      <font/>
    </dxf>
  </rfmt>
  <rfmt sheetId="4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0" start="0" length="0">
    <dxf>
      <fill>
        <patternFill patternType="solid">
          <bgColor rgb="FFF2F2F2"/>
        </patternFill>
      </fill>
    </dxf>
  </rfmt>
  <rfmt sheetId="4" sqref="V60" start="0" length="2147483647">
    <dxf>
      <font/>
    </dxf>
  </rfmt>
  <rfmt sheetId="4" sqref="V60" start="0" length="2147483647">
    <dxf>
      <font/>
    </dxf>
  </rfmt>
  <rfmt sheetId="4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0" start="0" length="0">
    <dxf>
      <fill>
        <patternFill patternType="solid">
          <bgColor rgb="FFF2F2F2"/>
        </patternFill>
      </fill>
    </dxf>
  </rfmt>
  <rfmt sheetId="4" sqref="W60" start="0" length="2147483647">
    <dxf>
      <font/>
    </dxf>
  </rfmt>
  <rfmt sheetId="4" sqref="W60" start="0" length="2147483647">
    <dxf>
      <font/>
    </dxf>
  </rfmt>
  <rfmt sheetId="4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0" start="0" length="0">
    <dxf>
      <fill>
        <patternFill patternType="solid">
          <bgColor rgb="FFF2F2F2"/>
        </patternFill>
      </fill>
    </dxf>
  </rfmt>
  <rfmt sheetId="4" sqref="X60" start="0" length="2147483647">
    <dxf>
      <font/>
    </dxf>
  </rfmt>
  <rfmt sheetId="4" sqref="X60" start="0" length="2147483647">
    <dxf>
      <font/>
    </dxf>
  </rfmt>
  <rfmt sheetId="4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0" start="0" length="0">
    <dxf>
      <fill>
        <patternFill patternType="solid">
          <bgColor rgb="FFF2F2F2"/>
        </patternFill>
      </fill>
    </dxf>
  </rfmt>
  <rfmt sheetId="4" sqref="Y60" start="0" length="2147483647">
    <dxf>
      <font/>
    </dxf>
  </rfmt>
  <rfmt sheetId="4" sqref="Y60" start="0" length="2147483647">
    <dxf>
      <font/>
    </dxf>
  </rfmt>
  <rfmt sheetId="4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0" start="0" length="0">
    <dxf>
      <fill>
        <patternFill patternType="solid">
          <bgColor rgb="FFF2F2F2"/>
        </patternFill>
      </fill>
    </dxf>
  </rfmt>
  <rfmt sheetId="4" sqref="Z60" start="0" length="2147483647">
    <dxf>
      <font/>
    </dxf>
  </rfmt>
  <rfmt sheetId="4" sqref="Z60" start="0" length="2147483647">
    <dxf>
      <font/>
    </dxf>
  </rfmt>
  <rfmt sheetId="4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0" start="0" length="0">
    <dxf>
      <fill>
        <patternFill patternType="solid">
          <bgColor rgb="FFF2F2F2"/>
        </patternFill>
      </fill>
    </dxf>
  </rfmt>
  <rfmt sheetId="4" sqref="AA60" start="0" length="2147483647">
    <dxf>
      <font/>
    </dxf>
  </rfmt>
  <rfmt sheetId="4" sqref="AA60" start="0" length="2147483647">
    <dxf>
      <font/>
    </dxf>
  </rfmt>
  <rfmt sheetId="4" sqref="A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0" start="0" length="0">
    <dxf>
      <fill>
        <patternFill patternType="solid">
          <bgColor rgb="FFF2F2F2"/>
        </patternFill>
      </fill>
    </dxf>
  </rfmt>
  <rfmt sheetId="4" sqref="AB60" start="0" length="2147483647">
    <dxf>
      <font/>
    </dxf>
  </rfmt>
  <rfmt sheetId="4" sqref="AB60" start="0" length="2147483647">
    <dxf>
      <font/>
    </dxf>
  </rfmt>
  <rcc rId="5434" sId="4">
    <nc r="B60">
      <v>18715</v>
    </nc>
  </rcc>
  <rfmt sheetId="4" sqref="B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0" start="0" length="2147483647">
    <dxf>
      <font/>
    </dxf>
  </rfmt>
  <rfmt sheetId="4" sqref="B60" start="0" length="2147483647">
    <dxf>
      <font/>
    </dxf>
  </rfmt>
  <rcc rId="5435" sId="4">
    <nc r="C60" t="inlineStr">
      <is>
        <t>CMCSA US Equity</t>
      </is>
    </nc>
  </rcc>
  <rfmt sheetId="4" sqref="C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0" start="0" length="2147483647">
    <dxf>
      <font/>
    </dxf>
  </rfmt>
  <rfmt sheetId="4" sqref="C60" start="0" length="2147483647">
    <dxf>
      <font/>
    </dxf>
  </rfmt>
  <rcc rId="5436" sId="4">
    <nc r="E60" t="inlineStr">
      <is>
        <t>Comcast</t>
      </is>
    </nc>
  </rcc>
  <rfmt sheetId="4" sqref="E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0" start="0" length="2147483647">
    <dxf>
      <font/>
    </dxf>
  </rfmt>
  <rfmt sheetId="4" sqref="E60" start="0" length="2147483647">
    <dxf>
      <font/>
    </dxf>
  </rfmt>
  <rcc rId="5437" sId="4">
    <nc r="D60">
      <f>_xll.BDP(C60,$D$3)</f>
    </nc>
  </rcc>
  <rfmt sheetId="4" sqref="D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0" start="0" length="2147483647">
    <dxf>
      <font/>
    </dxf>
  </rfmt>
  <rfmt sheetId="4" sqref="D60" start="0" length="2147483647">
    <dxf>
      <font/>
    </dxf>
  </rfmt>
  <rcc rId="5438" sId="4">
    <nc r="F60">
      <f>_xll.BDP(C60,$F$3)</f>
    </nc>
  </rcc>
  <rfmt sheetId="4" sqref="F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0" start="0" length="2147483647">
    <dxf>
      <font/>
    </dxf>
  </rfmt>
  <rfmt sheetId="4" sqref="F60" start="0" length="2147483647">
    <dxf>
      <font/>
    </dxf>
  </rfmt>
  <rcc rId="5439" sId="4">
    <nc r="G60">
      <f>_xll.BDP(C60,$G$3)</f>
    </nc>
  </rcc>
  <rfmt sheetId="4" sqref="G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0" start="0" length="2147483647">
    <dxf>
      <font/>
    </dxf>
  </rfmt>
  <rfmt sheetId="4" sqref="G60" start="0" length="2147483647">
    <dxf>
      <font/>
    </dxf>
  </rfmt>
  <rcc rId="5440" sId="4">
    <nc r="V60">
      <f>_xll.BDH(C60,$V$3,$D$1,$D$1)</f>
    </nc>
  </rcc>
  <rfmt sheetId="4" sqref="V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0" start="0" length="0">
    <dxf>
      <fill>
        <patternFill patternType="solid">
          <bgColor rgb="FFF2F2F2"/>
        </patternFill>
      </fill>
    </dxf>
  </rfmt>
  <rfmt sheetId="4" sqref="V60" start="0" length="2147483647">
    <dxf>
      <font/>
    </dxf>
  </rfmt>
  <rfmt sheetId="4" sqref="V60" start="0" length="2147483647">
    <dxf>
      <font/>
    </dxf>
  </rfmt>
  <rcc rId="5441" sId="4">
    <nc r="H60">
      <f>IF(OR(OR(G60="#N/A N/A",G60="#N/A Real Time"),OR(F60="#N/A N/A",F60="#N/A Real Time")),0,  G60 - F60)</f>
    </nc>
  </rcc>
  <rfmt sheetId="4" sqref="H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0" start="0" length="2147483647">
    <dxf>
      <font/>
    </dxf>
  </rfmt>
  <rfmt sheetId="4" sqref="H60" start="0" length="2147483647">
    <dxf>
      <font/>
    </dxf>
  </rfmt>
  <rcc rId="5442" sId="4">
    <nc r="I60">
      <f>IF(OR(F60=0,F60="#N/A N/A"),0,H60 / F60*100)</f>
    </nc>
  </rcc>
  <rfmt sheetId="4" sqref="I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0" start="0" length="2147483647">
    <dxf>
      <font/>
    </dxf>
  </rfmt>
  <rfmt sheetId="4" sqref="I60" start="0" length="2147483647">
    <dxf>
      <font/>
    </dxf>
  </rfmt>
  <rcc rId="5443" sId="4" numFmtId="4">
    <nc r="J60">
      <v>146700</v>
    </nc>
  </rcc>
  <rfmt sheetId="4" sqref="J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0" start="0" length="2147483647">
    <dxf>
      <font/>
    </dxf>
  </rfmt>
  <rfmt sheetId="4" sqref="J60" start="0" length="2147483647">
    <dxf>
      <font/>
    </dxf>
  </rfmt>
  <rcc rId="5444" sId="4">
    <nc r="K60">
      <f>CONCATENATE(D70,D60, " Curncy")</f>
    </nc>
  </rcc>
  <rfmt sheetId="4" sqref="K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0" start="0" length="2147483647">
    <dxf>
      <font/>
    </dxf>
  </rfmt>
  <rfmt sheetId="4" sqref="K60" start="0" length="2147483647">
    <dxf>
      <font/>
    </dxf>
  </rfmt>
  <rcc rId="5445" sId="4">
    <nc r="L60">
      <f>IF(D60 = D70,1,_xll.BDP(K60,$L$3))</f>
    </nc>
  </rcc>
  <rfmt sheetId="4" sqref="L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0" start="0" length="2147483647">
    <dxf>
      <font/>
    </dxf>
  </rfmt>
  <rfmt sheetId="4" sqref="L60" start="0" length="2147483647">
    <dxf>
      <font/>
    </dxf>
  </rfmt>
  <rcc rId="5446" sId="4">
    <nc r="M60">
      <f>IF(D60 = D70,1,_xll.BDP(K60,$M$3)*L60)</f>
    </nc>
  </rcc>
  <rfmt sheetId="4" sqref="M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0" start="0" length="2147483647">
    <dxf>
      <font/>
    </dxf>
  </rfmt>
  <rfmt sheetId="4" sqref="M60" start="0" length="2147483647">
    <dxf>
      <font/>
    </dxf>
  </rfmt>
  <rcc rId="5447" sId="4">
    <nc r="N60">
      <f>H60*J60*R60/M60</f>
    </nc>
  </rcc>
  <rfmt sheetId="4" sqref="N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0" start="0" length="2147483647">
    <dxf>
      <font/>
    </dxf>
  </rfmt>
  <rfmt sheetId="4" sqref="N60" start="0" length="2147483647">
    <dxf>
      <font/>
    </dxf>
  </rfmt>
  <rcc rId="5448" sId="4">
    <nc r="O60">
      <f>N60 / U70</f>
    </nc>
  </rcc>
  <rfmt sheetId="4" sqref="O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0" start="0" length="2147483647">
    <dxf>
      <font/>
    </dxf>
  </rfmt>
  <rfmt sheetId="4" sqref="O60" start="0" length="2147483647">
    <dxf>
      <font/>
    </dxf>
  </rfmt>
  <rcc rId="5449" sId="4">
    <nc r="P60">
      <f>IF(J60=0,0,G60*J60*R60/M60)</f>
    </nc>
  </rcc>
  <rfmt sheetId="4" sqref="P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0" start="0" length="2147483647">
    <dxf>
      <font/>
    </dxf>
  </rfmt>
  <rfmt sheetId="4" sqref="P60" start="0" length="2147483647">
    <dxf>
      <font/>
    </dxf>
  </rfmt>
  <rcc rId="5450" sId="4">
    <nc r="Q60">
      <f>P60 / U70*100</f>
    </nc>
  </rcc>
  <rfmt sheetId="4" sqref="Q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0" start="0" length="2147483647">
    <dxf>
      <font/>
    </dxf>
  </rfmt>
  <rfmt sheetId="4" sqref="Q60" start="0" length="2147483647">
    <dxf>
      <font/>
    </dxf>
  </rfmt>
  <rcc rId="5451" sId="4">
    <nc r="R60">
      <f>IF(EXACT(D60,UPPER(D60)),1,0.01)/T60</f>
    </nc>
  </rcc>
  <rfmt sheetId="4" sqref="R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0" start="0" length="2147483647">
    <dxf>
      <font/>
    </dxf>
  </rfmt>
  <rfmt sheetId="4" sqref="R60" start="0" length="2147483647">
    <dxf>
      <font/>
    </dxf>
  </rfmt>
  <rcc rId="5452" sId="4">
    <nc r="S60">
      <v>0</v>
    </nc>
  </rcc>
  <rfmt sheetId="4" sqref="S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0" start="0" length="2147483647">
    <dxf>
      <font/>
    </dxf>
  </rfmt>
  <rfmt sheetId="4" sqref="S60" start="0" length="2147483647">
    <dxf>
      <font/>
    </dxf>
  </rfmt>
  <rcc rId="5453" sId="4">
    <nc r="T60">
      <v>1</v>
    </nc>
  </rcc>
  <rfmt sheetId="4" sqref="T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0" start="0" length="2147483647">
    <dxf>
      <font/>
    </dxf>
  </rfmt>
  <rfmt sheetId="4" sqref="T60" start="0" length="2147483647">
    <dxf>
      <font/>
    </dxf>
  </rfmt>
  <rcc rId="5454" sId="4">
    <nc r="W60">
      <f>IF(OR(OR(F60="#N/A N/A",F60="#N/A Real Time"),OR(V60="#N/A N/A",V60="#N/A Real Time")),0,  F60 - V60)</f>
    </nc>
  </rcc>
  <rfmt sheetId="4" sqref="W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0" start="0" length="0">
    <dxf>
      <fill>
        <patternFill patternType="solid">
          <bgColor rgb="FFF2F2F2"/>
        </patternFill>
      </fill>
    </dxf>
  </rfmt>
  <rfmt sheetId="4" sqref="W60" start="0" length="2147483647">
    <dxf>
      <font/>
    </dxf>
  </rfmt>
  <rfmt sheetId="4" sqref="W60" start="0" length="2147483647">
    <dxf>
      <font/>
    </dxf>
  </rfmt>
  <rcc rId="5455" sId="4">
    <nc r="X60">
      <f>IF(OR(V60=0,V60="#N/A N/A"),0,W60 / V60*100)</f>
    </nc>
  </rcc>
  <rfmt sheetId="4" sqref="X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0" start="0" length="0">
    <dxf>
      <fill>
        <patternFill patternType="solid">
          <bgColor rgb="FFF2F2F2"/>
        </patternFill>
      </fill>
    </dxf>
  </rfmt>
  <rfmt sheetId="4" sqref="X60" start="0" length="2147483647">
    <dxf>
      <font/>
    </dxf>
  </rfmt>
  <rfmt sheetId="4" sqref="X60" start="0" length="2147483647">
    <dxf>
      <font/>
    </dxf>
  </rfmt>
  <rcc rId="5456" sId="4" numFmtId="4">
    <nc r="Y60">
      <v>146700</v>
    </nc>
  </rcc>
  <rfmt sheetId="4" sqref="Y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0" start="0" length="0">
    <dxf>
      <fill>
        <patternFill patternType="solid">
          <bgColor rgb="FFF2F2F2"/>
        </patternFill>
      </fill>
    </dxf>
  </rfmt>
  <rfmt sheetId="4" sqref="Y60" start="0" length="2147483647">
    <dxf>
      <font/>
    </dxf>
  </rfmt>
  <rfmt sheetId="4" sqref="Y60" start="0" length="2147483647">
    <dxf>
      <font/>
    </dxf>
  </rfmt>
  <rcc rId="5457" sId="4">
    <nc r="Z60">
      <f>IF(D60 = D70,1,_xll.BDP(K60,$Z$3)*L60)</f>
    </nc>
  </rcc>
  <rfmt sheetId="4" sqref="Z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0" start="0" length="0">
    <dxf>
      <fill>
        <patternFill patternType="solid">
          <bgColor rgb="FFF2F2F2"/>
        </patternFill>
      </fill>
    </dxf>
  </rfmt>
  <rfmt sheetId="4" sqref="Z60" start="0" length="2147483647">
    <dxf>
      <font/>
    </dxf>
  </rfmt>
  <rfmt sheetId="4" sqref="Z60" start="0" length="2147483647">
    <dxf>
      <font/>
    </dxf>
  </rfmt>
  <rcc rId="5458" sId="4">
    <nc r="AA60">
      <f>W60*Y60*R60/Z60 / AB70</f>
    </nc>
  </rcc>
  <rfmt sheetId="4" sqref="AA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0" start="0" length="0">
    <dxf>
      <fill>
        <patternFill patternType="solid">
          <bgColor rgb="FFF2F2F2"/>
        </patternFill>
      </fill>
    </dxf>
  </rfmt>
  <rfmt sheetId="4" sqref="AA60" start="0" length="2147483647">
    <dxf>
      <font/>
    </dxf>
  </rfmt>
  <rfmt sheetId="4" sqref="AA60" start="0" length="2147483647">
    <dxf>
      <font/>
    </dxf>
  </rfmt>
  <rrc rId="5459" sId="4" ref="A61:XFD61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1:AB61" start="0" length="0">
    <dxf>
      <fill>
        <patternFill patternType="none">
          <bgColor indexed="65"/>
        </patternFill>
      </fill>
    </dxf>
  </rfmt>
  <rfmt sheetId="4" sqref="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1" start="0" length="2147483647">
    <dxf>
      <font/>
    </dxf>
  </rfmt>
  <rfmt sheetId="4" sqref="A61" start="0" length="2147483647">
    <dxf>
      <font/>
    </dxf>
  </rfmt>
  <rfmt sheetId="4" sqref="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1" start="0" length="2147483647">
    <dxf>
      <font/>
    </dxf>
  </rfmt>
  <rfmt sheetId="4" sqref="B61" start="0" length="2147483647">
    <dxf>
      <font/>
    </dxf>
  </rfmt>
  <rfmt sheetId="4" sqref="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1" start="0" length="2147483647">
    <dxf>
      <font/>
    </dxf>
  </rfmt>
  <rfmt sheetId="4" sqref="C61" start="0" length="2147483647">
    <dxf>
      <font/>
    </dxf>
  </rfmt>
  <rfmt sheetId="4" sqref="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1" start="0" length="2147483647">
    <dxf>
      <font/>
    </dxf>
  </rfmt>
  <rfmt sheetId="4" sqref="D61" start="0" length="2147483647">
    <dxf>
      <font/>
    </dxf>
  </rfmt>
  <rfmt sheetId="4" sqref="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1" start="0" length="2147483647">
    <dxf>
      <font/>
    </dxf>
  </rfmt>
  <rfmt sheetId="4" sqref="E61" start="0" length="2147483647">
    <dxf>
      <font/>
    </dxf>
  </rfmt>
  <rfmt sheetId="4" sqref="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1" start="0" length="2147483647">
    <dxf>
      <font/>
    </dxf>
  </rfmt>
  <rfmt sheetId="4" sqref="F61" start="0" length="2147483647">
    <dxf>
      <font/>
    </dxf>
  </rfmt>
  <rfmt sheetId="4" sqref="G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1" start="0" length="2147483647">
    <dxf>
      <font/>
    </dxf>
  </rfmt>
  <rfmt sheetId="4" sqref="G61" start="0" length="2147483647">
    <dxf>
      <font/>
    </dxf>
  </rfmt>
  <rfmt sheetId="4" sqref="H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1" start="0" length="2147483647">
    <dxf>
      <font/>
    </dxf>
  </rfmt>
  <rfmt sheetId="4" sqref="H61" start="0" length="2147483647">
    <dxf>
      <font/>
    </dxf>
  </rfmt>
  <rfmt sheetId="4" sqref="I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1" start="0" length="2147483647">
    <dxf>
      <font/>
    </dxf>
  </rfmt>
  <rfmt sheetId="4" sqref="I61" start="0" length="2147483647">
    <dxf>
      <font/>
    </dxf>
  </rfmt>
  <rfmt sheetId="4" sqref="J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1" start="0" length="2147483647">
    <dxf>
      <font/>
    </dxf>
  </rfmt>
  <rfmt sheetId="4" sqref="J61" start="0" length="2147483647">
    <dxf>
      <font/>
    </dxf>
  </rfmt>
  <rfmt sheetId="4" sqref="K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1" start="0" length="2147483647">
    <dxf>
      <font/>
    </dxf>
  </rfmt>
  <rfmt sheetId="4" sqref="K61" start="0" length="2147483647">
    <dxf>
      <font/>
    </dxf>
  </rfmt>
  <rfmt sheetId="4" sqref="L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1" start="0" length="2147483647">
    <dxf>
      <font/>
    </dxf>
  </rfmt>
  <rfmt sheetId="4" sqref="L61" start="0" length="2147483647">
    <dxf>
      <font/>
    </dxf>
  </rfmt>
  <rfmt sheetId="4" sqref="M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1" start="0" length="2147483647">
    <dxf>
      <font/>
    </dxf>
  </rfmt>
  <rfmt sheetId="4" sqref="M61" start="0" length="2147483647">
    <dxf>
      <font/>
    </dxf>
  </rfmt>
  <rfmt sheetId="4" sqref="N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1" start="0" length="2147483647">
    <dxf>
      <font/>
    </dxf>
  </rfmt>
  <rfmt sheetId="4" sqref="N61" start="0" length="2147483647">
    <dxf>
      <font/>
    </dxf>
  </rfmt>
  <rfmt sheetId="4" sqref="O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1" start="0" length="2147483647">
    <dxf>
      <font/>
    </dxf>
  </rfmt>
  <rfmt sheetId="4" sqref="O61" start="0" length="2147483647">
    <dxf>
      <font/>
    </dxf>
  </rfmt>
  <rfmt sheetId="4" sqref="P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1" start="0" length="2147483647">
    <dxf>
      <font/>
    </dxf>
  </rfmt>
  <rfmt sheetId="4" sqref="P61" start="0" length="2147483647">
    <dxf>
      <font/>
    </dxf>
  </rfmt>
  <rfmt sheetId="4" sqref="Q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1" start="0" length="2147483647">
    <dxf>
      <font/>
    </dxf>
  </rfmt>
  <rfmt sheetId="4" sqref="Q61" start="0" length="2147483647">
    <dxf>
      <font/>
    </dxf>
  </rfmt>
  <rfmt sheetId="4" sqref="R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1" start="0" length="2147483647">
    <dxf>
      <font/>
    </dxf>
  </rfmt>
  <rfmt sheetId="4" sqref="R61" start="0" length="2147483647">
    <dxf>
      <font/>
    </dxf>
  </rfmt>
  <rfmt sheetId="4" sqref="S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1" start="0" length="2147483647">
    <dxf>
      <font/>
    </dxf>
  </rfmt>
  <rfmt sheetId="4" sqref="S61" start="0" length="2147483647">
    <dxf>
      <font/>
    </dxf>
  </rfmt>
  <rfmt sheetId="4" sqref="T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1" start="0" length="2147483647">
    <dxf>
      <font/>
    </dxf>
  </rfmt>
  <rfmt sheetId="4" sqref="T61" start="0" length="2147483647">
    <dxf>
      <font/>
    </dxf>
  </rfmt>
  <rfmt sheetId="4" sqref="U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1" start="0" length="2147483647">
    <dxf>
      <font/>
    </dxf>
  </rfmt>
  <rfmt sheetId="4" sqref="U61" start="0" length="2147483647">
    <dxf>
      <font/>
    </dxf>
  </rfmt>
  <rfmt sheetId="4" sqref="V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1" start="0" length="0">
    <dxf>
      <fill>
        <patternFill patternType="solid">
          <bgColor rgb="FFF2F2F2"/>
        </patternFill>
      </fill>
    </dxf>
  </rfmt>
  <rfmt sheetId="4" sqref="V61" start="0" length="2147483647">
    <dxf>
      <font/>
    </dxf>
  </rfmt>
  <rfmt sheetId="4" sqref="V61" start="0" length="2147483647">
    <dxf>
      <font/>
    </dxf>
  </rfmt>
  <rfmt sheetId="4" sqref="W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1" start="0" length="0">
    <dxf>
      <fill>
        <patternFill patternType="solid">
          <bgColor rgb="FFF2F2F2"/>
        </patternFill>
      </fill>
    </dxf>
  </rfmt>
  <rfmt sheetId="4" sqref="W61" start="0" length="2147483647">
    <dxf>
      <font/>
    </dxf>
  </rfmt>
  <rfmt sheetId="4" sqref="W61" start="0" length="2147483647">
    <dxf>
      <font/>
    </dxf>
  </rfmt>
  <rfmt sheetId="4" sqref="X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1" start="0" length="0">
    <dxf>
      <fill>
        <patternFill patternType="solid">
          <bgColor rgb="FFF2F2F2"/>
        </patternFill>
      </fill>
    </dxf>
  </rfmt>
  <rfmt sheetId="4" sqref="X61" start="0" length="2147483647">
    <dxf>
      <font/>
    </dxf>
  </rfmt>
  <rfmt sheetId="4" sqref="X61" start="0" length="2147483647">
    <dxf>
      <font/>
    </dxf>
  </rfmt>
  <rfmt sheetId="4" sqref="Y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1" start="0" length="0">
    <dxf>
      <fill>
        <patternFill patternType="solid">
          <bgColor rgb="FFF2F2F2"/>
        </patternFill>
      </fill>
    </dxf>
  </rfmt>
  <rfmt sheetId="4" sqref="Y61" start="0" length="2147483647">
    <dxf>
      <font/>
    </dxf>
  </rfmt>
  <rfmt sheetId="4" sqref="Y61" start="0" length="2147483647">
    <dxf>
      <font/>
    </dxf>
  </rfmt>
  <rfmt sheetId="4" sqref="Z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1" start="0" length="0">
    <dxf>
      <fill>
        <patternFill patternType="solid">
          <bgColor rgb="FFF2F2F2"/>
        </patternFill>
      </fill>
    </dxf>
  </rfmt>
  <rfmt sheetId="4" sqref="Z61" start="0" length="2147483647">
    <dxf>
      <font/>
    </dxf>
  </rfmt>
  <rfmt sheetId="4" sqref="Z61" start="0" length="2147483647">
    <dxf>
      <font/>
    </dxf>
  </rfmt>
  <rfmt sheetId="4" sqref="A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1" start="0" length="0">
    <dxf>
      <fill>
        <patternFill patternType="solid">
          <bgColor rgb="FFF2F2F2"/>
        </patternFill>
      </fill>
    </dxf>
  </rfmt>
  <rfmt sheetId="4" sqref="AA61" start="0" length="2147483647">
    <dxf>
      <font/>
    </dxf>
  </rfmt>
  <rfmt sheetId="4" sqref="AA61" start="0" length="2147483647">
    <dxf>
      <font/>
    </dxf>
  </rfmt>
  <rfmt sheetId="4" sqref="A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1" start="0" length="0">
    <dxf>
      <fill>
        <patternFill patternType="solid">
          <bgColor rgb="FFF2F2F2"/>
        </patternFill>
      </fill>
    </dxf>
  </rfmt>
  <rfmt sheetId="4" sqref="AB61" start="0" length="2147483647">
    <dxf>
      <font/>
    </dxf>
  </rfmt>
  <rfmt sheetId="4" sqref="AB61" start="0" length="2147483647">
    <dxf>
      <font/>
    </dxf>
  </rfmt>
  <rcc rId="5460" sId="4">
    <nc r="B61">
      <v>26364</v>
    </nc>
  </rcc>
  <rfmt sheetId="4" sqref="B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1" start="0" length="2147483647">
    <dxf>
      <font/>
    </dxf>
  </rfmt>
  <rfmt sheetId="4" sqref="B61" start="0" length="2147483647">
    <dxf>
      <font/>
    </dxf>
  </rfmt>
  <rcc rId="5461" sId="4">
    <nc r="C61" t="inlineStr">
      <is>
        <t>ESV US Equity</t>
      </is>
    </nc>
  </rcc>
  <rfmt sheetId="4" sqref="C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1" start="0" length="2147483647">
    <dxf>
      <font/>
    </dxf>
  </rfmt>
  <rfmt sheetId="4" sqref="C61" start="0" length="2147483647">
    <dxf>
      <font/>
    </dxf>
  </rfmt>
  <rcc rId="5462" sId="4">
    <nc r="E61" t="inlineStr">
      <is>
        <t>Ensco</t>
      </is>
    </nc>
  </rcc>
  <rfmt sheetId="4" sqref="E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1" start="0" length="2147483647">
    <dxf>
      <font/>
    </dxf>
  </rfmt>
  <rfmt sheetId="4" sqref="E61" start="0" length="2147483647">
    <dxf>
      <font/>
    </dxf>
  </rfmt>
  <rcc rId="5463" sId="4">
    <nc r="D61">
      <f>_xll.BDP(C61,$D$3)</f>
    </nc>
  </rcc>
  <rfmt sheetId="4" sqref="D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1" start="0" length="2147483647">
    <dxf>
      <font/>
    </dxf>
  </rfmt>
  <rfmt sheetId="4" sqref="D61" start="0" length="2147483647">
    <dxf>
      <font/>
    </dxf>
  </rfmt>
  <rcc rId="5464" sId="4">
    <nc r="F61">
      <f>_xll.BDP(C61,$F$3)</f>
    </nc>
  </rcc>
  <rfmt sheetId="4" sqref="F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1" start="0" length="2147483647">
    <dxf>
      <font/>
    </dxf>
  </rfmt>
  <rfmt sheetId="4" sqref="F61" start="0" length="2147483647">
    <dxf>
      <font/>
    </dxf>
  </rfmt>
  <rcc rId="5465" sId="4">
    <nc r="G61">
      <f>_xll.BDP(C61,$G$3)</f>
    </nc>
  </rcc>
  <rfmt sheetId="4" sqref="G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1" start="0" length="2147483647">
    <dxf>
      <font/>
    </dxf>
  </rfmt>
  <rfmt sheetId="4" sqref="G61" start="0" length="2147483647">
    <dxf>
      <font/>
    </dxf>
  </rfmt>
  <rcc rId="5466" sId="4">
    <nc r="V61">
      <f>_xll.BDH(C61,$V$3,$D$1,$D$1)</f>
    </nc>
  </rcc>
  <rfmt sheetId="4" sqref="V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1" start="0" length="0">
    <dxf>
      <fill>
        <patternFill patternType="solid">
          <bgColor rgb="FFF2F2F2"/>
        </patternFill>
      </fill>
    </dxf>
  </rfmt>
  <rfmt sheetId="4" sqref="V61" start="0" length="2147483647">
    <dxf>
      <font/>
    </dxf>
  </rfmt>
  <rfmt sheetId="4" sqref="V61" start="0" length="2147483647">
    <dxf>
      <font/>
    </dxf>
  </rfmt>
  <rcc rId="5467" sId="4">
    <nc r="H61">
      <f>IF(OR(OR(G61="#N/A N/A",G61="#N/A Real Time"),OR(F61="#N/A N/A",F61="#N/A Real Time")),0,  G61 - F61)</f>
    </nc>
  </rcc>
  <rfmt sheetId="4" sqref="H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1" start="0" length="2147483647">
    <dxf>
      <font/>
    </dxf>
  </rfmt>
  <rfmt sheetId="4" sqref="H61" start="0" length="2147483647">
    <dxf>
      <font/>
    </dxf>
  </rfmt>
  <rcc rId="5468" sId="4">
    <nc r="I61">
      <f>IF(OR(F61=0,F61="#N/A N/A"),0,H61 / F61*100)</f>
    </nc>
  </rcc>
  <rfmt sheetId="4" sqref="I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1" start="0" length="2147483647">
    <dxf>
      <font/>
    </dxf>
  </rfmt>
  <rfmt sheetId="4" sqref="I61" start="0" length="2147483647">
    <dxf>
      <font/>
    </dxf>
  </rfmt>
  <rcc rId="5469" sId="4" numFmtId="4">
    <nc r="J61">
      <v>675144</v>
    </nc>
  </rcc>
  <rfmt sheetId="4" sqref="J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1" start="0" length="2147483647">
    <dxf>
      <font/>
    </dxf>
  </rfmt>
  <rfmt sheetId="4" sqref="J61" start="0" length="2147483647">
    <dxf>
      <font/>
    </dxf>
  </rfmt>
  <rcc rId="5470" sId="4">
    <nc r="K61">
      <f>CONCATENATE(D71,D61, " Curncy")</f>
    </nc>
  </rcc>
  <rfmt sheetId="4" sqref="K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1" start="0" length="2147483647">
    <dxf>
      <font/>
    </dxf>
  </rfmt>
  <rfmt sheetId="4" sqref="K61" start="0" length="2147483647">
    <dxf>
      <font/>
    </dxf>
  </rfmt>
  <rcc rId="5471" sId="4">
    <nc r="L61">
      <f>IF(D61 = D71,1,_xll.BDP(K61,$L$3))</f>
    </nc>
  </rcc>
  <rfmt sheetId="4" sqref="L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1" start="0" length="2147483647">
    <dxf>
      <font/>
    </dxf>
  </rfmt>
  <rfmt sheetId="4" sqref="L61" start="0" length="2147483647">
    <dxf>
      <font/>
    </dxf>
  </rfmt>
  <rcc rId="5472" sId="4">
    <nc r="M61">
      <f>IF(D61 = D71,1,_xll.BDP(K61,$M$3)*L61)</f>
    </nc>
  </rcc>
  <rfmt sheetId="4" sqref="M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1" start="0" length="2147483647">
    <dxf>
      <font/>
    </dxf>
  </rfmt>
  <rfmt sheetId="4" sqref="M61" start="0" length="2147483647">
    <dxf>
      <font/>
    </dxf>
  </rfmt>
  <rcc rId="5473" sId="4">
    <nc r="N61">
      <f>H61*J61*R61/M61</f>
    </nc>
  </rcc>
  <rfmt sheetId="4" sqref="N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1" start="0" length="2147483647">
    <dxf>
      <font/>
    </dxf>
  </rfmt>
  <rfmt sheetId="4" sqref="N61" start="0" length="2147483647">
    <dxf>
      <font/>
    </dxf>
  </rfmt>
  <rcc rId="5474" sId="4">
    <nc r="O61">
      <f>N61 / U71</f>
    </nc>
  </rcc>
  <rfmt sheetId="4" sqref="O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1" start="0" length="2147483647">
    <dxf>
      <font/>
    </dxf>
  </rfmt>
  <rfmt sheetId="4" sqref="O61" start="0" length="2147483647">
    <dxf>
      <font/>
    </dxf>
  </rfmt>
  <rcc rId="5475" sId="4">
    <nc r="P61">
      <f>IF(J61=0,0,G61*J61*R61/M61)</f>
    </nc>
  </rcc>
  <rfmt sheetId="4" sqref="P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1" start="0" length="2147483647">
    <dxf>
      <font/>
    </dxf>
  </rfmt>
  <rfmt sheetId="4" sqref="P61" start="0" length="2147483647">
    <dxf>
      <font/>
    </dxf>
  </rfmt>
  <rcc rId="5476" sId="4">
    <nc r="Q61">
      <f>P61 / U71*100</f>
    </nc>
  </rcc>
  <rfmt sheetId="4" sqref="Q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1" start="0" length="2147483647">
    <dxf>
      <font/>
    </dxf>
  </rfmt>
  <rfmt sheetId="4" sqref="Q61" start="0" length="2147483647">
    <dxf>
      <font/>
    </dxf>
  </rfmt>
  <rcc rId="5477" sId="4">
    <nc r="R61">
      <f>IF(EXACT(D61,UPPER(D61)),1,0.01)/T61</f>
    </nc>
  </rcc>
  <rfmt sheetId="4" sqref="R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1" start="0" length="2147483647">
    <dxf>
      <font/>
    </dxf>
  </rfmt>
  <rfmt sheetId="4" sqref="R61" start="0" length="2147483647">
    <dxf>
      <font/>
    </dxf>
  </rfmt>
  <rcc rId="5478" sId="4">
    <nc r="S61">
      <v>0</v>
    </nc>
  </rcc>
  <rfmt sheetId="4" sqref="S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1" start="0" length="2147483647">
    <dxf>
      <font/>
    </dxf>
  </rfmt>
  <rfmt sheetId="4" sqref="S61" start="0" length="2147483647">
    <dxf>
      <font/>
    </dxf>
  </rfmt>
  <rcc rId="5479" sId="4">
    <nc r="T61">
      <v>1</v>
    </nc>
  </rcc>
  <rfmt sheetId="4" sqref="T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1" start="0" length="2147483647">
    <dxf>
      <font/>
    </dxf>
  </rfmt>
  <rfmt sheetId="4" sqref="T61" start="0" length="2147483647">
    <dxf>
      <font/>
    </dxf>
  </rfmt>
  <rcc rId="5480" sId="4">
    <nc r="W61">
      <f>IF(OR(OR(F61="#N/A N/A",F61="#N/A Real Time"),OR(V61="#N/A N/A",V61="#N/A Real Time")),0,  F61 - V61)</f>
    </nc>
  </rcc>
  <rfmt sheetId="4" sqref="W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1" start="0" length="0">
    <dxf>
      <fill>
        <patternFill patternType="solid">
          <bgColor rgb="FFF2F2F2"/>
        </patternFill>
      </fill>
    </dxf>
  </rfmt>
  <rfmt sheetId="4" sqref="W61" start="0" length="2147483647">
    <dxf>
      <font/>
    </dxf>
  </rfmt>
  <rfmt sheetId="4" sqref="W61" start="0" length="2147483647">
    <dxf>
      <font/>
    </dxf>
  </rfmt>
  <rcc rId="5481" sId="4">
    <nc r="X61">
      <f>IF(OR(V61=0,V61="#N/A N/A"),0,W61 / V61*100)</f>
    </nc>
  </rcc>
  <rfmt sheetId="4" sqref="X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1" start="0" length="0">
    <dxf>
      <fill>
        <patternFill patternType="solid">
          <bgColor rgb="FFF2F2F2"/>
        </patternFill>
      </fill>
    </dxf>
  </rfmt>
  <rfmt sheetId="4" sqref="X61" start="0" length="2147483647">
    <dxf>
      <font/>
    </dxf>
  </rfmt>
  <rfmt sheetId="4" sqref="X61" start="0" length="2147483647">
    <dxf>
      <font/>
    </dxf>
  </rfmt>
  <rcc rId="5482" sId="4" numFmtId="4">
    <nc r="Y61">
      <v>940344</v>
    </nc>
  </rcc>
  <rfmt sheetId="4" sqref="Y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1" start="0" length="0">
    <dxf>
      <fill>
        <patternFill patternType="solid">
          <bgColor rgb="FFF2F2F2"/>
        </patternFill>
      </fill>
    </dxf>
  </rfmt>
  <rfmt sheetId="4" sqref="Y61" start="0" length="2147483647">
    <dxf>
      <font/>
    </dxf>
  </rfmt>
  <rfmt sheetId="4" sqref="Y61" start="0" length="2147483647">
    <dxf>
      <font/>
    </dxf>
  </rfmt>
  <rcc rId="5483" sId="4">
    <nc r="Z61">
      <f>IF(D61 = D71,1,_xll.BDP(K61,$Z$3)*L61)</f>
    </nc>
  </rcc>
  <rfmt sheetId="4" sqref="Z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1" start="0" length="0">
    <dxf>
      <fill>
        <patternFill patternType="solid">
          <bgColor rgb="FFF2F2F2"/>
        </patternFill>
      </fill>
    </dxf>
  </rfmt>
  <rfmt sheetId="4" sqref="Z61" start="0" length="2147483647">
    <dxf>
      <font/>
    </dxf>
  </rfmt>
  <rfmt sheetId="4" sqref="Z61" start="0" length="2147483647">
    <dxf>
      <font/>
    </dxf>
  </rfmt>
  <rcc rId="5484" sId="4">
    <nc r="AA61">
      <f>W61*Y61*R61/Z61 / AB71</f>
    </nc>
  </rcc>
  <rfmt sheetId="4" sqref="AA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1" start="0" length="0">
    <dxf>
      <fill>
        <patternFill patternType="solid">
          <bgColor rgb="FFF2F2F2"/>
        </patternFill>
      </fill>
    </dxf>
  </rfmt>
  <rfmt sheetId="4" sqref="AA61" start="0" length="2147483647">
    <dxf>
      <font/>
    </dxf>
  </rfmt>
  <rfmt sheetId="4" sqref="AA61" start="0" length="2147483647">
    <dxf>
      <font/>
    </dxf>
  </rfmt>
  <rrc rId="5485" sId="4" ref="A63:XFD63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3:AB63" start="0" length="0">
    <dxf>
      <fill>
        <patternFill patternType="none">
          <bgColor indexed="65"/>
        </patternFill>
      </fill>
    </dxf>
  </rfmt>
  <rfmt sheetId="4" sqref="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3" start="0" length="2147483647">
    <dxf>
      <font/>
    </dxf>
  </rfmt>
  <rfmt sheetId="4" sqref="A63" start="0" length="2147483647">
    <dxf>
      <font/>
    </dxf>
  </rfmt>
  <rfmt sheetId="4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3" start="0" length="2147483647">
    <dxf>
      <font/>
    </dxf>
  </rfmt>
  <rfmt sheetId="4" sqref="B63" start="0" length="2147483647">
    <dxf>
      <font/>
    </dxf>
  </rfmt>
  <rfmt sheetId="4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3" start="0" length="2147483647">
    <dxf>
      <font/>
    </dxf>
  </rfmt>
  <rfmt sheetId="4" sqref="C63" start="0" length="2147483647">
    <dxf>
      <font/>
    </dxf>
  </rfmt>
  <rfmt sheetId="4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3" start="0" length="2147483647">
    <dxf>
      <font/>
    </dxf>
  </rfmt>
  <rfmt sheetId="4" sqref="D63" start="0" length="2147483647">
    <dxf>
      <font/>
    </dxf>
  </rfmt>
  <rfmt sheetId="4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3" start="0" length="2147483647">
    <dxf>
      <font/>
    </dxf>
  </rfmt>
  <rfmt sheetId="4" sqref="E63" start="0" length="2147483647">
    <dxf>
      <font/>
    </dxf>
  </rfmt>
  <rfmt sheetId="4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3" start="0" length="2147483647">
    <dxf>
      <font/>
    </dxf>
  </rfmt>
  <rfmt sheetId="4" sqref="F63" start="0" length="2147483647">
    <dxf>
      <font/>
    </dxf>
  </rfmt>
  <rfmt sheetId="4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3" start="0" length="2147483647">
    <dxf>
      <font/>
    </dxf>
  </rfmt>
  <rfmt sheetId="4" sqref="G63" start="0" length="2147483647">
    <dxf>
      <font/>
    </dxf>
  </rfmt>
  <rfmt sheetId="4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3" start="0" length="2147483647">
    <dxf>
      <font/>
    </dxf>
  </rfmt>
  <rfmt sheetId="4" sqref="H63" start="0" length="2147483647">
    <dxf>
      <font/>
    </dxf>
  </rfmt>
  <rfmt sheetId="4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3" start="0" length="2147483647">
    <dxf>
      <font/>
    </dxf>
  </rfmt>
  <rfmt sheetId="4" sqref="I63" start="0" length="2147483647">
    <dxf>
      <font/>
    </dxf>
  </rfmt>
  <rfmt sheetId="4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3" start="0" length="2147483647">
    <dxf>
      <font/>
    </dxf>
  </rfmt>
  <rfmt sheetId="4" sqref="J63" start="0" length="2147483647">
    <dxf>
      <font/>
    </dxf>
  </rfmt>
  <rfmt sheetId="4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3" start="0" length="2147483647">
    <dxf>
      <font/>
    </dxf>
  </rfmt>
  <rfmt sheetId="4" sqref="K63" start="0" length="2147483647">
    <dxf>
      <font/>
    </dxf>
  </rfmt>
  <rfmt sheetId="4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3" start="0" length="2147483647">
    <dxf>
      <font/>
    </dxf>
  </rfmt>
  <rfmt sheetId="4" sqref="L63" start="0" length="2147483647">
    <dxf>
      <font/>
    </dxf>
  </rfmt>
  <rfmt sheetId="4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3" start="0" length="2147483647">
    <dxf>
      <font/>
    </dxf>
  </rfmt>
  <rfmt sheetId="4" sqref="M63" start="0" length="2147483647">
    <dxf>
      <font/>
    </dxf>
  </rfmt>
  <rfmt sheetId="4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3" start="0" length="2147483647">
    <dxf>
      <font/>
    </dxf>
  </rfmt>
  <rfmt sheetId="4" sqref="N63" start="0" length="2147483647">
    <dxf>
      <font/>
    </dxf>
  </rfmt>
  <rfmt sheetId="4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3" start="0" length="2147483647">
    <dxf>
      <font/>
    </dxf>
  </rfmt>
  <rfmt sheetId="4" sqref="O63" start="0" length="2147483647">
    <dxf>
      <font/>
    </dxf>
  </rfmt>
  <rfmt sheetId="4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3" start="0" length="2147483647">
    <dxf>
      <font/>
    </dxf>
  </rfmt>
  <rfmt sheetId="4" sqref="P63" start="0" length="2147483647">
    <dxf>
      <font/>
    </dxf>
  </rfmt>
  <rfmt sheetId="4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3" start="0" length="2147483647">
    <dxf>
      <font/>
    </dxf>
  </rfmt>
  <rfmt sheetId="4" sqref="Q63" start="0" length="2147483647">
    <dxf>
      <font/>
    </dxf>
  </rfmt>
  <rfmt sheetId="4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3" start="0" length="2147483647">
    <dxf>
      <font/>
    </dxf>
  </rfmt>
  <rfmt sheetId="4" sqref="R63" start="0" length="2147483647">
    <dxf>
      <font/>
    </dxf>
  </rfmt>
  <rfmt sheetId="4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3" start="0" length="2147483647">
    <dxf>
      <font/>
    </dxf>
  </rfmt>
  <rfmt sheetId="4" sqref="S63" start="0" length="2147483647">
    <dxf>
      <font/>
    </dxf>
  </rfmt>
  <rfmt sheetId="4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3" start="0" length="2147483647">
    <dxf>
      <font/>
    </dxf>
  </rfmt>
  <rfmt sheetId="4" sqref="T63" start="0" length="2147483647">
    <dxf>
      <font/>
    </dxf>
  </rfmt>
  <rfmt sheetId="4" sqref="U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3" start="0" length="2147483647">
    <dxf>
      <font/>
    </dxf>
  </rfmt>
  <rfmt sheetId="4" sqref="U63" start="0" length="2147483647">
    <dxf>
      <font/>
    </dxf>
  </rfmt>
  <rfmt sheetId="4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3" start="0" length="0">
    <dxf>
      <fill>
        <patternFill patternType="solid">
          <bgColor rgb="FFF2F2F2"/>
        </patternFill>
      </fill>
    </dxf>
  </rfmt>
  <rfmt sheetId="4" sqref="V63" start="0" length="2147483647">
    <dxf>
      <font/>
    </dxf>
  </rfmt>
  <rfmt sheetId="4" sqref="V63" start="0" length="2147483647">
    <dxf>
      <font/>
    </dxf>
  </rfmt>
  <rfmt sheetId="4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3" start="0" length="0">
    <dxf>
      <fill>
        <patternFill patternType="solid">
          <bgColor rgb="FFF2F2F2"/>
        </patternFill>
      </fill>
    </dxf>
  </rfmt>
  <rfmt sheetId="4" sqref="W63" start="0" length="2147483647">
    <dxf>
      <font/>
    </dxf>
  </rfmt>
  <rfmt sheetId="4" sqref="W63" start="0" length="2147483647">
    <dxf>
      <font/>
    </dxf>
  </rfmt>
  <rfmt sheetId="4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3" start="0" length="0">
    <dxf>
      <fill>
        <patternFill patternType="solid">
          <bgColor rgb="FFF2F2F2"/>
        </patternFill>
      </fill>
    </dxf>
  </rfmt>
  <rfmt sheetId="4" sqref="X63" start="0" length="2147483647">
    <dxf>
      <font/>
    </dxf>
  </rfmt>
  <rfmt sheetId="4" sqref="X63" start="0" length="2147483647">
    <dxf>
      <font/>
    </dxf>
  </rfmt>
  <rfmt sheetId="4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3" start="0" length="0">
    <dxf>
      <fill>
        <patternFill patternType="solid">
          <bgColor rgb="FFF2F2F2"/>
        </patternFill>
      </fill>
    </dxf>
  </rfmt>
  <rfmt sheetId="4" sqref="Y63" start="0" length="2147483647">
    <dxf>
      <font/>
    </dxf>
  </rfmt>
  <rfmt sheetId="4" sqref="Y63" start="0" length="2147483647">
    <dxf>
      <font/>
    </dxf>
  </rfmt>
  <rfmt sheetId="4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3" start="0" length="0">
    <dxf>
      <fill>
        <patternFill patternType="solid">
          <bgColor rgb="FFF2F2F2"/>
        </patternFill>
      </fill>
    </dxf>
  </rfmt>
  <rfmt sheetId="4" sqref="Z63" start="0" length="2147483647">
    <dxf>
      <font/>
    </dxf>
  </rfmt>
  <rfmt sheetId="4" sqref="Z63" start="0" length="2147483647">
    <dxf>
      <font/>
    </dxf>
  </rfmt>
  <rfmt sheetId="4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3" start="0" length="0">
    <dxf>
      <fill>
        <patternFill patternType="solid">
          <bgColor rgb="FFF2F2F2"/>
        </patternFill>
      </fill>
    </dxf>
  </rfmt>
  <rfmt sheetId="4" sqref="AA63" start="0" length="2147483647">
    <dxf>
      <font/>
    </dxf>
  </rfmt>
  <rfmt sheetId="4" sqref="AA63" start="0" length="2147483647">
    <dxf>
      <font/>
    </dxf>
  </rfmt>
  <rfmt sheetId="4" sqref="A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3" start="0" length="0">
    <dxf>
      <fill>
        <patternFill patternType="solid">
          <bgColor rgb="FFF2F2F2"/>
        </patternFill>
      </fill>
    </dxf>
  </rfmt>
  <rfmt sheetId="4" sqref="AB63" start="0" length="2147483647">
    <dxf>
      <font/>
    </dxf>
  </rfmt>
  <rfmt sheetId="4" sqref="AB63" start="0" length="2147483647">
    <dxf>
      <font/>
    </dxf>
  </rfmt>
  <rcc rId="5486" sId="4">
    <nc r="B63">
      <v>19644</v>
    </nc>
  </rcc>
  <rfmt sheetId="4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3" start="0" length="2147483647">
    <dxf>
      <font/>
    </dxf>
  </rfmt>
  <rfmt sheetId="4" sqref="B63" start="0" length="2147483647">
    <dxf>
      <font/>
    </dxf>
  </rfmt>
  <rcc rId="5487" sId="4">
    <nc r="C63" t="inlineStr">
      <is>
        <t>GGAL US Equity</t>
      </is>
    </nc>
  </rcc>
  <rfmt sheetId="4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3" start="0" length="2147483647">
    <dxf>
      <font/>
    </dxf>
  </rfmt>
  <rfmt sheetId="4" sqref="C63" start="0" length="2147483647">
    <dxf>
      <font/>
    </dxf>
  </rfmt>
  <rcc rId="5488" sId="4">
    <nc r="E63" t="inlineStr">
      <is>
        <t>Grupo Financiero Galicia -ADR</t>
      </is>
    </nc>
  </rcc>
  <rfmt sheetId="4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3" start="0" length="2147483647">
    <dxf>
      <font/>
    </dxf>
  </rfmt>
  <rfmt sheetId="4" sqref="E63" start="0" length="2147483647">
    <dxf>
      <font/>
    </dxf>
  </rfmt>
  <rcc rId="5489" sId="4">
    <nc r="D63">
      <f>_xll.BDP(C63,$D$3)</f>
    </nc>
  </rcc>
  <rfmt sheetId="4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3" start="0" length="2147483647">
    <dxf>
      <font/>
    </dxf>
  </rfmt>
  <rfmt sheetId="4" sqref="D63" start="0" length="2147483647">
    <dxf>
      <font/>
    </dxf>
  </rfmt>
  <rcc rId="5490" sId="4">
    <nc r="F63">
      <f>_xll.BDP(C63,$F$3)</f>
    </nc>
  </rcc>
  <rfmt sheetId="4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3" start="0" length="2147483647">
    <dxf>
      <font/>
    </dxf>
  </rfmt>
  <rfmt sheetId="4" sqref="F63" start="0" length="2147483647">
    <dxf>
      <font/>
    </dxf>
  </rfmt>
  <rcc rId="5491" sId="4">
    <nc r="G63">
      <f>_xll.BDP(C63,$G$3)</f>
    </nc>
  </rcc>
  <rfmt sheetId="4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3" start="0" length="2147483647">
    <dxf>
      <font/>
    </dxf>
  </rfmt>
  <rfmt sheetId="4" sqref="G63" start="0" length="2147483647">
    <dxf>
      <font/>
    </dxf>
  </rfmt>
  <rcc rId="5492" sId="4">
    <nc r="V63">
      <f>_xll.BDH(C63,$V$3,$D$1,$D$1)</f>
    </nc>
  </rcc>
  <rfmt sheetId="4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3" start="0" length="0">
    <dxf>
      <fill>
        <patternFill patternType="solid">
          <bgColor rgb="FFF2F2F2"/>
        </patternFill>
      </fill>
    </dxf>
  </rfmt>
  <rfmt sheetId="4" sqref="V63" start="0" length="2147483647">
    <dxf>
      <font/>
    </dxf>
  </rfmt>
  <rfmt sheetId="4" sqref="V63" start="0" length="2147483647">
    <dxf>
      <font/>
    </dxf>
  </rfmt>
  <rcc rId="5493" sId="4">
    <nc r="H63">
      <f>IF(OR(OR(G63="#N/A N/A",G63="#N/A Real Time"),OR(F63="#N/A N/A",F63="#N/A Real Time")),0,  G63 - F63)</f>
    </nc>
  </rcc>
  <rfmt sheetId="4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3" start="0" length="2147483647">
    <dxf>
      <font/>
    </dxf>
  </rfmt>
  <rfmt sheetId="4" sqref="H63" start="0" length="2147483647">
    <dxf>
      <font/>
    </dxf>
  </rfmt>
  <rcc rId="5494" sId="4">
    <nc r="I63">
      <f>IF(OR(F63=0,F63="#N/A N/A"),0,H63 / F63*100)</f>
    </nc>
  </rcc>
  <rfmt sheetId="4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3" start="0" length="2147483647">
    <dxf>
      <font/>
    </dxf>
  </rfmt>
  <rfmt sheetId="4" sqref="I63" start="0" length="2147483647">
    <dxf>
      <font/>
    </dxf>
  </rfmt>
  <rcc rId="5495" sId="4" numFmtId="4">
    <nc r="J63">
      <v>43400</v>
    </nc>
  </rcc>
  <rfmt sheetId="4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3" start="0" length="2147483647">
    <dxf>
      <font/>
    </dxf>
  </rfmt>
  <rfmt sheetId="4" sqref="J63" start="0" length="2147483647">
    <dxf>
      <font/>
    </dxf>
  </rfmt>
  <rcc rId="5496" sId="4">
    <nc r="K63">
      <f>CONCATENATE(D72,D63, " Curncy")</f>
    </nc>
  </rcc>
  <rfmt sheetId="4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3" start="0" length="2147483647">
    <dxf>
      <font/>
    </dxf>
  </rfmt>
  <rfmt sheetId="4" sqref="K63" start="0" length="2147483647">
    <dxf>
      <font/>
    </dxf>
  </rfmt>
  <rcc rId="5497" sId="4">
    <nc r="L63">
      <f>IF(D63 = D72,1,_xll.BDP(K63,$L$3))</f>
    </nc>
  </rcc>
  <rfmt sheetId="4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3" start="0" length="2147483647">
    <dxf>
      <font/>
    </dxf>
  </rfmt>
  <rfmt sheetId="4" sqref="L63" start="0" length="2147483647">
    <dxf>
      <font/>
    </dxf>
  </rfmt>
  <rcc rId="5498" sId="4">
    <nc r="M63">
      <f>IF(D63 = D72,1,_xll.BDP(K63,$M$3)*L63)</f>
    </nc>
  </rcc>
  <rfmt sheetId="4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3" start="0" length="2147483647">
    <dxf>
      <font/>
    </dxf>
  </rfmt>
  <rfmt sheetId="4" sqref="M63" start="0" length="2147483647">
    <dxf>
      <font/>
    </dxf>
  </rfmt>
  <rcc rId="5499" sId="4">
    <nc r="N63">
      <f>H63*J63*R63/M63</f>
    </nc>
  </rcc>
  <rfmt sheetId="4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3" start="0" length="2147483647">
    <dxf>
      <font/>
    </dxf>
  </rfmt>
  <rfmt sheetId="4" sqref="N63" start="0" length="2147483647">
    <dxf>
      <font/>
    </dxf>
  </rfmt>
  <rcc rId="5500" sId="4">
    <nc r="O63">
      <f>N63 / U72</f>
    </nc>
  </rcc>
  <rfmt sheetId="4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3" start="0" length="2147483647">
    <dxf>
      <font/>
    </dxf>
  </rfmt>
  <rfmt sheetId="4" sqref="O63" start="0" length="2147483647">
    <dxf>
      <font/>
    </dxf>
  </rfmt>
  <rcc rId="5501" sId="4">
    <nc r="P63">
      <f>IF(J63=0,0,G63*J63*R63/M63)</f>
    </nc>
  </rcc>
  <rfmt sheetId="4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3" start="0" length="2147483647">
    <dxf>
      <font/>
    </dxf>
  </rfmt>
  <rfmt sheetId="4" sqref="P63" start="0" length="2147483647">
    <dxf>
      <font/>
    </dxf>
  </rfmt>
  <rcc rId="5502" sId="4">
    <nc r="Q63">
      <f>P63 / U72*100</f>
    </nc>
  </rcc>
  <rfmt sheetId="4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3" start="0" length="2147483647">
    <dxf>
      <font/>
    </dxf>
  </rfmt>
  <rfmt sheetId="4" sqref="Q63" start="0" length="2147483647">
    <dxf>
      <font/>
    </dxf>
  </rfmt>
  <rcc rId="5503" sId="4">
    <nc r="R63">
      <f>IF(EXACT(D63,UPPER(D63)),1,0.01)/T63</f>
    </nc>
  </rcc>
  <rfmt sheetId="4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3" start="0" length="2147483647">
    <dxf>
      <font/>
    </dxf>
  </rfmt>
  <rfmt sheetId="4" sqref="R63" start="0" length="2147483647">
    <dxf>
      <font/>
    </dxf>
  </rfmt>
  <rcc rId="5504" sId="4">
    <nc r="S63">
      <v>0</v>
    </nc>
  </rcc>
  <rfmt sheetId="4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3" start="0" length="2147483647">
    <dxf>
      <font/>
    </dxf>
  </rfmt>
  <rfmt sheetId="4" sqref="S63" start="0" length="2147483647">
    <dxf>
      <font/>
    </dxf>
  </rfmt>
  <rcc rId="5505" sId="4">
    <nc r="T63">
      <v>1</v>
    </nc>
  </rcc>
  <rfmt sheetId="4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3" start="0" length="2147483647">
    <dxf>
      <font/>
    </dxf>
  </rfmt>
  <rfmt sheetId="4" sqref="T63" start="0" length="2147483647">
    <dxf>
      <font/>
    </dxf>
  </rfmt>
  <rcc rId="5506" sId="4">
    <nc r="W63">
      <f>IF(OR(OR(F63="#N/A N/A",F63="#N/A Real Time"),OR(V63="#N/A N/A",V63="#N/A Real Time")),0,  F63 - V63)</f>
    </nc>
  </rcc>
  <rfmt sheetId="4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3" start="0" length="0">
    <dxf>
      <fill>
        <patternFill patternType="solid">
          <bgColor rgb="FFF2F2F2"/>
        </patternFill>
      </fill>
    </dxf>
  </rfmt>
  <rfmt sheetId="4" sqref="W63" start="0" length="2147483647">
    <dxf>
      <font/>
    </dxf>
  </rfmt>
  <rfmt sheetId="4" sqref="W63" start="0" length="2147483647">
    <dxf>
      <font/>
    </dxf>
  </rfmt>
  <rcc rId="5507" sId="4">
    <nc r="X63">
      <f>IF(OR(V63=0,V63="#N/A N/A"),0,W63 / V63*100)</f>
    </nc>
  </rcc>
  <rfmt sheetId="4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3" start="0" length="0">
    <dxf>
      <fill>
        <patternFill patternType="solid">
          <bgColor rgb="FFF2F2F2"/>
        </patternFill>
      </fill>
    </dxf>
  </rfmt>
  <rfmt sheetId="4" sqref="X63" start="0" length="2147483647">
    <dxf>
      <font/>
    </dxf>
  </rfmt>
  <rfmt sheetId="4" sqref="X63" start="0" length="2147483647">
    <dxf>
      <font/>
    </dxf>
  </rfmt>
  <rcc rId="5508" sId="4" numFmtId="4">
    <nc r="Y63">
      <v>43400</v>
    </nc>
  </rcc>
  <rfmt sheetId="4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3" start="0" length="0">
    <dxf>
      <fill>
        <patternFill patternType="solid">
          <bgColor rgb="FFF2F2F2"/>
        </patternFill>
      </fill>
    </dxf>
  </rfmt>
  <rfmt sheetId="4" sqref="Y63" start="0" length="2147483647">
    <dxf>
      <font/>
    </dxf>
  </rfmt>
  <rfmt sheetId="4" sqref="Y63" start="0" length="2147483647">
    <dxf>
      <font/>
    </dxf>
  </rfmt>
  <rcc rId="5509" sId="4">
    <nc r="Z63">
      <f>IF(D63 = D72,1,_xll.BDP(K63,$Z$3)*L63)</f>
    </nc>
  </rcc>
  <rfmt sheetId="4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3" start="0" length="0">
    <dxf>
      <fill>
        <patternFill patternType="solid">
          <bgColor rgb="FFF2F2F2"/>
        </patternFill>
      </fill>
    </dxf>
  </rfmt>
  <rfmt sheetId="4" sqref="Z63" start="0" length="2147483647">
    <dxf>
      <font/>
    </dxf>
  </rfmt>
  <rfmt sheetId="4" sqref="Z63" start="0" length="2147483647">
    <dxf>
      <font/>
    </dxf>
  </rfmt>
  <rcc rId="5510" sId="4">
    <nc r="AA63">
      <f>W63*Y63*R63/Z63 / AB72</f>
    </nc>
  </rcc>
  <rfmt sheetId="4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3" start="0" length="0">
    <dxf>
      <fill>
        <patternFill patternType="solid">
          <bgColor rgb="FFF2F2F2"/>
        </patternFill>
      </fill>
    </dxf>
  </rfmt>
  <rfmt sheetId="4" sqref="AA63" start="0" length="2147483647">
    <dxf>
      <font/>
    </dxf>
  </rfmt>
  <rfmt sheetId="4" sqref="AA63" start="0" length="2147483647">
    <dxf>
      <font/>
    </dxf>
  </rfmt>
  <rcc rId="5511" sId="4" numFmtId="4">
    <oc r="J64">
      <v>1081000</v>
    </oc>
    <nc r="J64">
      <v>751975</v>
    </nc>
  </rcc>
  <rcc rId="5512" sId="4" numFmtId="4">
    <oc r="Y64">
      <v>1081000</v>
    </oc>
    <nc r="Y64">
      <v>751975</v>
    </nc>
  </rcc>
  <rcc rId="5513" sId="4" numFmtId="4">
    <oc r="J65">
      <v>45145</v>
    </oc>
    <nc r="J65">
      <v>0</v>
    </nc>
  </rcc>
  <rcc rId="5514" sId="4" numFmtId="4">
    <oc r="Y65">
      <v>45145</v>
    </oc>
    <nc r="Y65">
      <v>0</v>
    </nc>
  </rcc>
  <rrc rId="5515" sId="4" ref="A66:XFD66" action="insert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</rrc>
  <rfmt sheetId="4" sqref="A66:AB66" start="0" length="0">
    <dxf>
      <fill>
        <patternFill patternType="none">
          <bgColor indexed="65"/>
        </patternFill>
      </fill>
    </dxf>
  </rfmt>
  <rfmt sheetId="4" sqref="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66" start="0" length="2147483647">
    <dxf>
      <font/>
    </dxf>
  </rfmt>
  <rfmt sheetId="4" sqref="A66" start="0" length="2147483647">
    <dxf>
      <font/>
    </dxf>
  </rfmt>
  <rfmt sheetId="4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6" start="0" length="2147483647">
    <dxf>
      <font/>
    </dxf>
  </rfmt>
  <rfmt sheetId="4" sqref="B66" start="0" length="2147483647">
    <dxf>
      <font/>
    </dxf>
  </rfmt>
  <rfmt sheetId="4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6" start="0" length="2147483647">
    <dxf>
      <font/>
    </dxf>
  </rfmt>
  <rfmt sheetId="4" sqref="C66" start="0" length="2147483647">
    <dxf>
      <font/>
    </dxf>
  </rfmt>
  <rfmt sheetId="4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6" start="0" length="2147483647">
    <dxf>
      <font/>
    </dxf>
  </rfmt>
  <rfmt sheetId="4" sqref="D66" start="0" length="2147483647">
    <dxf>
      <font/>
    </dxf>
  </rfmt>
  <rfmt sheetId="4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6" start="0" length="2147483647">
    <dxf>
      <font/>
    </dxf>
  </rfmt>
  <rfmt sheetId="4" sqref="E66" start="0" length="2147483647">
    <dxf>
      <font/>
    </dxf>
  </rfmt>
  <rfmt sheetId="4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6" start="0" length="2147483647">
    <dxf>
      <font/>
    </dxf>
  </rfmt>
  <rfmt sheetId="4" sqref="F66" start="0" length="2147483647">
    <dxf>
      <font/>
    </dxf>
  </rfmt>
  <rfmt sheetId="4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6" start="0" length="2147483647">
    <dxf>
      <font/>
    </dxf>
  </rfmt>
  <rfmt sheetId="4" sqref="G66" start="0" length="2147483647">
    <dxf>
      <font/>
    </dxf>
  </rfmt>
  <rfmt sheetId="4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6" start="0" length="2147483647">
    <dxf>
      <font/>
    </dxf>
  </rfmt>
  <rfmt sheetId="4" sqref="H66" start="0" length="2147483647">
    <dxf>
      <font/>
    </dxf>
  </rfmt>
  <rfmt sheetId="4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6" start="0" length="2147483647">
    <dxf>
      <font/>
    </dxf>
  </rfmt>
  <rfmt sheetId="4" sqref="I66" start="0" length="2147483647">
    <dxf>
      <font/>
    </dxf>
  </rfmt>
  <rfmt sheetId="4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6" start="0" length="2147483647">
    <dxf>
      <font/>
    </dxf>
  </rfmt>
  <rfmt sheetId="4" sqref="J66" start="0" length="2147483647">
    <dxf>
      <font/>
    </dxf>
  </rfmt>
  <rfmt sheetId="4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6" start="0" length="2147483647">
    <dxf>
      <font/>
    </dxf>
  </rfmt>
  <rfmt sheetId="4" sqref="K66" start="0" length="2147483647">
    <dxf>
      <font/>
    </dxf>
  </rfmt>
  <rfmt sheetId="4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6" start="0" length="2147483647">
    <dxf>
      <font/>
    </dxf>
  </rfmt>
  <rfmt sheetId="4" sqref="L66" start="0" length="2147483647">
    <dxf>
      <font/>
    </dxf>
  </rfmt>
  <rfmt sheetId="4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6" start="0" length="2147483647">
    <dxf>
      <font/>
    </dxf>
  </rfmt>
  <rfmt sheetId="4" sqref="M66" start="0" length="2147483647">
    <dxf>
      <font/>
    </dxf>
  </rfmt>
  <rfmt sheetId="4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6" start="0" length="2147483647">
    <dxf>
      <font/>
    </dxf>
  </rfmt>
  <rfmt sheetId="4" sqref="N66" start="0" length="2147483647">
    <dxf>
      <font/>
    </dxf>
  </rfmt>
  <rfmt sheetId="4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6" start="0" length="2147483647">
    <dxf>
      <font/>
    </dxf>
  </rfmt>
  <rfmt sheetId="4" sqref="O66" start="0" length="2147483647">
    <dxf>
      <font/>
    </dxf>
  </rfmt>
  <rfmt sheetId="4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6" start="0" length="2147483647">
    <dxf>
      <font/>
    </dxf>
  </rfmt>
  <rfmt sheetId="4" sqref="P66" start="0" length="2147483647">
    <dxf>
      <font/>
    </dxf>
  </rfmt>
  <rfmt sheetId="4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6" start="0" length="2147483647">
    <dxf>
      <font/>
    </dxf>
  </rfmt>
  <rfmt sheetId="4" sqref="Q66" start="0" length="2147483647">
    <dxf>
      <font/>
    </dxf>
  </rfmt>
  <rfmt sheetId="4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6" start="0" length="2147483647">
    <dxf>
      <font/>
    </dxf>
  </rfmt>
  <rfmt sheetId="4" sqref="R66" start="0" length="2147483647">
    <dxf>
      <font/>
    </dxf>
  </rfmt>
  <rfmt sheetId="4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6" start="0" length="2147483647">
    <dxf>
      <font/>
    </dxf>
  </rfmt>
  <rfmt sheetId="4" sqref="S66" start="0" length="2147483647">
    <dxf>
      <font/>
    </dxf>
  </rfmt>
  <rfmt sheetId="4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6" start="0" length="2147483647">
    <dxf>
      <font/>
    </dxf>
  </rfmt>
  <rfmt sheetId="4" sqref="T66" start="0" length="2147483647">
    <dxf>
      <font/>
    </dxf>
  </rfmt>
  <rfmt sheetId="4" sqref="U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66" start="0" length="2147483647">
    <dxf>
      <font/>
    </dxf>
  </rfmt>
  <rfmt sheetId="4" sqref="U66" start="0" length="2147483647">
    <dxf>
      <font/>
    </dxf>
  </rfmt>
  <rfmt sheetId="4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6" start="0" length="0">
    <dxf>
      <fill>
        <patternFill patternType="solid">
          <bgColor rgb="FFF2F2F2"/>
        </patternFill>
      </fill>
    </dxf>
  </rfmt>
  <rfmt sheetId="4" sqref="V66" start="0" length="2147483647">
    <dxf>
      <font/>
    </dxf>
  </rfmt>
  <rfmt sheetId="4" sqref="V66" start="0" length="2147483647">
    <dxf>
      <font/>
    </dxf>
  </rfmt>
  <rfmt sheetId="4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6" start="0" length="0">
    <dxf>
      <fill>
        <patternFill patternType="solid">
          <bgColor rgb="FFF2F2F2"/>
        </patternFill>
      </fill>
    </dxf>
  </rfmt>
  <rfmt sheetId="4" sqref="W66" start="0" length="2147483647">
    <dxf>
      <font/>
    </dxf>
  </rfmt>
  <rfmt sheetId="4" sqref="W66" start="0" length="2147483647">
    <dxf>
      <font/>
    </dxf>
  </rfmt>
  <rfmt sheetId="4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6" start="0" length="0">
    <dxf>
      <fill>
        <patternFill patternType="solid">
          <bgColor rgb="FFF2F2F2"/>
        </patternFill>
      </fill>
    </dxf>
  </rfmt>
  <rfmt sheetId="4" sqref="X66" start="0" length="2147483647">
    <dxf>
      <font/>
    </dxf>
  </rfmt>
  <rfmt sheetId="4" sqref="X66" start="0" length="2147483647">
    <dxf>
      <font/>
    </dxf>
  </rfmt>
  <rfmt sheetId="4" sqref="Y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6" start="0" length="0">
    <dxf>
      <fill>
        <patternFill patternType="solid">
          <bgColor rgb="FFF2F2F2"/>
        </patternFill>
      </fill>
    </dxf>
  </rfmt>
  <rfmt sheetId="4" sqref="Y66" start="0" length="2147483647">
    <dxf>
      <font/>
    </dxf>
  </rfmt>
  <rfmt sheetId="4" sqref="Y66" start="0" length="2147483647">
    <dxf>
      <font/>
    </dxf>
  </rfmt>
  <rfmt sheetId="4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6" start="0" length="0">
    <dxf>
      <fill>
        <patternFill patternType="solid">
          <bgColor rgb="FFF2F2F2"/>
        </patternFill>
      </fill>
    </dxf>
  </rfmt>
  <rfmt sheetId="4" sqref="Z66" start="0" length="2147483647">
    <dxf>
      <font/>
    </dxf>
  </rfmt>
  <rfmt sheetId="4" sqref="Z66" start="0" length="2147483647">
    <dxf>
      <font/>
    </dxf>
  </rfmt>
  <rfmt sheetId="4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6" start="0" length="0">
    <dxf>
      <fill>
        <patternFill patternType="solid">
          <bgColor rgb="FFF2F2F2"/>
        </patternFill>
      </fill>
    </dxf>
  </rfmt>
  <rfmt sheetId="4" sqref="AA66" start="0" length="2147483647">
    <dxf>
      <font/>
    </dxf>
  </rfmt>
  <rfmt sheetId="4" sqref="AA66" start="0" length="2147483647">
    <dxf>
      <font/>
    </dxf>
  </rfmt>
  <rfmt sheetId="4" sqref="A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66" start="0" length="0">
    <dxf>
      <fill>
        <patternFill patternType="solid">
          <bgColor rgb="FFF2F2F2"/>
        </patternFill>
      </fill>
    </dxf>
  </rfmt>
  <rfmt sheetId="4" sqref="AB66" start="0" length="2147483647">
    <dxf>
      <font/>
    </dxf>
  </rfmt>
  <rfmt sheetId="4" sqref="AB66" start="0" length="2147483647">
    <dxf>
      <font/>
    </dxf>
  </rfmt>
  <rcc rId="5516" sId="4">
    <nc r="B66">
      <v>20170</v>
    </nc>
  </rcc>
  <rfmt sheetId="4" sqref="B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66" start="0" length="2147483647">
    <dxf>
      <font/>
    </dxf>
  </rfmt>
  <rfmt sheetId="4" sqref="B66" start="0" length="2147483647">
    <dxf>
      <font/>
    </dxf>
  </rfmt>
  <rcc rId="5517" sId="4">
    <nc r="C66" t="inlineStr">
      <is>
        <t>OXY US Equity</t>
      </is>
    </nc>
  </rcc>
  <rfmt sheetId="4" sqref="C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66" start="0" length="2147483647">
    <dxf>
      <font/>
    </dxf>
  </rfmt>
  <rfmt sheetId="4" sqref="C66" start="0" length="2147483647">
    <dxf>
      <font/>
    </dxf>
  </rfmt>
  <rcc rId="5518" sId="4">
    <nc r="E66" t="inlineStr">
      <is>
        <t>Occidental Petroleum</t>
      </is>
    </nc>
  </rcc>
  <rfmt sheetId="4" sqref="E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66" start="0" length="2147483647">
    <dxf>
      <font/>
    </dxf>
  </rfmt>
  <rfmt sheetId="4" sqref="E66" start="0" length="2147483647">
    <dxf>
      <font/>
    </dxf>
  </rfmt>
  <rcc rId="5519" sId="4">
    <nc r="D66">
      <f>_xll.BDP(C66,$D$3)</f>
    </nc>
  </rcc>
  <rfmt sheetId="4" sqref="D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66" start="0" length="2147483647">
    <dxf>
      <font/>
    </dxf>
  </rfmt>
  <rfmt sheetId="4" sqref="D66" start="0" length="2147483647">
    <dxf>
      <font/>
    </dxf>
  </rfmt>
  <rcc rId="5520" sId="4">
    <nc r="F66">
      <f>_xll.BDP(C66,$F$3)</f>
    </nc>
  </rcc>
  <rfmt sheetId="4" sqref="F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66" start="0" length="2147483647">
    <dxf>
      <font/>
    </dxf>
  </rfmt>
  <rfmt sheetId="4" sqref="F66" start="0" length="2147483647">
    <dxf>
      <font/>
    </dxf>
  </rfmt>
  <rcc rId="5521" sId="4">
    <nc r="G66">
      <f>_xll.BDP(C66,$G$3)</f>
    </nc>
  </rcc>
  <rfmt sheetId="4" sqref="G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66" start="0" length="2147483647">
    <dxf>
      <font/>
    </dxf>
  </rfmt>
  <rfmt sheetId="4" sqref="G66" start="0" length="2147483647">
    <dxf>
      <font/>
    </dxf>
  </rfmt>
  <rcc rId="5522" sId="4">
    <nc r="V66">
      <f>_xll.BDH(C66,$V$3,$D$1,$D$1)</f>
    </nc>
  </rcc>
  <rfmt sheetId="4" sqref="V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66" start="0" length="0">
    <dxf>
      <fill>
        <patternFill patternType="solid">
          <bgColor rgb="FFF2F2F2"/>
        </patternFill>
      </fill>
    </dxf>
  </rfmt>
  <rfmt sheetId="4" sqref="V66" start="0" length="2147483647">
    <dxf>
      <font/>
    </dxf>
  </rfmt>
  <rfmt sheetId="4" sqref="V66" start="0" length="2147483647">
    <dxf>
      <font/>
    </dxf>
  </rfmt>
  <rcc rId="5523" sId="4">
    <nc r="H66">
      <f>IF(OR(OR(G66="#N/A N/A",G66="#N/A Real Time"),OR(F66="#N/A N/A",F66="#N/A Real Time")),0,  G66 - F66)</f>
    </nc>
  </rcc>
  <rfmt sheetId="4" sqref="H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66" start="0" length="2147483647">
    <dxf>
      <font/>
    </dxf>
  </rfmt>
  <rfmt sheetId="4" sqref="H66" start="0" length="2147483647">
    <dxf>
      <font/>
    </dxf>
  </rfmt>
  <rcc rId="5524" sId="4">
    <nc r="I66">
      <f>IF(OR(F66=0,F66="#N/A N/A"),0,H66 / F66*100)</f>
    </nc>
  </rcc>
  <rfmt sheetId="4" sqref="I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66" start="0" length="2147483647">
    <dxf>
      <font/>
    </dxf>
  </rfmt>
  <rfmt sheetId="4" sqref="I66" start="0" length="2147483647">
    <dxf>
      <font/>
    </dxf>
  </rfmt>
  <rcc rId="5525" sId="4" numFmtId="4">
    <nc r="J66">
      <v>20500</v>
    </nc>
  </rcc>
  <rfmt sheetId="4" sqref="J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66" start="0" length="2147483647">
    <dxf>
      <font/>
    </dxf>
  </rfmt>
  <rfmt sheetId="4" sqref="J66" start="0" length="2147483647">
    <dxf>
      <font/>
    </dxf>
  </rfmt>
  <rcc rId="5526" sId="4">
    <nc r="K66">
      <f>CONCATENATE(D73,D66, " Curncy")</f>
    </nc>
  </rcc>
  <rfmt sheetId="4" sqref="K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66" start="0" length="2147483647">
    <dxf>
      <font/>
    </dxf>
  </rfmt>
  <rfmt sheetId="4" sqref="K66" start="0" length="2147483647">
    <dxf>
      <font/>
    </dxf>
  </rfmt>
  <rcc rId="5527" sId="4">
    <nc r="L66">
      <f>IF(D66 = D73,1,_xll.BDP(K66,$L$3))</f>
    </nc>
  </rcc>
  <rfmt sheetId="4" sqref="L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66" start="0" length="2147483647">
    <dxf>
      <font/>
    </dxf>
  </rfmt>
  <rfmt sheetId="4" sqref="L66" start="0" length="2147483647">
    <dxf>
      <font/>
    </dxf>
  </rfmt>
  <rcc rId="5528" sId="4">
    <nc r="M66">
      <f>IF(D66 = D73,1,_xll.BDP(K66,$M$3)*L66)</f>
    </nc>
  </rcc>
  <rfmt sheetId="4" sqref="M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66" start="0" length="2147483647">
    <dxf>
      <font/>
    </dxf>
  </rfmt>
  <rfmt sheetId="4" sqref="M66" start="0" length="2147483647">
    <dxf>
      <font/>
    </dxf>
  </rfmt>
  <rcc rId="5529" sId="4">
    <nc r="N66">
      <f>H66*J66*R66/M66</f>
    </nc>
  </rcc>
  <rfmt sheetId="4" sqref="N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66" start="0" length="2147483647">
    <dxf>
      <font/>
    </dxf>
  </rfmt>
  <rfmt sheetId="4" sqref="N66" start="0" length="2147483647">
    <dxf>
      <font/>
    </dxf>
  </rfmt>
  <rcc rId="5530" sId="4">
    <nc r="O66">
      <f>N66 / U73</f>
    </nc>
  </rcc>
  <rfmt sheetId="4" sqref="O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66" start="0" length="2147483647">
    <dxf>
      <font/>
    </dxf>
  </rfmt>
  <rfmt sheetId="4" sqref="O66" start="0" length="2147483647">
    <dxf>
      <font/>
    </dxf>
  </rfmt>
  <rcc rId="5531" sId="4">
    <nc r="P66">
      <f>IF(J66=0,0,G66*J66*R66/M66)</f>
    </nc>
  </rcc>
  <rfmt sheetId="4" sqref="P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66" start="0" length="2147483647">
    <dxf>
      <font/>
    </dxf>
  </rfmt>
  <rfmt sheetId="4" sqref="P66" start="0" length="2147483647">
    <dxf>
      <font/>
    </dxf>
  </rfmt>
  <rcc rId="5532" sId="4">
    <nc r="Q66">
      <f>P66 / U73*100</f>
    </nc>
  </rcc>
  <rfmt sheetId="4" sqref="Q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66" start="0" length="2147483647">
    <dxf>
      <font/>
    </dxf>
  </rfmt>
  <rfmt sheetId="4" sqref="Q66" start="0" length="2147483647">
    <dxf>
      <font/>
    </dxf>
  </rfmt>
  <rcc rId="5533" sId="4">
    <nc r="R66">
      <f>IF(EXACT(D66,UPPER(D66)),1,0.01)/T66</f>
    </nc>
  </rcc>
  <rfmt sheetId="4" sqref="R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66" start="0" length="2147483647">
    <dxf>
      <font/>
    </dxf>
  </rfmt>
  <rfmt sheetId="4" sqref="R66" start="0" length="2147483647">
    <dxf>
      <font/>
    </dxf>
  </rfmt>
  <rcc rId="5534" sId="4">
    <nc r="S66">
      <v>0</v>
    </nc>
  </rcc>
  <rfmt sheetId="4" sqref="S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66" start="0" length="2147483647">
    <dxf>
      <font/>
    </dxf>
  </rfmt>
  <rfmt sheetId="4" sqref="S66" start="0" length="2147483647">
    <dxf>
      <font/>
    </dxf>
  </rfmt>
  <rcc rId="5535" sId="4">
    <nc r="T66">
      <v>1</v>
    </nc>
  </rcc>
  <rfmt sheetId="4" sqref="T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66" start="0" length="2147483647">
    <dxf>
      <font/>
    </dxf>
  </rfmt>
  <rfmt sheetId="4" sqref="T66" start="0" length="2147483647">
    <dxf>
      <font/>
    </dxf>
  </rfmt>
  <rcc rId="5536" sId="4">
    <nc r="W66">
      <f>IF(OR(OR(F66="#N/A N/A",F66="#N/A Real Time"),OR(V66="#N/A N/A",V66="#N/A Real Time")),0,  F66 - V66)</f>
    </nc>
  </rcc>
  <rfmt sheetId="4" sqref="W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66" start="0" length="0">
    <dxf>
      <fill>
        <patternFill patternType="solid">
          <bgColor rgb="FFF2F2F2"/>
        </patternFill>
      </fill>
    </dxf>
  </rfmt>
  <rfmt sheetId="4" sqref="W66" start="0" length="2147483647">
    <dxf>
      <font/>
    </dxf>
  </rfmt>
  <rfmt sheetId="4" sqref="W66" start="0" length="2147483647">
    <dxf>
      <font/>
    </dxf>
  </rfmt>
  <rcc rId="5537" sId="4">
    <nc r="X66">
      <f>IF(OR(V66=0,V66="#N/A N/A"),0,W66 / V66*100)</f>
    </nc>
  </rcc>
  <rfmt sheetId="4" sqref="X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66" start="0" length="0">
    <dxf>
      <fill>
        <patternFill patternType="solid">
          <bgColor rgb="FFF2F2F2"/>
        </patternFill>
      </fill>
    </dxf>
  </rfmt>
  <rfmt sheetId="4" sqref="X66" start="0" length="2147483647">
    <dxf>
      <font/>
    </dxf>
  </rfmt>
  <rfmt sheetId="4" sqref="X66" start="0" length="2147483647">
    <dxf>
      <font/>
    </dxf>
  </rfmt>
  <rcc rId="5538" sId="4" numFmtId="4">
    <nc r="Y66">
      <v>20500</v>
    </nc>
  </rcc>
  <rfmt sheetId="4" sqref="Y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66" start="0" length="0">
    <dxf>
      <fill>
        <patternFill patternType="solid">
          <bgColor rgb="FFF2F2F2"/>
        </patternFill>
      </fill>
    </dxf>
  </rfmt>
  <rfmt sheetId="4" sqref="Y66" start="0" length="2147483647">
    <dxf>
      <font/>
    </dxf>
  </rfmt>
  <rfmt sheetId="4" sqref="Y66" start="0" length="2147483647">
    <dxf>
      <font/>
    </dxf>
  </rfmt>
  <rcc rId="5539" sId="4">
    <nc r="Z66">
      <f>IF(D66 = D73,1,_xll.BDP(K66,$Z$3)*L66)</f>
    </nc>
  </rcc>
  <rfmt sheetId="4" sqref="Z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66" start="0" length="0">
    <dxf>
      <fill>
        <patternFill patternType="solid">
          <bgColor rgb="FFF2F2F2"/>
        </patternFill>
      </fill>
    </dxf>
  </rfmt>
  <rfmt sheetId="4" sqref="Z66" start="0" length="2147483647">
    <dxf>
      <font/>
    </dxf>
  </rfmt>
  <rfmt sheetId="4" sqref="Z66" start="0" length="2147483647">
    <dxf>
      <font/>
    </dxf>
  </rfmt>
  <rcc rId="5540" sId="4">
    <nc r="AA66">
      <f>W66*Y66*R66/Z66 / AB73</f>
    </nc>
  </rcc>
  <rfmt sheetId="4" sqref="AA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66" start="0" length="0">
    <dxf>
      <fill>
        <patternFill patternType="solid">
          <bgColor rgb="FFF2F2F2"/>
        </patternFill>
      </fill>
    </dxf>
  </rfmt>
  <rfmt sheetId="4" sqref="AA66" start="0" length="2147483647">
    <dxf>
      <font/>
    </dxf>
  </rfmt>
  <rfmt sheetId="4" sqref="AA66" start="0" length="2147483647">
    <dxf>
      <font/>
    </dxf>
  </rfmt>
  <rcc rId="5541" sId="4" numFmtId="4">
    <oc r="J68">
      <v>1499300</v>
    </oc>
    <nc r="J68">
      <v>1434366</v>
    </nc>
  </rcc>
  <rcc rId="5542" sId="4" numFmtId="4">
    <oc r="Y68">
      <v>1499300</v>
    </oc>
    <nc r="Y68">
      <v>1434366</v>
    </nc>
  </rcc>
  <rcc rId="5543" sId="4" numFmtId="4">
    <oc r="J69">
      <v>701000</v>
    </oc>
    <nc r="J69">
      <v>358000</v>
    </nc>
  </rcc>
  <rcc rId="5544" sId="4" numFmtId="4">
    <oc r="J70">
      <v>81900</v>
    </oc>
    <nc r="J70">
      <v>97325</v>
    </nc>
  </rcc>
  <rcc rId="5545" sId="4" numFmtId="4">
    <oc r="Y70">
      <v>81900</v>
    </oc>
    <nc r="Y70">
      <v>97325</v>
    </nc>
  </rcc>
  <rrc rId="5546" sId="4" ref="A65:XFD65" action="deleteRow">
    <undo index="8" exp="area" ref3D="1" dr="$AB$1:$AB$1048576" dn="Z_AD46497A_B353_49B5_8E30_BDB4EF8F6988_.wvu.Cols" sId="4"/>
    <undo index="6" exp="area" ref3D="1" dr="$Y$1:$Z$1048576" dn="Z_AD46497A_B353_49B5_8E30_BDB4EF8F6988_.wvu.Cols" sId="4"/>
    <undo index="4" exp="area" ref3D="1" dr="$R$1:$W$1048576" dn="Z_AD46497A_B353_49B5_8E30_BDB4EF8F6988_.wvu.Cols" sId="4"/>
    <undo index="2" exp="area" ref3D="1" dr="$K$1:$L$1048576" dn="Z_AD46497A_B353_49B5_8E30_BDB4EF8F6988_.wvu.Cols" sId="4"/>
    <undo index="1" exp="area" ref3D="1" dr="$A$1:$D$1048576" dn="Z_AD46497A_B353_49B5_8E30_BDB4EF8F6988_.wvu.Cols" sId="4"/>
    <rfmt sheetId="4" xfDxf="1" sqref="A65:XFD65" start="0" length="0"/>
    <rcc rId="0" sId="4">
      <nc r="B65">
        <v>3300</v>
      </nc>
    </rcc>
    <rcc rId="0" sId="4">
      <nc r="C65" t="inlineStr">
        <is>
          <t>MON US Equity</t>
        </is>
      </nc>
    </rcc>
    <rcc rId="0" sId="4">
      <nc r="D65">
        <f>_xll.BDP(C65,$D$3)</f>
      </nc>
    </rcc>
    <rcc rId="0" sId="4">
      <nc r="E65" t="inlineStr">
        <is>
          <t>Monsanto</t>
        </is>
      </nc>
    </rcc>
    <rcc rId="0" sId="4" s="1" dxf="1">
      <nc r="F65">
        <f>_xll.BDP(C65,$F$3)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G65">
        <f>_xll.BDP(C65,$G$3)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4" s="1" dxf="1">
      <nc r="H65">
        <f>IF(OR(OR(G65="#N/A N/A",G65="#N/A Real Time"),OR(F65="#N/A N/A",F65="#N/A Real Time")),0,  G65 - F65)</f>
      </nc>
      <ndxf>
        <font>
          <sz val="9"/>
          <color theme="1"/>
          <name val="Arial"/>
          <scheme val="none"/>
        </font>
        <numFmt numFmtId="2" formatCode="0.00"/>
      </ndxf>
    </rcc>
    <rcc rId="0" sId="4" s="1" dxf="1">
      <nc r="I65">
        <f>IF(OR(F65=0,F65="#N/A N/A"),0,H65 / F65*100)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4" s="1" dxf="1" numFmtId="4">
      <nc r="J65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>
      <nc r="K65">
        <f>CONCATENATE(D73,D65, " Curncy")</f>
      </nc>
    </rcc>
    <rcc rId="0" sId="4">
      <nc r="L65">
        <f>IF(D65 = D73,1,_xll.BDP(K65,$L$3))</f>
      </nc>
    </rcc>
    <rcc rId="0" sId="4" s="1" dxf="1">
      <nc r="M65">
        <f>IF(D65 = D73,1,_xll.BDP(K65,$M$3)*L65)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4" s="1" dxf="1">
      <nc r="N65">
        <f>H65*J65*R65/M65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4" s="1" dxf="1">
      <nc r="O65">
        <f>N65 / U73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4" s="1" dxf="1">
      <nc r="P65">
        <f>IF(J65=0,0,G65*J65*R65/M65)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4" s="1" dxf="1">
      <nc r="Q65">
        <f>P65 / U73*100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4">
      <nc r="R65">
        <f>IF(EXACT(D65,UPPER(D65)),1,0.01)/T65</f>
      </nc>
    </rcc>
    <rcc rId="0" sId="4">
      <nc r="S65">
        <v>0</v>
      </nc>
    </rcc>
    <rcc rId="0" sId="4">
      <nc r="T65">
        <v>1</v>
      </nc>
    </rcc>
    <rcc rId="0" sId="4" s="1" dxf="1">
      <nc r="V65">
        <f>_xll.BDH(C65,$V$3,$D$1,$D$1)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W65">
        <f>IF(OR(OR(F65="#N/A N/A",F65="#N/A Real Time"),OR(V65="#N/A N/A",V65="#N/A Real Time")),0,  F65 - V65)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4" s="1" dxf="1">
      <nc r="X65">
        <f>IF(OR(V65=0,V65="#N/A N/A"),0,W65 / V65*100)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4" s="1" dxf="1" numFmtId="4">
      <nc r="Y65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4" s="1" dxf="1">
      <nc r="Z65">
        <f>IF(D65 = D73,1,_xll.BDP(K65,$Z$3)*L65)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4" s="1" dxf="1">
      <nc r="AA65">
        <f>W65*Y65*R65/Z65 / AB73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4" sqref="AB65" start="0" length="0">
      <dxf>
        <fill>
          <patternFill patternType="solid">
            <bgColor rgb="FFF2F2F2"/>
          </patternFill>
        </fill>
      </dxf>
    </rfmt>
  </rrc>
  <rfmt sheetId="4" sqref="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70" start="0" length="2147483647">
    <dxf>
      <font>
        <b/>
      </font>
    </dxf>
  </rfmt>
  <rfmt sheetId="4" sqref="A70" start="0" length="2147483647">
    <dxf>
      <font/>
    </dxf>
  </rfmt>
  <rfmt sheetId="4" sqref="A70" start="0" length="0">
    <dxf>
      <border>
        <left/>
        <right/>
        <top style="thin">
          <color indexed="64"/>
        </top>
        <bottom/>
      </border>
    </dxf>
  </rfmt>
  <rfmt sheetId="4" sqref="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B70" start="0" length="2147483647">
    <dxf>
      <font>
        <b/>
      </font>
    </dxf>
  </rfmt>
  <rfmt sheetId="4" sqref="B70" start="0" length="2147483647">
    <dxf>
      <font/>
    </dxf>
  </rfmt>
  <rfmt sheetId="4" sqref="B70" start="0" length="0">
    <dxf>
      <border>
        <left/>
        <right/>
        <top style="thin">
          <color indexed="64"/>
        </top>
        <bottom/>
      </border>
    </dxf>
  </rfmt>
  <rfmt sheetId="4" sqref="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C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C70" start="0" length="2147483647">
    <dxf>
      <font>
        <b/>
      </font>
    </dxf>
  </rfmt>
  <rfmt sheetId="4" sqref="C70" start="0" length="2147483647">
    <dxf>
      <font/>
    </dxf>
  </rfmt>
  <rfmt sheetId="4" sqref="C70" start="0" length="0">
    <dxf>
      <border>
        <left/>
        <right/>
        <top style="thin">
          <color indexed="64"/>
        </top>
        <bottom/>
      </border>
    </dxf>
  </rfmt>
  <rfmt sheetId="4" sqref="C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D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D70" start="0" length="2147483647">
    <dxf>
      <font>
        <b/>
      </font>
    </dxf>
  </rfmt>
  <rfmt sheetId="4" sqref="D70" start="0" length="2147483647">
    <dxf>
      <font/>
    </dxf>
  </rfmt>
  <rfmt sheetId="4" sqref="D70" start="0" length="0">
    <dxf>
      <border>
        <left/>
        <right/>
        <top style="thin">
          <color indexed="64"/>
        </top>
        <bottom/>
      </border>
    </dxf>
  </rfmt>
  <rfmt sheetId="4" sqref="D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E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E70" start="0" length="2147483647">
    <dxf>
      <font>
        <b/>
      </font>
    </dxf>
  </rfmt>
  <rfmt sheetId="4" sqref="E70" start="0" length="2147483647">
    <dxf>
      <font/>
    </dxf>
  </rfmt>
  <rfmt sheetId="4" sqref="E70" start="0" length="0">
    <dxf>
      <border>
        <left/>
        <right/>
        <top style="thin">
          <color indexed="64"/>
        </top>
        <bottom/>
      </border>
    </dxf>
  </rfmt>
  <rfmt sheetId="4" sqref="E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F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F70" start="0" length="2147483647">
    <dxf>
      <font>
        <b/>
      </font>
    </dxf>
  </rfmt>
  <rfmt sheetId="4" sqref="F70" start="0" length="2147483647">
    <dxf>
      <font/>
    </dxf>
  </rfmt>
  <rfmt sheetId="4" sqref="F70" start="0" length="0">
    <dxf>
      <border>
        <left/>
        <right/>
        <top style="thin">
          <color indexed="64"/>
        </top>
        <bottom/>
      </border>
    </dxf>
  </rfmt>
  <rfmt sheetId="4" sqref="F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G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G70" start="0" length="2147483647">
    <dxf>
      <font>
        <b/>
      </font>
    </dxf>
  </rfmt>
  <rfmt sheetId="4" sqref="G70" start="0" length="2147483647">
    <dxf>
      <font/>
    </dxf>
  </rfmt>
  <rfmt sheetId="4" sqref="G70" start="0" length="0">
    <dxf>
      <border>
        <left/>
        <right/>
        <top style="thin">
          <color indexed="64"/>
        </top>
        <bottom/>
      </border>
    </dxf>
  </rfmt>
  <rfmt sheetId="4" sqref="G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H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H70" start="0" length="2147483647">
    <dxf>
      <font>
        <b/>
      </font>
    </dxf>
  </rfmt>
  <rfmt sheetId="4" sqref="H70" start="0" length="2147483647">
    <dxf>
      <font/>
    </dxf>
  </rfmt>
  <rfmt sheetId="4" sqref="H70" start="0" length="0">
    <dxf>
      <border>
        <left/>
        <right/>
        <top style="thin">
          <color indexed="64"/>
        </top>
        <bottom/>
      </border>
    </dxf>
  </rfmt>
  <rfmt sheetId="4" sqref="H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I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I70" start="0" length="2147483647">
    <dxf>
      <font>
        <b/>
      </font>
    </dxf>
  </rfmt>
  <rfmt sheetId="4" sqref="I70" start="0" length="2147483647">
    <dxf>
      <font/>
    </dxf>
  </rfmt>
  <rfmt sheetId="4" sqref="I70" start="0" length="0">
    <dxf>
      <border>
        <left/>
        <right/>
        <top style="thin">
          <color indexed="64"/>
        </top>
        <bottom/>
      </border>
    </dxf>
  </rfmt>
  <rfmt sheetId="4" sqref="I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J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J70" start="0" length="2147483647">
    <dxf>
      <font>
        <b/>
      </font>
    </dxf>
  </rfmt>
  <rfmt sheetId="4" sqref="J70" start="0" length="2147483647">
    <dxf>
      <font/>
    </dxf>
  </rfmt>
  <rfmt sheetId="4" sqref="J70" start="0" length="0">
    <dxf>
      <border>
        <left/>
        <right/>
        <top style="thin">
          <color indexed="64"/>
        </top>
        <bottom/>
      </border>
    </dxf>
  </rfmt>
  <rfmt sheetId="4" sqref="J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K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K70" start="0" length="2147483647">
    <dxf>
      <font>
        <b/>
      </font>
    </dxf>
  </rfmt>
  <rfmt sheetId="4" sqref="K70" start="0" length="2147483647">
    <dxf>
      <font/>
    </dxf>
  </rfmt>
  <rfmt sheetId="4" sqref="K70" start="0" length="0">
    <dxf>
      <border>
        <left/>
        <right/>
        <top style="thin">
          <color indexed="64"/>
        </top>
        <bottom/>
      </border>
    </dxf>
  </rfmt>
  <rfmt sheetId="4" sqref="K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L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L70" start="0" length="2147483647">
    <dxf>
      <font>
        <b/>
      </font>
    </dxf>
  </rfmt>
  <rfmt sheetId="4" sqref="L70" start="0" length="2147483647">
    <dxf>
      <font/>
    </dxf>
  </rfmt>
  <rfmt sheetId="4" sqref="L70" start="0" length="0">
    <dxf>
      <border>
        <left/>
        <right/>
        <top style="thin">
          <color indexed="64"/>
        </top>
        <bottom/>
      </border>
    </dxf>
  </rfmt>
  <rfmt sheetId="4" sqref="L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M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M70" start="0" length="2147483647">
    <dxf>
      <font>
        <b/>
      </font>
    </dxf>
  </rfmt>
  <rfmt sheetId="4" sqref="M70" start="0" length="2147483647">
    <dxf>
      <font/>
    </dxf>
  </rfmt>
  <rfmt sheetId="4" sqref="M70" start="0" length="0">
    <dxf>
      <border>
        <left/>
        <right/>
        <top style="thin">
          <color indexed="64"/>
        </top>
        <bottom/>
      </border>
    </dxf>
  </rfmt>
  <rfmt sheetId="4" sqref="M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47" sId="4">
    <oc r="N70">
      <f xml:space="preserve"> SUM(N58:N69)</f>
    </oc>
    <nc r="N70">
      <f xml:space="preserve"> SUM(N58:N69)</f>
    </nc>
  </rcc>
  <rfmt sheetId="4" sqref="N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N70" start="0" length="2147483647">
    <dxf>
      <font>
        <b/>
      </font>
    </dxf>
  </rfmt>
  <rfmt sheetId="4" sqref="N70" start="0" length="2147483647">
    <dxf>
      <font/>
    </dxf>
  </rfmt>
  <rfmt sheetId="4" sqref="N70" start="0" length="0">
    <dxf>
      <border>
        <left/>
        <right/>
        <top style="thin">
          <color indexed="64"/>
        </top>
        <bottom/>
      </border>
    </dxf>
  </rfmt>
  <rfmt sheetId="4" sqref="N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48" sId="4">
    <oc r="O70">
      <f xml:space="preserve"> SUM(O58:O69)</f>
    </oc>
    <nc r="O70">
      <f xml:space="preserve"> SUM(O58:O69)</f>
    </nc>
  </rcc>
  <rfmt sheetId="4" sqref="O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O70" start="0" length="2147483647">
    <dxf>
      <font/>
    </dxf>
  </rfmt>
  <rfmt sheetId="4" sqref="O70" start="0" length="2147483647">
    <dxf>
      <font/>
    </dxf>
  </rfmt>
  <rfmt sheetId="4" sqref="O70" start="0" length="0">
    <dxf>
      <border>
        <left/>
        <right/>
        <top style="thin">
          <color indexed="64"/>
        </top>
        <bottom/>
      </border>
    </dxf>
  </rfmt>
  <rfmt sheetId="4" sqref="O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49" sId="4">
    <oc r="P70">
      <f xml:space="preserve"> SUM(P58:P69)</f>
    </oc>
    <nc r="P70">
      <f xml:space="preserve"> SUM(P58:P69)</f>
    </nc>
  </rcc>
  <rfmt sheetId="4" sqref="P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P70" start="0" length="2147483647">
    <dxf>
      <font>
        <b/>
      </font>
    </dxf>
  </rfmt>
  <rfmt sheetId="4" sqref="P70" start="0" length="2147483647">
    <dxf>
      <font/>
    </dxf>
  </rfmt>
  <rfmt sheetId="4" sqref="P70" start="0" length="0">
    <dxf>
      <border>
        <left/>
        <right/>
        <top style="thin">
          <color indexed="64"/>
        </top>
        <bottom/>
      </border>
    </dxf>
  </rfmt>
  <rfmt sheetId="4" sqref="P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50" sId="4">
    <oc r="Q70">
      <f xml:space="preserve"> SUM(Q58:Q69)</f>
    </oc>
    <nc r="Q70">
      <f xml:space="preserve"> SUM(Q58:Q69)</f>
    </nc>
  </rcc>
  <rfmt sheetId="4" sqref="Q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Q70" start="0" length="2147483647">
    <dxf>
      <font>
        <b/>
      </font>
    </dxf>
  </rfmt>
  <rfmt sheetId="4" sqref="Q70" start="0" length="2147483647">
    <dxf>
      <font/>
    </dxf>
  </rfmt>
  <rfmt sheetId="4" sqref="Q70" start="0" length="0">
    <dxf>
      <border>
        <left/>
        <right/>
        <top style="thin">
          <color indexed="64"/>
        </top>
        <bottom/>
      </border>
    </dxf>
  </rfmt>
  <rfmt sheetId="4" sqref="Q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R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R70" start="0" length="2147483647">
    <dxf>
      <font>
        <b/>
      </font>
    </dxf>
  </rfmt>
  <rfmt sheetId="4" sqref="R70" start="0" length="2147483647">
    <dxf>
      <font/>
    </dxf>
  </rfmt>
  <rfmt sheetId="4" sqref="R70" start="0" length="0">
    <dxf>
      <border>
        <left/>
        <right/>
        <top style="thin">
          <color indexed="64"/>
        </top>
        <bottom/>
      </border>
    </dxf>
  </rfmt>
  <rfmt sheetId="4" sqref="R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S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S70" start="0" length="2147483647">
    <dxf>
      <font>
        <b/>
      </font>
    </dxf>
  </rfmt>
  <rfmt sheetId="4" sqref="S70" start="0" length="2147483647">
    <dxf>
      <font/>
    </dxf>
  </rfmt>
  <rfmt sheetId="4" sqref="S70" start="0" length="0">
    <dxf>
      <border>
        <left/>
        <right/>
        <top style="thin">
          <color indexed="64"/>
        </top>
        <bottom/>
      </border>
    </dxf>
  </rfmt>
  <rfmt sheetId="4" sqref="S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T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T70" start="0" length="2147483647">
    <dxf>
      <font>
        <b/>
      </font>
    </dxf>
  </rfmt>
  <rfmt sheetId="4" sqref="T70" start="0" length="2147483647">
    <dxf>
      <font/>
    </dxf>
  </rfmt>
  <rfmt sheetId="4" sqref="T70" start="0" length="0">
    <dxf>
      <border>
        <left/>
        <right/>
        <top style="thin">
          <color indexed="64"/>
        </top>
        <bottom/>
      </border>
    </dxf>
  </rfmt>
  <rfmt sheetId="4" sqref="T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U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U70" start="0" length="2147483647">
    <dxf>
      <font>
        <b/>
      </font>
    </dxf>
  </rfmt>
  <rfmt sheetId="4" sqref="U70" start="0" length="2147483647">
    <dxf>
      <font/>
    </dxf>
  </rfmt>
  <rfmt sheetId="4" sqref="U70" start="0" length="0">
    <dxf>
      <border>
        <left/>
        <right/>
        <top style="thin">
          <color indexed="64"/>
        </top>
        <bottom/>
      </border>
    </dxf>
  </rfmt>
  <rfmt sheetId="4" sqref="U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V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V70" start="0" length="0">
    <dxf>
      <fill>
        <patternFill patternType="solid">
          <bgColor rgb="FFF2F2F2"/>
        </patternFill>
      </fill>
    </dxf>
  </rfmt>
  <rfmt sheetId="4" sqref="V70" start="0" length="2147483647">
    <dxf>
      <font>
        <b/>
      </font>
    </dxf>
  </rfmt>
  <rfmt sheetId="4" sqref="V70" start="0" length="2147483647">
    <dxf>
      <font/>
    </dxf>
  </rfmt>
  <rfmt sheetId="4" sqref="V70" start="0" length="0">
    <dxf>
      <border>
        <left/>
        <right/>
        <top style="thin">
          <color indexed="64"/>
        </top>
        <bottom/>
      </border>
    </dxf>
  </rfmt>
  <rfmt sheetId="4" sqref="V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W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W70" start="0" length="0">
    <dxf>
      <fill>
        <patternFill patternType="solid">
          <bgColor rgb="FFF2F2F2"/>
        </patternFill>
      </fill>
    </dxf>
  </rfmt>
  <rfmt sheetId="4" sqref="W70" start="0" length="2147483647">
    <dxf>
      <font>
        <b/>
      </font>
    </dxf>
  </rfmt>
  <rfmt sheetId="4" sqref="W70" start="0" length="2147483647">
    <dxf>
      <font/>
    </dxf>
  </rfmt>
  <rfmt sheetId="4" sqref="W70" start="0" length="0">
    <dxf>
      <border>
        <left/>
        <right/>
        <top style="thin">
          <color indexed="64"/>
        </top>
        <bottom/>
      </border>
    </dxf>
  </rfmt>
  <rfmt sheetId="4" sqref="W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X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X70" start="0" length="0">
    <dxf>
      <fill>
        <patternFill patternType="solid">
          <bgColor rgb="FFF2F2F2"/>
        </patternFill>
      </fill>
    </dxf>
  </rfmt>
  <rfmt sheetId="4" sqref="X70" start="0" length="2147483647">
    <dxf>
      <font>
        <b/>
      </font>
    </dxf>
  </rfmt>
  <rfmt sheetId="4" sqref="X70" start="0" length="2147483647">
    <dxf>
      <font/>
    </dxf>
  </rfmt>
  <rfmt sheetId="4" sqref="X70" start="0" length="0">
    <dxf>
      <border>
        <left/>
        <right/>
        <top style="thin">
          <color indexed="64"/>
        </top>
        <bottom/>
      </border>
    </dxf>
  </rfmt>
  <rfmt sheetId="4" sqref="X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Y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Y70" start="0" length="0">
    <dxf>
      <fill>
        <patternFill patternType="solid">
          <bgColor rgb="FFF2F2F2"/>
        </patternFill>
      </fill>
    </dxf>
  </rfmt>
  <rfmt sheetId="4" sqref="Y70" start="0" length="2147483647">
    <dxf>
      <font>
        <b/>
      </font>
    </dxf>
  </rfmt>
  <rfmt sheetId="4" sqref="Y70" start="0" length="2147483647">
    <dxf>
      <font/>
    </dxf>
  </rfmt>
  <rfmt sheetId="4" sqref="Y70" start="0" length="0">
    <dxf>
      <border>
        <left/>
        <right/>
        <top style="thin">
          <color indexed="64"/>
        </top>
        <bottom/>
      </border>
    </dxf>
  </rfmt>
  <rfmt sheetId="4" sqref="Y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Z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Z70" start="0" length="0">
    <dxf>
      <fill>
        <patternFill patternType="solid">
          <bgColor rgb="FFF2F2F2"/>
        </patternFill>
      </fill>
    </dxf>
  </rfmt>
  <rfmt sheetId="4" sqref="Z70" start="0" length="2147483647">
    <dxf>
      <font>
        <b/>
      </font>
    </dxf>
  </rfmt>
  <rfmt sheetId="4" sqref="Z70" start="0" length="2147483647">
    <dxf>
      <font/>
    </dxf>
  </rfmt>
  <rfmt sheetId="4" sqref="Z70" start="0" length="0">
    <dxf>
      <border>
        <left/>
        <right/>
        <top style="thin">
          <color indexed="64"/>
        </top>
        <bottom/>
      </border>
    </dxf>
  </rfmt>
  <rfmt sheetId="4" sqref="Z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51" sId="4">
    <oc r="AA70">
      <f xml:space="preserve"> SUM(AA58:AA69)</f>
    </oc>
    <nc r="AA70">
      <f xml:space="preserve"> SUM(AA58:AA69)</f>
    </nc>
  </rcc>
  <rfmt sheetId="4" sqref="AA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A70" start="0" length="0">
    <dxf>
      <fill>
        <patternFill patternType="solid">
          <bgColor rgb="FFF2F2F2"/>
        </patternFill>
      </fill>
    </dxf>
  </rfmt>
  <rfmt sheetId="4" sqref="AA70" start="0" length="2147483647">
    <dxf>
      <font/>
    </dxf>
  </rfmt>
  <rfmt sheetId="4" sqref="AA70" start="0" length="2147483647">
    <dxf>
      <font/>
    </dxf>
  </rfmt>
  <rfmt sheetId="4" sqref="AA70" start="0" length="0">
    <dxf>
      <border>
        <left/>
        <right/>
        <top style="thin">
          <color indexed="64"/>
        </top>
        <bottom/>
      </border>
    </dxf>
  </rfmt>
  <rfmt sheetId="4" sqref="AA7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4" sqref="AB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4" sqref="AB70" start="0" length="0">
    <dxf>
      <fill>
        <patternFill patternType="solid">
          <bgColor rgb="FFF2F2F2"/>
        </patternFill>
      </fill>
    </dxf>
  </rfmt>
  <rfmt sheetId="4" sqref="AB70" start="0" length="2147483647">
    <dxf>
      <font>
        <b/>
      </font>
    </dxf>
  </rfmt>
  <rfmt sheetId="4" sqref="AB70" start="0" length="2147483647">
    <dxf>
      <font/>
    </dxf>
  </rfmt>
  <rfmt sheetId="4" sqref="AB70" start="0" length="0">
    <dxf>
      <border>
        <left/>
        <right/>
        <top style="thin">
          <color indexed="64"/>
        </top>
        <bottom/>
      </border>
    </dxf>
  </rfmt>
  <rfmt sheetId="4" sqref="AB7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52" sId="4">
    <oc r="U72">
      <v>233769390.49785024</v>
    </oc>
    <nc r="U72">
      <v>255568046.74706316</v>
    </nc>
  </rcc>
  <rcc rId="5553" sId="4">
    <oc r="AB72">
      <v>233103499.29121065</v>
    </oc>
    <nc r="AB72">
      <v>256205538.06071743</v>
    </nc>
  </rcc>
  <rfmt sheetId="4" sqref="M3:M72" start="0" length="0">
    <dxf>
      <border>
        <right style="thin">
          <color auto="1"/>
        </right>
      </border>
    </dxf>
  </rfmt>
  <rfmt sheetId="4" sqref="O3:O72" start="0" length="0">
    <dxf>
      <border>
        <right style="thin">
          <color auto="1"/>
        </right>
      </border>
    </dxf>
  </rfmt>
  <rfmt sheetId="4" sqref="Q3:Q72" start="0" length="0">
    <dxf>
      <border>
        <right style="thin">
          <color auto="1"/>
        </right>
      </border>
    </dxf>
  </rfmt>
  <rfmt sheetId="4" sqref="AA3:AA72" start="0" length="0">
    <dxf>
      <border>
        <right style="thin">
          <color auto="1"/>
        </right>
      </border>
    </dxf>
  </rfmt>
  <rfmt sheetId="5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" start="0" length="0">
    <dxf>
      <fill>
        <patternFill patternType="solid">
          <bgColor rgb="FFD9D9D9"/>
        </patternFill>
      </fill>
    </dxf>
  </rfmt>
  <rfmt sheetId="5" sqref="A4" start="0" length="2147483647">
    <dxf>
      <font>
        <b/>
      </font>
    </dxf>
  </rfmt>
  <rfmt sheetId="5" sqref="A4" start="0" length="2147483647">
    <dxf>
      <font/>
    </dxf>
  </rfmt>
  <rfmt sheetId="5" sqref="A4">
    <dxf>
      <alignment horizontal="left" readingOrder="0"/>
    </dxf>
  </rfmt>
  <rfmt sheetId="5" sqref="A4" start="0" length="0">
    <dxf>
      <border>
        <left/>
        <right/>
        <top style="thin">
          <color indexed="64"/>
        </top>
        <bottom/>
      </border>
    </dxf>
  </rfmt>
  <rfmt sheetId="5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" start="0" length="0">
    <dxf>
      <fill>
        <patternFill patternType="solid">
          <bgColor rgb="FFD9D9D9"/>
        </patternFill>
      </fill>
    </dxf>
  </rfmt>
  <rfmt sheetId="5" sqref="B4" start="0" length="2147483647">
    <dxf>
      <font>
        <b/>
      </font>
    </dxf>
  </rfmt>
  <rfmt sheetId="5" sqref="B4" start="0" length="2147483647">
    <dxf>
      <font/>
    </dxf>
  </rfmt>
  <rfmt sheetId="5" sqref="B4">
    <dxf>
      <alignment horizontal="left" readingOrder="0"/>
    </dxf>
  </rfmt>
  <rfmt sheetId="5" sqref="B4" start="0" length="0">
    <dxf>
      <border>
        <left/>
        <right/>
        <top style="thin">
          <color indexed="64"/>
        </top>
        <bottom/>
      </border>
    </dxf>
  </rfmt>
  <rfmt sheetId="5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" start="0" length="0">
    <dxf>
      <fill>
        <patternFill patternType="solid">
          <bgColor rgb="FFD9D9D9"/>
        </patternFill>
      </fill>
    </dxf>
  </rfmt>
  <rfmt sheetId="5" sqref="C4" start="0" length="2147483647">
    <dxf>
      <font>
        <b/>
      </font>
    </dxf>
  </rfmt>
  <rfmt sheetId="5" sqref="C4" start="0" length="2147483647">
    <dxf>
      <font/>
    </dxf>
  </rfmt>
  <rfmt sheetId="5" sqref="C4">
    <dxf>
      <alignment horizontal="left" readingOrder="0"/>
    </dxf>
  </rfmt>
  <rfmt sheetId="5" sqref="C4" start="0" length="0">
    <dxf>
      <border>
        <left/>
        <right/>
        <top style="thin">
          <color indexed="64"/>
        </top>
        <bottom/>
      </border>
    </dxf>
  </rfmt>
  <rfmt sheetId="5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" start="0" length="2147483647">
    <dxf>
      <font/>
    </dxf>
  </rfmt>
  <rfmt sheetId="5" sqref="D3" start="0" length="2147483647">
    <dxf>
      <font/>
    </dxf>
  </rfmt>
  <rfmt sheetId="5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" start="0" length="0">
    <dxf>
      <fill>
        <patternFill patternType="solid">
          <bgColor rgb="FFD9D9D9"/>
        </patternFill>
      </fill>
    </dxf>
  </rfmt>
  <rfmt sheetId="5" sqref="D4" start="0" length="2147483647">
    <dxf>
      <font>
        <b/>
      </font>
    </dxf>
  </rfmt>
  <rfmt sheetId="5" sqref="D4" start="0" length="2147483647">
    <dxf>
      <font/>
    </dxf>
  </rfmt>
  <rfmt sheetId="5" sqref="D4">
    <dxf>
      <alignment horizontal="left" readingOrder="0"/>
    </dxf>
  </rfmt>
  <rfmt sheetId="5" sqref="D4" start="0" length="0">
    <dxf>
      <border>
        <left/>
        <right/>
        <top style="thin">
          <color indexed="64"/>
        </top>
        <bottom/>
      </border>
    </dxf>
  </rfmt>
  <rfmt sheetId="5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" start="0" length="2147483647">
    <dxf>
      <font/>
    </dxf>
  </rfmt>
  <rfmt sheetId="5" sqref="E3" start="0" length="2147483647">
    <dxf>
      <font/>
    </dxf>
  </rfmt>
  <rfmt sheetId="5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" start="0" length="0">
    <dxf>
      <fill>
        <patternFill patternType="solid">
          <bgColor rgb="FFD9D9D9"/>
        </patternFill>
      </fill>
    </dxf>
  </rfmt>
  <rfmt sheetId="5" sqref="E4" start="0" length="2147483647">
    <dxf>
      <font>
        <b/>
      </font>
    </dxf>
  </rfmt>
  <rfmt sheetId="5" sqref="E4" start="0" length="2147483647">
    <dxf>
      <font/>
    </dxf>
  </rfmt>
  <rfmt sheetId="5" sqref="E4">
    <dxf>
      <alignment horizontal="left" readingOrder="0"/>
    </dxf>
  </rfmt>
  <rfmt sheetId="5" sqref="E4" start="0" length="0">
    <dxf>
      <border>
        <left/>
        <right/>
        <top style="thin">
          <color indexed="64"/>
        </top>
        <bottom/>
      </border>
    </dxf>
  </rfmt>
  <rfmt sheetId="5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" start="0" length="2147483647">
    <dxf>
      <font/>
    </dxf>
  </rfmt>
  <rfmt sheetId="5" sqref="F3" start="0" length="2147483647">
    <dxf>
      <font/>
    </dxf>
  </rfmt>
  <rfmt sheetId="5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" start="0" length="0">
    <dxf>
      <fill>
        <patternFill patternType="solid">
          <bgColor rgb="FFD9D9D9"/>
        </patternFill>
      </fill>
    </dxf>
  </rfmt>
  <rfmt sheetId="5" sqref="F4" start="0" length="2147483647">
    <dxf>
      <font>
        <b/>
      </font>
    </dxf>
  </rfmt>
  <rfmt sheetId="5" sqref="F4" start="0" length="2147483647">
    <dxf>
      <font/>
    </dxf>
  </rfmt>
  <rfmt sheetId="5" sqref="F4">
    <dxf>
      <alignment horizontal="center" readingOrder="0"/>
    </dxf>
  </rfmt>
  <rfmt sheetId="5" sqref="F4" start="0" length="0">
    <dxf>
      <border>
        <left/>
        <right/>
        <top style="thin">
          <color indexed="64"/>
        </top>
        <bottom/>
      </border>
    </dxf>
  </rfmt>
  <rfmt sheetId="5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" start="0" length="2147483647">
    <dxf>
      <font/>
    </dxf>
  </rfmt>
  <rfmt sheetId="5" sqref="G3" start="0" length="2147483647">
    <dxf>
      <font/>
    </dxf>
  </rfmt>
  <rfmt sheetId="5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" start="0" length="0">
    <dxf>
      <fill>
        <patternFill patternType="solid">
          <bgColor rgb="FFD9D9D9"/>
        </patternFill>
      </fill>
    </dxf>
  </rfmt>
  <rfmt sheetId="5" sqref="G4" start="0" length="2147483647">
    <dxf>
      <font>
        <b/>
      </font>
    </dxf>
  </rfmt>
  <rfmt sheetId="5" sqref="G4" start="0" length="2147483647">
    <dxf>
      <font/>
    </dxf>
  </rfmt>
  <rfmt sheetId="5" sqref="G4">
    <dxf>
      <alignment horizontal="center" readingOrder="0"/>
    </dxf>
  </rfmt>
  <rfmt sheetId="5" sqref="G4" start="0" length="0">
    <dxf>
      <border>
        <left/>
        <right/>
        <top style="thin">
          <color indexed="64"/>
        </top>
        <bottom/>
      </border>
    </dxf>
  </rfmt>
  <rfmt sheetId="5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" start="0" length="0">
    <dxf>
      <fill>
        <patternFill patternType="solid">
          <bgColor rgb="FFD9D9D9"/>
        </patternFill>
      </fill>
    </dxf>
  </rfmt>
  <rfmt sheetId="5" sqref="H4" start="0" length="2147483647">
    <dxf>
      <font>
        <b/>
      </font>
    </dxf>
  </rfmt>
  <rfmt sheetId="5" sqref="H4" start="0" length="2147483647">
    <dxf>
      <font/>
    </dxf>
  </rfmt>
  <rfmt sheetId="5" sqref="H4">
    <dxf>
      <alignment horizontal="center" readingOrder="0"/>
    </dxf>
  </rfmt>
  <rfmt sheetId="5" sqref="H4" start="0" length="0">
    <dxf>
      <border>
        <left/>
        <right/>
        <top style="thin">
          <color indexed="64"/>
        </top>
        <bottom/>
      </border>
    </dxf>
  </rfmt>
  <rfmt sheetId="5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" start="0" length="0">
    <dxf>
      <fill>
        <patternFill patternType="solid">
          <bgColor rgb="FFD9D9D9"/>
        </patternFill>
      </fill>
    </dxf>
  </rfmt>
  <rfmt sheetId="5" sqref="I4" start="0" length="2147483647">
    <dxf>
      <font>
        <b/>
      </font>
    </dxf>
  </rfmt>
  <rfmt sheetId="5" sqref="I4" start="0" length="2147483647">
    <dxf>
      <font/>
    </dxf>
  </rfmt>
  <rfmt sheetId="5" sqref="I4">
    <dxf>
      <alignment horizontal="center" readingOrder="0"/>
    </dxf>
  </rfmt>
  <rfmt sheetId="5" sqref="I4" start="0" length="0">
    <dxf>
      <border>
        <left/>
        <right/>
        <top style="thin">
          <color indexed="64"/>
        </top>
        <bottom/>
      </border>
    </dxf>
  </rfmt>
  <rfmt sheetId="5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" start="0" length="0">
    <dxf>
      <fill>
        <patternFill patternType="solid">
          <bgColor rgb="FFD9D9D9"/>
        </patternFill>
      </fill>
    </dxf>
  </rfmt>
  <rfmt sheetId="5" sqref="J4" start="0" length="2147483647">
    <dxf>
      <font>
        <b/>
      </font>
    </dxf>
  </rfmt>
  <rfmt sheetId="5" sqref="J4" start="0" length="2147483647">
    <dxf>
      <font/>
    </dxf>
  </rfmt>
  <rfmt sheetId="5" sqref="J4">
    <dxf>
      <alignment horizontal="center" readingOrder="0"/>
    </dxf>
  </rfmt>
  <rfmt sheetId="5" sqref="J4" start="0" length="0">
    <dxf>
      <border>
        <left/>
        <right/>
        <top style="thin">
          <color indexed="64"/>
        </top>
        <bottom/>
      </border>
    </dxf>
  </rfmt>
  <rfmt sheetId="5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" start="0" length="0">
    <dxf>
      <fill>
        <patternFill patternType="solid">
          <bgColor rgb="FFD9D9D9"/>
        </patternFill>
      </fill>
    </dxf>
  </rfmt>
  <rfmt sheetId="5" sqref="K4" start="0" length="2147483647">
    <dxf>
      <font>
        <b/>
      </font>
    </dxf>
  </rfmt>
  <rfmt sheetId="5" sqref="K4" start="0" length="2147483647">
    <dxf>
      <font/>
    </dxf>
  </rfmt>
  <rfmt sheetId="5" sqref="K4">
    <dxf>
      <alignment horizontal="center" readingOrder="0"/>
    </dxf>
  </rfmt>
  <rfmt sheetId="5" sqref="K4" start="0" length="0">
    <dxf>
      <border>
        <left/>
        <right/>
        <top style="thin">
          <color indexed="64"/>
        </top>
        <bottom/>
      </border>
    </dxf>
  </rfmt>
  <rfmt sheetId="5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" start="0" length="2147483647">
    <dxf>
      <font/>
    </dxf>
  </rfmt>
  <rfmt sheetId="5" sqref="L3" start="0" length="2147483647">
    <dxf>
      <font/>
    </dxf>
  </rfmt>
  <rfmt sheetId="5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" start="0" length="0">
    <dxf>
      <fill>
        <patternFill patternType="solid">
          <bgColor rgb="FFD9D9D9"/>
        </patternFill>
      </fill>
    </dxf>
  </rfmt>
  <rfmt sheetId="5" sqref="L4" start="0" length="2147483647">
    <dxf>
      <font>
        <b/>
      </font>
    </dxf>
  </rfmt>
  <rfmt sheetId="5" sqref="L4" start="0" length="2147483647">
    <dxf>
      <font/>
    </dxf>
  </rfmt>
  <rfmt sheetId="5" sqref="L4">
    <dxf>
      <alignment horizontal="center" readingOrder="0"/>
    </dxf>
  </rfmt>
  <rfmt sheetId="5" sqref="L4" start="0" length="0">
    <dxf>
      <border>
        <left/>
        <right/>
        <top style="thin">
          <color indexed="64"/>
        </top>
        <bottom/>
      </border>
    </dxf>
  </rfmt>
  <rfmt sheetId="5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" start="0" length="2147483647">
    <dxf>
      <font/>
    </dxf>
  </rfmt>
  <rfmt sheetId="5" sqref="M3" start="0" length="2147483647">
    <dxf>
      <font/>
    </dxf>
  </rfmt>
  <rfmt sheetId="5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" start="0" length="0">
    <dxf>
      <fill>
        <patternFill patternType="solid">
          <bgColor rgb="FFD9D9D9"/>
        </patternFill>
      </fill>
    </dxf>
  </rfmt>
  <rfmt sheetId="5" sqref="M4" start="0" length="2147483647">
    <dxf>
      <font>
        <b/>
      </font>
    </dxf>
  </rfmt>
  <rfmt sheetId="5" sqref="M4" start="0" length="2147483647">
    <dxf>
      <font/>
    </dxf>
  </rfmt>
  <rfmt sheetId="5" sqref="M4">
    <dxf>
      <alignment horizontal="center" readingOrder="0"/>
    </dxf>
  </rfmt>
  <rfmt sheetId="5" sqref="M4" start="0" length="0">
    <dxf>
      <border>
        <left/>
        <right/>
        <top style="thin">
          <color indexed="64"/>
        </top>
        <bottom/>
      </border>
    </dxf>
  </rfmt>
  <rfmt sheetId="5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" start="0" length="0">
    <dxf>
      <fill>
        <patternFill patternType="solid">
          <bgColor rgb="FFD9D9D9"/>
        </patternFill>
      </fill>
    </dxf>
  </rfmt>
  <rfmt sheetId="5" sqref="N4" start="0" length="2147483647">
    <dxf>
      <font>
        <b/>
      </font>
    </dxf>
  </rfmt>
  <rfmt sheetId="5" sqref="N4" start="0" length="2147483647">
    <dxf>
      <font/>
    </dxf>
  </rfmt>
  <rfmt sheetId="5" sqref="N4">
    <dxf>
      <alignment horizontal="center" readingOrder="0"/>
    </dxf>
  </rfmt>
  <rfmt sheetId="5" sqref="N4" start="0" length="0">
    <dxf>
      <border>
        <left/>
        <right/>
        <top style="thin">
          <color indexed="64"/>
        </top>
        <bottom/>
      </border>
    </dxf>
  </rfmt>
  <rfmt sheetId="5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" start="0" length="0">
    <dxf>
      <fill>
        <patternFill patternType="solid">
          <bgColor rgb="FFD9D9D9"/>
        </patternFill>
      </fill>
    </dxf>
  </rfmt>
  <rfmt sheetId="5" sqref="O4" start="0" length="2147483647">
    <dxf>
      <font>
        <b/>
      </font>
    </dxf>
  </rfmt>
  <rfmt sheetId="5" sqref="O4" start="0" length="2147483647">
    <dxf>
      <font/>
    </dxf>
  </rfmt>
  <rfmt sheetId="5" sqref="O4">
    <dxf>
      <alignment horizontal="center" readingOrder="0"/>
    </dxf>
  </rfmt>
  <rfmt sheetId="5" sqref="O4" start="0" length="0">
    <dxf>
      <border>
        <left/>
        <right/>
        <top style="thin">
          <color indexed="64"/>
        </top>
        <bottom/>
      </border>
    </dxf>
  </rfmt>
  <rfmt sheetId="5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" start="0" length="0">
    <dxf>
      <fill>
        <patternFill patternType="solid">
          <bgColor rgb="FFD9D9D9"/>
        </patternFill>
      </fill>
    </dxf>
  </rfmt>
  <rfmt sheetId="5" sqref="P4" start="0" length="2147483647">
    <dxf>
      <font>
        <b/>
      </font>
    </dxf>
  </rfmt>
  <rfmt sheetId="5" sqref="P4" start="0" length="2147483647">
    <dxf>
      <font/>
    </dxf>
  </rfmt>
  <rfmt sheetId="5" sqref="P4">
    <dxf>
      <alignment horizontal="center" readingOrder="0"/>
    </dxf>
  </rfmt>
  <rfmt sheetId="5" sqref="P4" start="0" length="0">
    <dxf>
      <border>
        <left/>
        <right/>
        <top style="thin">
          <color indexed="64"/>
        </top>
        <bottom/>
      </border>
    </dxf>
  </rfmt>
  <rfmt sheetId="5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" start="0" length="0">
    <dxf>
      <fill>
        <patternFill patternType="solid">
          <bgColor rgb="FFD9D9D9"/>
        </patternFill>
      </fill>
    </dxf>
  </rfmt>
  <rfmt sheetId="5" sqref="Q4" start="0" length="2147483647">
    <dxf>
      <font>
        <b/>
      </font>
    </dxf>
  </rfmt>
  <rfmt sheetId="5" sqref="Q4" start="0" length="2147483647">
    <dxf>
      <font/>
    </dxf>
  </rfmt>
  <rfmt sheetId="5" sqref="Q4">
    <dxf>
      <alignment horizontal="center" readingOrder="0"/>
    </dxf>
  </rfmt>
  <rfmt sheetId="5" sqref="Q4" start="0" length="0">
    <dxf>
      <border>
        <left/>
        <right/>
        <top style="thin">
          <color indexed="64"/>
        </top>
        <bottom/>
      </border>
    </dxf>
  </rfmt>
  <rfmt sheetId="5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" start="0" length="0">
    <dxf>
      <fill>
        <patternFill patternType="solid">
          <bgColor rgb="FFD9D9D9"/>
        </patternFill>
      </fill>
    </dxf>
  </rfmt>
  <rfmt sheetId="5" sqref="R4" start="0" length="2147483647">
    <dxf>
      <font>
        <b/>
      </font>
    </dxf>
  </rfmt>
  <rfmt sheetId="5" sqref="R4" start="0" length="2147483647">
    <dxf>
      <font/>
    </dxf>
  </rfmt>
  <rfmt sheetId="5" sqref="R4">
    <dxf>
      <alignment horizontal="center" readingOrder="0"/>
    </dxf>
  </rfmt>
  <rfmt sheetId="5" sqref="R4" start="0" length="0">
    <dxf>
      <border>
        <left/>
        <right/>
        <top style="thin">
          <color indexed="64"/>
        </top>
        <bottom/>
      </border>
    </dxf>
  </rfmt>
  <rfmt sheetId="5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" start="0" length="0">
    <dxf>
      <fill>
        <patternFill patternType="solid">
          <bgColor rgb="FFD9D9D9"/>
        </patternFill>
      </fill>
    </dxf>
  </rfmt>
  <rfmt sheetId="5" sqref="S4" start="0" length="2147483647">
    <dxf>
      <font>
        <b/>
      </font>
    </dxf>
  </rfmt>
  <rfmt sheetId="5" sqref="S4" start="0" length="2147483647">
    <dxf>
      <font/>
    </dxf>
  </rfmt>
  <rfmt sheetId="5" sqref="S4">
    <dxf>
      <alignment horizontal="center" readingOrder="0"/>
    </dxf>
  </rfmt>
  <rfmt sheetId="5" sqref="S4" start="0" length="0">
    <dxf>
      <border>
        <left/>
        <right/>
        <top style="thin">
          <color indexed="64"/>
        </top>
        <bottom/>
      </border>
    </dxf>
  </rfmt>
  <rfmt sheetId="5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" start="0" length="0">
    <dxf>
      <fill>
        <patternFill patternType="solid">
          <bgColor rgb="FFD9D9D9"/>
        </patternFill>
      </fill>
    </dxf>
  </rfmt>
  <rfmt sheetId="5" sqref="T4" start="0" length="2147483647">
    <dxf>
      <font>
        <b/>
      </font>
    </dxf>
  </rfmt>
  <rfmt sheetId="5" sqref="T4" start="0" length="2147483647">
    <dxf>
      <font/>
    </dxf>
  </rfmt>
  <rfmt sheetId="5" sqref="T4">
    <dxf>
      <alignment horizontal="center" readingOrder="0"/>
    </dxf>
  </rfmt>
  <rfmt sheetId="5" sqref="T4" start="0" length="0">
    <dxf>
      <border>
        <left/>
        <right/>
        <top style="thin">
          <color indexed="64"/>
        </top>
        <bottom/>
      </border>
    </dxf>
  </rfmt>
  <rfmt sheetId="5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" start="0" length="0">
    <dxf>
      <fill>
        <patternFill patternType="solid">
          <bgColor rgb="FFD9D9D9"/>
        </patternFill>
      </fill>
    </dxf>
  </rfmt>
  <rfmt sheetId="5" sqref="U4" start="0" length="2147483647">
    <dxf>
      <font>
        <b/>
      </font>
    </dxf>
  </rfmt>
  <rfmt sheetId="5" sqref="U4" start="0" length="2147483647">
    <dxf>
      <font/>
    </dxf>
  </rfmt>
  <rfmt sheetId="5" sqref="U4">
    <dxf>
      <alignment horizontal="center" readingOrder="0"/>
    </dxf>
  </rfmt>
  <rfmt sheetId="5" sqref="U4" start="0" length="0">
    <dxf>
      <border>
        <left/>
        <right/>
        <top style="thin">
          <color indexed="64"/>
        </top>
        <bottom/>
      </border>
    </dxf>
  </rfmt>
  <rfmt sheetId="5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" start="0" length="0">
    <dxf>
      <fill>
        <patternFill patternType="solid">
          <bgColor rgb="FFF2F2F2"/>
        </patternFill>
      </fill>
    </dxf>
  </rfmt>
  <rfmt sheetId="5" sqref="V3" start="0" length="2147483647">
    <dxf>
      <font/>
    </dxf>
  </rfmt>
  <rfmt sheetId="5" sqref="V3" start="0" length="2147483647">
    <dxf>
      <font/>
    </dxf>
  </rfmt>
  <rfmt sheetId="5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" start="0" length="0">
    <dxf>
      <fill>
        <patternFill patternType="solid">
          <bgColor rgb="FFD9D9D9"/>
        </patternFill>
      </fill>
    </dxf>
  </rfmt>
  <rfmt sheetId="5" sqref="V4" start="0" length="2147483647">
    <dxf>
      <font>
        <b/>
      </font>
    </dxf>
  </rfmt>
  <rfmt sheetId="5" sqref="V4" start="0" length="2147483647">
    <dxf>
      <font/>
    </dxf>
  </rfmt>
  <rfmt sheetId="5" sqref="V4">
    <dxf>
      <alignment horizontal="center" readingOrder="0"/>
    </dxf>
  </rfmt>
  <rfmt sheetId="5" sqref="V4" start="0" length="0">
    <dxf>
      <border>
        <left/>
        <right/>
        <top style="thin">
          <color indexed="64"/>
        </top>
        <bottom/>
      </border>
    </dxf>
  </rfmt>
  <rfmt sheetId="5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" start="0" length="0">
    <dxf>
      <fill>
        <patternFill patternType="solid">
          <bgColor rgb="FFD9D9D9"/>
        </patternFill>
      </fill>
    </dxf>
  </rfmt>
  <rfmt sheetId="5" sqref="W4" start="0" length="2147483647">
    <dxf>
      <font>
        <b/>
      </font>
    </dxf>
  </rfmt>
  <rfmt sheetId="5" sqref="W4" start="0" length="2147483647">
    <dxf>
      <font/>
    </dxf>
  </rfmt>
  <rfmt sheetId="5" sqref="W4">
    <dxf>
      <alignment horizontal="center" readingOrder="0"/>
    </dxf>
  </rfmt>
  <rfmt sheetId="5" sqref="W4" start="0" length="0">
    <dxf>
      <border>
        <left/>
        <right/>
        <top style="thin">
          <color indexed="64"/>
        </top>
        <bottom/>
      </border>
    </dxf>
  </rfmt>
  <rfmt sheetId="5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" start="0" length="0">
    <dxf>
      <fill>
        <patternFill patternType="solid">
          <bgColor rgb="FFD9D9D9"/>
        </patternFill>
      </fill>
    </dxf>
  </rfmt>
  <rfmt sheetId="5" sqref="X4" start="0" length="2147483647">
    <dxf>
      <font>
        <b/>
      </font>
    </dxf>
  </rfmt>
  <rfmt sheetId="5" sqref="X4" start="0" length="2147483647">
    <dxf>
      <font/>
    </dxf>
  </rfmt>
  <rfmt sheetId="5" sqref="X4">
    <dxf>
      <alignment horizontal="center" readingOrder="0"/>
    </dxf>
  </rfmt>
  <rfmt sheetId="5" sqref="X4" start="0" length="0">
    <dxf>
      <border>
        <left/>
        <right/>
        <top style="thin">
          <color indexed="64"/>
        </top>
        <bottom/>
      </border>
    </dxf>
  </rfmt>
  <rfmt sheetId="5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" start="0" length="0">
    <dxf>
      <fill>
        <patternFill patternType="solid">
          <bgColor rgb="FFD9D9D9"/>
        </patternFill>
      </fill>
    </dxf>
  </rfmt>
  <rfmt sheetId="5" sqref="Y4" start="0" length="2147483647">
    <dxf>
      <font>
        <b/>
      </font>
    </dxf>
  </rfmt>
  <rfmt sheetId="5" sqref="Y4" start="0" length="2147483647">
    <dxf>
      <font/>
    </dxf>
  </rfmt>
  <rfmt sheetId="5" sqref="Y4">
    <dxf>
      <alignment horizontal="center" readingOrder="0"/>
    </dxf>
  </rfmt>
  <rfmt sheetId="5" sqref="Y4" start="0" length="0">
    <dxf>
      <border>
        <left/>
        <right/>
        <top style="thin">
          <color indexed="64"/>
        </top>
        <bottom/>
      </border>
    </dxf>
  </rfmt>
  <rfmt sheetId="5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" start="0" length="0">
    <dxf>
      <fill>
        <patternFill patternType="solid">
          <bgColor rgb="FFF2F2F2"/>
        </patternFill>
      </fill>
    </dxf>
  </rfmt>
  <rfmt sheetId="5" sqref="Z3" start="0" length="2147483647">
    <dxf>
      <font/>
    </dxf>
  </rfmt>
  <rfmt sheetId="5" sqref="Z3" start="0" length="2147483647">
    <dxf>
      <font/>
    </dxf>
  </rfmt>
  <rfmt sheetId="5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" start="0" length="0">
    <dxf>
      <fill>
        <patternFill patternType="solid">
          <bgColor rgb="FFD9D9D9"/>
        </patternFill>
      </fill>
    </dxf>
  </rfmt>
  <rfmt sheetId="5" sqref="Z4" start="0" length="2147483647">
    <dxf>
      <font>
        <b/>
      </font>
    </dxf>
  </rfmt>
  <rfmt sheetId="5" sqref="Z4" start="0" length="2147483647">
    <dxf>
      <font/>
    </dxf>
  </rfmt>
  <rfmt sheetId="5" sqref="Z4">
    <dxf>
      <alignment horizontal="center" readingOrder="0"/>
    </dxf>
  </rfmt>
  <rfmt sheetId="5" sqref="Z4" start="0" length="0">
    <dxf>
      <border>
        <left/>
        <right/>
        <top style="thin">
          <color indexed="64"/>
        </top>
        <bottom/>
      </border>
    </dxf>
  </rfmt>
  <rfmt sheetId="5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" start="0" length="0">
    <dxf>
      <fill>
        <patternFill patternType="solid">
          <bgColor rgb="FFD9D9D9"/>
        </patternFill>
      </fill>
    </dxf>
  </rfmt>
  <rfmt sheetId="5" sqref="AA4" start="0" length="2147483647">
    <dxf>
      <font>
        <b/>
      </font>
    </dxf>
  </rfmt>
  <rfmt sheetId="5" sqref="AA4" start="0" length="2147483647">
    <dxf>
      <font/>
    </dxf>
  </rfmt>
  <rfmt sheetId="5" sqref="AA4">
    <dxf>
      <alignment horizontal="center" readingOrder="0"/>
    </dxf>
  </rfmt>
  <rfmt sheetId="5" sqref="AA4" start="0" length="0">
    <dxf>
      <border>
        <left/>
        <right/>
        <top style="thin">
          <color indexed="64"/>
        </top>
        <bottom/>
      </border>
    </dxf>
  </rfmt>
  <rfmt sheetId="5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" start="0" length="0">
    <dxf>
      <fill>
        <patternFill patternType="solid">
          <bgColor rgb="FFD9D9D9"/>
        </patternFill>
      </fill>
    </dxf>
  </rfmt>
  <rfmt sheetId="5" sqref="AB4" start="0" length="2147483647">
    <dxf>
      <font>
        <b/>
      </font>
    </dxf>
  </rfmt>
  <rfmt sheetId="5" sqref="AB4" start="0" length="2147483647">
    <dxf>
      <font/>
    </dxf>
  </rfmt>
  <rfmt sheetId="5" sqref="AB4">
    <dxf>
      <alignment horizontal="center" readingOrder="0"/>
    </dxf>
  </rfmt>
  <rfmt sheetId="5" sqref="AB4" start="0" length="0">
    <dxf>
      <border>
        <left/>
        <right/>
        <top style="thin">
          <color indexed="64"/>
        </top>
        <bottom/>
      </border>
    </dxf>
  </rfmt>
  <rcc rId="5554" sId="5" numFmtId="19">
    <oc r="D1">
      <v>43187</v>
    </oc>
    <nc r="D1">
      <v>43326</v>
    </nc>
  </rcc>
  <rfmt sheetId="5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555" sId="5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5" sqref="E1">
    <dxf>
      <alignment horizontal="left" readingOrder="0"/>
    </dxf>
  </rfmt>
  <rfmt sheetId="5" sqref="E1" start="0" length="2147483647">
    <dxf>
      <font>
        <b/>
      </font>
    </dxf>
  </rfmt>
  <rcc rId="5556" sId="5" numFmtId="4">
    <oc r="J6">
      <v>36000</v>
    </oc>
    <nc r="J6">
      <v>27900</v>
    </nc>
  </rcc>
  <rcc rId="5557" sId="5" numFmtId="4">
    <oc r="Y6">
      <v>36000</v>
    </oc>
    <nc r="Y6">
      <v>27900</v>
    </nc>
  </rcc>
  <rcc rId="5558" sId="5" numFmtId="4">
    <oc r="J16">
      <v>19164</v>
    </oc>
    <nc r="J16">
      <v>48890</v>
    </nc>
  </rcc>
  <rcc rId="5559" sId="5" numFmtId="4">
    <oc r="Y16">
      <v>19164</v>
    </oc>
    <nc r="Y16">
      <v>48890</v>
    </nc>
  </rcc>
  <rcc rId="5560" sId="5" numFmtId="4">
    <oc r="J19">
      <v>58371</v>
    </oc>
    <nc r="J19">
      <v>0</v>
    </nc>
  </rcc>
  <rcc rId="5561" sId="5" numFmtId="4">
    <oc r="Y19">
      <v>58371</v>
    </oc>
    <nc r="Y19">
      <v>0</v>
    </nc>
  </rcc>
  <rrc rId="5562" sId="5" ref="A19:XFD19" action="deleteRow">
    <undo index="0" exp="area" dr="AA18:AA19" r="AA20" sId="5"/>
    <undo index="0" exp="area" dr="Q18:Q19" r="Q20" sId="5"/>
    <undo index="0" exp="area" dr="P18:P19" r="P20" sId="5"/>
    <undo index="0" exp="area" dr="O18:O19" r="O20" sId="5"/>
    <undo index="0" exp="area" dr="N18:N19" r="N20" sId="5"/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19:XFD19" start="0" length="0"/>
    <rcc rId="0" sId="5">
      <nc r="B19">
        <v>22689</v>
      </nc>
    </rcc>
    <rcc rId="0" sId="5">
      <nc r="C19" t="inlineStr">
        <is>
          <t>CERV IM Equity</t>
        </is>
      </nc>
    </rcc>
    <rcc rId="0" sId="5">
      <nc r="D19">
        <f>_xll.BDP(C19,$D$3)</f>
      </nc>
    </rcc>
    <rcc rId="0" sId="5">
      <nc r="E19" t="inlineStr">
        <is>
          <t>Cerved Information Solutions</t>
        </is>
      </nc>
    </rcc>
    <rcc rId="0" sId="5" s="1" dxf="1">
      <nc r="F19">
        <f>_xll.BDP(C19,$F$3)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G19">
        <f>_xll.BDP(C19,$G$3)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H19">
        <f>IF(OR(OR(G19="#N/A N/A",G19="#N/A Real Time"),OR(F19="#N/A N/A",F19="#N/A Real Time")),0,  G19 - F19)</f>
      </nc>
      <ndxf>
        <font>
          <sz val="9"/>
          <color theme="1"/>
          <name val="Arial"/>
          <scheme val="none"/>
        </font>
        <numFmt numFmtId="2" formatCode="0.00"/>
      </ndxf>
    </rcc>
    <rcc rId="0" sId="5" s="1" dxf="1">
      <nc r="I19">
        <f>IF(OR(F19=0,F19="#N/A N/A"),0,H19 / F19*100)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5" s="1" dxf="1" numFmtId="4">
      <nc r="J19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>
      <nc r="K19">
        <f>CONCATENATE(D56,D19, " Curncy")</f>
      </nc>
    </rcc>
    <rcc rId="0" sId="5">
      <nc r="L19">
        <f>IF(D19 = D56,1,_xll.BDP(K19,$L$3))</f>
      </nc>
    </rcc>
    <rcc rId="0" sId="5" s="1" dxf="1">
      <nc r="M19">
        <f>IF(D19 = D56,1,_xll.BDP(K19,$M$3)*L19)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5" s="1" dxf="1">
      <nc r="N19">
        <f>H19*J19*R19/M19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 s="1" dxf="1">
      <nc r="O19">
        <f>N19 / U56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5" s="1" dxf="1">
      <nc r="P19">
        <f>IF(J19=0,0,G19*J19*R19/M19)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5" s="1" dxf="1">
      <nc r="Q19">
        <f>P19 / U56*100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5">
      <nc r="R19">
        <f>IF(EXACT(D19,UPPER(D19)),1,0.01)/T19</f>
      </nc>
    </rcc>
    <rcc rId="0" sId="5">
      <nc r="S19">
        <v>0</v>
      </nc>
    </rcc>
    <rcc rId="0" sId="5">
      <nc r="T19">
        <v>1</v>
      </nc>
    </rcc>
    <rcc rId="0" sId="5" s="1" dxf="1">
      <nc r="V19">
        <f>_xll.BDH(C19,$V$3,$D$1,$D$1)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W19">
        <f>IF(OR(OR(F19="#N/A N/A",F19="#N/A Real Time"),OR(V19="#N/A N/A",V19="#N/A Real Time")),0,  F19 - V19)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X19">
        <f>IF(OR(V19=0,V19="#N/A N/A"),0,W19 / V19*100)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5" s="1" dxf="1" numFmtId="4">
      <nc r="Y19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5" s="1" dxf="1">
      <nc r="Z19">
        <f>IF(D19 = D56,1,_xll.BDP(K19,$Z$3)*L19)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5" s="1" dxf="1">
      <nc r="AA19">
        <f>W19*Y19*R19/Z19 / AB56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5" sqref="AB19" start="0" length="0">
      <dxf>
        <fill>
          <patternFill patternType="solid">
            <bgColor rgb="FFF2F2F2"/>
          </patternFill>
        </fill>
      </dxf>
    </rfmt>
  </rrc>
  <rcc rId="5563" sId="5">
    <oc r="E21" t="inlineStr">
      <is>
        <t>JX</t>
      </is>
    </oc>
    <nc r="E21" t="inlineStr">
      <is>
        <t>JXTG</t>
      </is>
    </nc>
  </rcc>
  <rcc rId="5564" sId="5" numFmtId="4">
    <oc r="J22">
      <v>47700</v>
    </oc>
    <nc r="J22">
      <v>125600</v>
    </nc>
  </rcc>
  <rcc rId="5565" sId="5" numFmtId="4">
    <oc r="Y22">
      <v>30400</v>
    </oc>
    <nc r="Y22">
      <v>125600</v>
    </nc>
  </rcc>
  <rcc rId="5566" sId="5" numFmtId="4">
    <oc r="J25">
      <v>71034</v>
    </oc>
    <nc r="J25">
      <v>67714</v>
    </nc>
  </rcc>
  <rcc rId="5567" sId="5" numFmtId="4">
    <oc r="Y25">
      <v>71034</v>
    </oc>
    <nc r="Y25">
      <v>67714</v>
    </nc>
  </rcc>
  <rrc rId="5568" sId="5" ref="A26:XFD26" action="insert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</rrc>
  <rfmt sheetId="5" sqref="A26:AB26" start="0" length="0">
    <dxf>
      <fill>
        <patternFill patternType="none">
          <bgColor indexed="65"/>
        </patternFill>
      </fill>
    </dxf>
  </rfmt>
  <rfmt sheetId="5" sqref="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26" start="0" length="2147483647">
    <dxf>
      <font/>
    </dxf>
  </rfmt>
  <rfmt sheetId="5" sqref="A26" start="0" length="2147483647">
    <dxf>
      <font/>
    </dxf>
  </rfmt>
  <rfmt sheetId="5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26" start="0" length="2147483647">
    <dxf>
      <font/>
    </dxf>
  </rfmt>
  <rfmt sheetId="5" sqref="B26" start="0" length="2147483647">
    <dxf>
      <font/>
    </dxf>
  </rfmt>
  <rfmt sheetId="5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26" start="0" length="2147483647">
    <dxf>
      <font/>
    </dxf>
  </rfmt>
  <rfmt sheetId="5" sqref="C26" start="0" length="2147483647">
    <dxf>
      <font/>
    </dxf>
  </rfmt>
  <rfmt sheetId="5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26" start="0" length="2147483647">
    <dxf>
      <font/>
    </dxf>
  </rfmt>
  <rfmt sheetId="5" sqref="D26" start="0" length="2147483647">
    <dxf>
      <font/>
    </dxf>
  </rfmt>
  <rfmt sheetId="5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26" start="0" length="2147483647">
    <dxf>
      <font/>
    </dxf>
  </rfmt>
  <rfmt sheetId="5" sqref="E26" start="0" length="2147483647">
    <dxf>
      <font/>
    </dxf>
  </rfmt>
  <rfmt sheetId="5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26" start="0" length="2147483647">
    <dxf>
      <font/>
    </dxf>
  </rfmt>
  <rfmt sheetId="5" sqref="F26" start="0" length="2147483647">
    <dxf>
      <font/>
    </dxf>
  </rfmt>
  <rfmt sheetId="5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26" start="0" length="2147483647">
    <dxf>
      <font/>
    </dxf>
  </rfmt>
  <rfmt sheetId="5" sqref="G26" start="0" length="2147483647">
    <dxf>
      <font/>
    </dxf>
  </rfmt>
  <rfmt sheetId="5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26" start="0" length="2147483647">
    <dxf>
      <font/>
    </dxf>
  </rfmt>
  <rfmt sheetId="5" sqref="H26" start="0" length="2147483647">
    <dxf>
      <font/>
    </dxf>
  </rfmt>
  <rfmt sheetId="5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26" start="0" length="2147483647">
    <dxf>
      <font/>
    </dxf>
  </rfmt>
  <rfmt sheetId="5" sqref="I26" start="0" length="2147483647">
    <dxf>
      <font/>
    </dxf>
  </rfmt>
  <rfmt sheetId="5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26" start="0" length="2147483647">
    <dxf>
      <font/>
    </dxf>
  </rfmt>
  <rfmt sheetId="5" sqref="J26" start="0" length="2147483647">
    <dxf>
      <font/>
    </dxf>
  </rfmt>
  <rfmt sheetId="5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26" start="0" length="2147483647">
    <dxf>
      <font/>
    </dxf>
  </rfmt>
  <rfmt sheetId="5" sqref="K26" start="0" length="2147483647">
    <dxf>
      <font/>
    </dxf>
  </rfmt>
  <rfmt sheetId="5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26" start="0" length="2147483647">
    <dxf>
      <font/>
    </dxf>
  </rfmt>
  <rfmt sheetId="5" sqref="L26" start="0" length="2147483647">
    <dxf>
      <font/>
    </dxf>
  </rfmt>
  <rfmt sheetId="5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26" start="0" length="2147483647">
    <dxf>
      <font/>
    </dxf>
  </rfmt>
  <rfmt sheetId="5" sqref="M26" start="0" length="2147483647">
    <dxf>
      <font/>
    </dxf>
  </rfmt>
  <rfmt sheetId="5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26" start="0" length="2147483647">
    <dxf>
      <font/>
    </dxf>
  </rfmt>
  <rfmt sheetId="5" sqref="N26" start="0" length="2147483647">
    <dxf>
      <font/>
    </dxf>
  </rfmt>
  <rfmt sheetId="5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26" start="0" length="2147483647">
    <dxf>
      <font/>
    </dxf>
  </rfmt>
  <rfmt sheetId="5" sqref="O26" start="0" length="2147483647">
    <dxf>
      <font/>
    </dxf>
  </rfmt>
  <rfmt sheetId="5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26" start="0" length="2147483647">
    <dxf>
      <font/>
    </dxf>
  </rfmt>
  <rfmt sheetId="5" sqref="P26" start="0" length="2147483647">
    <dxf>
      <font/>
    </dxf>
  </rfmt>
  <rfmt sheetId="5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26" start="0" length="2147483647">
    <dxf>
      <font/>
    </dxf>
  </rfmt>
  <rfmt sheetId="5" sqref="Q26" start="0" length="2147483647">
    <dxf>
      <font/>
    </dxf>
  </rfmt>
  <rfmt sheetId="5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26" start="0" length="2147483647">
    <dxf>
      <font/>
    </dxf>
  </rfmt>
  <rfmt sheetId="5" sqref="R26" start="0" length="2147483647">
    <dxf>
      <font/>
    </dxf>
  </rfmt>
  <rfmt sheetId="5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26" start="0" length="2147483647">
    <dxf>
      <font/>
    </dxf>
  </rfmt>
  <rfmt sheetId="5" sqref="S26" start="0" length="2147483647">
    <dxf>
      <font/>
    </dxf>
  </rfmt>
  <rfmt sheetId="5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26" start="0" length="2147483647">
    <dxf>
      <font/>
    </dxf>
  </rfmt>
  <rfmt sheetId="5" sqref="T26" start="0" length="2147483647">
    <dxf>
      <font/>
    </dxf>
  </rfmt>
  <rfmt sheetId="5" sqref="U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26" start="0" length="2147483647">
    <dxf>
      <font/>
    </dxf>
  </rfmt>
  <rfmt sheetId="5" sqref="U26" start="0" length="2147483647">
    <dxf>
      <font/>
    </dxf>
  </rfmt>
  <rfmt sheetId="5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26" start="0" length="0">
    <dxf>
      <fill>
        <patternFill patternType="solid">
          <bgColor rgb="FFF2F2F2"/>
        </patternFill>
      </fill>
    </dxf>
  </rfmt>
  <rfmt sheetId="5" sqref="V26" start="0" length="2147483647">
    <dxf>
      <font/>
    </dxf>
  </rfmt>
  <rfmt sheetId="5" sqref="V26" start="0" length="2147483647">
    <dxf>
      <font/>
    </dxf>
  </rfmt>
  <rfmt sheetId="5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26" start="0" length="0">
    <dxf>
      <fill>
        <patternFill patternType="solid">
          <bgColor rgb="FFF2F2F2"/>
        </patternFill>
      </fill>
    </dxf>
  </rfmt>
  <rfmt sheetId="5" sqref="W26" start="0" length="2147483647">
    <dxf>
      <font/>
    </dxf>
  </rfmt>
  <rfmt sheetId="5" sqref="W26" start="0" length="2147483647">
    <dxf>
      <font/>
    </dxf>
  </rfmt>
  <rfmt sheetId="5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26" start="0" length="0">
    <dxf>
      <fill>
        <patternFill patternType="solid">
          <bgColor rgb="FFF2F2F2"/>
        </patternFill>
      </fill>
    </dxf>
  </rfmt>
  <rfmt sheetId="5" sqref="X26" start="0" length="2147483647">
    <dxf>
      <font/>
    </dxf>
  </rfmt>
  <rfmt sheetId="5" sqref="X26" start="0" length="2147483647">
    <dxf>
      <font/>
    </dxf>
  </rfmt>
  <rfmt sheetId="5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26" start="0" length="0">
    <dxf>
      <fill>
        <patternFill patternType="solid">
          <bgColor rgb="FFF2F2F2"/>
        </patternFill>
      </fill>
    </dxf>
  </rfmt>
  <rfmt sheetId="5" sqref="Y26" start="0" length="2147483647">
    <dxf>
      <font/>
    </dxf>
  </rfmt>
  <rfmt sheetId="5" sqref="Y26" start="0" length="2147483647">
    <dxf>
      <font/>
    </dxf>
  </rfmt>
  <rfmt sheetId="5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26" start="0" length="0">
    <dxf>
      <fill>
        <patternFill patternType="solid">
          <bgColor rgb="FFF2F2F2"/>
        </patternFill>
      </fill>
    </dxf>
  </rfmt>
  <rfmt sheetId="5" sqref="Z26" start="0" length="2147483647">
    <dxf>
      <font/>
    </dxf>
  </rfmt>
  <rfmt sheetId="5" sqref="Z26" start="0" length="2147483647">
    <dxf>
      <font/>
    </dxf>
  </rfmt>
  <rfmt sheetId="5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26" start="0" length="0">
    <dxf>
      <fill>
        <patternFill patternType="solid">
          <bgColor rgb="FFF2F2F2"/>
        </patternFill>
      </fill>
    </dxf>
  </rfmt>
  <rfmt sheetId="5" sqref="AA26" start="0" length="2147483647">
    <dxf>
      <font/>
    </dxf>
  </rfmt>
  <rfmt sheetId="5" sqref="AA26" start="0" length="2147483647">
    <dxf>
      <font/>
    </dxf>
  </rfmt>
  <rfmt sheetId="5" sqref="A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26" start="0" length="0">
    <dxf>
      <fill>
        <patternFill patternType="solid">
          <bgColor rgb="FFF2F2F2"/>
        </patternFill>
      </fill>
    </dxf>
  </rfmt>
  <rfmt sheetId="5" sqref="AB26" start="0" length="2147483647">
    <dxf>
      <font/>
    </dxf>
  </rfmt>
  <rfmt sheetId="5" sqref="AB26" start="0" length="2147483647">
    <dxf>
      <font/>
    </dxf>
  </rfmt>
  <rcc rId="5569" sId="5">
    <nc r="B26">
      <v>26989</v>
    </nc>
  </rcc>
  <rfmt sheetId="5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26" start="0" length="2147483647">
    <dxf>
      <font/>
    </dxf>
  </rfmt>
  <rfmt sheetId="5" sqref="B26" start="0" length="2147483647">
    <dxf>
      <font/>
    </dxf>
  </rfmt>
  <rcc rId="5570" sId="5">
    <nc r="C26" t="inlineStr">
      <is>
        <t>NODL NO Equity</t>
      </is>
    </nc>
  </rcc>
  <rfmt sheetId="5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26" start="0" length="2147483647">
    <dxf>
      <font/>
    </dxf>
  </rfmt>
  <rfmt sheetId="5" sqref="C26" start="0" length="2147483647">
    <dxf>
      <font/>
    </dxf>
  </rfmt>
  <rcc rId="5571" sId="5">
    <nc r="E26" t="inlineStr">
      <is>
        <t>Northern Drilling</t>
      </is>
    </nc>
  </rcc>
  <rfmt sheetId="5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26" start="0" length="2147483647">
    <dxf>
      <font/>
    </dxf>
  </rfmt>
  <rfmt sheetId="5" sqref="E26" start="0" length="2147483647">
    <dxf>
      <font/>
    </dxf>
  </rfmt>
  <rcc rId="5572" sId="5">
    <nc r="D26">
      <f>_xll.BDP(C26,$D$3)</f>
    </nc>
  </rcc>
  <rfmt sheetId="5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26" start="0" length="2147483647">
    <dxf>
      <font/>
    </dxf>
  </rfmt>
  <rfmt sheetId="5" sqref="D26" start="0" length="2147483647">
    <dxf>
      <font/>
    </dxf>
  </rfmt>
  <rcc rId="5573" sId="5">
    <nc r="F26">
      <f>_xll.BDP(C26,$F$3)</f>
    </nc>
  </rcc>
  <rfmt sheetId="5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26" start="0" length="2147483647">
    <dxf>
      <font/>
    </dxf>
  </rfmt>
  <rfmt sheetId="5" sqref="F26" start="0" length="2147483647">
    <dxf>
      <font/>
    </dxf>
  </rfmt>
  <rcc rId="5574" sId="5">
    <nc r="G26">
      <f>_xll.BDP(C26,$G$3)</f>
    </nc>
  </rcc>
  <rfmt sheetId="5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26" start="0" length="2147483647">
    <dxf>
      <font/>
    </dxf>
  </rfmt>
  <rfmt sheetId="5" sqref="G26" start="0" length="2147483647">
    <dxf>
      <font/>
    </dxf>
  </rfmt>
  <rcc rId="5575" sId="5">
    <nc r="V26">
      <f>_xll.BDH(C26,$V$3,$D$1,$D$1)</f>
    </nc>
  </rcc>
  <rfmt sheetId="5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26" start="0" length="0">
    <dxf>
      <fill>
        <patternFill patternType="solid">
          <bgColor rgb="FFF2F2F2"/>
        </patternFill>
      </fill>
    </dxf>
  </rfmt>
  <rfmt sheetId="5" sqref="V26" start="0" length="2147483647">
    <dxf>
      <font/>
    </dxf>
  </rfmt>
  <rfmt sheetId="5" sqref="V26" start="0" length="2147483647">
    <dxf>
      <font/>
    </dxf>
  </rfmt>
  <rcc rId="5576" sId="5">
    <nc r="H26">
      <f>IF(OR(OR(G26="#N/A N/A",G26="#N/A Real Time"),OR(F26="#N/A N/A",F26="#N/A Real Time")),0,  G26 - F26)</f>
    </nc>
  </rcc>
  <rfmt sheetId="5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26" start="0" length="2147483647">
    <dxf>
      <font/>
    </dxf>
  </rfmt>
  <rfmt sheetId="5" sqref="H26" start="0" length="2147483647">
    <dxf>
      <font/>
    </dxf>
  </rfmt>
  <rcc rId="5577" sId="5">
    <nc r="I26">
      <f>IF(OR(F26=0,F26="#N/A N/A"),0,H26 / F26*100)</f>
    </nc>
  </rcc>
  <rfmt sheetId="5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26" start="0" length="2147483647">
    <dxf>
      <font/>
    </dxf>
  </rfmt>
  <rfmt sheetId="5" sqref="I26" start="0" length="2147483647">
    <dxf>
      <font/>
    </dxf>
  </rfmt>
  <rcc rId="5578" sId="5" numFmtId="4">
    <nc r="J26">
      <v>2139</v>
    </nc>
  </rcc>
  <rfmt sheetId="5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26" start="0" length="2147483647">
    <dxf>
      <font/>
    </dxf>
  </rfmt>
  <rfmt sheetId="5" sqref="J26" start="0" length="2147483647">
    <dxf>
      <font/>
    </dxf>
  </rfmt>
  <rcc rId="5579" sId="5">
    <nc r="K26">
      <f>CONCATENATE(D56,D26, " Curncy")</f>
    </nc>
  </rcc>
  <rfmt sheetId="5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26" start="0" length="2147483647">
    <dxf>
      <font/>
    </dxf>
  </rfmt>
  <rfmt sheetId="5" sqref="K26" start="0" length="2147483647">
    <dxf>
      <font/>
    </dxf>
  </rfmt>
  <rcc rId="5580" sId="5">
    <nc r="L26">
      <f>IF(D26 = D56,1,_xll.BDP(K26,$L$3))</f>
    </nc>
  </rcc>
  <rfmt sheetId="5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26" start="0" length="2147483647">
    <dxf>
      <font/>
    </dxf>
  </rfmt>
  <rfmt sheetId="5" sqref="L26" start="0" length="2147483647">
    <dxf>
      <font/>
    </dxf>
  </rfmt>
  <rcc rId="5581" sId="5">
    <nc r="M26">
      <f>IF(D26 = D56,1,_xll.BDP(K26,$M$3)*L26)</f>
    </nc>
  </rcc>
  <rfmt sheetId="5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26" start="0" length="2147483647">
    <dxf>
      <font/>
    </dxf>
  </rfmt>
  <rfmt sheetId="5" sqref="M26" start="0" length="2147483647">
    <dxf>
      <font/>
    </dxf>
  </rfmt>
  <rcc rId="5582" sId="5">
    <nc r="N26">
      <f>H26*J26*R26/M26</f>
    </nc>
  </rcc>
  <rfmt sheetId="5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26" start="0" length="2147483647">
    <dxf>
      <font/>
    </dxf>
  </rfmt>
  <rfmt sheetId="5" sqref="N26" start="0" length="2147483647">
    <dxf>
      <font/>
    </dxf>
  </rfmt>
  <rcc rId="5583" sId="5">
    <nc r="O26">
      <f>N26 / U56</f>
    </nc>
  </rcc>
  <rfmt sheetId="5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26" start="0" length="2147483647">
    <dxf>
      <font/>
    </dxf>
  </rfmt>
  <rfmt sheetId="5" sqref="O26" start="0" length="2147483647">
    <dxf>
      <font/>
    </dxf>
  </rfmt>
  <rcc rId="5584" sId="5">
    <nc r="P26">
      <f>IF(J26=0,0,G26*J26*R26/M26)</f>
    </nc>
  </rcc>
  <rfmt sheetId="5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26" start="0" length="2147483647">
    <dxf>
      <font/>
    </dxf>
  </rfmt>
  <rfmt sheetId="5" sqref="P26" start="0" length="2147483647">
    <dxf>
      <font/>
    </dxf>
  </rfmt>
  <rcc rId="5585" sId="5">
    <nc r="Q26">
      <f>P26 / U56*100</f>
    </nc>
  </rcc>
  <rfmt sheetId="5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26" start="0" length="2147483647">
    <dxf>
      <font/>
    </dxf>
  </rfmt>
  <rfmt sheetId="5" sqref="Q26" start="0" length="2147483647">
    <dxf>
      <font/>
    </dxf>
  </rfmt>
  <rcc rId="5586" sId="5">
    <nc r="R26">
      <f>IF(EXACT(D26,UPPER(D26)),1,0.01)/T26</f>
    </nc>
  </rcc>
  <rfmt sheetId="5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26" start="0" length="2147483647">
    <dxf>
      <font/>
    </dxf>
  </rfmt>
  <rfmt sheetId="5" sqref="R26" start="0" length="2147483647">
    <dxf>
      <font/>
    </dxf>
  </rfmt>
  <rcc rId="5587" sId="5">
    <nc r="S26">
      <v>0</v>
    </nc>
  </rcc>
  <rfmt sheetId="5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26" start="0" length="2147483647">
    <dxf>
      <font/>
    </dxf>
  </rfmt>
  <rfmt sheetId="5" sqref="S26" start="0" length="2147483647">
    <dxf>
      <font/>
    </dxf>
  </rfmt>
  <rcc rId="5588" sId="5">
    <nc r="T26">
      <v>1</v>
    </nc>
  </rcc>
  <rfmt sheetId="5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26" start="0" length="2147483647">
    <dxf>
      <font/>
    </dxf>
  </rfmt>
  <rfmt sheetId="5" sqref="T26" start="0" length="2147483647">
    <dxf>
      <font/>
    </dxf>
  </rfmt>
  <rcc rId="5589" sId="5">
    <nc r="W26">
      <f>IF(OR(OR(F26="#N/A N/A",F26="#N/A Real Time"),OR(V26="#N/A N/A",V26="#N/A Real Time")),0,  F26 - V26)</f>
    </nc>
  </rcc>
  <rfmt sheetId="5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26" start="0" length="0">
    <dxf>
      <fill>
        <patternFill patternType="solid">
          <bgColor rgb="FFF2F2F2"/>
        </patternFill>
      </fill>
    </dxf>
  </rfmt>
  <rfmt sheetId="5" sqref="W26" start="0" length="2147483647">
    <dxf>
      <font/>
    </dxf>
  </rfmt>
  <rfmt sheetId="5" sqref="W26" start="0" length="2147483647">
    <dxf>
      <font/>
    </dxf>
  </rfmt>
  <rcc rId="5590" sId="5">
    <nc r="X26">
      <f>IF(OR(V26=0,V26="#N/A N/A"),0,W26 / V26*100)</f>
    </nc>
  </rcc>
  <rfmt sheetId="5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26" start="0" length="0">
    <dxf>
      <fill>
        <patternFill patternType="solid">
          <bgColor rgb="FFF2F2F2"/>
        </patternFill>
      </fill>
    </dxf>
  </rfmt>
  <rfmt sheetId="5" sqref="X26" start="0" length="2147483647">
    <dxf>
      <font/>
    </dxf>
  </rfmt>
  <rfmt sheetId="5" sqref="X26" start="0" length="2147483647">
    <dxf>
      <font/>
    </dxf>
  </rfmt>
  <rcc rId="5591" sId="5" numFmtId="4">
    <nc r="Y26">
      <v>2139</v>
    </nc>
  </rcc>
  <rfmt sheetId="5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26" start="0" length="0">
    <dxf>
      <fill>
        <patternFill patternType="solid">
          <bgColor rgb="FFF2F2F2"/>
        </patternFill>
      </fill>
    </dxf>
  </rfmt>
  <rfmt sheetId="5" sqref="Y26" start="0" length="2147483647">
    <dxf>
      <font/>
    </dxf>
  </rfmt>
  <rfmt sheetId="5" sqref="Y26" start="0" length="2147483647">
    <dxf>
      <font/>
    </dxf>
  </rfmt>
  <rcc rId="5592" sId="5">
    <nc r="Z26">
      <f>IF(D26 = D56,1,_xll.BDP(K26,$Z$3)*L26)</f>
    </nc>
  </rcc>
  <rfmt sheetId="5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26" start="0" length="0">
    <dxf>
      <fill>
        <patternFill patternType="solid">
          <bgColor rgb="FFF2F2F2"/>
        </patternFill>
      </fill>
    </dxf>
  </rfmt>
  <rfmt sheetId="5" sqref="Z26" start="0" length="2147483647">
    <dxf>
      <font/>
    </dxf>
  </rfmt>
  <rfmt sheetId="5" sqref="Z26" start="0" length="2147483647">
    <dxf>
      <font/>
    </dxf>
  </rfmt>
  <rcc rId="5593" sId="5">
    <nc r="AA26">
      <f>W26*Y26*R26/Z26 / AB56</f>
    </nc>
  </rcc>
  <rfmt sheetId="5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26" start="0" length="0">
    <dxf>
      <fill>
        <patternFill patternType="solid">
          <bgColor rgb="FFF2F2F2"/>
        </patternFill>
      </fill>
    </dxf>
  </rfmt>
  <rfmt sheetId="5" sqref="AA26" start="0" length="2147483647">
    <dxf>
      <font/>
    </dxf>
  </rfmt>
  <rfmt sheetId="5" sqref="AA26" start="0" length="2147483647">
    <dxf>
      <font/>
    </dxf>
  </rfmt>
  <rfmt sheetId="5" sqref="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27" start="0" length="2147483647">
    <dxf>
      <font>
        <b/>
      </font>
    </dxf>
  </rfmt>
  <rfmt sheetId="5" sqref="A27" start="0" length="2147483647">
    <dxf>
      <font/>
    </dxf>
  </rfmt>
  <rfmt sheetId="5" sqref="A27" start="0" length="0">
    <dxf>
      <border>
        <left/>
        <right/>
        <top style="thin">
          <color indexed="64"/>
        </top>
        <bottom/>
      </border>
    </dxf>
  </rfmt>
  <rfmt sheetId="5" sqref="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27" start="0" length="2147483647">
    <dxf>
      <font>
        <b/>
      </font>
    </dxf>
  </rfmt>
  <rfmt sheetId="5" sqref="B27" start="0" length="2147483647">
    <dxf>
      <font/>
    </dxf>
  </rfmt>
  <rfmt sheetId="5" sqref="B27" start="0" length="0">
    <dxf>
      <border>
        <left/>
        <right/>
        <top style="thin">
          <color indexed="64"/>
        </top>
        <bottom/>
      </border>
    </dxf>
  </rfmt>
  <rfmt sheetId="5" sqref="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27" start="0" length="2147483647">
    <dxf>
      <font>
        <b/>
      </font>
    </dxf>
  </rfmt>
  <rfmt sheetId="5" sqref="C27" start="0" length="2147483647">
    <dxf>
      <font/>
    </dxf>
  </rfmt>
  <rfmt sheetId="5" sqref="C27" start="0" length="0">
    <dxf>
      <border>
        <left/>
        <right/>
        <top style="thin">
          <color indexed="64"/>
        </top>
        <bottom/>
      </border>
    </dxf>
  </rfmt>
  <rfmt sheetId="5" sqref="C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27" start="0" length="2147483647">
    <dxf>
      <font>
        <b/>
      </font>
    </dxf>
  </rfmt>
  <rfmt sheetId="5" sqref="D27" start="0" length="2147483647">
    <dxf>
      <font/>
    </dxf>
  </rfmt>
  <rfmt sheetId="5" sqref="D27" start="0" length="0">
    <dxf>
      <border>
        <left/>
        <right/>
        <top style="thin">
          <color indexed="64"/>
        </top>
        <bottom/>
      </border>
    </dxf>
  </rfmt>
  <rfmt sheetId="5" sqref="D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27" start="0" length="2147483647">
    <dxf>
      <font>
        <b/>
      </font>
    </dxf>
  </rfmt>
  <rfmt sheetId="5" sqref="E27" start="0" length="2147483647">
    <dxf>
      <font/>
    </dxf>
  </rfmt>
  <rfmt sheetId="5" sqref="E27" start="0" length="0">
    <dxf>
      <border>
        <left/>
        <right/>
        <top style="thin">
          <color indexed="64"/>
        </top>
        <bottom/>
      </border>
    </dxf>
  </rfmt>
  <rfmt sheetId="5" sqref="E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F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27" start="0" length="2147483647">
    <dxf>
      <font>
        <b/>
      </font>
    </dxf>
  </rfmt>
  <rfmt sheetId="5" sqref="F27" start="0" length="2147483647">
    <dxf>
      <font/>
    </dxf>
  </rfmt>
  <rfmt sheetId="5" sqref="F27" start="0" length="0">
    <dxf>
      <border>
        <left/>
        <right/>
        <top style="thin">
          <color indexed="64"/>
        </top>
        <bottom/>
      </border>
    </dxf>
  </rfmt>
  <rfmt sheetId="5" sqref="F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G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27" start="0" length="2147483647">
    <dxf>
      <font>
        <b/>
      </font>
    </dxf>
  </rfmt>
  <rfmt sheetId="5" sqref="G27" start="0" length="2147483647">
    <dxf>
      <font/>
    </dxf>
  </rfmt>
  <rfmt sheetId="5" sqref="G27" start="0" length="0">
    <dxf>
      <border>
        <left/>
        <right/>
        <top style="thin">
          <color indexed="64"/>
        </top>
        <bottom/>
      </border>
    </dxf>
  </rfmt>
  <rfmt sheetId="5" sqref="G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27" start="0" length="2147483647">
    <dxf>
      <font>
        <b/>
      </font>
    </dxf>
  </rfmt>
  <rfmt sheetId="5" sqref="H27" start="0" length="2147483647">
    <dxf>
      <font/>
    </dxf>
  </rfmt>
  <rfmt sheetId="5" sqref="H27" start="0" length="0">
    <dxf>
      <border>
        <left/>
        <right/>
        <top style="thin">
          <color indexed="64"/>
        </top>
        <bottom/>
      </border>
    </dxf>
  </rfmt>
  <rfmt sheetId="5" sqref="H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I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27" start="0" length="2147483647">
    <dxf>
      <font>
        <b/>
      </font>
    </dxf>
  </rfmt>
  <rfmt sheetId="5" sqref="I27" start="0" length="2147483647">
    <dxf>
      <font/>
    </dxf>
  </rfmt>
  <rfmt sheetId="5" sqref="I27" start="0" length="0">
    <dxf>
      <border>
        <left/>
        <right/>
        <top style="thin">
          <color indexed="64"/>
        </top>
        <bottom/>
      </border>
    </dxf>
  </rfmt>
  <rfmt sheetId="5" sqref="I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J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27" start="0" length="2147483647">
    <dxf>
      <font>
        <b/>
      </font>
    </dxf>
  </rfmt>
  <rfmt sheetId="5" sqref="J27" start="0" length="2147483647">
    <dxf>
      <font/>
    </dxf>
  </rfmt>
  <rfmt sheetId="5" sqref="J27" start="0" length="0">
    <dxf>
      <border>
        <left/>
        <right/>
        <top style="thin">
          <color indexed="64"/>
        </top>
        <bottom/>
      </border>
    </dxf>
  </rfmt>
  <rfmt sheetId="5" sqref="J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27" start="0" length="2147483647">
    <dxf>
      <font>
        <b/>
      </font>
    </dxf>
  </rfmt>
  <rfmt sheetId="5" sqref="K27" start="0" length="2147483647">
    <dxf>
      <font/>
    </dxf>
  </rfmt>
  <rfmt sheetId="5" sqref="K27" start="0" length="0">
    <dxf>
      <border>
        <left/>
        <right/>
        <top style="thin">
          <color indexed="64"/>
        </top>
        <bottom/>
      </border>
    </dxf>
  </rfmt>
  <rfmt sheetId="5" sqref="K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L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27" start="0" length="2147483647">
    <dxf>
      <font>
        <b/>
      </font>
    </dxf>
  </rfmt>
  <rfmt sheetId="5" sqref="L27" start="0" length="2147483647">
    <dxf>
      <font/>
    </dxf>
  </rfmt>
  <rfmt sheetId="5" sqref="L27" start="0" length="0">
    <dxf>
      <border>
        <left/>
        <right/>
        <top style="thin">
          <color indexed="64"/>
        </top>
        <bottom/>
      </border>
    </dxf>
  </rfmt>
  <rfmt sheetId="5" sqref="L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27" start="0" length="2147483647">
    <dxf>
      <font>
        <b/>
      </font>
    </dxf>
  </rfmt>
  <rfmt sheetId="5" sqref="M27" start="0" length="2147483647">
    <dxf>
      <font/>
    </dxf>
  </rfmt>
  <rfmt sheetId="5" sqref="M27" start="0" length="0">
    <dxf>
      <border>
        <left/>
        <right/>
        <top style="thin">
          <color indexed="64"/>
        </top>
        <bottom/>
      </border>
    </dxf>
  </rfmt>
  <rfmt sheetId="5" sqref="M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4" sId="5">
    <oc r="N27">
      <f xml:space="preserve"> SUM(N24:N25)</f>
    </oc>
    <nc r="N27">
      <f xml:space="preserve"> SUM(N24:N26)</f>
    </nc>
  </rcc>
  <rfmt sheetId="5" sqref="N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27" start="0" length="2147483647">
    <dxf>
      <font>
        <b/>
      </font>
    </dxf>
  </rfmt>
  <rfmt sheetId="5" sqref="N27" start="0" length="2147483647">
    <dxf>
      <font/>
    </dxf>
  </rfmt>
  <rfmt sheetId="5" sqref="N27" start="0" length="0">
    <dxf>
      <border>
        <left/>
        <right/>
        <top style="thin">
          <color indexed="64"/>
        </top>
        <bottom/>
      </border>
    </dxf>
  </rfmt>
  <rfmt sheetId="5" sqref="N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5" sId="5">
    <oc r="O27">
      <f xml:space="preserve"> SUM(O24:O25)</f>
    </oc>
    <nc r="O27">
      <f xml:space="preserve"> SUM(O24:O26)</f>
    </nc>
  </rcc>
  <rfmt sheetId="5" sqref="O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27" start="0" length="2147483647">
    <dxf>
      <font/>
    </dxf>
  </rfmt>
  <rfmt sheetId="5" sqref="O27" start="0" length="2147483647">
    <dxf>
      <font/>
    </dxf>
  </rfmt>
  <rfmt sheetId="5" sqref="O27" start="0" length="0">
    <dxf>
      <border>
        <left/>
        <right/>
        <top style="thin">
          <color indexed="64"/>
        </top>
        <bottom/>
      </border>
    </dxf>
  </rfmt>
  <rfmt sheetId="5" sqref="O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6" sId="5">
    <oc r="P27">
      <f xml:space="preserve"> SUM(P24:P25)</f>
    </oc>
    <nc r="P27">
      <f xml:space="preserve"> SUM(P24:P26)</f>
    </nc>
  </rcc>
  <rfmt sheetId="5" sqref="P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27" start="0" length="2147483647">
    <dxf>
      <font>
        <b/>
      </font>
    </dxf>
  </rfmt>
  <rfmt sheetId="5" sqref="P27" start="0" length="2147483647">
    <dxf>
      <font/>
    </dxf>
  </rfmt>
  <rfmt sheetId="5" sqref="P27" start="0" length="0">
    <dxf>
      <border>
        <left/>
        <right/>
        <top style="thin">
          <color indexed="64"/>
        </top>
        <bottom/>
      </border>
    </dxf>
  </rfmt>
  <rfmt sheetId="5" sqref="P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7" sId="5">
    <oc r="Q27">
      <f xml:space="preserve"> SUM(Q24:Q25)</f>
    </oc>
    <nc r="Q27">
      <f xml:space="preserve"> SUM(Q24:Q26)</f>
    </nc>
  </rcc>
  <rfmt sheetId="5" sqref="Q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27" start="0" length="2147483647">
    <dxf>
      <font>
        <b/>
      </font>
    </dxf>
  </rfmt>
  <rfmt sheetId="5" sqref="Q27" start="0" length="2147483647">
    <dxf>
      <font/>
    </dxf>
  </rfmt>
  <rfmt sheetId="5" sqref="Q27" start="0" length="0">
    <dxf>
      <border>
        <left/>
        <right/>
        <top style="thin">
          <color indexed="64"/>
        </top>
        <bottom/>
      </border>
    </dxf>
  </rfmt>
  <rfmt sheetId="5" sqref="Q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R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27" start="0" length="2147483647">
    <dxf>
      <font>
        <b/>
      </font>
    </dxf>
  </rfmt>
  <rfmt sheetId="5" sqref="R27" start="0" length="2147483647">
    <dxf>
      <font/>
    </dxf>
  </rfmt>
  <rfmt sheetId="5" sqref="R27" start="0" length="0">
    <dxf>
      <border>
        <left/>
        <right/>
        <top style="thin">
          <color indexed="64"/>
        </top>
        <bottom/>
      </border>
    </dxf>
  </rfmt>
  <rfmt sheetId="5" sqref="R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S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27" start="0" length="2147483647">
    <dxf>
      <font>
        <b/>
      </font>
    </dxf>
  </rfmt>
  <rfmt sheetId="5" sqref="S27" start="0" length="2147483647">
    <dxf>
      <font/>
    </dxf>
  </rfmt>
  <rfmt sheetId="5" sqref="S27" start="0" length="0">
    <dxf>
      <border>
        <left/>
        <right/>
        <top style="thin">
          <color indexed="64"/>
        </top>
        <bottom/>
      </border>
    </dxf>
  </rfmt>
  <rfmt sheetId="5" sqref="S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T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27" start="0" length="2147483647">
    <dxf>
      <font>
        <b/>
      </font>
    </dxf>
  </rfmt>
  <rfmt sheetId="5" sqref="T27" start="0" length="2147483647">
    <dxf>
      <font/>
    </dxf>
  </rfmt>
  <rfmt sheetId="5" sqref="T27" start="0" length="0">
    <dxf>
      <border>
        <left/>
        <right/>
        <top style="thin">
          <color indexed="64"/>
        </top>
        <bottom/>
      </border>
    </dxf>
  </rfmt>
  <rfmt sheetId="5" sqref="T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U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27" start="0" length="2147483647">
    <dxf>
      <font>
        <b/>
      </font>
    </dxf>
  </rfmt>
  <rfmt sheetId="5" sqref="U27" start="0" length="2147483647">
    <dxf>
      <font/>
    </dxf>
  </rfmt>
  <rfmt sheetId="5" sqref="U27" start="0" length="0">
    <dxf>
      <border>
        <left/>
        <right/>
        <top style="thin">
          <color indexed="64"/>
        </top>
        <bottom/>
      </border>
    </dxf>
  </rfmt>
  <rfmt sheetId="5" sqref="U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V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27" start="0" length="0">
    <dxf>
      <fill>
        <patternFill patternType="solid">
          <bgColor rgb="FFF2F2F2"/>
        </patternFill>
      </fill>
    </dxf>
  </rfmt>
  <rfmt sheetId="5" sqref="V27" start="0" length="2147483647">
    <dxf>
      <font>
        <b/>
      </font>
    </dxf>
  </rfmt>
  <rfmt sheetId="5" sqref="V27" start="0" length="2147483647">
    <dxf>
      <font/>
    </dxf>
  </rfmt>
  <rfmt sheetId="5" sqref="V27" start="0" length="0">
    <dxf>
      <border>
        <left/>
        <right/>
        <top style="thin">
          <color indexed="64"/>
        </top>
        <bottom/>
      </border>
    </dxf>
  </rfmt>
  <rfmt sheetId="5" sqref="V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W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27" start="0" length="0">
    <dxf>
      <fill>
        <patternFill patternType="solid">
          <bgColor rgb="FFF2F2F2"/>
        </patternFill>
      </fill>
    </dxf>
  </rfmt>
  <rfmt sheetId="5" sqref="W27" start="0" length="2147483647">
    <dxf>
      <font>
        <b/>
      </font>
    </dxf>
  </rfmt>
  <rfmt sheetId="5" sqref="W27" start="0" length="2147483647">
    <dxf>
      <font/>
    </dxf>
  </rfmt>
  <rfmt sheetId="5" sqref="W27" start="0" length="0">
    <dxf>
      <border>
        <left/>
        <right/>
        <top style="thin">
          <color indexed="64"/>
        </top>
        <bottom/>
      </border>
    </dxf>
  </rfmt>
  <rfmt sheetId="5" sqref="W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X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27" start="0" length="0">
    <dxf>
      <fill>
        <patternFill patternType="solid">
          <bgColor rgb="FFF2F2F2"/>
        </patternFill>
      </fill>
    </dxf>
  </rfmt>
  <rfmt sheetId="5" sqref="X27" start="0" length="2147483647">
    <dxf>
      <font>
        <b/>
      </font>
    </dxf>
  </rfmt>
  <rfmt sheetId="5" sqref="X27" start="0" length="2147483647">
    <dxf>
      <font/>
    </dxf>
  </rfmt>
  <rfmt sheetId="5" sqref="X27" start="0" length="0">
    <dxf>
      <border>
        <left/>
        <right/>
        <top style="thin">
          <color indexed="64"/>
        </top>
        <bottom/>
      </border>
    </dxf>
  </rfmt>
  <rfmt sheetId="5" sqref="X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Y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27" start="0" length="0">
    <dxf>
      <fill>
        <patternFill patternType="solid">
          <bgColor rgb="FFF2F2F2"/>
        </patternFill>
      </fill>
    </dxf>
  </rfmt>
  <rfmt sheetId="5" sqref="Y27" start="0" length="2147483647">
    <dxf>
      <font>
        <b/>
      </font>
    </dxf>
  </rfmt>
  <rfmt sheetId="5" sqref="Y27" start="0" length="2147483647">
    <dxf>
      <font/>
    </dxf>
  </rfmt>
  <rfmt sheetId="5" sqref="Y27" start="0" length="0">
    <dxf>
      <border>
        <left/>
        <right/>
        <top style="thin">
          <color indexed="64"/>
        </top>
        <bottom/>
      </border>
    </dxf>
  </rfmt>
  <rfmt sheetId="5" sqref="Y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Z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27" start="0" length="0">
    <dxf>
      <fill>
        <patternFill patternType="solid">
          <bgColor rgb="FFF2F2F2"/>
        </patternFill>
      </fill>
    </dxf>
  </rfmt>
  <rfmt sheetId="5" sqref="Z27" start="0" length="2147483647">
    <dxf>
      <font>
        <b/>
      </font>
    </dxf>
  </rfmt>
  <rfmt sheetId="5" sqref="Z27" start="0" length="2147483647">
    <dxf>
      <font/>
    </dxf>
  </rfmt>
  <rfmt sheetId="5" sqref="Z27" start="0" length="0">
    <dxf>
      <border>
        <left/>
        <right/>
        <top style="thin">
          <color indexed="64"/>
        </top>
        <bottom/>
      </border>
    </dxf>
  </rfmt>
  <rfmt sheetId="5" sqref="Z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8" sId="5">
    <oc r="AA27">
      <f xml:space="preserve"> SUM(AA24:AA25)</f>
    </oc>
    <nc r="AA27">
      <f xml:space="preserve"> SUM(AA24:AA26)</f>
    </nc>
  </rcc>
  <rfmt sheetId="5" sqref="A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27" start="0" length="0">
    <dxf>
      <fill>
        <patternFill patternType="solid">
          <bgColor rgb="FFF2F2F2"/>
        </patternFill>
      </fill>
    </dxf>
  </rfmt>
  <rfmt sheetId="5" sqref="AA27" start="0" length="2147483647">
    <dxf>
      <font/>
    </dxf>
  </rfmt>
  <rfmt sheetId="5" sqref="AA27" start="0" length="2147483647">
    <dxf>
      <font/>
    </dxf>
  </rfmt>
  <rfmt sheetId="5" sqref="AA27" start="0" length="0">
    <dxf>
      <border>
        <left/>
        <right/>
        <top style="thin">
          <color indexed="64"/>
        </top>
        <bottom/>
      </border>
    </dxf>
  </rfmt>
  <rfmt sheetId="5" sqref="A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A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27" start="0" length="0">
    <dxf>
      <fill>
        <patternFill patternType="solid">
          <bgColor rgb="FFF2F2F2"/>
        </patternFill>
      </fill>
    </dxf>
  </rfmt>
  <rfmt sheetId="5" sqref="AB27" start="0" length="2147483647">
    <dxf>
      <font>
        <b/>
      </font>
    </dxf>
  </rfmt>
  <rfmt sheetId="5" sqref="AB27" start="0" length="2147483647">
    <dxf>
      <font/>
    </dxf>
  </rfmt>
  <rfmt sheetId="5" sqref="AB27" start="0" length="0">
    <dxf>
      <border>
        <left/>
        <right/>
        <top style="thin">
          <color indexed="64"/>
        </top>
        <bottom/>
      </border>
    </dxf>
  </rfmt>
  <rfmt sheetId="5" sqref="A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599" sId="5" numFmtId="4">
    <oc r="J29">
      <v>13421</v>
    </oc>
    <nc r="J29">
      <v>95513</v>
    </nc>
  </rcc>
  <rcc rId="5600" sId="5" numFmtId="4">
    <oc r="Y29">
      <v>13421</v>
    </oc>
    <nc r="Y29">
      <v>95513</v>
    </nc>
  </rcc>
  <rcc rId="5601" sId="5" numFmtId="4">
    <oc r="J33">
      <v>24046</v>
    </oc>
    <nc r="J33">
      <v>24521</v>
    </nc>
  </rcc>
  <rcc rId="5602" sId="5" numFmtId="4">
    <oc r="Y33">
      <v>24046</v>
    </oc>
    <nc r="Y33">
      <v>24521</v>
    </nc>
  </rcc>
  <rcc rId="5603" sId="5" numFmtId="4">
    <oc r="J34">
      <v>488838</v>
    </oc>
    <nc r="J34">
      <v>307508</v>
    </nc>
  </rcc>
  <rcc rId="5604" sId="5" numFmtId="4">
    <oc r="Y34">
      <v>488838</v>
    </oc>
    <nc r="Y34">
      <v>307508</v>
    </nc>
  </rcc>
  <rrc rId="5605" sId="5" ref="A35:XFD35" action="insert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</rrc>
  <rfmt sheetId="5" sqref="A35:AB35" start="0" length="0">
    <dxf>
      <fill>
        <patternFill patternType="none">
          <bgColor indexed="65"/>
        </patternFill>
      </fill>
    </dxf>
  </rfmt>
  <rfmt sheetId="5" sqref="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35" start="0" length="2147483647">
    <dxf>
      <font/>
    </dxf>
  </rfmt>
  <rfmt sheetId="5" sqref="A35" start="0" length="2147483647">
    <dxf>
      <font/>
    </dxf>
  </rfmt>
  <rfmt sheetId="5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35" start="0" length="2147483647">
    <dxf>
      <font/>
    </dxf>
  </rfmt>
  <rfmt sheetId="5" sqref="B35" start="0" length="2147483647">
    <dxf>
      <font/>
    </dxf>
  </rfmt>
  <rfmt sheetId="5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35" start="0" length="2147483647">
    <dxf>
      <font/>
    </dxf>
  </rfmt>
  <rfmt sheetId="5" sqref="C35" start="0" length="2147483647">
    <dxf>
      <font/>
    </dxf>
  </rfmt>
  <rfmt sheetId="5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5" start="0" length="2147483647">
    <dxf>
      <font/>
    </dxf>
  </rfmt>
  <rfmt sheetId="5" sqref="D35" start="0" length="2147483647">
    <dxf>
      <font/>
    </dxf>
  </rfmt>
  <rfmt sheetId="5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5" start="0" length="2147483647">
    <dxf>
      <font/>
    </dxf>
  </rfmt>
  <rfmt sheetId="5" sqref="E35" start="0" length="2147483647">
    <dxf>
      <font/>
    </dxf>
  </rfmt>
  <rfmt sheetId="5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5" start="0" length="2147483647">
    <dxf>
      <font/>
    </dxf>
  </rfmt>
  <rfmt sheetId="5" sqref="F35" start="0" length="2147483647">
    <dxf>
      <font/>
    </dxf>
  </rfmt>
  <rfmt sheetId="5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5" start="0" length="2147483647">
    <dxf>
      <font/>
    </dxf>
  </rfmt>
  <rfmt sheetId="5" sqref="G35" start="0" length="2147483647">
    <dxf>
      <font/>
    </dxf>
  </rfmt>
  <rfmt sheetId="5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35" start="0" length="2147483647">
    <dxf>
      <font/>
    </dxf>
  </rfmt>
  <rfmt sheetId="5" sqref="H35" start="0" length="2147483647">
    <dxf>
      <font/>
    </dxf>
  </rfmt>
  <rfmt sheetId="5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35" start="0" length="2147483647">
    <dxf>
      <font/>
    </dxf>
  </rfmt>
  <rfmt sheetId="5" sqref="I35" start="0" length="2147483647">
    <dxf>
      <font/>
    </dxf>
  </rfmt>
  <rfmt sheetId="5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35" start="0" length="2147483647">
    <dxf>
      <font/>
    </dxf>
  </rfmt>
  <rfmt sheetId="5" sqref="J35" start="0" length="2147483647">
    <dxf>
      <font/>
    </dxf>
  </rfmt>
  <rfmt sheetId="5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35" start="0" length="2147483647">
    <dxf>
      <font/>
    </dxf>
  </rfmt>
  <rfmt sheetId="5" sqref="K35" start="0" length="2147483647">
    <dxf>
      <font/>
    </dxf>
  </rfmt>
  <rfmt sheetId="5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5" start="0" length="2147483647">
    <dxf>
      <font/>
    </dxf>
  </rfmt>
  <rfmt sheetId="5" sqref="L35" start="0" length="2147483647">
    <dxf>
      <font/>
    </dxf>
  </rfmt>
  <rfmt sheetId="5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5" start="0" length="2147483647">
    <dxf>
      <font/>
    </dxf>
  </rfmt>
  <rfmt sheetId="5" sqref="M35" start="0" length="2147483647">
    <dxf>
      <font/>
    </dxf>
  </rfmt>
  <rfmt sheetId="5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35" start="0" length="2147483647">
    <dxf>
      <font/>
    </dxf>
  </rfmt>
  <rfmt sheetId="5" sqref="N35" start="0" length="2147483647">
    <dxf>
      <font/>
    </dxf>
  </rfmt>
  <rfmt sheetId="5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35" start="0" length="2147483647">
    <dxf>
      <font/>
    </dxf>
  </rfmt>
  <rfmt sheetId="5" sqref="O35" start="0" length="2147483647">
    <dxf>
      <font/>
    </dxf>
  </rfmt>
  <rfmt sheetId="5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35" start="0" length="2147483647">
    <dxf>
      <font/>
    </dxf>
  </rfmt>
  <rfmt sheetId="5" sqref="P35" start="0" length="2147483647">
    <dxf>
      <font/>
    </dxf>
  </rfmt>
  <rfmt sheetId="5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35" start="0" length="2147483647">
    <dxf>
      <font/>
    </dxf>
  </rfmt>
  <rfmt sheetId="5" sqref="Q35" start="0" length="2147483647">
    <dxf>
      <font/>
    </dxf>
  </rfmt>
  <rfmt sheetId="5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35" start="0" length="2147483647">
    <dxf>
      <font/>
    </dxf>
  </rfmt>
  <rfmt sheetId="5" sqref="R35" start="0" length="2147483647">
    <dxf>
      <font/>
    </dxf>
  </rfmt>
  <rfmt sheetId="5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35" start="0" length="2147483647">
    <dxf>
      <font/>
    </dxf>
  </rfmt>
  <rfmt sheetId="5" sqref="S35" start="0" length="2147483647">
    <dxf>
      <font/>
    </dxf>
  </rfmt>
  <rfmt sheetId="5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35" start="0" length="2147483647">
    <dxf>
      <font/>
    </dxf>
  </rfmt>
  <rfmt sheetId="5" sqref="T35" start="0" length="2147483647">
    <dxf>
      <font/>
    </dxf>
  </rfmt>
  <rfmt sheetId="5" sqref="U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35" start="0" length="2147483647">
    <dxf>
      <font/>
    </dxf>
  </rfmt>
  <rfmt sheetId="5" sqref="U35" start="0" length="2147483647">
    <dxf>
      <font/>
    </dxf>
  </rfmt>
  <rfmt sheetId="5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5" start="0" length="0">
    <dxf>
      <fill>
        <patternFill patternType="solid">
          <bgColor rgb="FFF2F2F2"/>
        </patternFill>
      </fill>
    </dxf>
  </rfmt>
  <rfmt sheetId="5" sqref="V35" start="0" length="2147483647">
    <dxf>
      <font/>
    </dxf>
  </rfmt>
  <rfmt sheetId="5" sqref="V35" start="0" length="2147483647">
    <dxf>
      <font/>
    </dxf>
  </rfmt>
  <rfmt sheetId="5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35" start="0" length="0">
    <dxf>
      <fill>
        <patternFill patternType="solid">
          <bgColor rgb="FFF2F2F2"/>
        </patternFill>
      </fill>
    </dxf>
  </rfmt>
  <rfmt sheetId="5" sqref="W35" start="0" length="2147483647">
    <dxf>
      <font/>
    </dxf>
  </rfmt>
  <rfmt sheetId="5" sqref="W35" start="0" length="2147483647">
    <dxf>
      <font/>
    </dxf>
  </rfmt>
  <rfmt sheetId="5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35" start="0" length="0">
    <dxf>
      <fill>
        <patternFill patternType="solid">
          <bgColor rgb="FFF2F2F2"/>
        </patternFill>
      </fill>
    </dxf>
  </rfmt>
  <rfmt sheetId="5" sqref="X35" start="0" length="2147483647">
    <dxf>
      <font/>
    </dxf>
  </rfmt>
  <rfmt sheetId="5" sqref="X35" start="0" length="2147483647">
    <dxf>
      <font/>
    </dxf>
  </rfmt>
  <rfmt sheetId="5" sqref="Y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35" start="0" length="0">
    <dxf>
      <fill>
        <patternFill patternType="solid">
          <bgColor rgb="FFF2F2F2"/>
        </patternFill>
      </fill>
    </dxf>
  </rfmt>
  <rfmt sheetId="5" sqref="Y35" start="0" length="2147483647">
    <dxf>
      <font/>
    </dxf>
  </rfmt>
  <rfmt sheetId="5" sqref="Y35" start="0" length="2147483647">
    <dxf>
      <font/>
    </dxf>
  </rfmt>
  <rfmt sheetId="5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5" start="0" length="0">
    <dxf>
      <fill>
        <patternFill patternType="solid">
          <bgColor rgb="FFF2F2F2"/>
        </patternFill>
      </fill>
    </dxf>
  </rfmt>
  <rfmt sheetId="5" sqref="Z35" start="0" length="2147483647">
    <dxf>
      <font/>
    </dxf>
  </rfmt>
  <rfmt sheetId="5" sqref="Z35" start="0" length="2147483647">
    <dxf>
      <font/>
    </dxf>
  </rfmt>
  <rfmt sheetId="5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35" start="0" length="0">
    <dxf>
      <fill>
        <patternFill patternType="solid">
          <bgColor rgb="FFF2F2F2"/>
        </patternFill>
      </fill>
    </dxf>
  </rfmt>
  <rfmt sheetId="5" sqref="AA35" start="0" length="2147483647">
    <dxf>
      <font/>
    </dxf>
  </rfmt>
  <rfmt sheetId="5" sqref="AA35" start="0" length="2147483647">
    <dxf>
      <font/>
    </dxf>
  </rfmt>
  <rfmt sheetId="5" sqref="A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35" start="0" length="0">
    <dxf>
      <fill>
        <patternFill patternType="solid">
          <bgColor rgb="FFF2F2F2"/>
        </patternFill>
      </fill>
    </dxf>
  </rfmt>
  <rfmt sheetId="5" sqref="AB35" start="0" length="2147483647">
    <dxf>
      <font/>
    </dxf>
  </rfmt>
  <rfmt sheetId="5" sqref="AB35" start="0" length="2147483647">
    <dxf>
      <font/>
    </dxf>
  </rfmt>
  <rcc rId="5606" sId="5">
    <nc r="B35">
      <v>6116</v>
    </nc>
  </rcc>
  <rfmt sheetId="5" sqref="B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35" start="0" length="2147483647">
    <dxf>
      <font/>
    </dxf>
  </rfmt>
  <rfmt sheetId="5" sqref="B35" start="0" length="2147483647">
    <dxf>
      <font/>
    </dxf>
  </rfmt>
  <rcc rId="5607" sId="5">
    <nc r="C35" t="inlineStr">
      <is>
        <t>BT/A LN Equity</t>
      </is>
    </nc>
  </rcc>
  <rfmt sheetId="5" sqref="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35" start="0" length="2147483647">
    <dxf>
      <font/>
    </dxf>
  </rfmt>
  <rfmt sheetId="5" sqref="C35" start="0" length="2147483647">
    <dxf>
      <font/>
    </dxf>
  </rfmt>
  <rcc rId="5608" sId="5">
    <nc r="E35" t="inlineStr">
      <is>
        <t>BT</t>
      </is>
    </nc>
  </rcc>
  <rfmt sheetId="5" sqref="E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35" start="0" length="2147483647">
    <dxf>
      <font/>
    </dxf>
  </rfmt>
  <rfmt sheetId="5" sqref="E35" start="0" length="2147483647">
    <dxf>
      <font/>
    </dxf>
  </rfmt>
  <rcc rId="5609" sId="5">
    <nc r="D35">
      <f>_xll.BDP(C35,$D$3)</f>
    </nc>
  </rcc>
  <rfmt sheetId="5" sqref="D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35" start="0" length="2147483647">
    <dxf>
      <font/>
    </dxf>
  </rfmt>
  <rfmt sheetId="5" sqref="D35" start="0" length="2147483647">
    <dxf>
      <font/>
    </dxf>
  </rfmt>
  <rcc rId="5610" sId="5">
    <nc r="F35">
      <f>_xll.BDP(C35,$F$3)</f>
    </nc>
  </rcc>
  <rfmt sheetId="5" sqref="F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35" start="0" length="2147483647">
    <dxf>
      <font/>
    </dxf>
  </rfmt>
  <rfmt sheetId="5" sqref="F35" start="0" length="2147483647">
    <dxf>
      <font/>
    </dxf>
  </rfmt>
  <rcc rId="5611" sId="5">
    <nc r="G35">
      <f>_xll.BDP(C35,$G$3)</f>
    </nc>
  </rcc>
  <rfmt sheetId="5" sqref="G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35" start="0" length="2147483647">
    <dxf>
      <font/>
    </dxf>
  </rfmt>
  <rfmt sheetId="5" sqref="G35" start="0" length="2147483647">
    <dxf>
      <font/>
    </dxf>
  </rfmt>
  <rcc rId="5612" sId="5">
    <nc r="V35">
      <f>_xll.BDH(C35,$V$3,$D$1,$D$1)</f>
    </nc>
  </rcc>
  <rfmt sheetId="5" sqref="V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35" start="0" length="0">
    <dxf>
      <fill>
        <patternFill patternType="solid">
          <bgColor rgb="FFF2F2F2"/>
        </patternFill>
      </fill>
    </dxf>
  </rfmt>
  <rfmt sheetId="5" sqref="V35" start="0" length="2147483647">
    <dxf>
      <font/>
    </dxf>
  </rfmt>
  <rfmt sheetId="5" sqref="V35" start="0" length="2147483647">
    <dxf>
      <font/>
    </dxf>
  </rfmt>
  <rcc rId="5613" sId="5">
    <nc r="H35">
      <f>IF(OR(OR(G35="#N/A N/A",G35="#N/A Real Time"),OR(F35="#N/A N/A",F35="#N/A Real Time")),0,  G35 - F35)</f>
    </nc>
  </rcc>
  <rfmt sheetId="5" sqref="H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35" start="0" length="2147483647">
    <dxf>
      <font/>
    </dxf>
  </rfmt>
  <rfmt sheetId="5" sqref="H35" start="0" length="2147483647">
    <dxf>
      <font/>
    </dxf>
  </rfmt>
  <rcc rId="5614" sId="5">
    <nc r="I35">
      <f>IF(OR(F35=0,F35="#N/A N/A"),0,H35 / F35*100)</f>
    </nc>
  </rcc>
  <rfmt sheetId="5" sqref="I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35" start="0" length="2147483647">
    <dxf>
      <font/>
    </dxf>
  </rfmt>
  <rfmt sheetId="5" sqref="I35" start="0" length="2147483647">
    <dxf>
      <font/>
    </dxf>
  </rfmt>
  <rcc rId="5615" sId="5" numFmtId="4">
    <nc r="J35">
      <v>70000</v>
    </nc>
  </rcc>
  <rfmt sheetId="5" sqref="J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35" start="0" length="2147483647">
    <dxf>
      <font/>
    </dxf>
  </rfmt>
  <rfmt sheetId="5" sqref="J35" start="0" length="2147483647">
    <dxf>
      <font/>
    </dxf>
  </rfmt>
  <rcc rId="5616" sId="5">
    <nc r="K35">
      <f>CONCATENATE(D57,D35, " Curncy")</f>
    </nc>
  </rcc>
  <rfmt sheetId="5" sqref="K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35" start="0" length="2147483647">
    <dxf>
      <font/>
    </dxf>
  </rfmt>
  <rfmt sheetId="5" sqref="K35" start="0" length="2147483647">
    <dxf>
      <font/>
    </dxf>
  </rfmt>
  <rcc rId="5617" sId="5">
    <nc r="L35">
      <f>IF(D35 = D57,1,_xll.BDP(K35,$L$3))</f>
    </nc>
  </rcc>
  <rfmt sheetId="5" sqref="L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35" start="0" length="2147483647">
    <dxf>
      <font/>
    </dxf>
  </rfmt>
  <rfmt sheetId="5" sqref="L35" start="0" length="2147483647">
    <dxf>
      <font/>
    </dxf>
  </rfmt>
  <rcc rId="5618" sId="5">
    <nc r="M35">
      <f>IF(D35 = D57,1,_xll.BDP(K35,$M$3)*L35)</f>
    </nc>
  </rcc>
  <rfmt sheetId="5" sqref="M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35" start="0" length="2147483647">
    <dxf>
      <font/>
    </dxf>
  </rfmt>
  <rfmt sheetId="5" sqref="M35" start="0" length="2147483647">
    <dxf>
      <font/>
    </dxf>
  </rfmt>
  <rcc rId="5619" sId="5">
    <nc r="N35">
      <f>H35*J35*R35/M35</f>
    </nc>
  </rcc>
  <rfmt sheetId="5" sqref="N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35" start="0" length="2147483647">
    <dxf>
      <font/>
    </dxf>
  </rfmt>
  <rfmt sheetId="5" sqref="N35" start="0" length="2147483647">
    <dxf>
      <font/>
    </dxf>
  </rfmt>
  <rcc rId="5620" sId="5">
    <nc r="O35">
      <f>N35 / U57</f>
    </nc>
  </rcc>
  <rfmt sheetId="5" sqref="O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35" start="0" length="2147483647">
    <dxf>
      <font/>
    </dxf>
  </rfmt>
  <rfmt sheetId="5" sqref="O35" start="0" length="2147483647">
    <dxf>
      <font/>
    </dxf>
  </rfmt>
  <rcc rId="5621" sId="5">
    <nc r="P35">
      <f>IF(J35=0,0,G35*J35*R35/M35)</f>
    </nc>
  </rcc>
  <rfmt sheetId="5" sqref="P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35" start="0" length="2147483647">
    <dxf>
      <font/>
    </dxf>
  </rfmt>
  <rfmt sheetId="5" sqref="P35" start="0" length="2147483647">
    <dxf>
      <font/>
    </dxf>
  </rfmt>
  <rcc rId="5622" sId="5">
    <nc r="Q35">
      <f>P35 / U57*100</f>
    </nc>
  </rcc>
  <rfmt sheetId="5" sqref="Q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35" start="0" length="2147483647">
    <dxf>
      <font/>
    </dxf>
  </rfmt>
  <rfmt sheetId="5" sqref="Q35" start="0" length="2147483647">
    <dxf>
      <font/>
    </dxf>
  </rfmt>
  <rcc rId="5623" sId="5">
    <nc r="R35">
      <f>IF(EXACT(D35,UPPER(D35)),1,0.01)/T35</f>
    </nc>
  </rcc>
  <rfmt sheetId="5" sqref="R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35" start="0" length="2147483647">
    <dxf>
      <font/>
    </dxf>
  </rfmt>
  <rfmt sheetId="5" sqref="R35" start="0" length="2147483647">
    <dxf>
      <font/>
    </dxf>
  </rfmt>
  <rcc rId="5624" sId="5">
    <nc r="S35">
      <v>0</v>
    </nc>
  </rcc>
  <rfmt sheetId="5" sqref="S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35" start="0" length="2147483647">
    <dxf>
      <font/>
    </dxf>
  </rfmt>
  <rfmt sheetId="5" sqref="S35" start="0" length="2147483647">
    <dxf>
      <font/>
    </dxf>
  </rfmt>
  <rcc rId="5625" sId="5">
    <nc r="T35">
      <v>1</v>
    </nc>
  </rcc>
  <rfmt sheetId="5" sqref="T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35" start="0" length="2147483647">
    <dxf>
      <font/>
    </dxf>
  </rfmt>
  <rfmt sheetId="5" sqref="T35" start="0" length="2147483647">
    <dxf>
      <font/>
    </dxf>
  </rfmt>
  <rcc rId="5626" sId="5">
    <nc r="W35">
      <f>IF(OR(OR(F35="#N/A N/A",F35="#N/A Real Time"),OR(V35="#N/A N/A",V35="#N/A Real Time")),0,  F35 - V35)</f>
    </nc>
  </rcc>
  <rfmt sheetId="5" sqref="W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35" start="0" length="0">
    <dxf>
      <fill>
        <patternFill patternType="solid">
          <bgColor rgb="FFF2F2F2"/>
        </patternFill>
      </fill>
    </dxf>
  </rfmt>
  <rfmt sheetId="5" sqref="W35" start="0" length="2147483647">
    <dxf>
      <font/>
    </dxf>
  </rfmt>
  <rfmt sheetId="5" sqref="W35" start="0" length="2147483647">
    <dxf>
      <font/>
    </dxf>
  </rfmt>
  <rcc rId="5627" sId="5">
    <nc r="X35">
      <f>IF(OR(V35=0,V35="#N/A N/A"),0,W35 / V35*100)</f>
    </nc>
  </rcc>
  <rfmt sheetId="5" sqref="X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35" start="0" length="0">
    <dxf>
      <fill>
        <patternFill patternType="solid">
          <bgColor rgb="FFF2F2F2"/>
        </patternFill>
      </fill>
    </dxf>
  </rfmt>
  <rfmt sheetId="5" sqref="X35" start="0" length="2147483647">
    <dxf>
      <font/>
    </dxf>
  </rfmt>
  <rfmt sheetId="5" sqref="X35" start="0" length="2147483647">
    <dxf>
      <font/>
    </dxf>
  </rfmt>
  <rcc rId="5628" sId="5" numFmtId="4">
    <nc r="Y35">
      <v>70000</v>
    </nc>
  </rcc>
  <rfmt sheetId="5" sqref="Y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35" start="0" length="0">
    <dxf>
      <fill>
        <patternFill patternType="solid">
          <bgColor rgb="FFF2F2F2"/>
        </patternFill>
      </fill>
    </dxf>
  </rfmt>
  <rfmt sheetId="5" sqref="Y35" start="0" length="2147483647">
    <dxf>
      <font/>
    </dxf>
  </rfmt>
  <rfmt sheetId="5" sqref="Y35" start="0" length="2147483647">
    <dxf>
      <font/>
    </dxf>
  </rfmt>
  <rcc rId="5629" sId="5">
    <nc r="Z35">
      <f>IF(D35 = D57,1,_xll.BDP(K35,$Z$3)*L35)</f>
    </nc>
  </rcc>
  <rfmt sheetId="5" sqref="Z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35" start="0" length="0">
    <dxf>
      <fill>
        <patternFill patternType="solid">
          <bgColor rgb="FFF2F2F2"/>
        </patternFill>
      </fill>
    </dxf>
  </rfmt>
  <rfmt sheetId="5" sqref="Z35" start="0" length="2147483647">
    <dxf>
      <font/>
    </dxf>
  </rfmt>
  <rfmt sheetId="5" sqref="Z35" start="0" length="2147483647">
    <dxf>
      <font/>
    </dxf>
  </rfmt>
  <rcc rId="5630" sId="5">
    <nc r="AA35">
      <f>W35*Y35*R35/Z35 / AB57</f>
    </nc>
  </rcc>
  <rfmt sheetId="5" sqref="AA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35" start="0" length="0">
    <dxf>
      <fill>
        <patternFill patternType="solid">
          <bgColor rgb="FFF2F2F2"/>
        </patternFill>
      </fill>
    </dxf>
  </rfmt>
  <rfmt sheetId="5" sqref="AA35" start="0" length="2147483647">
    <dxf>
      <font/>
    </dxf>
  </rfmt>
  <rfmt sheetId="5" sqref="AA35" start="0" length="2147483647">
    <dxf>
      <font/>
    </dxf>
  </rfmt>
  <rcc rId="5631" sId="5" numFmtId="4">
    <oc r="J38">
      <v>5673</v>
    </oc>
    <nc r="J38">
      <v>0</v>
    </nc>
  </rcc>
  <rcc rId="5632" sId="5" numFmtId="4">
    <oc r="Y38">
      <v>5673</v>
    </oc>
    <nc r="Y38">
      <v>0</v>
    </nc>
  </rcc>
  <rcc rId="5633" sId="5" numFmtId="4">
    <oc r="J42">
      <v>927628</v>
    </oc>
    <nc r="J42">
      <v>625163</v>
    </nc>
  </rcc>
  <rcc rId="5634" sId="5" numFmtId="4">
    <oc r="Y42">
      <v>927628</v>
    </oc>
    <nc r="Y42">
      <v>625163</v>
    </nc>
  </rcc>
  <rcc rId="5635" sId="5" numFmtId="4">
    <oc r="J43">
      <v>26290</v>
    </oc>
    <nc r="J43">
      <v>9038</v>
    </nc>
  </rcc>
  <rcc rId="5636" sId="5" numFmtId="4">
    <oc r="Y43">
      <v>26290</v>
    </oc>
    <nc r="Y43">
      <v>9038</v>
    </nc>
  </rcc>
  <rcc rId="5637" sId="5" numFmtId="4">
    <oc r="J45">
      <v>37209</v>
    </oc>
    <nc r="J45">
      <v>25380</v>
    </nc>
  </rcc>
  <rcc rId="5638" sId="5" numFmtId="4">
    <oc r="Y45">
      <v>37209</v>
    </oc>
    <nc r="Y45">
      <v>26043</v>
    </nc>
  </rcc>
  <rcc rId="5639" sId="5" numFmtId="4">
    <oc r="J46">
      <v>212987</v>
    </oc>
    <nc r="J46">
      <v>163024</v>
    </nc>
  </rcc>
  <rcc rId="5640" sId="5" numFmtId="4">
    <oc r="Y46">
      <v>212987</v>
    </oc>
    <nc r="Y46">
      <v>163024</v>
    </nc>
  </rcc>
  <rrc rId="5641" sId="5" ref="A47:XFD47" action="insert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</rrc>
  <rfmt sheetId="5" sqref="A47:AB47" start="0" length="0">
    <dxf>
      <fill>
        <patternFill patternType="none">
          <bgColor indexed="65"/>
        </patternFill>
      </fill>
    </dxf>
  </rfmt>
  <rfmt sheetId="5" sqref="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7" start="0" length="2147483647">
    <dxf>
      <font/>
    </dxf>
  </rfmt>
  <rfmt sheetId="5" sqref="A47" start="0" length="2147483647">
    <dxf>
      <font/>
    </dxf>
  </rfmt>
  <rfmt sheetId="5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7" start="0" length="2147483647">
    <dxf>
      <font/>
    </dxf>
  </rfmt>
  <rfmt sheetId="5" sqref="B47" start="0" length="2147483647">
    <dxf>
      <font/>
    </dxf>
  </rfmt>
  <rfmt sheetId="5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7" start="0" length="2147483647">
    <dxf>
      <font/>
    </dxf>
  </rfmt>
  <rfmt sheetId="5" sqref="C47" start="0" length="2147483647">
    <dxf>
      <font/>
    </dxf>
  </rfmt>
  <rfmt sheetId="5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7" start="0" length="2147483647">
    <dxf>
      <font/>
    </dxf>
  </rfmt>
  <rfmt sheetId="5" sqref="D47" start="0" length="2147483647">
    <dxf>
      <font/>
    </dxf>
  </rfmt>
  <rfmt sheetId="5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7" start="0" length="2147483647">
    <dxf>
      <font/>
    </dxf>
  </rfmt>
  <rfmt sheetId="5" sqref="E47" start="0" length="2147483647">
    <dxf>
      <font/>
    </dxf>
  </rfmt>
  <rfmt sheetId="5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7" start="0" length="2147483647">
    <dxf>
      <font/>
    </dxf>
  </rfmt>
  <rfmt sheetId="5" sqref="F47" start="0" length="2147483647">
    <dxf>
      <font/>
    </dxf>
  </rfmt>
  <rfmt sheetId="5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7" start="0" length="2147483647">
    <dxf>
      <font/>
    </dxf>
  </rfmt>
  <rfmt sheetId="5" sqref="G47" start="0" length="2147483647">
    <dxf>
      <font/>
    </dxf>
  </rfmt>
  <rfmt sheetId="5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7" start="0" length="2147483647">
    <dxf>
      <font/>
    </dxf>
  </rfmt>
  <rfmt sheetId="5" sqref="H47" start="0" length="2147483647">
    <dxf>
      <font/>
    </dxf>
  </rfmt>
  <rfmt sheetId="5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7" start="0" length="2147483647">
    <dxf>
      <font/>
    </dxf>
  </rfmt>
  <rfmt sheetId="5" sqref="I47" start="0" length="2147483647">
    <dxf>
      <font/>
    </dxf>
  </rfmt>
  <rfmt sheetId="5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7" start="0" length="2147483647">
    <dxf>
      <font/>
    </dxf>
  </rfmt>
  <rfmt sheetId="5" sqref="J47" start="0" length="2147483647">
    <dxf>
      <font/>
    </dxf>
  </rfmt>
  <rfmt sheetId="5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7" start="0" length="2147483647">
    <dxf>
      <font/>
    </dxf>
  </rfmt>
  <rfmt sheetId="5" sqref="K47" start="0" length="2147483647">
    <dxf>
      <font/>
    </dxf>
  </rfmt>
  <rfmt sheetId="5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7" start="0" length="2147483647">
    <dxf>
      <font/>
    </dxf>
  </rfmt>
  <rfmt sheetId="5" sqref="L47" start="0" length="2147483647">
    <dxf>
      <font/>
    </dxf>
  </rfmt>
  <rfmt sheetId="5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7" start="0" length="2147483647">
    <dxf>
      <font/>
    </dxf>
  </rfmt>
  <rfmt sheetId="5" sqref="M47" start="0" length="2147483647">
    <dxf>
      <font/>
    </dxf>
  </rfmt>
  <rfmt sheetId="5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7" start="0" length="2147483647">
    <dxf>
      <font/>
    </dxf>
  </rfmt>
  <rfmt sheetId="5" sqref="N47" start="0" length="2147483647">
    <dxf>
      <font/>
    </dxf>
  </rfmt>
  <rfmt sheetId="5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7" start="0" length="2147483647">
    <dxf>
      <font/>
    </dxf>
  </rfmt>
  <rfmt sheetId="5" sqref="O47" start="0" length="2147483647">
    <dxf>
      <font/>
    </dxf>
  </rfmt>
  <rfmt sheetId="5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7" start="0" length="2147483647">
    <dxf>
      <font/>
    </dxf>
  </rfmt>
  <rfmt sheetId="5" sqref="P47" start="0" length="2147483647">
    <dxf>
      <font/>
    </dxf>
  </rfmt>
  <rfmt sheetId="5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7" start="0" length="2147483647">
    <dxf>
      <font/>
    </dxf>
  </rfmt>
  <rfmt sheetId="5" sqref="Q47" start="0" length="2147483647">
    <dxf>
      <font/>
    </dxf>
  </rfmt>
  <rfmt sheetId="5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7" start="0" length="2147483647">
    <dxf>
      <font/>
    </dxf>
  </rfmt>
  <rfmt sheetId="5" sqref="R47" start="0" length="2147483647">
    <dxf>
      <font/>
    </dxf>
  </rfmt>
  <rfmt sheetId="5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7" start="0" length="2147483647">
    <dxf>
      <font/>
    </dxf>
  </rfmt>
  <rfmt sheetId="5" sqref="S47" start="0" length="2147483647">
    <dxf>
      <font/>
    </dxf>
  </rfmt>
  <rfmt sheetId="5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7" start="0" length="2147483647">
    <dxf>
      <font/>
    </dxf>
  </rfmt>
  <rfmt sheetId="5" sqref="T47" start="0" length="2147483647">
    <dxf>
      <font/>
    </dxf>
  </rfmt>
  <rfmt sheetId="5" sqref="U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7" start="0" length="2147483647">
    <dxf>
      <font/>
    </dxf>
  </rfmt>
  <rfmt sheetId="5" sqref="U47" start="0" length="2147483647">
    <dxf>
      <font/>
    </dxf>
  </rfmt>
  <rfmt sheetId="5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7" start="0" length="0">
    <dxf>
      <fill>
        <patternFill patternType="solid">
          <bgColor rgb="FFF2F2F2"/>
        </patternFill>
      </fill>
    </dxf>
  </rfmt>
  <rfmt sheetId="5" sqref="V47" start="0" length="2147483647">
    <dxf>
      <font/>
    </dxf>
  </rfmt>
  <rfmt sheetId="5" sqref="V47" start="0" length="2147483647">
    <dxf>
      <font/>
    </dxf>
  </rfmt>
  <rfmt sheetId="5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7" start="0" length="0">
    <dxf>
      <fill>
        <patternFill patternType="solid">
          <bgColor rgb="FFF2F2F2"/>
        </patternFill>
      </fill>
    </dxf>
  </rfmt>
  <rfmt sheetId="5" sqref="W47" start="0" length="2147483647">
    <dxf>
      <font/>
    </dxf>
  </rfmt>
  <rfmt sheetId="5" sqref="W47" start="0" length="2147483647">
    <dxf>
      <font/>
    </dxf>
  </rfmt>
  <rfmt sheetId="5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7" start="0" length="0">
    <dxf>
      <fill>
        <patternFill patternType="solid">
          <bgColor rgb="FFF2F2F2"/>
        </patternFill>
      </fill>
    </dxf>
  </rfmt>
  <rfmt sheetId="5" sqref="X47" start="0" length="2147483647">
    <dxf>
      <font/>
    </dxf>
  </rfmt>
  <rfmt sheetId="5" sqref="X47" start="0" length="2147483647">
    <dxf>
      <font/>
    </dxf>
  </rfmt>
  <rfmt sheetId="5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7" start="0" length="0">
    <dxf>
      <fill>
        <patternFill patternType="solid">
          <bgColor rgb="FFF2F2F2"/>
        </patternFill>
      </fill>
    </dxf>
  </rfmt>
  <rfmt sheetId="5" sqref="Y47" start="0" length="2147483647">
    <dxf>
      <font/>
    </dxf>
  </rfmt>
  <rfmt sheetId="5" sqref="Y47" start="0" length="2147483647">
    <dxf>
      <font/>
    </dxf>
  </rfmt>
  <rfmt sheetId="5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7" start="0" length="0">
    <dxf>
      <fill>
        <patternFill patternType="solid">
          <bgColor rgb="FFF2F2F2"/>
        </patternFill>
      </fill>
    </dxf>
  </rfmt>
  <rfmt sheetId="5" sqref="Z47" start="0" length="2147483647">
    <dxf>
      <font/>
    </dxf>
  </rfmt>
  <rfmt sheetId="5" sqref="Z47" start="0" length="2147483647">
    <dxf>
      <font/>
    </dxf>
  </rfmt>
  <rfmt sheetId="5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7" start="0" length="0">
    <dxf>
      <fill>
        <patternFill patternType="solid">
          <bgColor rgb="FFF2F2F2"/>
        </patternFill>
      </fill>
    </dxf>
  </rfmt>
  <rfmt sheetId="5" sqref="AA47" start="0" length="2147483647">
    <dxf>
      <font/>
    </dxf>
  </rfmt>
  <rfmt sheetId="5" sqref="AA47" start="0" length="2147483647">
    <dxf>
      <font/>
    </dxf>
  </rfmt>
  <rfmt sheetId="5" sqref="A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7" start="0" length="0">
    <dxf>
      <fill>
        <patternFill patternType="solid">
          <bgColor rgb="FFF2F2F2"/>
        </patternFill>
      </fill>
    </dxf>
  </rfmt>
  <rfmt sheetId="5" sqref="AB47" start="0" length="2147483647">
    <dxf>
      <font/>
    </dxf>
  </rfmt>
  <rfmt sheetId="5" sqref="AB47" start="0" length="2147483647">
    <dxf>
      <font/>
    </dxf>
  </rfmt>
  <rcc rId="5642" sId="5">
    <nc r="B47">
      <v>26475</v>
    </nc>
  </rcc>
  <rfmt sheetId="5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7" start="0" length="2147483647">
    <dxf>
      <font/>
    </dxf>
  </rfmt>
  <rfmt sheetId="5" sqref="B47" start="0" length="2147483647">
    <dxf>
      <font/>
    </dxf>
  </rfmt>
  <rcc rId="5643" sId="5">
    <nc r="C47" t="inlineStr">
      <is>
        <t>TSTR LN Equity</t>
      </is>
    </nc>
  </rcc>
  <rfmt sheetId="5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7" start="0" length="2147483647">
    <dxf>
      <font/>
    </dxf>
  </rfmt>
  <rfmt sheetId="5" sqref="C47" start="0" length="2147483647">
    <dxf>
      <font/>
    </dxf>
  </rfmt>
  <rcc rId="5644" sId="5">
    <nc r="E47" t="inlineStr">
      <is>
        <t>Tri-Star Resources</t>
      </is>
    </nc>
  </rcc>
  <rfmt sheetId="5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7" start="0" length="2147483647">
    <dxf>
      <font/>
    </dxf>
  </rfmt>
  <rfmt sheetId="5" sqref="E47" start="0" length="2147483647">
    <dxf>
      <font/>
    </dxf>
  </rfmt>
  <rcc rId="5645" sId="5">
    <nc r="D47">
      <f>_xll.BDP(C47,$D$3)</f>
    </nc>
  </rcc>
  <rfmt sheetId="5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7" start="0" length="2147483647">
    <dxf>
      <font/>
    </dxf>
  </rfmt>
  <rfmt sheetId="5" sqref="D47" start="0" length="2147483647">
    <dxf>
      <font/>
    </dxf>
  </rfmt>
  <rcc rId="5646" sId="5">
    <nc r="F47">
      <f>_xll.BDP(C47,$F$3)</f>
    </nc>
  </rcc>
  <rfmt sheetId="5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7" start="0" length="2147483647">
    <dxf>
      <font/>
    </dxf>
  </rfmt>
  <rfmt sheetId="5" sqref="F47" start="0" length="2147483647">
    <dxf>
      <font/>
    </dxf>
  </rfmt>
  <rcc rId="5647" sId="5">
    <nc r="G47">
      <f>_xll.BDP(C47,$G$3)</f>
    </nc>
  </rcc>
  <rfmt sheetId="5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7" start="0" length="2147483647">
    <dxf>
      <font/>
    </dxf>
  </rfmt>
  <rfmt sheetId="5" sqref="G47" start="0" length="2147483647">
    <dxf>
      <font/>
    </dxf>
  </rfmt>
  <rcc rId="5648" sId="5">
    <nc r="V47">
      <f>_xll.BDH(C47,$V$3,$D$1,$D$1)</f>
    </nc>
  </rcc>
  <rfmt sheetId="5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7" start="0" length="0">
    <dxf>
      <fill>
        <patternFill patternType="solid">
          <bgColor rgb="FFF2F2F2"/>
        </patternFill>
      </fill>
    </dxf>
  </rfmt>
  <rfmt sheetId="5" sqref="V47" start="0" length="2147483647">
    <dxf>
      <font/>
    </dxf>
  </rfmt>
  <rfmt sheetId="5" sqref="V47" start="0" length="2147483647">
    <dxf>
      <font/>
    </dxf>
  </rfmt>
  <rcc rId="5649" sId="5">
    <nc r="H47">
      <f>IF(OR(OR(G47="#N/A N/A",G47="#N/A Real Time"),OR(F47="#N/A N/A",F47="#N/A Real Time")),0,  G47 - F47)</f>
    </nc>
  </rcc>
  <rfmt sheetId="5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7" start="0" length="2147483647">
    <dxf>
      <font/>
    </dxf>
  </rfmt>
  <rfmt sheetId="5" sqref="H47" start="0" length="2147483647">
    <dxf>
      <font/>
    </dxf>
  </rfmt>
  <rcc rId="5650" sId="5">
    <nc r="I47">
      <f>IF(OR(F47=0,F47="#N/A N/A"),0,H47 / F47*100)</f>
    </nc>
  </rcc>
  <rfmt sheetId="5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7" start="0" length="2147483647">
    <dxf>
      <font/>
    </dxf>
  </rfmt>
  <rfmt sheetId="5" sqref="I47" start="0" length="2147483647">
    <dxf>
      <font/>
    </dxf>
  </rfmt>
  <rcc rId="5651" sId="5" numFmtId="4">
    <nc r="J47">
      <v>606158</v>
    </nc>
  </rcc>
  <rfmt sheetId="5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7" start="0" length="2147483647">
    <dxf>
      <font/>
    </dxf>
  </rfmt>
  <rfmt sheetId="5" sqref="J47" start="0" length="2147483647">
    <dxf>
      <font/>
    </dxf>
  </rfmt>
  <rcc rId="5652" sId="5">
    <nc r="K47">
      <f>CONCATENATE(D58,D47, " Curncy")</f>
    </nc>
  </rcc>
  <rfmt sheetId="5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7" start="0" length="2147483647">
    <dxf>
      <font/>
    </dxf>
  </rfmt>
  <rfmt sheetId="5" sqref="K47" start="0" length="2147483647">
    <dxf>
      <font/>
    </dxf>
  </rfmt>
  <rcc rId="5653" sId="5">
    <nc r="L47">
      <f>IF(D47 = D58,1,_xll.BDP(K47,$L$3))</f>
    </nc>
  </rcc>
  <rfmt sheetId="5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7" start="0" length="2147483647">
    <dxf>
      <font/>
    </dxf>
  </rfmt>
  <rfmt sheetId="5" sqref="L47" start="0" length="2147483647">
    <dxf>
      <font/>
    </dxf>
  </rfmt>
  <rcc rId="5654" sId="5">
    <nc r="M47">
      <f>IF(D47 = D58,1,_xll.BDP(K47,$M$3)*L47)</f>
    </nc>
  </rcc>
  <rfmt sheetId="5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7" start="0" length="2147483647">
    <dxf>
      <font/>
    </dxf>
  </rfmt>
  <rfmt sheetId="5" sqref="M47" start="0" length="2147483647">
    <dxf>
      <font/>
    </dxf>
  </rfmt>
  <rcc rId="5655" sId="5">
    <nc r="N47">
      <f>H47*J47*R47/M47</f>
    </nc>
  </rcc>
  <rfmt sheetId="5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7" start="0" length="2147483647">
    <dxf>
      <font/>
    </dxf>
  </rfmt>
  <rfmt sheetId="5" sqref="N47" start="0" length="2147483647">
    <dxf>
      <font/>
    </dxf>
  </rfmt>
  <rcc rId="5656" sId="5">
    <nc r="O47">
      <f>N47 / U58</f>
    </nc>
  </rcc>
  <rfmt sheetId="5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7" start="0" length="2147483647">
    <dxf>
      <font/>
    </dxf>
  </rfmt>
  <rfmt sheetId="5" sqref="O47" start="0" length="2147483647">
    <dxf>
      <font/>
    </dxf>
  </rfmt>
  <rcc rId="5657" sId="5">
    <nc r="P47">
      <f>IF(J47=0,0,G47*J47*R47/M47)</f>
    </nc>
  </rcc>
  <rfmt sheetId="5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7" start="0" length="2147483647">
    <dxf>
      <font/>
    </dxf>
  </rfmt>
  <rfmt sheetId="5" sqref="P47" start="0" length="2147483647">
    <dxf>
      <font/>
    </dxf>
  </rfmt>
  <rcc rId="5658" sId="5">
    <nc r="Q47">
      <f>P47 / U58*100</f>
    </nc>
  </rcc>
  <rfmt sheetId="5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7" start="0" length="2147483647">
    <dxf>
      <font/>
    </dxf>
  </rfmt>
  <rfmt sheetId="5" sqref="Q47" start="0" length="2147483647">
    <dxf>
      <font/>
    </dxf>
  </rfmt>
  <rcc rId="5659" sId="5">
    <nc r="R47">
      <f>IF(EXACT(D47,UPPER(D47)),1,0.01)/T47</f>
    </nc>
  </rcc>
  <rfmt sheetId="5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7" start="0" length="2147483647">
    <dxf>
      <font/>
    </dxf>
  </rfmt>
  <rfmt sheetId="5" sqref="R47" start="0" length="2147483647">
    <dxf>
      <font/>
    </dxf>
  </rfmt>
  <rcc rId="5660" sId="5">
    <nc r="S47">
      <v>0</v>
    </nc>
  </rcc>
  <rfmt sheetId="5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7" start="0" length="2147483647">
    <dxf>
      <font/>
    </dxf>
  </rfmt>
  <rfmt sheetId="5" sqref="S47" start="0" length="2147483647">
    <dxf>
      <font/>
    </dxf>
  </rfmt>
  <rcc rId="5661" sId="5">
    <nc r="T47">
      <v>1</v>
    </nc>
  </rcc>
  <rfmt sheetId="5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7" start="0" length="2147483647">
    <dxf>
      <font/>
    </dxf>
  </rfmt>
  <rfmt sheetId="5" sqref="T47" start="0" length="2147483647">
    <dxf>
      <font/>
    </dxf>
  </rfmt>
  <rcc rId="5662" sId="5">
    <nc r="W47">
      <f>IF(OR(OR(F47="#N/A N/A",F47="#N/A Real Time"),OR(V47="#N/A N/A",V47="#N/A Real Time")),0,  F47 - V47)</f>
    </nc>
  </rcc>
  <rfmt sheetId="5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7" start="0" length="0">
    <dxf>
      <fill>
        <patternFill patternType="solid">
          <bgColor rgb="FFF2F2F2"/>
        </patternFill>
      </fill>
    </dxf>
  </rfmt>
  <rfmt sheetId="5" sqref="W47" start="0" length="2147483647">
    <dxf>
      <font/>
    </dxf>
  </rfmt>
  <rfmt sheetId="5" sqref="W47" start="0" length="2147483647">
    <dxf>
      <font/>
    </dxf>
  </rfmt>
  <rcc rId="5663" sId="5">
    <nc r="X47">
      <f>IF(OR(V47=0,V47="#N/A N/A"),0,W47 / V47*100)</f>
    </nc>
  </rcc>
  <rfmt sheetId="5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7" start="0" length="0">
    <dxf>
      <fill>
        <patternFill patternType="solid">
          <bgColor rgb="FFF2F2F2"/>
        </patternFill>
      </fill>
    </dxf>
  </rfmt>
  <rfmt sheetId="5" sqref="X47" start="0" length="2147483647">
    <dxf>
      <font/>
    </dxf>
  </rfmt>
  <rfmt sheetId="5" sqref="X47" start="0" length="2147483647">
    <dxf>
      <font/>
    </dxf>
  </rfmt>
  <rcc rId="5664" sId="5" numFmtId="4">
    <nc r="Y47">
      <v>606158</v>
    </nc>
  </rcc>
  <rfmt sheetId="5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7" start="0" length="0">
    <dxf>
      <fill>
        <patternFill patternType="solid">
          <bgColor rgb="FFF2F2F2"/>
        </patternFill>
      </fill>
    </dxf>
  </rfmt>
  <rfmt sheetId="5" sqref="Y47" start="0" length="2147483647">
    <dxf>
      <font/>
    </dxf>
  </rfmt>
  <rfmt sheetId="5" sqref="Y47" start="0" length="2147483647">
    <dxf>
      <font/>
    </dxf>
  </rfmt>
  <rcc rId="5665" sId="5">
    <nc r="Z47">
      <f>IF(D47 = D58,1,_xll.BDP(K47,$Z$3)*L47)</f>
    </nc>
  </rcc>
  <rfmt sheetId="5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7" start="0" length="0">
    <dxf>
      <fill>
        <patternFill patternType="solid">
          <bgColor rgb="FFF2F2F2"/>
        </patternFill>
      </fill>
    </dxf>
  </rfmt>
  <rfmt sheetId="5" sqref="Z47" start="0" length="2147483647">
    <dxf>
      <font/>
    </dxf>
  </rfmt>
  <rfmt sheetId="5" sqref="Z47" start="0" length="2147483647">
    <dxf>
      <font/>
    </dxf>
  </rfmt>
  <rcc rId="5666" sId="5">
    <nc r="AA47">
      <f>W47*Y47*R47/Z47 / AB58</f>
    </nc>
  </rcc>
  <rfmt sheetId="5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7" start="0" length="0">
    <dxf>
      <fill>
        <patternFill patternType="solid">
          <bgColor rgb="FFF2F2F2"/>
        </patternFill>
      </fill>
    </dxf>
  </rfmt>
  <rfmt sheetId="5" sqref="AA47" start="0" length="2147483647">
    <dxf>
      <font/>
    </dxf>
  </rfmt>
  <rfmt sheetId="5" sqref="AA47" start="0" length="2147483647">
    <dxf>
      <font/>
    </dxf>
  </rfmt>
  <rcc rId="5667" sId="5" numFmtId="4">
    <oc r="J49">
      <v>484574</v>
    </oc>
    <nc r="J49">
      <v>258893</v>
    </nc>
  </rcc>
  <rcc rId="5668" sId="5" numFmtId="4">
    <oc r="Y49">
      <v>484574</v>
    </oc>
    <nc r="Y49">
      <v>258893</v>
    </nc>
  </rcc>
  <rrc rId="5669" sId="5" ref="A38:XFD38" action="deleteRow"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38:XFD38" start="0" length="0"/>
    <rcc rId="0" sId="5">
      <nc r="B38">
        <v>6295</v>
      </nc>
    </rcc>
    <rcc rId="0" sId="5">
      <nc r="C38" t="inlineStr">
        <is>
          <t>GBS LN Equity</t>
        </is>
      </nc>
    </rcc>
    <rcc rId="0" sId="5">
      <nc r="D38">
        <f>_xll.BDP(C38,$D$3)</f>
      </nc>
    </rcc>
    <rcc rId="0" sId="5">
      <nc r="E38" t="inlineStr">
        <is>
          <t>Gold Bullion Securities</t>
        </is>
      </nc>
    </rcc>
    <rcc rId="0" sId="5" s="1" dxf="1">
      <nc r="F38">
        <f>_xll.BDP(C38,$F$3)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G38">
        <f>_xll.BDP(C38,$G$3)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5" s="1" dxf="1">
      <nc r="H38">
        <f>IF(OR(OR(G38="#N/A N/A",G38="#N/A Real Time"),OR(F38="#N/A N/A",F38="#N/A Real Time")),0,  G38 - F38)</f>
      </nc>
      <ndxf>
        <font>
          <sz val="9"/>
          <color theme="1"/>
          <name val="Arial"/>
          <scheme val="none"/>
        </font>
        <numFmt numFmtId="2" formatCode="0.00"/>
      </ndxf>
    </rcc>
    <rcc rId="0" sId="5" s="1" dxf="1">
      <nc r="I38">
        <f>IF(OR(F38=0,F38="#N/A N/A"),0,H38 / F38*100)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5" s="1" dxf="1" numFmtId="4">
      <nc r="J3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>
      <nc r="K38">
        <f>CONCATENATE(D58,D38, " Curncy")</f>
      </nc>
    </rcc>
    <rcc rId="0" sId="5">
      <nc r="L38">
        <f>IF(D38 = D58,1,_xll.BDP(K38,$L$3))</f>
      </nc>
    </rcc>
    <rcc rId="0" sId="5" s="1" dxf="1">
      <nc r="M38">
        <f>IF(D38 = D58,1,_xll.BDP(K38,$M$3)*L38)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5" s="1" dxf="1">
      <nc r="N38">
        <f>H38*J38*R38/M38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5" s="1" dxf="1">
      <nc r="O38">
        <f>N38 / U58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5" s="1" dxf="1">
      <nc r="P38">
        <f>IF(J38=0,0,G38*J38*R38/M38)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5" s="1" dxf="1">
      <nc r="Q38">
        <f>P38 / U58*100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5">
      <nc r="R38">
        <f>IF(EXACT(D38,UPPER(D38)),1,0.01)/T38</f>
      </nc>
    </rcc>
    <rcc rId="0" sId="5">
      <nc r="S38">
        <v>0</v>
      </nc>
    </rcc>
    <rcc rId="0" sId="5">
      <nc r="T38">
        <v>1</v>
      </nc>
    </rcc>
    <rcc rId="0" sId="5" s="1" dxf="1">
      <nc r="V38">
        <f>_xll.BDH(C38,$V$3,$D$1,$D$1)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W38">
        <f>IF(OR(OR(F38="#N/A N/A",F38="#N/A Real Time"),OR(V38="#N/A N/A",V38="#N/A Real Time")),0,  F38 - V38)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5" s="1" dxf="1">
      <nc r="X38">
        <f>IF(OR(V38=0,V38="#N/A N/A"),0,W38 / V38*100)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5" s="1" dxf="1" numFmtId="4">
      <nc r="Y3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5" s="1" dxf="1">
      <nc r="Z38">
        <f>IF(D38 = D58,1,_xll.BDP(K38,$Z$3)*L38)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5" s="1" dxf="1">
      <nc r="AA38">
        <f>W38*Y38*R38/Z38 / AB58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5" sqref="AB38" start="0" length="0">
      <dxf>
        <fill>
          <patternFill patternType="solid">
            <bgColor rgb="FFF2F2F2"/>
          </patternFill>
        </fill>
      </dxf>
    </rfmt>
  </rrc>
  <rfmt sheetId="5" sqref="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49" start="0" length="2147483647">
    <dxf>
      <font>
        <b/>
      </font>
    </dxf>
  </rfmt>
  <rfmt sheetId="5" sqref="A49" start="0" length="2147483647">
    <dxf>
      <font/>
    </dxf>
  </rfmt>
  <rfmt sheetId="5" sqref="A49" start="0" length="0">
    <dxf>
      <border>
        <left/>
        <right/>
        <top style="thin">
          <color indexed="64"/>
        </top>
        <bottom/>
      </border>
    </dxf>
  </rfmt>
  <rfmt sheetId="5" sqref="A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49" start="0" length="2147483647">
    <dxf>
      <font>
        <b/>
      </font>
    </dxf>
  </rfmt>
  <rfmt sheetId="5" sqref="B49" start="0" length="2147483647">
    <dxf>
      <font/>
    </dxf>
  </rfmt>
  <rfmt sheetId="5" sqref="B49" start="0" length="0">
    <dxf>
      <border>
        <left/>
        <right/>
        <top style="thin">
          <color indexed="64"/>
        </top>
        <bottom/>
      </border>
    </dxf>
  </rfmt>
  <rfmt sheetId="5" sqref="B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C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49" start="0" length="2147483647">
    <dxf>
      <font>
        <b/>
      </font>
    </dxf>
  </rfmt>
  <rfmt sheetId="5" sqref="C49" start="0" length="2147483647">
    <dxf>
      <font/>
    </dxf>
  </rfmt>
  <rfmt sheetId="5" sqref="C49" start="0" length="0">
    <dxf>
      <border>
        <left/>
        <right/>
        <top style="thin">
          <color indexed="64"/>
        </top>
        <bottom/>
      </border>
    </dxf>
  </rfmt>
  <rfmt sheetId="5" sqref="C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D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49" start="0" length="2147483647">
    <dxf>
      <font>
        <b/>
      </font>
    </dxf>
  </rfmt>
  <rfmt sheetId="5" sqref="D49" start="0" length="2147483647">
    <dxf>
      <font/>
    </dxf>
  </rfmt>
  <rfmt sheetId="5" sqref="D49" start="0" length="0">
    <dxf>
      <border>
        <left/>
        <right/>
        <top style="thin">
          <color indexed="64"/>
        </top>
        <bottom/>
      </border>
    </dxf>
  </rfmt>
  <rfmt sheetId="5" sqref="D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E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49" start="0" length="2147483647">
    <dxf>
      <font>
        <b/>
      </font>
    </dxf>
  </rfmt>
  <rfmt sheetId="5" sqref="E49" start="0" length="2147483647">
    <dxf>
      <font/>
    </dxf>
  </rfmt>
  <rfmt sheetId="5" sqref="E49" start="0" length="0">
    <dxf>
      <border>
        <left/>
        <right/>
        <top style="thin">
          <color indexed="64"/>
        </top>
        <bottom/>
      </border>
    </dxf>
  </rfmt>
  <rfmt sheetId="5" sqref="E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F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49" start="0" length="2147483647">
    <dxf>
      <font>
        <b/>
      </font>
    </dxf>
  </rfmt>
  <rfmt sheetId="5" sqref="F49" start="0" length="2147483647">
    <dxf>
      <font/>
    </dxf>
  </rfmt>
  <rfmt sheetId="5" sqref="F49" start="0" length="0">
    <dxf>
      <border>
        <left/>
        <right/>
        <top style="thin">
          <color indexed="64"/>
        </top>
        <bottom/>
      </border>
    </dxf>
  </rfmt>
  <rfmt sheetId="5" sqref="F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G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49" start="0" length="2147483647">
    <dxf>
      <font>
        <b/>
      </font>
    </dxf>
  </rfmt>
  <rfmt sheetId="5" sqref="G49" start="0" length="2147483647">
    <dxf>
      <font/>
    </dxf>
  </rfmt>
  <rfmt sheetId="5" sqref="G49" start="0" length="0">
    <dxf>
      <border>
        <left/>
        <right/>
        <top style="thin">
          <color indexed="64"/>
        </top>
        <bottom/>
      </border>
    </dxf>
  </rfmt>
  <rfmt sheetId="5" sqref="G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H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49" start="0" length="2147483647">
    <dxf>
      <font>
        <b/>
      </font>
    </dxf>
  </rfmt>
  <rfmt sheetId="5" sqref="H49" start="0" length="2147483647">
    <dxf>
      <font/>
    </dxf>
  </rfmt>
  <rfmt sheetId="5" sqref="H49" start="0" length="0">
    <dxf>
      <border>
        <left/>
        <right/>
        <top style="thin">
          <color indexed="64"/>
        </top>
        <bottom/>
      </border>
    </dxf>
  </rfmt>
  <rfmt sheetId="5" sqref="H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I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49" start="0" length="2147483647">
    <dxf>
      <font>
        <b/>
      </font>
    </dxf>
  </rfmt>
  <rfmt sheetId="5" sqref="I49" start="0" length="2147483647">
    <dxf>
      <font/>
    </dxf>
  </rfmt>
  <rfmt sheetId="5" sqref="I49" start="0" length="0">
    <dxf>
      <border>
        <left/>
        <right/>
        <top style="thin">
          <color indexed="64"/>
        </top>
        <bottom/>
      </border>
    </dxf>
  </rfmt>
  <rfmt sheetId="5" sqref="I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J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49" start="0" length="2147483647">
    <dxf>
      <font>
        <b/>
      </font>
    </dxf>
  </rfmt>
  <rfmt sheetId="5" sqref="J49" start="0" length="2147483647">
    <dxf>
      <font/>
    </dxf>
  </rfmt>
  <rfmt sheetId="5" sqref="J49" start="0" length="0">
    <dxf>
      <border>
        <left/>
        <right/>
        <top style="thin">
          <color indexed="64"/>
        </top>
        <bottom/>
      </border>
    </dxf>
  </rfmt>
  <rfmt sheetId="5" sqref="J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K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49" start="0" length="2147483647">
    <dxf>
      <font>
        <b/>
      </font>
    </dxf>
  </rfmt>
  <rfmt sheetId="5" sqref="K49" start="0" length="2147483647">
    <dxf>
      <font/>
    </dxf>
  </rfmt>
  <rfmt sheetId="5" sqref="K49" start="0" length="0">
    <dxf>
      <border>
        <left/>
        <right/>
        <top style="thin">
          <color indexed="64"/>
        </top>
        <bottom/>
      </border>
    </dxf>
  </rfmt>
  <rfmt sheetId="5" sqref="K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L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49" start="0" length="2147483647">
    <dxf>
      <font>
        <b/>
      </font>
    </dxf>
  </rfmt>
  <rfmt sheetId="5" sqref="L49" start="0" length="2147483647">
    <dxf>
      <font/>
    </dxf>
  </rfmt>
  <rfmt sheetId="5" sqref="L49" start="0" length="0">
    <dxf>
      <border>
        <left/>
        <right/>
        <top style="thin">
          <color indexed="64"/>
        </top>
        <bottom/>
      </border>
    </dxf>
  </rfmt>
  <rfmt sheetId="5" sqref="L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M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49" start="0" length="2147483647">
    <dxf>
      <font>
        <b/>
      </font>
    </dxf>
  </rfmt>
  <rfmt sheetId="5" sqref="M49" start="0" length="2147483647">
    <dxf>
      <font/>
    </dxf>
  </rfmt>
  <rfmt sheetId="5" sqref="M49" start="0" length="0">
    <dxf>
      <border>
        <left/>
        <right/>
        <top style="thin">
          <color indexed="64"/>
        </top>
        <bottom/>
      </border>
    </dxf>
  </rfmt>
  <rfmt sheetId="5" sqref="M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0" sId="5">
    <oc r="N49">
      <f xml:space="preserve"> SUM(N31:N48)</f>
    </oc>
    <nc r="N49">
      <f xml:space="preserve"> SUM(N31:N48)</f>
    </nc>
  </rcc>
  <rfmt sheetId="5" sqref="N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49" start="0" length="2147483647">
    <dxf>
      <font>
        <b/>
      </font>
    </dxf>
  </rfmt>
  <rfmt sheetId="5" sqref="N49" start="0" length="2147483647">
    <dxf>
      <font/>
    </dxf>
  </rfmt>
  <rfmt sheetId="5" sqref="N49" start="0" length="0">
    <dxf>
      <border>
        <left/>
        <right/>
        <top style="thin">
          <color indexed="64"/>
        </top>
        <bottom/>
      </border>
    </dxf>
  </rfmt>
  <rfmt sheetId="5" sqref="N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1" sId="5">
    <oc r="O49">
      <f xml:space="preserve"> SUM(O31:O48)</f>
    </oc>
    <nc r="O49">
      <f xml:space="preserve"> SUM(O31:O48)</f>
    </nc>
  </rcc>
  <rfmt sheetId="5" sqref="O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49" start="0" length="2147483647">
    <dxf>
      <font/>
    </dxf>
  </rfmt>
  <rfmt sheetId="5" sqref="O49" start="0" length="2147483647">
    <dxf>
      <font/>
    </dxf>
  </rfmt>
  <rfmt sheetId="5" sqref="O49" start="0" length="0">
    <dxf>
      <border>
        <left/>
        <right/>
        <top style="thin">
          <color indexed="64"/>
        </top>
        <bottom/>
      </border>
    </dxf>
  </rfmt>
  <rfmt sheetId="5" sqref="O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2" sId="5">
    <oc r="P49">
      <f xml:space="preserve"> SUM(P31:P48)</f>
    </oc>
    <nc r="P49">
      <f xml:space="preserve"> SUM(P31:P48)</f>
    </nc>
  </rcc>
  <rfmt sheetId="5" sqref="P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49" start="0" length="2147483647">
    <dxf>
      <font>
        <b/>
      </font>
    </dxf>
  </rfmt>
  <rfmt sheetId="5" sqref="P49" start="0" length="2147483647">
    <dxf>
      <font/>
    </dxf>
  </rfmt>
  <rfmt sheetId="5" sqref="P49" start="0" length="0">
    <dxf>
      <border>
        <left/>
        <right/>
        <top style="thin">
          <color indexed="64"/>
        </top>
        <bottom/>
      </border>
    </dxf>
  </rfmt>
  <rfmt sheetId="5" sqref="P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3" sId="5">
    <oc r="Q49">
      <f xml:space="preserve"> SUM(Q31:Q48)</f>
    </oc>
    <nc r="Q49">
      <f xml:space="preserve"> SUM(Q31:Q48)</f>
    </nc>
  </rcc>
  <rfmt sheetId="5" sqref="Q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49" start="0" length="2147483647">
    <dxf>
      <font>
        <b/>
      </font>
    </dxf>
  </rfmt>
  <rfmt sheetId="5" sqref="Q49" start="0" length="2147483647">
    <dxf>
      <font/>
    </dxf>
  </rfmt>
  <rfmt sheetId="5" sqref="Q49" start="0" length="0">
    <dxf>
      <border>
        <left/>
        <right/>
        <top style="thin">
          <color indexed="64"/>
        </top>
        <bottom/>
      </border>
    </dxf>
  </rfmt>
  <rfmt sheetId="5" sqref="Q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R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49" start="0" length="2147483647">
    <dxf>
      <font>
        <b/>
      </font>
    </dxf>
  </rfmt>
  <rfmt sheetId="5" sqref="R49" start="0" length="2147483647">
    <dxf>
      <font/>
    </dxf>
  </rfmt>
  <rfmt sheetId="5" sqref="R49" start="0" length="0">
    <dxf>
      <border>
        <left/>
        <right/>
        <top style="thin">
          <color indexed="64"/>
        </top>
        <bottom/>
      </border>
    </dxf>
  </rfmt>
  <rfmt sheetId="5" sqref="R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S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49" start="0" length="2147483647">
    <dxf>
      <font>
        <b/>
      </font>
    </dxf>
  </rfmt>
  <rfmt sheetId="5" sqref="S49" start="0" length="2147483647">
    <dxf>
      <font/>
    </dxf>
  </rfmt>
  <rfmt sheetId="5" sqref="S49" start="0" length="0">
    <dxf>
      <border>
        <left/>
        <right/>
        <top style="thin">
          <color indexed="64"/>
        </top>
        <bottom/>
      </border>
    </dxf>
  </rfmt>
  <rfmt sheetId="5" sqref="S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T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49" start="0" length="2147483647">
    <dxf>
      <font>
        <b/>
      </font>
    </dxf>
  </rfmt>
  <rfmt sheetId="5" sqref="T49" start="0" length="2147483647">
    <dxf>
      <font/>
    </dxf>
  </rfmt>
  <rfmt sheetId="5" sqref="T49" start="0" length="0">
    <dxf>
      <border>
        <left/>
        <right/>
        <top style="thin">
          <color indexed="64"/>
        </top>
        <bottom/>
      </border>
    </dxf>
  </rfmt>
  <rfmt sheetId="5" sqref="T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U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49" start="0" length="2147483647">
    <dxf>
      <font>
        <b/>
      </font>
    </dxf>
  </rfmt>
  <rfmt sheetId="5" sqref="U49" start="0" length="2147483647">
    <dxf>
      <font/>
    </dxf>
  </rfmt>
  <rfmt sheetId="5" sqref="U49" start="0" length="0">
    <dxf>
      <border>
        <left/>
        <right/>
        <top style="thin">
          <color indexed="64"/>
        </top>
        <bottom/>
      </border>
    </dxf>
  </rfmt>
  <rfmt sheetId="5" sqref="U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V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49" start="0" length="0">
    <dxf>
      <fill>
        <patternFill patternType="solid">
          <bgColor rgb="FFF2F2F2"/>
        </patternFill>
      </fill>
    </dxf>
  </rfmt>
  <rfmt sheetId="5" sqref="V49" start="0" length="2147483647">
    <dxf>
      <font>
        <b/>
      </font>
    </dxf>
  </rfmt>
  <rfmt sheetId="5" sqref="V49" start="0" length="2147483647">
    <dxf>
      <font/>
    </dxf>
  </rfmt>
  <rfmt sheetId="5" sqref="V49" start="0" length="0">
    <dxf>
      <border>
        <left/>
        <right/>
        <top style="thin">
          <color indexed="64"/>
        </top>
        <bottom/>
      </border>
    </dxf>
  </rfmt>
  <rfmt sheetId="5" sqref="V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W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49" start="0" length="0">
    <dxf>
      <fill>
        <patternFill patternType="solid">
          <bgColor rgb="FFF2F2F2"/>
        </patternFill>
      </fill>
    </dxf>
  </rfmt>
  <rfmt sheetId="5" sqref="W49" start="0" length="2147483647">
    <dxf>
      <font>
        <b/>
      </font>
    </dxf>
  </rfmt>
  <rfmt sheetId="5" sqref="W49" start="0" length="2147483647">
    <dxf>
      <font/>
    </dxf>
  </rfmt>
  <rfmt sheetId="5" sqref="W49" start="0" length="0">
    <dxf>
      <border>
        <left/>
        <right/>
        <top style="thin">
          <color indexed="64"/>
        </top>
        <bottom/>
      </border>
    </dxf>
  </rfmt>
  <rfmt sheetId="5" sqref="W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X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49" start="0" length="0">
    <dxf>
      <fill>
        <patternFill patternType="solid">
          <bgColor rgb="FFF2F2F2"/>
        </patternFill>
      </fill>
    </dxf>
  </rfmt>
  <rfmt sheetId="5" sqref="X49" start="0" length="2147483647">
    <dxf>
      <font>
        <b/>
      </font>
    </dxf>
  </rfmt>
  <rfmt sheetId="5" sqref="X49" start="0" length="2147483647">
    <dxf>
      <font/>
    </dxf>
  </rfmt>
  <rfmt sheetId="5" sqref="X49" start="0" length="0">
    <dxf>
      <border>
        <left/>
        <right/>
        <top style="thin">
          <color indexed="64"/>
        </top>
        <bottom/>
      </border>
    </dxf>
  </rfmt>
  <rfmt sheetId="5" sqref="X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Y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49" start="0" length="0">
    <dxf>
      <fill>
        <patternFill patternType="solid">
          <bgColor rgb="FFF2F2F2"/>
        </patternFill>
      </fill>
    </dxf>
  </rfmt>
  <rfmt sheetId="5" sqref="Y49" start="0" length="2147483647">
    <dxf>
      <font>
        <b/>
      </font>
    </dxf>
  </rfmt>
  <rfmt sheetId="5" sqref="Y49" start="0" length="2147483647">
    <dxf>
      <font/>
    </dxf>
  </rfmt>
  <rfmt sheetId="5" sqref="Y49" start="0" length="0">
    <dxf>
      <border>
        <left/>
        <right/>
        <top style="thin">
          <color indexed="64"/>
        </top>
        <bottom/>
      </border>
    </dxf>
  </rfmt>
  <rfmt sheetId="5" sqref="Y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Z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49" start="0" length="0">
    <dxf>
      <fill>
        <patternFill patternType="solid">
          <bgColor rgb="FFF2F2F2"/>
        </patternFill>
      </fill>
    </dxf>
  </rfmt>
  <rfmt sheetId="5" sqref="Z49" start="0" length="2147483647">
    <dxf>
      <font>
        <b/>
      </font>
    </dxf>
  </rfmt>
  <rfmt sheetId="5" sqref="Z49" start="0" length="2147483647">
    <dxf>
      <font/>
    </dxf>
  </rfmt>
  <rfmt sheetId="5" sqref="Z49" start="0" length="0">
    <dxf>
      <border>
        <left/>
        <right/>
        <top style="thin">
          <color indexed="64"/>
        </top>
        <bottom/>
      </border>
    </dxf>
  </rfmt>
  <rfmt sheetId="5" sqref="Z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4" sId="5">
    <oc r="AA49">
      <f xml:space="preserve"> SUM(AA31:AA48)</f>
    </oc>
    <nc r="AA49">
      <f xml:space="preserve"> SUM(AA31:AA48)</f>
    </nc>
  </rcc>
  <rfmt sheetId="5" sqref="AA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49" start="0" length="0">
    <dxf>
      <fill>
        <patternFill patternType="solid">
          <bgColor rgb="FFF2F2F2"/>
        </patternFill>
      </fill>
    </dxf>
  </rfmt>
  <rfmt sheetId="5" sqref="AA49" start="0" length="2147483647">
    <dxf>
      <font/>
    </dxf>
  </rfmt>
  <rfmt sheetId="5" sqref="AA49" start="0" length="2147483647">
    <dxf>
      <font/>
    </dxf>
  </rfmt>
  <rfmt sheetId="5" sqref="AA49" start="0" length="0">
    <dxf>
      <border>
        <left/>
        <right/>
        <top style="thin">
          <color indexed="64"/>
        </top>
        <bottom/>
      </border>
    </dxf>
  </rfmt>
  <rfmt sheetId="5" sqref="AA49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5" sqref="AB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49" start="0" length="0">
    <dxf>
      <fill>
        <patternFill patternType="solid">
          <bgColor rgb="FFF2F2F2"/>
        </patternFill>
      </fill>
    </dxf>
  </rfmt>
  <rfmt sheetId="5" sqref="AB49" start="0" length="2147483647">
    <dxf>
      <font>
        <b/>
      </font>
    </dxf>
  </rfmt>
  <rfmt sheetId="5" sqref="AB49" start="0" length="2147483647">
    <dxf>
      <font/>
    </dxf>
  </rfmt>
  <rfmt sheetId="5" sqref="AB49" start="0" length="0">
    <dxf>
      <border>
        <left/>
        <right/>
        <top style="thin">
          <color indexed="64"/>
        </top>
        <bottom/>
      </border>
    </dxf>
  </rfmt>
  <rfmt sheetId="5" sqref="AB49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675" sId="5" numFmtId="4">
    <oc r="J51">
      <v>72000</v>
    </oc>
    <nc r="J51">
      <v>47811</v>
    </nc>
  </rcc>
  <rcc rId="5676" sId="5" numFmtId="4">
    <oc r="Y51">
      <v>72000</v>
    </oc>
    <nc r="Y51">
      <v>47811</v>
    </nc>
  </rcc>
  <rcc rId="5677" sId="5" numFmtId="4">
    <oc r="J53">
      <v>188000</v>
    </oc>
    <nc r="J53">
      <v>98788</v>
    </nc>
  </rcc>
  <rcc rId="5678" sId="5" numFmtId="4">
    <oc r="Y53">
      <v>188000</v>
    </oc>
    <nc r="Y53">
      <v>98788</v>
    </nc>
  </rcc>
  <rcc rId="5679" sId="5" numFmtId="4">
    <oc r="J54">
      <v>68841</v>
    </oc>
    <nc r="J54">
      <v>35241</v>
    </nc>
  </rcc>
  <rrc rId="5680" sId="5" ref="A18:XFD18" action="deleteRow">
    <undo index="0" exp="area" dr="AA18" r="AA19" sId="5"/>
    <undo index="0" exp="area" dr="Q18" r="Q19" sId="5"/>
    <undo index="0" exp="area" dr="P18" r="P19" sId="5"/>
    <undo index="0" exp="area" dr="O18" r="O19" sId="5"/>
    <undo index="0" exp="area" dr="N18" r="N19" sId="5"/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18:XFD18" start="0" length="0"/>
    <rfmt sheetId="5" s="1" sqref="F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5" s="1" sqref="G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</dxf>
    </rfmt>
    <rfmt sheetId="5" s="1" sqref="H18" start="0" length="0">
      <dxf>
        <font>
          <sz val="9"/>
          <color theme="1"/>
          <name val="Arial"/>
          <scheme val="none"/>
        </font>
        <numFmt numFmtId="2" formatCode="0.00"/>
      </dxf>
    </rfmt>
    <rfmt sheetId="5" s="1" sqref="I18" start="0" length="0">
      <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dxf>
    </rfmt>
    <rfmt sheetId="5" s="1" sqref="J18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5" s="1" sqref="M18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dxf>
    </rfmt>
    <rfmt sheetId="5" s="1" sqref="N18" start="0" length="0">
      <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dxf>
    </rfmt>
    <rfmt sheetId="5" s="1" sqref="O18" start="0" length="0">
      <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dxf>
    </rfmt>
    <rfmt sheetId="5" s="1" sqref="P18" start="0" length="0">
      <dxf>
        <font>
          <sz val="9"/>
          <color theme="1"/>
          <name val="Arial"/>
          <scheme val="none"/>
        </font>
        <numFmt numFmtId="167" formatCode="#,##0;[Red]#,##0"/>
      </dxf>
    </rfmt>
    <rfmt sheetId="5" s="1" sqref="Q18" start="0" length="0">
      <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dxf>
    </rfmt>
    <rfmt sheetId="5" s="1" sqref="V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5" s="1" sqref="W18" start="0" length="0">
      <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dxf>
    </rfmt>
    <rfmt sheetId="5" s="1" sqref="X18" start="0" length="0">
      <dxf>
        <font>
          <sz val="9"/>
          <color theme="1"/>
          <name val="Arial"/>
          <scheme val="none"/>
        </font>
        <numFmt numFmtId="2" formatCode="0.00"/>
        <fill>
          <patternFill patternType="solid">
            <bgColor rgb="FFF2F2F2"/>
          </patternFill>
        </fill>
      </dxf>
    </rfmt>
    <rfmt sheetId="5" s="1" sqref="Y18" start="0" length="0">
      <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dxf>
    </rfmt>
    <rfmt sheetId="5" s="1" sqref="Z18" start="0" length="0">
      <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dxf>
    </rfmt>
    <rfmt sheetId="5" s="1" sqref="AA18" start="0" length="0">
      <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dxf>
    </rfmt>
    <rfmt sheetId="5" sqref="AB18" start="0" length="0">
      <dxf>
        <fill>
          <patternFill patternType="solid">
            <bgColor rgb="FFF2F2F2"/>
          </patternFill>
        </fill>
      </dxf>
    </rfmt>
  </rrc>
  <rrc rId="5681" sId="5" ref="A18:XFD18" action="deleteRow">
    <undo index="13" exp="ref" v="1" dr="AA18" r="AA56" sId="5"/>
    <undo index="13" exp="ref" v="1" dr="Q18" r="Q56" sId="5"/>
    <undo index="13" exp="ref" v="1" dr="P18" r="P56" sId="5"/>
    <undo index="13" exp="ref" v="1" dr="O18" r="O56" sId="5"/>
    <undo index="13" exp="ref" v="1" dr="N18" r="N56" sId="5"/>
    <undo index="8" exp="area" ref3D="1" dr="$AB$1:$AB$1048576" dn="Z_AD46497A_B353_49B5_8E30_BDB4EF8F6988_.wvu.Cols" sId="5"/>
    <undo index="6" exp="area" ref3D="1" dr="$Y$1:$Z$1048576" dn="Z_AD46497A_B353_49B5_8E30_BDB4EF8F6988_.wvu.Cols" sId="5"/>
    <undo index="4" exp="area" ref3D="1" dr="$R$1:$W$1048576" dn="Z_AD46497A_B353_49B5_8E30_BDB4EF8F6988_.wvu.Cols" sId="5"/>
    <undo index="2" exp="area" ref3D="1" dr="$K$1:$L$1048576" dn="Z_AD46497A_B353_49B5_8E30_BDB4EF8F6988_.wvu.Cols" sId="5"/>
    <undo index="1" exp="area" ref3D="1" dr="$A$1:$D$1048576" dn="Z_AD46497A_B353_49B5_8E30_BDB4EF8F6988_.wvu.Cols" sId="5"/>
    <rfmt sheetId="5" xfDxf="1" sqref="A18:XFD18" start="0" length="0"/>
    <rcc rId="0" sId="5" dxf="1">
      <nc r="A18" t="inlineStr">
        <is>
          <t>OPE###IT#Total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5" sqref="B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C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D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cc rId="0" sId="5" dxf="1">
      <nc r="E18" t="inlineStr">
        <is>
          <t>Italy</t>
        </is>
      </nc>
      <n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ndxf>
    </rcc>
    <rfmt sheetId="5" s="1" sqref="F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5" s="1" sqref="G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border outline="0">
          <top style="thin">
            <color indexed="64"/>
          </top>
          <bottom style="thin">
            <color indexed="64"/>
          </bottom>
        </border>
      </dxf>
    </rfmt>
    <rfmt sheetId="5" s="1" sqref="H18" start="0" length="0">
      <dxf>
        <font>
          <b/>
          <sz val="9"/>
          <color theme="1"/>
          <name val="Arial"/>
          <scheme val="none"/>
        </font>
        <numFmt numFmtId="2" formatCode="0.00"/>
        <border outline="0">
          <top style="thin">
            <color indexed="64"/>
          </top>
          <bottom style="thin">
            <color indexed="64"/>
          </bottom>
        </border>
      </dxf>
    </rfmt>
    <rfmt sheetId="5" s="1" sqref="I1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="1" sqref="J18" start="0" length="0">
      <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qref="K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L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="1" sqref="M1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dxf>
    </rfmt>
    <rcc rId="0" sId="5" s="1" dxf="1">
      <nc r="N18">
        <f xml:space="preserve"> SUM(#REF!)</f>
      </nc>
      <ndxf>
        <font>
          <b/>
          <sz val="9"/>
          <color theme="1"/>
          <name val="Arial"/>
          <scheme val="none"/>
        </font>
        <numFmt numFmtId="170" formatCode="#,##0_ ;[Red]\-#,##0\ "/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ndxf>
    </rcc>
    <rcc rId="0" sId="5" s="1" dxf="1">
      <nc r="O18">
        <f xml:space="preserve"> SUM(#REF!)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cc rId="0" sId="5" s="1" dxf="1">
      <nc r="P18">
        <f xml:space="preserve"> SUM(#REF!)</f>
      </nc>
      <ndxf>
        <font>
          <b/>
          <sz val="9"/>
          <color theme="1"/>
          <name val="Arial"/>
          <scheme val="none"/>
        </font>
        <numFmt numFmtId="167" formatCode="#,##0;[Red]#,##0"/>
        <border outline="0">
          <top style="thin">
            <color indexed="64"/>
          </top>
          <bottom style="thin">
            <color indexed="64"/>
          </bottom>
        </border>
      </ndxf>
    </rcc>
    <rcc rId="0" sId="5" s="1" dxf="1">
      <nc r="Q18">
        <f xml:space="preserve"> SUM(#REF!)</f>
      </nc>
      <ndxf>
        <font>
          <b/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5" sqref="R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S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T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qref="U18" start="0" length="0">
      <dxf>
        <font>
          <b/>
          <sz val="9"/>
          <color theme="1"/>
          <name val="Arial"/>
          <scheme val="none"/>
        </font>
        <border outline="0">
          <top style="thin">
            <color indexed="64"/>
          </top>
          <bottom style="thin">
            <color indexed="64"/>
          </bottom>
        </border>
      </dxf>
    </rfmt>
    <rfmt sheetId="5" s="1" sqref="V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5" s="1" sqref="W18" start="0" length="0">
      <dxf>
        <font>
          <b/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fmt sheetId="5" s="1" sqref="X18" start="0" length="0">
      <dxf>
        <font>
          <b/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="1" sqref="Y18" start="0" length="0">
      <dxf>
        <font>
          <b/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  <border outline="0">
          <top style="thin">
            <color indexed="64"/>
          </top>
          <bottom style="thin">
            <color indexed="64"/>
          </bottom>
        </border>
      </dxf>
    </rfmt>
    <rfmt sheetId="5" s="1" sqref="Z18" start="0" length="0">
      <dxf>
        <font>
          <b/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  <rcc rId="0" sId="5" s="1" dxf="1">
      <nc r="AA18">
        <f xml:space="preserve"> SUM(#REF!)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  <top style="thin">
            <color indexed="64"/>
          </top>
          <bottom style="thin">
            <color indexed="64"/>
          </bottom>
        </border>
      </ndxf>
    </rcc>
    <rfmt sheetId="5" sqref="AB18" start="0" length="0">
      <dxf>
        <font>
          <b/>
          <sz val="9"/>
          <color theme="1"/>
          <name val="Arial"/>
          <scheme val="none"/>
        </font>
        <fill>
          <patternFill patternType="solid">
            <bgColor rgb="FFF2F2F2"/>
          </patternFill>
        </fill>
        <border outline="0">
          <top style="thin">
            <color indexed="64"/>
          </top>
          <bottom style="thin">
            <color indexed="64"/>
          </bottom>
        </border>
      </dxf>
    </rfmt>
  </rrc>
  <rfmt sheetId="5" sqref="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55" start="0" length="0">
    <dxf>
      <fill>
        <patternFill patternType="solid">
          <bgColor rgb="FFD9D9D9"/>
        </patternFill>
      </fill>
    </dxf>
  </rfmt>
  <rfmt sheetId="5" sqref="A55" start="0" length="2147483647">
    <dxf>
      <font>
        <b/>
      </font>
    </dxf>
  </rfmt>
  <rfmt sheetId="5" sqref="A55" start="0" length="2147483647">
    <dxf>
      <font/>
    </dxf>
  </rfmt>
  <rfmt sheetId="5" sqref="A55" start="0" length="0">
    <dxf>
      <border>
        <left/>
        <right/>
        <top style="thin">
          <color indexed="64"/>
        </top>
        <bottom/>
      </border>
    </dxf>
  </rfmt>
  <rfmt sheetId="5" sqref="A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B55" start="0" length="0">
    <dxf>
      <fill>
        <patternFill patternType="solid">
          <bgColor rgb="FFD9D9D9"/>
        </patternFill>
      </fill>
    </dxf>
  </rfmt>
  <rfmt sheetId="5" sqref="B55" start="0" length="2147483647">
    <dxf>
      <font>
        <b/>
      </font>
    </dxf>
  </rfmt>
  <rfmt sheetId="5" sqref="B55" start="0" length="2147483647">
    <dxf>
      <font/>
    </dxf>
  </rfmt>
  <rfmt sheetId="5" sqref="B55" start="0" length="0">
    <dxf>
      <border>
        <left/>
        <right/>
        <top style="thin">
          <color indexed="64"/>
        </top>
        <bottom/>
      </border>
    </dxf>
  </rfmt>
  <rfmt sheetId="5" sqref="B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C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C55" start="0" length="0">
    <dxf>
      <fill>
        <patternFill patternType="solid">
          <bgColor rgb="FFD9D9D9"/>
        </patternFill>
      </fill>
    </dxf>
  </rfmt>
  <rfmt sheetId="5" sqref="C55" start="0" length="2147483647">
    <dxf>
      <font>
        <b/>
      </font>
    </dxf>
  </rfmt>
  <rfmt sheetId="5" sqref="C55" start="0" length="2147483647">
    <dxf>
      <font/>
    </dxf>
  </rfmt>
  <rfmt sheetId="5" sqref="C55" start="0" length="0">
    <dxf>
      <border>
        <left/>
        <right/>
        <top style="thin">
          <color indexed="64"/>
        </top>
        <bottom/>
      </border>
    </dxf>
  </rfmt>
  <rfmt sheetId="5" sqref="C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D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D55" start="0" length="0">
    <dxf>
      <fill>
        <patternFill patternType="solid">
          <bgColor rgb="FFD9D9D9"/>
        </patternFill>
      </fill>
    </dxf>
  </rfmt>
  <rfmt sheetId="5" sqref="D55" start="0" length="2147483647">
    <dxf>
      <font>
        <b/>
      </font>
    </dxf>
  </rfmt>
  <rfmt sheetId="5" sqref="D55" start="0" length="2147483647">
    <dxf>
      <font/>
    </dxf>
  </rfmt>
  <rfmt sheetId="5" sqref="D55" start="0" length="0">
    <dxf>
      <border>
        <left/>
        <right/>
        <top style="thin">
          <color indexed="64"/>
        </top>
        <bottom/>
      </border>
    </dxf>
  </rfmt>
  <rfmt sheetId="5" sqref="D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E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E55" start="0" length="0">
    <dxf>
      <fill>
        <patternFill patternType="solid">
          <bgColor rgb="FFD9D9D9"/>
        </patternFill>
      </fill>
    </dxf>
  </rfmt>
  <rfmt sheetId="5" sqref="E55" start="0" length="2147483647">
    <dxf>
      <font>
        <b/>
      </font>
    </dxf>
  </rfmt>
  <rfmt sheetId="5" sqref="E55" start="0" length="2147483647">
    <dxf>
      <font/>
    </dxf>
  </rfmt>
  <rfmt sheetId="5" sqref="E55" start="0" length="0">
    <dxf>
      <border>
        <left/>
        <right/>
        <top style="thin">
          <color indexed="64"/>
        </top>
        <bottom/>
      </border>
    </dxf>
  </rfmt>
  <rfmt sheetId="5" sqref="E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F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F55" start="0" length="0">
    <dxf>
      <fill>
        <patternFill patternType="solid">
          <bgColor rgb="FFD9D9D9"/>
        </patternFill>
      </fill>
    </dxf>
  </rfmt>
  <rfmt sheetId="5" sqref="F55" start="0" length="2147483647">
    <dxf>
      <font>
        <b/>
      </font>
    </dxf>
  </rfmt>
  <rfmt sheetId="5" sqref="F55" start="0" length="2147483647">
    <dxf>
      <font/>
    </dxf>
  </rfmt>
  <rfmt sheetId="5" sqref="F55" start="0" length="0">
    <dxf>
      <border>
        <left/>
        <right/>
        <top style="thin">
          <color indexed="64"/>
        </top>
        <bottom/>
      </border>
    </dxf>
  </rfmt>
  <rfmt sheetId="5" sqref="F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G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G55" start="0" length="0">
    <dxf>
      <fill>
        <patternFill patternType="solid">
          <bgColor rgb="FFD9D9D9"/>
        </patternFill>
      </fill>
    </dxf>
  </rfmt>
  <rfmt sheetId="5" sqref="G55" start="0" length="2147483647">
    <dxf>
      <font>
        <b/>
      </font>
    </dxf>
  </rfmt>
  <rfmt sheetId="5" sqref="G55" start="0" length="2147483647">
    <dxf>
      <font/>
    </dxf>
  </rfmt>
  <rfmt sheetId="5" sqref="G55" start="0" length="0">
    <dxf>
      <border>
        <left/>
        <right/>
        <top style="thin">
          <color indexed="64"/>
        </top>
        <bottom/>
      </border>
    </dxf>
  </rfmt>
  <rfmt sheetId="5" sqref="G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H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H55" start="0" length="0">
    <dxf>
      <fill>
        <patternFill patternType="solid">
          <bgColor rgb="FFD9D9D9"/>
        </patternFill>
      </fill>
    </dxf>
  </rfmt>
  <rfmt sheetId="5" sqref="H55" start="0" length="2147483647">
    <dxf>
      <font>
        <b/>
      </font>
    </dxf>
  </rfmt>
  <rfmt sheetId="5" sqref="H55" start="0" length="2147483647">
    <dxf>
      <font/>
    </dxf>
  </rfmt>
  <rfmt sheetId="5" sqref="H55" start="0" length="0">
    <dxf>
      <border>
        <left/>
        <right/>
        <top style="thin">
          <color indexed="64"/>
        </top>
        <bottom/>
      </border>
    </dxf>
  </rfmt>
  <rfmt sheetId="5" sqref="H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I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I55" start="0" length="0">
    <dxf>
      <fill>
        <patternFill patternType="solid">
          <bgColor rgb="FFD9D9D9"/>
        </patternFill>
      </fill>
    </dxf>
  </rfmt>
  <rfmt sheetId="5" sqref="I55" start="0" length="2147483647">
    <dxf>
      <font>
        <b/>
      </font>
    </dxf>
  </rfmt>
  <rfmt sheetId="5" sqref="I55" start="0" length="2147483647">
    <dxf>
      <font/>
    </dxf>
  </rfmt>
  <rfmt sheetId="5" sqref="I55" start="0" length="0">
    <dxf>
      <border>
        <left/>
        <right/>
        <top style="thin">
          <color indexed="64"/>
        </top>
        <bottom/>
      </border>
    </dxf>
  </rfmt>
  <rfmt sheetId="5" sqref="I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J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J55" start="0" length="0">
    <dxf>
      <fill>
        <patternFill patternType="solid">
          <bgColor rgb="FFD9D9D9"/>
        </patternFill>
      </fill>
    </dxf>
  </rfmt>
  <rfmt sheetId="5" sqref="J55" start="0" length="2147483647">
    <dxf>
      <font>
        <b/>
      </font>
    </dxf>
  </rfmt>
  <rfmt sheetId="5" sqref="J55" start="0" length="2147483647">
    <dxf>
      <font/>
    </dxf>
  </rfmt>
  <rfmt sheetId="5" sqref="J55" start="0" length="0">
    <dxf>
      <border>
        <left/>
        <right/>
        <top style="thin">
          <color indexed="64"/>
        </top>
        <bottom/>
      </border>
    </dxf>
  </rfmt>
  <rfmt sheetId="5" sqref="J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K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K55" start="0" length="0">
    <dxf>
      <fill>
        <patternFill patternType="solid">
          <bgColor rgb="FFD9D9D9"/>
        </patternFill>
      </fill>
    </dxf>
  </rfmt>
  <rfmt sheetId="5" sqref="K55" start="0" length="2147483647">
    <dxf>
      <font>
        <b/>
      </font>
    </dxf>
  </rfmt>
  <rfmt sheetId="5" sqref="K55" start="0" length="2147483647">
    <dxf>
      <font/>
    </dxf>
  </rfmt>
  <rfmt sheetId="5" sqref="K55" start="0" length="0">
    <dxf>
      <border>
        <left/>
        <right/>
        <top style="thin">
          <color indexed="64"/>
        </top>
        <bottom/>
      </border>
    </dxf>
  </rfmt>
  <rfmt sheetId="5" sqref="K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L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L55" start="0" length="0">
    <dxf>
      <fill>
        <patternFill patternType="solid">
          <bgColor rgb="FFD9D9D9"/>
        </patternFill>
      </fill>
    </dxf>
  </rfmt>
  <rfmt sheetId="5" sqref="L55" start="0" length="2147483647">
    <dxf>
      <font>
        <b/>
      </font>
    </dxf>
  </rfmt>
  <rfmt sheetId="5" sqref="L55" start="0" length="2147483647">
    <dxf>
      <font/>
    </dxf>
  </rfmt>
  <rfmt sheetId="5" sqref="L55" start="0" length="0">
    <dxf>
      <border>
        <left/>
        <right/>
        <top style="thin">
          <color indexed="64"/>
        </top>
        <bottom/>
      </border>
    </dxf>
  </rfmt>
  <rfmt sheetId="5" sqref="L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M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M55" start="0" length="0">
    <dxf>
      <fill>
        <patternFill patternType="solid">
          <bgColor rgb="FFD9D9D9"/>
        </patternFill>
      </fill>
    </dxf>
  </rfmt>
  <rfmt sheetId="5" sqref="M55" start="0" length="2147483647">
    <dxf>
      <font>
        <b/>
      </font>
    </dxf>
  </rfmt>
  <rfmt sheetId="5" sqref="M55" start="0" length="2147483647">
    <dxf>
      <font/>
    </dxf>
  </rfmt>
  <rfmt sheetId="5" sqref="M55" start="0" length="0">
    <dxf>
      <border>
        <left/>
        <right/>
        <top style="thin">
          <color indexed="64"/>
        </top>
        <bottom/>
      </border>
    </dxf>
  </rfmt>
  <rfmt sheetId="5" sqref="M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2" sId="5">
    <oc r="N55">
      <f>N47+N28+N13+N7+N17+N53+N25+#REF!+N21</f>
    </oc>
    <nc r="N55">
      <f>N47+N28+N13+N7+N17+N53+N25+N21</f>
    </nc>
  </rcc>
  <rfmt sheetId="5" sqref="N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N55" start="0" length="0">
    <dxf>
      <fill>
        <patternFill patternType="solid">
          <bgColor rgb="FFD9D9D9"/>
        </patternFill>
      </fill>
    </dxf>
  </rfmt>
  <rfmt sheetId="5" sqref="N55" start="0" length="2147483647">
    <dxf>
      <font>
        <b/>
      </font>
    </dxf>
  </rfmt>
  <rfmt sheetId="5" sqref="N55" start="0" length="2147483647">
    <dxf>
      <font/>
    </dxf>
  </rfmt>
  <rfmt sheetId="5" sqref="N55" start="0" length="0">
    <dxf>
      <border>
        <left/>
        <right/>
        <top style="thin">
          <color indexed="64"/>
        </top>
        <bottom/>
      </border>
    </dxf>
  </rfmt>
  <rfmt sheetId="5" sqref="N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3" sId="5">
    <oc r="O55">
      <f>O47+O28+O13+O7+O17+O53+O25+#REF!+O21</f>
    </oc>
    <nc r="O55">
      <f>O47+O28+O13+O7+O17+O53+O25+O21</f>
    </nc>
  </rcc>
  <rfmt sheetId="5" sqref="O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O55" start="0" length="0">
    <dxf>
      <fill>
        <patternFill patternType="solid">
          <bgColor rgb="FFD9D9D9"/>
        </patternFill>
      </fill>
    </dxf>
  </rfmt>
  <rfmt sheetId="5" sqref="O55" start="0" length="2147483647">
    <dxf>
      <font/>
    </dxf>
  </rfmt>
  <rfmt sheetId="5" sqref="O55" start="0" length="2147483647">
    <dxf>
      <font/>
    </dxf>
  </rfmt>
  <rfmt sheetId="5" sqref="O55" start="0" length="0">
    <dxf>
      <border>
        <left/>
        <right/>
        <top style="thin">
          <color indexed="64"/>
        </top>
        <bottom/>
      </border>
    </dxf>
  </rfmt>
  <rfmt sheetId="5" sqref="O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4" sId="5">
    <oc r="P55">
      <f>P47+P28+P13+P7+P17+P53+P25+#REF!+P21</f>
    </oc>
    <nc r="P55">
      <f>P47+P28+P13+P7+P17+P53+P25+P21</f>
    </nc>
  </rcc>
  <rfmt sheetId="5" sqref="P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P55" start="0" length="0">
    <dxf>
      <fill>
        <patternFill patternType="solid">
          <bgColor rgb="FFD9D9D9"/>
        </patternFill>
      </fill>
    </dxf>
  </rfmt>
  <rfmt sheetId="5" sqref="P55" start="0" length="2147483647">
    <dxf>
      <font>
        <b/>
      </font>
    </dxf>
  </rfmt>
  <rfmt sheetId="5" sqref="P55" start="0" length="2147483647">
    <dxf>
      <font/>
    </dxf>
  </rfmt>
  <rfmt sheetId="5" sqref="P55" start="0" length="0">
    <dxf>
      <border>
        <left/>
        <right/>
        <top style="thin">
          <color indexed="64"/>
        </top>
        <bottom/>
      </border>
    </dxf>
  </rfmt>
  <rfmt sheetId="5" sqref="P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5" sId="5">
    <oc r="Q55">
      <f>Q47+Q28+Q13+Q7+Q17+Q53+Q25+#REF!+Q21</f>
    </oc>
    <nc r="Q55">
      <f>Q47+Q28+Q13+Q7+Q17+Q53+Q25+Q21</f>
    </nc>
  </rcc>
  <rfmt sheetId="5" sqref="Q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Q55" start="0" length="0">
    <dxf>
      <fill>
        <patternFill patternType="solid">
          <bgColor rgb="FFD9D9D9"/>
        </patternFill>
      </fill>
    </dxf>
  </rfmt>
  <rfmt sheetId="5" sqref="Q55" start="0" length="2147483647">
    <dxf>
      <font>
        <b/>
      </font>
    </dxf>
  </rfmt>
  <rfmt sheetId="5" sqref="Q55" start="0" length="2147483647">
    <dxf>
      <font/>
    </dxf>
  </rfmt>
  <rfmt sheetId="5" sqref="Q55" start="0" length="0">
    <dxf>
      <border>
        <left/>
        <right/>
        <top style="thin">
          <color indexed="64"/>
        </top>
        <bottom/>
      </border>
    </dxf>
  </rfmt>
  <rfmt sheetId="5" sqref="Q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R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R55" start="0" length="0">
    <dxf>
      <fill>
        <patternFill patternType="solid">
          <bgColor rgb="FFD9D9D9"/>
        </patternFill>
      </fill>
    </dxf>
  </rfmt>
  <rfmt sheetId="5" sqref="R55" start="0" length="2147483647">
    <dxf>
      <font>
        <b/>
      </font>
    </dxf>
  </rfmt>
  <rfmt sheetId="5" sqref="R55" start="0" length="2147483647">
    <dxf>
      <font/>
    </dxf>
  </rfmt>
  <rfmt sheetId="5" sqref="R55" start="0" length="0">
    <dxf>
      <border>
        <left/>
        <right/>
        <top style="thin">
          <color indexed="64"/>
        </top>
        <bottom/>
      </border>
    </dxf>
  </rfmt>
  <rfmt sheetId="5" sqref="R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S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S55" start="0" length="0">
    <dxf>
      <fill>
        <patternFill patternType="solid">
          <bgColor rgb="FFD9D9D9"/>
        </patternFill>
      </fill>
    </dxf>
  </rfmt>
  <rfmt sheetId="5" sqref="S55" start="0" length="2147483647">
    <dxf>
      <font>
        <b/>
      </font>
    </dxf>
  </rfmt>
  <rfmt sheetId="5" sqref="S55" start="0" length="2147483647">
    <dxf>
      <font/>
    </dxf>
  </rfmt>
  <rfmt sheetId="5" sqref="S55" start="0" length="0">
    <dxf>
      <border>
        <left/>
        <right/>
        <top style="thin">
          <color indexed="64"/>
        </top>
        <bottom/>
      </border>
    </dxf>
  </rfmt>
  <rfmt sheetId="5" sqref="S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T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T55" start="0" length="0">
    <dxf>
      <fill>
        <patternFill patternType="solid">
          <bgColor rgb="FFD9D9D9"/>
        </patternFill>
      </fill>
    </dxf>
  </rfmt>
  <rfmt sheetId="5" sqref="T55" start="0" length="2147483647">
    <dxf>
      <font>
        <b/>
      </font>
    </dxf>
  </rfmt>
  <rfmt sheetId="5" sqref="T55" start="0" length="2147483647">
    <dxf>
      <font/>
    </dxf>
  </rfmt>
  <rfmt sheetId="5" sqref="T55" start="0" length="0">
    <dxf>
      <border>
        <left/>
        <right/>
        <top style="thin">
          <color indexed="64"/>
        </top>
        <bottom/>
      </border>
    </dxf>
  </rfmt>
  <rfmt sheetId="5" sqref="T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U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U55" start="0" length="0">
    <dxf>
      <fill>
        <patternFill patternType="solid">
          <bgColor rgb="FFD9D9D9"/>
        </patternFill>
      </fill>
    </dxf>
  </rfmt>
  <rfmt sheetId="5" sqref="U55" start="0" length="2147483647">
    <dxf>
      <font>
        <b/>
      </font>
    </dxf>
  </rfmt>
  <rfmt sheetId="5" sqref="U55" start="0" length="2147483647">
    <dxf>
      <font/>
    </dxf>
  </rfmt>
  <rfmt sheetId="5" sqref="U55" start="0" length="0">
    <dxf>
      <border>
        <left/>
        <right/>
        <top style="thin">
          <color indexed="64"/>
        </top>
        <bottom/>
      </border>
    </dxf>
  </rfmt>
  <rfmt sheetId="5" sqref="U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V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V55" start="0" length="0">
    <dxf>
      <fill>
        <patternFill patternType="solid">
          <bgColor rgb="FFD9D9D9"/>
        </patternFill>
      </fill>
    </dxf>
  </rfmt>
  <rfmt sheetId="5" sqref="V55" start="0" length="2147483647">
    <dxf>
      <font>
        <b/>
      </font>
    </dxf>
  </rfmt>
  <rfmt sheetId="5" sqref="V55" start="0" length="2147483647">
    <dxf>
      <font/>
    </dxf>
  </rfmt>
  <rfmt sheetId="5" sqref="V55" start="0" length="0">
    <dxf>
      <border>
        <left/>
        <right/>
        <top style="thin">
          <color indexed="64"/>
        </top>
        <bottom/>
      </border>
    </dxf>
  </rfmt>
  <rfmt sheetId="5" sqref="V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W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W55" start="0" length="0">
    <dxf>
      <fill>
        <patternFill patternType="solid">
          <bgColor rgb="FFD9D9D9"/>
        </patternFill>
      </fill>
    </dxf>
  </rfmt>
  <rfmt sheetId="5" sqref="W55" start="0" length="2147483647">
    <dxf>
      <font>
        <b/>
      </font>
    </dxf>
  </rfmt>
  <rfmt sheetId="5" sqref="W55" start="0" length="2147483647">
    <dxf>
      <font/>
    </dxf>
  </rfmt>
  <rfmt sheetId="5" sqref="W55" start="0" length="0">
    <dxf>
      <border>
        <left/>
        <right/>
        <top style="thin">
          <color indexed="64"/>
        </top>
        <bottom/>
      </border>
    </dxf>
  </rfmt>
  <rfmt sheetId="5" sqref="W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X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X55" start="0" length="0">
    <dxf>
      <fill>
        <patternFill patternType="solid">
          <bgColor rgb="FFD9D9D9"/>
        </patternFill>
      </fill>
    </dxf>
  </rfmt>
  <rfmt sheetId="5" sqref="X55" start="0" length="2147483647">
    <dxf>
      <font>
        <b/>
      </font>
    </dxf>
  </rfmt>
  <rfmt sheetId="5" sqref="X55" start="0" length="2147483647">
    <dxf>
      <font/>
    </dxf>
  </rfmt>
  <rfmt sheetId="5" sqref="X55" start="0" length="0">
    <dxf>
      <border>
        <left/>
        <right/>
        <top style="thin">
          <color indexed="64"/>
        </top>
        <bottom/>
      </border>
    </dxf>
  </rfmt>
  <rfmt sheetId="5" sqref="X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Y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Y55" start="0" length="0">
    <dxf>
      <fill>
        <patternFill patternType="solid">
          <bgColor rgb="FFD9D9D9"/>
        </patternFill>
      </fill>
    </dxf>
  </rfmt>
  <rfmt sheetId="5" sqref="Y55" start="0" length="2147483647">
    <dxf>
      <font>
        <b/>
      </font>
    </dxf>
  </rfmt>
  <rfmt sheetId="5" sqref="Y55" start="0" length="2147483647">
    <dxf>
      <font/>
    </dxf>
  </rfmt>
  <rfmt sheetId="5" sqref="Y55" start="0" length="0">
    <dxf>
      <border>
        <left/>
        <right/>
        <top style="thin">
          <color indexed="64"/>
        </top>
        <bottom/>
      </border>
    </dxf>
  </rfmt>
  <rfmt sheetId="5" sqref="Y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Z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Z55" start="0" length="0">
    <dxf>
      <fill>
        <patternFill patternType="solid">
          <bgColor rgb="FFD9D9D9"/>
        </patternFill>
      </fill>
    </dxf>
  </rfmt>
  <rfmt sheetId="5" sqref="Z55" start="0" length="2147483647">
    <dxf>
      <font>
        <b/>
      </font>
    </dxf>
  </rfmt>
  <rfmt sheetId="5" sqref="Z55" start="0" length="2147483647">
    <dxf>
      <font/>
    </dxf>
  </rfmt>
  <rfmt sheetId="5" sqref="Z55" start="0" length="0">
    <dxf>
      <border>
        <left/>
        <right/>
        <top style="thin">
          <color indexed="64"/>
        </top>
        <bottom/>
      </border>
    </dxf>
  </rfmt>
  <rfmt sheetId="5" sqref="Z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6" sId="5">
    <oc r="AA55">
      <f>AA47+AA28+AA13+AA7+AA17+AA53+AA25+#REF!+AA21</f>
    </oc>
    <nc r="AA55">
      <f>AA47+AA28+AA13+AA7+AA17+AA53+AA25+AA21</f>
    </nc>
  </rcc>
  <rfmt sheetId="5" sqref="AA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A55" start="0" length="0">
    <dxf>
      <fill>
        <patternFill patternType="solid">
          <bgColor rgb="FFD9D9D9"/>
        </patternFill>
      </fill>
    </dxf>
  </rfmt>
  <rfmt sheetId="5" sqref="AA55" start="0" length="2147483647">
    <dxf>
      <font/>
    </dxf>
  </rfmt>
  <rfmt sheetId="5" sqref="AA55" start="0" length="2147483647">
    <dxf>
      <font/>
    </dxf>
  </rfmt>
  <rfmt sheetId="5" sqref="AA55" start="0" length="0">
    <dxf>
      <border>
        <left/>
        <right/>
        <top style="thin">
          <color indexed="64"/>
        </top>
        <bottom/>
      </border>
    </dxf>
  </rfmt>
  <rfmt sheetId="5" sqref="AA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5" sqref="AB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5" sqref="AB55" start="0" length="0">
    <dxf>
      <fill>
        <patternFill patternType="solid">
          <bgColor rgb="FFD9D9D9"/>
        </patternFill>
      </fill>
    </dxf>
  </rfmt>
  <rfmt sheetId="5" sqref="AB55" start="0" length="2147483647">
    <dxf>
      <font>
        <b/>
      </font>
    </dxf>
  </rfmt>
  <rfmt sheetId="5" sqref="AB55" start="0" length="2147483647">
    <dxf>
      <font/>
    </dxf>
  </rfmt>
  <rfmt sheetId="5" sqref="AB55" start="0" length="0">
    <dxf>
      <border>
        <left/>
        <right/>
        <top style="thin">
          <color indexed="64"/>
        </top>
        <bottom/>
      </border>
    </dxf>
  </rfmt>
  <rfmt sheetId="5" sqref="AB55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687" sId="5">
    <oc r="U55">
      <v>31786857.825748589</v>
    </oc>
    <nc r="U55">
      <v>28052964.481051911</v>
    </nc>
  </rcc>
  <rcc rId="5688" sId="5">
    <oc r="AB55">
      <v>31740183.049184371</v>
    </oc>
    <nc r="AB55">
      <v>28238273.973422229</v>
    </nc>
  </rcc>
  <rfmt sheetId="5" sqref="M3:M55" start="0" length="0">
    <dxf>
      <border>
        <right style="thin">
          <color auto="1"/>
        </right>
      </border>
    </dxf>
  </rfmt>
  <rfmt sheetId="5" sqref="O3:O55" start="0" length="0">
    <dxf>
      <border>
        <right style="thin">
          <color auto="1"/>
        </right>
      </border>
    </dxf>
  </rfmt>
  <rfmt sheetId="5" sqref="Q3:Q55" start="0" length="0">
    <dxf>
      <border>
        <right style="thin">
          <color auto="1"/>
        </right>
      </border>
    </dxf>
  </rfmt>
  <rfmt sheetId="5" sqref="AA3:AA55" start="0" length="0">
    <dxf>
      <border>
        <right style="thin">
          <color auto="1"/>
        </right>
      </border>
    </dxf>
  </rfmt>
  <rfmt sheetId="6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4" start="0" length="0">
    <dxf>
      <fill>
        <patternFill patternType="solid">
          <bgColor rgb="FFD9D9D9"/>
        </patternFill>
      </fill>
    </dxf>
  </rfmt>
  <rfmt sheetId="6" sqref="A4" start="0" length="2147483647">
    <dxf>
      <font>
        <b/>
      </font>
    </dxf>
  </rfmt>
  <rfmt sheetId="6" sqref="A4" start="0" length="2147483647">
    <dxf>
      <font/>
    </dxf>
  </rfmt>
  <rfmt sheetId="6" sqref="A4">
    <dxf>
      <alignment horizontal="left" readingOrder="0"/>
    </dxf>
  </rfmt>
  <rfmt sheetId="6" sqref="A4" start="0" length="0">
    <dxf>
      <border>
        <left/>
        <right/>
        <top style="thin">
          <color indexed="64"/>
        </top>
        <bottom/>
      </border>
    </dxf>
  </rfmt>
  <rfmt sheetId="6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4" start="0" length="0">
    <dxf>
      <fill>
        <patternFill patternType="solid">
          <bgColor rgb="FFD9D9D9"/>
        </patternFill>
      </fill>
    </dxf>
  </rfmt>
  <rfmt sheetId="6" sqref="B4" start="0" length="2147483647">
    <dxf>
      <font>
        <b/>
      </font>
    </dxf>
  </rfmt>
  <rfmt sheetId="6" sqref="B4" start="0" length="2147483647">
    <dxf>
      <font/>
    </dxf>
  </rfmt>
  <rfmt sheetId="6" sqref="B4">
    <dxf>
      <alignment horizontal="left" readingOrder="0"/>
    </dxf>
  </rfmt>
  <rfmt sheetId="6" sqref="B4" start="0" length="0">
    <dxf>
      <border>
        <left/>
        <right/>
        <top style="thin">
          <color indexed="64"/>
        </top>
        <bottom/>
      </border>
    </dxf>
  </rfmt>
  <rfmt sheetId="6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4" start="0" length="0">
    <dxf>
      <fill>
        <patternFill patternType="solid">
          <bgColor rgb="FFD9D9D9"/>
        </patternFill>
      </fill>
    </dxf>
  </rfmt>
  <rfmt sheetId="6" sqref="C4" start="0" length="2147483647">
    <dxf>
      <font>
        <b/>
      </font>
    </dxf>
  </rfmt>
  <rfmt sheetId="6" sqref="C4" start="0" length="2147483647">
    <dxf>
      <font/>
    </dxf>
  </rfmt>
  <rfmt sheetId="6" sqref="C4">
    <dxf>
      <alignment horizontal="left" readingOrder="0"/>
    </dxf>
  </rfmt>
  <rfmt sheetId="6" sqref="C4" start="0" length="0">
    <dxf>
      <border>
        <left/>
        <right/>
        <top style="thin">
          <color indexed="64"/>
        </top>
        <bottom/>
      </border>
    </dxf>
  </rfmt>
  <rfmt sheetId="6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3" start="0" length="2147483647">
    <dxf>
      <font/>
    </dxf>
  </rfmt>
  <rfmt sheetId="6" sqref="D3" start="0" length="2147483647">
    <dxf>
      <font/>
    </dxf>
  </rfmt>
  <rfmt sheetId="6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4" start="0" length="0">
    <dxf>
      <fill>
        <patternFill patternType="solid">
          <bgColor rgb="FFD9D9D9"/>
        </patternFill>
      </fill>
    </dxf>
  </rfmt>
  <rfmt sheetId="6" sqref="D4" start="0" length="2147483647">
    <dxf>
      <font>
        <b/>
      </font>
    </dxf>
  </rfmt>
  <rfmt sheetId="6" sqref="D4" start="0" length="2147483647">
    <dxf>
      <font/>
    </dxf>
  </rfmt>
  <rfmt sheetId="6" sqref="D4">
    <dxf>
      <alignment horizontal="left" readingOrder="0"/>
    </dxf>
  </rfmt>
  <rfmt sheetId="6" sqref="D4" start="0" length="0">
    <dxf>
      <border>
        <left/>
        <right/>
        <top style="thin">
          <color indexed="64"/>
        </top>
        <bottom/>
      </border>
    </dxf>
  </rfmt>
  <rfmt sheetId="6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3" start="0" length="2147483647">
    <dxf>
      <font/>
    </dxf>
  </rfmt>
  <rfmt sheetId="6" sqref="E3" start="0" length="2147483647">
    <dxf>
      <font/>
    </dxf>
  </rfmt>
  <rfmt sheetId="6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4" start="0" length="0">
    <dxf>
      <fill>
        <patternFill patternType="solid">
          <bgColor rgb="FFD9D9D9"/>
        </patternFill>
      </fill>
    </dxf>
  </rfmt>
  <rfmt sheetId="6" sqref="E4" start="0" length="2147483647">
    <dxf>
      <font>
        <b/>
      </font>
    </dxf>
  </rfmt>
  <rfmt sheetId="6" sqref="E4" start="0" length="2147483647">
    <dxf>
      <font/>
    </dxf>
  </rfmt>
  <rfmt sheetId="6" sqref="E4">
    <dxf>
      <alignment horizontal="left" readingOrder="0"/>
    </dxf>
  </rfmt>
  <rfmt sheetId="6" sqref="E4" start="0" length="0">
    <dxf>
      <border>
        <left/>
        <right/>
        <top style="thin">
          <color indexed="64"/>
        </top>
        <bottom/>
      </border>
    </dxf>
  </rfmt>
  <rfmt sheetId="6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3" start="0" length="2147483647">
    <dxf>
      <font/>
    </dxf>
  </rfmt>
  <rfmt sheetId="6" sqref="F3" start="0" length="2147483647">
    <dxf>
      <font/>
    </dxf>
  </rfmt>
  <rfmt sheetId="6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4" start="0" length="0">
    <dxf>
      <fill>
        <patternFill patternType="solid">
          <bgColor rgb="FFD9D9D9"/>
        </patternFill>
      </fill>
    </dxf>
  </rfmt>
  <rfmt sheetId="6" sqref="F4" start="0" length="2147483647">
    <dxf>
      <font>
        <b/>
      </font>
    </dxf>
  </rfmt>
  <rfmt sheetId="6" sqref="F4" start="0" length="2147483647">
    <dxf>
      <font/>
    </dxf>
  </rfmt>
  <rfmt sheetId="6" sqref="F4">
    <dxf>
      <alignment horizontal="center" readingOrder="0"/>
    </dxf>
  </rfmt>
  <rfmt sheetId="6" sqref="F4" start="0" length="0">
    <dxf>
      <border>
        <left/>
        <right/>
        <top style="thin">
          <color indexed="64"/>
        </top>
        <bottom/>
      </border>
    </dxf>
  </rfmt>
  <rfmt sheetId="6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3" start="0" length="2147483647">
    <dxf>
      <font/>
    </dxf>
  </rfmt>
  <rfmt sheetId="6" sqref="G3" start="0" length="2147483647">
    <dxf>
      <font/>
    </dxf>
  </rfmt>
  <rfmt sheetId="6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4" start="0" length="0">
    <dxf>
      <fill>
        <patternFill patternType="solid">
          <bgColor rgb="FFD9D9D9"/>
        </patternFill>
      </fill>
    </dxf>
  </rfmt>
  <rfmt sheetId="6" sqref="G4" start="0" length="2147483647">
    <dxf>
      <font>
        <b/>
      </font>
    </dxf>
  </rfmt>
  <rfmt sheetId="6" sqref="G4" start="0" length="2147483647">
    <dxf>
      <font/>
    </dxf>
  </rfmt>
  <rfmt sheetId="6" sqref="G4">
    <dxf>
      <alignment horizontal="center" readingOrder="0"/>
    </dxf>
  </rfmt>
  <rfmt sheetId="6" sqref="G4" start="0" length="0">
    <dxf>
      <border>
        <left/>
        <right/>
        <top style="thin">
          <color indexed="64"/>
        </top>
        <bottom/>
      </border>
    </dxf>
  </rfmt>
  <rfmt sheetId="6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4" start="0" length="0">
    <dxf>
      <fill>
        <patternFill patternType="solid">
          <bgColor rgb="FFD9D9D9"/>
        </patternFill>
      </fill>
    </dxf>
  </rfmt>
  <rfmt sheetId="6" sqref="H4" start="0" length="2147483647">
    <dxf>
      <font>
        <b/>
      </font>
    </dxf>
  </rfmt>
  <rfmt sheetId="6" sqref="H4" start="0" length="2147483647">
    <dxf>
      <font/>
    </dxf>
  </rfmt>
  <rfmt sheetId="6" sqref="H4">
    <dxf>
      <alignment horizontal="center" readingOrder="0"/>
    </dxf>
  </rfmt>
  <rfmt sheetId="6" sqref="H4" start="0" length="0">
    <dxf>
      <border>
        <left/>
        <right/>
        <top style="thin">
          <color indexed="64"/>
        </top>
        <bottom/>
      </border>
    </dxf>
  </rfmt>
  <rfmt sheetId="6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4" start="0" length="0">
    <dxf>
      <fill>
        <patternFill patternType="solid">
          <bgColor rgb="FFD9D9D9"/>
        </patternFill>
      </fill>
    </dxf>
  </rfmt>
  <rfmt sheetId="6" sqref="I4" start="0" length="2147483647">
    <dxf>
      <font>
        <b/>
      </font>
    </dxf>
  </rfmt>
  <rfmt sheetId="6" sqref="I4" start="0" length="2147483647">
    <dxf>
      <font/>
    </dxf>
  </rfmt>
  <rfmt sheetId="6" sqref="I4">
    <dxf>
      <alignment horizontal="center" readingOrder="0"/>
    </dxf>
  </rfmt>
  <rfmt sheetId="6" sqref="I4" start="0" length="0">
    <dxf>
      <border>
        <left/>
        <right/>
        <top style="thin">
          <color indexed="64"/>
        </top>
        <bottom/>
      </border>
    </dxf>
  </rfmt>
  <rfmt sheetId="6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4" start="0" length="0">
    <dxf>
      <fill>
        <patternFill patternType="solid">
          <bgColor rgb="FFD9D9D9"/>
        </patternFill>
      </fill>
    </dxf>
  </rfmt>
  <rfmt sheetId="6" sqref="J4" start="0" length="2147483647">
    <dxf>
      <font>
        <b/>
      </font>
    </dxf>
  </rfmt>
  <rfmt sheetId="6" sqref="J4" start="0" length="2147483647">
    <dxf>
      <font/>
    </dxf>
  </rfmt>
  <rfmt sheetId="6" sqref="J4">
    <dxf>
      <alignment horizontal="center" readingOrder="0"/>
    </dxf>
  </rfmt>
  <rfmt sheetId="6" sqref="J4" start="0" length="0">
    <dxf>
      <border>
        <left/>
        <right/>
        <top style="thin">
          <color indexed="64"/>
        </top>
        <bottom/>
      </border>
    </dxf>
  </rfmt>
  <rfmt sheetId="6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4" start="0" length="0">
    <dxf>
      <fill>
        <patternFill patternType="solid">
          <bgColor rgb="FFD9D9D9"/>
        </patternFill>
      </fill>
    </dxf>
  </rfmt>
  <rfmt sheetId="6" sqref="K4" start="0" length="2147483647">
    <dxf>
      <font>
        <b/>
      </font>
    </dxf>
  </rfmt>
  <rfmt sheetId="6" sqref="K4" start="0" length="2147483647">
    <dxf>
      <font/>
    </dxf>
  </rfmt>
  <rfmt sheetId="6" sqref="K4">
    <dxf>
      <alignment horizontal="center" readingOrder="0"/>
    </dxf>
  </rfmt>
  <rfmt sheetId="6" sqref="K4" start="0" length="0">
    <dxf>
      <border>
        <left/>
        <right/>
        <top style="thin">
          <color indexed="64"/>
        </top>
        <bottom/>
      </border>
    </dxf>
  </rfmt>
  <rfmt sheetId="6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3" start="0" length="2147483647">
    <dxf>
      <font/>
    </dxf>
  </rfmt>
  <rfmt sheetId="6" sqref="L3" start="0" length="2147483647">
    <dxf>
      <font/>
    </dxf>
  </rfmt>
  <rfmt sheetId="6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4" start="0" length="0">
    <dxf>
      <fill>
        <patternFill patternType="solid">
          <bgColor rgb="FFD9D9D9"/>
        </patternFill>
      </fill>
    </dxf>
  </rfmt>
  <rfmt sheetId="6" sqref="L4" start="0" length="2147483647">
    <dxf>
      <font>
        <b/>
      </font>
    </dxf>
  </rfmt>
  <rfmt sheetId="6" sqref="L4" start="0" length="2147483647">
    <dxf>
      <font/>
    </dxf>
  </rfmt>
  <rfmt sheetId="6" sqref="L4">
    <dxf>
      <alignment horizontal="center" readingOrder="0"/>
    </dxf>
  </rfmt>
  <rfmt sheetId="6" sqref="L4" start="0" length="0">
    <dxf>
      <border>
        <left/>
        <right/>
        <top style="thin">
          <color indexed="64"/>
        </top>
        <bottom/>
      </border>
    </dxf>
  </rfmt>
  <rfmt sheetId="6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3" start="0" length="2147483647">
    <dxf>
      <font/>
    </dxf>
  </rfmt>
  <rfmt sheetId="6" sqref="M3" start="0" length="2147483647">
    <dxf>
      <font/>
    </dxf>
  </rfmt>
  <rfmt sheetId="6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4" start="0" length="0">
    <dxf>
      <fill>
        <patternFill patternType="solid">
          <bgColor rgb="FFD9D9D9"/>
        </patternFill>
      </fill>
    </dxf>
  </rfmt>
  <rfmt sheetId="6" sqref="M4" start="0" length="2147483647">
    <dxf>
      <font>
        <b/>
      </font>
    </dxf>
  </rfmt>
  <rfmt sheetId="6" sqref="M4" start="0" length="2147483647">
    <dxf>
      <font/>
    </dxf>
  </rfmt>
  <rfmt sheetId="6" sqref="M4">
    <dxf>
      <alignment horizontal="center" readingOrder="0"/>
    </dxf>
  </rfmt>
  <rfmt sheetId="6" sqref="M4" start="0" length="0">
    <dxf>
      <border>
        <left/>
        <right/>
        <top style="thin">
          <color indexed="64"/>
        </top>
        <bottom/>
      </border>
    </dxf>
  </rfmt>
  <rfmt sheetId="6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4" start="0" length="0">
    <dxf>
      <fill>
        <patternFill patternType="solid">
          <bgColor rgb="FFD9D9D9"/>
        </patternFill>
      </fill>
    </dxf>
  </rfmt>
  <rfmt sheetId="6" sqref="N4" start="0" length="2147483647">
    <dxf>
      <font>
        <b/>
      </font>
    </dxf>
  </rfmt>
  <rfmt sheetId="6" sqref="N4" start="0" length="2147483647">
    <dxf>
      <font/>
    </dxf>
  </rfmt>
  <rfmt sheetId="6" sqref="N4">
    <dxf>
      <alignment horizontal="center" readingOrder="0"/>
    </dxf>
  </rfmt>
  <rfmt sheetId="6" sqref="N4" start="0" length="0">
    <dxf>
      <border>
        <left/>
        <right/>
        <top style="thin">
          <color indexed="64"/>
        </top>
        <bottom/>
      </border>
    </dxf>
  </rfmt>
  <rfmt sheetId="6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4" start="0" length="0">
    <dxf>
      <fill>
        <patternFill patternType="solid">
          <bgColor rgb="FFD9D9D9"/>
        </patternFill>
      </fill>
    </dxf>
  </rfmt>
  <rfmt sheetId="6" sqref="O4" start="0" length="2147483647">
    <dxf>
      <font>
        <b/>
      </font>
    </dxf>
  </rfmt>
  <rfmt sheetId="6" sqref="O4" start="0" length="2147483647">
    <dxf>
      <font/>
    </dxf>
  </rfmt>
  <rfmt sheetId="6" sqref="O4">
    <dxf>
      <alignment horizontal="center" readingOrder="0"/>
    </dxf>
  </rfmt>
  <rfmt sheetId="6" sqref="O4" start="0" length="0">
    <dxf>
      <border>
        <left/>
        <right/>
        <top style="thin">
          <color indexed="64"/>
        </top>
        <bottom/>
      </border>
    </dxf>
  </rfmt>
  <rfmt sheetId="6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4" start="0" length="0">
    <dxf>
      <fill>
        <patternFill patternType="solid">
          <bgColor rgb="FFD9D9D9"/>
        </patternFill>
      </fill>
    </dxf>
  </rfmt>
  <rfmt sheetId="6" sqref="P4" start="0" length="2147483647">
    <dxf>
      <font>
        <b/>
      </font>
    </dxf>
  </rfmt>
  <rfmt sheetId="6" sqref="P4" start="0" length="2147483647">
    <dxf>
      <font/>
    </dxf>
  </rfmt>
  <rfmt sheetId="6" sqref="P4">
    <dxf>
      <alignment horizontal="center" readingOrder="0"/>
    </dxf>
  </rfmt>
  <rfmt sheetId="6" sqref="P4" start="0" length="0">
    <dxf>
      <border>
        <left/>
        <right/>
        <top style="thin">
          <color indexed="64"/>
        </top>
        <bottom/>
      </border>
    </dxf>
  </rfmt>
  <rfmt sheetId="6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4" start="0" length="0">
    <dxf>
      <fill>
        <patternFill patternType="solid">
          <bgColor rgb="FFD9D9D9"/>
        </patternFill>
      </fill>
    </dxf>
  </rfmt>
  <rfmt sheetId="6" sqref="Q4" start="0" length="2147483647">
    <dxf>
      <font>
        <b/>
      </font>
    </dxf>
  </rfmt>
  <rfmt sheetId="6" sqref="Q4" start="0" length="2147483647">
    <dxf>
      <font/>
    </dxf>
  </rfmt>
  <rfmt sheetId="6" sqref="Q4">
    <dxf>
      <alignment horizontal="center" readingOrder="0"/>
    </dxf>
  </rfmt>
  <rfmt sheetId="6" sqref="Q4" start="0" length="0">
    <dxf>
      <border>
        <left/>
        <right/>
        <top style="thin">
          <color indexed="64"/>
        </top>
        <bottom/>
      </border>
    </dxf>
  </rfmt>
  <rfmt sheetId="6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4" start="0" length="0">
    <dxf>
      <fill>
        <patternFill patternType="solid">
          <bgColor rgb="FFD9D9D9"/>
        </patternFill>
      </fill>
    </dxf>
  </rfmt>
  <rfmt sheetId="6" sqref="R4" start="0" length="2147483647">
    <dxf>
      <font>
        <b/>
      </font>
    </dxf>
  </rfmt>
  <rfmt sheetId="6" sqref="R4" start="0" length="2147483647">
    <dxf>
      <font/>
    </dxf>
  </rfmt>
  <rfmt sheetId="6" sqref="R4">
    <dxf>
      <alignment horizontal="center" readingOrder="0"/>
    </dxf>
  </rfmt>
  <rfmt sheetId="6" sqref="R4" start="0" length="0">
    <dxf>
      <border>
        <left/>
        <right/>
        <top style="thin">
          <color indexed="64"/>
        </top>
        <bottom/>
      </border>
    </dxf>
  </rfmt>
  <rfmt sheetId="6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4" start="0" length="0">
    <dxf>
      <fill>
        <patternFill patternType="solid">
          <bgColor rgb="FFD9D9D9"/>
        </patternFill>
      </fill>
    </dxf>
  </rfmt>
  <rfmt sheetId="6" sqref="S4" start="0" length="2147483647">
    <dxf>
      <font>
        <b/>
      </font>
    </dxf>
  </rfmt>
  <rfmt sheetId="6" sqref="S4" start="0" length="2147483647">
    <dxf>
      <font/>
    </dxf>
  </rfmt>
  <rfmt sheetId="6" sqref="S4">
    <dxf>
      <alignment horizontal="center" readingOrder="0"/>
    </dxf>
  </rfmt>
  <rfmt sheetId="6" sqref="S4" start="0" length="0">
    <dxf>
      <border>
        <left/>
        <right/>
        <top style="thin">
          <color indexed="64"/>
        </top>
        <bottom/>
      </border>
    </dxf>
  </rfmt>
  <rfmt sheetId="6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4" start="0" length="0">
    <dxf>
      <fill>
        <patternFill patternType="solid">
          <bgColor rgb="FFD9D9D9"/>
        </patternFill>
      </fill>
    </dxf>
  </rfmt>
  <rfmt sheetId="6" sqref="T4" start="0" length="2147483647">
    <dxf>
      <font>
        <b/>
      </font>
    </dxf>
  </rfmt>
  <rfmt sheetId="6" sqref="T4" start="0" length="2147483647">
    <dxf>
      <font/>
    </dxf>
  </rfmt>
  <rfmt sheetId="6" sqref="T4">
    <dxf>
      <alignment horizontal="center" readingOrder="0"/>
    </dxf>
  </rfmt>
  <rfmt sheetId="6" sqref="T4" start="0" length="0">
    <dxf>
      <border>
        <left/>
        <right/>
        <top style="thin">
          <color indexed="64"/>
        </top>
        <bottom/>
      </border>
    </dxf>
  </rfmt>
  <rfmt sheetId="6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4" start="0" length="0">
    <dxf>
      <fill>
        <patternFill patternType="solid">
          <bgColor rgb="FFD9D9D9"/>
        </patternFill>
      </fill>
    </dxf>
  </rfmt>
  <rfmt sheetId="6" sqref="U4" start="0" length="2147483647">
    <dxf>
      <font>
        <b/>
      </font>
    </dxf>
  </rfmt>
  <rfmt sheetId="6" sqref="U4" start="0" length="2147483647">
    <dxf>
      <font/>
    </dxf>
  </rfmt>
  <rfmt sheetId="6" sqref="U4">
    <dxf>
      <alignment horizontal="center" readingOrder="0"/>
    </dxf>
  </rfmt>
  <rfmt sheetId="6" sqref="U4" start="0" length="0">
    <dxf>
      <border>
        <left/>
        <right/>
        <top style="thin">
          <color indexed="64"/>
        </top>
        <bottom/>
      </border>
    </dxf>
  </rfmt>
  <rfmt sheetId="6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3" start="0" length="0">
    <dxf>
      <fill>
        <patternFill patternType="solid">
          <bgColor rgb="FFF2F2F2"/>
        </patternFill>
      </fill>
    </dxf>
  </rfmt>
  <rfmt sheetId="6" sqref="V3" start="0" length="2147483647">
    <dxf>
      <font/>
    </dxf>
  </rfmt>
  <rfmt sheetId="6" sqref="V3" start="0" length="2147483647">
    <dxf>
      <font/>
    </dxf>
  </rfmt>
  <rfmt sheetId="6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4" start="0" length="0">
    <dxf>
      <fill>
        <patternFill patternType="solid">
          <bgColor rgb="FFD9D9D9"/>
        </patternFill>
      </fill>
    </dxf>
  </rfmt>
  <rfmt sheetId="6" sqref="V4" start="0" length="2147483647">
    <dxf>
      <font>
        <b/>
      </font>
    </dxf>
  </rfmt>
  <rfmt sheetId="6" sqref="V4" start="0" length="2147483647">
    <dxf>
      <font/>
    </dxf>
  </rfmt>
  <rfmt sheetId="6" sqref="V4">
    <dxf>
      <alignment horizontal="center" readingOrder="0"/>
    </dxf>
  </rfmt>
  <rfmt sheetId="6" sqref="V4" start="0" length="0">
    <dxf>
      <border>
        <left/>
        <right/>
        <top style="thin">
          <color indexed="64"/>
        </top>
        <bottom/>
      </border>
    </dxf>
  </rfmt>
  <rfmt sheetId="6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4" start="0" length="0">
    <dxf>
      <fill>
        <patternFill patternType="solid">
          <bgColor rgb="FFD9D9D9"/>
        </patternFill>
      </fill>
    </dxf>
  </rfmt>
  <rfmt sheetId="6" sqref="W4" start="0" length="2147483647">
    <dxf>
      <font>
        <b/>
      </font>
    </dxf>
  </rfmt>
  <rfmt sheetId="6" sqref="W4" start="0" length="2147483647">
    <dxf>
      <font/>
    </dxf>
  </rfmt>
  <rfmt sheetId="6" sqref="W4">
    <dxf>
      <alignment horizontal="center" readingOrder="0"/>
    </dxf>
  </rfmt>
  <rfmt sheetId="6" sqref="W4" start="0" length="0">
    <dxf>
      <border>
        <left/>
        <right/>
        <top style="thin">
          <color indexed="64"/>
        </top>
        <bottom/>
      </border>
    </dxf>
  </rfmt>
  <rfmt sheetId="6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4" start="0" length="0">
    <dxf>
      <fill>
        <patternFill patternType="solid">
          <bgColor rgb="FFD9D9D9"/>
        </patternFill>
      </fill>
    </dxf>
  </rfmt>
  <rfmt sheetId="6" sqref="X4" start="0" length="2147483647">
    <dxf>
      <font>
        <b/>
      </font>
    </dxf>
  </rfmt>
  <rfmt sheetId="6" sqref="X4" start="0" length="2147483647">
    <dxf>
      <font/>
    </dxf>
  </rfmt>
  <rfmt sheetId="6" sqref="X4">
    <dxf>
      <alignment horizontal="center" readingOrder="0"/>
    </dxf>
  </rfmt>
  <rfmt sheetId="6" sqref="X4" start="0" length="0">
    <dxf>
      <border>
        <left/>
        <right/>
        <top style="thin">
          <color indexed="64"/>
        </top>
        <bottom/>
      </border>
    </dxf>
  </rfmt>
  <rfmt sheetId="6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4" start="0" length="0">
    <dxf>
      <fill>
        <patternFill patternType="solid">
          <bgColor rgb="FFD9D9D9"/>
        </patternFill>
      </fill>
    </dxf>
  </rfmt>
  <rfmt sheetId="6" sqref="Y4" start="0" length="2147483647">
    <dxf>
      <font>
        <b/>
      </font>
    </dxf>
  </rfmt>
  <rfmt sheetId="6" sqref="Y4" start="0" length="2147483647">
    <dxf>
      <font/>
    </dxf>
  </rfmt>
  <rfmt sheetId="6" sqref="Y4">
    <dxf>
      <alignment horizontal="center" readingOrder="0"/>
    </dxf>
  </rfmt>
  <rfmt sheetId="6" sqref="Y4" start="0" length="0">
    <dxf>
      <border>
        <left/>
        <right/>
        <top style="thin">
          <color indexed="64"/>
        </top>
        <bottom/>
      </border>
    </dxf>
  </rfmt>
  <rfmt sheetId="6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3" start="0" length="0">
    <dxf>
      <fill>
        <patternFill patternType="solid">
          <bgColor rgb="FFF2F2F2"/>
        </patternFill>
      </fill>
    </dxf>
  </rfmt>
  <rfmt sheetId="6" sqref="Z3" start="0" length="2147483647">
    <dxf>
      <font/>
    </dxf>
  </rfmt>
  <rfmt sheetId="6" sqref="Z3" start="0" length="2147483647">
    <dxf>
      <font/>
    </dxf>
  </rfmt>
  <rfmt sheetId="6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4" start="0" length="0">
    <dxf>
      <fill>
        <patternFill patternType="solid">
          <bgColor rgb="FFD9D9D9"/>
        </patternFill>
      </fill>
    </dxf>
  </rfmt>
  <rfmt sheetId="6" sqref="Z4" start="0" length="2147483647">
    <dxf>
      <font>
        <b/>
      </font>
    </dxf>
  </rfmt>
  <rfmt sheetId="6" sqref="Z4" start="0" length="2147483647">
    <dxf>
      <font/>
    </dxf>
  </rfmt>
  <rfmt sheetId="6" sqref="Z4">
    <dxf>
      <alignment horizontal="center" readingOrder="0"/>
    </dxf>
  </rfmt>
  <rfmt sheetId="6" sqref="Z4" start="0" length="0">
    <dxf>
      <border>
        <left/>
        <right/>
        <top style="thin">
          <color indexed="64"/>
        </top>
        <bottom/>
      </border>
    </dxf>
  </rfmt>
  <rfmt sheetId="6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4" start="0" length="0">
    <dxf>
      <fill>
        <patternFill patternType="solid">
          <bgColor rgb="FFD9D9D9"/>
        </patternFill>
      </fill>
    </dxf>
  </rfmt>
  <rfmt sheetId="6" sqref="AA4" start="0" length="2147483647">
    <dxf>
      <font>
        <b/>
      </font>
    </dxf>
  </rfmt>
  <rfmt sheetId="6" sqref="AA4" start="0" length="2147483647">
    <dxf>
      <font/>
    </dxf>
  </rfmt>
  <rfmt sheetId="6" sqref="AA4">
    <dxf>
      <alignment horizontal="center" readingOrder="0"/>
    </dxf>
  </rfmt>
  <rfmt sheetId="6" sqref="AA4" start="0" length="0">
    <dxf>
      <border>
        <left/>
        <right/>
        <top style="thin">
          <color indexed="64"/>
        </top>
        <bottom/>
      </border>
    </dxf>
  </rfmt>
  <rfmt sheetId="6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4" start="0" length="0">
    <dxf>
      <fill>
        <patternFill patternType="solid">
          <bgColor rgb="FFD9D9D9"/>
        </patternFill>
      </fill>
    </dxf>
  </rfmt>
  <rfmt sheetId="6" sqref="AB4" start="0" length="2147483647">
    <dxf>
      <font>
        <b/>
      </font>
    </dxf>
  </rfmt>
  <rfmt sheetId="6" sqref="AB4" start="0" length="2147483647">
    <dxf>
      <font/>
    </dxf>
  </rfmt>
  <rfmt sheetId="6" sqref="AB4">
    <dxf>
      <alignment horizontal="center" readingOrder="0"/>
    </dxf>
  </rfmt>
  <rfmt sheetId="6" sqref="AB4" start="0" length="0">
    <dxf>
      <border>
        <left/>
        <right/>
        <top style="thin">
          <color indexed="64"/>
        </top>
        <bottom/>
      </border>
    </dxf>
  </rfmt>
  <rcc rId="5689" sId="6" numFmtId="19">
    <oc r="D1">
      <v>43187</v>
    </oc>
    <nc r="D1">
      <v>43326</v>
    </nc>
  </rcc>
  <rfmt sheetId="6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690" sId="6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6" sqref="E1">
    <dxf>
      <alignment horizontal="left" readingOrder="0"/>
    </dxf>
  </rfmt>
  <rfmt sheetId="6" sqref="E1" start="0" length="2147483647">
    <dxf>
      <font>
        <b/>
      </font>
    </dxf>
  </rfmt>
  <rcc rId="5691" sId="6" numFmtId="4">
    <oc r="J6">
      <v>125100</v>
    </oc>
    <nc r="J6">
      <v>184095</v>
    </nc>
  </rcc>
  <rcc rId="5692" sId="6" numFmtId="4">
    <oc r="Y6">
      <v>125100</v>
    </oc>
    <nc r="Y6">
      <v>184095</v>
    </nc>
  </rcc>
  <rcc rId="5693" sId="6" numFmtId="4">
    <oc r="J7">
      <v>92241</v>
    </oc>
    <nc r="J7">
      <v>0</v>
    </nc>
  </rcc>
  <rcc rId="5694" sId="6" numFmtId="4">
    <oc r="Y7">
      <v>92241</v>
    </oc>
    <nc r="Y7">
      <v>0</v>
    </nc>
  </rcc>
  <rcc rId="5695" sId="6" numFmtId="4">
    <oc r="J8">
      <v>237913</v>
    </oc>
    <nc r="J8">
      <v>0</v>
    </nc>
  </rcc>
  <rcc rId="5696" sId="6" numFmtId="4">
    <oc r="Y8">
      <v>237913</v>
    </oc>
    <nc r="Y8">
      <v>0</v>
    </nc>
  </rcc>
  <rcc rId="5697" sId="6" numFmtId="4">
    <oc r="J9">
      <v>603335</v>
    </oc>
    <nc r="J9">
      <v>0</v>
    </nc>
  </rcc>
  <rcc rId="5698" sId="6" numFmtId="4">
    <oc r="Y9">
      <v>603335</v>
    </oc>
    <nc r="Y9">
      <v>0</v>
    </nc>
  </rcc>
  <rrc rId="5699" sId="6" ref="A10:XFD10" action="insert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</rrc>
  <rfmt sheetId="6" sqref="A10:AB10" start="0" length="0">
    <dxf>
      <fill>
        <patternFill patternType="none">
          <bgColor indexed="65"/>
        </patternFill>
      </fill>
    </dxf>
  </rfmt>
  <rfmt sheetId="6" sqref="A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10" start="0" length="2147483647">
    <dxf>
      <font/>
    </dxf>
  </rfmt>
  <rfmt sheetId="6" sqref="A10" start="0" length="2147483647">
    <dxf>
      <font/>
    </dxf>
  </rfmt>
  <rfmt sheetId="6" sqref="B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0" start="0" length="2147483647">
    <dxf>
      <font/>
    </dxf>
  </rfmt>
  <rfmt sheetId="6" sqref="B10" start="0" length="2147483647">
    <dxf>
      <font/>
    </dxf>
  </rfmt>
  <rfmt sheetId="6" sqref="C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0" start="0" length="2147483647">
    <dxf>
      <font/>
    </dxf>
  </rfmt>
  <rfmt sheetId="6" sqref="C10" start="0" length="2147483647">
    <dxf>
      <font/>
    </dxf>
  </rfmt>
  <rfmt sheetId="6" sqref="D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0" start="0" length="2147483647">
    <dxf>
      <font/>
    </dxf>
  </rfmt>
  <rfmt sheetId="6" sqref="D10" start="0" length="2147483647">
    <dxf>
      <font/>
    </dxf>
  </rfmt>
  <rfmt sheetId="6" sqref="E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0" start="0" length="2147483647">
    <dxf>
      <font/>
    </dxf>
  </rfmt>
  <rfmt sheetId="6" sqref="E10" start="0" length="2147483647">
    <dxf>
      <font/>
    </dxf>
  </rfmt>
  <rfmt sheetId="6" sqref="F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0" start="0" length="2147483647">
    <dxf>
      <font/>
    </dxf>
  </rfmt>
  <rfmt sheetId="6" sqref="F10" start="0" length="2147483647">
    <dxf>
      <font/>
    </dxf>
  </rfmt>
  <rfmt sheetId="6" sqref="G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0" start="0" length="2147483647">
    <dxf>
      <font/>
    </dxf>
  </rfmt>
  <rfmt sheetId="6" sqref="G10" start="0" length="2147483647">
    <dxf>
      <font/>
    </dxf>
  </rfmt>
  <rfmt sheetId="6" sqref="H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0" start="0" length="2147483647">
    <dxf>
      <font/>
    </dxf>
  </rfmt>
  <rfmt sheetId="6" sqref="H10" start="0" length="2147483647">
    <dxf>
      <font/>
    </dxf>
  </rfmt>
  <rfmt sheetId="6" sqref="I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0" start="0" length="2147483647">
    <dxf>
      <font/>
    </dxf>
  </rfmt>
  <rfmt sheetId="6" sqref="I10" start="0" length="2147483647">
    <dxf>
      <font/>
    </dxf>
  </rfmt>
  <rfmt sheetId="6" sqref="J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0" start="0" length="2147483647">
    <dxf>
      <font/>
    </dxf>
  </rfmt>
  <rfmt sheetId="6" sqref="J10" start="0" length="2147483647">
    <dxf>
      <font/>
    </dxf>
  </rfmt>
  <rfmt sheetId="6" sqref="K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0" start="0" length="2147483647">
    <dxf>
      <font/>
    </dxf>
  </rfmt>
  <rfmt sheetId="6" sqref="K10" start="0" length="2147483647">
    <dxf>
      <font/>
    </dxf>
  </rfmt>
  <rfmt sheetId="6" sqref="L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0" start="0" length="2147483647">
    <dxf>
      <font/>
    </dxf>
  </rfmt>
  <rfmt sheetId="6" sqref="L10" start="0" length="2147483647">
    <dxf>
      <font/>
    </dxf>
  </rfmt>
  <rfmt sheetId="6" sqref="M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0" start="0" length="2147483647">
    <dxf>
      <font/>
    </dxf>
  </rfmt>
  <rfmt sheetId="6" sqref="M10" start="0" length="2147483647">
    <dxf>
      <font/>
    </dxf>
  </rfmt>
  <rfmt sheetId="6" sqref="N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0" start="0" length="2147483647">
    <dxf>
      <font/>
    </dxf>
  </rfmt>
  <rfmt sheetId="6" sqref="N10" start="0" length="2147483647">
    <dxf>
      <font/>
    </dxf>
  </rfmt>
  <rfmt sheetId="6" sqref="O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0" start="0" length="2147483647">
    <dxf>
      <font/>
    </dxf>
  </rfmt>
  <rfmt sheetId="6" sqref="O10" start="0" length="2147483647">
    <dxf>
      <font/>
    </dxf>
  </rfmt>
  <rfmt sheetId="6" sqref="P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0" start="0" length="2147483647">
    <dxf>
      <font/>
    </dxf>
  </rfmt>
  <rfmt sheetId="6" sqref="P10" start="0" length="2147483647">
    <dxf>
      <font/>
    </dxf>
  </rfmt>
  <rfmt sheetId="6" sqref="Q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0" start="0" length="2147483647">
    <dxf>
      <font/>
    </dxf>
  </rfmt>
  <rfmt sheetId="6" sqref="Q10" start="0" length="2147483647">
    <dxf>
      <font/>
    </dxf>
  </rfmt>
  <rfmt sheetId="6" sqref="R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0" start="0" length="2147483647">
    <dxf>
      <font/>
    </dxf>
  </rfmt>
  <rfmt sheetId="6" sqref="R10" start="0" length="2147483647">
    <dxf>
      <font/>
    </dxf>
  </rfmt>
  <rfmt sheetId="6" sqref="S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0" start="0" length="2147483647">
    <dxf>
      <font/>
    </dxf>
  </rfmt>
  <rfmt sheetId="6" sqref="S10" start="0" length="2147483647">
    <dxf>
      <font/>
    </dxf>
  </rfmt>
  <rfmt sheetId="6" sqref="T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0" start="0" length="2147483647">
    <dxf>
      <font/>
    </dxf>
  </rfmt>
  <rfmt sheetId="6" sqref="T10" start="0" length="2147483647">
    <dxf>
      <font/>
    </dxf>
  </rfmt>
  <rfmt sheetId="6" sqref="U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10" start="0" length="2147483647">
    <dxf>
      <font/>
    </dxf>
  </rfmt>
  <rfmt sheetId="6" sqref="U10" start="0" length="2147483647">
    <dxf>
      <font/>
    </dxf>
  </rfmt>
  <rfmt sheetId="6" sqref="V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0" start="0" length="0">
    <dxf>
      <fill>
        <patternFill patternType="solid">
          <bgColor rgb="FFF2F2F2"/>
        </patternFill>
      </fill>
    </dxf>
  </rfmt>
  <rfmt sheetId="6" sqref="V10" start="0" length="2147483647">
    <dxf>
      <font/>
    </dxf>
  </rfmt>
  <rfmt sheetId="6" sqref="V10" start="0" length="2147483647">
    <dxf>
      <font/>
    </dxf>
  </rfmt>
  <rfmt sheetId="6" sqref="W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0" start="0" length="0">
    <dxf>
      <fill>
        <patternFill patternType="solid">
          <bgColor rgb="FFF2F2F2"/>
        </patternFill>
      </fill>
    </dxf>
  </rfmt>
  <rfmt sheetId="6" sqref="W10" start="0" length="2147483647">
    <dxf>
      <font/>
    </dxf>
  </rfmt>
  <rfmt sheetId="6" sqref="W10" start="0" length="2147483647">
    <dxf>
      <font/>
    </dxf>
  </rfmt>
  <rfmt sheetId="6" sqref="X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0" start="0" length="0">
    <dxf>
      <fill>
        <patternFill patternType="solid">
          <bgColor rgb="FFF2F2F2"/>
        </patternFill>
      </fill>
    </dxf>
  </rfmt>
  <rfmt sheetId="6" sqref="X10" start="0" length="2147483647">
    <dxf>
      <font/>
    </dxf>
  </rfmt>
  <rfmt sheetId="6" sqref="X10" start="0" length="2147483647">
    <dxf>
      <font/>
    </dxf>
  </rfmt>
  <rfmt sheetId="6" sqref="Y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0" start="0" length="0">
    <dxf>
      <fill>
        <patternFill patternType="solid">
          <bgColor rgb="FFF2F2F2"/>
        </patternFill>
      </fill>
    </dxf>
  </rfmt>
  <rfmt sheetId="6" sqref="Y10" start="0" length="2147483647">
    <dxf>
      <font/>
    </dxf>
  </rfmt>
  <rfmt sheetId="6" sqref="Y10" start="0" length="2147483647">
    <dxf>
      <font/>
    </dxf>
  </rfmt>
  <rfmt sheetId="6" sqref="Z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0" start="0" length="0">
    <dxf>
      <fill>
        <patternFill patternType="solid">
          <bgColor rgb="FFF2F2F2"/>
        </patternFill>
      </fill>
    </dxf>
  </rfmt>
  <rfmt sheetId="6" sqref="Z10" start="0" length="2147483647">
    <dxf>
      <font/>
    </dxf>
  </rfmt>
  <rfmt sheetId="6" sqref="Z10" start="0" length="2147483647">
    <dxf>
      <font/>
    </dxf>
  </rfmt>
  <rfmt sheetId="6" sqref="AA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0" start="0" length="0">
    <dxf>
      <fill>
        <patternFill patternType="solid">
          <bgColor rgb="FFF2F2F2"/>
        </patternFill>
      </fill>
    </dxf>
  </rfmt>
  <rfmt sheetId="6" sqref="AA10" start="0" length="2147483647">
    <dxf>
      <font/>
    </dxf>
  </rfmt>
  <rfmt sheetId="6" sqref="AA10" start="0" length="2147483647">
    <dxf>
      <font/>
    </dxf>
  </rfmt>
  <rfmt sheetId="6" sqref="AB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10" start="0" length="0">
    <dxf>
      <fill>
        <patternFill patternType="solid">
          <bgColor rgb="FFF2F2F2"/>
        </patternFill>
      </fill>
    </dxf>
  </rfmt>
  <rfmt sheetId="6" sqref="AB10" start="0" length="2147483647">
    <dxf>
      <font/>
    </dxf>
  </rfmt>
  <rfmt sheetId="6" sqref="AB10" start="0" length="2147483647">
    <dxf>
      <font/>
    </dxf>
  </rfmt>
  <rcc rId="5700" sId="6">
    <nc r="B10">
      <v>27628</v>
    </nc>
  </rcc>
  <rfmt sheetId="6" sqref="B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0" start="0" length="2147483647">
    <dxf>
      <font/>
    </dxf>
  </rfmt>
  <rfmt sheetId="6" sqref="B10" start="0" length="2147483647">
    <dxf>
      <font/>
    </dxf>
  </rfmt>
  <rcc rId="5701" sId="6">
    <nc r="C10" t="inlineStr">
      <is>
        <t>8848 JT Equity</t>
      </is>
    </nc>
  </rcc>
  <rfmt sheetId="6" sqref="C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0" start="0" length="2147483647">
    <dxf>
      <font/>
    </dxf>
  </rfmt>
  <rfmt sheetId="6" sqref="C10" start="0" length="2147483647">
    <dxf>
      <font/>
    </dxf>
  </rfmt>
  <rcc rId="5702" sId="6">
    <nc r="E10" t="inlineStr">
      <is>
        <t>Leopalace21</t>
      </is>
    </nc>
  </rcc>
  <rfmt sheetId="6" sqref="E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0" start="0" length="2147483647">
    <dxf>
      <font/>
    </dxf>
  </rfmt>
  <rfmt sheetId="6" sqref="E10" start="0" length="2147483647">
    <dxf>
      <font/>
    </dxf>
  </rfmt>
  <rcc rId="5703" sId="6">
    <nc r="D10">
      <f>_xll.BDP(C10,$D$3)</f>
    </nc>
  </rcc>
  <rfmt sheetId="6" sqref="D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0" start="0" length="2147483647">
    <dxf>
      <font/>
    </dxf>
  </rfmt>
  <rfmt sheetId="6" sqref="D10" start="0" length="2147483647">
    <dxf>
      <font/>
    </dxf>
  </rfmt>
  <rcc rId="5704" sId="6">
    <nc r="F10">
      <f>_xll.BDP(C10,$F$3)</f>
    </nc>
  </rcc>
  <rfmt sheetId="6" sqref="F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0" start="0" length="2147483647">
    <dxf>
      <font/>
    </dxf>
  </rfmt>
  <rfmt sheetId="6" sqref="F10" start="0" length="2147483647">
    <dxf>
      <font/>
    </dxf>
  </rfmt>
  <rcc rId="5705" sId="6">
    <nc r="G10">
      <f>_xll.BDP(C10,$G$3)</f>
    </nc>
  </rcc>
  <rfmt sheetId="6" sqref="G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0" start="0" length="2147483647">
    <dxf>
      <font/>
    </dxf>
  </rfmt>
  <rfmt sheetId="6" sqref="G10" start="0" length="2147483647">
    <dxf>
      <font/>
    </dxf>
  </rfmt>
  <rcc rId="5706" sId="6">
    <nc r="V10">
      <f>_xll.BDH(C10,$V$3,$D$1,$D$1)</f>
    </nc>
  </rcc>
  <rfmt sheetId="6" sqref="V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0" start="0" length="0">
    <dxf>
      <fill>
        <patternFill patternType="solid">
          <bgColor rgb="FFF2F2F2"/>
        </patternFill>
      </fill>
    </dxf>
  </rfmt>
  <rfmt sheetId="6" sqref="V10" start="0" length="2147483647">
    <dxf>
      <font/>
    </dxf>
  </rfmt>
  <rfmt sheetId="6" sqref="V10" start="0" length="2147483647">
    <dxf>
      <font/>
    </dxf>
  </rfmt>
  <rcc rId="5707" sId="6">
    <nc r="H10">
      <f>IF(OR(OR(G10="#N/A N/A",G10="#N/A Real Time"),OR(F10="#N/A N/A",F10="#N/A Real Time")),0,  G10 - F10)</f>
    </nc>
  </rcc>
  <rfmt sheetId="6" sqref="H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0" start="0" length="2147483647">
    <dxf>
      <font/>
    </dxf>
  </rfmt>
  <rfmt sheetId="6" sqref="H10" start="0" length="2147483647">
    <dxf>
      <font/>
    </dxf>
  </rfmt>
  <rcc rId="5708" sId="6">
    <nc r="I10">
      <f>IF(OR(F10=0,F10="#N/A N/A"),0,H10 / F10*100)</f>
    </nc>
  </rcc>
  <rfmt sheetId="6" sqref="I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0" start="0" length="2147483647">
    <dxf>
      <font/>
    </dxf>
  </rfmt>
  <rfmt sheetId="6" sqref="I10" start="0" length="2147483647">
    <dxf>
      <font/>
    </dxf>
  </rfmt>
  <rcc rId="5709" sId="6" numFmtId="4">
    <nc r="J10">
      <v>781600</v>
    </nc>
  </rcc>
  <rfmt sheetId="6" sqref="J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0" start="0" length="2147483647">
    <dxf>
      <font/>
    </dxf>
  </rfmt>
  <rfmt sheetId="6" sqref="J10" start="0" length="2147483647">
    <dxf>
      <font/>
    </dxf>
  </rfmt>
  <rcc rId="5710" sId="6">
    <nc r="K10">
      <f>CONCATENATE(D16,D10, " Curncy")</f>
    </nc>
  </rcc>
  <rfmt sheetId="6" sqref="K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0" start="0" length="2147483647">
    <dxf>
      <font/>
    </dxf>
  </rfmt>
  <rfmt sheetId="6" sqref="K10" start="0" length="2147483647">
    <dxf>
      <font/>
    </dxf>
  </rfmt>
  <rcc rId="5711" sId="6">
    <nc r="L10">
      <f>IF(D10 = D16,1,_xll.BDP(K10,$L$3))</f>
    </nc>
  </rcc>
  <rfmt sheetId="6" sqref="L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0" start="0" length="2147483647">
    <dxf>
      <font/>
    </dxf>
  </rfmt>
  <rfmt sheetId="6" sqref="L10" start="0" length="2147483647">
    <dxf>
      <font/>
    </dxf>
  </rfmt>
  <rcc rId="5712" sId="6">
    <nc r="M10">
      <f>IF(D10 = D16,1,_xll.BDP(K10,$M$3)*L10)</f>
    </nc>
  </rcc>
  <rfmt sheetId="6" sqref="M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0" start="0" length="2147483647">
    <dxf>
      <font/>
    </dxf>
  </rfmt>
  <rfmt sheetId="6" sqref="M10" start="0" length="2147483647">
    <dxf>
      <font/>
    </dxf>
  </rfmt>
  <rcc rId="5713" sId="6">
    <nc r="N10">
      <f>H10*J10*R10/M10</f>
    </nc>
  </rcc>
  <rfmt sheetId="6" sqref="N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0" start="0" length="2147483647">
    <dxf>
      <font/>
    </dxf>
  </rfmt>
  <rfmt sheetId="6" sqref="N10" start="0" length="2147483647">
    <dxf>
      <font/>
    </dxf>
  </rfmt>
  <rcc rId="5714" sId="6">
    <nc r="O10">
      <f>N10 / U16</f>
    </nc>
  </rcc>
  <rfmt sheetId="6" sqref="O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0" start="0" length="2147483647">
    <dxf>
      <font/>
    </dxf>
  </rfmt>
  <rfmt sheetId="6" sqref="O10" start="0" length="2147483647">
    <dxf>
      <font/>
    </dxf>
  </rfmt>
  <rcc rId="5715" sId="6">
    <nc r="P10">
      <f>IF(J10=0,0,G10*J10*R10/M10)</f>
    </nc>
  </rcc>
  <rfmt sheetId="6" sqref="P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0" start="0" length="2147483647">
    <dxf>
      <font/>
    </dxf>
  </rfmt>
  <rfmt sheetId="6" sqref="P10" start="0" length="2147483647">
    <dxf>
      <font/>
    </dxf>
  </rfmt>
  <rcc rId="5716" sId="6">
    <nc r="Q10">
      <f>P10 / U16*100</f>
    </nc>
  </rcc>
  <rfmt sheetId="6" sqref="Q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0" start="0" length="2147483647">
    <dxf>
      <font/>
    </dxf>
  </rfmt>
  <rfmt sheetId="6" sqref="Q10" start="0" length="2147483647">
    <dxf>
      <font/>
    </dxf>
  </rfmt>
  <rcc rId="5717" sId="6">
    <nc r="R10">
      <f>IF(EXACT(D10,UPPER(D10)),1,0.01)/T10</f>
    </nc>
  </rcc>
  <rfmt sheetId="6" sqref="R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0" start="0" length="2147483647">
    <dxf>
      <font/>
    </dxf>
  </rfmt>
  <rfmt sheetId="6" sqref="R10" start="0" length="2147483647">
    <dxf>
      <font/>
    </dxf>
  </rfmt>
  <rcc rId="5718" sId="6">
    <nc r="S10">
      <v>0</v>
    </nc>
  </rcc>
  <rfmt sheetId="6" sqref="S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0" start="0" length="2147483647">
    <dxf>
      <font/>
    </dxf>
  </rfmt>
  <rfmt sheetId="6" sqref="S10" start="0" length="2147483647">
    <dxf>
      <font/>
    </dxf>
  </rfmt>
  <rcc rId="5719" sId="6">
    <nc r="T10">
      <v>1</v>
    </nc>
  </rcc>
  <rfmt sheetId="6" sqref="T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0" start="0" length="2147483647">
    <dxf>
      <font/>
    </dxf>
  </rfmt>
  <rfmt sheetId="6" sqref="T10" start="0" length="2147483647">
    <dxf>
      <font/>
    </dxf>
  </rfmt>
  <rcc rId="5720" sId="6">
    <nc r="W10">
      <f>IF(OR(OR(F10="#N/A N/A",F10="#N/A Real Time"),OR(V10="#N/A N/A",V10="#N/A Real Time")),0,  F10 - V10)</f>
    </nc>
  </rcc>
  <rfmt sheetId="6" sqref="W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0" start="0" length="0">
    <dxf>
      <fill>
        <patternFill patternType="solid">
          <bgColor rgb="FFF2F2F2"/>
        </patternFill>
      </fill>
    </dxf>
  </rfmt>
  <rfmt sheetId="6" sqref="W10" start="0" length="2147483647">
    <dxf>
      <font/>
    </dxf>
  </rfmt>
  <rfmt sheetId="6" sqref="W10" start="0" length="2147483647">
    <dxf>
      <font/>
    </dxf>
  </rfmt>
  <rcc rId="5721" sId="6">
    <nc r="X10">
      <f>IF(OR(V10=0,V10="#N/A N/A"),0,W10 / V10*100)</f>
    </nc>
  </rcc>
  <rfmt sheetId="6" sqref="X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0" start="0" length="0">
    <dxf>
      <fill>
        <patternFill patternType="solid">
          <bgColor rgb="FFF2F2F2"/>
        </patternFill>
      </fill>
    </dxf>
  </rfmt>
  <rfmt sheetId="6" sqref="X10" start="0" length="2147483647">
    <dxf>
      <font/>
    </dxf>
  </rfmt>
  <rfmt sheetId="6" sqref="X10" start="0" length="2147483647">
    <dxf>
      <font/>
    </dxf>
  </rfmt>
  <rcc rId="5722" sId="6" numFmtId="4">
    <nc r="Y10">
      <v>781600</v>
    </nc>
  </rcc>
  <rfmt sheetId="6" sqref="Y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0" start="0" length="0">
    <dxf>
      <fill>
        <patternFill patternType="solid">
          <bgColor rgb="FFF2F2F2"/>
        </patternFill>
      </fill>
    </dxf>
  </rfmt>
  <rfmt sheetId="6" sqref="Y10" start="0" length="2147483647">
    <dxf>
      <font/>
    </dxf>
  </rfmt>
  <rfmt sheetId="6" sqref="Y10" start="0" length="2147483647">
    <dxf>
      <font/>
    </dxf>
  </rfmt>
  <rcc rId="5723" sId="6">
    <nc r="Z10">
      <f>IF(D10 = D16,1,_xll.BDP(K10,$Z$3)*L10)</f>
    </nc>
  </rcc>
  <rfmt sheetId="6" sqref="Z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0" start="0" length="0">
    <dxf>
      <fill>
        <patternFill patternType="solid">
          <bgColor rgb="FFF2F2F2"/>
        </patternFill>
      </fill>
    </dxf>
  </rfmt>
  <rfmt sheetId="6" sqref="Z10" start="0" length="2147483647">
    <dxf>
      <font/>
    </dxf>
  </rfmt>
  <rfmt sheetId="6" sqref="Z10" start="0" length="2147483647">
    <dxf>
      <font/>
    </dxf>
  </rfmt>
  <rcc rId="5724" sId="6">
    <nc r="AA10">
      <f>W10*Y10*R10/Z10 / AB16</f>
    </nc>
  </rcc>
  <rfmt sheetId="6" sqref="AA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0" start="0" length="0">
    <dxf>
      <fill>
        <patternFill patternType="solid">
          <bgColor rgb="FFF2F2F2"/>
        </patternFill>
      </fill>
    </dxf>
  </rfmt>
  <rfmt sheetId="6" sqref="AA10" start="0" length="2147483647">
    <dxf>
      <font/>
    </dxf>
  </rfmt>
  <rfmt sheetId="6" sqref="AA10" start="0" length="2147483647">
    <dxf>
      <font/>
    </dxf>
  </rfmt>
  <rcc rId="5725" sId="6" numFmtId="4">
    <oc r="J11">
      <v>894150</v>
    </oc>
    <nc r="J11">
      <v>1036820</v>
    </nc>
  </rcc>
  <rcc rId="5726" sId="6" numFmtId="4">
    <oc r="Y11">
      <v>894150</v>
    </oc>
    <nc r="Y11">
      <v>1036820</v>
    </nc>
  </rcc>
  <rcc rId="5727" sId="6" numFmtId="4">
    <oc r="J12">
      <v>9777000</v>
    </oc>
    <nc r="J12">
      <v>10832440</v>
    </nc>
  </rcc>
  <rcc rId="5728" sId="6" numFmtId="4">
    <oc r="Y12">
      <v>9777000</v>
    </oc>
    <nc r="Y12">
      <v>10832440</v>
    </nc>
  </rcc>
  <rcc rId="5729" sId="6" numFmtId="4">
    <oc r="J13">
      <v>75330</v>
    </oc>
    <nc r="J13">
      <v>63559</v>
    </nc>
  </rcc>
  <rcc rId="5730" sId="6" numFmtId="4">
    <oc r="Y13">
      <v>75330</v>
    </oc>
    <nc r="Y13">
      <v>65509</v>
    </nc>
  </rcc>
  <rrc rId="5731" sId="6" ref="A14:XFD14" action="insert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</rrc>
  <rfmt sheetId="6" sqref="A14:AB14" start="0" length="0">
    <dxf>
      <fill>
        <patternFill patternType="none">
          <bgColor indexed="65"/>
        </patternFill>
      </fill>
    </dxf>
  </rfmt>
  <rfmt sheetId="6" sqref="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14" start="0" length="2147483647">
    <dxf>
      <font/>
    </dxf>
  </rfmt>
  <rfmt sheetId="6" sqref="A14" start="0" length="2147483647">
    <dxf>
      <font/>
    </dxf>
  </rfmt>
  <rfmt sheetId="6" sqref="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4" start="0" length="2147483647">
    <dxf>
      <font/>
    </dxf>
  </rfmt>
  <rfmt sheetId="6" sqref="B14" start="0" length="2147483647">
    <dxf>
      <font/>
    </dxf>
  </rfmt>
  <rfmt sheetId="6" sqref="C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4" start="0" length="2147483647">
    <dxf>
      <font/>
    </dxf>
  </rfmt>
  <rfmt sheetId="6" sqref="C14" start="0" length="2147483647">
    <dxf>
      <font/>
    </dxf>
  </rfmt>
  <rfmt sheetId="6" sqref="D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4" start="0" length="2147483647">
    <dxf>
      <font/>
    </dxf>
  </rfmt>
  <rfmt sheetId="6" sqref="D14" start="0" length="2147483647">
    <dxf>
      <font/>
    </dxf>
  </rfmt>
  <rfmt sheetId="6" sqref="E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4" start="0" length="2147483647">
    <dxf>
      <font/>
    </dxf>
  </rfmt>
  <rfmt sheetId="6" sqref="E14" start="0" length="2147483647">
    <dxf>
      <font/>
    </dxf>
  </rfmt>
  <rfmt sheetId="6" sqref="F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4" start="0" length="2147483647">
    <dxf>
      <font/>
    </dxf>
  </rfmt>
  <rfmt sheetId="6" sqref="F14" start="0" length="2147483647">
    <dxf>
      <font/>
    </dxf>
  </rfmt>
  <rfmt sheetId="6" sqref="G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4" start="0" length="2147483647">
    <dxf>
      <font/>
    </dxf>
  </rfmt>
  <rfmt sheetId="6" sqref="G14" start="0" length="2147483647">
    <dxf>
      <font/>
    </dxf>
  </rfmt>
  <rfmt sheetId="6" sqref="H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4" start="0" length="2147483647">
    <dxf>
      <font/>
    </dxf>
  </rfmt>
  <rfmt sheetId="6" sqref="H14" start="0" length="2147483647">
    <dxf>
      <font/>
    </dxf>
  </rfmt>
  <rfmt sheetId="6" sqref="I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4" start="0" length="2147483647">
    <dxf>
      <font/>
    </dxf>
  </rfmt>
  <rfmt sheetId="6" sqref="I14" start="0" length="2147483647">
    <dxf>
      <font/>
    </dxf>
  </rfmt>
  <rfmt sheetId="6" sqref="J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4" start="0" length="2147483647">
    <dxf>
      <font/>
    </dxf>
  </rfmt>
  <rfmt sheetId="6" sqref="J14" start="0" length="2147483647">
    <dxf>
      <font/>
    </dxf>
  </rfmt>
  <rfmt sheetId="6" sqref="K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4" start="0" length="2147483647">
    <dxf>
      <font/>
    </dxf>
  </rfmt>
  <rfmt sheetId="6" sqref="K14" start="0" length="2147483647">
    <dxf>
      <font/>
    </dxf>
  </rfmt>
  <rfmt sheetId="6" sqref="L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4" start="0" length="2147483647">
    <dxf>
      <font/>
    </dxf>
  </rfmt>
  <rfmt sheetId="6" sqref="L14" start="0" length="2147483647">
    <dxf>
      <font/>
    </dxf>
  </rfmt>
  <rfmt sheetId="6" sqref="M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4" start="0" length="2147483647">
    <dxf>
      <font/>
    </dxf>
  </rfmt>
  <rfmt sheetId="6" sqref="M14" start="0" length="2147483647">
    <dxf>
      <font/>
    </dxf>
  </rfmt>
  <rfmt sheetId="6" sqref="N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4" start="0" length="2147483647">
    <dxf>
      <font/>
    </dxf>
  </rfmt>
  <rfmt sheetId="6" sqref="N14" start="0" length="2147483647">
    <dxf>
      <font/>
    </dxf>
  </rfmt>
  <rfmt sheetId="6" sqref="O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4" start="0" length="2147483647">
    <dxf>
      <font/>
    </dxf>
  </rfmt>
  <rfmt sheetId="6" sqref="O14" start="0" length="2147483647">
    <dxf>
      <font/>
    </dxf>
  </rfmt>
  <rfmt sheetId="6" sqref="P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4" start="0" length="2147483647">
    <dxf>
      <font/>
    </dxf>
  </rfmt>
  <rfmt sheetId="6" sqref="P14" start="0" length="2147483647">
    <dxf>
      <font/>
    </dxf>
  </rfmt>
  <rfmt sheetId="6" sqref="Q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4" start="0" length="2147483647">
    <dxf>
      <font/>
    </dxf>
  </rfmt>
  <rfmt sheetId="6" sqref="Q14" start="0" length="2147483647">
    <dxf>
      <font/>
    </dxf>
  </rfmt>
  <rfmt sheetId="6" sqref="R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4" start="0" length="2147483647">
    <dxf>
      <font/>
    </dxf>
  </rfmt>
  <rfmt sheetId="6" sqref="R14" start="0" length="2147483647">
    <dxf>
      <font/>
    </dxf>
  </rfmt>
  <rfmt sheetId="6" sqref="S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4" start="0" length="2147483647">
    <dxf>
      <font/>
    </dxf>
  </rfmt>
  <rfmt sheetId="6" sqref="S14" start="0" length="2147483647">
    <dxf>
      <font/>
    </dxf>
  </rfmt>
  <rfmt sheetId="6" sqref="T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4" start="0" length="2147483647">
    <dxf>
      <font/>
    </dxf>
  </rfmt>
  <rfmt sheetId="6" sqref="T14" start="0" length="2147483647">
    <dxf>
      <font/>
    </dxf>
  </rfmt>
  <rfmt sheetId="6" sqref="U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14" start="0" length="2147483647">
    <dxf>
      <font/>
    </dxf>
  </rfmt>
  <rfmt sheetId="6" sqref="U14" start="0" length="2147483647">
    <dxf>
      <font/>
    </dxf>
  </rfmt>
  <rfmt sheetId="6" sqref="V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4" start="0" length="0">
    <dxf>
      <fill>
        <patternFill patternType="solid">
          <bgColor rgb="FFF2F2F2"/>
        </patternFill>
      </fill>
    </dxf>
  </rfmt>
  <rfmt sheetId="6" sqref="V14" start="0" length="2147483647">
    <dxf>
      <font/>
    </dxf>
  </rfmt>
  <rfmt sheetId="6" sqref="V14" start="0" length="2147483647">
    <dxf>
      <font/>
    </dxf>
  </rfmt>
  <rfmt sheetId="6" sqref="W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4" start="0" length="0">
    <dxf>
      <fill>
        <patternFill patternType="solid">
          <bgColor rgb="FFF2F2F2"/>
        </patternFill>
      </fill>
    </dxf>
  </rfmt>
  <rfmt sheetId="6" sqref="W14" start="0" length="2147483647">
    <dxf>
      <font/>
    </dxf>
  </rfmt>
  <rfmt sheetId="6" sqref="W14" start="0" length="2147483647">
    <dxf>
      <font/>
    </dxf>
  </rfmt>
  <rfmt sheetId="6" sqref="X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4" start="0" length="0">
    <dxf>
      <fill>
        <patternFill patternType="solid">
          <bgColor rgb="FFF2F2F2"/>
        </patternFill>
      </fill>
    </dxf>
  </rfmt>
  <rfmt sheetId="6" sqref="X14" start="0" length="2147483647">
    <dxf>
      <font/>
    </dxf>
  </rfmt>
  <rfmt sheetId="6" sqref="X14" start="0" length="2147483647">
    <dxf>
      <font/>
    </dxf>
  </rfmt>
  <rfmt sheetId="6" sqref="Y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4" start="0" length="0">
    <dxf>
      <fill>
        <patternFill patternType="solid">
          <bgColor rgb="FFF2F2F2"/>
        </patternFill>
      </fill>
    </dxf>
  </rfmt>
  <rfmt sheetId="6" sqref="Y14" start="0" length="2147483647">
    <dxf>
      <font/>
    </dxf>
  </rfmt>
  <rfmt sheetId="6" sqref="Y14" start="0" length="2147483647">
    <dxf>
      <font/>
    </dxf>
  </rfmt>
  <rfmt sheetId="6" sqref="Z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4" start="0" length="0">
    <dxf>
      <fill>
        <patternFill patternType="solid">
          <bgColor rgb="FFF2F2F2"/>
        </patternFill>
      </fill>
    </dxf>
  </rfmt>
  <rfmt sheetId="6" sqref="Z14" start="0" length="2147483647">
    <dxf>
      <font/>
    </dxf>
  </rfmt>
  <rfmt sheetId="6" sqref="Z14" start="0" length="2147483647">
    <dxf>
      <font/>
    </dxf>
  </rfmt>
  <rfmt sheetId="6" sqref="A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4" start="0" length="0">
    <dxf>
      <fill>
        <patternFill patternType="solid">
          <bgColor rgb="FFF2F2F2"/>
        </patternFill>
      </fill>
    </dxf>
  </rfmt>
  <rfmt sheetId="6" sqref="AA14" start="0" length="2147483647">
    <dxf>
      <font/>
    </dxf>
  </rfmt>
  <rfmt sheetId="6" sqref="AA14" start="0" length="2147483647">
    <dxf>
      <font/>
    </dxf>
  </rfmt>
  <rfmt sheetId="6" sqref="A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14" start="0" length="0">
    <dxf>
      <fill>
        <patternFill patternType="solid">
          <bgColor rgb="FFF2F2F2"/>
        </patternFill>
      </fill>
    </dxf>
  </rfmt>
  <rfmt sheetId="6" sqref="AB14" start="0" length="2147483647">
    <dxf>
      <font/>
    </dxf>
  </rfmt>
  <rfmt sheetId="6" sqref="AB14" start="0" length="2147483647">
    <dxf>
      <font/>
    </dxf>
  </rfmt>
  <rcc rId="5732" sId="6">
    <nc r="B14">
      <v>22749</v>
    </nc>
  </rcc>
  <rfmt sheetId="6" sqref="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4" start="0" length="2147483647">
    <dxf>
      <font/>
    </dxf>
  </rfmt>
  <rfmt sheetId="6" sqref="B14" start="0" length="2147483647">
    <dxf>
      <font/>
    </dxf>
  </rfmt>
  <rcc rId="5733" sId="6">
    <nc r="C14" t="inlineStr">
      <is>
        <t>4911 JT Equity</t>
      </is>
    </nc>
  </rcc>
  <rfmt sheetId="6" sqref="C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4" start="0" length="2147483647">
    <dxf>
      <font/>
    </dxf>
  </rfmt>
  <rfmt sheetId="6" sqref="C14" start="0" length="2147483647">
    <dxf>
      <font/>
    </dxf>
  </rfmt>
  <rcc rId="5734" sId="6">
    <nc r="E14" t="inlineStr">
      <is>
        <t>Shiseido</t>
      </is>
    </nc>
  </rcc>
  <rfmt sheetId="6" sqref="E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4" start="0" length="2147483647">
    <dxf>
      <font/>
    </dxf>
  </rfmt>
  <rfmt sheetId="6" sqref="E14" start="0" length="2147483647">
    <dxf>
      <font/>
    </dxf>
  </rfmt>
  <rcc rId="5735" sId="6">
    <nc r="D14">
      <f>_xll.BDP(C14,$D$3)</f>
    </nc>
  </rcc>
  <rfmt sheetId="6" sqref="D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4" start="0" length="2147483647">
    <dxf>
      <font/>
    </dxf>
  </rfmt>
  <rfmt sheetId="6" sqref="D14" start="0" length="2147483647">
    <dxf>
      <font/>
    </dxf>
  </rfmt>
  <rcc rId="5736" sId="6">
    <nc r="F14">
      <f>_xll.BDP(C14,$F$3)</f>
    </nc>
  </rcc>
  <rfmt sheetId="6" sqref="F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4" start="0" length="2147483647">
    <dxf>
      <font/>
    </dxf>
  </rfmt>
  <rfmt sheetId="6" sqref="F14" start="0" length="2147483647">
    <dxf>
      <font/>
    </dxf>
  </rfmt>
  <rcc rId="5737" sId="6">
    <nc r="G14">
      <f>_xll.BDP(C14,$G$3)</f>
    </nc>
  </rcc>
  <rfmt sheetId="6" sqref="G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4" start="0" length="2147483647">
    <dxf>
      <font/>
    </dxf>
  </rfmt>
  <rfmt sheetId="6" sqref="G14" start="0" length="2147483647">
    <dxf>
      <font/>
    </dxf>
  </rfmt>
  <rcc rId="5738" sId="6">
    <nc r="V14">
      <f>_xll.BDH(C14,$V$3,$D$1,$D$1)</f>
    </nc>
  </rcc>
  <rfmt sheetId="6" sqref="V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4" start="0" length="0">
    <dxf>
      <fill>
        <patternFill patternType="solid">
          <bgColor rgb="FFF2F2F2"/>
        </patternFill>
      </fill>
    </dxf>
  </rfmt>
  <rfmt sheetId="6" sqref="V14" start="0" length="2147483647">
    <dxf>
      <font/>
    </dxf>
  </rfmt>
  <rfmt sheetId="6" sqref="V14" start="0" length="2147483647">
    <dxf>
      <font/>
    </dxf>
  </rfmt>
  <rcc rId="5739" sId="6">
    <nc r="H14">
      <f>IF(OR(OR(G14="#N/A N/A",G14="#N/A Real Time"),OR(F14="#N/A N/A",F14="#N/A Real Time")),0,  G14 - F14)</f>
    </nc>
  </rcc>
  <rfmt sheetId="6" sqref="H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4" start="0" length="2147483647">
    <dxf>
      <font/>
    </dxf>
  </rfmt>
  <rfmt sheetId="6" sqref="H14" start="0" length="2147483647">
    <dxf>
      <font/>
    </dxf>
  </rfmt>
  <rcc rId="5740" sId="6">
    <nc r="I14">
      <f>IF(OR(F14=0,F14="#N/A N/A"),0,H14 / F14*100)</f>
    </nc>
  </rcc>
  <rfmt sheetId="6" sqref="I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4" start="0" length="2147483647">
    <dxf>
      <font/>
    </dxf>
  </rfmt>
  <rfmt sheetId="6" sqref="I14" start="0" length="2147483647">
    <dxf>
      <font/>
    </dxf>
  </rfmt>
  <rcc rId="5741" sId="6" numFmtId="4">
    <nc r="J14">
      <v>31300</v>
    </nc>
  </rcc>
  <rfmt sheetId="6" sqref="J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4" start="0" length="2147483647">
    <dxf>
      <font/>
    </dxf>
  </rfmt>
  <rfmt sheetId="6" sqref="J14" start="0" length="2147483647">
    <dxf>
      <font/>
    </dxf>
  </rfmt>
  <rcc rId="5742" sId="6">
    <nc r="K14">
      <f>CONCATENATE(D17,D14, " Curncy")</f>
    </nc>
  </rcc>
  <rfmt sheetId="6" sqref="K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4" start="0" length="2147483647">
    <dxf>
      <font/>
    </dxf>
  </rfmt>
  <rfmt sheetId="6" sqref="K14" start="0" length="2147483647">
    <dxf>
      <font/>
    </dxf>
  </rfmt>
  <rcc rId="5743" sId="6">
    <nc r="L14">
      <f>IF(D14 = D17,1,_xll.BDP(K14,$L$3))</f>
    </nc>
  </rcc>
  <rfmt sheetId="6" sqref="L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4" start="0" length="2147483647">
    <dxf>
      <font/>
    </dxf>
  </rfmt>
  <rfmt sheetId="6" sqref="L14" start="0" length="2147483647">
    <dxf>
      <font/>
    </dxf>
  </rfmt>
  <rcc rId="5744" sId="6">
    <nc r="M14">
      <f>IF(D14 = D17,1,_xll.BDP(K14,$M$3)*L14)</f>
    </nc>
  </rcc>
  <rfmt sheetId="6" sqref="M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4" start="0" length="2147483647">
    <dxf>
      <font/>
    </dxf>
  </rfmt>
  <rfmt sheetId="6" sqref="M14" start="0" length="2147483647">
    <dxf>
      <font/>
    </dxf>
  </rfmt>
  <rcc rId="5745" sId="6">
    <nc r="N14">
      <f>H14*J14*R14/M14</f>
    </nc>
  </rcc>
  <rfmt sheetId="6" sqref="N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4" start="0" length="2147483647">
    <dxf>
      <font/>
    </dxf>
  </rfmt>
  <rfmt sheetId="6" sqref="N14" start="0" length="2147483647">
    <dxf>
      <font/>
    </dxf>
  </rfmt>
  <rcc rId="5746" sId="6">
    <nc r="O14">
      <f>N14 / U17</f>
    </nc>
  </rcc>
  <rfmt sheetId="6" sqref="O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4" start="0" length="2147483647">
    <dxf>
      <font/>
    </dxf>
  </rfmt>
  <rfmt sheetId="6" sqref="O14" start="0" length="2147483647">
    <dxf>
      <font/>
    </dxf>
  </rfmt>
  <rcc rId="5747" sId="6">
    <nc r="P14">
      <f>IF(J14=0,0,G14*J14*R14/M14)</f>
    </nc>
  </rcc>
  <rfmt sheetId="6" sqref="P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4" start="0" length="2147483647">
    <dxf>
      <font/>
    </dxf>
  </rfmt>
  <rfmt sheetId="6" sqref="P14" start="0" length="2147483647">
    <dxf>
      <font/>
    </dxf>
  </rfmt>
  <rcc rId="5748" sId="6">
    <nc r="Q14">
      <f>P14 / U17*100</f>
    </nc>
  </rcc>
  <rfmt sheetId="6" sqref="Q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4" start="0" length="2147483647">
    <dxf>
      <font/>
    </dxf>
  </rfmt>
  <rfmt sheetId="6" sqref="Q14" start="0" length="2147483647">
    <dxf>
      <font/>
    </dxf>
  </rfmt>
  <rcc rId="5749" sId="6">
    <nc r="R14">
      <f>IF(EXACT(D14,UPPER(D14)),1,0.01)/T14</f>
    </nc>
  </rcc>
  <rfmt sheetId="6" sqref="R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4" start="0" length="2147483647">
    <dxf>
      <font/>
    </dxf>
  </rfmt>
  <rfmt sheetId="6" sqref="R14" start="0" length="2147483647">
    <dxf>
      <font/>
    </dxf>
  </rfmt>
  <rcc rId="5750" sId="6">
    <nc r="S14">
      <v>0</v>
    </nc>
  </rcc>
  <rfmt sheetId="6" sqref="S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4" start="0" length="2147483647">
    <dxf>
      <font/>
    </dxf>
  </rfmt>
  <rfmt sheetId="6" sqref="S14" start="0" length="2147483647">
    <dxf>
      <font/>
    </dxf>
  </rfmt>
  <rcc rId="5751" sId="6">
    <nc r="T14">
      <v>1</v>
    </nc>
  </rcc>
  <rfmt sheetId="6" sqref="T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4" start="0" length="2147483647">
    <dxf>
      <font/>
    </dxf>
  </rfmt>
  <rfmt sheetId="6" sqref="T14" start="0" length="2147483647">
    <dxf>
      <font/>
    </dxf>
  </rfmt>
  <rcc rId="5752" sId="6">
    <nc r="W14">
      <f>IF(OR(OR(F14="#N/A N/A",F14="#N/A Real Time"),OR(V14="#N/A N/A",V14="#N/A Real Time")),0,  F14 - V14)</f>
    </nc>
  </rcc>
  <rfmt sheetId="6" sqref="W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4" start="0" length="0">
    <dxf>
      <fill>
        <patternFill patternType="solid">
          <bgColor rgb="FFF2F2F2"/>
        </patternFill>
      </fill>
    </dxf>
  </rfmt>
  <rfmt sheetId="6" sqref="W14" start="0" length="2147483647">
    <dxf>
      <font/>
    </dxf>
  </rfmt>
  <rfmt sheetId="6" sqref="W14" start="0" length="2147483647">
    <dxf>
      <font/>
    </dxf>
  </rfmt>
  <rcc rId="5753" sId="6">
    <nc r="X14">
      <f>IF(OR(V14=0,V14="#N/A N/A"),0,W14 / V14*100)</f>
    </nc>
  </rcc>
  <rfmt sheetId="6" sqref="X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4" start="0" length="0">
    <dxf>
      <fill>
        <patternFill patternType="solid">
          <bgColor rgb="FFF2F2F2"/>
        </patternFill>
      </fill>
    </dxf>
  </rfmt>
  <rfmt sheetId="6" sqref="X14" start="0" length="2147483647">
    <dxf>
      <font/>
    </dxf>
  </rfmt>
  <rfmt sheetId="6" sqref="X14" start="0" length="2147483647">
    <dxf>
      <font/>
    </dxf>
  </rfmt>
  <rcc rId="5754" sId="6" numFmtId="4">
    <nc r="Y14">
      <v>31300</v>
    </nc>
  </rcc>
  <rfmt sheetId="6" sqref="Y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4" start="0" length="0">
    <dxf>
      <fill>
        <patternFill patternType="solid">
          <bgColor rgb="FFF2F2F2"/>
        </patternFill>
      </fill>
    </dxf>
  </rfmt>
  <rfmt sheetId="6" sqref="Y14" start="0" length="2147483647">
    <dxf>
      <font/>
    </dxf>
  </rfmt>
  <rfmt sheetId="6" sqref="Y14" start="0" length="2147483647">
    <dxf>
      <font/>
    </dxf>
  </rfmt>
  <rcc rId="5755" sId="6">
    <nc r="Z14">
      <f>IF(D14 = D17,1,_xll.BDP(K14,$Z$3)*L14)</f>
    </nc>
  </rcc>
  <rfmt sheetId="6" sqref="Z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4" start="0" length="0">
    <dxf>
      <fill>
        <patternFill patternType="solid">
          <bgColor rgb="FFF2F2F2"/>
        </patternFill>
      </fill>
    </dxf>
  </rfmt>
  <rfmt sheetId="6" sqref="Z14" start="0" length="2147483647">
    <dxf>
      <font/>
    </dxf>
  </rfmt>
  <rfmt sheetId="6" sqref="Z14" start="0" length="2147483647">
    <dxf>
      <font/>
    </dxf>
  </rfmt>
  <rcc rId="5756" sId="6">
    <nc r="AA14">
      <f>W14*Y14*R14/Z14 / AB17</f>
    </nc>
  </rcc>
  <rfmt sheetId="6" sqref="A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4" start="0" length="0">
    <dxf>
      <fill>
        <patternFill patternType="solid">
          <bgColor rgb="FFF2F2F2"/>
        </patternFill>
      </fill>
    </dxf>
  </rfmt>
  <rfmt sheetId="6" sqref="AA14" start="0" length="2147483647">
    <dxf>
      <font/>
    </dxf>
  </rfmt>
  <rfmt sheetId="6" sqref="AA14" start="0" length="2147483647">
    <dxf>
      <font/>
    </dxf>
  </rfmt>
  <rcc rId="5757" sId="6" numFmtId="4">
    <oc r="J15">
      <v>384000</v>
    </oc>
    <nc r="J15">
      <v>537600</v>
    </nc>
  </rcc>
  <rcc rId="5758" sId="6" numFmtId="4">
    <oc r="Y15">
      <v>384000</v>
    </oc>
    <nc r="Y15">
      <v>537600</v>
    </nc>
  </rcc>
  <rcc rId="5759" sId="6" numFmtId="4">
    <oc r="J16">
      <v>722000</v>
    </oc>
    <nc r="J16">
      <v>809421</v>
    </nc>
  </rcc>
  <rcc rId="5760" sId="6" numFmtId="4">
    <oc r="Y16">
      <v>722000</v>
    </oc>
    <nc r="Y16">
      <v>809421</v>
    </nc>
  </rcc>
  <rrc rId="5761" sId="6" ref="A7:XFD7" action="delete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  <rfmt sheetId="6" xfDxf="1" sqref="A7:XFD7" start="0" length="0"/>
    <rcc rId="0" sId="6">
      <nc r="B7">
        <v>25371</v>
      </nc>
    </rcc>
    <rcc rId="0" sId="6">
      <nc r="C7" t="inlineStr">
        <is>
          <t>IF IM Equity</t>
        </is>
      </nc>
    </rcc>
    <rcc rId="0" sId="6">
      <nc r="D7">
        <f>_xll.BDP(C7,$D$3)</f>
      </nc>
    </rcc>
    <rcc rId="0" sId="6">
      <nc r="E7" t="inlineStr">
        <is>
          <t>Banca IFIS</t>
        </is>
      </nc>
    </rcc>
    <rcc rId="0" sId="6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6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6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>
      <nc r="K7">
        <f>CONCATENATE(D17,D7, " Curncy")</f>
      </nc>
    </rcc>
    <rcc rId="0" sId="6">
      <nc r="L7">
        <f>IF(D7 = D17,1,_xll.BDP(K7,$L$3))</f>
      </nc>
    </rcc>
    <rcc rId="0" sId="6" s="1" dxf="1">
      <nc r="M7">
        <f>IF(D7 = D17,1,_xll.BDP(K7,$M$3)*L7)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6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 s="1" dxf="1">
      <nc r="O7">
        <f>N7 / U17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6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6" s="1" dxf="1">
      <nc r="Q7">
        <f>P7 / U17*100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6">
      <nc r="R7">
        <f>IF(EXACT(D7,UPPER(D7)),1,0.01)/T7</f>
      </nc>
    </rcc>
    <rcc rId="0" sId="6">
      <nc r="S7">
        <v>0</v>
      </nc>
    </rcc>
    <rcc rId="0" sId="6">
      <nc r="T7">
        <v>1</v>
      </nc>
    </rcc>
    <rcc rId="0" sId="6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6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6" s="1" dxf="1">
      <nc r="Z7">
        <f>IF(D7 = D17,1,_xll.BDP(K7,$Z$3)*L7)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6" s="1" dxf="1">
      <nc r="AA7">
        <f>W7*Y7*R7/Z7 / AB17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6" sqref="AB7" start="0" length="0">
      <dxf>
        <fill>
          <patternFill patternType="solid">
            <bgColor rgb="FFF2F2F2"/>
          </patternFill>
        </fill>
      </dxf>
    </rfmt>
  </rrc>
  <rrc rId="5762" sId="6" ref="A7:XFD7" action="delete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  <rfmt sheetId="6" xfDxf="1" sqref="A7:XFD7" start="0" length="0"/>
    <rcc rId="0" sId="6">
      <nc r="B7">
        <v>40</v>
      </nc>
    </rcc>
    <rcc rId="0" sId="6">
      <nc r="C7" t="inlineStr">
        <is>
          <t>CDZI US Equity</t>
        </is>
      </nc>
    </rcc>
    <rcc rId="0" sId="6">
      <nc r="D7">
        <f>_xll.BDP(C7,$D$3)</f>
      </nc>
    </rcc>
    <rcc rId="0" sId="6">
      <nc r="E7" t="inlineStr">
        <is>
          <t>Cadiz</t>
        </is>
      </nc>
    </rcc>
    <rcc rId="0" sId="6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6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6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>
      <nc r="K7">
        <f>CONCATENATE(D16,D7, " Curncy")</f>
      </nc>
    </rcc>
    <rcc rId="0" sId="6">
      <nc r="L7">
        <f>IF(D7 = D16,1,_xll.BDP(K7,$L$3))</f>
      </nc>
    </rcc>
    <rcc rId="0" sId="6" s="1" dxf="1">
      <nc r="M7">
        <f>IF(D7 = D16,1,_xll.BDP(K7,$M$3)*L7)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6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 s="1" dxf="1">
      <nc r="O7">
        <f>N7 / U16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6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6" s="1" dxf="1">
      <nc r="Q7">
        <f>P7 / U16*100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6">
      <nc r="R7">
        <f>IF(EXACT(D7,UPPER(D7)),1,0.01)/T7</f>
      </nc>
    </rcc>
    <rcc rId="0" sId="6">
      <nc r="S7">
        <v>0</v>
      </nc>
    </rcc>
    <rcc rId="0" sId="6">
      <nc r="T7">
        <v>1</v>
      </nc>
    </rcc>
    <rcc rId="0" sId="6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6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6" s="1" dxf="1">
      <nc r="Z7">
        <f>IF(D7 = D16,1,_xll.BDP(K7,$Z$3)*L7)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6" s="1" dxf="1">
      <nc r="AA7">
        <f>W7*Y7*R7/Z7 / AB16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6" sqref="AB7" start="0" length="0">
      <dxf>
        <fill>
          <patternFill patternType="solid">
            <bgColor rgb="FFF2F2F2"/>
          </patternFill>
        </fill>
      </dxf>
    </rfmt>
  </rrc>
  <rrc rId="5763" sId="6" ref="A7:XFD7" action="deleteRow">
    <undo index="8" exp="area" ref3D="1" dr="$AB$1:$AB$1048576" dn="Z_AD46497A_B353_49B5_8E30_BDB4EF8F6988_.wvu.Cols" sId="6"/>
    <undo index="6" exp="area" ref3D="1" dr="$Y$1:$Z$1048576" dn="Z_AD46497A_B353_49B5_8E30_BDB4EF8F6988_.wvu.Cols" sId="6"/>
    <undo index="4" exp="area" ref3D="1" dr="$R$1:$W$1048576" dn="Z_AD46497A_B353_49B5_8E30_BDB4EF8F6988_.wvu.Cols" sId="6"/>
    <undo index="2" exp="area" ref3D="1" dr="$K$1:$L$1048576" dn="Z_AD46497A_B353_49B5_8E30_BDB4EF8F6988_.wvu.Cols" sId="6"/>
    <undo index="1" exp="area" ref3D="1" dr="$A$1:$D$1048576" dn="Z_AD46497A_B353_49B5_8E30_BDB4EF8F6988_.wvu.Cols" sId="6"/>
    <rfmt sheetId="6" xfDxf="1" sqref="A7:XFD7" start="0" length="0"/>
    <rcc rId="0" sId="6">
      <nc r="B7">
        <v>24143</v>
      </nc>
    </rcc>
    <rcc rId="0" sId="6">
      <nc r="C7" t="inlineStr">
        <is>
          <t>KGC US Equity</t>
        </is>
      </nc>
    </rcc>
    <rcc rId="0" sId="6">
      <nc r="D7">
        <f>_xll.BDP(C7,$D$3)</f>
      </nc>
    </rcc>
    <rcc rId="0" sId="6">
      <nc r="E7" t="inlineStr">
        <is>
          <t>Kinross Gold</t>
        </is>
      </nc>
    </rcc>
    <rcc rId="0" sId="6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6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6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6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>
      <nc r="K7">
        <f>CONCATENATE(D15,D7, " Curncy")</f>
      </nc>
    </rcc>
    <rcc rId="0" sId="6">
      <nc r="L7">
        <f>IF(D7 = D15,1,_xll.BDP(K7,$L$3))</f>
      </nc>
    </rcc>
    <rcc rId="0" sId="6" s="1" dxf="1">
      <nc r="M7">
        <f>IF(D7 = D15,1,_xll.BDP(K7,$M$3)*L7)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6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6" s="1" dxf="1">
      <nc r="O7">
        <f>N7 / U15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6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6" s="1" dxf="1">
      <nc r="Q7">
        <f>P7 / U15*100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6">
      <nc r="R7">
        <f>IF(EXACT(D7,UPPER(D7)),1,0.01)/T7</f>
      </nc>
    </rcc>
    <rcc rId="0" sId="6">
      <nc r="S7">
        <v>0</v>
      </nc>
    </rcc>
    <rcc rId="0" sId="6">
      <nc r="T7">
        <v>1</v>
      </nc>
    </rcc>
    <rcc rId="0" sId="6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6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6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6" s="1" dxf="1">
      <nc r="Z7">
        <f>IF(D7 = D15,1,_xll.BDP(K7,$Z$3)*L7)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6" s="1" dxf="1">
      <nc r="AA7">
        <f>W7*Y7*R7/Z7 / AB15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6" sqref="AB7" start="0" length="0">
      <dxf>
        <fill>
          <patternFill patternType="solid">
            <bgColor rgb="FFF2F2F2"/>
          </patternFill>
        </fill>
      </dxf>
    </rfmt>
  </rrc>
  <rfmt sheetId="6" sqref="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14" start="0" length="0">
    <dxf>
      <fill>
        <patternFill patternType="solid">
          <bgColor rgb="FFD9D9D9"/>
        </patternFill>
      </fill>
    </dxf>
  </rfmt>
  <rfmt sheetId="6" sqref="A14" start="0" length="2147483647">
    <dxf>
      <font>
        <b/>
      </font>
    </dxf>
  </rfmt>
  <rfmt sheetId="6" sqref="A14" start="0" length="2147483647">
    <dxf>
      <font/>
    </dxf>
  </rfmt>
  <rfmt sheetId="6" sqref="A14" start="0" length="0">
    <dxf>
      <border>
        <left/>
        <right/>
        <top style="thin">
          <color indexed="64"/>
        </top>
        <bottom/>
      </border>
    </dxf>
  </rfmt>
  <rfmt sheetId="6" sqref="A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B14" start="0" length="0">
    <dxf>
      <fill>
        <patternFill patternType="solid">
          <bgColor rgb="FFD9D9D9"/>
        </patternFill>
      </fill>
    </dxf>
  </rfmt>
  <rfmt sheetId="6" sqref="B14" start="0" length="2147483647">
    <dxf>
      <font>
        <b/>
      </font>
    </dxf>
  </rfmt>
  <rfmt sheetId="6" sqref="B14" start="0" length="2147483647">
    <dxf>
      <font/>
    </dxf>
  </rfmt>
  <rfmt sheetId="6" sqref="B14" start="0" length="0">
    <dxf>
      <border>
        <left/>
        <right/>
        <top style="thin">
          <color indexed="64"/>
        </top>
        <bottom/>
      </border>
    </dxf>
  </rfmt>
  <rfmt sheetId="6" sqref="B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C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C14" start="0" length="0">
    <dxf>
      <fill>
        <patternFill patternType="solid">
          <bgColor rgb="FFD9D9D9"/>
        </patternFill>
      </fill>
    </dxf>
  </rfmt>
  <rfmt sheetId="6" sqref="C14" start="0" length="2147483647">
    <dxf>
      <font>
        <b/>
      </font>
    </dxf>
  </rfmt>
  <rfmt sheetId="6" sqref="C14" start="0" length="2147483647">
    <dxf>
      <font/>
    </dxf>
  </rfmt>
  <rfmt sheetId="6" sqref="C14" start="0" length="0">
    <dxf>
      <border>
        <left/>
        <right/>
        <top style="thin">
          <color indexed="64"/>
        </top>
        <bottom/>
      </border>
    </dxf>
  </rfmt>
  <rfmt sheetId="6" sqref="C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D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D14" start="0" length="0">
    <dxf>
      <fill>
        <patternFill patternType="solid">
          <bgColor rgb="FFD9D9D9"/>
        </patternFill>
      </fill>
    </dxf>
  </rfmt>
  <rfmt sheetId="6" sqref="D14" start="0" length="2147483647">
    <dxf>
      <font>
        <b/>
      </font>
    </dxf>
  </rfmt>
  <rfmt sheetId="6" sqref="D14" start="0" length="2147483647">
    <dxf>
      <font/>
    </dxf>
  </rfmt>
  <rfmt sheetId="6" sqref="D14" start="0" length="0">
    <dxf>
      <border>
        <left/>
        <right/>
        <top style="thin">
          <color indexed="64"/>
        </top>
        <bottom/>
      </border>
    </dxf>
  </rfmt>
  <rfmt sheetId="6" sqref="D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E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E14" start="0" length="0">
    <dxf>
      <fill>
        <patternFill patternType="solid">
          <bgColor rgb="FFD9D9D9"/>
        </patternFill>
      </fill>
    </dxf>
  </rfmt>
  <rfmt sheetId="6" sqref="E14" start="0" length="2147483647">
    <dxf>
      <font>
        <b/>
      </font>
    </dxf>
  </rfmt>
  <rfmt sheetId="6" sqref="E14" start="0" length="2147483647">
    <dxf>
      <font/>
    </dxf>
  </rfmt>
  <rfmt sheetId="6" sqref="E14" start="0" length="0">
    <dxf>
      <border>
        <left/>
        <right/>
        <top style="thin">
          <color indexed="64"/>
        </top>
        <bottom/>
      </border>
    </dxf>
  </rfmt>
  <rfmt sheetId="6" sqref="E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F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F14" start="0" length="0">
    <dxf>
      <fill>
        <patternFill patternType="solid">
          <bgColor rgb="FFD9D9D9"/>
        </patternFill>
      </fill>
    </dxf>
  </rfmt>
  <rfmt sheetId="6" sqref="F14" start="0" length="2147483647">
    <dxf>
      <font>
        <b/>
      </font>
    </dxf>
  </rfmt>
  <rfmt sheetId="6" sqref="F14" start="0" length="2147483647">
    <dxf>
      <font/>
    </dxf>
  </rfmt>
  <rfmt sheetId="6" sqref="F14" start="0" length="0">
    <dxf>
      <border>
        <left/>
        <right/>
        <top style="thin">
          <color indexed="64"/>
        </top>
        <bottom/>
      </border>
    </dxf>
  </rfmt>
  <rfmt sheetId="6" sqref="F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G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G14" start="0" length="0">
    <dxf>
      <fill>
        <patternFill patternType="solid">
          <bgColor rgb="FFD9D9D9"/>
        </patternFill>
      </fill>
    </dxf>
  </rfmt>
  <rfmt sheetId="6" sqref="G14" start="0" length="2147483647">
    <dxf>
      <font>
        <b/>
      </font>
    </dxf>
  </rfmt>
  <rfmt sheetId="6" sqref="G14" start="0" length="2147483647">
    <dxf>
      <font/>
    </dxf>
  </rfmt>
  <rfmt sheetId="6" sqref="G14" start="0" length="0">
    <dxf>
      <border>
        <left/>
        <right/>
        <top style="thin">
          <color indexed="64"/>
        </top>
        <bottom/>
      </border>
    </dxf>
  </rfmt>
  <rfmt sheetId="6" sqref="G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H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H14" start="0" length="0">
    <dxf>
      <fill>
        <patternFill patternType="solid">
          <bgColor rgb="FFD9D9D9"/>
        </patternFill>
      </fill>
    </dxf>
  </rfmt>
  <rfmt sheetId="6" sqref="H14" start="0" length="2147483647">
    <dxf>
      <font>
        <b/>
      </font>
    </dxf>
  </rfmt>
  <rfmt sheetId="6" sqref="H14" start="0" length="2147483647">
    <dxf>
      <font/>
    </dxf>
  </rfmt>
  <rfmt sheetId="6" sqref="H14" start="0" length="0">
    <dxf>
      <border>
        <left/>
        <right/>
        <top style="thin">
          <color indexed="64"/>
        </top>
        <bottom/>
      </border>
    </dxf>
  </rfmt>
  <rfmt sheetId="6" sqref="H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I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I14" start="0" length="0">
    <dxf>
      <fill>
        <patternFill patternType="solid">
          <bgColor rgb="FFD9D9D9"/>
        </patternFill>
      </fill>
    </dxf>
  </rfmt>
  <rfmt sheetId="6" sqref="I14" start="0" length="2147483647">
    <dxf>
      <font>
        <b/>
      </font>
    </dxf>
  </rfmt>
  <rfmt sheetId="6" sqref="I14" start="0" length="2147483647">
    <dxf>
      <font/>
    </dxf>
  </rfmt>
  <rfmt sheetId="6" sqref="I14" start="0" length="0">
    <dxf>
      <border>
        <left/>
        <right/>
        <top style="thin">
          <color indexed="64"/>
        </top>
        <bottom/>
      </border>
    </dxf>
  </rfmt>
  <rfmt sheetId="6" sqref="I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J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J14" start="0" length="0">
    <dxf>
      <fill>
        <patternFill patternType="solid">
          <bgColor rgb="FFD9D9D9"/>
        </patternFill>
      </fill>
    </dxf>
  </rfmt>
  <rfmt sheetId="6" sqref="J14" start="0" length="2147483647">
    <dxf>
      <font>
        <b/>
      </font>
    </dxf>
  </rfmt>
  <rfmt sheetId="6" sqref="J14" start="0" length="2147483647">
    <dxf>
      <font/>
    </dxf>
  </rfmt>
  <rfmt sheetId="6" sqref="J14" start="0" length="0">
    <dxf>
      <border>
        <left/>
        <right/>
        <top style="thin">
          <color indexed="64"/>
        </top>
        <bottom/>
      </border>
    </dxf>
  </rfmt>
  <rfmt sheetId="6" sqref="J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K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K14" start="0" length="0">
    <dxf>
      <fill>
        <patternFill patternType="solid">
          <bgColor rgb="FFD9D9D9"/>
        </patternFill>
      </fill>
    </dxf>
  </rfmt>
  <rfmt sheetId="6" sqref="K14" start="0" length="2147483647">
    <dxf>
      <font>
        <b/>
      </font>
    </dxf>
  </rfmt>
  <rfmt sheetId="6" sqref="K14" start="0" length="2147483647">
    <dxf>
      <font/>
    </dxf>
  </rfmt>
  <rfmt sheetId="6" sqref="K14" start="0" length="0">
    <dxf>
      <border>
        <left/>
        <right/>
        <top style="thin">
          <color indexed="64"/>
        </top>
        <bottom/>
      </border>
    </dxf>
  </rfmt>
  <rfmt sheetId="6" sqref="K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L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L14" start="0" length="0">
    <dxf>
      <fill>
        <patternFill patternType="solid">
          <bgColor rgb="FFD9D9D9"/>
        </patternFill>
      </fill>
    </dxf>
  </rfmt>
  <rfmt sheetId="6" sqref="L14" start="0" length="2147483647">
    <dxf>
      <font>
        <b/>
      </font>
    </dxf>
  </rfmt>
  <rfmt sheetId="6" sqref="L14" start="0" length="2147483647">
    <dxf>
      <font/>
    </dxf>
  </rfmt>
  <rfmt sheetId="6" sqref="L14" start="0" length="0">
    <dxf>
      <border>
        <left/>
        <right/>
        <top style="thin">
          <color indexed="64"/>
        </top>
        <bottom/>
      </border>
    </dxf>
  </rfmt>
  <rfmt sheetId="6" sqref="L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M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M14" start="0" length="0">
    <dxf>
      <fill>
        <patternFill patternType="solid">
          <bgColor rgb="FFD9D9D9"/>
        </patternFill>
      </fill>
    </dxf>
  </rfmt>
  <rfmt sheetId="6" sqref="M14" start="0" length="2147483647">
    <dxf>
      <font>
        <b/>
      </font>
    </dxf>
  </rfmt>
  <rfmt sheetId="6" sqref="M14" start="0" length="2147483647">
    <dxf>
      <font/>
    </dxf>
  </rfmt>
  <rfmt sheetId="6" sqref="M14" start="0" length="0">
    <dxf>
      <border>
        <left/>
        <right/>
        <top style="thin">
          <color indexed="64"/>
        </top>
        <bottom/>
      </border>
    </dxf>
  </rfmt>
  <rfmt sheetId="6" sqref="M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4" sId="6">
    <oc r="N14">
      <f xml:space="preserve"> SUM(N5:N13)</f>
    </oc>
    <nc r="N14">
      <f xml:space="preserve"> SUM(N5:N13)</f>
    </nc>
  </rcc>
  <rfmt sheetId="6" sqref="N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N14" start="0" length="0">
    <dxf>
      <fill>
        <patternFill patternType="solid">
          <bgColor rgb="FFD9D9D9"/>
        </patternFill>
      </fill>
    </dxf>
  </rfmt>
  <rfmt sheetId="6" sqref="N14" start="0" length="2147483647">
    <dxf>
      <font>
        <b/>
      </font>
    </dxf>
  </rfmt>
  <rfmt sheetId="6" sqref="N14" start="0" length="2147483647">
    <dxf>
      <font/>
    </dxf>
  </rfmt>
  <rfmt sheetId="6" sqref="N14" start="0" length="0">
    <dxf>
      <border>
        <left/>
        <right/>
        <top style="thin">
          <color indexed="64"/>
        </top>
        <bottom/>
      </border>
    </dxf>
  </rfmt>
  <rfmt sheetId="6" sqref="N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5" sId="6">
    <oc r="O14">
      <f xml:space="preserve"> SUM(O5:O13)</f>
    </oc>
    <nc r="O14">
      <f xml:space="preserve"> SUM(O5:O13)</f>
    </nc>
  </rcc>
  <rfmt sheetId="6" sqref="O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O14" start="0" length="0">
    <dxf>
      <fill>
        <patternFill patternType="solid">
          <bgColor rgb="FFD9D9D9"/>
        </patternFill>
      </fill>
    </dxf>
  </rfmt>
  <rfmt sheetId="6" sqref="O14" start="0" length="2147483647">
    <dxf>
      <font/>
    </dxf>
  </rfmt>
  <rfmt sheetId="6" sqref="O14" start="0" length="2147483647">
    <dxf>
      <font/>
    </dxf>
  </rfmt>
  <rfmt sheetId="6" sqref="O14" start="0" length="0">
    <dxf>
      <border>
        <left/>
        <right/>
        <top style="thin">
          <color indexed="64"/>
        </top>
        <bottom/>
      </border>
    </dxf>
  </rfmt>
  <rfmt sheetId="6" sqref="O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6" sId="6">
    <oc r="P14">
      <f xml:space="preserve"> SUM(P5:P13)</f>
    </oc>
    <nc r="P14">
      <f xml:space="preserve"> SUM(P5:P13)</f>
    </nc>
  </rcc>
  <rfmt sheetId="6" sqref="P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P14" start="0" length="0">
    <dxf>
      <fill>
        <patternFill patternType="solid">
          <bgColor rgb="FFD9D9D9"/>
        </patternFill>
      </fill>
    </dxf>
  </rfmt>
  <rfmt sheetId="6" sqref="P14" start="0" length="2147483647">
    <dxf>
      <font>
        <b/>
      </font>
    </dxf>
  </rfmt>
  <rfmt sheetId="6" sqref="P14" start="0" length="2147483647">
    <dxf>
      <font/>
    </dxf>
  </rfmt>
  <rfmt sheetId="6" sqref="P14" start="0" length="0">
    <dxf>
      <border>
        <left/>
        <right/>
        <top style="thin">
          <color indexed="64"/>
        </top>
        <bottom/>
      </border>
    </dxf>
  </rfmt>
  <rfmt sheetId="6" sqref="P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7" sId="6">
    <oc r="Q14">
      <f xml:space="preserve"> SUM(Q5:Q13)</f>
    </oc>
    <nc r="Q14">
      <f xml:space="preserve"> SUM(Q5:Q13)</f>
    </nc>
  </rcc>
  <rfmt sheetId="6" sqref="Q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Q14" start="0" length="0">
    <dxf>
      <fill>
        <patternFill patternType="solid">
          <bgColor rgb="FFD9D9D9"/>
        </patternFill>
      </fill>
    </dxf>
  </rfmt>
  <rfmt sheetId="6" sqref="Q14" start="0" length="2147483647">
    <dxf>
      <font>
        <b/>
      </font>
    </dxf>
  </rfmt>
  <rfmt sheetId="6" sqref="Q14" start="0" length="2147483647">
    <dxf>
      <font/>
    </dxf>
  </rfmt>
  <rfmt sheetId="6" sqref="Q14" start="0" length="0">
    <dxf>
      <border>
        <left/>
        <right/>
        <top style="thin">
          <color indexed="64"/>
        </top>
        <bottom/>
      </border>
    </dxf>
  </rfmt>
  <rfmt sheetId="6" sqref="Q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R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R14" start="0" length="0">
    <dxf>
      <fill>
        <patternFill patternType="solid">
          <bgColor rgb="FFD9D9D9"/>
        </patternFill>
      </fill>
    </dxf>
  </rfmt>
  <rfmt sheetId="6" sqref="R14" start="0" length="2147483647">
    <dxf>
      <font>
        <b/>
      </font>
    </dxf>
  </rfmt>
  <rfmt sheetId="6" sqref="R14" start="0" length="2147483647">
    <dxf>
      <font/>
    </dxf>
  </rfmt>
  <rfmt sheetId="6" sqref="R14" start="0" length="0">
    <dxf>
      <border>
        <left/>
        <right/>
        <top style="thin">
          <color indexed="64"/>
        </top>
        <bottom/>
      </border>
    </dxf>
  </rfmt>
  <rfmt sheetId="6" sqref="R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S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S14" start="0" length="0">
    <dxf>
      <fill>
        <patternFill patternType="solid">
          <bgColor rgb="FFD9D9D9"/>
        </patternFill>
      </fill>
    </dxf>
  </rfmt>
  <rfmt sheetId="6" sqref="S14" start="0" length="2147483647">
    <dxf>
      <font>
        <b/>
      </font>
    </dxf>
  </rfmt>
  <rfmt sheetId="6" sqref="S14" start="0" length="2147483647">
    <dxf>
      <font/>
    </dxf>
  </rfmt>
  <rfmt sheetId="6" sqref="S14" start="0" length="0">
    <dxf>
      <border>
        <left/>
        <right/>
        <top style="thin">
          <color indexed="64"/>
        </top>
        <bottom/>
      </border>
    </dxf>
  </rfmt>
  <rfmt sheetId="6" sqref="S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T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T14" start="0" length="0">
    <dxf>
      <fill>
        <patternFill patternType="solid">
          <bgColor rgb="FFD9D9D9"/>
        </patternFill>
      </fill>
    </dxf>
  </rfmt>
  <rfmt sheetId="6" sqref="T14" start="0" length="2147483647">
    <dxf>
      <font>
        <b/>
      </font>
    </dxf>
  </rfmt>
  <rfmt sheetId="6" sqref="T14" start="0" length="2147483647">
    <dxf>
      <font/>
    </dxf>
  </rfmt>
  <rfmt sheetId="6" sqref="T14" start="0" length="0">
    <dxf>
      <border>
        <left/>
        <right/>
        <top style="thin">
          <color indexed="64"/>
        </top>
        <bottom/>
      </border>
    </dxf>
  </rfmt>
  <rfmt sheetId="6" sqref="T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U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U14" start="0" length="0">
    <dxf>
      <fill>
        <patternFill patternType="solid">
          <bgColor rgb="FFD9D9D9"/>
        </patternFill>
      </fill>
    </dxf>
  </rfmt>
  <rfmt sheetId="6" sqref="U14" start="0" length="2147483647">
    <dxf>
      <font>
        <b/>
      </font>
    </dxf>
  </rfmt>
  <rfmt sheetId="6" sqref="U14" start="0" length="2147483647">
    <dxf>
      <font/>
    </dxf>
  </rfmt>
  <rfmt sheetId="6" sqref="U14" start="0" length="0">
    <dxf>
      <border>
        <left/>
        <right/>
        <top style="thin">
          <color indexed="64"/>
        </top>
        <bottom/>
      </border>
    </dxf>
  </rfmt>
  <rfmt sheetId="6" sqref="U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V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V14" start="0" length="0">
    <dxf>
      <fill>
        <patternFill patternType="solid">
          <bgColor rgb="FFD9D9D9"/>
        </patternFill>
      </fill>
    </dxf>
  </rfmt>
  <rfmt sheetId="6" sqref="V14" start="0" length="2147483647">
    <dxf>
      <font>
        <b/>
      </font>
    </dxf>
  </rfmt>
  <rfmt sheetId="6" sqref="V14" start="0" length="2147483647">
    <dxf>
      <font/>
    </dxf>
  </rfmt>
  <rfmt sheetId="6" sqref="V14" start="0" length="0">
    <dxf>
      <border>
        <left/>
        <right/>
        <top style="thin">
          <color indexed="64"/>
        </top>
        <bottom/>
      </border>
    </dxf>
  </rfmt>
  <rfmt sheetId="6" sqref="V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W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W14" start="0" length="0">
    <dxf>
      <fill>
        <patternFill patternType="solid">
          <bgColor rgb="FFD9D9D9"/>
        </patternFill>
      </fill>
    </dxf>
  </rfmt>
  <rfmt sheetId="6" sqref="W14" start="0" length="2147483647">
    <dxf>
      <font>
        <b/>
      </font>
    </dxf>
  </rfmt>
  <rfmt sheetId="6" sqref="W14" start="0" length="2147483647">
    <dxf>
      <font/>
    </dxf>
  </rfmt>
  <rfmt sheetId="6" sqref="W14" start="0" length="0">
    <dxf>
      <border>
        <left/>
        <right/>
        <top style="thin">
          <color indexed="64"/>
        </top>
        <bottom/>
      </border>
    </dxf>
  </rfmt>
  <rfmt sheetId="6" sqref="W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X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X14" start="0" length="0">
    <dxf>
      <fill>
        <patternFill patternType="solid">
          <bgColor rgb="FFD9D9D9"/>
        </patternFill>
      </fill>
    </dxf>
  </rfmt>
  <rfmt sheetId="6" sqref="X14" start="0" length="2147483647">
    <dxf>
      <font>
        <b/>
      </font>
    </dxf>
  </rfmt>
  <rfmt sheetId="6" sqref="X14" start="0" length="2147483647">
    <dxf>
      <font/>
    </dxf>
  </rfmt>
  <rfmt sheetId="6" sqref="X14" start="0" length="0">
    <dxf>
      <border>
        <left/>
        <right/>
        <top style="thin">
          <color indexed="64"/>
        </top>
        <bottom/>
      </border>
    </dxf>
  </rfmt>
  <rfmt sheetId="6" sqref="X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Y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Y14" start="0" length="0">
    <dxf>
      <fill>
        <patternFill patternType="solid">
          <bgColor rgb="FFD9D9D9"/>
        </patternFill>
      </fill>
    </dxf>
  </rfmt>
  <rfmt sheetId="6" sqref="Y14" start="0" length="2147483647">
    <dxf>
      <font>
        <b/>
      </font>
    </dxf>
  </rfmt>
  <rfmt sheetId="6" sqref="Y14" start="0" length="2147483647">
    <dxf>
      <font/>
    </dxf>
  </rfmt>
  <rfmt sheetId="6" sqref="Y14" start="0" length="0">
    <dxf>
      <border>
        <left/>
        <right/>
        <top style="thin">
          <color indexed="64"/>
        </top>
        <bottom/>
      </border>
    </dxf>
  </rfmt>
  <rfmt sheetId="6" sqref="Y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Z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Z14" start="0" length="0">
    <dxf>
      <fill>
        <patternFill patternType="solid">
          <bgColor rgb="FFD9D9D9"/>
        </patternFill>
      </fill>
    </dxf>
  </rfmt>
  <rfmt sheetId="6" sqref="Z14" start="0" length="2147483647">
    <dxf>
      <font>
        <b/>
      </font>
    </dxf>
  </rfmt>
  <rfmt sheetId="6" sqref="Z14" start="0" length="2147483647">
    <dxf>
      <font/>
    </dxf>
  </rfmt>
  <rfmt sheetId="6" sqref="Z14" start="0" length="0">
    <dxf>
      <border>
        <left/>
        <right/>
        <top style="thin">
          <color indexed="64"/>
        </top>
        <bottom/>
      </border>
    </dxf>
  </rfmt>
  <rfmt sheetId="6" sqref="Z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8" sId="6">
    <oc r="AA14">
      <f xml:space="preserve"> SUM(AA5:AA13)</f>
    </oc>
    <nc r="AA14">
      <f xml:space="preserve"> SUM(AA5:AA13)</f>
    </nc>
  </rcc>
  <rfmt sheetId="6" sqref="AA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A14" start="0" length="0">
    <dxf>
      <fill>
        <patternFill patternType="solid">
          <bgColor rgb="FFD9D9D9"/>
        </patternFill>
      </fill>
    </dxf>
  </rfmt>
  <rfmt sheetId="6" sqref="AA14" start="0" length="2147483647">
    <dxf>
      <font/>
    </dxf>
  </rfmt>
  <rfmt sheetId="6" sqref="AA14" start="0" length="2147483647">
    <dxf>
      <font/>
    </dxf>
  </rfmt>
  <rfmt sheetId="6" sqref="AA14" start="0" length="0">
    <dxf>
      <border>
        <left/>
        <right/>
        <top style="thin">
          <color indexed="64"/>
        </top>
        <bottom/>
      </border>
    </dxf>
  </rfmt>
  <rfmt sheetId="6" sqref="AA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fmt sheetId="6" sqref="AB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6" sqref="AB14" start="0" length="0">
    <dxf>
      <fill>
        <patternFill patternType="solid">
          <bgColor rgb="FFD9D9D9"/>
        </patternFill>
      </fill>
    </dxf>
  </rfmt>
  <rfmt sheetId="6" sqref="AB14" start="0" length="2147483647">
    <dxf>
      <font>
        <b/>
      </font>
    </dxf>
  </rfmt>
  <rfmt sheetId="6" sqref="AB14" start="0" length="2147483647">
    <dxf>
      <font/>
    </dxf>
  </rfmt>
  <rfmt sheetId="6" sqref="AB14" start="0" length="0">
    <dxf>
      <border>
        <left/>
        <right/>
        <top style="thin">
          <color indexed="64"/>
        </top>
        <bottom/>
      </border>
    </dxf>
  </rfmt>
  <rfmt sheetId="6" sqref="AB14" start="0" length="0">
    <dxf>
      <border>
        <left/>
        <right/>
        <top style="thin">
          <color indexed="64"/>
        </top>
        <bottom style="double">
          <color indexed="64"/>
        </bottom>
      </border>
    </dxf>
  </rfmt>
  <rcc rId="5769" sId="6">
    <oc r="U14">
      <v>31129171.8598589</v>
    </oc>
    <nc r="U14">
      <v>36792208.352437258</v>
    </nc>
  </rcc>
  <rcc rId="5770" sId="6">
    <oc r="AB14">
      <v>31046924.843039889</v>
    </oc>
    <nc r="AB14">
      <v>36296747.447920687</v>
    </nc>
  </rcc>
  <rfmt sheetId="6" sqref="M3:M14" start="0" length="0">
    <dxf>
      <border>
        <right style="thin">
          <color auto="1"/>
        </right>
      </border>
    </dxf>
  </rfmt>
  <rfmt sheetId="6" sqref="O3:O14" start="0" length="0">
    <dxf>
      <border>
        <right style="thin">
          <color auto="1"/>
        </right>
      </border>
    </dxf>
  </rfmt>
  <rfmt sheetId="6" sqref="Q3:Q14" start="0" length="0">
    <dxf>
      <border>
        <right style="thin">
          <color auto="1"/>
        </right>
      </border>
    </dxf>
  </rfmt>
  <rfmt sheetId="6" sqref="AA3:AA14" start="0" length="0">
    <dxf>
      <border>
        <right style="thin">
          <color auto="1"/>
        </right>
      </border>
    </dxf>
  </rfmt>
  <rfmt sheetId="7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4" start="0" length="0">
    <dxf>
      <fill>
        <patternFill patternType="solid">
          <bgColor rgb="FFD9D9D9"/>
        </patternFill>
      </fill>
    </dxf>
  </rfmt>
  <rfmt sheetId="7" sqref="A4" start="0" length="2147483647">
    <dxf>
      <font>
        <b/>
      </font>
    </dxf>
  </rfmt>
  <rfmt sheetId="7" sqref="A4" start="0" length="2147483647">
    <dxf>
      <font/>
    </dxf>
  </rfmt>
  <rfmt sheetId="7" sqref="A4">
    <dxf>
      <alignment horizontal="left" readingOrder="0"/>
    </dxf>
  </rfmt>
  <rfmt sheetId="7" sqref="A4" start="0" length="0">
    <dxf>
      <border>
        <left/>
        <right/>
        <top style="thin">
          <color indexed="64"/>
        </top>
        <bottom/>
      </border>
    </dxf>
  </rfmt>
  <rfmt sheetId="7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B4" start="0" length="0">
    <dxf>
      <fill>
        <patternFill patternType="solid">
          <bgColor rgb="FFD9D9D9"/>
        </patternFill>
      </fill>
    </dxf>
  </rfmt>
  <rfmt sheetId="7" sqref="B4" start="0" length="2147483647">
    <dxf>
      <font>
        <b/>
      </font>
    </dxf>
  </rfmt>
  <rfmt sheetId="7" sqref="B4" start="0" length="2147483647">
    <dxf>
      <font/>
    </dxf>
  </rfmt>
  <rfmt sheetId="7" sqref="B4">
    <dxf>
      <alignment horizontal="left" readingOrder="0"/>
    </dxf>
  </rfmt>
  <rfmt sheetId="7" sqref="B4" start="0" length="0">
    <dxf>
      <border>
        <left/>
        <right/>
        <top style="thin">
          <color indexed="64"/>
        </top>
        <bottom/>
      </border>
    </dxf>
  </rfmt>
  <rfmt sheetId="7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C4" start="0" length="0">
    <dxf>
      <fill>
        <patternFill patternType="solid">
          <bgColor rgb="FFD9D9D9"/>
        </patternFill>
      </fill>
    </dxf>
  </rfmt>
  <rfmt sheetId="7" sqref="C4" start="0" length="2147483647">
    <dxf>
      <font>
        <b/>
      </font>
    </dxf>
  </rfmt>
  <rfmt sheetId="7" sqref="C4" start="0" length="2147483647">
    <dxf>
      <font/>
    </dxf>
  </rfmt>
  <rfmt sheetId="7" sqref="C4">
    <dxf>
      <alignment horizontal="left" readingOrder="0"/>
    </dxf>
  </rfmt>
  <rfmt sheetId="7" sqref="C4" start="0" length="0">
    <dxf>
      <border>
        <left/>
        <right/>
        <top style="thin">
          <color indexed="64"/>
        </top>
        <bottom/>
      </border>
    </dxf>
  </rfmt>
  <rfmt sheetId="7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3" start="0" length="2147483647">
    <dxf>
      <font/>
    </dxf>
  </rfmt>
  <rfmt sheetId="7" sqref="D3" start="0" length="2147483647">
    <dxf>
      <font/>
    </dxf>
  </rfmt>
  <rfmt sheetId="7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D4" start="0" length="0">
    <dxf>
      <fill>
        <patternFill patternType="solid">
          <bgColor rgb="FFD9D9D9"/>
        </patternFill>
      </fill>
    </dxf>
  </rfmt>
  <rfmt sheetId="7" sqref="D4" start="0" length="2147483647">
    <dxf>
      <font>
        <b/>
      </font>
    </dxf>
  </rfmt>
  <rfmt sheetId="7" sqref="D4" start="0" length="2147483647">
    <dxf>
      <font/>
    </dxf>
  </rfmt>
  <rfmt sheetId="7" sqref="D4">
    <dxf>
      <alignment horizontal="left" readingOrder="0"/>
    </dxf>
  </rfmt>
  <rfmt sheetId="7" sqref="D4" start="0" length="0">
    <dxf>
      <border>
        <left/>
        <right/>
        <top style="thin">
          <color indexed="64"/>
        </top>
        <bottom/>
      </border>
    </dxf>
  </rfmt>
  <rfmt sheetId="7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3" start="0" length="2147483647">
    <dxf>
      <font/>
    </dxf>
  </rfmt>
  <rfmt sheetId="7" sqref="E3" start="0" length="2147483647">
    <dxf>
      <font/>
    </dxf>
  </rfmt>
  <rfmt sheetId="7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E4" start="0" length="0">
    <dxf>
      <fill>
        <patternFill patternType="solid">
          <bgColor rgb="FFD9D9D9"/>
        </patternFill>
      </fill>
    </dxf>
  </rfmt>
  <rfmt sheetId="7" sqref="E4" start="0" length="2147483647">
    <dxf>
      <font>
        <b/>
      </font>
    </dxf>
  </rfmt>
  <rfmt sheetId="7" sqref="E4" start="0" length="2147483647">
    <dxf>
      <font/>
    </dxf>
  </rfmt>
  <rfmt sheetId="7" sqref="E4">
    <dxf>
      <alignment horizontal="left" readingOrder="0"/>
    </dxf>
  </rfmt>
  <rfmt sheetId="7" sqref="E4" start="0" length="0">
    <dxf>
      <border>
        <left/>
        <right/>
        <top style="thin">
          <color indexed="64"/>
        </top>
        <bottom/>
      </border>
    </dxf>
  </rfmt>
  <rfmt sheetId="7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3" start="0" length="2147483647">
    <dxf>
      <font/>
    </dxf>
  </rfmt>
  <rfmt sheetId="7" sqref="F3" start="0" length="2147483647">
    <dxf>
      <font/>
    </dxf>
  </rfmt>
  <rfmt sheetId="7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F4" start="0" length="0">
    <dxf>
      <fill>
        <patternFill patternType="solid">
          <bgColor rgb="FFD9D9D9"/>
        </patternFill>
      </fill>
    </dxf>
  </rfmt>
  <rfmt sheetId="7" sqref="F4" start="0" length="2147483647">
    <dxf>
      <font>
        <b/>
      </font>
    </dxf>
  </rfmt>
  <rfmt sheetId="7" sqref="F4" start="0" length="2147483647">
    <dxf>
      <font/>
    </dxf>
  </rfmt>
  <rfmt sheetId="7" sqref="F4">
    <dxf>
      <alignment horizontal="center" readingOrder="0"/>
    </dxf>
  </rfmt>
  <rfmt sheetId="7" sqref="F4" start="0" length="0">
    <dxf>
      <border>
        <left/>
        <right/>
        <top style="thin">
          <color indexed="64"/>
        </top>
        <bottom/>
      </border>
    </dxf>
  </rfmt>
  <rfmt sheetId="7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3" start="0" length="2147483647">
    <dxf>
      <font/>
    </dxf>
  </rfmt>
  <rfmt sheetId="7" sqref="G3" start="0" length="2147483647">
    <dxf>
      <font/>
    </dxf>
  </rfmt>
  <rfmt sheetId="7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G4" start="0" length="0">
    <dxf>
      <fill>
        <patternFill patternType="solid">
          <bgColor rgb="FFD9D9D9"/>
        </patternFill>
      </fill>
    </dxf>
  </rfmt>
  <rfmt sheetId="7" sqref="G4" start="0" length="2147483647">
    <dxf>
      <font>
        <b/>
      </font>
    </dxf>
  </rfmt>
  <rfmt sheetId="7" sqref="G4" start="0" length="2147483647">
    <dxf>
      <font/>
    </dxf>
  </rfmt>
  <rfmt sheetId="7" sqref="G4">
    <dxf>
      <alignment horizontal="center" readingOrder="0"/>
    </dxf>
  </rfmt>
  <rfmt sheetId="7" sqref="G4" start="0" length="0">
    <dxf>
      <border>
        <left/>
        <right/>
        <top style="thin">
          <color indexed="64"/>
        </top>
        <bottom/>
      </border>
    </dxf>
  </rfmt>
  <rfmt sheetId="7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H4" start="0" length="0">
    <dxf>
      <fill>
        <patternFill patternType="solid">
          <bgColor rgb="FFD9D9D9"/>
        </patternFill>
      </fill>
    </dxf>
  </rfmt>
  <rfmt sheetId="7" sqref="H4" start="0" length="2147483647">
    <dxf>
      <font>
        <b/>
      </font>
    </dxf>
  </rfmt>
  <rfmt sheetId="7" sqref="H4" start="0" length="2147483647">
    <dxf>
      <font/>
    </dxf>
  </rfmt>
  <rfmt sheetId="7" sqref="H4">
    <dxf>
      <alignment horizontal="center" readingOrder="0"/>
    </dxf>
  </rfmt>
  <rfmt sheetId="7" sqref="H4" start="0" length="0">
    <dxf>
      <border>
        <left/>
        <right/>
        <top style="thin">
          <color indexed="64"/>
        </top>
        <bottom/>
      </border>
    </dxf>
  </rfmt>
  <rfmt sheetId="7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I4" start="0" length="0">
    <dxf>
      <fill>
        <patternFill patternType="solid">
          <bgColor rgb="FFD9D9D9"/>
        </patternFill>
      </fill>
    </dxf>
  </rfmt>
  <rfmt sheetId="7" sqref="I4" start="0" length="2147483647">
    <dxf>
      <font>
        <b/>
      </font>
    </dxf>
  </rfmt>
  <rfmt sheetId="7" sqref="I4" start="0" length="2147483647">
    <dxf>
      <font/>
    </dxf>
  </rfmt>
  <rfmt sheetId="7" sqref="I4">
    <dxf>
      <alignment horizontal="center" readingOrder="0"/>
    </dxf>
  </rfmt>
  <rfmt sheetId="7" sqref="I4" start="0" length="0">
    <dxf>
      <border>
        <left/>
        <right/>
        <top style="thin">
          <color indexed="64"/>
        </top>
        <bottom/>
      </border>
    </dxf>
  </rfmt>
  <rfmt sheetId="7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J4" start="0" length="0">
    <dxf>
      <fill>
        <patternFill patternType="solid">
          <bgColor rgb="FFD9D9D9"/>
        </patternFill>
      </fill>
    </dxf>
  </rfmt>
  <rfmt sheetId="7" sqref="J4" start="0" length="2147483647">
    <dxf>
      <font>
        <b/>
      </font>
    </dxf>
  </rfmt>
  <rfmt sheetId="7" sqref="J4" start="0" length="2147483647">
    <dxf>
      <font/>
    </dxf>
  </rfmt>
  <rfmt sheetId="7" sqref="J4">
    <dxf>
      <alignment horizontal="center" readingOrder="0"/>
    </dxf>
  </rfmt>
  <rfmt sheetId="7" sqref="J4" start="0" length="0">
    <dxf>
      <border>
        <left/>
        <right/>
        <top style="thin">
          <color indexed="64"/>
        </top>
        <bottom/>
      </border>
    </dxf>
  </rfmt>
  <rfmt sheetId="7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K4" start="0" length="0">
    <dxf>
      <fill>
        <patternFill patternType="solid">
          <bgColor rgb="FFD9D9D9"/>
        </patternFill>
      </fill>
    </dxf>
  </rfmt>
  <rfmt sheetId="7" sqref="K4" start="0" length="2147483647">
    <dxf>
      <font>
        <b/>
      </font>
    </dxf>
  </rfmt>
  <rfmt sheetId="7" sqref="K4" start="0" length="2147483647">
    <dxf>
      <font/>
    </dxf>
  </rfmt>
  <rfmt sheetId="7" sqref="K4">
    <dxf>
      <alignment horizontal="center" readingOrder="0"/>
    </dxf>
  </rfmt>
  <rfmt sheetId="7" sqref="K4" start="0" length="0">
    <dxf>
      <border>
        <left/>
        <right/>
        <top style="thin">
          <color indexed="64"/>
        </top>
        <bottom/>
      </border>
    </dxf>
  </rfmt>
  <rfmt sheetId="7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3" start="0" length="2147483647">
    <dxf>
      <font/>
    </dxf>
  </rfmt>
  <rfmt sheetId="7" sqref="L3" start="0" length="2147483647">
    <dxf>
      <font/>
    </dxf>
  </rfmt>
  <rfmt sheetId="7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L4" start="0" length="0">
    <dxf>
      <fill>
        <patternFill patternType="solid">
          <bgColor rgb="FFD9D9D9"/>
        </patternFill>
      </fill>
    </dxf>
  </rfmt>
  <rfmt sheetId="7" sqref="L4" start="0" length="2147483647">
    <dxf>
      <font>
        <b/>
      </font>
    </dxf>
  </rfmt>
  <rfmt sheetId="7" sqref="L4" start="0" length="2147483647">
    <dxf>
      <font/>
    </dxf>
  </rfmt>
  <rfmt sheetId="7" sqref="L4">
    <dxf>
      <alignment horizontal="center" readingOrder="0"/>
    </dxf>
  </rfmt>
  <rfmt sheetId="7" sqref="L4" start="0" length="0">
    <dxf>
      <border>
        <left/>
        <right/>
        <top style="thin">
          <color indexed="64"/>
        </top>
        <bottom/>
      </border>
    </dxf>
  </rfmt>
  <rfmt sheetId="7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3" start="0" length="2147483647">
    <dxf>
      <font/>
    </dxf>
  </rfmt>
  <rfmt sheetId="7" sqref="M3" start="0" length="2147483647">
    <dxf>
      <font/>
    </dxf>
  </rfmt>
  <rfmt sheetId="7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M4" start="0" length="0">
    <dxf>
      <fill>
        <patternFill patternType="solid">
          <bgColor rgb="FFD9D9D9"/>
        </patternFill>
      </fill>
    </dxf>
  </rfmt>
  <rfmt sheetId="7" sqref="M4" start="0" length="2147483647">
    <dxf>
      <font>
        <b/>
      </font>
    </dxf>
  </rfmt>
  <rfmt sheetId="7" sqref="M4" start="0" length="2147483647">
    <dxf>
      <font/>
    </dxf>
  </rfmt>
  <rfmt sheetId="7" sqref="M4">
    <dxf>
      <alignment horizontal="center" readingOrder="0"/>
    </dxf>
  </rfmt>
  <rfmt sheetId="7" sqref="M4" start="0" length="0">
    <dxf>
      <border>
        <left/>
        <right/>
        <top style="thin">
          <color indexed="64"/>
        </top>
        <bottom/>
      </border>
    </dxf>
  </rfmt>
  <rfmt sheetId="7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N4" start="0" length="0">
    <dxf>
      <fill>
        <patternFill patternType="solid">
          <bgColor rgb="FFD9D9D9"/>
        </patternFill>
      </fill>
    </dxf>
  </rfmt>
  <rfmt sheetId="7" sqref="N4" start="0" length="2147483647">
    <dxf>
      <font>
        <b/>
      </font>
    </dxf>
  </rfmt>
  <rfmt sheetId="7" sqref="N4" start="0" length="2147483647">
    <dxf>
      <font/>
    </dxf>
  </rfmt>
  <rfmt sheetId="7" sqref="N4">
    <dxf>
      <alignment horizontal="center" readingOrder="0"/>
    </dxf>
  </rfmt>
  <rfmt sheetId="7" sqref="N4" start="0" length="0">
    <dxf>
      <border>
        <left/>
        <right/>
        <top style="thin">
          <color indexed="64"/>
        </top>
        <bottom/>
      </border>
    </dxf>
  </rfmt>
  <rfmt sheetId="7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O4" start="0" length="0">
    <dxf>
      <fill>
        <patternFill patternType="solid">
          <bgColor rgb="FFD9D9D9"/>
        </patternFill>
      </fill>
    </dxf>
  </rfmt>
  <rfmt sheetId="7" sqref="O4" start="0" length="2147483647">
    <dxf>
      <font>
        <b/>
      </font>
    </dxf>
  </rfmt>
  <rfmt sheetId="7" sqref="O4" start="0" length="2147483647">
    <dxf>
      <font/>
    </dxf>
  </rfmt>
  <rfmt sheetId="7" sqref="O4">
    <dxf>
      <alignment horizontal="center" readingOrder="0"/>
    </dxf>
  </rfmt>
  <rfmt sheetId="7" sqref="O4" start="0" length="0">
    <dxf>
      <border>
        <left/>
        <right/>
        <top style="thin">
          <color indexed="64"/>
        </top>
        <bottom/>
      </border>
    </dxf>
  </rfmt>
  <rfmt sheetId="7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P4" start="0" length="0">
    <dxf>
      <fill>
        <patternFill patternType="solid">
          <bgColor rgb="FFD9D9D9"/>
        </patternFill>
      </fill>
    </dxf>
  </rfmt>
  <rfmt sheetId="7" sqref="P4" start="0" length="2147483647">
    <dxf>
      <font>
        <b/>
      </font>
    </dxf>
  </rfmt>
  <rfmt sheetId="7" sqref="P4" start="0" length="2147483647">
    <dxf>
      <font/>
    </dxf>
  </rfmt>
  <rfmt sheetId="7" sqref="P4">
    <dxf>
      <alignment horizontal="center" readingOrder="0"/>
    </dxf>
  </rfmt>
  <rfmt sheetId="7" sqref="P4" start="0" length="0">
    <dxf>
      <border>
        <left/>
        <right/>
        <top style="thin">
          <color indexed="64"/>
        </top>
        <bottom/>
      </border>
    </dxf>
  </rfmt>
  <rfmt sheetId="7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Q4" start="0" length="0">
    <dxf>
      <fill>
        <patternFill patternType="solid">
          <bgColor rgb="FFD9D9D9"/>
        </patternFill>
      </fill>
    </dxf>
  </rfmt>
  <rfmt sheetId="7" sqref="Q4" start="0" length="2147483647">
    <dxf>
      <font>
        <b/>
      </font>
    </dxf>
  </rfmt>
  <rfmt sheetId="7" sqref="Q4" start="0" length="2147483647">
    <dxf>
      <font/>
    </dxf>
  </rfmt>
  <rfmt sheetId="7" sqref="Q4">
    <dxf>
      <alignment horizontal="center" readingOrder="0"/>
    </dxf>
  </rfmt>
  <rfmt sheetId="7" sqref="Q4" start="0" length="0">
    <dxf>
      <border>
        <left/>
        <right/>
        <top style="thin">
          <color indexed="64"/>
        </top>
        <bottom/>
      </border>
    </dxf>
  </rfmt>
  <rfmt sheetId="7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R4" start="0" length="0">
    <dxf>
      <fill>
        <patternFill patternType="solid">
          <bgColor rgb="FFD9D9D9"/>
        </patternFill>
      </fill>
    </dxf>
  </rfmt>
  <rfmt sheetId="7" sqref="R4" start="0" length="2147483647">
    <dxf>
      <font>
        <b/>
      </font>
    </dxf>
  </rfmt>
  <rfmt sheetId="7" sqref="R4" start="0" length="2147483647">
    <dxf>
      <font/>
    </dxf>
  </rfmt>
  <rfmt sheetId="7" sqref="R4">
    <dxf>
      <alignment horizontal="center" readingOrder="0"/>
    </dxf>
  </rfmt>
  <rfmt sheetId="7" sqref="R4" start="0" length="0">
    <dxf>
      <border>
        <left/>
        <right/>
        <top style="thin">
          <color indexed="64"/>
        </top>
        <bottom/>
      </border>
    </dxf>
  </rfmt>
  <rfmt sheetId="7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S4" start="0" length="0">
    <dxf>
      <fill>
        <patternFill patternType="solid">
          <bgColor rgb="FFD9D9D9"/>
        </patternFill>
      </fill>
    </dxf>
  </rfmt>
  <rfmt sheetId="7" sqref="S4" start="0" length="2147483647">
    <dxf>
      <font>
        <b/>
      </font>
    </dxf>
  </rfmt>
  <rfmt sheetId="7" sqref="S4" start="0" length="2147483647">
    <dxf>
      <font/>
    </dxf>
  </rfmt>
  <rfmt sheetId="7" sqref="S4">
    <dxf>
      <alignment horizontal="center" readingOrder="0"/>
    </dxf>
  </rfmt>
  <rfmt sheetId="7" sqref="S4" start="0" length="0">
    <dxf>
      <border>
        <left/>
        <right/>
        <top style="thin">
          <color indexed="64"/>
        </top>
        <bottom/>
      </border>
    </dxf>
  </rfmt>
  <rfmt sheetId="7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T4" start="0" length="0">
    <dxf>
      <fill>
        <patternFill patternType="solid">
          <bgColor rgb="FFD9D9D9"/>
        </patternFill>
      </fill>
    </dxf>
  </rfmt>
  <rfmt sheetId="7" sqref="T4" start="0" length="2147483647">
    <dxf>
      <font>
        <b/>
      </font>
    </dxf>
  </rfmt>
  <rfmt sheetId="7" sqref="T4" start="0" length="2147483647">
    <dxf>
      <font/>
    </dxf>
  </rfmt>
  <rfmt sheetId="7" sqref="T4">
    <dxf>
      <alignment horizontal="center" readingOrder="0"/>
    </dxf>
  </rfmt>
  <rfmt sheetId="7" sqref="T4" start="0" length="0">
    <dxf>
      <border>
        <left/>
        <right/>
        <top style="thin">
          <color indexed="64"/>
        </top>
        <bottom/>
      </border>
    </dxf>
  </rfmt>
  <rfmt sheetId="7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U4" start="0" length="0">
    <dxf>
      <fill>
        <patternFill patternType="solid">
          <bgColor rgb="FFD9D9D9"/>
        </patternFill>
      </fill>
    </dxf>
  </rfmt>
  <rfmt sheetId="7" sqref="U4" start="0" length="2147483647">
    <dxf>
      <font>
        <b/>
      </font>
    </dxf>
  </rfmt>
  <rfmt sheetId="7" sqref="U4" start="0" length="2147483647">
    <dxf>
      <font/>
    </dxf>
  </rfmt>
  <rfmt sheetId="7" sqref="U4">
    <dxf>
      <alignment horizontal="center" readingOrder="0"/>
    </dxf>
  </rfmt>
  <rfmt sheetId="7" sqref="U4" start="0" length="0">
    <dxf>
      <border>
        <left/>
        <right/>
        <top style="thin">
          <color indexed="64"/>
        </top>
        <bottom/>
      </border>
    </dxf>
  </rfmt>
  <rfmt sheetId="7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3" start="0" length="0">
    <dxf>
      <fill>
        <patternFill patternType="solid">
          <bgColor rgb="FFF2F2F2"/>
        </patternFill>
      </fill>
    </dxf>
  </rfmt>
  <rfmt sheetId="7" sqref="V3" start="0" length="2147483647">
    <dxf>
      <font/>
    </dxf>
  </rfmt>
  <rfmt sheetId="7" sqref="V3" start="0" length="2147483647">
    <dxf>
      <font/>
    </dxf>
  </rfmt>
  <rfmt sheetId="7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V4" start="0" length="0">
    <dxf>
      <fill>
        <patternFill patternType="solid">
          <bgColor rgb="FFD9D9D9"/>
        </patternFill>
      </fill>
    </dxf>
  </rfmt>
  <rfmt sheetId="7" sqref="V4" start="0" length="2147483647">
    <dxf>
      <font>
        <b/>
      </font>
    </dxf>
  </rfmt>
  <rfmt sheetId="7" sqref="V4" start="0" length="2147483647">
    <dxf>
      <font/>
    </dxf>
  </rfmt>
  <rfmt sheetId="7" sqref="V4">
    <dxf>
      <alignment horizontal="center" readingOrder="0"/>
    </dxf>
  </rfmt>
  <rfmt sheetId="7" sqref="V4" start="0" length="0">
    <dxf>
      <border>
        <left/>
        <right/>
        <top style="thin">
          <color indexed="64"/>
        </top>
        <bottom/>
      </border>
    </dxf>
  </rfmt>
  <rfmt sheetId="7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W4" start="0" length="0">
    <dxf>
      <fill>
        <patternFill patternType="solid">
          <bgColor rgb="FFD9D9D9"/>
        </patternFill>
      </fill>
    </dxf>
  </rfmt>
  <rfmt sheetId="7" sqref="W4" start="0" length="2147483647">
    <dxf>
      <font>
        <b/>
      </font>
    </dxf>
  </rfmt>
  <rfmt sheetId="7" sqref="W4" start="0" length="2147483647">
    <dxf>
      <font/>
    </dxf>
  </rfmt>
  <rfmt sheetId="7" sqref="W4">
    <dxf>
      <alignment horizontal="center" readingOrder="0"/>
    </dxf>
  </rfmt>
  <rfmt sheetId="7" sqref="W4" start="0" length="0">
    <dxf>
      <border>
        <left/>
        <right/>
        <top style="thin">
          <color indexed="64"/>
        </top>
        <bottom/>
      </border>
    </dxf>
  </rfmt>
  <rfmt sheetId="7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X4" start="0" length="0">
    <dxf>
      <fill>
        <patternFill patternType="solid">
          <bgColor rgb="FFD9D9D9"/>
        </patternFill>
      </fill>
    </dxf>
  </rfmt>
  <rfmt sheetId="7" sqref="X4" start="0" length="2147483647">
    <dxf>
      <font>
        <b/>
      </font>
    </dxf>
  </rfmt>
  <rfmt sheetId="7" sqref="X4" start="0" length="2147483647">
    <dxf>
      <font/>
    </dxf>
  </rfmt>
  <rfmt sheetId="7" sqref="X4">
    <dxf>
      <alignment horizontal="center" readingOrder="0"/>
    </dxf>
  </rfmt>
  <rfmt sheetId="7" sqref="X4" start="0" length="0">
    <dxf>
      <border>
        <left/>
        <right/>
        <top style="thin">
          <color indexed="64"/>
        </top>
        <bottom/>
      </border>
    </dxf>
  </rfmt>
  <rfmt sheetId="7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Y4" start="0" length="0">
    <dxf>
      <fill>
        <patternFill patternType="solid">
          <bgColor rgb="FFD9D9D9"/>
        </patternFill>
      </fill>
    </dxf>
  </rfmt>
  <rfmt sheetId="7" sqref="Y4" start="0" length="2147483647">
    <dxf>
      <font>
        <b/>
      </font>
    </dxf>
  </rfmt>
  <rfmt sheetId="7" sqref="Y4" start="0" length="2147483647">
    <dxf>
      <font/>
    </dxf>
  </rfmt>
  <rfmt sheetId="7" sqref="Y4">
    <dxf>
      <alignment horizontal="center" readingOrder="0"/>
    </dxf>
  </rfmt>
  <rfmt sheetId="7" sqref="Y4" start="0" length="0">
    <dxf>
      <border>
        <left/>
        <right/>
        <top style="thin">
          <color indexed="64"/>
        </top>
        <bottom/>
      </border>
    </dxf>
  </rfmt>
  <rfmt sheetId="7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3" start="0" length="0">
    <dxf>
      <fill>
        <patternFill patternType="solid">
          <bgColor rgb="FFF2F2F2"/>
        </patternFill>
      </fill>
    </dxf>
  </rfmt>
  <rfmt sheetId="7" sqref="Z3" start="0" length="2147483647">
    <dxf>
      <font/>
    </dxf>
  </rfmt>
  <rfmt sheetId="7" sqref="Z3" start="0" length="2147483647">
    <dxf>
      <font/>
    </dxf>
  </rfmt>
  <rfmt sheetId="7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Z4" start="0" length="0">
    <dxf>
      <fill>
        <patternFill patternType="solid">
          <bgColor rgb="FFD9D9D9"/>
        </patternFill>
      </fill>
    </dxf>
  </rfmt>
  <rfmt sheetId="7" sqref="Z4" start="0" length="2147483647">
    <dxf>
      <font>
        <b/>
      </font>
    </dxf>
  </rfmt>
  <rfmt sheetId="7" sqref="Z4" start="0" length="2147483647">
    <dxf>
      <font/>
    </dxf>
  </rfmt>
  <rfmt sheetId="7" sqref="Z4">
    <dxf>
      <alignment horizontal="center" readingOrder="0"/>
    </dxf>
  </rfmt>
  <rfmt sheetId="7" sqref="Z4" start="0" length="0">
    <dxf>
      <border>
        <left/>
        <right/>
        <top style="thin">
          <color indexed="64"/>
        </top>
        <bottom/>
      </border>
    </dxf>
  </rfmt>
  <rfmt sheetId="7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A4" start="0" length="0">
    <dxf>
      <fill>
        <patternFill patternType="solid">
          <bgColor rgb="FFD9D9D9"/>
        </patternFill>
      </fill>
    </dxf>
  </rfmt>
  <rfmt sheetId="7" sqref="AA4" start="0" length="2147483647">
    <dxf>
      <font>
        <b/>
      </font>
    </dxf>
  </rfmt>
  <rfmt sheetId="7" sqref="AA4" start="0" length="2147483647">
    <dxf>
      <font/>
    </dxf>
  </rfmt>
  <rfmt sheetId="7" sqref="AA4">
    <dxf>
      <alignment horizontal="center" readingOrder="0"/>
    </dxf>
  </rfmt>
  <rfmt sheetId="7" sqref="AA4" start="0" length="0">
    <dxf>
      <border>
        <left/>
        <right/>
        <top style="thin">
          <color indexed="64"/>
        </top>
        <bottom/>
      </border>
    </dxf>
  </rfmt>
  <rfmt sheetId="7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7" sqref="AB4" start="0" length="0">
    <dxf>
      <fill>
        <patternFill patternType="solid">
          <bgColor rgb="FFD9D9D9"/>
        </patternFill>
      </fill>
    </dxf>
  </rfmt>
  <rfmt sheetId="7" sqref="AB4" start="0" length="2147483647">
    <dxf>
      <font>
        <b/>
      </font>
    </dxf>
  </rfmt>
  <rfmt sheetId="7" sqref="AB4" start="0" length="2147483647">
    <dxf>
      <font/>
    </dxf>
  </rfmt>
  <rfmt sheetId="7" sqref="AB4">
    <dxf>
      <alignment horizontal="center" readingOrder="0"/>
    </dxf>
  </rfmt>
  <rfmt sheetId="7" sqref="AB4" start="0" length="0">
    <dxf>
      <border>
        <left/>
        <right/>
        <top style="thin">
          <color indexed="64"/>
        </top>
        <bottom/>
      </border>
    </dxf>
  </rfmt>
  <rcc rId="5771" sId="7" numFmtId="19">
    <oc r="D1">
      <v>43187</v>
    </oc>
    <nc r="D1">
      <v>43326</v>
    </nc>
  </rcc>
  <rfmt sheetId="7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772" sId="7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7" sqref="E1">
    <dxf>
      <alignment horizontal="left" readingOrder="0"/>
    </dxf>
  </rfmt>
  <rfmt sheetId="7" sqref="E1" start="0" length="2147483647">
    <dxf>
      <font>
        <b/>
      </font>
    </dxf>
  </rfmt>
  <rcc rId="5773" sId="7" numFmtId="4">
    <oc r="J7">
      <v>36100</v>
    </oc>
    <nc r="J7">
      <v>0</v>
    </nc>
  </rcc>
  <rcc rId="5774" sId="7" numFmtId="4">
    <oc r="Y7">
      <v>36100</v>
    </oc>
    <nc r="Y7">
      <v>0</v>
    </nc>
  </rcc>
  <rcc rId="5775" sId="7" numFmtId="4">
    <oc r="J8">
      <v>962815</v>
    </oc>
    <nc r="J8">
      <v>434149</v>
    </nc>
  </rcc>
  <rcc rId="5776" sId="7" numFmtId="4">
    <oc r="Y8">
      <v>962815</v>
    </oc>
    <nc r="Y8">
      <v>434149</v>
    </nc>
  </rcc>
  <rcc rId="5777" sId="7" numFmtId="4">
    <oc r="J9">
      <v>143000</v>
    </oc>
    <nc r="J9">
      <v>0</v>
    </nc>
  </rcc>
  <rcc rId="5778" sId="7" numFmtId="4">
    <oc r="Y9">
      <v>143000</v>
    </oc>
    <nc r="Y9">
      <v>0</v>
    </nc>
  </rcc>
  <rcc rId="5779" sId="7" numFmtId="4">
    <oc r="J11">
      <v>691737</v>
    </oc>
    <nc r="J11">
      <v>459776</v>
    </nc>
  </rcc>
  <rcc rId="5780" sId="7" numFmtId="4">
    <oc r="Y11">
      <v>691737</v>
    </oc>
    <nc r="Y11">
      <v>459776</v>
    </nc>
  </rcc>
  <rcc rId="5781" sId="7" numFmtId="4">
    <oc r="J13">
      <v>54886</v>
    </oc>
    <nc r="J13">
      <v>59071</v>
    </nc>
  </rcc>
  <rcc rId="5782" sId="7" numFmtId="4">
    <oc r="Y13">
      <v>54886</v>
    </oc>
    <nc r="Y13">
      <v>60812</v>
    </nc>
  </rcc>
  <rrc rId="5783" sId="7" ref="A7:XFD7" action="deleteRow">
    <undo index="8" exp="area" ref3D="1" dr="$AB$1:$AB$1048576" dn="Z_AD46497A_B353_49B5_8E30_BDB4EF8F6988_.wvu.Cols" sId="7"/>
    <undo index="6" exp="area" ref3D="1" dr="$Y$1:$Z$1048576" dn="Z_AD46497A_B353_49B5_8E30_BDB4EF8F6988_.wvu.Cols" sId="7"/>
    <undo index="4" exp="area" ref3D="1" dr="$R$1:$W$1048576" dn="Z_AD46497A_B353_49B5_8E30_BDB4EF8F6988_.wvu.Cols" sId="7"/>
    <undo index="2" exp="area" ref3D="1" dr="$K$1:$L$1048576" dn="Z_AD46497A_B353_49B5_8E30_BDB4EF8F6988_.wvu.Cols" sId="7"/>
    <undo index="1" exp="area" ref3D="1" dr="$A$1:$D$1048576" dn="Z_AD46497A_B353_49B5_8E30_BDB4EF8F6988_.wvu.Cols" sId="7"/>
    <rfmt sheetId="7" xfDxf="1" sqref="A7:XFD7" start="0" length="0"/>
    <rcc rId="0" sId="7">
      <nc r="B7">
        <v>25371</v>
      </nc>
    </rcc>
    <rcc rId="0" sId="7">
      <nc r="C7" t="inlineStr">
        <is>
          <t>IF IM Equity</t>
        </is>
      </nc>
    </rcc>
    <rcc rId="0" sId="7">
      <nc r="D7">
        <f>_xll.BDP(C7,$D$3)</f>
      </nc>
    </rcc>
    <rcc rId="0" sId="7">
      <nc r="E7" t="inlineStr">
        <is>
          <t>Banca IFIS</t>
        </is>
      </nc>
    </rcc>
    <rcc rId="0" sId="7" s="1" dxf="1">
      <nc r="F7">
        <f>_xll.BDP(C7,$F$3)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G7">
        <f>_xll.BDP(C7,$G$3)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H7">
        <f>IF(OR(OR(G7="#N/A N/A",G7="#N/A Real Time"),OR(F7="#N/A N/A",F7="#N/A Real Time")),0,  G7 - F7)</f>
      </nc>
      <ndxf>
        <font>
          <sz val="9"/>
          <color theme="1"/>
          <name val="Arial"/>
          <scheme val="none"/>
        </font>
        <numFmt numFmtId="2" formatCode="0.00"/>
      </ndxf>
    </rcc>
    <rcc rId="0" sId="7" s="1" dxf="1">
      <nc r="I7">
        <f>IF(OR(F7=0,F7="#N/A N/A"),0,H7 / F7*100)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7" s="1" dxf="1" numFmtId="4">
      <nc r="J7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>
      <nc r="K7">
        <f>CONCATENATE(D16,D7, " Curncy")</f>
      </nc>
    </rcc>
    <rcc rId="0" sId="7">
      <nc r="L7">
        <f>IF(D7 = D16,1,_xll.BDP(K7,$L$3))</f>
      </nc>
    </rcc>
    <rcc rId="0" sId="7" s="1" dxf="1">
      <nc r="M7">
        <f>IF(D7 = D16,1,_xll.BDP(K7,$M$3)*L7)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7" s="1" dxf="1">
      <nc r="N7">
        <f>H7*J7*R7/M7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 s="1" dxf="1">
      <nc r="O7">
        <f>N7 / U16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7" s="1" dxf="1">
      <nc r="P7">
        <f>IF(J7=0,0,G7*J7*R7/M7)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7" s="1" dxf="1">
      <nc r="Q7">
        <f>P7 / U16*100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7">
      <nc r="R7">
        <f>IF(EXACT(D7,UPPER(D7)),1,0.01)/T7</f>
      </nc>
    </rcc>
    <rcc rId="0" sId="7">
      <nc r="S7">
        <v>0</v>
      </nc>
    </rcc>
    <rcc rId="0" sId="7">
      <nc r="T7">
        <v>1</v>
      </nc>
    </rcc>
    <rcc rId="0" sId="7" s="1" dxf="1">
      <nc r="V7">
        <f>_xll.BDH(C7,$V$3,$D$1,$D$1)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W7">
        <f>IF(OR(OR(F7="#N/A N/A",F7="#N/A Real Time"),OR(V7="#N/A N/A",V7="#N/A Real Time")),0,  F7 - V7)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X7">
        <f>IF(OR(V7=0,V7="#N/A N/A"),0,W7 / V7*100)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7" s="1" dxf="1" numFmtId="4">
      <nc r="Y7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7" s="1" dxf="1">
      <nc r="Z7">
        <f>IF(D7 = D16,1,_xll.BDP(K7,$Z$3)*L7)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7" s="1" dxf="1">
      <nc r="AA7">
        <f>W7*Y7*R7/Z7 / AB16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7" sqref="AB7" start="0" length="0">
      <dxf>
        <fill>
          <patternFill patternType="solid">
            <bgColor rgb="FFF2F2F2"/>
          </patternFill>
        </fill>
      </dxf>
    </rfmt>
  </rrc>
  <rrc rId="5784" sId="7" ref="A8:XFD8" action="deleteRow">
    <undo index="8" exp="area" ref3D="1" dr="$AB$1:$AB$1048576" dn="Z_AD46497A_B353_49B5_8E30_BDB4EF8F6988_.wvu.Cols" sId="7"/>
    <undo index="6" exp="area" ref3D="1" dr="$Y$1:$Z$1048576" dn="Z_AD46497A_B353_49B5_8E30_BDB4EF8F6988_.wvu.Cols" sId="7"/>
    <undo index="4" exp="area" ref3D="1" dr="$R$1:$W$1048576" dn="Z_AD46497A_B353_49B5_8E30_BDB4EF8F6988_.wvu.Cols" sId="7"/>
    <undo index="2" exp="area" ref3D="1" dr="$K$1:$L$1048576" dn="Z_AD46497A_B353_49B5_8E30_BDB4EF8F6988_.wvu.Cols" sId="7"/>
    <undo index="1" exp="area" ref3D="1" dr="$A$1:$D$1048576" dn="Z_AD46497A_B353_49B5_8E30_BDB4EF8F6988_.wvu.Cols" sId="7"/>
    <rfmt sheetId="7" xfDxf="1" sqref="A8:XFD8" start="0" length="0"/>
    <rcc rId="0" sId="7">
      <nc r="B8">
        <v>22689</v>
      </nc>
    </rcc>
    <rcc rId="0" sId="7">
      <nc r="C8" t="inlineStr">
        <is>
          <t>CERV IM Equity</t>
        </is>
      </nc>
    </rcc>
    <rcc rId="0" sId="7">
      <nc r="D8">
        <f>_xll.BDP(C8,$D$3)</f>
      </nc>
    </rcc>
    <rcc rId="0" sId="7">
      <nc r="E8" t="inlineStr">
        <is>
          <t>Cerved Information Solutions</t>
        </is>
      </nc>
    </rcc>
    <rcc rId="0" sId="7" s="1" dxf="1">
      <nc r="F8">
        <f>_xll.BDP(C8,$F$3)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G8">
        <f>_xll.BDP(C8,$G$3)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7" s="1" dxf="1">
      <nc r="H8">
        <f>IF(OR(OR(G8="#N/A N/A",G8="#N/A Real Time"),OR(F8="#N/A N/A",F8="#N/A Real Time")),0,  G8 - F8)</f>
      </nc>
      <ndxf>
        <font>
          <sz val="9"/>
          <color theme="1"/>
          <name val="Arial"/>
          <scheme val="none"/>
        </font>
        <numFmt numFmtId="2" formatCode="0.00"/>
      </ndxf>
    </rcc>
    <rcc rId="0" sId="7" s="1" dxf="1">
      <nc r="I8">
        <f>IF(OR(F8=0,F8="#N/A N/A"),0,H8 / F8*100)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7" s="1" dxf="1" numFmtId="4">
      <nc r="J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>
      <nc r="K8">
        <f>CONCATENATE(D15,D8, " Curncy")</f>
      </nc>
    </rcc>
    <rcc rId="0" sId="7">
      <nc r="L8">
        <f>IF(D8 = D15,1,_xll.BDP(K8,$L$3))</f>
      </nc>
    </rcc>
    <rcc rId="0" sId="7" s="1" dxf="1">
      <nc r="M8">
        <f>IF(D8 = D15,1,_xll.BDP(K8,$M$3)*L8)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7" s="1" dxf="1">
      <nc r="N8">
        <f>H8*J8*R8/M8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7" s="1" dxf="1">
      <nc r="O8">
        <f>N8 / U15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7" s="1" dxf="1">
      <nc r="P8">
        <f>IF(J8=0,0,G8*J8*R8/M8)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7" s="1" dxf="1">
      <nc r="Q8">
        <f>P8 / U15*100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7">
      <nc r="R8">
        <f>IF(EXACT(D8,UPPER(D8)),1,0.01)/T8</f>
      </nc>
    </rcc>
    <rcc rId="0" sId="7">
      <nc r="S8">
        <v>0</v>
      </nc>
    </rcc>
    <rcc rId="0" sId="7">
      <nc r="T8">
        <v>1</v>
      </nc>
    </rcc>
    <rcc rId="0" sId="7" s="1" dxf="1">
      <nc r="V8">
        <f>_xll.BDH(C8,$V$3,$D$1,$D$1)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W8">
        <f>IF(OR(OR(F8="#N/A N/A",F8="#N/A Real Time"),OR(V8="#N/A N/A",V8="#N/A Real Time")),0,  F8 - V8)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7" s="1" dxf="1">
      <nc r="X8">
        <f>IF(OR(V8=0,V8="#N/A N/A"),0,W8 / V8*100)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7" s="1" dxf="1" numFmtId="4">
      <nc r="Y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7" s="1" dxf="1">
      <nc r="Z8">
        <f>IF(D8 = D15,1,_xll.BDP(K8,$Z$3)*L8)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7" s="1" dxf="1">
      <nc r="AA8">
        <f>W8*Y8*R8/Z8 / AB15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7" sqref="AB8" start="0" length="0">
      <dxf>
        <fill>
          <patternFill patternType="solid">
            <bgColor rgb="FFF2F2F2"/>
          </patternFill>
        </fill>
      </dxf>
    </rfmt>
  </rrc>
  <rcc rId="5785" sId="7">
    <oc r="U14">
      <v>24363792.824743751</v>
    </oc>
    <nc r="U14">
      <v>17848735.241353191</v>
    </nc>
  </rcc>
  <rcc rId="5786" sId="7">
    <oc r="AB14">
      <v>24340915.056369219</v>
    </oc>
    <nc r="AB14">
      <v>18181560.512698669</v>
    </nc>
  </rcc>
  <rfmt sheetId="7" sqref="M3:M14" start="0" length="0">
    <dxf>
      <border>
        <right style="thin">
          <color auto="1"/>
        </right>
      </border>
    </dxf>
  </rfmt>
  <rfmt sheetId="7" sqref="O3:O14" start="0" length="0">
    <dxf>
      <border>
        <right style="thin">
          <color auto="1"/>
        </right>
      </border>
    </dxf>
  </rfmt>
  <rfmt sheetId="7" sqref="Q3:Q14" start="0" length="0">
    <dxf>
      <border>
        <right style="thin">
          <color auto="1"/>
        </right>
      </border>
    </dxf>
  </rfmt>
  <rfmt sheetId="7" sqref="AA3:AA14" start="0" length="0">
    <dxf>
      <border>
        <right style="thin">
          <color auto="1"/>
        </right>
      </border>
    </dxf>
  </rfmt>
  <rfmt sheetId="8" sqref="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4" start="0" length="0">
    <dxf>
      <fill>
        <patternFill patternType="solid">
          <bgColor rgb="FFD9D9D9"/>
        </patternFill>
      </fill>
    </dxf>
  </rfmt>
  <rfmt sheetId="8" sqref="A4" start="0" length="2147483647">
    <dxf>
      <font>
        <b/>
      </font>
    </dxf>
  </rfmt>
  <rfmt sheetId="8" sqref="A4" start="0" length="2147483647">
    <dxf>
      <font/>
    </dxf>
  </rfmt>
  <rfmt sheetId="8" sqref="A4">
    <dxf>
      <alignment horizontal="left" readingOrder="0"/>
    </dxf>
  </rfmt>
  <rfmt sheetId="8" sqref="A4" start="0" length="0">
    <dxf>
      <border>
        <left/>
        <right/>
        <top style="thin">
          <color indexed="64"/>
        </top>
        <bottom/>
      </border>
    </dxf>
  </rfmt>
  <rfmt sheetId="8" sqref="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" start="0" length="0">
    <dxf>
      <fill>
        <patternFill patternType="solid">
          <bgColor rgb="FFD9D9D9"/>
        </patternFill>
      </fill>
    </dxf>
  </rfmt>
  <rfmt sheetId="8" sqref="B4" start="0" length="2147483647">
    <dxf>
      <font>
        <b/>
      </font>
    </dxf>
  </rfmt>
  <rfmt sheetId="8" sqref="B4" start="0" length="2147483647">
    <dxf>
      <font/>
    </dxf>
  </rfmt>
  <rfmt sheetId="8" sqref="B4">
    <dxf>
      <alignment horizontal="left" readingOrder="0"/>
    </dxf>
  </rfmt>
  <rfmt sheetId="8" sqref="B4" start="0" length="0">
    <dxf>
      <border>
        <left/>
        <right/>
        <top style="thin">
          <color indexed="64"/>
        </top>
        <bottom/>
      </border>
    </dxf>
  </rfmt>
  <rfmt sheetId="8" sqref="C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" start="0" length="0">
    <dxf>
      <fill>
        <patternFill patternType="solid">
          <bgColor rgb="FFD9D9D9"/>
        </patternFill>
      </fill>
    </dxf>
  </rfmt>
  <rfmt sheetId="8" sqref="C4" start="0" length="2147483647">
    <dxf>
      <font>
        <b/>
      </font>
    </dxf>
  </rfmt>
  <rfmt sheetId="8" sqref="C4" start="0" length="2147483647">
    <dxf>
      <font/>
    </dxf>
  </rfmt>
  <rfmt sheetId="8" sqref="C4">
    <dxf>
      <alignment horizontal="left" readingOrder="0"/>
    </dxf>
  </rfmt>
  <rfmt sheetId="8" sqref="C4" start="0" length="0">
    <dxf>
      <border>
        <left/>
        <right/>
        <top style="thin">
          <color indexed="64"/>
        </top>
        <bottom/>
      </border>
    </dxf>
  </rfmt>
  <rfmt sheetId="8" sqref="D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3" start="0" length="2147483647">
    <dxf>
      <font/>
    </dxf>
  </rfmt>
  <rfmt sheetId="8" sqref="D3" start="0" length="2147483647">
    <dxf>
      <font/>
    </dxf>
  </rfmt>
  <rfmt sheetId="8" sqref="D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" start="0" length="0">
    <dxf>
      <fill>
        <patternFill patternType="solid">
          <bgColor rgb="FFD9D9D9"/>
        </patternFill>
      </fill>
    </dxf>
  </rfmt>
  <rfmt sheetId="8" sqref="D4" start="0" length="2147483647">
    <dxf>
      <font>
        <b/>
      </font>
    </dxf>
  </rfmt>
  <rfmt sheetId="8" sqref="D4" start="0" length="2147483647">
    <dxf>
      <font/>
    </dxf>
  </rfmt>
  <rfmt sheetId="8" sqref="D4">
    <dxf>
      <alignment horizontal="left" readingOrder="0"/>
    </dxf>
  </rfmt>
  <rfmt sheetId="8" sqref="D4" start="0" length="0">
    <dxf>
      <border>
        <left/>
        <right/>
        <top style="thin">
          <color indexed="64"/>
        </top>
        <bottom/>
      </border>
    </dxf>
  </rfmt>
  <rfmt sheetId="8" sqref="E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3" start="0" length="2147483647">
    <dxf>
      <font/>
    </dxf>
  </rfmt>
  <rfmt sheetId="8" sqref="E3" start="0" length="2147483647">
    <dxf>
      <font/>
    </dxf>
  </rfmt>
  <rfmt sheetId="8" sqref="E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" start="0" length="0">
    <dxf>
      <fill>
        <patternFill patternType="solid">
          <bgColor rgb="FFD9D9D9"/>
        </patternFill>
      </fill>
    </dxf>
  </rfmt>
  <rfmt sheetId="8" sqref="E4" start="0" length="2147483647">
    <dxf>
      <font>
        <b/>
      </font>
    </dxf>
  </rfmt>
  <rfmt sheetId="8" sqref="E4" start="0" length="2147483647">
    <dxf>
      <font/>
    </dxf>
  </rfmt>
  <rfmt sheetId="8" sqref="E4">
    <dxf>
      <alignment horizontal="left" readingOrder="0"/>
    </dxf>
  </rfmt>
  <rfmt sheetId="8" sqref="E4" start="0" length="0">
    <dxf>
      <border>
        <left/>
        <right/>
        <top style="thin">
          <color indexed="64"/>
        </top>
        <bottom/>
      </border>
    </dxf>
  </rfmt>
  <rfmt sheetId="8" sqref="F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3" start="0" length="2147483647">
    <dxf>
      <font/>
    </dxf>
  </rfmt>
  <rfmt sheetId="8" sqref="F3" start="0" length="2147483647">
    <dxf>
      <font/>
    </dxf>
  </rfmt>
  <rfmt sheetId="8" sqref="F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" start="0" length="0">
    <dxf>
      <fill>
        <patternFill patternType="solid">
          <bgColor rgb="FFD9D9D9"/>
        </patternFill>
      </fill>
    </dxf>
  </rfmt>
  <rfmt sheetId="8" sqref="F4" start="0" length="2147483647">
    <dxf>
      <font>
        <b/>
      </font>
    </dxf>
  </rfmt>
  <rfmt sheetId="8" sqref="F4" start="0" length="2147483647">
    <dxf>
      <font/>
    </dxf>
  </rfmt>
  <rfmt sheetId="8" sqref="F4">
    <dxf>
      <alignment horizontal="center" readingOrder="0"/>
    </dxf>
  </rfmt>
  <rfmt sheetId="8" sqref="F4" start="0" length="0">
    <dxf>
      <border>
        <left/>
        <right/>
        <top style="thin">
          <color indexed="64"/>
        </top>
        <bottom/>
      </border>
    </dxf>
  </rfmt>
  <rfmt sheetId="8" sqref="G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3" start="0" length="2147483647">
    <dxf>
      <font/>
    </dxf>
  </rfmt>
  <rfmt sheetId="8" sqref="G3" start="0" length="2147483647">
    <dxf>
      <font/>
    </dxf>
  </rfmt>
  <rfmt sheetId="8" sqref="G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" start="0" length="0">
    <dxf>
      <fill>
        <patternFill patternType="solid">
          <bgColor rgb="FFD9D9D9"/>
        </patternFill>
      </fill>
    </dxf>
  </rfmt>
  <rfmt sheetId="8" sqref="G4" start="0" length="2147483647">
    <dxf>
      <font>
        <b/>
      </font>
    </dxf>
  </rfmt>
  <rfmt sheetId="8" sqref="G4" start="0" length="2147483647">
    <dxf>
      <font/>
    </dxf>
  </rfmt>
  <rfmt sheetId="8" sqref="G4">
    <dxf>
      <alignment horizontal="center" readingOrder="0"/>
    </dxf>
  </rfmt>
  <rfmt sheetId="8" sqref="G4" start="0" length="0">
    <dxf>
      <border>
        <left/>
        <right/>
        <top style="thin">
          <color indexed="64"/>
        </top>
        <bottom/>
      </border>
    </dxf>
  </rfmt>
  <rfmt sheetId="8" sqref="H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" start="0" length="0">
    <dxf>
      <fill>
        <patternFill patternType="solid">
          <bgColor rgb="FFD9D9D9"/>
        </patternFill>
      </fill>
    </dxf>
  </rfmt>
  <rfmt sheetId="8" sqref="H4" start="0" length="2147483647">
    <dxf>
      <font>
        <b/>
      </font>
    </dxf>
  </rfmt>
  <rfmt sheetId="8" sqref="H4" start="0" length="2147483647">
    <dxf>
      <font/>
    </dxf>
  </rfmt>
  <rfmt sheetId="8" sqref="H4">
    <dxf>
      <alignment horizontal="center" readingOrder="0"/>
    </dxf>
  </rfmt>
  <rfmt sheetId="8" sqref="H4" start="0" length="0">
    <dxf>
      <border>
        <left/>
        <right/>
        <top style="thin">
          <color indexed="64"/>
        </top>
        <bottom/>
      </border>
    </dxf>
  </rfmt>
  <rfmt sheetId="8" sqref="I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" start="0" length="0">
    <dxf>
      <fill>
        <patternFill patternType="solid">
          <bgColor rgb="FFD9D9D9"/>
        </patternFill>
      </fill>
    </dxf>
  </rfmt>
  <rfmt sheetId="8" sqref="I4" start="0" length="2147483647">
    <dxf>
      <font>
        <b/>
      </font>
    </dxf>
  </rfmt>
  <rfmt sheetId="8" sqref="I4" start="0" length="2147483647">
    <dxf>
      <font/>
    </dxf>
  </rfmt>
  <rfmt sheetId="8" sqref="I4">
    <dxf>
      <alignment horizontal="center" readingOrder="0"/>
    </dxf>
  </rfmt>
  <rfmt sheetId="8" sqref="I4" start="0" length="0">
    <dxf>
      <border>
        <left/>
        <right/>
        <top style="thin">
          <color indexed="64"/>
        </top>
        <bottom/>
      </border>
    </dxf>
  </rfmt>
  <rfmt sheetId="8" sqref="J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" start="0" length="0">
    <dxf>
      <fill>
        <patternFill patternType="solid">
          <bgColor rgb="FFD9D9D9"/>
        </patternFill>
      </fill>
    </dxf>
  </rfmt>
  <rfmt sheetId="8" sqref="J4" start="0" length="2147483647">
    <dxf>
      <font>
        <b/>
      </font>
    </dxf>
  </rfmt>
  <rfmt sheetId="8" sqref="J4" start="0" length="2147483647">
    <dxf>
      <font/>
    </dxf>
  </rfmt>
  <rfmt sheetId="8" sqref="J4">
    <dxf>
      <alignment horizontal="center" readingOrder="0"/>
    </dxf>
  </rfmt>
  <rfmt sheetId="8" sqref="J4" start="0" length="0">
    <dxf>
      <border>
        <left/>
        <right/>
        <top style="thin">
          <color indexed="64"/>
        </top>
        <bottom/>
      </border>
    </dxf>
  </rfmt>
  <rfmt sheetId="8" sqref="K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" start="0" length="0">
    <dxf>
      <fill>
        <patternFill patternType="solid">
          <bgColor rgb="FFD9D9D9"/>
        </patternFill>
      </fill>
    </dxf>
  </rfmt>
  <rfmt sheetId="8" sqref="K4" start="0" length="2147483647">
    <dxf>
      <font>
        <b/>
      </font>
    </dxf>
  </rfmt>
  <rfmt sheetId="8" sqref="K4" start="0" length="2147483647">
    <dxf>
      <font/>
    </dxf>
  </rfmt>
  <rfmt sheetId="8" sqref="K4">
    <dxf>
      <alignment horizontal="center" readingOrder="0"/>
    </dxf>
  </rfmt>
  <rfmt sheetId="8" sqref="K4" start="0" length="0">
    <dxf>
      <border>
        <left/>
        <right/>
        <top style="thin">
          <color indexed="64"/>
        </top>
        <bottom/>
      </border>
    </dxf>
  </rfmt>
  <rfmt sheetId="8" sqref="L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3" start="0" length="2147483647">
    <dxf>
      <font/>
    </dxf>
  </rfmt>
  <rfmt sheetId="8" sqref="L3" start="0" length="2147483647">
    <dxf>
      <font/>
    </dxf>
  </rfmt>
  <rfmt sheetId="8" sqref="L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" start="0" length="0">
    <dxf>
      <fill>
        <patternFill patternType="solid">
          <bgColor rgb="FFD9D9D9"/>
        </patternFill>
      </fill>
    </dxf>
  </rfmt>
  <rfmt sheetId="8" sqref="L4" start="0" length="2147483647">
    <dxf>
      <font>
        <b/>
      </font>
    </dxf>
  </rfmt>
  <rfmt sheetId="8" sqref="L4" start="0" length="2147483647">
    <dxf>
      <font/>
    </dxf>
  </rfmt>
  <rfmt sheetId="8" sqref="L4">
    <dxf>
      <alignment horizontal="center" readingOrder="0"/>
    </dxf>
  </rfmt>
  <rfmt sheetId="8" sqref="L4" start="0" length="0">
    <dxf>
      <border>
        <left/>
        <right/>
        <top style="thin">
          <color indexed="64"/>
        </top>
        <bottom/>
      </border>
    </dxf>
  </rfmt>
  <rfmt sheetId="8" sqref="M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3" start="0" length="2147483647">
    <dxf>
      <font/>
    </dxf>
  </rfmt>
  <rfmt sheetId="8" sqref="M3" start="0" length="2147483647">
    <dxf>
      <font/>
    </dxf>
  </rfmt>
  <rfmt sheetId="8" sqref="M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" start="0" length="0">
    <dxf>
      <fill>
        <patternFill patternType="solid">
          <bgColor rgb="FFD9D9D9"/>
        </patternFill>
      </fill>
    </dxf>
  </rfmt>
  <rfmt sheetId="8" sqref="M4" start="0" length="2147483647">
    <dxf>
      <font>
        <b/>
      </font>
    </dxf>
  </rfmt>
  <rfmt sheetId="8" sqref="M4" start="0" length="2147483647">
    <dxf>
      <font/>
    </dxf>
  </rfmt>
  <rfmt sheetId="8" sqref="M4">
    <dxf>
      <alignment horizontal="center" readingOrder="0"/>
    </dxf>
  </rfmt>
  <rfmt sheetId="8" sqref="M4" start="0" length="0">
    <dxf>
      <border>
        <left/>
        <right/>
        <top style="thin">
          <color indexed="64"/>
        </top>
        <bottom/>
      </border>
    </dxf>
  </rfmt>
  <rfmt sheetId="8" sqref="N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" start="0" length="0">
    <dxf>
      <fill>
        <patternFill patternType="solid">
          <bgColor rgb="FFD9D9D9"/>
        </patternFill>
      </fill>
    </dxf>
  </rfmt>
  <rfmt sheetId="8" sqref="N4" start="0" length="2147483647">
    <dxf>
      <font>
        <b/>
      </font>
    </dxf>
  </rfmt>
  <rfmt sheetId="8" sqref="N4" start="0" length="2147483647">
    <dxf>
      <font/>
    </dxf>
  </rfmt>
  <rfmt sheetId="8" sqref="N4">
    <dxf>
      <alignment horizontal="center" readingOrder="0"/>
    </dxf>
  </rfmt>
  <rfmt sheetId="8" sqref="N4" start="0" length="0">
    <dxf>
      <border>
        <left/>
        <right/>
        <top style="thin">
          <color indexed="64"/>
        </top>
        <bottom/>
      </border>
    </dxf>
  </rfmt>
  <rfmt sheetId="8" sqref="O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" start="0" length="0">
    <dxf>
      <fill>
        <patternFill patternType="solid">
          <bgColor rgb="FFD9D9D9"/>
        </patternFill>
      </fill>
    </dxf>
  </rfmt>
  <rfmt sheetId="8" sqref="O4" start="0" length="2147483647">
    <dxf>
      <font>
        <b/>
      </font>
    </dxf>
  </rfmt>
  <rfmt sheetId="8" sqref="O4" start="0" length="2147483647">
    <dxf>
      <font/>
    </dxf>
  </rfmt>
  <rfmt sheetId="8" sqref="O4">
    <dxf>
      <alignment horizontal="center" readingOrder="0"/>
    </dxf>
  </rfmt>
  <rfmt sheetId="8" sqref="O4" start="0" length="0">
    <dxf>
      <border>
        <left/>
        <right/>
        <top style="thin">
          <color indexed="64"/>
        </top>
        <bottom/>
      </border>
    </dxf>
  </rfmt>
  <rfmt sheetId="8" sqref="P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" start="0" length="0">
    <dxf>
      <fill>
        <patternFill patternType="solid">
          <bgColor rgb="FFD9D9D9"/>
        </patternFill>
      </fill>
    </dxf>
  </rfmt>
  <rfmt sheetId="8" sqref="P4" start="0" length="2147483647">
    <dxf>
      <font>
        <b/>
      </font>
    </dxf>
  </rfmt>
  <rfmt sheetId="8" sqref="P4" start="0" length="2147483647">
    <dxf>
      <font/>
    </dxf>
  </rfmt>
  <rfmt sheetId="8" sqref="P4">
    <dxf>
      <alignment horizontal="center" readingOrder="0"/>
    </dxf>
  </rfmt>
  <rfmt sheetId="8" sqref="P4" start="0" length="0">
    <dxf>
      <border>
        <left/>
        <right/>
        <top style="thin">
          <color indexed="64"/>
        </top>
        <bottom/>
      </border>
    </dxf>
  </rfmt>
  <rfmt sheetId="8" sqref="Q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" start="0" length="0">
    <dxf>
      <fill>
        <patternFill patternType="solid">
          <bgColor rgb="FFD9D9D9"/>
        </patternFill>
      </fill>
    </dxf>
  </rfmt>
  <rfmt sheetId="8" sqref="Q4" start="0" length="2147483647">
    <dxf>
      <font>
        <b/>
      </font>
    </dxf>
  </rfmt>
  <rfmt sheetId="8" sqref="Q4" start="0" length="2147483647">
    <dxf>
      <font/>
    </dxf>
  </rfmt>
  <rfmt sheetId="8" sqref="Q4">
    <dxf>
      <alignment horizontal="center" readingOrder="0"/>
    </dxf>
  </rfmt>
  <rfmt sheetId="8" sqref="Q4" start="0" length="0">
    <dxf>
      <border>
        <left/>
        <right/>
        <top style="thin">
          <color indexed="64"/>
        </top>
        <bottom/>
      </border>
    </dxf>
  </rfmt>
  <rfmt sheetId="8" sqref="R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" start="0" length="0">
    <dxf>
      <fill>
        <patternFill patternType="solid">
          <bgColor rgb="FFD9D9D9"/>
        </patternFill>
      </fill>
    </dxf>
  </rfmt>
  <rfmt sheetId="8" sqref="R4" start="0" length="2147483647">
    <dxf>
      <font>
        <b/>
      </font>
    </dxf>
  </rfmt>
  <rfmt sheetId="8" sqref="R4" start="0" length="2147483647">
    <dxf>
      <font/>
    </dxf>
  </rfmt>
  <rfmt sheetId="8" sqref="R4">
    <dxf>
      <alignment horizontal="center" readingOrder="0"/>
    </dxf>
  </rfmt>
  <rfmt sheetId="8" sqref="R4" start="0" length="0">
    <dxf>
      <border>
        <left/>
        <right/>
        <top style="thin">
          <color indexed="64"/>
        </top>
        <bottom/>
      </border>
    </dxf>
  </rfmt>
  <rfmt sheetId="8" sqref="S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" start="0" length="0">
    <dxf>
      <fill>
        <patternFill patternType="solid">
          <bgColor rgb="FFD9D9D9"/>
        </patternFill>
      </fill>
    </dxf>
  </rfmt>
  <rfmt sheetId="8" sqref="S4" start="0" length="2147483647">
    <dxf>
      <font>
        <b/>
      </font>
    </dxf>
  </rfmt>
  <rfmt sheetId="8" sqref="S4" start="0" length="2147483647">
    <dxf>
      <font/>
    </dxf>
  </rfmt>
  <rfmt sheetId="8" sqref="S4">
    <dxf>
      <alignment horizontal="center" readingOrder="0"/>
    </dxf>
  </rfmt>
  <rfmt sheetId="8" sqref="S4" start="0" length="0">
    <dxf>
      <border>
        <left/>
        <right/>
        <top style="thin">
          <color indexed="64"/>
        </top>
        <bottom/>
      </border>
    </dxf>
  </rfmt>
  <rfmt sheetId="8" sqref="T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" start="0" length="0">
    <dxf>
      <fill>
        <patternFill patternType="solid">
          <bgColor rgb="FFD9D9D9"/>
        </patternFill>
      </fill>
    </dxf>
  </rfmt>
  <rfmt sheetId="8" sqref="T4" start="0" length="2147483647">
    <dxf>
      <font>
        <b/>
      </font>
    </dxf>
  </rfmt>
  <rfmt sheetId="8" sqref="T4" start="0" length="2147483647">
    <dxf>
      <font/>
    </dxf>
  </rfmt>
  <rfmt sheetId="8" sqref="T4">
    <dxf>
      <alignment horizontal="center" readingOrder="0"/>
    </dxf>
  </rfmt>
  <rfmt sheetId="8" sqref="T4" start="0" length="0">
    <dxf>
      <border>
        <left/>
        <right/>
        <top style="thin">
          <color indexed="64"/>
        </top>
        <bottom/>
      </border>
    </dxf>
  </rfmt>
  <rfmt sheetId="8" sqref="U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4" start="0" length="0">
    <dxf>
      <fill>
        <patternFill patternType="solid">
          <bgColor rgb="FFD9D9D9"/>
        </patternFill>
      </fill>
    </dxf>
  </rfmt>
  <rfmt sheetId="8" sqref="U4" start="0" length="2147483647">
    <dxf>
      <font>
        <b/>
      </font>
    </dxf>
  </rfmt>
  <rfmt sheetId="8" sqref="U4" start="0" length="2147483647">
    <dxf>
      <font/>
    </dxf>
  </rfmt>
  <rfmt sheetId="8" sqref="U4">
    <dxf>
      <alignment horizontal="center" readingOrder="0"/>
    </dxf>
  </rfmt>
  <rfmt sheetId="8" sqref="U4" start="0" length="0">
    <dxf>
      <border>
        <left/>
        <right/>
        <top style="thin">
          <color indexed="64"/>
        </top>
        <bottom/>
      </border>
    </dxf>
  </rfmt>
  <rfmt sheetId="8" sqref="V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3" start="0" length="0">
    <dxf>
      <fill>
        <patternFill patternType="solid">
          <bgColor rgb="FFF2F2F2"/>
        </patternFill>
      </fill>
    </dxf>
  </rfmt>
  <rfmt sheetId="8" sqref="V3" start="0" length="2147483647">
    <dxf>
      <font/>
    </dxf>
  </rfmt>
  <rfmt sheetId="8" sqref="V3" start="0" length="2147483647">
    <dxf>
      <font/>
    </dxf>
  </rfmt>
  <rfmt sheetId="8" sqref="V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" start="0" length="0">
    <dxf>
      <fill>
        <patternFill patternType="solid">
          <bgColor rgb="FFD9D9D9"/>
        </patternFill>
      </fill>
    </dxf>
  </rfmt>
  <rfmt sheetId="8" sqref="V4" start="0" length="2147483647">
    <dxf>
      <font>
        <b/>
      </font>
    </dxf>
  </rfmt>
  <rfmt sheetId="8" sqref="V4" start="0" length="2147483647">
    <dxf>
      <font/>
    </dxf>
  </rfmt>
  <rfmt sheetId="8" sqref="V4">
    <dxf>
      <alignment horizontal="center" readingOrder="0"/>
    </dxf>
  </rfmt>
  <rfmt sheetId="8" sqref="V4" start="0" length="0">
    <dxf>
      <border>
        <left/>
        <right/>
        <top style="thin">
          <color indexed="64"/>
        </top>
        <bottom/>
      </border>
    </dxf>
  </rfmt>
  <rfmt sheetId="8" sqref="W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" start="0" length="0">
    <dxf>
      <fill>
        <patternFill patternType="solid">
          <bgColor rgb="FFD9D9D9"/>
        </patternFill>
      </fill>
    </dxf>
  </rfmt>
  <rfmt sheetId="8" sqref="W4" start="0" length="2147483647">
    <dxf>
      <font>
        <b/>
      </font>
    </dxf>
  </rfmt>
  <rfmt sheetId="8" sqref="W4" start="0" length="2147483647">
    <dxf>
      <font/>
    </dxf>
  </rfmt>
  <rfmt sheetId="8" sqref="W4">
    <dxf>
      <alignment horizontal="center" readingOrder="0"/>
    </dxf>
  </rfmt>
  <rfmt sheetId="8" sqref="W4" start="0" length="0">
    <dxf>
      <border>
        <left/>
        <right/>
        <top style="thin">
          <color indexed="64"/>
        </top>
        <bottom/>
      </border>
    </dxf>
  </rfmt>
  <rfmt sheetId="8" sqref="X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" start="0" length="0">
    <dxf>
      <fill>
        <patternFill patternType="solid">
          <bgColor rgb="FFD9D9D9"/>
        </patternFill>
      </fill>
    </dxf>
  </rfmt>
  <rfmt sheetId="8" sqref="X4" start="0" length="2147483647">
    <dxf>
      <font>
        <b/>
      </font>
    </dxf>
  </rfmt>
  <rfmt sheetId="8" sqref="X4" start="0" length="2147483647">
    <dxf>
      <font/>
    </dxf>
  </rfmt>
  <rfmt sheetId="8" sqref="X4">
    <dxf>
      <alignment horizontal="center" readingOrder="0"/>
    </dxf>
  </rfmt>
  <rfmt sheetId="8" sqref="X4" start="0" length="0">
    <dxf>
      <border>
        <left/>
        <right/>
        <top style="thin">
          <color indexed="64"/>
        </top>
        <bottom/>
      </border>
    </dxf>
  </rfmt>
  <rfmt sheetId="8" sqref="Y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" start="0" length="0">
    <dxf>
      <fill>
        <patternFill patternType="solid">
          <bgColor rgb="FFD9D9D9"/>
        </patternFill>
      </fill>
    </dxf>
  </rfmt>
  <rfmt sheetId="8" sqref="Y4" start="0" length="2147483647">
    <dxf>
      <font>
        <b/>
      </font>
    </dxf>
  </rfmt>
  <rfmt sheetId="8" sqref="Y4" start="0" length="2147483647">
    <dxf>
      <font/>
    </dxf>
  </rfmt>
  <rfmt sheetId="8" sqref="Y4">
    <dxf>
      <alignment horizontal="center" readingOrder="0"/>
    </dxf>
  </rfmt>
  <rfmt sheetId="8" sqref="Y4" start="0" length="0">
    <dxf>
      <border>
        <left/>
        <right/>
        <top style="thin">
          <color indexed="64"/>
        </top>
        <bottom/>
      </border>
    </dxf>
  </rfmt>
  <rfmt sheetId="8" sqref="Z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3" start="0" length="0">
    <dxf>
      <fill>
        <patternFill patternType="solid">
          <bgColor rgb="FFF2F2F2"/>
        </patternFill>
      </fill>
    </dxf>
  </rfmt>
  <rfmt sheetId="8" sqref="Z3" start="0" length="2147483647">
    <dxf>
      <font/>
    </dxf>
  </rfmt>
  <rfmt sheetId="8" sqref="Z3" start="0" length="2147483647">
    <dxf>
      <font/>
    </dxf>
  </rfmt>
  <rfmt sheetId="8" sqref="Z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" start="0" length="0">
    <dxf>
      <fill>
        <patternFill patternType="solid">
          <bgColor rgb="FFD9D9D9"/>
        </patternFill>
      </fill>
    </dxf>
  </rfmt>
  <rfmt sheetId="8" sqref="Z4" start="0" length="2147483647">
    <dxf>
      <font>
        <b/>
      </font>
    </dxf>
  </rfmt>
  <rfmt sheetId="8" sqref="Z4" start="0" length="2147483647">
    <dxf>
      <font/>
    </dxf>
  </rfmt>
  <rfmt sheetId="8" sqref="Z4">
    <dxf>
      <alignment horizontal="center" readingOrder="0"/>
    </dxf>
  </rfmt>
  <rfmt sheetId="8" sqref="Z4" start="0" length="0">
    <dxf>
      <border>
        <left/>
        <right/>
        <top style="thin">
          <color indexed="64"/>
        </top>
        <bottom/>
      </border>
    </dxf>
  </rfmt>
  <rfmt sheetId="8" sqref="AA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" start="0" length="0">
    <dxf>
      <fill>
        <patternFill patternType="solid">
          <bgColor rgb="FFD9D9D9"/>
        </patternFill>
      </fill>
    </dxf>
  </rfmt>
  <rfmt sheetId="8" sqref="AA4" start="0" length="2147483647">
    <dxf>
      <font>
        <b/>
      </font>
    </dxf>
  </rfmt>
  <rfmt sheetId="8" sqref="AA4" start="0" length="2147483647">
    <dxf>
      <font/>
    </dxf>
  </rfmt>
  <rfmt sheetId="8" sqref="AA4">
    <dxf>
      <alignment horizontal="center" readingOrder="0"/>
    </dxf>
  </rfmt>
  <rfmt sheetId="8" sqref="AA4" start="0" length="0">
    <dxf>
      <border>
        <left/>
        <right/>
        <top style="thin">
          <color indexed="64"/>
        </top>
        <bottom/>
      </border>
    </dxf>
  </rfmt>
  <rfmt sheetId="8" sqref="AB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4" start="0" length="0">
    <dxf>
      <fill>
        <patternFill patternType="solid">
          <bgColor rgb="FFD9D9D9"/>
        </patternFill>
      </fill>
    </dxf>
  </rfmt>
  <rfmt sheetId="8" sqref="AB4" start="0" length="2147483647">
    <dxf>
      <font>
        <b/>
      </font>
    </dxf>
  </rfmt>
  <rfmt sheetId="8" sqref="AB4" start="0" length="2147483647">
    <dxf>
      <font/>
    </dxf>
  </rfmt>
  <rfmt sheetId="8" sqref="AB4">
    <dxf>
      <alignment horizontal="center" readingOrder="0"/>
    </dxf>
  </rfmt>
  <rfmt sheetId="8" sqref="AB4" start="0" length="0">
    <dxf>
      <border>
        <left/>
        <right/>
        <top style="thin">
          <color indexed="64"/>
        </top>
        <bottom/>
      </border>
    </dxf>
  </rfmt>
  <rcc rId="5787" sId="8" numFmtId="19">
    <oc r="D1">
      <v>43187</v>
    </oc>
    <nc r="D1">
      <v>43326</v>
    </nc>
  </rcc>
  <rfmt sheetId="8" sqref="E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788" sId="8" odxf="1" dxf="1" numFmtId="19">
    <oc r="E1">
      <v>43188</v>
    </oc>
    <nc r="E1">
      <v>43327</v>
    </nc>
    <odxf>
      <numFmt numFmtId="0" formatCode="General"/>
    </odxf>
    <ndxf>
      <numFmt numFmtId="19" formatCode="m/d/yyyy"/>
    </ndxf>
  </rcc>
  <rfmt sheetId="8" sqref="E1">
    <dxf>
      <alignment horizontal="left" readingOrder="0"/>
    </dxf>
  </rfmt>
  <rfmt sheetId="8" sqref="E1" start="0" length="2147483647">
    <dxf>
      <font>
        <b/>
      </font>
    </dxf>
  </rfmt>
  <rcc rId="5789" sId="8" numFmtId="4">
    <oc r="J12">
      <v>106126</v>
    </oc>
    <nc r="J12">
      <v>240553</v>
    </nc>
  </rcc>
  <rcc rId="5790" sId="8" numFmtId="4">
    <oc r="Y12">
      <v>106126</v>
    </oc>
    <nc r="Y12">
      <v>240553</v>
    </nc>
  </rcc>
  <rcc rId="5791" sId="8">
    <oc r="E15" t="inlineStr">
      <is>
        <t>JX</t>
      </is>
    </oc>
    <nc r="E15" t="inlineStr">
      <is>
        <t>JXTG</t>
      </is>
    </nc>
  </rcc>
  <rcc rId="5792" sId="8" numFmtId="4">
    <oc r="J16">
      <v>217900</v>
    </oc>
    <nc r="J16">
      <v>1137400</v>
    </nc>
  </rcc>
  <rcc rId="5793" sId="8" numFmtId="4">
    <oc r="Y16">
      <v>138000</v>
    </oc>
    <nc r="Y16">
      <v>1137400</v>
    </nc>
  </rcc>
  <rcc rId="5794" sId="8" numFmtId="4">
    <oc r="J19">
      <v>208889</v>
    </oc>
    <nc r="J19">
      <v>187389</v>
    </nc>
  </rcc>
  <rcc rId="5795" sId="8" numFmtId="4">
    <oc r="Y19">
      <v>208889</v>
    </oc>
    <nc r="Y19">
      <v>187389</v>
    </nc>
  </rcc>
  <rcc rId="5796" sId="8" numFmtId="4">
    <oc r="J21">
      <v>92000</v>
    </oc>
    <nc r="J21">
      <v>49400</v>
    </nc>
  </rcc>
  <rcc rId="5797" sId="8" numFmtId="4">
    <oc r="Y21">
      <v>92000</v>
    </oc>
    <nc r="Y21">
      <v>49400</v>
    </nc>
  </rcc>
  <rrc rId="5798" sId="8" ref="A26:XFD26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26:AB26" start="0" length="0">
    <dxf>
      <fill>
        <patternFill patternType="none">
          <bgColor indexed="65"/>
        </patternFill>
      </fill>
    </dxf>
  </rfmt>
  <rfmt sheetId="8" sqref="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26" start="0" length="2147483647">
    <dxf>
      <font/>
    </dxf>
  </rfmt>
  <rfmt sheetId="8" sqref="A26" start="0" length="2147483647">
    <dxf>
      <font/>
    </dxf>
  </rfmt>
  <rfmt sheetId="8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26" start="0" length="2147483647">
    <dxf>
      <font/>
    </dxf>
  </rfmt>
  <rfmt sheetId="8" sqref="B26" start="0" length="2147483647">
    <dxf>
      <font/>
    </dxf>
  </rfmt>
  <rfmt sheetId="8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26" start="0" length="2147483647">
    <dxf>
      <font/>
    </dxf>
  </rfmt>
  <rfmt sheetId="8" sqref="C26" start="0" length="2147483647">
    <dxf>
      <font/>
    </dxf>
  </rfmt>
  <rfmt sheetId="8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26" start="0" length="2147483647">
    <dxf>
      <font/>
    </dxf>
  </rfmt>
  <rfmt sheetId="8" sqref="D26" start="0" length="2147483647">
    <dxf>
      <font/>
    </dxf>
  </rfmt>
  <rfmt sheetId="8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26" start="0" length="2147483647">
    <dxf>
      <font/>
    </dxf>
  </rfmt>
  <rfmt sheetId="8" sqref="E26" start="0" length="2147483647">
    <dxf>
      <font/>
    </dxf>
  </rfmt>
  <rfmt sheetId="8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26" start="0" length="2147483647">
    <dxf>
      <font/>
    </dxf>
  </rfmt>
  <rfmt sheetId="8" sqref="F26" start="0" length="2147483647">
    <dxf>
      <font/>
    </dxf>
  </rfmt>
  <rfmt sheetId="8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26" start="0" length="2147483647">
    <dxf>
      <font/>
    </dxf>
  </rfmt>
  <rfmt sheetId="8" sqref="G26" start="0" length="2147483647">
    <dxf>
      <font/>
    </dxf>
  </rfmt>
  <rfmt sheetId="8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26" start="0" length="2147483647">
    <dxf>
      <font/>
    </dxf>
  </rfmt>
  <rfmt sheetId="8" sqref="H26" start="0" length="2147483647">
    <dxf>
      <font/>
    </dxf>
  </rfmt>
  <rfmt sheetId="8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26" start="0" length="2147483647">
    <dxf>
      <font/>
    </dxf>
  </rfmt>
  <rfmt sheetId="8" sqref="I26" start="0" length="2147483647">
    <dxf>
      <font/>
    </dxf>
  </rfmt>
  <rfmt sheetId="8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26" start="0" length="2147483647">
    <dxf>
      <font/>
    </dxf>
  </rfmt>
  <rfmt sheetId="8" sqref="J26" start="0" length="2147483647">
    <dxf>
      <font/>
    </dxf>
  </rfmt>
  <rfmt sheetId="8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26" start="0" length="2147483647">
    <dxf>
      <font/>
    </dxf>
  </rfmt>
  <rfmt sheetId="8" sqref="K26" start="0" length="2147483647">
    <dxf>
      <font/>
    </dxf>
  </rfmt>
  <rfmt sheetId="8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26" start="0" length="2147483647">
    <dxf>
      <font/>
    </dxf>
  </rfmt>
  <rfmt sheetId="8" sqref="L26" start="0" length="2147483647">
    <dxf>
      <font/>
    </dxf>
  </rfmt>
  <rfmt sheetId="8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26" start="0" length="2147483647">
    <dxf>
      <font/>
    </dxf>
  </rfmt>
  <rfmt sheetId="8" sqref="M26" start="0" length="2147483647">
    <dxf>
      <font/>
    </dxf>
  </rfmt>
  <rfmt sheetId="8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26" start="0" length="2147483647">
    <dxf>
      <font/>
    </dxf>
  </rfmt>
  <rfmt sheetId="8" sqref="N26" start="0" length="2147483647">
    <dxf>
      <font/>
    </dxf>
  </rfmt>
  <rfmt sheetId="8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26" start="0" length="2147483647">
    <dxf>
      <font/>
    </dxf>
  </rfmt>
  <rfmt sheetId="8" sqref="O26" start="0" length="2147483647">
    <dxf>
      <font/>
    </dxf>
  </rfmt>
  <rfmt sheetId="8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26" start="0" length="2147483647">
    <dxf>
      <font/>
    </dxf>
  </rfmt>
  <rfmt sheetId="8" sqref="P26" start="0" length="2147483647">
    <dxf>
      <font/>
    </dxf>
  </rfmt>
  <rfmt sheetId="8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26" start="0" length="2147483647">
    <dxf>
      <font/>
    </dxf>
  </rfmt>
  <rfmt sheetId="8" sqref="Q26" start="0" length="2147483647">
    <dxf>
      <font/>
    </dxf>
  </rfmt>
  <rfmt sheetId="8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26" start="0" length="2147483647">
    <dxf>
      <font/>
    </dxf>
  </rfmt>
  <rfmt sheetId="8" sqref="R26" start="0" length="2147483647">
    <dxf>
      <font/>
    </dxf>
  </rfmt>
  <rfmt sheetId="8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26" start="0" length="2147483647">
    <dxf>
      <font/>
    </dxf>
  </rfmt>
  <rfmt sheetId="8" sqref="S26" start="0" length="2147483647">
    <dxf>
      <font/>
    </dxf>
  </rfmt>
  <rfmt sheetId="8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26" start="0" length="2147483647">
    <dxf>
      <font/>
    </dxf>
  </rfmt>
  <rfmt sheetId="8" sqref="T26" start="0" length="2147483647">
    <dxf>
      <font/>
    </dxf>
  </rfmt>
  <rfmt sheetId="8" sqref="U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26" start="0" length="2147483647">
    <dxf>
      <font/>
    </dxf>
  </rfmt>
  <rfmt sheetId="8" sqref="U26" start="0" length="2147483647">
    <dxf>
      <font/>
    </dxf>
  </rfmt>
  <rfmt sheetId="8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26" start="0" length="0">
    <dxf>
      <fill>
        <patternFill patternType="solid">
          <bgColor rgb="FFF2F2F2"/>
        </patternFill>
      </fill>
    </dxf>
  </rfmt>
  <rfmt sheetId="8" sqref="V26" start="0" length="2147483647">
    <dxf>
      <font/>
    </dxf>
  </rfmt>
  <rfmt sheetId="8" sqref="V26" start="0" length="2147483647">
    <dxf>
      <font/>
    </dxf>
  </rfmt>
  <rfmt sheetId="8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26" start="0" length="0">
    <dxf>
      <fill>
        <patternFill patternType="solid">
          <bgColor rgb="FFF2F2F2"/>
        </patternFill>
      </fill>
    </dxf>
  </rfmt>
  <rfmt sheetId="8" sqref="W26" start="0" length="2147483647">
    <dxf>
      <font/>
    </dxf>
  </rfmt>
  <rfmt sheetId="8" sqref="W26" start="0" length="2147483647">
    <dxf>
      <font/>
    </dxf>
  </rfmt>
  <rfmt sheetId="8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26" start="0" length="0">
    <dxf>
      <fill>
        <patternFill patternType="solid">
          <bgColor rgb="FFF2F2F2"/>
        </patternFill>
      </fill>
    </dxf>
  </rfmt>
  <rfmt sheetId="8" sqref="X26" start="0" length="2147483647">
    <dxf>
      <font/>
    </dxf>
  </rfmt>
  <rfmt sheetId="8" sqref="X26" start="0" length="2147483647">
    <dxf>
      <font/>
    </dxf>
  </rfmt>
  <rfmt sheetId="8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26" start="0" length="0">
    <dxf>
      <fill>
        <patternFill patternType="solid">
          <bgColor rgb="FFF2F2F2"/>
        </patternFill>
      </fill>
    </dxf>
  </rfmt>
  <rfmt sheetId="8" sqref="Y26" start="0" length="2147483647">
    <dxf>
      <font/>
    </dxf>
  </rfmt>
  <rfmt sheetId="8" sqref="Y26" start="0" length="2147483647">
    <dxf>
      <font/>
    </dxf>
  </rfmt>
  <rfmt sheetId="8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26" start="0" length="0">
    <dxf>
      <fill>
        <patternFill patternType="solid">
          <bgColor rgb="FFF2F2F2"/>
        </patternFill>
      </fill>
    </dxf>
  </rfmt>
  <rfmt sheetId="8" sqref="Z26" start="0" length="2147483647">
    <dxf>
      <font/>
    </dxf>
  </rfmt>
  <rfmt sheetId="8" sqref="Z26" start="0" length="2147483647">
    <dxf>
      <font/>
    </dxf>
  </rfmt>
  <rfmt sheetId="8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26" start="0" length="0">
    <dxf>
      <fill>
        <patternFill patternType="solid">
          <bgColor rgb="FFF2F2F2"/>
        </patternFill>
      </fill>
    </dxf>
  </rfmt>
  <rfmt sheetId="8" sqref="AA26" start="0" length="2147483647">
    <dxf>
      <font/>
    </dxf>
  </rfmt>
  <rfmt sheetId="8" sqref="AA26" start="0" length="2147483647">
    <dxf>
      <font/>
    </dxf>
  </rfmt>
  <rfmt sheetId="8" sqref="A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26" start="0" length="0">
    <dxf>
      <fill>
        <patternFill patternType="solid">
          <bgColor rgb="FFF2F2F2"/>
        </patternFill>
      </fill>
    </dxf>
  </rfmt>
  <rfmt sheetId="8" sqref="AB26" start="0" length="2147483647">
    <dxf>
      <font/>
    </dxf>
  </rfmt>
  <rfmt sheetId="8" sqref="AB26" start="0" length="2147483647">
    <dxf>
      <font/>
    </dxf>
  </rfmt>
  <rcc rId="5799" sId="8">
    <nc r="B26">
      <v>26989</v>
    </nc>
  </rcc>
  <rfmt sheetId="8" sqref="B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26" start="0" length="2147483647">
    <dxf>
      <font/>
    </dxf>
  </rfmt>
  <rfmt sheetId="8" sqref="B26" start="0" length="2147483647">
    <dxf>
      <font/>
    </dxf>
  </rfmt>
  <rcc rId="5800" sId="8">
    <nc r="C26" t="inlineStr">
      <is>
        <t>NODL NO Equity</t>
      </is>
    </nc>
  </rcc>
  <rfmt sheetId="8" sqref="C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26" start="0" length="2147483647">
    <dxf>
      <font/>
    </dxf>
  </rfmt>
  <rfmt sheetId="8" sqref="C26" start="0" length="2147483647">
    <dxf>
      <font/>
    </dxf>
  </rfmt>
  <rcc rId="5801" sId="8">
    <nc r="E26" t="inlineStr">
      <is>
        <t>Northern Drilling</t>
      </is>
    </nc>
  </rcc>
  <rfmt sheetId="8" sqref="E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26" start="0" length="2147483647">
    <dxf>
      <font/>
    </dxf>
  </rfmt>
  <rfmt sheetId="8" sqref="E26" start="0" length="2147483647">
    <dxf>
      <font/>
    </dxf>
  </rfmt>
  <rcc rId="5802" sId="8">
    <nc r="D26">
      <f>_xll.BDP(C26,$D$3)</f>
    </nc>
  </rcc>
  <rfmt sheetId="8" sqref="D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26" start="0" length="2147483647">
    <dxf>
      <font/>
    </dxf>
  </rfmt>
  <rfmt sheetId="8" sqref="D26" start="0" length="2147483647">
    <dxf>
      <font/>
    </dxf>
  </rfmt>
  <rcc rId="5803" sId="8">
    <nc r="F26">
      <f>_xll.BDP(C26,$F$3)</f>
    </nc>
  </rcc>
  <rfmt sheetId="8" sqref="F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26" start="0" length="2147483647">
    <dxf>
      <font/>
    </dxf>
  </rfmt>
  <rfmt sheetId="8" sqref="F26" start="0" length="2147483647">
    <dxf>
      <font/>
    </dxf>
  </rfmt>
  <rcc rId="5804" sId="8">
    <nc r="G26">
      <f>_xll.BDP(C26,$G$3)</f>
    </nc>
  </rcc>
  <rfmt sheetId="8" sqref="G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26" start="0" length="2147483647">
    <dxf>
      <font/>
    </dxf>
  </rfmt>
  <rfmt sheetId="8" sqref="G26" start="0" length="2147483647">
    <dxf>
      <font/>
    </dxf>
  </rfmt>
  <rcc rId="5805" sId="8">
    <nc r="V26">
      <f>_xll.BDH(C26,$V$3,$D$1,$D$1)</f>
    </nc>
  </rcc>
  <rfmt sheetId="8" sqref="V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26" start="0" length="0">
    <dxf>
      <fill>
        <patternFill patternType="solid">
          <bgColor rgb="FFF2F2F2"/>
        </patternFill>
      </fill>
    </dxf>
  </rfmt>
  <rfmt sheetId="8" sqref="V26" start="0" length="2147483647">
    <dxf>
      <font/>
    </dxf>
  </rfmt>
  <rfmt sheetId="8" sqref="V26" start="0" length="2147483647">
    <dxf>
      <font/>
    </dxf>
  </rfmt>
  <rcc rId="5806" sId="8">
    <nc r="H26">
      <f>IF(OR(OR(G26="#N/A N/A",G26="#N/A Real Time"),OR(F26="#N/A N/A",F26="#N/A Real Time")),0,  G26 - F26)</f>
    </nc>
  </rcc>
  <rfmt sheetId="8" sqref="H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26" start="0" length="2147483647">
    <dxf>
      <font/>
    </dxf>
  </rfmt>
  <rfmt sheetId="8" sqref="H26" start="0" length="2147483647">
    <dxf>
      <font/>
    </dxf>
  </rfmt>
  <rcc rId="5807" sId="8">
    <nc r="I26">
      <f>IF(OR(F26=0,F26="#N/A N/A"),0,H26 / F26*100)</f>
    </nc>
  </rcc>
  <rfmt sheetId="8" sqref="I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26" start="0" length="2147483647">
    <dxf>
      <font/>
    </dxf>
  </rfmt>
  <rfmt sheetId="8" sqref="I26" start="0" length="2147483647">
    <dxf>
      <font/>
    </dxf>
  </rfmt>
  <rcc rId="5808" sId="8" numFmtId="4">
    <nc r="J26">
      <v>10306</v>
    </nc>
  </rcc>
  <rfmt sheetId="8" sqref="J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26" start="0" length="2147483647">
    <dxf>
      <font/>
    </dxf>
  </rfmt>
  <rfmt sheetId="8" sqref="J26" start="0" length="2147483647">
    <dxf>
      <font/>
    </dxf>
  </rfmt>
  <rcc rId="5809" sId="8">
    <nc r="K26">
      <f>CONCATENATE(D59,D26, " Curncy")</f>
    </nc>
  </rcc>
  <rfmt sheetId="8" sqref="K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26" start="0" length="2147483647">
    <dxf>
      <font/>
    </dxf>
  </rfmt>
  <rfmt sheetId="8" sqref="K26" start="0" length="2147483647">
    <dxf>
      <font/>
    </dxf>
  </rfmt>
  <rcc rId="5810" sId="8">
    <nc r="L26">
      <f>IF(D26 = D59,1,_xll.BDP(K26,$L$3))</f>
    </nc>
  </rcc>
  <rfmt sheetId="8" sqref="L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26" start="0" length="2147483647">
    <dxf>
      <font/>
    </dxf>
  </rfmt>
  <rfmt sheetId="8" sqref="L26" start="0" length="2147483647">
    <dxf>
      <font/>
    </dxf>
  </rfmt>
  <rcc rId="5811" sId="8">
    <nc r="M26">
      <f>IF(D26 = D59,1,_xll.BDP(K26,$M$3)*L26)</f>
    </nc>
  </rcc>
  <rfmt sheetId="8" sqref="M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26" start="0" length="2147483647">
    <dxf>
      <font/>
    </dxf>
  </rfmt>
  <rfmt sheetId="8" sqref="M26" start="0" length="2147483647">
    <dxf>
      <font/>
    </dxf>
  </rfmt>
  <rcc rId="5812" sId="8">
    <nc r="N26">
      <f>H26*J26*R26/M26</f>
    </nc>
  </rcc>
  <rfmt sheetId="8" sqref="N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26" start="0" length="2147483647">
    <dxf>
      <font/>
    </dxf>
  </rfmt>
  <rfmt sheetId="8" sqref="N26" start="0" length="2147483647">
    <dxf>
      <font/>
    </dxf>
  </rfmt>
  <rcc rId="5813" sId="8">
    <nc r="O26">
      <f>N26 / U59</f>
    </nc>
  </rcc>
  <rfmt sheetId="8" sqref="O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26" start="0" length="2147483647">
    <dxf>
      <font/>
    </dxf>
  </rfmt>
  <rfmt sheetId="8" sqref="O26" start="0" length="2147483647">
    <dxf>
      <font/>
    </dxf>
  </rfmt>
  <rcc rId="5814" sId="8">
    <nc r="P26">
      <f>IF(J26=0,0,G26*J26*R26/M26)</f>
    </nc>
  </rcc>
  <rfmt sheetId="8" sqref="P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26" start="0" length="2147483647">
    <dxf>
      <font/>
    </dxf>
  </rfmt>
  <rfmt sheetId="8" sqref="P26" start="0" length="2147483647">
    <dxf>
      <font/>
    </dxf>
  </rfmt>
  <rcc rId="5815" sId="8">
    <nc r="Q26">
      <f>P26 / U59*100</f>
    </nc>
  </rcc>
  <rfmt sheetId="8" sqref="Q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26" start="0" length="2147483647">
    <dxf>
      <font/>
    </dxf>
  </rfmt>
  <rfmt sheetId="8" sqref="Q26" start="0" length="2147483647">
    <dxf>
      <font/>
    </dxf>
  </rfmt>
  <rcc rId="5816" sId="8">
    <nc r="R26">
      <f>IF(EXACT(D26,UPPER(D26)),1,0.01)/T26</f>
    </nc>
  </rcc>
  <rfmt sheetId="8" sqref="R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26" start="0" length="2147483647">
    <dxf>
      <font/>
    </dxf>
  </rfmt>
  <rfmt sheetId="8" sqref="R26" start="0" length="2147483647">
    <dxf>
      <font/>
    </dxf>
  </rfmt>
  <rcc rId="5817" sId="8">
    <nc r="S26">
      <v>0</v>
    </nc>
  </rcc>
  <rfmt sheetId="8" sqref="S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26" start="0" length="2147483647">
    <dxf>
      <font/>
    </dxf>
  </rfmt>
  <rfmt sheetId="8" sqref="S26" start="0" length="2147483647">
    <dxf>
      <font/>
    </dxf>
  </rfmt>
  <rcc rId="5818" sId="8">
    <nc r="T26">
      <v>1</v>
    </nc>
  </rcc>
  <rfmt sheetId="8" sqref="T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26" start="0" length="2147483647">
    <dxf>
      <font/>
    </dxf>
  </rfmt>
  <rfmt sheetId="8" sqref="T26" start="0" length="2147483647">
    <dxf>
      <font/>
    </dxf>
  </rfmt>
  <rcc rId="5819" sId="8">
    <nc r="W26">
      <f>IF(OR(OR(F26="#N/A N/A",F26="#N/A Real Time"),OR(V26="#N/A N/A",V26="#N/A Real Time")),0,  F26 - V26)</f>
    </nc>
  </rcc>
  <rfmt sheetId="8" sqref="W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26" start="0" length="0">
    <dxf>
      <fill>
        <patternFill patternType="solid">
          <bgColor rgb="FFF2F2F2"/>
        </patternFill>
      </fill>
    </dxf>
  </rfmt>
  <rfmt sheetId="8" sqref="W26" start="0" length="2147483647">
    <dxf>
      <font/>
    </dxf>
  </rfmt>
  <rfmt sheetId="8" sqref="W26" start="0" length="2147483647">
    <dxf>
      <font/>
    </dxf>
  </rfmt>
  <rcc rId="5820" sId="8">
    <nc r="X26">
      <f>IF(OR(V26=0,V26="#N/A N/A"),0,W26 / V26*100)</f>
    </nc>
  </rcc>
  <rfmt sheetId="8" sqref="X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26" start="0" length="0">
    <dxf>
      <fill>
        <patternFill patternType="solid">
          <bgColor rgb="FFF2F2F2"/>
        </patternFill>
      </fill>
    </dxf>
  </rfmt>
  <rfmt sheetId="8" sqref="X26" start="0" length="2147483647">
    <dxf>
      <font/>
    </dxf>
  </rfmt>
  <rfmt sheetId="8" sqref="X26" start="0" length="2147483647">
    <dxf>
      <font/>
    </dxf>
  </rfmt>
  <rcc rId="5821" sId="8" numFmtId="4">
    <nc r="Y26">
      <v>10306</v>
    </nc>
  </rcc>
  <rfmt sheetId="8" sqref="Y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26" start="0" length="0">
    <dxf>
      <fill>
        <patternFill patternType="solid">
          <bgColor rgb="FFF2F2F2"/>
        </patternFill>
      </fill>
    </dxf>
  </rfmt>
  <rfmt sheetId="8" sqref="Y26" start="0" length="2147483647">
    <dxf>
      <font/>
    </dxf>
  </rfmt>
  <rfmt sheetId="8" sqref="Y26" start="0" length="2147483647">
    <dxf>
      <font/>
    </dxf>
  </rfmt>
  <rcc rId="5822" sId="8">
    <nc r="Z26">
      <f>IF(D26 = D59,1,_xll.BDP(K26,$Z$3)*L26)</f>
    </nc>
  </rcc>
  <rfmt sheetId="8" sqref="Z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26" start="0" length="0">
    <dxf>
      <fill>
        <patternFill patternType="solid">
          <bgColor rgb="FFF2F2F2"/>
        </patternFill>
      </fill>
    </dxf>
  </rfmt>
  <rfmt sheetId="8" sqref="Z26" start="0" length="2147483647">
    <dxf>
      <font/>
    </dxf>
  </rfmt>
  <rfmt sheetId="8" sqref="Z26" start="0" length="2147483647">
    <dxf>
      <font/>
    </dxf>
  </rfmt>
  <rcc rId="5823" sId="8">
    <nc r="AA26">
      <f>W26*Y26*R26/Z26 / AB59</f>
    </nc>
  </rcc>
  <rfmt sheetId="8" sqref="AA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26" start="0" length="0">
    <dxf>
      <fill>
        <patternFill patternType="solid">
          <bgColor rgb="FFF2F2F2"/>
        </patternFill>
      </fill>
    </dxf>
  </rfmt>
  <rfmt sheetId="8" sqref="AA26" start="0" length="2147483647">
    <dxf>
      <font/>
    </dxf>
  </rfmt>
  <rfmt sheetId="8" sqref="AA26" start="0" length="2147483647">
    <dxf>
      <font/>
    </dxf>
  </rfmt>
  <rfmt sheetId="8" sqref="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27" start="0" length="2147483647">
    <dxf>
      <font>
        <b/>
      </font>
    </dxf>
  </rfmt>
  <rfmt sheetId="8" sqref="A27" start="0" length="2147483647">
    <dxf>
      <font/>
    </dxf>
  </rfmt>
  <rfmt sheetId="8" sqref="A27" start="0" length="0">
    <dxf>
      <border>
        <left/>
        <right/>
        <top style="thin">
          <color indexed="64"/>
        </top>
        <bottom/>
      </border>
    </dxf>
  </rfmt>
  <rfmt sheetId="8" sqref="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27" start="0" length="2147483647">
    <dxf>
      <font>
        <b/>
      </font>
    </dxf>
  </rfmt>
  <rfmt sheetId="8" sqref="B27" start="0" length="2147483647">
    <dxf>
      <font/>
    </dxf>
  </rfmt>
  <rfmt sheetId="8" sqref="B27" start="0" length="0">
    <dxf>
      <border>
        <left/>
        <right/>
        <top style="thin">
          <color indexed="64"/>
        </top>
        <bottom/>
      </border>
    </dxf>
  </rfmt>
  <rfmt sheetId="8" sqref="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C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27" start="0" length="2147483647">
    <dxf>
      <font>
        <b/>
      </font>
    </dxf>
  </rfmt>
  <rfmt sheetId="8" sqref="C27" start="0" length="2147483647">
    <dxf>
      <font/>
    </dxf>
  </rfmt>
  <rfmt sheetId="8" sqref="C27" start="0" length="0">
    <dxf>
      <border>
        <left/>
        <right/>
        <top style="thin">
          <color indexed="64"/>
        </top>
        <bottom/>
      </border>
    </dxf>
  </rfmt>
  <rfmt sheetId="8" sqref="C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D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27" start="0" length="2147483647">
    <dxf>
      <font>
        <b/>
      </font>
    </dxf>
  </rfmt>
  <rfmt sheetId="8" sqref="D27" start="0" length="2147483647">
    <dxf>
      <font/>
    </dxf>
  </rfmt>
  <rfmt sheetId="8" sqref="D27" start="0" length="0">
    <dxf>
      <border>
        <left/>
        <right/>
        <top style="thin">
          <color indexed="64"/>
        </top>
        <bottom/>
      </border>
    </dxf>
  </rfmt>
  <rfmt sheetId="8" sqref="D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E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27" start="0" length="2147483647">
    <dxf>
      <font>
        <b/>
      </font>
    </dxf>
  </rfmt>
  <rfmt sheetId="8" sqref="E27" start="0" length="2147483647">
    <dxf>
      <font/>
    </dxf>
  </rfmt>
  <rfmt sheetId="8" sqref="E27" start="0" length="0">
    <dxf>
      <border>
        <left/>
        <right/>
        <top style="thin">
          <color indexed="64"/>
        </top>
        <bottom/>
      </border>
    </dxf>
  </rfmt>
  <rfmt sheetId="8" sqref="E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F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27" start="0" length="2147483647">
    <dxf>
      <font>
        <b/>
      </font>
    </dxf>
  </rfmt>
  <rfmt sheetId="8" sqref="F27" start="0" length="2147483647">
    <dxf>
      <font/>
    </dxf>
  </rfmt>
  <rfmt sheetId="8" sqref="F27" start="0" length="0">
    <dxf>
      <border>
        <left/>
        <right/>
        <top style="thin">
          <color indexed="64"/>
        </top>
        <bottom/>
      </border>
    </dxf>
  </rfmt>
  <rfmt sheetId="8" sqref="F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G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27" start="0" length="2147483647">
    <dxf>
      <font>
        <b/>
      </font>
    </dxf>
  </rfmt>
  <rfmt sheetId="8" sqref="G27" start="0" length="2147483647">
    <dxf>
      <font/>
    </dxf>
  </rfmt>
  <rfmt sheetId="8" sqref="G27" start="0" length="0">
    <dxf>
      <border>
        <left/>
        <right/>
        <top style="thin">
          <color indexed="64"/>
        </top>
        <bottom/>
      </border>
    </dxf>
  </rfmt>
  <rfmt sheetId="8" sqref="G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27" start="0" length="2147483647">
    <dxf>
      <font>
        <b/>
      </font>
    </dxf>
  </rfmt>
  <rfmt sheetId="8" sqref="H27" start="0" length="2147483647">
    <dxf>
      <font/>
    </dxf>
  </rfmt>
  <rfmt sheetId="8" sqref="H27" start="0" length="0">
    <dxf>
      <border>
        <left/>
        <right/>
        <top style="thin">
          <color indexed="64"/>
        </top>
        <bottom/>
      </border>
    </dxf>
  </rfmt>
  <rfmt sheetId="8" sqref="H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I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27" start="0" length="2147483647">
    <dxf>
      <font>
        <b/>
      </font>
    </dxf>
  </rfmt>
  <rfmt sheetId="8" sqref="I27" start="0" length="2147483647">
    <dxf>
      <font/>
    </dxf>
  </rfmt>
  <rfmt sheetId="8" sqref="I27" start="0" length="0">
    <dxf>
      <border>
        <left/>
        <right/>
        <top style="thin">
          <color indexed="64"/>
        </top>
        <bottom/>
      </border>
    </dxf>
  </rfmt>
  <rfmt sheetId="8" sqref="I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J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27" start="0" length="2147483647">
    <dxf>
      <font>
        <b/>
      </font>
    </dxf>
  </rfmt>
  <rfmt sheetId="8" sqref="J27" start="0" length="2147483647">
    <dxf>
      <font/>
    </dxf>
  </rfmt>
  <rfmt sheetId="8" sqref="J27" start="0" length="0">
    <dxf>
      <border>
        <left/>
        <right/>
        <top style="thin">
          <color indexed="64"/>
        </top>
        <bottom/>
      </border>
    </dxf>
  </rfmt>
  <rfmt sheetId="8" sqref="J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27" start="0" length="2147483647">
    <dxf>
      <font>
        <b/>
      </font>
    </dxf>
  </rfmt>
  <rfmt sheetId="8" sqref="K27" start="0" length="2147483647">
    <dxf>
      <font/>
    </dxf>
  </rfmt>
  <rfmt sheetId="8" sqref="K27" start="0" length="0">
    <dxf>
      <border>
        <left/>
        <right/>
        <top style="thin">
          <color indexed="64"/>
        </top>
        <bottom/>
      </border>
    </dxf>
  </rfmt>
  <rfmt sheetId="8" sqref="K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L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27" start="0" length="2147483647">
    <dxf>
      <font>
        <b/>
      </font>
    </dxf>
  </rfmt>
  <rfmt sheetId="8" sqref="L27" start="0" length="2147483647">
    <dxf>
      <font/>
    </dxf>
  </rfmt>
  <rfmt sheetId="8" sqref="L27" start="0" length="0">
    <dxf>
      <border>
        <left/>
        <right/>
        <top style="thin">
          <color indexed="64"/>
        </top>
        <bottom/>
      </border>
    </dxf>
  </rfmt>
  <rfmt sheetId="8" sqref="L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27" start="0" length="2147483647">
    <dxf>
      <font>
        <b/>
      </font>
    </dxf>
  </rfmt>
  <rfmt sheetId="8" sqref="M27" start="0" length="2147483647">
    <dxf>
      <font/>
    </dxf>
  </rfmt>
  <rfmt sheetId="8" sqref="M27" start="0" length="0">
    <dxf>
      <border>
        <left/>
        <right/>
        <top style="thin">
          <color indexed="64"/>
        </top>
        <bottom/>
      </border>
    </dxf>
  </rfmt>
  <rfmt sheetId="8" sqref="M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4" sId="8">
    <oc r="N27">
      <f xml:space="preserve"> SUM(N24:N25)</f>
    </oc>
    <nc r="N27">
      <f xml:space="preserve"> SUM(N24:N26)</f>
    </nc>
  </rcc>
  <rfmt sheetId="8" sqref="N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27" start="0" length="2147483647">
    <dxf>
      <font>
        <b/>
      </font>
    </dxf>
  </rfmt>
  <rfmt sheetId="8" sqref="N27" start="0" length="2147483647">
    <dxf>
      <font/>
    </dxf>
  </rfmt>
  <rfmt sheetId="8" sqref="N27" start="0" length="0">
    <dxf>
      <border>
        <left/>
        <right/>
        <top style="thin">
          <color indexed="64"/>
        </top>
        <bottom/>
      </border>
    </dxf>
  </rfmt>
  <rfmt sheetId="8" sqref="N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5" sId="8">
    <oc r="O27">
      <f xml:space="preserve"> SUM(O24:O25)</f>
    </oc>
    <nc r="O27">
      <f xml:space="preserve"> SUM(O24:O26)</f>
    </nc>
  </rcc>
  <rfmt sheetId="8" sqref="O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27" start="0" length="2147483647">
    <dxf>
      <font/>
    </dxf>
  </rfmt>
  <rfmt sheetId="8" sqref="O27" start="0" length="2147483647">
    <dxf>
      <font/>
    </dxf>
  </rfmt>
  <rfmt sheetId="8" sqref="O27" start="0" length="0">
    <dxf>
      <border>
        <left/>
        <right/>
        <top style="thin">
          <color indexed="64"/>
        </top>
        <bottom/>
      </border>
    </dxf>
  </rfmt>
  <rfmt sheetId="8" sqref="O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6" sId="8">
    <oc r="P27">
      <f xml:space="preserve"> SUM(P24:P25)</f>
    </oc>
    <nc r="P27">
      <f xml:space="preserve"> SUM(P24:P26)</f>
    </nc>
  </rcc>
  <rfmt sheetId="8" sqref="P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27" start="0" length="2147483647">
    <dxf>
      <font>
        <b/>
      </font>
    </dxf>
  </rfmt>
  <rfmt sheetId="8" sqref="P27" start="0" length="2147483647">
    <dxf>
      <font/>
    </dxf>
  </rfmt>
  <rfmt sheetId="8" sqref="P27" start="0" length="0">
    <dxf>
      <border>
        <left/>
        <right/>
        <top style="thin">
          <color indexed="64"/>
        </top>
        <bottom/>
      </border>
    </dxf>
  </rfmt>
  <rfmt sheetId="8" sqref="P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7" sId="8">
    <oc r="Q27">
      <f xml:space="preserve"> SUM(Q24:Q25)</f>
    </oc>
    <nc r="Q27">
      <f xml:space="preserve"> SUM(Q24:Q26)</f>
    </nc>
  </rcc>
  <rfmt sheetId="8" sqref="Q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27" start="0" length="2147483647">
    <dxf>
      <font>
        <b/>
      </font>
    </dxf>
  </rfmt>
  <rfmt sheetId="8" sqref="Q27" start="0" length="2147483647">
    <dxf>
      <font/>
    </dxf>
  </rfmt>
  <rfmt sheetId="8" sqref="Q27" start="0" length="0">
    <dxf>
      <border>
        <left/>
        <right/>
        <top style="thin">
          <color indexed="64"/>
        </top>
        <bottom/>
      </border>
    </dxf>
  </rfmt>
  <rfmt sheetId="8" sqref="Q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R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27" start="0" length="2147483647">
    <dxf>
      <font>
        <b/>
      </font>
    </dxf>
  </rfmt>
  <rfmt sheetId="8" sqref="R27" start="0" length="2147483647">
    <dxf>
      <font/>
    </dxf>
  </rfmt>
  <rfmt sheetId="8" sqref="R27" start="0" length="0">
    <dxf>
      <border>
        <left/>
        <right/>
        <top style="thin">
          <color indexed="64"/>
        </top>
        <bottom/>
      </border>
    </dxf>
  </rfmt>
  <rfmt sheetId="8" sqref="R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S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27" start="0" length="2147483647">
    <dxf>
      <font>
        <b/>
      </font>
    </dxf>
  </rfmt>
  <rfmt sheetId="8" sqref="S27" start="0" length="2147483647">
    <dxf>
      <font/>
    </dxf>
  </rfmt>
  <rfmt sheetId="8" sqref="S27" start="0" length="0">
    <dxf>
      <border>
        <left/>
        <right/>
        <top style="thin">
          <color indexed="64"/>
        </top>
        <bottom/>
      </border>
    </dxf>
  </rfmt>
  <rfmt sheetId="8" sqref="S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T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27" start="0" length="2147483647">
    <dxf>
      <font>
        <b/>
      </font>
    </dxf>
  </rfmt>
  <rfmt sheetId="8" sqref="T27" start="0" length="2147483647">
    <dxf>
      <font/>
    </dxf>
  </rfmt>
  <rfmt sheetId="8" sqref="T27" start="0" length="0">
    <dxf>
      <border>
        <left/>
        <right/>
        <top style="thin">
          <color indexed="64"/>
        </top>
        <bottom/>
      </border>
    </dxf>
  </rfmt>
  <rfmt sheetId="8" sqref="T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U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27" start="0" length="2147483647">
    <dxf>
      <font>
        <b/>
      </font>
    </dxf>
  </rfmt>
  <rfmt sheetId="8" sqref="U27" start="0" length="2147483647">
    <dxf>
      <font/>
    </dxf>
  </rfmt>
  <rfmt sheetId="8" sqref="U27" start="0" length="0">
    <dxf>
      <border>
        <left/>
        <right/>
        <top style="thin">
          <color indexed="64"/>
        </top>
        <bottom/>
      </border>
    </dxf>
  </rfmt>
  <rfmt sheetId="8" sqref="U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V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27" start="0" length="0">
    <dxf>
      <fill>
        <patternFill patternType="solid">
          <bgColor rgb="FFF2F2F2"/>
        </patternFill>
      </fill>
    </dxf>
  </rfmt>
  <rfmt sheetId="8" sqref="V27" start="0" length="2147483647">
    <dxf>
      <font>
        <b/>
      </font>
    </dxf>
  </rfmt>
  <rfmt sheetId="8" sqref="V27" start="0" length="2147483647">
    <dxf>
      <font/>
    </dxf>
  </rfmt>
  <rfmt sheetId="8" sqref="V27" start="0" length="0">
    <dxf>
      <border>
        <left/>
        <right/>
        <top style="thin">
          <color indexed="64"/>
        </top>
        <bottom/>
      </border>
    </dxf>
  </rfmt>
  <rfmt sheetId="8" sqref="V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W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27" start="0" length="0">
    <dxf>
      <fill>
        <patternFill patternType="solid">
          <bgColor rgb="FFF2F2F2"/>
        </patternFill>
      </fill>
    </dxf>
  </rfmt>
  <rfmt sheetId="8" sqref="W27" start="0" length="2147483647">
    <dxf>
      <font>
        <b/>
      </font>
    </dxf>
  </rfmt>
  <rfmt sheetId="8" sqref="W27" start="0" length="2147483647">
    <dxf>
      <font/>
    </dxf>
  </rfmt>
  <rfmt sheetId="8" sqref="W27" start="0" length="0">
    <dxf>
      <border>
        <left/>
        <right/>
        <top style="thin">
          <color indexed="64"/>
        </top>
        <bottom/>
      </border>
    </dxf>
  </rfmt>
  <rfmt sheetId="8" sqref="W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X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27" start="0" length="0">
    <dxf>
      <fill>
        <patternFill patternType="solid">
          <bgColor rgb="FFF2F2F2"/>
        </patternFill>
      </fill>
    </dxf>
  </rfmt>
  <rfmt sheetId="8" sqref="X27" start="0" length="2147483647">
    <dxf>
      <font>
        <b/>
      </font>
    </dxf>
  </rfmt>
  <rfmt sheetId="8" sqref="X27" start="0" length="2147483647">
    <dxf>
      <font/>
    </dxf>
  </rfmt>
  <rfmt sheetId="8" sqref="X27" start="0" length="0">
    <dxf>
      <border>
        <left/>
        <right/>
        <top style="thin">
          <color indexed="64"/>
        </top>
        <bottom/>
      </border>
    </dxf>
  </rfmt>
  <rfmt sheetId="8" sqref="X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Y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27" start="0" length="0">
    <dxf>
      <fill>
        <patternFill patternType="solid">
          <bgColor rgb="FFF2F2F2"/>
        </patternFill>
      </fill>
    </dxf>
  </rfmt>
  <rfmt sheetId="8" sqref="Y27" start="0" length="2147483647">
    <dxf>
      <font>
        <b/>
      </font>
    </dxf>
  </rfmt>
  <rfmt sheetId="8" sqref="Y27" start="0" length="2147483647">
    <dxf>
      <font/>
    </dxf>
  </rfmt>
  <rfmt sheetId="8" sqref="Y27" start="0" length="0">
    <dxf>
      <border>
        <left/>
        <right/>
        <top style="thin">
          <color indexed="64"/>
        </top>
        <bottom/>
      </border>
    </dxf>
  </rfmt>
  <rfmt sheetId="8" sqref="Y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Z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27" start="0" length="0">
    <dxf>
      <fill>
        <patternFill patternType="solid">
          <bgColor rgb="FFF2F2F2"/>
        </patternFill>
      </fill>
    </dxf>
  </rfmt>
  <rfmt sheetId="8" sqref="Z27" start="0" length="2147483647">
    <dxf>
      <font>
        <b/>
      </font>
    </dxf>
  </rfmt>
  <rfmt sheetId="8" sqref="Z27" start="0" length="2147483647">
    <dxf>
      <font/>
    </dxf>
  </rfmt>
  <rfmt sheetId="8" sqref="Z27" start="0" length="0">
    <dxf>
      <border>
        <left/>
        <right/>
        <top style="thin">
          <color indexed="64"/>
        </top>
        <bottom/>
      </border>
    </dxf>
  </rfmt>
  <rfmt sheetId="8" sqref="Z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8" sId="8">
    <oc r="AA27">
      <f xml:space="preserve"> SUM(AA24:AA25)</f>
    </oc>
    <nc r="AA27">
      <f xml:space="preserve"> SUM(AA24:AA26)</f>
    </nc>
  </rcc>
  <rfmt sheetId="8" sqref="AA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27" start="0" length="0">
    <dxf>
      <fill>
        <patternFill patternType="solid">
          <bgColor rgb="FFF2F2F2"/>
        </patternFill>
      </fill>
    </dxf>
  </rfmt>
  <rfmt sheetId="8" sqref="AA27" start="0" length="2147483647">
    <dxf>
      <font/>
    </dxf>
  </rfmt>
  <rfmt sheetId="8" sqref="AA27" start="0" length="2147483647">
    <dxf>
      <font/>
    </dxf>
  </rfmt>
  <rfmt sheetId="8" sqref="AA27" start="0" length="0">
    <dxf>
      <border>
        <left/>
        <right/>
        <top style="thin">
          <color indexed="64"/>
        </top>
        <bottom/>
      </border>
    </dxf>
  </rfmt>
  <rfmt sheetId="8" sqref="AA27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AB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27" start="0" length="0">
    <dxf>
      <fill>
        <patternFill patternType="solid">
          <bgColor rgb="FFF2F2F2"/>
        </patternFill>
      </fill>
    </dxf>
  </rfmt>
  <rfmt sheetId="8" sqref="AB27" start="0" length="2147483647">
    <dxf>
      <font>
        <b/>
      </font>
    </dxf>
  </rfmt>
  <rfmt sheetId="8" sqref="AB27" start="0" length="2147483647">
    <dxf>
      <font/>
    </dxf>
  </rfmt>
  <rfmt sheetId="8" sqref="AB27" start="0" length="0">
    <dxf>
      <border>
        <left/>
        <right/>
        <top style="thin">
          <color indexed="64"/>
        </top>
        <bottom/>
      </border>
    </dxf>
  </rfmt>
  <rfmt sheetId="8" sqref="AB27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829" sId="8" numFmtId="4">
    <oc r="J29">
      <v>60800</v>
    </oc>
    <nc r="J29">
      <v>499677</v>
    </nc>
  </rcc>
  <rcc rId="5830" sId="8" numFmtId="4">
    <oc r="Y29">
      <v>60800</v>
    </oc>
    <nc r="Y29">
      <v>499677</v>
    </nc>
  </rcc>
  <rcc rId="5831" sId="8" numFmtId="4">
    <oc r="J34">
      <v>90785</v>
    </oc>
    <nc r="J34">
      <v>92579</v>
    </nc>
  </rcc>
  <rcc rId="5832" sId="8" numFmtId="4">
    <oc r="Y34">
      <v>90785</v>
    </oc>
    <nc r="Y34">
      <v>92579</v>
    </nc>
  </rcc>
  <rcc rId="5833" sId="8" numFmtId="4">
    <oc r="J35">
      <v>1818145</v>
    </oc>
    <nc r="J35">
      <v>1205725</v>
    </nc>
  </rcc>
  <rcc rId="5834" sId="8" numFmtId="4">
    <oc r="Y35">
      <v>1818145</v>
    </oc>
    <nc r="Y35">
      <v>1205725</v>
    </nc>
  </rcc>
  <rrc rId="5835" sId="8" ref="A36:XFD36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36:AB36" start="0" length="0">
    <dxf>
      <fill>
        <patternFill patternType="none">
          <bgColor indexed="65"/>
        </patternFill>
      </fill>
    </dxf>
  </rfmt>
  <rfmt sheetId="8" sqref="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36" start="0" length="2147483647">
    <dxf>
      <font/>
    </dxf>
  </rfmt>
  <rfmt sheetId="8" sqref="A36" start="0" length="2147483647">
    <dxf>
      <font/>
    </dxf>
  </rfmt>
  <rfmt sheetId="8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36" start="0" length="2147483647">
    <dxf>
      <font/>
    </dxf>
  </rfmt>
  <rfmt sheetId="8" sqref="B36" start="0" length="2147483647">
    <dxf>
      <font/>
    </dxf>
  </rfmt>
  <rfmt sheetId="8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36" start="0" length="2147483647">
    <dxf>
      <font/>
    </dxf>
  </rfmt>
  <rfmt sheetId="8" sqref="C36" start="0" length="2147483647">
    <dxf>
      <font/>
    </dxf>
  </rfmt>
  <rfmt sheetId="8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36" start="0" length="2147483647">
    <dxf>
      <font/>
    </dxf>
  </rfmt>
  <rfmt sheetId="8" sqref="D36" start="0" length="2147483647">
    <dxf>
      <font/>
    </dxf>
  </rfmt>
  <rfmt sheetId="8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36" start="0" length="2147483647">
    <dxf>
      <font/>
    </dxf>
  </rfmt>
  <rfmt sheetId="8" sqref="E36" start="0" length="2147483647">
    <dxf>
      <font/>
    </dxf>
  </rfmt>
  <rfmt sheetId="8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36" start="0" length="2147483647">
    <dxf>
      <font/>
    </dxf>
  </rfmt>
  <rfmt sheetId="8" sqref="F36" start="0" length="2147483647">
    <dxf>
      <font/>
    </dxf>
  </rfmt>
  <rfmt sheetId="8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36" start="0" length="2147483647">
    <dxf>
      <font/>
    </dxf>
  </rfmt>
  <rfmt sheetId="8" sqref="G36" start="0" length="2147483647">
    <dxf>
      <font/>
    </dxf>
  </rfmt>
  <rfmt sheetId="8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36" start="0" length="2147483647">
    <dxf>
      <font/>
    </dxf>
  </rfmt>
  <rfmt sheetId="8" sqref="H36" start="0" length="2147483647">
    <dxf>
      <font/>
    </dxf>
  </rfmt>
  <rfmt sheetId="8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36" start="0" length="2147483647">
    <dxf>
      <font/>
    </dxf>
  </rfmt>
  <rfmt sheetId="8" sqref="I36" start="0" length="2147483647">
    <dxf>
      <font/>
    </dxf>
  </rfmt>
  <rfmt sheetId="8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36" start="0" length="2147483647">
    <dxf>
      <font/>
    </dxf>
  </rfmt>
  <rfmt sheetId="8" sqref="J36" start="0" length="2147483647">
    <dxf>
      <font/>
    </dxf>
  </rfmt>
  <rfmt sheetId="8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36" start="0" length="2147483647">
    <dxf>
      <font/>
    </dxf>
  </rfmt>
  <rfmt sheetId="8" sqref="K36" start="0" length="2147483647">
    <dxf>
      <font/>
    </dxf>
  </rfmt>
  <rfmt sheetId="8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36" start="0" length="2147483647">
    <dxf>
      <font/>
    </dxf>
  </rfmt>
  <rfmt sheetId="8" sqref="L36" start="0" length="2147483647">
    <dxf>
      <font/>
    </dxf>
  </rfmt>
  <rfmt sheetId="8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36" start="0" length="2147483647">
    <dxf>
      <font/>
    </dxf>
  </rfmt>
  <rfmt sheetId="8" sqref="M36" start="0" length="2147483647">
    <dxf>
      <font/>
    </dxf>
  </rfmt>
  <rfmt sheetId="8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36" start="0" length="2147483647">
    <dxf>
      <font/>
    </dxf>
  </rfmt>
  <rfmt sheetId="8" sqref="N36" start="0" length="2147483647">
    <dxf>
      <font/>
    </dxf>
  </rfmt>
  <rfmt sheetId="8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36" start="0" length="2147483647">
    <dxf>
      <font/>
    </dxf>
  </rfmt>
  <rfmt sheetId="8" sqref="O36" start="0" length="2147483647">
    <dxf>
      <font/>
    </dxf>
  </rfmt>
  <rfmt sheetId="8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36" start="0" length="2147483647">
    <dxf>
      <font/>
    </dxf>
  </rfmt>
  <rfmt sheetId="8" sqref="P36" start="0" length="2147483647">
    <dxf>
      <font/>
    </dxf>
  </rfmt>
  <rfmt sheetId="8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36" start="0" length="2147483647">
    <dxf>
      <font/>
    </dxf>
  </rfmt>
  <rfmt sheetId="8" sqref="Q36" start="0" length="2147483647">
    <dxf>
      <font/>
    </dxf>
  </rfmt>
  <rfmt sheetId="8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36" start="0" length="2147483647">
    <dxf>
      <font/>
    </dxf>
  </rfmt>
  <rfmt sheetId="8" sqref="R36" start="0" length="2147483647">
    <dxf>
      <font/>
    </dxf>
  </rfmt>
  <rfmt sheetId="8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36" start="0" length="2147483647">
    <dxf>
      <font/>
    </dxf>
  </rfmt>
  <rfmt sheetId="8" sqref="S36" start="0" length="2147483647">
    <dxf>
      <font/>
    </dxf>
  </rfmt>
  <rfmt sheetId="8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36" start="0" length="2147483647">
    <dxf>
      <font/>
    </dxf>
  </rfmt>
  <rfmt sheetId="8" sqref="T36" start="0" length="2147483647">
    <dxf>
      <font/>
    </dxf>
  </rfmt>
  <rfmt sheetId="8" sqref="U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36" start="0" length="2147483647">
    <dxf>
      <font/>
    </dxf>
  </rfmt>
  <rfmt sheetId="8" sqref="U36" start="0" length="2147483647">
    <dxf>
      <font/>
    </dxf>
  </rfmt>
  <rfmt sheetId="8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36" start="0" length="0">
    <dxf>
      <fill>
        <patternFill patternType="solid">
          <bgColor rgb="FFF2F2F2"/>
        </patternFill>
      </fill>
    </dxf>
  </rfmt>
  <rfmt sheetId="8" sqref="V36" start="0" length="2147483647">
    <dxf>
      <font/>
    </dxf>
  </rfmt>
  <rfmt sheetId="8" sqref="V36" start="0" length="2147483647">
    <dxf>
      <font/>
    </dxf>
  </rfmt>
  <rfmt sheetId="8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36" start="0" length="0">
    <dxf>
      <fill>
        <patternFill patternType="solid">
          <bgColor rgb="FFF2F2F2"/>
        </patternFill>
      </fill>
    </dxf>
  </rfmt>
  <rfmt sheetId="8" sqref="W36" start="0" length="2147483647">
    <dxf>
      <font/>
    </dxf>
  </rfmt>
  <rfmt sheetId="8" sqref="W36" start="0" length="2147483647">
    <dxf>
      <font/>
    </dxf>
  </rfmt>
  <rfmt sheetId="8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36" start="0" length="0">
    <dxf>
      <fill>
        <patternFill patternType="solid">
          <bgColor rgb="FFF2F2F2"/>
        </patternFill>
      </fill>
    </dxf>
  </rfmt>
  <rfmt sheetId="8" sqref="X36" start="0" length="2147483647">
    <dxf>
      <font/>
    </dxf>
  </rfmt>
  <rfmt sheetId="8" sqref="X36" start="0" length="2147483647">
    <dxf>
      <font/>
    </dxf>
  </rfmt>
  <rfmt sheetId="8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36" start="0" length="0">
    <dxf>
      <fill>
        <patternFill patternType="solid">
          <bgColor rgb="FFF2F2F2"/>
        </patternFill>
      </fill>
    </dxf>
  </rfmt>
  <rfmt sheetId="8" sqref="Y36" start="0" length="2147483647">
    <dxf>
      <font/>
    </dxf>
  </rfmt>
  <rfmt sheetId="8" sqref="Y36" start="0" length="2147483647">
    <dxf>
      <font/>
    </dxf>
  </rfmt>
  <rfmt sheetId="8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36" start="0" length="0">
    <dxf>
      <fill>
        <patternFill patternType="solid">
          <bgColor rgb="FFF2F2F2"/>
        </patternFill>
      </fill>
    </dxf>
  </rfmt>
  <rfmt sheetId="8" sqref="Z36" start="0" length="2147483647">
    <dxf>
      <font/>
    </dxf>
  </rfmt>
  <rfmt sheetId="8" sqref="Z36" start="0" length="2147483647">
    <dxf>
      <font/>
    </dxf>
  </rfmt>
  <rfmt sheetId="8" sqref="A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36" start="0" length="0">
    <dxf>
      <fill>
        <patternFill patternType="solid">
          <bgColor rgb="FFF2F2F2"/>
        </patternFill>
      </fill>
    </dxf>
  </rfmt>
  <rfmt sheetId="8" sqref="AA36" start="0" length="2147483647">
    <dxf>
      <font/>
    </dxf>
  </rfmt>
  <rfmt sheetId="8" sqref="AA36" start="0" length="2147483647">
    <dxf>
      <font/>
    </dxf>
  </rfmt>
  <rfmt sheetId="8" sqref="A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36" start="0" length="0">
    <dxf>
      <fill>
        <patternFill patternType="solid">
          <bgColor rgb="FFF2F2F2"/>
        </patternFill>
      </fill>
    </dxf>
  </rfmt>
  <rfmt sheetId="8" sqref="AB36" start="0" length="2147483647">
    <dxf>
      <font/>
    </dxf>
  </rfmt>
  <rfmt sheetId="8" sqref="AB36" start="0" length="2147483647">
    <dxf>
      <font/>
    </dxf>
  </rfmt>
  <rcc rId="5836" sId="8">
    <nc r="B36">
      <v>6116</v>
    </nc>
  </rcc>
  <rfmt sheetId="8" sqref="B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36" start="0" length="2147483647">
    <dxf>
      <font/>
    </dxf>
  </rfmt>
  <rfmt sheetId="8" sqref="B36" start="0" length="2147483647">
    <dxf>
      <font/>
    </dxf>
  </rfmt>
  <rcc rId="5837" sId="8">
    <nc r="C36" t="inlineStr">
      <is>
        <t>BT/A LN Equity</t>
      </is>
    </nc>
  </rcc>
  <rfmt sheetId="8" sqref="C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36" start="0" length="2147483647">
    <dxf>
      <font/>
    </dxf>
  </rfmt>
  <rfmt sheetId="8" sqref="C36" start="0" length="2147483647">
    <dxf>
      <font/>
    </dxf>
  </rfmt>
  <rcc rId="5838" sId="8">
    <nc r="E36" t="inlineStr">
      <is>
        <t>BT</t>
      </is>
    </nc>
  </rcc>
  <rfmt sheetId="8" sqref="E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36" start="0" length="2147483647">
    <dxf>
      <font/>
    </dxf>
  </rfmt>
  <rfmt sheetId="8" sqref="E36" start="0" length="2147483647">
    <dxf>
      <font/>
    </dxf>
  </rfmt>
  <rcc rId="5839" sId="8">
    <nc r="D36">
      <f>_xll.BDP(C36,$D$3)</f>
    </nc>
  </rcc>
  <rfmt sheetId="8" sqref="D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36" start="0" length="2147483647">
    <dxf>
      <font/>
    </dxf>
  </rfmt>
  <rfmt sheetId="8" sqref="D36" start="0" length="2147483647">
    <dxf>
      <font/>
    </dxf>
  </rfmt>
  <rcc rId="5840" sId="8">
    <nc r="F36">
      <f>_xll.BDP(C36,$F$3)</f>
    </nc>
  </rcc>
  <rfmt sheetId="8" sqref="F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36" start="0" length="2147483647">
    <dxf>
      <font/>
    </dxf>
  </rfmt>
  <rfmt sheetId="8" sqref="F36" start="0" length="2147483647">
    <dxf>
      <font/>
    </dxf>
  </rfmt>
  <rcc rId="5841" sId="8">
    <nc r="G36">
      <f>_xll.BDP(C36,$G$3)</f>
    </nc>
  </rcc>
  <rfmt sheetId="8" sqref="G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36" start="0" length="2147483647">
    <dxf>
      <font/>
    </dxf>
  </rfmt>
  <rfmt sheetId="8" sqref="G36" start="0" length="2147483647">
    <dxf>
      <font/>
    </dxf>
  </rfmt>
  <rcc rId="5842" sId="8">
    <nc r="V36">
      <f>_xll.BDH(C36,$V$3,$D$1,$D$1)</f>
    </nc>
  </rcc>
  <rfmt sheetId="8" sqref="V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36" start="0" length="0">
    <dxf>
      <fill>
        <patternFill patternType="solid">
          <bgColor rgb="FFF2F2F2"/>
        </patternFill>
      </fill>
    </dxf>
  </rfmt>
  <rfmt sheetId="8" sqref="V36" start="0" length="2147483647">
    <dxf>
      <font/>
    </dxf>
  </rfmt>
  <rfmt sheetId="8" sqref="V36" start="0" length="2147483647">
    <dxf>
      <font/>
    </dxf>
  </rfmt>
  <rcc rId="5843" sId="8">
    <nc r="H36">
      <f>IF(OR(OR(G36="#N/A N/A",G36="#N/A Real Time"),OR(F36="#N/A N/A",F36="#N/A Real Time")),0,  G36 - F36)</f>
    </nc>
  </rcc>
  <rfmt sheetId="8" sqref="H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36" start="0" length="2147483647">
    <dxf>
      <font/>
    </dxf>
  </rfmt>
  <rfmt sheetId="8" sqref="H36" start="0" length="2147483647">
    <dxf>
      <font/>
    </dxf>
  </rfmt>
  <rcc rId="5844" sId="8">
    <nc r="I36">
      <f>IF(OR(F36=0,F36="#N/A N/A"),0,H36 / F36*100)</f>
    </nc>
  </rcc>
  <rfmt sheetId="8" sqref="I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36" start="0" length="2147483647">
    <dxf>
      <font/>
    </dxf>
  </rfmt>
  <rfmt sheetId="8" sqref="I36" start="0" length="2147483647">
    <dxf>
      <font/>
    </dxf>
  </rfmt>
  <rcc rId="5845" sId="8" numFmtId="4">
    <nc r="J36">
      <v>352500</v>
    </nc>
  </rcc>
  <rfmt sheetId="8" sqref="J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36" start="0" length="2147483647">
    <dxf>
      <font/>
    </dxf>
  </rfmt>
  <rfmt sheetId="8" sqref="J36" start="0" length="2147483647">
    <dxf>
      <font/>
    </dxf>
  </rfmt>
  <rcc rId="5846" sId="8">
    <nc r="K36">
      <f>CONCATENATE(D60,D36, " Curncy")</f>
    </nc>
  </rcc>
  <rfmt sheetId="8" sqref="K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36" start="0" length="2147483647">
    <dxf>
      <font/>
    </dxf>
  </rfmt>
  <rfmt sheetId="8" sqref="K36" start="0" length="2147483647">
    <dxf>
      <font/>
    </dxf>
  </rfmt>
  <rcc rId="5847" sId="8">
    <nc r="L36">
      <f>IF(D36 = D60,1,_xll.BDP(K36,$L$3))</f>
    </nc>
  </rcc>
  <rfmt sheetId="8" sqref="L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36" start="0" length="2147483647">
    <dxf>
      <font/>
    </dxf>
  </rfmt>
  <rfmt sheetId="8" sqref="L36" start="0" length="2147483647">
    <dxf>
      <font/>
    </dxf>
  </rfmt>
  <rcc rId="5848" sId="8">
    <nc r="M36">
      <f>IF(D36 = D60,1,_xll.BDP(K36,$M$3)*L36)</f>
    </nc>
  </rcc>
  <rfmt sheetId="8" sqref="M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36" start="0" length="2147483647">
    <dxf>
      <font/>
    </dxf>
  </rfmt>
  <rfmt sheetId="8" sqref="M36" start="0" length="2147483647">
    <dxf>
      <font/>
    </dxf>
  </rfmt>
  <rcc rId="5849" sId="8">
    <nc r="N36">
      <f>H36*J36*R36/M36</f>
    </nc>
  </rcc>
  <rfmt sheetId="8" sqref="N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36" start="0" length="2147483647">
    <dxf>
      <font/>
    </dxf>
  </rfmt>
  <rfmt sheetId="8" sqref="N36" start="0" length="2147483647">
    <dxf>
      <font/>
    </dxf>
  </rfmt>
  <rcc rId="5850" sId="8">
    <nc r="O36">
      <f>N36 / U60</f>
    </nc>
  </rcc>
  <rfmt sheetId="8" sqref="O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36" start="0" length="2147483647">
    <dxf>
      <font/>
    </dxf>
  </rfmt>
  <rfmt sheetId="8" sqref="O36" start="0" length="2147483647">
    <dxf>
      <font/>
    </dxf>
  </rfmt>
  <rcc rId="5851" sId="8">
    <nc r="P36">
      <f>IF(J36=0,0,G36*J36*R36/M36)</f>
    </nc>
  </rcc>
  <rfmt sheetId="8" sqref="P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36" start="0" length="2147483647">
    <dxf>
      <font/>
    </dxf>
  </rfmt>
  <rfmt sheetId="8" sqref="P36" start="0" length="2147483647">
    <dxf>
      <font/>
    </dxf>
  </rfmt>
  <rcc rId="5852" sId="8">
    <nc r="Q36">
      <f>P36 / U60*100</f>
    </nc>
  </rcc>
  <rfmt sheetId="8" sqref="Q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36" start="0" length="2147483647">
    <dxf>
      <font/>
    </dxf>
  </rfmt>
  <rfmt sheetId="8" sqref="Q36" start="0" length="2147483647">
    <dxf>
      <font/>
    </dxf>
  </rfmt>
  <rcc rId="5853" sId="8">
    <nc r="R36">
      <f>IF(EXACT(D36,UPPER(D36)),1,0.01)/T36</f>
    </nc>
  </rcc>
  <rfmt sheetId="8" sqref="R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36" start="0" length="2147483647">
    <dxf>
      <font/>
    </dxf>
  </rfmt>
  <rfmt sheetId="8" sqref="R36" start="0" length="2147483647">
    <dxf>
      <font/>
    </dxf>
  </rfmt>
  <rcc rId="5854" sId="8">
    <nc r="S36">
      <v>0</v>
    </nc>
  </rcc>
  <rfmt sheetId="8" sqref="S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36" start="0" length="2147483647">
    <dxf>
      <font/>
    </dxf>
  </rfmt>
  <rfmt sheetId="8" sqref="S36" start="0" length="2147483647">
    <dxf>
      <font/>
    </dxf>
  </rfmt>
  <rcc rId="5855" sId="8">
    <nc r="T36">
      <v>1</v>
    </nc>
  </rcc>
  <rfmt sheetId="8" sqref="T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36" start="0" length="2147483647">
    <dxf>
      <font/>
    </dxf>
  </rfmt>
  <rfmt sheetId="8" sqref="T36" start="0" length="2147483647">
    <dxf>
      <font/>
    </dxf>
  </rfmt>
  <rcc rId="5856" sId="8">
    <nc r="W36">
      <f>IF(OR(OR(F36="#N/A N/A",F36="#N/A Real Time"),OR(V36="#N/A N/A",V36="#N/A Real Time")),0,  F36 - V36)</f>
    </nc>
  </rcc>
  <rfmt sheetId="8" sqref="W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36" start="0" length="0">
    <dxf>
      <fill>
        <patternFill patternType="solid">
          <bgColor rgb="FFF2F2F2"/>
        </patternFill>
      </fill>
    </dxf>
  </rfmt>
  <rfmt sheetId="8" sqref="W36" start="0" length="2147483647">
    <dxf>
      <font/>
    </dxf>
  </rfmt>
  <rfmt sheetId="8" sqref="W36" start="0" length="2147483647">
    <dxf>
      <font/>
    </dxf>
  </rfmt>
  <rcc rId="5857" sId="8">
    <nc r="X36">
      <f>IF(OR(V36=0,V36="#N/A N/A"),0,W36 / V36*100)</f>
    </nc>
  </rcc>
  <rfmt sheetId="8" sqref="X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36" start="0" length="0">
    <dxf>
      <fill>
        <patternFill patternType="solid">
          <bgColor rgb="FFF2F2F2"/>
        </patternFill>
      </fill>
    </dxf>
  </rfmt>
  <rfmt sheetId="8" sqref="X36" start="0" length="2147483647">
    <dxf>
      <font/>
    </dxf>
  </rfmt>
  <rfmt sheetId="8" sqref="X36" start="0" length="2147483647">
    <dxf>
      <font/>
    </dxf>
  </rfmt>
  <rcc rId="5858" sId="8" numFmtId="4">
    <nc r="Y36">
      <v>352500</v>
    </nc>
  </rcc>
  <rfmt sheetId="8" sqref="Y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36" start="0" length="0">
    <dxf>
      <fill>
        <patternFill patternType="solid">
          <bgColor rgb="FFF2F2F2"/>
        </patternFill>
      </fill>
    </dxf>
  </rfmt>
  <rfmt sheetId="8" sqref="Y36" start="0" length="2147483647">
    <dxf>
      <font/>
    </dxf>
  </rfmt>
  <rfmt sheetId="8" sqref="Y36" start="0" length="2147483647">
    <dxf>
      <font/>
    </dxf>
  </rfmt>
  <rcc rId="5859" sId="8">
    <nc r="Z36">
      <f>IF(D36 = D60,1,_xll.BDP(K36,$Z$3)*L36)</f>
    </nc>
  </rcc>
  <rfmt sheetId="8" sqref="Z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36" start="0" length="0">
    <dxf>
      <fill>
        <patternFill patternType="solid">
          <bgColor rgb="FFF2F2F2"/>
        </patternFill>
      </fill>
    </dxf>
  </rfmt>
  <rfmt sheetId="8" sqref="Z36" start="0" length="2147483647">
    <dxf>
      <font/>
    </dxf>
  </rfmt>
  <rfmt sheetId="8" sqref="Z36" start="0" length="2147483647">
    <dxf>
      <font/>
    </dxf>
  </rfmt>
  <rcc rId="5860" sId="8">
    <nc r="AA36">
      <f>W36*Y36*R36/Z36 / AB60</f>
    </nc>
  </rcc>
  <rfmt sheetId="8" sqref="AA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36" start="0" length="0">
    <dxf>
      <fill>
        <patternFill patternType="solid">
          <bgColor rgb="FFF2F2F2"/>
        </patternFill>
      </fill>
    </dxf>
  </rfmt>
  <rfmt sheetId="8" sqref="AA36" start="0" length="2147483647">
    <dxf>
      <font/>
    </dxf>
  </rfmt>
  <rfmt sheetId="8" sqref="AA36" start="0" length="2147483647">
    <dxf>
      <font/>
    </dxf>
  </rfmt>
  <rcc rId="5861" sId="8" numFmtId="4">
    <oc r="J37">
      <v>92821</v>
    </oc>
    <nc r="J37">
      <v>202762</v>
    </nc>
  </rcc>
  <rcc rId="5862" sId="8" numFmtId="4">
    <oc r="Y37">
      <v>92821</v>
    </oc>
    <nc r="Y37">
      <v>202762</v>
    </nc>
  </rcc>
  <rrc rId="5863" sId="8" ref="A41:XFD41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41:AB41" start="0" length="0">
    <dxf>
      <fill>
        <patternFill patternType="none">
          <bgColor indexed="65"/>
        </patternFill>
      </fill>
    </dxf>
  </rfmt>
  <rfmt sheetId="8" sqref="A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41" start="0" length="2147483647">
    <dxf>
      <font/>
    </dxf>
  </rfmt>
  <rfmt sheetId="8" sqref="A41" start="0" length="2147483647">
    <dxf>
      <font/>
    </dxf>
  </rfmt>
  <rfmt sheetId="8" sqref="B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1" start="0" length="2147483647">
    <dxf>
      <font/>
    </dxf>
  </rfmt>
  <rfmt sheetId="8" sqref="B41" start="0" length="2147483647">
    <dxf>
      <font/>
    </dxf>
  </rfmt>
  <rfmt sheetId="8" sqref="C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1" start="0" length="2147483647">
    <dxf>
      <font/>
    </dxf>
  </rfmt>
  <rfmt sheetId="8" sqref="C41" start="0" length="2147483647">
    <dxf>
      <font/>
    </dxf>
  </rfmt>
  <rfmt sheetId="8" sqref="D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1" start="0" length="2147483647">
    <dxf>
      <font/>
    </dxf>
  </rfmt>
  <rfmt sheetId="8" sqref="D41" start="0" length="2147483647">
    <dxf>
      <font/>
    </dxf>
  </rfmt>
  <rfmt sheetId="8" sqref="E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1" start="0" length="2147483647">
    <dxf>
      <font/>
    </dxf>
  </rfmt>
  <rfmt sheetId="8" sqref="E41" start="0" length="2147483647">
    <dxf>
      <font/>
    </dxf>
  </rfmt>
  <rfmt sheetId="8" sqref="F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1" start="0" length="2147483647">
    <dxf>
      <font/>
    </dxf>
  </rfmt>
  <rfmt sheetId="8" sqref="F41" start="0" length="2147483647">
    <dxf>
      <font/>
    </dxf>
  </rfmt>
  <rfmt sheetId="8" sqref="G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1" start="0" length="2147483647">
    <dxf>
      <font/>
    </dxf>
  </rfmt>
  <rfmt sheetId="8" sqref="G41" start="0" length="2147483647">
    <dxf>
      <font/>
    </dxf>
  </rfmt>
  <rfmt sheetId="8" sqref="H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1" start="0" length="2147483647">
    <dxf>
      <font/>
    </dxf>
  </rfmt>
  <rfmt sheetId="8" sqref="H41" start="0" length="2147483647">
    <dxf>
      <font/>
    </dxf>
  </rfmt>
  <rfmt sheetId="8" sqref="I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1" start="0" length="2147483647">
    <dxf>
      <font/>
    </dxf>
  </rfmt>
  <rfmt sheetId="8" sqref="I41" start="0" length="2147483647">
    <dxf>
      <font/>
    </dxf>
  </rfmt>
  <rfmt sheetId="8" sqref="J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1" start="0" length="2147483647">
    <dxf>
      <font/>
    </dxf>
  </rfmt>
  <rfmt sheetId="8" sqref="J41" start="0" length="2147483647">
    <dxf>
      <font/>
    </dxf>
  </rfmt>
  <rfmt sheetId="8" sqref="K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1" start="0" length="2147483647">
    <dxf>
      <font/>
    </dxf>
  </rfmt>
  <rfmt sheetId="8" sqref="K41" start="0" length="2147483647">
    <dxf>
      <font/>
    </dxf>
  </rfmt>
  <rfmt sheetId="8" sqref="L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1" start="0" length="2147483647">
    <dxf>
      <font/>
    </dxf>
  </rfmt>
  <rfmt sheetId="8" sqref="L41" start="0" length="2147483647">
    <dxf>
      <font/>
    </dxf>
  </rfmt>
  <rfmt sheetId="8" sqref="M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1" start="0" length="2147483647">
    <dxf>
      <font/>
    </dxf>
  </rfmt>
  <rfmt sheetId="8" sqref="M41" start="0" length="2147483647">
    <dxf>
      <font/>
    </dxf>
  </rfmt>
  <rfmt sheetId="8" sqref="N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1" start="0" length="2147483647">
    <dxf>
      <font/>
    </dxf>
  </rfmt>
  <rfmt sheetId="8" sqref="N41" start="0" length="2147483647">
    <dxf>
      <font/>
    </dxf>
  </rfmt>
  <rfmt sheetId="8" sqref="O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1" start="0" length="2147483647">
    <dxf>
      <font/>
    </dxf>
  </rfmt>
  <rfmt sheetId="8" sqref="O41" start="0" length="2147483647">
    <dxf>
      <font/>
    </dxf>
  </rfmt>
  <rfmt sheetId="8" sqref="P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1" start="0" length="2147483647">
    <dxf>
      <font/>
    </dxf>
  </rfmt>
  <rfmt sheetId="8" sqref="P41" start="0" length="2147483647">
    <dxf>
      <font/>
    </dxf>
  </rfmt>
  <rfmt sheetId="8" sqref="Q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1" start="0" length="2147483647">
    <dxf>
      <font/>
    </dxf>
  </rfmt>
  <rfmt sheetId="8" sqref="Q41" start="0" length="2147483647">
    <dxf>
      <font/>
    </dxf>
  </rfmt>
  <rfmt sheetId="8" sqref="R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1" start="0" length="2147483647">
    <dxf>
      <font/>
    </dxf>
  </rfmt>
  <rfmt sheetId="8" sqref="R41" start="0" length="2147483647">
    <dxf>
      <font/>
    </dxf>
  </rfmt>
  <rfmt sheetId="8" sqref="S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1" start="0" length="2147483647">
    <dxf>
      <font/>
    </dxf>
  </rfmt>
  <rfmt sheetId="8" sqref="S41" start="0" length="2147483647">
    <dxf>
      <font/>
    </dxf>
  </rfmt>
  <rfmt sheetId="8" sqref="T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1" start="0" length="2147483647">
    <dxf>
      <font/>
    </dxf>
  </rfmt>
  <rfmt sheetId="8" sqref="T41" start="0" length="2147483647">
    <dxf>
      <font/>
    </dxf>
  </rfmt>
  <rfmt sheetId="8" sqref="U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41" start="0" length="2147483647">
    <dxf>
      <font/>
    </dxf>
  </rfmt>
  <rfmt sheetId="8" sqref="U41" start="0" length="2147483647">
    <dxf>
      <font/>
    </dxf>
  </rfmt>
  <rfmt sheetId="8" sqref="V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1" start="0" length="0">
    <dxf>
      <fill>
        <patternFill patternType="solid">
          <bgColor rgb="FFF2F2F2"/>
        </patternFill>
      </fill>
    </dxf>
  </rfmt>
  <rfmt sheetId="8" sqref="V41" start="0" length="2147483647">
    <dxf>
      <font/>
    </dxf>
  </rfmt>
  <rfmt sheetId="8" sqref="V41" start="0" length="2147483647">
    <dxf>
      <font/>
    </dxf>
  </rfmt>
  <rfmt sheetId="8" sqref="W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1" start="0" length="0">
    <dxf>
      <fill>
        <patternFill patternType="solid">
          <bgColor rgb="FFF2F2F2"/>
        </patternFill>
      </fill>
    </dxf>
  </rfmt>
  <rfmt sheetId="8" sqref="W41" start="0" length="2147483647">
    <dxf>
      <font/>
    </dxf>
  </rfmt>
  <rfmt sheetId="8" sqref="W41" start="0" length="2147483647">
    <dxf>
      <font/>
    </dxf>
  </rfmt>
  <rfmt sheetId="8" sqref="X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1" start="0" length="0">
    <dxf>
      <fill>
        <patternFill patternType="solid">
          <bgColor rgb="FFF2F2F2"/>
        </patternFill>
      </fill>
    </dxf>
  </rfmt>
  <rfmt sheetId="8" sqref="X41" start="0" length="2147483647">
    <dxf>
      <font/>
    </dxf>
  </rfmt>
  <rfmt sheetId="8" sqref="X41" start="0" length="2147483647">
    <dxf>
      <font/>
    </dxf>
  </rfmt>
  <rfmt sheetId="8" sqref="Y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1" start="0" length="0">
    <dxf>
      <fill>
        <patternFill patternType="solid">
          <bgColor rgb="FFF2F2F2"/>
        </patternFill>
      </fill>
    </dxf>
  </rfmt>
  <rfmt sheetId="8" sqref="Y41" start="0" length="2147483647">
    <dxf>
      <font/>
    </dxf>
  </rfmt>
  <rfmt sheetId="8" sqref="Y41" start="0" length="2147483647">
    <dxf>
      <font/>
    </dxf>
  </rfmt>
  <rfmt sheetId="8" sqref="Z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1" start="0" length="0">
    <dxf>
      <fill>
        <patternFill patternType="solid">
          <bgColor rgb="FFF2F2F2"/>
        </patternFill>
      </fill>
    </dxf>
  </rfmt>
  <rfmt sheetId="8" sqref="Z41" start="0" length="2147483647">
    <dxf>
      <font/>
    </dxf>
  </rfmt>
  <rfmt sheetId="8" sqref="Z41" start="0" length="2147483647">
    <dxf>
      <font/>
    </dxf>
  </rfmt>
  <rfmt sheetId="8" sqref="AA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1" start="0" length="0">
    <dxf>
      <fill>
        <patternFill patternType="solid">
          <bgColor rgb="FFF2F2F2"/>
        </patternFill>
      </fill>
    </dxf>
  </rfmt>
  <rfmt sheetId="8" sqref="AA41" start="0" length="2147483647">
    <dxf>
      <font/>
    </dxf>
  </rfmt>
  <rfmt sheetId="8" sqref="AA41" start="0" length="2147483647">
    <dxf>
      <font/>
    </dxf>
  </rfmt>
  <rfmt sheetId="8" sqref="AB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41" start="0" length="0">
    <dxf>
      <fill>
        <patternFill patternType="solid">
          <bgColor rgb="FFF2F2F2"/>
        </patternFill>
      </fill>
    </dxf>
  </rfmt>
  <rfmt sheetId="8" sqref="AB41" start="0" length="2147483647">
    <dxf>
      <font/>
    </dxf>
  </rfmt>
  <rfmt sheetId="8" sqref="AB41" start="0" length="2147483647">
    <dxf>
      <font/>
    </dxf>
  </rfmt>
  <rcc rId="5864" sId="8">
    <nc r="B41">
      <v>28421</v>
    </nc>
  </rcc>
  <rfmt sheetId="8" sqref="B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1" start="0" length="2147483647">
    <dxf>
      <font/>
    </dxf>
  </rfmt>
  <rfmt sheetId="8" sqref="B41" start="0" length="2147483647">
    <dxf>
      <font/>
    </dxf>
  </rfmt>
  <rcc rId="5865" sId="8">
    <nc r="C41" t="inlineStr">
      <is>
        <t>JSE LN Equity</t>
      </is>
    </nc>
  </rcc>
  <rfmt sheetId="8" sqref="C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1" start="0" length="2147483647">
    <dxf>
      <font/>
    </dxf>
  </rfmt>
  <rfmt sheetId="8" sqref="C41" start="0" length="2147483647">
    <dxf>
      <font/>
    </dxf>
  </rfmt>
  <rcc rId="5866" sId="8">
    <nc r="E41" t="inlineStr">
      <is>
        <t>Jadestone Energy</t>
      </is>
    </nc>
  </rcc>
  <rfmt sheetId="8" sqref="E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1" start="0" length="2147483647">
    <dxf>
      <font/>
    </dxf>
  </rfmt>
  <rfmt sheetId="8" sqref="E41" start="0" length="2147483647">
    <dxf>
      <font/>
    </dxf>
  </rfmt>
  <rcc rId="5867" sId="8">
    <nc r="D41">
      <f>_xll.BDP(C41,$D$3)</f>
    </nc>
  </rcc>
  <rfmt sheetId="8" sqref="D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1" start="0" length="2147483647">
    <dxf>
      <font/>
    </dxf>
  </rfmt>
  <rfmt sheetId="8" sqref="D41" start="0" length="2147483647">
    <dxf>
      <font/>
    </dxf>
  </rfmt>
  <rcc rId="5868" sId="8">
    <nc r="F41">
      <f>_xll.BDP(C41,$F$3)</f>
    </nc>
  </rcc>
  <rfmt sheetId="8" sqref="F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1" start="0" length="2147483647">
    <dxf>
      <font/>
    </dxf>
  </rfmt>
  <rfmt sheetId="8" sqref="F41" start="0" length="2147483647">
    <dxf>
      <font/>
    </dxf>
  </rfmt>
  <rcc rId="5869" sId="8">
    <nc r="G41">
      <f>_xll.BDP(C41,$G$3)</f>
    </nc>
  </rcc>
  <rfmt sheetId="8" sqref="G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1" start="0" length="2147483647">
    <dxf>
      <font/>
    </dxf>
  </rfmt>
  <rfmt sheetId="8" sqref="G41" start="0" length="2147483647">
    <dxf>
      <font/>
    </dxf>
  </rfmt>
  <rcc rId="5870" sId="8">
    <nc r="V41">
      <f>_xll.BDH(C41,$V$3,$D$1,$D$1)</f>
    </nc>
  </rcc>
  <rfmt sheetId="8" sqref="V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1" start="0" length="0">
    <dxf>
      <fill>
        <patternFill patternType="solid">
          <bgColor rgb="FFF2F2F2"/>
        </patternFill>
      </fill>
    </dxf>
  </rfmt>
  <rfmt sheetId="8" sqref="V41" start="0" length="2147483647">
    <dxf>
      <font/>
    </dxf>
  </rfmt>
  <rfmt sheetId="8" sqref="V41" start="0" length="2147483647">
    <dxf>
      <font/>
    </dxf>
  </rfmt>
  <rcc rId="5871" sId="8">
    <nc r="H41">
      <f>IF(OR(OR(G41="#N/A N/A",G41="#N/A Real Time"),OR(F41="#N/A N/A",F41="#N/A Real Time")),0,  G41 - F41)</f>
    </nc>
  </rcc>
  <rfmt sheetId="8" sqref="H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1" start="0" length="2147483647">
    <dxf>
      <font/>
    </dxf>
  </rfmt>
  <rfmt sheetId="8" sqref="H41" start="0" length="2147483647">
    <dxf>
      <font/>
    </dxf>
  </rfmt>
  <rcc rId="5872" sId="8">
    <nc r="I41">
      <f>IF(OR(F41=0,F41="#N/A N/A"),0,H41 / F41*100)</f>
    </nc>
  </rcc>
  <rfmt sheetId="8" sqref="I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1" start="0" length="2147483647">
    <dxf>
      <font/>
    </dxf>
  </rfmt>
  <rfmt sheetId="8" sqref="I41" start="0" length="2147483647">
    <dxf>
      <font/>
    </dxf>
  </rfmt>
  <rcc rId="5873" sId="8" numFmtId="4">
    <nc r="J41">
      <v>4413225</v>
    </nc>
  </rcc>
  <rfmt sheetId="8" sqref="J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1" start="0" length="2147483647">
    <dxf>
      <font/>
    </dxf>
  </rfmt>
  <rfmt sheetId="8" sqref="J41" start="0" length="2147483647">
    <dxf>
      <font/>
    </dxf>
  </rfmt>
  <rcc rId="5874" sId="8">
    <nc r="K41">
      <f>CONCATENATE(D61,D41, " Curncy")</f>
    </nc>
  </rcc>
  <rfmt sheetId="8" sqref="K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1" start="0" length="2147483647">
    <dxf>
      <font/>
    </dxf>
  </rfmt>
  <rfmt sheetId="8" sqref="K41" start="0" length="2147483647">
    <dxf>
      <font/>
    </dxf>
  </rfmt>
  <rcc rId="5875" sId="8">
    <nc r="L41">
      <f>IF(D41 = D61,1,_xll.BDP(K41,$L$3))</f>
    </nc>
  </rcc>
  <rfmt sheetId="8" sqref="L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1" start="0" length="2147483647">
    <dxf>
      <font/>
    </dxf>
  </rfmt>
  <rfmt sheetId="8" sqref="L41" start="0" length="2147483647">
    <dxf>
      <font/>
    </dxf>
  </rfmt>
  <rcc rId="5876" sId="8">
    <nc r="M41">
      <f>IF(D41 = D61,1,_xll.BDP(K41,$M$3)*L41)</f>
    </nc>
  </rcc>
  <rfmt sheetId="8" sqref="M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1" start="0" length="2147483647">
    <dxf>
      <font/>
    </dxf>
  </rfmt>
  <rfmt sheetId="8" sqref="M41" start="0" length="2147483647">
    <dxf>
      <font/>
    </dxf>
  </rfmt>
  <rcc rId="5877" sId="8">
    <nc r="N41">
      <f>H41*J41*R41/M41</f>
    </nc>
  </rcc>
  <rfmt sheetId="8" sqref="N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1" start="0" length="2147483647">
    <dxf>
      <font/>
    </dxf>
  </rfmt>
  <rfmt sheetId="8" sqref="N41" start="0" length="2147483647">
    <dxf>
      <font/>
    </dxf>
  </rfmt>
  <rcc rId="5878" sId="8">
    <nc r="O41">
      <f>N41 / U61</f>
    </nc>
  </rcc>
  <rfmt sheetId="8" sqref="O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1" start="0" length="2147483647">
    <dxf>
      <font/>
    </dxf>
  </rfmt>
  <rfmt sheetId="8" sqref="O41" start="0" length="2147483647">
    <dxf>
      <font/>
    </dxf>
  </rfmt>
  <rcc rId="5879" sId="8">
    <nc r="P41">
      <f>IF(J41=0,0,G41*J41*R41/M41)</f>
    </nc>
  </rcc>
  <rfmt sheetId="8" sqref="P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1" start="0" length="2147483647">
    <dxf>
      <font/>
    </dxf>
  </rfmt>
  <rfmt sheetId="8" sqref="P41" start="0" length="2147483647">
    <dxf>
      <font/>
    </dxf>
  </rfmt>
  <rcc rId="5880" sId="8">
    <nc r="Q41">
      <f>P41 / U61*100</f>
    </nc>
  </rcc>
  <rfmt sheetId="8" sqref="Q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1" start="0" length="2147483647">
    <dxf>
      <font/>
    </dxf>
  </rfmt>
  <rfmt sheetId="8" sqref="Q41" start="0" length="2147483647">
    <dxf>
      <font/>
    </dxf>
  </rfmt>
  <rcc rId="5881" sId="8">
    <nc r="R41">
      <f>IF(EXACT(D41,UPPER(D41)),1,0.01)/T41</f>
    </nc>
  </rcc>
  <rfmt sheetId="8" sqref="R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1" start="0" length="2147483647">
    <dxf>
      <font/>
    </dxf>
  </rfmt>
  <rfmt sheetId="8" sqref="R41" start="0" length="2147483647">
    <dxf>
      <font/>
    </dxf>
  </rfmt>
  <rcc rId="5882" sId="8">
    <nc r="S41">
      <v>0</v>
    </nc>
  </rcc>
  <rfmt sheetId="8" sqref="S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1" start="0" length="2147483647">
    <dxf>
      <font/>
    </dxf>
  </rfmt>
  <rfmt sheetId="8" sqref="S41" start="0" length="2147483647">
    <dxf>
      <font/>
    </dxf>
  </rfmt>
  <rcc rId="5883" sId="8">
    <nc r="T41">
      <v>1</v>
    </nc>
  </rcc>
  <rfmt sheetId="8" sqref="T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1" start="0" length="2147483647">
    <dxf>
      <font/>
    </dxf>
  </rfmt>
  <rfmt sheetId="8" sqref="T41" start="0" length="2147483647">
    <dxf>
      <font/>
    </dxf>
  </rfmt>
  <rcc rId="5884" sId="8">
    <nc r="W41">
      <f>IF(OR(OR(F41="#N/A N/A",F41="#N/A Real Time"),OR(V41="#N/A N/A",V41="#N/A Real Time")),0,  F41 - V41)</f>
    </nc>
  </rcc>
  <rfmt sheetId="8" sqref="W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1" start="0" length="0">
    <dxf>
      <fill>
        <patternFill patternType="solid">
          <bgColor rgb="FFF2F2F2"/>
        </patternFill>
      </fill>
    </dxf>
  </rfmt>
  <rfmt sheetId="8" sqref="W41" start="0" length="2147483647">
    <dxf>
      <font/>
    </dxf>
  </rfmt>
  <rfmt sheetId="8" sqref="W41" start="0" length="2147483647">
    <dxf>
      <font/>
    </dxf>
  </rfmt>
  <rcc rId="5885" sId="8">
    <nc r="X41">
      <f>IF(OR(V41=0,V41="#N/A N/A"),0,W41 / V41*100)</f>
    </nc>
  </rcc>
  <rfmt sheetId="8" sqref="X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1" start="0" length="0">
    <dxf>
      <fill>
        <patternFill patternType="solid">
          <bgColor rgb="FFF2F2F2"/>
        </patternFill>
      </fill>
    </dxf>
  </rfmt>
  <rfmt sheetId="8" sqref="X41" start="0" length="2147483647">
    <dxf>
      <font/>
    </dxf>
  </rfmt>
  <rfmt sheetId="8" sqref="X41" start="0" length="2147483647">
    <dxf>
      <font/>
    </dxf>
  </rfmt>
  <rcc rId="5886" sId="8" numFmtId="4">
    <nc r="Y41">
      <v>4413225</v>
    </nc>
  </rcc>
  <rfmt sheetId="8" sqref="Y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1" start="0" length="0">
    <dxf>
      <fill>
        <patternFill patternType="solid">
          <bgColor rgb="FFF2F2F2"/>
        </patternFill>
      </fill>
    </dxf>
  </rfmt>
  <rfmt sheetId="8" sqref="Y41" start="0" length="2147483647">
    <dxf>
      <font/>
    </dxf>
  </rfmt>
  <rfmt sheetId="8" sqref="Y41" start="0" length="2147483647">
    <dxf>
      <font/>
    </dxf>
  </rfmt>
  <rcc rId="5887" sId="8">
    <nc r="Z41">
      <f>IF(D41 = D61,1,_xll.BDP(K41,$Z$3)*L41)</f>
    </nc>
  </rcc>
  <rfmt sheetId="8" sqref="Z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1" start="0" length="0">
    <dxf>
      <fill>
        <patternFill patternType="solid">
          <bgColor rgb="FFF2F2F2"/>
        </patternFill>
      </fill>
    </dxf>
  </rfmt>
  <rfmt sheetId="8" sqref="Z41" start="0" length="2147483647">
    <dxf>
      <font/>
    </dxf>
  </rfmt>
  <rfmt sheetId="8" sqref="Z41" start="0" length="2147483647">
    <dxf>
      <font/>
    </dxf>
  </rfmt>
  <rcc rId="5888" sId="8">
    <nc r="AA41">
      <f>W41*Y41*R41/Z41 / AB61</f>
    </nc>
  </rcc>
  <rfmt sheetId="8" sqref="AA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1" start="0" length="0">
    <dxf>
      <fill>
        <patternFill patternType="solid">
          <bgColor rgb="FFF2F2F2"/>
        </patternFill>
      </fill>
    </dxf>
  </rfmt>
  <rfmt sheetId="8" sqref="AA41" start="0" length="2147483647">
    <dxf>
      <font/>
    </dxf>
  </rfmt>
  <rfmt sheetId="8" sqref="AA41" start="0" length="2147483647">
    <dxf>
      <font/>
    </dxf>
  </rfmt>
  <rcc rId="5889" sId="8" numFmtId="4">
    <oc r="J42">
      <v>3701003</v>
    </oc>
    <nc r="J42">
      <v>2510136</v>
    </nc>
  </rcc>
  <rcc rId="5890" sId="8" numFmtId="4">
    <oc r="Y42">
      <v>3701003</v>
    </oc>
    <nc r="Y42">
      <v>2510136</v>
    </nc>
  </rcc>
  <rcc rId="5891" sId="8" numFmtId="4">
    <oc r="J44">
      <v>162586</v>
    </oc>
    <nc r="J44">
      <v>166646</v>
    </nc>
  </rcc>
  <rcc rId="5892" sId="8" numFmtId="4">
    <oc r="Y44">
      <v>162586</v>
    </oc>
    <nc r="Y44">
      <v>189946</v>
    </nc>
  </rcc>
  <rrc rId="5893" sId="8" ref="A47:XFD47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47:AB47" start="0" length="0">
    <dxf>
      <fill>
        <patternFill patternType="none">
          <bgColor indexed="65"/>
        </patternFill>
      </fill>
    </dxf>
  </rfmt>
  <rfmt sheetId="8" sqref="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47" start="0" length="2147483647">
    <dxf>
      <font/>
    </dxf>
  </rfmt>
  <rfmt sheetId="8" sqref="A47" start="0" length="2147483647">
    <dxf>
      <font/>
    </dxf>
  </rfmt>
  <rfmt sheetId="8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7" start="0" length="2147483647">
    <dxf>
      <font/>
    </dxf>
  </rfmt>
  <rfmt sheetId="8" sqref="B47" start="0" length="2147483647">
    <dxf>
      <font/>
    </dxf>
  </rfmt>
  <rfmt sheetId="8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7" start="0" length="2147483647">
    <dxf>
      <font/>
    </dxf>
  </rfmt>
  <rfmt sheetId="8" sqref="C47" start="0" length="2147483647">
    <dxf>
      <font/>
    </dxf>
  </rfmt>
  <rfmt sheetId="8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7" start="0" length="2147483647">
    <dxf>
      <font/>
    </dxf>
  </rfmt>
  <rfmt sheetId="8" sqref="D47" start="0" length="2147483647">
    <dxf>
      <font/>
    </dxf>
  </rfmt>
  <rfmt sheetId="8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7" start="0" length="2147483647">
    <dxf>
      <font/>
    </dxf>
  </rfmt>
  <rfmt sheetId="8" sqref="E47" start="0" length="2147483647">
    <dxf>
      <font/>
    </dxf>
  </rfmt>
  <rfmt sheetId="8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7" start="0" length="2147483647">
    <dxf>
      <font/>
    </dxf>
  </rfmt>
  <rfmt sheetId="8" sqref="F47" start="0" length="2147483647">
    <dxf>
      <font/>
    </dxf>
  </rfmt>
  <rfmt sheetId="8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7" start="0" length="2147483647">
    <dxf>
      <font/>
    </dxf>
  </rfmt>
  <rfmt sheetId="8" sqref="G47" start="0" length="2147483647">
    <dxf>
      <font/>
    </dxf>
  </rfmt>
  <rfmt sheetId="8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7" start="0" length="2147483647">
    <dxf>
      <font/>
    </dxf>
  </rfmt>
  <rfmt sheetId="8" sqref="H47" start="0" length="2147483647">
    <dxf>
      <font/>
    </dxf>
  </rfmt>
  <rfmt sheetId="8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7" start="0" length="2147483647">
    <dxf>
      <font/>
    </dxf>
  </rfmt>
  <rfmt sheetId="8" sqref="I47" start="0" length="2147483647">
    <dxf>
      <font/>
    </dxf>
  </rfmt>
  <rfmt sheetId="8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7" start="0" length="2147483647">
    <dxf>
      <font/>
    </dxf>
  </rfmt>
  <rfmt sheetId="8" sqref="J47" start="0" length="2147483647">
    <dxf>
      <font/>
    </dxf>
  </rfmt>
  <rfmt sheetId="8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7" start="0" length="2147483647">
    <dxf>
      <font/>
    </dxf>
  </rfmt>
  <rfmt sheetId="8" sqref="K47" start="0" length="2147483647">
    <dxf>
      <font/>
    </dxf>
  </rfmt>
  <rfmt sheetId="8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7" start="0" length="2147483647">
    <dxf>
      <font/>
    </dxf>
  </rfmt>
  <rfmt sheetId="8" sqref="L47" start="0" length="2147483647">
    <dxf>
      <font/>
    </dxf>
  </rfmt>
  <rfmt sheetId="8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7" start="0" length="2147483647">
    <dxf>
      <font/>
    </dxf>
  </rfmt>
  <rfmt sheetId="8" sqref="M47" start="0" length="2147483647">
    <dxf>
      <font/>
    </dxf>
  </rfmt>
  <rfmt sheetId="8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7" start="0" length="2147483647">
    <dxf>
      <font/>
    </dxf>
  </rfmt>
  <rfmt sheetId="8" sqref="N47" start="0" length="2147483647">
    <dxf>
      <font/>
    </dxf>
  </rfmt>
  <rfmt sheetId="8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7" start="0" length="2147483647">
    <dxf>
      <font/>
    </dxf>
  </rfmt>
  <rfmt sheetId="8" sqref="O47" start="0" length="2147483647">
    <dxf>
      <font/>
    </dxf>
  </rfmt>
  <rfmt sheetId="8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7" start="0" length="2147483647">
    <dxf>
      <font/>
    </dxf>
  </rfmt>
  <rfmt sheetId="8" sqref="P47" start="0" length="2147483647">
    <dxf>
      <font/>
    </dxf>
  </rfmt>
  <rfmt sheetId="8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7" start="0" length="2147483647">
    <dxf>
      <font/>
    </dxf>
  </rfmt>
  <rfmt sheetId="8" sqref="Q47" start="0" length="2147483647">
    <dxf>
      <font/>
    </dxf>
  </rfmt>
  <rfmt sheetId="8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7" start="0" length="2147483647">
    <dxf>
      <font/>
    </dxf>
  </rfmt>
  <rfmt sheetId="8" sqref="R47" start="0" length="2147483647">
    <dxf>
      <font/>
    </dxf>
  </rfmt>
  <rfmt sheetId="8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7" start="0" length="2147483647">
    <dxf>
      <font/>
    </dxf>
  </rfmt>
  <rfmt sheetId="8" sqref="S47" start="0" length="2147483647">
    <dxf>
      <font/>
    </dxf>
  </rfmt>
  <rfmt sheetId="8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7" start="0" length="2147483647">
    <dxf>
      <font/>
    </dxf>
  </rfmt>
  <rfmt sheetId="8" sqref="T47" start="0" length="2147483647">
    <dxf>
      <font/>
    </dxf>
  </rfmt>
  <rfmt sheetId="8" sqref="U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47" start="0" length="2147483647">
    <dxf>
      <font/>
    </dxf>
  </rfmt>
  <rfmt sheetId="8" sqref="U47" start="0" length="2147483647">
    <dxf>
      <font/>
    </dxf>
  </rfmt>
  <rfmt sheetId="8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7" start="0" length="0">
    <dxf>
      <fill>
        <patternFill patternType="solid">
          <bgColor rgb="FFF2F2F2"/>
        </patternFill>
      </fill>
    </dxf>
  </rfmt>
  <rfmt sheetId="8" sqref="V47" start="0" length="2147483647">
    <dxf>
      <font/>
    </dxf>
  </rfmt>
  <rfmt sheetId="8" sqref="V47" start="0" length="2147483647">
    <dxf>
      <font/>
    </dxf>
  </rfmt>
  <rfmt sheetId="8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7" start="0" length="0">
    <dxf>
      <fill>
        <patternFill patternType="solid">
          <bgColor rgb="FFF2F2F2"/>
        </patternFill>
      </fill>
    </dxf>
  </rfmt>
  <rfmt sheetId="8" sqref="W47" start="0" length="2147483647">
    <dxf>
      <font/>
    </dxf>
  </rfmt>
  <rfmt sheetId="8" sqref="W47" start="0" length="2147483647">
    <dxf>
      <font/>
    </dxf>
  </rfmt>
  <rfmt sheetId="8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7" start="0" length="0">
    <dxf>
      <fill>
        <patternFill patternType="solid">
          <bgColor rgb="FFF2F2F2"/>
        </patternFill>
      </fill>
    </dxf>
  </rfmt>
  <rfmt sheetId="8" sqref="X47" start="0" length="2147483647">
    <dxf>
      <font/>
    </dxf>
  </rfmt>
  <rfmt sheetId="8" sqref="X47" start="0" length="2147483647">
    <dxf>
      <font/>
    </dxf>
  </rfmt>
  <rfmt sheetId="8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7" start="0" length="0">
    <dxf>
      <fill>
        <patternFill patternType="solid">
          <bgColor rgb="FFF2F2F2"/>
        </patternFill>
      </fill>
    </dxf>
  </rfmt>
  <rfmt sheetId="8" sqref="Y47" start="0" length="2147483647">
    <dxf>
      <font/>
    </dxf>
  </rfmt>
  <rfmt sheetId="8" sqref="Y47" start="0" length="2147483647">
    <dxf>
      <font/>
    </dxf>
  </rfmt>
  <rfmt sheetId="8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7" start="0" length="0">
    <dxf>
      <fill>
        <patternFill patternType="solid">
          <bgColor rgb="FFF2F2F2"/>
        </patternFill>
      </fill>
    </dxf>
  </rfmt>
  <rfmt sheetId="8" sqref="Z47" start="0" length="2147483647">
    <dxf>
      <font/>
    </dxf>
  </rfmt>
  <rfmt sheetId="8" sqref="Z47" start="0" length="2147483647">
    <dxf>
      <font/>
    </dxf>
  </rfmt>
  <rfmt sheetId="8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7" start="0" length="0">
    <dxf>
      <fill>
        <patternFill patternType="solid">
          <bgColor rgb="FFF2F2F2"/>
        </patternFill>
      </fill>
    </dxf>
  </rfmt>
  <rfmt sheetId="8" sqref="AA47" start="0" length="2147483647">
    <dxf>
      <font/>
    </dxf>
  </rfmt>
  <rfmt sheetId="8" sqref="AA47" start="0" length="2147483647">
    <dxf>
      <font/>
    </dxf>
  </rfmt>
  <rfmt sheetId="8" sqref="A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47" start="0" length="0">
    <dxf>
      <fill>
        <patternFill patternType="solid">
          <bgColor rgb="FFF2F2F2"/>
        </patternFill>
      </fill>
    </dxf>
  </rfmt>
  <rfmt sheetId="8" sqref="AB47" start="0" length="2147483647">
    <dxf>
      <font/>
    </dxf>
  </rfmt>
  <rfmt sheetId="8" sqref="AB47" start="0" length="2147483647">
    <dxf>
      <font/>
    </dxf>
  </rfmt>
  <rcc rId="5894" sId="8">
    <nc r="B47">
      <v>26475</v>
    </nc>
  </rcc>
  <rfmt sheetId="8" sqref="B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47" start="0" length="2147483647">
    <dxf>
      <font/>
    </dxf>
  </rfmt>
  <rfmt sheetId="8" sqref="B47" start="0" length="2147483647">
    <dxf>
      <font/>
    </dxf>
  </rfmt>
  <rcc rId="5895" sId="8">
    <nc r="C47" t="inlineStr">
      <is>
        <t>TSTR LN Equity</t>
      </is>
    </nc>
  </rcc>
  <rfmt sheetId="8" sqref="C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47" start="0" length="2147483647">
    <dxf>
      <font/>
    </dxf>
  </rfmt>
  <rfmt sheetId="8" sqref="C47" start="0" length="2147483647">
    <dxf>
      <font/>
    </dxf>
  </rfmt>
  <rcc rId="5896" sId="8">
    <nc r="E47" t="inlineStr">
      <is>
        <t>Tri-Star Resources</t>
      </is>
    </nc>
  </rcc>
  <rfmt sheetId="8" sqref="E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47" start="0" length="2147483647">
    <dxf>
      <font/>
    </dxf>
  </rfmt>
  <rfmt sheetId="8" sqref="E47" start="0" length="2147483647">
    <dxf>
      <font/>
    </dxf>
  </rfmt>
  <rcc rId="5897" sId="8">
    <nc r="D47">
      <f>_xll.BDP(C47,$D$3)</f>
    </nc>
  </rcc>
  <rfmt sheetId="8" sqref="D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47" start="0" length="2147483647">
    <dxf>
      <font/>
    </dxf>
  </rfmt>
  <rfmt sheetId="8" sqref="D47" start="0" length="2147483647">
    <dxf>
      <font/>
    </dxf>
  </rfmt>
  <rcc rId="5898" sId="8">
    <nc r="F47">
      <f>_xll.BDP(C47,$F$3)</f>
    </nc>
  </rcc>
  <rfmt sheetId="8" sqref="F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47" start="0" length="2147483647">
    <dxf>
      <font/>
    </dxf>
  </rfmt>
  <rfmt sheetId="8" sqref="F47" start="0" length="2147483647">
    <dxf>
      <font/>
    </dxf>
  </rfmt>
  <rcc rId="5899" sId="8">
    <nc r="G47">
      <f>_xll.BDP(C47,$G$3)</f>
    </nc>
  </rcc>
  <rfmt sheetId="8" sqref="G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47" start="0" length="2147483647">
    <dxf>
      <font/>
    </dxf>
  </rfmt>
  <rfmt sheetId="8" sqref="G47" start="0" length="2147483647">
    <dxf>
      <font/>
    </dxf>
  </rfmt>
  <rcc rId="5900" sId="8">
    <nc r="V47">
      <f>_xll.BDH(C47,$V$3,$D$1,$D$1)</f>
    </nc>
  </rcc>
  <rfmt sheetId="8" sqref="V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47" start="0" length="0">
    <dxf>
      <fill>
        <patternFill patternType="solid">
          <bgColor rgb="FFF2F2F2"/>
        </patternFill>
      </fill>
    </dxf>
  </rfmt>
  <rfmt sheetId="8" sqref="V47" start="0" length="2147483647">
    <dxf>
      <font/>
    </dxf>
  </rfmt>
  <rfmt sheetId="8" sqref="V47" start="0" length="2147483647">
    <dxf>
      <font/>
    </dxf>
  </rfmt>
  <rcc rId="5901" sId="8">
    <nc r="H47">
      <f>IF(OR(OR(G47="#N/A N/A",G47="#N/A Real Time"),OR(F47="#N/A N/A",F47="#N/A Real Time")),0,  G47 - F47)</f>
    </nc>
  </rcc>
  <rfmt sheetId="8" sqref="H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47" start="0" length="2147483647">
    <dxf>
      <font/>
    </dxf>
  </rfmt>
  <rfmt sheetId="8" sqref="H47" start="0" length="2147483647">
    <dxf>
      <font/>
    </dxf>
  </rfmt>
  <rcc rId="5902" sId="8">
    <nc r="I47">
      <f>IF(OR(F47=0,F47="#N/A N/A"),0,H47 / F47*100)</f>
    </nc>
  </rcc>
  <rfmt sheetId="8" sqref="I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47" start="0" length="2147483647">
    <dxf>
      <font/>
    </dxf>
  </rfmt>
  <rfmt sheetId="8" sqref="I47" start="0" length="2147483647">
    <dxf>
      <font/>
    </dxf>
  </rfmt>
  <rcc rId="5903" sId="8" numFmtId="4">
    <nc r="J47">
      <v>3178224</v>
    </nc>
  </rcc>
  <rfmt sheetId="8" sqref="J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47" start="0" length="2147483647">
    <dxf>
      <font/>
    </dxf>
  </rfmt>
  <rfmt sheetId="8" sqref="J47" start="0" length="2147483647">
    <dxf>
      <font/>
    </dxf>
  </rfmt>
  <rcc rId="5904" sId="8">
    <nc r="K47">
      <f>CONCATENATE(D62,D47, " Curncy")</f>
    </nc>
  </rcc>
  <rfmt sheetId="8" sqref="K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47" start="0" length="2147483647">
    <dxf>
      <font/>
    </dxf>
  </rfmt>
  <rfmt sheetId="8" sqref="K47" start="0" length="2147483647">
    <dxf>
      <font/>
    </dxf>
  </rfmt>
  <rcc rId="5905" sId="8">
    <nc r="L47">
      <f>IF(D47 = D62,1,_xll.BDP(K47,$L$3))</f>
    </nc>
  </rcc>
  <rfmt sheetId="8" sqref="L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47" start="0" length="2147483647">
    <dxf>
      <font/>
    </dxf>
  </rfmt>
  <rfmt sheetId="8" sqref="L47" start="0" length="2147483647">
    <dxf>
      <font/>
    </dxf>
  </rfmt>
  <rcc rId="5906" sId="8">
    <nc r="M47">
      <f>IF(D47 = D62,1,_xll.BDP(K47,$M$3)*L47)</f>
    </nc>
  </rcc>
  <rfmt sheetId="8" sqref="M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47" start="0" length="2147483647">
    <dxf>
      <font/>
    </dxf>
  </rfmt>
  <rfmt sheetId="8" sqref="M47" start="0" length="2147483647">
    <dxf>
      <font/>
    </dxf>
  </rfmt>
  <rcc rId="5907" sId="8">
    <nc r="N47">
      <f>H47*J47*R47/M47</f>
    </nc>
  </rcc>
  <rfmt sheetId="8" sqref="N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47" start="0" length="2147483647">
    <dxf>
      <font/>
    </dxf>
  </rfmt>
  <rfmt sheetId="8" sqref="N47" start="0" length="2147483647">
    <dxf>
      <font/>
    </dxf>
  </rfmt>
  <rcc rId="5908" sId="8">
    <nc r="O47">
      <f>N47 / U62</f>
    </nc>
  </rcc>
  <rfmt sheetId="8" sqref="O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47" start="0" length="2147483647">
    <dxf>
      <font/>
    </dxf>
  </rfmt>
  <rfmt sheetId="8" sqref="O47" start="0" length="2147483647">
    <dxf>
      <font/>
    </dxf>
  </rfmt>
  <rcc rId="5909" sId="8">
    <nc r="P47">
      <f>IF(J47=0,0,G47*J47*R47/M47)</f>
    </nc>
  </rcc>
  <rfmt sheetId="8" sqref="P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47" start="0" length="2147483647">
    <dxf>
      <font/>
    </dxf>
  </rfmt>
  <rfmt sheetId="8" sqref="P47" start="0" length="2147483647">
    <dxf>
      <font/>
    </dxf>
  </rfmt>
  <rcc rId="5910" sId="8">
    <nc r="Q47">
      <f>P47 / U62*100</f>
    </nc>
  </rcc>
  <rfmt sheetId="8" sqref="Q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47" start="0" length="2147483647">
    <dxf>
      <font/>
    </dxf>
  </rfmt>
  <rfmt sheetId="8" sqref="Q47" start="0" length="2147483647">
    <dxf>
      <font/>
    </dxf>
  </rfmt>
  <rcc rId="5911" sId="8">
    <nc r="R47">
      <f>IF(EXACT(D47,UPPER(D47)),1,0.01)/T47</f>
    </nc>
  </rcc>
  <rfmt sheetId="8" sqref="R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47" start="0" length="2147483647">
    <dxf>
      <font/>
    </dxf>
  </rfmt>
  <rfmt sheetId="8" sqref="R47" start="0" length="2147483647">
    <dxf>
      <font/>
    </dxf>
  </rfmt>
  <rcc rId="5912" sId="8">
    <nc r="S47">
      <v>0</v>
    </nc>
  </rcc>
  <rfmt sheetId="8" sqref="S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47" start="0" length="2147483647">
    <dxf>
      <font/>
    </dxf>
  </rfmt>
  <rfmt sheetId="8" sqref="S47" start="0" length="2147483647">
    <dxf>
      <font/>
    </dxf>
  </rfmt>
  <rcc rId="5913" sId="8">
    <nc r="T47">
      <v>1</v>
    </nc>
  </rcc>
  <rfmt sheetId="8" sqref="T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47" start="0" length="2147483647">
    <dxf>
      <font/>
    </dxf>
  </rfmt>
  <rfmt sheetId="8" sqref="T47" start="0" length="2147483647">
    <dxf>
      <font/>
    </dxf>
  </rfmt>
  <rcc rId="5914" sId="8">
    <nc r="W47">
      <f>IF(OR(OR(F47="#N/A N/A",F47="#N/A Real Time"),OR(V47="#N/A N/A",V47="#N/A Real Time")),0,  F47 - V47)</f>
    </nc>
  </rcc>
  <rfmt sheetId="8" sqref="W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47" start="0" length="0">
    <dxf>
      <fill>
        <patternFill patternType="solid">
          <bgColor rgb="FFF2F2F2"/>
        </patternFill>
      </fill>
    </dxf>
  </rfmt>
  <rfmt sheetId="8" sqref="W47" start="0" length="2147483647">
    <dxf>
      <font/>
    </dxf>
  </rfmt>
  <rfmt sheetId="8" sqref="W47" start="0" length="2147483647">
    <dxf>
      <font/>
    </dxf>
  </rfmt>
  <rcc rId="5915" sId="8">
    <nc r="X47">
      <f>IF(OR(V47=0,V47="#N/A N/A"),0,W47 / V47*100)</f>
    </nc>
  </rcc>
  <rfmt sheetId="8" sqref="X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47" start="0" length="0">
    <dxf>
      <fill>
        <patternFill patternType="solid">
          <bgColor rgb="FFF2F2F2"/>
        </patternFill>
      </fill>
    </dxf>
  </rfmt>
  <rfmt sheetId="8" sqref="X47" start="0" length="2147483647">
    <dxf>
      <font/>
    </dxf>
  </rfmt>
  <rfmt sheetId="8" sqref="X47" start="0" length="2147483647">
    <dxf>
      <font/>
    </dxf>
  </rfmt>
  <rcc rId="5916" sId="8" numFmtId="4">
    <nc r="Y47">
      <v>3178224</v>
    </nc>
  </rcc>
  <rfmt sheetId="8" sqref="Y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47" start="0" length="0">
    <dxf>
      <fill>
        <patternFill patternType="solid">
          <bgColor rgb="FFF2F2F2"/>
        </patternFill>
      </fill>
    </dxf>
  </rfmt>
  <rfmt sheetId="8" sqref="Y47" start="0" length="2147483647">
    <dxf>
      <font/>
    </dxf>
  </rfmt>
  <rfmt sheetId="8" sqref="Y47" start="0" length="2147483647">
    <dxf>
      <font/>
    </dxf>
  </rfmt>
  <rcc rId="5917" sId="8">
    <nc r="Z47">
      <f>IF(D47 = D62,1,_xll.BDP(K47,$Z$3)*L47)</f>
    </nc>
  </rcc>
  <rfmt sheetId="8" sqref="Z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47" start="0" length="0">
    <dxf>
      <fill>
        <patternFill patternType="solid">
          <bgColor rgb="FFF2F2F2"/>
        </patternFill>
      </fill>
    </dxf>
  </rfmt>
  <rfmt sheetId="8" sqref="Z47" start="0" length="2147483647">
    <dxf>
      <font/>
    </dxf>
  </rfmt>
  <rfmt sheetId="8" sqref="Z47" start="0" length="2147483647">
    <dxf>
      <font/>
    </dxf>
  </rfmt>
  <rcc rId="5918" sId="8">
    <nc r="AA47">
      <f>W47*Y47*R47/Z47 / AB62</f>
    </nc>
  </rcc>
  <rfmt sheetId="8" sqref="AA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47" start="0" length="0">
    <dxf>
      <fill>
        <patternFill patternType="solid">
          <bgColor rgb="FFF2F2F2"/>
        </patternFill>
      </fill>
    </dxf>
  </rfmt>
  <rfmt sheetId="8" sqref="AA47" start="0" length="2147483647">
    <dxf>
      <font/>
    </dxf>
  </rfmt>
  <rfmt sheetId="8" sqref="AA47" start="0" length="2147483647">
    <dxf>
      <font/>
    </dxf>
  </rfmt>
  <rcc rId="5919" sId="8" numFmtId="4">
    <oc r="J49">
      <v>1506800</v>
    </oc>
    <nc r="J49">
      <v>891087</v>
    </nc>
  </rcc>
  <rcc rId="5920" sId="8" numFmtId="4">
    <oc r="Y49">
      <v>1506800</v>
    </oc>
    <nc r="Y49">
      <v>891087</v>
    </nc>
  </rcc>
  <rfmt sheetId="8" sqref="A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0" start="0" length="2147483647">
    <dxf>
      <font>
        <b/>
      </font>
    </dxf>
  </rfmt>
  <rfmt sheetId="8" sqref="A50" start="0" length="2147483647">
    <dxf>
      <font/>
    </dxf>
  </rfmt>
  <rfmt sheetId="8" sqref="A50" start="0" length="0">
    <dxf>
      <border>
        <left/>
        <right/>
        <top style="thin">
          <color indexed="64"/>
        </top>
        <bottom/>
      </border>
    </dxf>
  </rfmt>
  <rfmt sheetId="8" sqref="A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B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0" start="0" length="2147483647">
    <dxf>
      <font>
        <b/>
      </font>
    </dxf>
  </rfmt>
  <rfmt sheetId="8" sqref="B50" start="0" length="2147483647">
    <dxf>
      <font/>
    </dxf>
  </rfmt>
  <rfmt sheetId="8" sqref="B50" start="0" length="0">
    <dxf>
      <border>
        <left/>
        <right/>
        <top style="thin">
          <color indexed="64"/>
        </top>
        <bottom/>
      </border>
    </dxf>
  </rfmt>
  <rfmt sheetId="8" sqref="B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C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0" start="0" length="2147483647">
    <dxf>
      <font>
        <b/>
      </font>
    </dxf>
  </rfmt>
  <rfmt sheetId="8" sqref="C50" start="0" length="2147483647">
    <dxf>
      <font/>
    </dxf>
  </rfmt>
  <rfmt sheetId="8" sqref="C50" start="0" length="0">
    <dxf>
      <border>
        <left/>
        <right/>
        <top style="thin">
          <color indexed="64"/>
        </top>
        <bottom/>
      </border>
    </dxf>
  </rfmt>
  <rfmt sheetId="8" sqref="C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D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0" start="0" length="2147483647">
    <dxf>
      <font>
        <b/>
      </font>
    </dxf>
  </rfmt>
  <rfmt sheetId="8" sqref="D50" start="0" length="2147483647">
    <dxf>
      <font/>
    </dxf>
  </rfmt>
  <rfmt sheetId="8" sqref="D50" start="0" length="0">
    <dxf>
      <border>
        <left/>
        <right/>
        <top style="thin">
          <color indexed="64"/>
        </top>
        <bottom/>
      </border>
    </dxf>
  </rfmt>
  <rfmt sheetId="8" sqref="D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E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0" start="0" length="2147483647">
    <dxf>
      <font>
        <b/>
      </font>
    </dxf>
  </rfmt>
  <rfmt sheetId="8" sqref="E50" start="0" length="2147483647">
    <dxf>
      <font/>
    </dxf>
  </rfmt>
  <rfmt sheetId="8" sqref="E50" start="0" length="0">
    <dxf>
      <border>
        <left/>
        <right/>
        <top style="thin">
          <color indexed="64"/>
        </top>
        <bottom/>
      </border>
    </dxf>
  </rfmt>
  <rfmt sheetId="8" sqref="E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F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0" start="0" length="2147483647">
    <dxf>
      <font>
        <b/>
      </font>
    </dxf>
  </rfmt>
  <rfmt sheetId="8" sqref="F50" start="0" length="2147483647">
    <dxf>
      <font/>
    </dxf>
  </rfmt>
  <rfmt sheetId="8" sqref="F50" start="0" length="0">
    <dxf>
      <border>
        <left/>
        <right/>
        <top style="thin">
          <color indexed="64"/>
        </top>
        <bottom/>
      </border>
    </dxf>
  </rfmt>
  <rfmt sheetId="8" sqref="F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G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0" start="0" length="2147483647">
    <dxf>
      <font>
        <b/>
      </font>
    </dxf>
  </rfmt>
  <rfmt sheetId="8" sqref="G50" start="0" length="2147483647">
    <dxf>
      <font/>
    </dxf>
  </rfmt>
  <rfmt sheetId="8" sqref="G50" start="0" length="0">
    <dxf>
      <border>
        <left/>
        <right/>
        <top style="thin">
          <color indexed="64"/>
        </top>
        <bottom/>
      </border>
    </dxf>
  </rfmt>
  <rfmt sheetId="8" sqref="G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H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0" start="0" length="2147483647">
    <dxf>
      <font>
        <b/>
      </font>
    </dxf>
  </rfmt>
  <rfmt sheetId="8" sqref="H50" start="0" length="2147483647">
    <dxf>
      <font/>
    </dxf>
  </rfmt>
  <rfmt sheetId="8" sqref="H50" start="0" length="0">
    <dxf>
      <border>
        <left/>
        <right/>
        <top style="thin">
          <color indexed="64"/>
        </top>
        <bottom/>
      </border>
    </dxf>
  </rfmt>
  <rfmt sheetId="8" sqref="H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I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0" start="0" length="2147483647">
    <dxf>
      <font>
        <b/>
      </font>
    </dxf>
  </rfmt>
  <rfmt sheetId="8" sqref="I50" start="0" length="2147483647">
    <dxf>
      <font/>
    </dxf>
  </rfmt>
  <rfmt sheetId="8" sqref="I50" start="0" length="0">
    <dxf>
      <border>
        <left/>
        <right/>
        <top style="thin">
          <color indexed="64"/>
        </top>
        <bottom/>
      </border>
    </dxf>
  </rfmt>
  <rfmt sheetId="8" sqref="I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J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0" start="0" length="2147483647">
    <dxf>
      <font>
        <b/>
      </font>
    </dxf>
  </rfmt>
  <rfmt sheetId="8" sqref="J50" start="0" length="2147483647">
    <dxf>
      <font/>
    </dxf>
  </rfmt>
  <rfmt sheetId="8" sqref="J50" start="0" length="0">
    <dxf>
      <border>
        <left/>
        <right/>
        <top style="thin">
          <color indexed="64"/>
        </top>
        <bottom/>
      </border>
    </dxf>
  </rfmt>
  <rfmt sheetId="8" sqref="J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K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0" start="0" length="2147483647">
    <dxf>
      <font>
        <b/>
      </font>
    </dxf>
  </rfmt>
  <rfmt sheetId="8" sqref="K50" start="0" length="2147483647">
    <dxf>
      <font/>
    </dxf>
  </rfmt>
  <rfmt sheetId="8" sqref="K50" start="0" length="0">
    <dxf>
      <border>
        <left/>
        <right/>
        <top style="thin">
          <color indexed="64"/>
        </top>
        <bottom/>
      </border>
    </dxf>
  </rfmt>
  <rfmt sheetId="8" sqref="K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L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0" start="0" length="2147483647">
    <dxf>
      <font>
        <b/>
      </font>
    </dxf>
  </rfmt>
  <rfmt sheetId="8" sqref="L50" start="0" length="2147483647">
    <dxf>
      <font/>
    </dxf>
  </rfmt>
  <rfmt sheetId="8" sqref="L50" start="0" length="0">
    <dxf>
      <border>
        <left/>
        <right/>
        <top style="thin">
          <color indexed="64"/>
        </top>
        <bottom/>
      </border>
    </dxf>
  </rfmt>
  <rfmt sheetId="8" sqref="L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M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0" start="0" length="2147483647">
    <dxf>
      <font>
        <b/>
      </font>
    </dxf>
  </rfmt>
  <rfmt sheetId="8" sqref="M50" start="0" length="2147483647">
    <dxf>
      <font/>
    </dxf>
  </rfmt>
  <rfmt sheetId="8" sqref="M50" start="0" length="0">
    <dxf>
      <border>
        <left/>
        <right/>
        <top style="thin">
          <color indexed="64"/>
        </top>
        <bottom/>
      </border>
    </dxf>
  </rfmt>
  <rfmt sheetId="8" sqref="M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1" sId="8">
    <oc r="N50">
      <f xml:space="preserve"> SUM(N31:N49)</f>
    </oc>
    <nc r="N50">
      <f xml:space="preserve"> SUM(N31:N49)</f>
    </nc>
  </rcc>
  <rfmt sheetId="8" sqref="N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0" start="0" length="2147483647">
    <dxf>
      <font>
        <b/>
      </font>
    </dxf>
  </rfmt>
  <rfmt sheetId="8" sqref="N50" start="0" length="2147483647">
    <dxf>
      <font/>
    </dxf>
  </rfmt>
  <rfmt sheetId="8" sqref="N50" start="0" length="0">
    <dxf>
      <border>
        <left/>
        <right/>
        <top style="thin">
          <color indexed="64"/>
        </top>
        <bottom/>
      </border>
    </dxf>
  </rfmt>
  <rfmt sheetId="8" sqref="N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2" sId="8">
    <oc r="O50">
      <f xml:space="preserve"> SUM(O31:O49)</f>
    </oc>
    <nc r="O50">
      <f xml:space="preserve"> SUM(O31:O49)</f>
    </nc>
  </rcc>
  <rfmt sheetId="8" sqref="O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0" start="0" length="2147483647">
    <dxf>
      <font/>
    </dxf>
  </rfmt>
  <rfmt sheetId="8" sqref="O50" start="0" length="2147483647">
    <dxf>
      <font/>
    </dxf>
  </rfmt>
  <rfmt sheetId="8" sqref="O50" start="0" length="0">
    <dxf>
      <border>
        <left/>
        <right/>
        <top style="thin">
          <color indexed="64"/>
        </top>
        <bottom/>
      </border>
    </dxf>
  </rfmt>
  <rfmt sheetId="8" sqref="O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3" sId="8">
    <oc r="P50">
      <f xml:space="preserve"> SUM(P31:P49)</f>
    </oc>
    <nc r="P50">
      <f xml:space="preserve"> SUM(P31:P49)</f>
    </nc>
  </rcc>
  <rfmt sheetId="8" sqref="P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0" start="0" length="2147483647">
    <dxf>
      <font>
        <b/>
      </font>
    </dxf>
  </rfmt>
  <rfmt sheetId="8" sqref="P50" start="0" length="2147483647">
    <dxf>
      <font/>
    </dxf>
  </rfmt>
  <rfmt sheetId="8" sqref="P50" start="0" length="0">
    <dxf>
      <border>
        <left/>
        <right/>
        <top style="thin">
          <color indexed="64"/>
        </top>
        <bottom/>
      </border>
    </dxf>
  </rfmt>
  <rfmt sheetId="8" sqref="P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4" sId="8">
    <oc r="Q50">
      <f xml:space="preserve"> SUM(Q31:Q49)</f>
    </oc>
    <nc r="Q50">
      <f xml:space="preserve"> SUM(Q31:Q49)</f>
    </nc>
  </rcc>
  <rfmt sheetId="8" sqref="Q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0" start="0" length="2147483647">
    <dxf>
      <font>
        <b/>
      </font>
    </dxf>
  </rfmt>
  <rfmt sheetId="8" sqref="Q50" start="0" length="2147483647">
    <dxf>
      <font/>
    </dxf>
  </rfmt>
  <rfmt sheetId="8" sqref="Q50" start="0" length="0">
    <dxf>
      <border>
        <left/>
        <right/>
        <top style="thin">
          <color indexed="64"/>
        </top>
        <bottom/>
      </border>
    </dxf>
  </rfmt>
  <rfmt sheetId="8" sqref="Q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R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0" start="0" length="2147483647">
    <dxf>
      <font>
        <b/>
      </font>
    </dxf>
  </rfmt>
  <rfmt sheetId="8" sqref="R50" start="0" length="2147483647">
    <dxf>
      <font/>
    </dxf>
  </rfmt>
  <rfmt sheetId="8" sqref="R50" start="0" length="0">
    <dxf>
      <border>
        <left/>
        <right/>
        <top style="thin">
          <color indexed="64"/>
        </top>
        <bottom/>
      </border>
    </dxf>
  </rfmt>
  <rfmt sheetId="8" sqref="R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S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0" start="0" length="2147483647">
    <dxf>
      <font>
        <b/>
      </font>
    </dxf>
  </rfmt>
  <rfmt sheetId="8" sqref="S50" start="0" length="2147483647">
    <dxf>
      <font/>
    </dxf>
  </rfmt>
  <rfmt sheetId="8" sqref="S50" start="0" length="0">
    <dxf>
      <border>
        <left/>
        <right/>
        <top style="thin">
          <color indexed="64"/>
        </top>
        <bottom/>
      </border>
    </dxf>
  </rfmt>
  <rfmt sheetId="8" sqref="S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T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0" start="0" length="2147483647">
    <dxf>
      <font>
        <b/>
      </font>
    </dxf>
  </rfmt>
  <rfmt sheetId="8" sqref="T50" start="0" length="2147483647">
    <dxf>
      <font/>
    </dxf>
  </rfmt>
  <rfmt sheetId="8" sqref="T50" start="0" length="0">
    <dxf>
      <border>
        <left/>
        <right/>
        <top style="thin">
          <color indexed="64"/>
        </top>
        <bottom/>
      </border>
    </dxf>
  </rfmt>
  <rfmt sheetId="8" sqref="T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U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0" start="0" length="2147483647">
    <dxf>
      <font>
        <b/>
      </font>
    </dxf>
  </rfmt>
  <rfmt sheetId="8" sqref="U50" start="0" length="2147483647">
    <dxf>
      <font/>
    </dxf>
  </rfmt>
  <rfmt sheetId="8" sqref="U50" start="0" length="0">
    <dxf>
      <border>
        <left/>
        <right/>
        <top style="thin">
          <color indexed="64"/>
        </top>
        <bottom/>
      </border>
    </dxf>
  </rfmt>
  <rfmt sheetId="8" sqref="U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V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0" start="0" length="0">
    <dxf>
      <fill>
        <patternFill patternType="solid">
          <bgColor rgb="FFF2F2F2"/>
        </patternFill>
      </fill>
    </dxf>
  </rfmt>
  <rfmt sheetId="8" sqref="V50" start="0" length="2147483647">
    <dxf>
      <font>
        <b/>
      </font>
    </dxf>
  </rfmt>
  <rfmt sheetId="8" sqref="V50" start="0" length="2147483647">
    <dxf>
      <font/>
    </dxf>
  </rfmt>
  <rfmt sheetId="8" sqref="V50" start="0" length="0">
    <dxf>
      <border>
        <left/>
        <right/>
        <top style="thin">
          <color indexed="64"/>
        </top>
        <bottom/>
      </border>
    </dxf>
  </rfmt>
  <rfmt sheetId="8" sqref="V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W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0" start="0" length="0">
    <dxf>
      <fill>
        <patternFill patternType="solid">
          <bgColor rgb="FFF2F2F2"/>
        </patternFill>
      </fill>
    </dxf>
  </rfmt>
  <rfmt sheetId="8" sqref="W50" start="0" length="2147483647">
    <dxf>
      <font>
        <b/>
      </font>
    </dxf>
  </rfmt>
  <rfmt sheetId="8" sqref="W50" start="0" length="2147483647">
    <dxf>
      <font/>
    </dxf>
  </rfmt>
  <rfmt sheetId="8" sqref="W50" start="0" length="0">
    <dxf>
      <border>
        <left/>
        <right/>
        <top style="thin">
          <color indexed="64"/>
        </top>
        <bottom/>
      </border>
    </dxf>
  </rfmt>
  <rfmt sheetId="8" sqref="W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X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0" start="0" length="0">
    <dxf>
      <fill>
        <patternFill patternType="solid">
          <bgColor rgb="FFF2F2F2"/>
        </patternFill>
      </fill>
    </dxf>
  </rfmt>
  <rfmt sheetId="8" sqref="X50" start="0" length="2147483647">
    <dxf>
      <font>
        <b/>
      </font>
    </dxf>
  </rfmt>
  <rfmt sheetId="8" sqref="X50" start="0" length="2147483647">
    <dxf>
      <font/>
    </dxf>
  </rfmt>
  <rfmt sheetId="8" sqref="X50" start="0" length="0">
    <dxf>
      <border>
        <left/>
        <right/>
        <top style="thin">
          <color indexed="64"/>
        </top>
        <bottom/>
      </border>
    </dxf>
  </rfmt>
  <rfmt sheetId="8" sqref="X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Y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0" start="0" length="0">
    <dxf>
      <fill>
        <patternFill patternType="solid">
          <bgColor rgb="FFF2F2F2"/>
        </patternFill>
      </fill>
    </dxf>
  </rfmt>
  <rfmt sheetId="8" sqref="Y50" start="0" length="2147483647">
    <dxf>
      <font>
        <b/>
      </font>
    </dxf>
  </rfmt>
  <rfmt sheetId="8" sqref="Y50" start="0" length="2147483647">
    <dxf>
      <font/>
    </dxf>
  </rfmt>
  <rfmt sheetId="8" sqref="Y50" start="0" length="0">
    <dxf>
      <border>
        <left/>
        <right/>
        <top style="thin">
          <color indexed="64"/>
        </top>
        <bottom/>
      </border>
    </dxf>
  </rfmt>
  <rfmt sheetId="8" sqref="Y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Z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0" start="0" length="0">
    <dxf>
      <fill>
        <patternFill patternType="solid">
          <bgColor rgb="FFF2F2F2"/>
        </patternFill>
      </fill>
    </dxf>
  </rfmt>
  <rfmt sheetId="8" sqref="Z50" start="0" length="2147483647">
    <dxf>
      <font>
        <b/>
      </font>
    </dxf>
  </rfmt>
  <rfmt sheetId="8" sqref="Z50" start="0" length="2147483647">
    <dxf>
      <font/>
    </dxf>
  </rfmt>
  <rfmt sheetId="8" sqref="Z50" start="0" length="0">
    <dxf>
      <border>
        <left/>
        <right/>
        <top style="thin">
          <color indexed="64"/>
        </top>
        <bottom/>
      </border>
    </dxf>
  </rfmt>
  <rfmt sheetId="8" sqref="Z5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5925" sId="8">
    <oc r="AA50">
      <f xml:space="preserve"> SUM(AA31:AA49)</f>
    </oc>
    <nc r="AA50">
      <f xml:space="preserve"> SUM(AA31:AA49)</f>
    </nc>
  </rcc>
  <rfmt sheetId="8" sqref="AA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0" start="0" length="0">
    <dxf>
      <fill>
        <patternFill patternType="solid">
          <bgColor rgb="FFF2F2F2"/>
        </patternFill>
      </fill>
    </dxf>
  </rfmt>
  <rfmt sheetId="8" sqref="AA50" start="0" length="2147483647">
    <dxf>
      <font/>
    </dxf>
  </rfmt>
  <rfmt sheetId="8" sqref="AA50" start="0" length="2147483647">
    <dxf>
      <font/>
    </dxf>
  </rfmt>
  <rfmt sheetId="8" sqref="AA50" start="0" length="0">
    <dxf>
      <border>
        <left/>
        <right/>
        <top style="thin">
          <color indexed="64"/>
        </top>
        <bottom/>
      </border>
    </dxf>
  </rfmt>
  <rfmt sheetId="8" sqref="AA50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AB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0" start="0" length="0">
    <dxf>
      <fill>
        <patternFill patternType="solid">
          <bgColor rgb="FFF2F2F2"/>
        </patternFill>
      </fill>
    </dxf>
  </rfmt>
  <rfmt sheetId="8" sqref="AB50" start="0" length="2147483647">
    <dxf>
      <font>
        <b/>
      </font>
    </dxf>
  </rfmt>
  <rfmt sheetId="8" sqref="AB50" start="0" length="2147483647">
    <dxf>
      <font/>
    </dxf>
  </rfmt>
  <rfmt sheetId="8" sqref="AB50" start="0" length="0">
    <dxf>
      <border>
        <left/>
        <right/>
        <top style="thin">
          <color indexed="64"/>
        </top>
        <bottom/>
      </border>
    </dxf>
  </rfmt>
  <rfmt sheetId="8" sqref="AB50" start="0" length="0">
    <dxf>
      <border>
        <left/>
        <right/>
        <top style="thin">
          <color indexed="64"/>
        </top>
        <bottom style="thin">
          <color indexed="64"/>
        </bottom>
      </border>
    </dxf>
  </rfmt>
  <rrc rId="5926" sId="8" ref="A52:XFD52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2:AB52" start="0" length="0">
    <dxf>
      <fill>
        <patternFill patternType="none">
          <bgColor indexed="65"/>
        </patternFill>
      </fill>
    </dxf>
  </rfmt>
  <rfmt sheetId="8" sqref="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2" start="0" length="2147483647">
    <dxf>
      <font/>
    </dxf>
  </rfmt>
  <rfmt sheetId="8" sqref="A52" start="0" length="2147483647">
    <dxf>
      <font/>
    </dxf>
  </rfmt>
  <rfmt sheetId="8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2" start="0" length="2147483647">
    <dxf>
      <font/>
    </dxf>
  </rfmt>
  <rfmt sheetId="8" sqref="B52" start="0" length="2147483647">
    <dxf>
      <font/>
    </dxf>
  </rfmt>
  <rfmt sheetId="8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2" start="0" length="2147483647">
    <dxf>
      <font/>
    </dxf>
  </rfmt>
  <rfmt sheetId="8" sqref="C52" start="0" length="2147483647">
    <dxf>
      <font/>
    </dxf>
  </rfmt>
  <rfmt sheetId="8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2" start="0" length="2147483647">
    <dxf>
      <font/>
    </dxf>
  </rfmt>
  <rfmt sheetId="8" sqref="D52" start="0" length="2147483647">
    <dxf>
      <font/>
    </dxf>
  </rfmt>
  <rfmt sheetId="8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2" start="0" length="2147483647">
    <dxf>
      <font/>
    </dxf>
  </rfmt>
  <rfmt sheetId="8" sqref="E52" start="0" length="2147483647">
    <dxf>
      <font/>
    </dxf>
  </rfmt>
  <rfmt sheetId="8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2" start="0" length="2147483647">
    <dxf>
      <font/>
    </dxf>
  </rfmt>
  <rfmt sheetId="8" sqref="F52" start="0" length="2147483647">
    <dxf>
      <font/>
    </dxf>
  </rfmt>
  <rfmt sheetId="8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2" start="0" length="2147483647">
    <dxf>
      <font/>
    </dxf>
  </rfmt>
  <rfmt sheetId="8" sqref="G52" start="0" length="2147483647">
    <dxf>
      <font/>
    </dxf>
  </rfmt>
  <rfmt sheetId="8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2" start="0" length="2147483647">
    <dxf>
      <font/>
    </dxf>
  </rfmt>
  <rfmt sheetId="8" sqref="H52" start="0" length="2147483647">
    <dxf>
      <font/>
    </dxf>
  </rfmt>
  <rfmt sheetId="8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2" start="0" length="2147483647">
    <dxf>
      <font/>
    </dxf>
  </rfmt>
  <rfmt sheetId="8" sqref="I52" start="0" length="2147483647">
    <dxf>
      <font/>
    </dxf>
  </rfmt>
  <rfmt sheetId="8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2" start="0" length="2147483647">
    <dxf>
      <font/>
    </dxf>
  </rfmt>
  <rfmt sheetId="8" sqref="J52" start="0" length="2147483647">
    <dxf>
      <font/>
    </dxf>
  </rfmt>
  <rfmt sheetId="8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2" start="0" length="2147483647">
    <dxf>
      <font/>
    </dxf>
  </rfmt>
  <rfmt sheetId="8" sqref="K52" start="0" length="2147483647">
    <dxf>
      <font/>
    </dxf>
  </rfmt>
  <rfmt sheetId="8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2" start="0" length="2147483647">
    <dxf>
      <font/>
    </dxf>
  </rfmt>
  <rfmt sheetId="8" sqref="L52" start="0" length="2147483647">
    <dxf>
      <font/>
    </dxf>
  </rfmt>
  <rfmt sheetId="8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2" start="0" length="2147483647">
    <dxf>
      <font/>
    </dxf>
  </rfmt>
  <rfmt sheetId="8" sqref="M52" start="0" length="2147483647">
    <dxf>
      <font/>
    </dxf>
  </rfmt>
  <rfmt sheetId="8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2" start="0" length="2147483647">
    <dxf>
      <font/>
    </dxf>
  </rfmt>
  <rfmt sheetId="8" sqref="N52" start="0" length="2147483647">
    <dxf>
      <font/>
    </dxf>
  </rfmt>
  <rfmt sheetId="8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2" start="0" length="2147483647">
    <dxf>
      <font/>
    </dxf>
  </rfmt>
  <rfmt sheetId="8" sqref="O52" start="0" length="2147483647">
    <dxf>
      <font/>
    </dxf>
  </rfmt>
  <rfmt sheetId="8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2" start="0" length="2147483647">
    <dxf>
      <font/>
    </dxf>
  </rfmt>
  <rfmt sheetId="8" sqref="P52" start="0" length="2147483647">
    <dxf>
      <font/>
    </dxf>
  </rfmt>
  <rfmt sheetId="8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2" start="0" length="2147483647">
    <dxf>
      <font/>
    </dxf>
  </rfmt>
  <rfmt sheetId="8" sqref="Q52" start="0" length="2147483647">
    <dxf>
      <font/>
    </dxf>
  </rfmt>
  <rfmt sheetId="8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2" start="0" length="2147483647">
    <dxf>
      <font/>
    </dxf>
  </rfmt>
  <rfmt sheetId="8" sqref="R52" start="0" length="2147483647">
    <dxf>
      <font/>
    </dxf>
  </rfmt>
  <rfmt sheetId="8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2" start="0" length="2147483647">
    <dxf>
      <font/>
    </dxf>
  </rfmt>
  <rfmt sheetId="8" sqref="S52" start="0" length="2147483647">
    <dxf>
      <font/>
    </dxf>
  </rfmt>
  <rfmt sheetId="8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2" start="0" length="2147483647">
    <dxf>
      <font/>
    </dxf>
  </rfmt>
  <rfmt sheetId="8" sqref="T52" start="0" length="2147483647">
    <dxf>
      <font/>
    </dxf>
  </rfmt>
  <rfmt sheetId="8" sqref="U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2" start="0" length="2147483647">
    <dxf>
      <font/>
    </dxf>
  </rfmt>
  <rfmt sheetId="8" sqref="U52" start="0" length="2147483647">
    <dxf>
      <font/>
    </dxf>
  </rfmt>
  <rfmt sheetId="8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2" start="0" length="0">
    <dxf>
      <fill>
        <patternFill patternType="solid">
          <bgColor rgb="FFF2F2F2"/>
        </patternFill>
      </fill>
    </dxf>
  </rfmt>
  <rfmt sheetId="8" sqref="V52" start="0" length="2147483647">
    <dxf>
      <font/>
    </dxf>
  </rfmt>
  <rfmt sheetId="8" sqref="V52" start="0" length="2147483647">
    <dxf>
      <font/>
    </dxf>
  </rfmt>
  <rfmt sheetId="8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2" start="0" length="0">
    <dxf>
      <fill>
        <patternFill patternType="solid">
          <bgColor rgb="FFF2F2F2"/>
        </patternFill>
      </fill>
    </dxf>
  </rfmt>
  <rfmt sheetId="8" sqref="W52" start="0" length="2147483647">
    <dxf>
      <font/>
    </dxf>
  </rfmt>
  <rfmt sheetId="8" sqref="W52" start="0" length="2147483647">
    <dxf>
      <font/>
    </dxf>
  </rfmt>
  <rfmt sheetId="8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2" start="0" length="0">
    <dxf>
      <fill>
        <patternFill patternType="solid">
          <bgColor rgb="FFF2F2F2"/>
        </patternFill>
      </fill>
    </dxf>
  </rfmt>
  <rfmt sheetId="8" sqref="X52" start="0" length="2147483647">
    <dxf>
      <font/>
    </dxf>
  </rfmt>
  <rfmt sheetId="8" sqref="X52" start="0" length="2147483647">
    <dxf>
      <font/>
    </dxf>
  </rfmt>
  <rfmt sheetId="8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2" start="0" length="0">
    <dxf>
      <fill>
        <patternFill patternType="solid">
          <bgColor rgb="FFF2F2F2"/>
        </patternFill>
      </fill>
    </dxf>
  </rfmt>
  <rfmt sheetId="8" sqref="Y52" start="0" length="2147483647">
    <dxf>
      <font/>
    </dxf>
  </rfmt>
  <rfmt sheetId="8" sqref="Y52" start="0" length="2147483647">
    <dxf>
      <font/>
    </dxf>
  </rfmt>
  <rfmt sheetId="8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2" start="0" length="0">
    <dxf>
      <fill>
        <patternFill patternType="solid">
          <bgColor rgb="FFF2F2F2"/>
        </patternFill>
      </fill>
    </dxf>
  </rfmt>
  <rfmt sheetId="8" sqref="Z52" start="0" length="2147483647">
    <dxf>
      <font/>
    </dxf>
  </rfmt>
  <rfmt sheetId="8" sqref="Z52" start="0" length="2147483647">
    <dxf>
      <font/>
    </dxf>
  </rfmt>
  <rfmt sheetId="8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2" start="0" length="0">
    <dxf>
      <fill>
        <patternFill patternType="solid">
          <bgColor rgb="FFF2F2F2"/>
        </patternFill>
      </fill>
    </dxf>
  </rfmt>
  <rfmt sheetId="8" sqref="AA52" start="0" length="2147483647">
    <dxf>
      <font/>
    </dxf>
  </rfmt>
  <rfmt sheetId="8" sqref="AA52" start="0" length="2147483647">
    <dxf>
      <font/>
    </dxf>
  </rfmt>
  <rfmt sheetId="8" sqref="A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2" start="0" length="0">
    <dxf>
      <fill>
        <patternFill patternType="solid">
          <bgColor rgb="FFF2F2F2"/>
        </patternFill>
      </fill>
    </dxf>
  </rfmt>
  <rfmt sheetId="8" sqref="AB52" start="0" length="2147483647">
    <dxf>
      <font/>
    </dxf>
  </rfmt>
  <rfmt sheetId="8" sqref="AB52" start="0" length="2147483647">
    <dxf>
      <font/>
    </dxf>
  </rfmt>
  <rcc rId="5927" sId="8">
    <nc r="B52">
      <v>19642</v>
    </nc>
  </rcc>
  <rfmt sheetId="8" sqref="B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2" start="0" length="2147483647">
    <dxf>
      <font/>
    </dxf>
  </rfmt>
  <rfmt sheetId="8" sqref="B52" start="0" length="2147483647">
    <dxf>
      <font/>
    </dxf>
  </rfmt>
  <rcc rId="5928" sId="8">
    <nc r="C52" t="inlineStr">
      <is>
        <t>BMA US Equity</t>
      </is>
    </nc>
  </rcc>
  <rfmt sheetId="8" sqref="C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2" start="0" length="2147483647">
    <dxf>
      <font/>
    </dxf>
  </rfmt>
  <rfmt sheetId="8" sqref="C52" start="0" length="2147483647">
    <dxf>
      <font/>
    </dxf>
  </rfmt>
  <rcc rId="5929" sId="8">
    <nc r="E52" t="inlineStr">
      <is>
        <t>Banco Macro -ADR</t>
      </is>
    </nc>
  </rcc>
  <rfmt sheetId="8" sqref="E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2" start="0" length="2147483647">
    <dxf>
      <font/>
    </dxf>
  </rfmt>
  <rfmt sheetId="8" sqref="E52" start="0" length="2147483647">
    <dxf>
      <font/>
    </dxf>
  </rfmt>
  <rcc rId="5930" sId="8">
    <nc r="D52">
      <f>_xll.BDP(C52,$D$3)</f>
    </nc>
  </rcc>
  <rfmt sheetId="8" sqref="D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2" start="0" length="2147483647">
    <dxf>
      <font/>
    </dxf>
  </rfmt>
  <rfmt sheetId="8" sqref="D52" start="0" length="2147483647">
    <dxf>
      <font/>
    </dxf>
  </rfmt>
  <rcc rId="5931" sId="8">
    <nc r="F52">
      <f>_xll.BDP(C52,$F$3)</f>
    </nc>
  </rcc>
  <rfmt sheetId="8" sqref="F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2" start="0" length="2147483647">
    <dxf>
      <font/>
    </dxf>
  </rfmt>
  <rfmt sheetId="8" sqref="F52" start="0" length="2147483647">
    <dxf>
      <font/>
    </dxf>
  </rfmt>
  <rcc rId="5932" sId="8">
    <nc r="G52">
      <f>_xll.BDP(C52,$G$3)</f>
    </nc>
  </rcc>
  <rfmt sheetId="8" sqref="G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2" start="0" length="2147483647">
    <dxf>
      <font/>
    </dxf>
  </rfmt>
  <rfmt sheetId="8" sqref="G52" start="0" length="2147483647">
    <dxf>
      <font/>
    </dxf>
  </rfmt>
  <rcc rId="5933" sId="8">
    <nc r="V52">
      <f>_xll.BDH(C52,$V$3,$D$1,$D$1)</f>
    </nc>
  </rcc>
  <rfmt sheetId="8" sqref="V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2" start="0" length="0">
    <dxf>
      <fill>
        <patternFill patternType="solid">
          <bgColor rgb="FFF2F2F2"/>
        </patternFill>
      </fill>
    </dxf>
  </rfmt>
  <rfmt sheetId="8" sqref="V52" start="0" length="2147483647">
    <dxf>
      <font/>
    </dxf>
  </rfmt>
  <rfmt sheetId="8" sqref="V52" start="0" length="2147483647">
    <dxf>
      <font/>
    </dxf>
  </rfmt>
  <rcc rId="5934" sId="8">
    <nc r="H52">
      <f>IF(OR(OR(G52="#N/A N/A",G52="#N/A Real Time"),OR(F52="#N/A N/A",F52="#N/A Real Time")),0,  G52 - F52)</f>
    </nc>
  </rcc>
  <rfmt sheetId="8" sqref="H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2" start="0" length="2147483647">
    <dxf>
      <font/>
    </dxf>
  </rfmt>
  <rfmt sheetId="8" sqref="H52" start="0" length="2147483647">
    <dxf>
      <font/>
    </dxf>
  </rfmt>
  <rcc rId="5935" sId="8">
    <nc r="I52">
      <f>IF(OR(F52=0,F52="#N/A N/A"),0,H52 / F52*100)</f>
    </nc>
  </rcc>
  <rfmt sheetId="8" sqref="I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2" start="0" length="2147483647">
    <dxf>
      <font/>
    </dxf>
  </rfmt>
  <rfmt sheetId="8" sqref="I52" start="0" length="2147483647">
    <dxf>
      <font/>
    </dxf>
  </rfmt>
  <rcc rId="5936" sId="8" numFmtId="4">
    <nc r="J52">
      <v>42755</v>
    </nc>
  </rcc>
  <rfmt sheetId="8" sqref="J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2" start="0" length="2147483647">
    <dxf>
      <font/>
    </dxf>
  </rfmt>
  <rfmt sheetId="8" sqref="J52" start="0" length="2147483647">
    <dxf>
      <font/>
    </dxf>
  </rfmt>
  <rcc rId="5937" sId="8">
    <nc r="K52">
      <f>CONCATENATE(D63,D52, " Curncy")</f>
    </nc>
  </rcc>
  <rfmt sheetId="8" sqref="K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2" start="0" length="2147483647">
    <dxf>
      <font/>
    </dxf>
  </rfmt>
  <rfmt sheetId="8" sqref="K52" start="0" length="2147483647">
    <dxf>
      <font/>
    </dxf>
  </rfmt>
  <rcc rId="5938" sId="8">
    <nc r="L52">
      <f>IF(D52 = D63,1,_xll.BDP(K52,$L$3))</f>
    </nc>
  </rcc>
  <rfmt sheetId="8" sqref="L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2" start="0" length="2147483647">
    <dxf>
      <font/>
    </dxf>
  </rfmt>
  <rfmt sheetId="8" sqref="L52" start="0" length="2147483647">
    <dxf>
      <font/>
    </dxf>
  </rfmt>
  <rcc rId="5939" sId="8">
    <nc r="M52">
      <f>IF(D52 = D63,1,_xll.BDP(K52,$M$3)*L52)</f>
    </nc>
  </rcc>
  <rfmt sheetId="8" sqref="M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2" start="0" length="2147483647">
    <dxf>
      <font/>
    </dxf>
  </rfmt>
  <rfmt sheetId="8" sqref="M52" start="0" length="2147483647">
    <dxf>
      <font/>
    </dxf>
  </rfmt>
  <rcc rId="5940" sId="8">
    <nc r="N52">
      <f>H52*J52*R52/M52</f>
    </nc>
  </rcc>
  <rfmt sheetId="8" sqref="N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2" start="0" length="2147483647">
    <dxf>
      <font/>
    </dxf>
  </rfmt>
  <rfmt sheetId="8" sqref="N52" start="0" length="2147483647">
    <dxf>
      <font/>
    </dxf>
  </rfmt>
  <rcc rId="5941" sId="8">
    <nc r="O52">
      <f>N52 / U63</f>
    </nc>
  </rcc>
  <rfmt sheetId="8" sqref="O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2" start="0" length="2147483647">
    <dxf>
      <font/>
    </dxf>
  </rfmt>
  <rfmt sheetId="8" sqref="O52" start="0" length="2147483647">
    <dxf>
      <font/>
    </dxf>
  </rfmt>
  <rcc rId="5942" sId="8">
    <nc r="P52">
      <f>IF(J52=0,0,G52*J52*R52/M52)</f>
    </nc>
  </rcc>
  <rfmt sheetId="8" sqref="P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2" start="0" length="2147483647">
    <dxf>
      <font/>
    </dxf>
  </rfmt>
  <rfmt sheetId="8" sqref="P52" start="0" length="2147483647">
    <dxf>
      <font/>
    </dxf>
  </rfmt>
  <rcc rId="5943" sId="8">
    <nc r="Q52">
      <f>P52 / U63*100</f>
    </nc>
  </rcc>
  <rfmt sheetId="8" sqref="Q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2" start="0" length="2147483647">
    <dxf>
      <font/>
    </dxf>
  </rfmt>
  <rfmt sheetId="8" sqref="Q52" start="0" length="2147483647">
    <dxf>
      <font/>
    </dxf>
  </rfmt>
  <rcc rId="5944" sId="8">
    <nc r="R52">
      <f>IF(EXACT(D52,UPPER(D52)),1,0.01)/T52</f>
    </nc>
  </rcc>
  <rfmt sheetId="8" sqref="R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2" start="0" length="2147483647">
    <dxf>
      <font/>
    </dxf>
  </rfmt>
  <rfmt sheetId="8" sqref="R52" start="0" length="2147483647">
    <dxf>
      <font/>
    </dxf>
  </rfmt>
  <rcc rId="5945" sId="8">
    <nc r="S52">
      <v>0</v>
    </nc>
  </rcc>
  <rfmt sheetId="8" sqref="S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2" start="0" length="2147483647">
    <dxf>
      <font/>
    </dxf>
  </rfmt>
  <rfmt sheetId="8" sqref="S52" start="0" length="2147483647">
    <dxf>
      <font/>
    </dxf>
  </rfmt>
  <rcc rId="5946" sId="8">
    <nc r="T52">
      <v>1</v>
    </nc>
  </rcc>
  <rfmt sheetId="8" sqref="T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2" start="0" length="2147483647">
    <dxf>
      <font/>
    </dxf>
  </rfmt>
  <rfmt sheetId="8" sqref="T52" start="0" length="2147483647">
    <dxf>
      <font/>
    </dxf>
  </rfmt>
  <rcc rId="5947" sId="8">
    <nc r="W52">
      <f>IF(OR(OR(F52="#N/A N/A",F52="#N/A Real Time"),OR(V52="#N/A N/A",V52="#N/A Real Time")),0,  F52 - V52)</f>
    </nc>
  </rcc>
  <rfmt sheetId="8" sqref="W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2" start="0" length="0">
    <dxf>
      <fill>
        <patternFill patternType="solid">
          <bgColor rgb="FFF2F2F2"/>
        </patternFill>
      </fill>
    </dxf>
  </rfmt>
  <rfmt sheetId="8" sqref="W52" start="0" length="2147483647">
    <dxf>
      <font/>
    </dxf>
  </rfmt>
  <rfmt sheetId="8" sqref="W52" start="0" length="2147483647">
    <dxf>
      <font/>
    </dxf>
  </rfmt>
  <rcc rId="5948" sId="8">
    <nc r="X52">
      <f>IF(OR(V52=0,V52="#N/A N/A"),0,W52 / V52*100)</f>
    </nc>
  </rcc>
  <rfmt sheetId="8" sqref="X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2" start="0" length="0">
    <dxf>
      <fill>
        <patternFill patternType="solid">
          <bgColor rgb="FFF2F2F2"/>
        </patternFill>
      </fill>
    </dxf>
  </rfmt>
  <rfmt sheetId="8" sqref="X52" start="0" length="2147483647">
    <dxf>
      <font/>
    </dxf>
  </rfmt>
  <rfmt sheetId="8" sqref="X52" start="0" length="2147483647">
    <dxf>
      <font/>
    </dxf>
  </rfmt>
  <rcc rId="5949" sId="8" numFmtId="4">
    <nc r="Y52">
      <v>42755</v>
    </nc>
  </rcc>
  <rfmt sheetId="8" sqref="Y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2" start="0" length="0">
    <dxf>
      <fill>
        <patternFill patternType="solid">
          <bgColor rgb="FFF2F2F2"/>
        </patternFill>
      </fill>
    </dxf>
  </rfmt>
  <rfmt sheetId="8" sqref="Y52" start="0" length="2147483647">
    <dxf>
      <font/>
    </dxf>
  </rfmt>
  <rfmt sheetId="8" sqref="Y52" start="0" length="2147483647">
    <dxf>
      <font/>
    </dxf>
  </rfmt>
  <rcc rId="5950" sId="8">
    <nc r="Z52">
      <f>IF(D52 = D63,1,_xll.BDP(K52,$Z$3)*L52)</f>
    </nc>
  </rcc>
  <rfmt sheetId="8" sqref="Z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2" start="0" length="0">
    <dxf>
      <fill>
        <patternFill patternType="solid">
          <bgColor rgb="FFF2F2F2"/>
        </patternFill>
      </fill>
    </dxf>
  </rfmt>
  <rfmt sheetId="8" sqref="Z52" start="0" length="2147483647">
    <dxf>
      <font/>
    </dxf>
  </rfmt>
  <rfmt sheetId="8" sqref="Z52" start="0" length="2147483647">
    <dxf>
      <font/>
    </dxf>
  </rfmt>
  <rcc rId="5951" sId="8">
    <nc r="AA52">
      <f>W52*Y52*R52/Z52 / AB63</f>
    </nc>
  </rcc>
  <rfmt sheetId="8" sqref="AA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2" start="0" length="0">
    <dxf>
      <fill>
        <patternFill patternType="solid">
          <bgColor rgb="FFF2F2F2"/>
        </patternFill>
      </fill>
    </dxf>
  </rfmt>
  <rfmt sheetId="8" sqref="AA52" start="0" length="2147483647">
    <dxf>
      <font/>
    </dxf>
  </rfmt>
  <rfmt sheetId="8" sqref="AA52" start="0" length="2147483647">
    <dxf>
      <font/>
    </dxf>
  </rfmt>
  <rrc rId="5952" sId="8" ref="A53:XFD53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3:AB53" start="0" length="0">
    <dxf>
      <fill>
        <patternFill patternType="none">
          <bgColor indexed="65"/>
        </patternFill>
      </fill>
    </dxf>
  </rfmt>
  <rfmt sheetId="8" sqref="A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3" start="0" length="2147483647">
    <dxf>
      <font/>
    </dxf>
  </rfmt>
  <rfmt sheetId="8" sqref="A53" start="0" length="2147483647">
    <dxf>
      <font/>
    </dxf>
  </rfmt>
  <rfmt sheetId="8" sqref="B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3" start="0" length="2147483647">
    <dxf>
      <font/>
    </dxf>
  </rfmt>
  <rfmt sheetId="8" sqref="B53" start="0" length="2147483647">
    <dxf>
      <font/>
    </dxf>
  </rfmt>
  <rfmt sheetId="8" sqref="C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3" start="0" length="2147483647">
    <dxf>
      <font/>
    </dxf>
  </rfmt>
  <rfmt sheetId="8" sqref="C53" start="0" length="2147483647">
    <dxf>
      <font/>
    </dxf>
  </rfmt>
  <rfmt sheetId="8" sqref="D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3" start="0" length="2147483647">
    <dxf>
      <font/>
    </dxf>
  </rfmt>
  <rfmt sheetId="8" sqref="D53" start="0" length="2147483647">
    <dxf>
      <font/>
    </dxf>
  </rfmt>
  <rfmt sheetId="8" sqref="E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3" start="0" length="2147483647">
    <dxf>
      <font/>
    </dxf>
  </rfmt>
  <rfmt sheetId="8" sqref="E53" start="0" length="2147483647">
    <dxf>
      <font/>
    </dxf>
  </rfmt>
  <rfmt sheetId="8" sqref="F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3" start="0" length="2147483647">
    <dxf>
      <font/>
    </dxf>
  </rfmt>
  <rfmt sheetId="8" sqref="F53" start="0" length="2147483647">
    <dxf>
      <font/>
    </dxf>
  </rfmt>
  <rfmt sheetId="8" sqref="G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3" start="0" length="2147483647">
    <dxf>
      <font/>
    </dxf>
  </rfmt>
  <rfmt sheetId="8" sqref="G53" start="0" length="2147483647">
    <dxf>
      <font/>
    </dxf>
  </rfmt>
  <rfmt sheetId="8" sqref="H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3" start="0" length="2147483647">
    <dxf>
      <font/>
    </dxf>
  </rfmt>
  <rfmt sheetId="8" sqref="H53" start="0" length="2147483647">
    <dxf>
      <font/>
    </dxf>
  </rfmt>
  <rfmt sheetId="8" sqref="I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3" start="0" length="2147483647">
    <dxf>
      <font/>
    </dxf>
  </rfmt>
  <rfmt sheetId="8" sqref="I53" start="0" length="2147483647">
    <dxf>
      <font/>
    </dxf>
  </rfmt>
  <rfmt sheetId="8" sqref="J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3" start="0" length="2147483647">
    <dxf>
      <font/>
    </dxf>
  </rfmt>
  <rfmt sheetId="8" sqref="J53" start="0" length="2147483647">
    <dxf>
      <font/>
    </dxf>
  </rfmt>
  <rfmt sheetId="8" sqref="K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3" start="0" length="2147483647">
    <dxf>
      <font/>
    </dxf>
  </rfmt>
  <rfmt sheetId="8" sqref="K53" start="0" length="2147483647">
    <dxf>
      <font/>
    </dxf>
  </rfmt>
  <rfmt sheetId="8" sqref="L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3" start="0" length="2147483647">
    <dxf>
      <font/>
    </dxf>
  </rfmt>
  <rfmt sheetId="8" sqref="L53" start="0" length="2147483647">
    <dxf>
      <font/>
    </dxf>
  </rfmt>
  <rfmt sheetId="8" sqref="M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3" start="0" length="2147483647">
    <dxf>
      <font/>
    </dxf>
  </rfmt>
  <rfmt sheetId="8" sqref="M53" start="0" length="2147483647">
    <dxf>
      <font/>
    </dxf>
  </rfmt>
  <rfmt sheetId="8" sqref="N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3" start="0" length="2147483647">
    <dxf>
      <font/>
    </dxf>
  </rfmt>
  <rfmt sheetId="8" sqref="N53" start="0" length="2147483647">
    <dxf>
      <font/>
    </dxf>
  </rfmt>
  <rfmt sheetId="8" sqref="O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3" start="0" length="2147483647">
    <dxf>
      <font/>
    </dxf>
  </rfmt>
  <rfmt sheetId="8" sqref="O53" start="0" length="2147483647">
    <dxf>
      <font/>
    </dxf>
  </rfmt>
  <rfmt sheetId="8" sqref="P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3" start="0" length="2147483647">
    <dxf>
      <font/>
    </dxf>
  </rfmt>
  <rfmt sheetId="8" sqref="P53" start="0" length="2147483647">
    <dxf>
      <font/>
    </dxf>
  </rfmt>
  <rfmt sheetId="8" sqref="Q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3" start="0" length="2147483647">
    <dxf>
      <font/>
    </dxf>
  </rfmt>
  <rfmt sheetId="8" sqref="Q53" start="0" length="2147483647">
    <dxf>
      <font/>
    </dxf>
  </rfmt>
  <rfmt sheetId="8" sqref="R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3" start="0" length="2147483647">
    <dxf>
      <font/>
    </dxf>
  </rfmt>
  <rfmt sheetId="8" sqref="R53" start="0" length="2147483647">
    <dxf>
      <font/>
    </dxf>
  </rfmt>
  <rfmt sheetId="8" sqref="S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3" start="0" length="2147483647">
    <dxf>
      <font/>
    </dxf>
  </rfmt>
  <rfmt sheetId="8" sqref="S53" start="0" length="2147483647">
    <dxf>
      <font/>
    </dxf>
  </rfmt>
  <rfmt sheetId="8" sqref="T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3" start="0" length="2147483647">
    <dxf>
      <font/>
    </dxf>
  </rfmt>
  <rfmt sheetId="8" sqref="T53" start="0" length="2147483647">
    <dxf>
      <font/>
    </dxf>
  </rfmt>
  <rfmt sheetId="8" sqref="U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3" start="0" length="2147483647">
    <dxf>
      <font/>
    </dxf>
  </rfmt>
  <rfmt sheetId="8" sqref="U53" start="0" length="2147483647">
    <dxf>
      <font/>
    </dxf>
  </rfmt>
  <rfmt sheetId="8" sqref="V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3" start="0" length="0">
    <dxf>
      <fill>
        <patternFill patternType="solid">
          <bgColor rgb="FFF2F2F2"/>
        </patternFill>
      </fill>
    </dxf>
  </rfmt>
  <rfmt sheetId="8" sqref="V53" start="0" length="2147483647">
    <dxf>
      <font/>
    </dxf>
  </rfmt>
  <rfmt sheetId="8" sqref="V53" start="0" length="2147483647">
    <dxf>
      <font/>
    </dxf>
  </rfmt>
  <rfmt sheetId="8" sqref="W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3" start="0" length="0">
    <dxf>
      <fill>
        <patternFill patternType="solid">
          <bgColor rgb="FFF2F2F2"/>
        </patternFill>
      </fill>
    </dxf>
  </rfmt>
  <rfmt sheetId="8" sqref="W53" start="0" length="2147483647">
    <dxf>
      <font/>
    </dxf>
  </rfmt>
  <rfmt sheetId="8" sqref="W53" start="0" length="2147483647">
    <dxf>
      <font/>
    </dxf>
  </rfmt>
  <rfmt sheetId="8" sqref="X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3" start="0" length="0">
    <dxf>
      <fill>
        <patternFill patternType="solid">
          <bgColor rgb="FFF2F2F2"/>
        </patternFill>
      </fill>
    </dxf>
  </rfmt>
  <rfmt sheetId="8" sqref="X53" start="0" length="2147483647">
    <dxf>
      <font/>
    </dxf>
  </rfmt>
  <rfmt sheetId="8" sqref="X53" start="0" length="2147483647">
    <dxf>
      <font/>
    </dxf>
  </rfmt>
  <rfmt sheetId="8" sqref="Y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3" start="0" length="0">
    <dxf>
      <fill>
        <patternFill patternType="solid">
          <bgColor rgb="FFF2F2F2"/>
        </patternFill>
      </fill>
    </dxf>
  </rfmt>
  <rfmt sheetId="8" sqref="Y53" start="0" length="2147483647">
    <dxf>
      <font/>
    </dxf>
  </rfmt>
  <rfmt sheetId="8" sqref="Y53" start="0" length="2147483647">
    <dxf>
      <font/>
    </dxf>
  </rfmt>
  <rfmt sheetId="8" sqref="Z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3" start="0" length="0">
    <dxf>
      <fill>
        <patternFill patternType="solid">
          <bgColor rgb="FFF2F2F2"/>
        </patternFill>
      </fill>
    </dxf>
  </rfmt>
  <rfmt sheetId="8" sqref="Z53" start="0" length="2147483647">
    <dxf>
      <font/>
    </dxf>
  </rfmt>
  <rfmt sheetId="8" sqref="Z53" start="0" length="2147483647">
    <dxf>
      <font/>
    </dxf>
  </rfmt>
  <rfmt sheetId="8" sqref="AA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3" start="0" length="0">
    <dxf>
      <fill>
        <patternFill patternType="solid">
          <bgColor rgb="FFF2F2F2"/>
        </patternFill>
      </fill>
    </dxf>
  </rfmt>
  <rfmt sheetId="8" sqref="AA53" start="0" length="2147483647">
    <dxf>
      <font/>
    </dxf>
  </rfmt>
  <rfmt sheetId="8" sqref="AA53" start="0" length="2147483647">
    <dxf>
      <font/>
    </dxf>
  </rfmt>
  <rfmt sheetId="8" sqref="AB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3" start="0" length="0">
    <dxf>
      <fill>
        <patternFill patternType="solid">
          <bgColor rgb="FFF2F2F2"/>
        </patternFill>
      </fill>
    </dxf>
  </rfmt>
  <rfmt sheetId="8" sqref="AB53" start="0" length="2147483647">
    <dxf>
      <font/>
    </dxf>
  </rfmt>
  <rfmt sheetId="8" sqref="AB53" start="0" length="2147483647">
    <dxf>
      <font/>
    </dxf>
  </rfmt>
  <rcc rId="5953" sId="8">
    <nc r="B53">
      <v>18715</v>
    </nc>
  </rcc>
  <rfmt sheetId="8" sqref="B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3" start="0" length="2147483647">
    <dxf>
      <font/>
    </dxf>
  </rfmt>
  <rfmt sheetId="8" sqref="B53" start="0" length="2147483647">
    <dxf>
      <font/>
    </dxf>
  </rfmt>
  <rcc rId="5954" sId="8">
    <nc r="C53" t="inlineStr">
      <is>
        <t>CMCSA US Equity</t>
      </is>
    </nc>
  </rcc>
  <rfmt sheetId="8" sqref="C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3" start="0" length="2147483647">
    <dxf>
      <font/>
    </dxf>
  </rfmt>
  <rfmt sheetId="8" sqref="C53" start="0" length="2147483647">
    <dxf>
      <font/>
    </dxf>
  </rfmt>
  <rcc rId="5955" sId="8">
    <nc r="E53" t="inlineStr">
      <is>
        <t>Comcast</t>
      </is>
    </nc>
  </rcc>
  <rfmt sheetId="8" sqref="E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3" start="0" length="2147483647">
    <dxf>
      <font/>
    </dxf>
  </rfmt>
  <rfmt sheetId="8" sqref="E53" start="0" length="2147483647">
    <dxf>
      <font/>
    </dxf>
  </rfmt>
  <rcc rId="5956" sId="8">
    <nc r="D53">
      <f>_xll.BDP(C53,$D$3)</f>
    </nc>
  </rcc>
  <rfmt sheetId="8" sqref="D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3" start="0" length="2147483647">
    <dxf>
      <font/>
    </dxf>
  </rfmt>
  <rfmt sheetId="8" sqref="D53" start="0" length="2147483647">
    <dxf>
      <font/>
    </dxf>
  </rfmt>
  <rcc rId="5957" sId="8">
    <nc r="F53">
      <f>_xll.BDP(C53,$F$3)</f>
    </nc>
  </rcc>
  <rfmt sheetId="8" sqref="F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3" start="0" length="2147483647">
    <dxf>
      <font/>
    </dxf>
  </rfmt>
  <rfmt sheetId="8" sqref="F53" start="0" length="2147483647">
    <dxf>
      <font/>
    </dxf>
  </rfmt>
  <rcc rId="5958" sId="8">
    <nc r="G53">
      <f>_xll.BDP(C53,$G$3)</f>
    </nc>
  </rcc>
  <rfmt sheetId="8" sqref="G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3" start="0" length="2147483647">
    <dxf>
      <font/>
    </dxf>
  </rfmt>
  <rfmt sheetId="8" sqref="G53" start="0" length="2147483647">
    <dxf>
      <font/>
    </dxf>
  </rfmt>
  <rcc rId="5959" sId="8">
    <nc r="V53">
      <f>_xll.BDH(C53,$V$3,$D$1,$D$1)</f>
    </nc>
  </rcc>
  <rfmt sheetId="8" sqref="V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3" start="0" length="0">
    <dxf>
      <fill>
        <patternFill patternType="solid">
          <bgColor rgb="FFF2F2F2"/>
        </patternFill>
      </fill>
    </dxf>
  </rfmt>
  <rfmt sheetId="8" sqref="V53" start="0" length="2147483647">
    <dxf>
      <font/>
    </dxf>
  </rfmt>
  <rfmt sheetId="8" sqref="V53" start="0" length="2147483647">
    <dxf>
      <font/>
    </dxf>
  </rfmt>
  <rcc rId="5960" sId="8">
    <nc r="H53">
      <f>IF(OR(OR(G53="#N/A N/A",G53="#N/A Real Time"),OR(F53="#N/A N/A",F53="#N/A Real Time")),0,  G53 - F53)</f>
    </nc>
  </rcc>
  <rfmt sheetId="8" sqref="H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3" start="0" length="2147483647">
    <dxf>
      <font/>
    </dxf>
  </rfmt>
  <rfmt sheetId="8" sqref="H53" start="0" length="2147483647">
    <dxf>
      <font/>
    </dxf>
  </rfmt>
  <rcc rId="5961" sId="8">
    <nc r="I53">
      <f>IF(OR(F53=0,F53="#N/A N/A"),0,H53 / F53*100)</f>
    </nc>
  </rcc>
  <rfmt sheetId="8" sqref="I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3" start="0" length="2147483647">
    <dxf>
      <font/>
    </dxf>
  </rfmt>
  <rfmt sheetId="8" sqref="I53" start="0" length="2147483647">
    <dxf>
      <font/>
    </dxf>
  </rfmt>
  <rcc rId="5962" sId="8" numFmtId="4">
    <nc r="J53">
      <v>84800</v>
    </nc>
  </rcc>
  <rfmt sheetId="8" sqref="J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3" start="0" length="2147483647">
    <dxf>
      <font/>
    </dxf>
  </rfmt>
  <rfmt sheetId="8" sqref="J53" start="0" length="2147483647">
    <dxf>
      <font/>
    </dxf>
  </rfmt>
  <rcc rId="5963" sId="8">
    <nc r="K53">
      <f>CONCATENATE(D64,D53, " Curncy")</f>
    </nc>
  </rcc>
  <rfmt sheetId="8" sqref="K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3" start="0" length="2147483647">
    <dxf>
      <font/>
    </dxf>
  </rfmt>
  <rfmt sheetId="8" sqref="K53" start="0" length="2147483647">
    <dxf>
      <font/>
    </dxf>
  </rfmt>
  <rcc rId="5964" sId="8">
    <nc r="L53">
      <f>IF(D53 = D64,1,_xll.BDP(K53,$L$3))</f>
    </nc>
  </rcc>
  <rfmt sheetId="8" sqref="L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3" start="0" length="2147483647">
    <dxf>
      <font/>
    </dxf>
  </rfmt>
  <rfmt sheetId="8" sqref="L53" start="0" length="2147483647">
    <dxf>
      <font/>
    </dxf>
  </rfmt>
  <rcc rId="5965" sId="8">
    <nc r="M53">
      <f>IF(D53 = D64,1,_xll.BDP(K53,$M$3)*L53)</f>
    </nc>
  </rcc>
  <rfmt sheetId="8" sqref="M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3" start="0" length="2147483647">
    <dxf>
      <font/>
    </dxf>
  </rfmt>
  <rfmt sheetId="8" sqref="M53" start="0" length="2147483647">
    <dxf>
      <font/>
    </dxf>
  </rfmt>
  <rcc rId="5966" sId="8">
    <nc r="N53">
      <f>H53*J53*R53/M53</f>
    </nc>
  </rcc>
  <rfmt sheetId="8" sqref="N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3" start="0" length="2147483647">
    <dxf>
      <font/>
    </dxf>
  </rfmt>
  <rfmt sheetId="8" sqref="N53" start="0" length="2147483647">
    <dxf>
      <font/>
    </dxf>
  </rfmt>
  <rcc rId="5967" sId="8">
    <nc r="O53">
      <f>N53 / U64</f>
    </nc>
  </rcc>
  <rfmt sheetId="8" sqref="O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3" start="0" length="2147483647">
    <dxf>
      <font/>
    </dxf>
  </rfmt>
  <rfmt sheetId="8" sqref="O53" start="0" length="2147483647">
    <dxf>
      <font/>
    </dxf>
  </rfmt>
  <rcc rId="5968" sId="8">
    <nc r="P53">
      <f>IF(J53=0,0,G53*J53*R53/M53)</f>
    </nc>
  </rcc>
  <rfmt sheetId="8" sqref="P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3" start="0" length="2147483647">
    <dxf>
      <font/>
    </dxf>
  </rfmt>
  <rfmt sheetId="8" sqref="P53" start="0" length="2147483647">
    <dxf>
      <font/>
    </dxf>
  </rfmt>
  <rcc rId="5969" sId="8">
    <nc r="Q53">
      <f>P53 / U64*100</f>
    </nc>
  </rcc>
  <rfmt sheetId="8" sqref="Q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3" start="0" length="2147483647">
    <dxf>
      <font/>
    </dxf>
  </rfmt>
  <rfmt sheetId="8" sqref="Q53" start="0" length="2147483647">
    <dxf>
      <font/>
    </dxf>
  </rfmt>
  <rcc rId="5970" sId="8">
    <nc r="R53">
      <f>IF(EXACT(D53,UPPER(D53)),1,0.01)/T53</f>
    </nc>
  </rcc>
  <rfmt sheetId="8" sqref="R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3" start="0" length="2147483647">
    <dxf>
      <font/>
    </dxf>
  </rfmt>
  <rfmt sheetId="8" sqref="R53" start="0" length="2147483647">
    <dxf>
      <font/>
    </dxf>
  </rfmt>
  <rcc rId="5971" sId="8">
    <nc r="S53">
      <v>0</v>
    </nc>
  </rcc>
  <rfmt sheetId="8" sqref="S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3" start="0" length="2147483647">
    <dxf>
      <font/>
    </dxf>
  </rfmt>
  <rfmt sheetId="8" sqref="S53" start="0" length="2147483647">
    <dxf>
      <font/>
    </dxf>
  </rfmt>
  <rcc rId="5972" sId="8">
    <nc r="T53">
      <v>1</v>
    </nc>
  </rcc>
  <rfmt sheetId="8" sqref="T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3" start="0" length="2147483647">
    <dxf>
      <font/>
    </dxf>
  </rfmt>
  <rfmt sheetId="8" sqref="T53" start="0" length="2147483647">
    <dxf>
      <font/>
    </dxf>
  </rfmt>
  <rcc rId="5973" sId="8">
    <nc r="W53">
      <f>IF(OR(OR(F53="#N/A N/A",F53="#N/A Real Time"),OR(V53="#N/A N/A",V53="#N/A Real Time")),0,  F53 - V53)</f>
    </nc>
  </rcc>
  <rfmt sheetId="8" sqref="W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3" start="0" length="0">
    <dxf>
      <fill>
        <patternFill patternType="solid">
          <bgColor rgb="FFF2F2F2"/>
        </patternFill>
      </fill>
    </dxf>
  </rfmt>
  <rfmt sheetId="8" sqref="W53" start="0" length="2147483647">
    <dxf>
      <font/>
    </dxf>
  </rfmt>
  <rfmt sheetId="8" sqref="W53" start="0" length="2147483647">
    <dxf>
      <font/>
    </dxf>
  </rfmt>
  <rcc rId="5974" sId="8">
    <nc r="X53">
      <f>IF(OR(V53=0,V53="#N/A N/A"),0,W53 / V53*100)</f>
    </nc>
  </rcc>
  <rfmt sheetId="8" sqref="X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3" start="0" length="0">
    <dxf>
      <fill>
        <patternFill patternType="solid">
          <bgColor rgb="FFF2F2F2"/>
        </patternFill>
      </fill>
    </dxf>
  </rfmt>
  <rfmt sheetId="8" sqref="X53" start="0" length="2147483647">
    <dxf>
      <font/>
    </dxf>
  </rfmt>
  <rfmt sheetId="8" sqref="X53" start="0" length="2147483647">
    <dxf>
      <font/>
    </dxf>
  </rfmt>
  <rcc rId="5975" sId="8" numFmtId="4">
    <nc r="Y53">
      <v>84800</v>
    </nc>
  </rcc>
  <rfmt sheetId="8" sqref="Y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3" start="0" length="0">
    <dxf>
      <fill>
        <patternFill patternType="solid">
          <bgColor rgb="FFF2F2F2"/>
        </patternFill>
      </fill>
    </dxf>
  </rfmt>
  <rfmt sheetId="8" sqref="Y53" start="0" length="2147483647">
    <dxf>
      <font/>
    </dxf>
  </rfmt>
  <rfmt sheetId="8" sqref="Y53" start="0" length="2147483647">
    <dxf>
      <font/>
    </dxf>
  </rfmt>
  <rcc rId="5976" sId="8">
    <nc r="Z53">
      <f>IF(D53 = D64,1,_xll.BDP(K53,$Z$3)*L53)</f>
    </nc>
  </rcc>
  <rfmt sheetId="8" sqref="Z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3" start="0" length="0">
    <dxf>
      <fill>
        <patternFill patternType="solid">
          <bgColor rgb="FFF2F2F2"/>
        </patternFill>
      </fill>
    </dxf>
  </rfmt>
  <rfmt sheetId="8" sqref="Z53" start="0" length="2147483647">
    <dxf>
      <font/>
    </dxf>
  </rfmt>
  <rfmt sheetId="8" sqref="Z53" start="0" length="2147483647">
    <dxf>
      <font/>
    </dxf>
  </rfmt>
  <rcc rId="5977" sId="8">
    <nc r="AA53">
      <f>W53*Y53*R53/Z53 / AB64</f>
    </nc>
  </rcc>
  <rfmt sheetId="8" sqref="AA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3" start="0" length="0">
    <dxf>
      <fill>
        <patternFill patternType="solid">
          <bgColor rgb="FFF2F2F2"/>
        </patternFill>
      </fill>
    </dxf>
  </rfmt>
  <rfmt sheetId="8" sqref="AA53" start="0" length="2147483647">
    <dxf>
      <font/>
    </dxf>
  </rfmt>
  <rfmt sheetId="8" sqref="AA53" start="0" length="2147483647">
    <dxf>
      <font/>
    </dxf>
  </rfmt>
  <rrc rId="5978" sId="8" ref="A54:XFD54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4:AB54" start="0" length="0">
    <dxf>
      <fill>
        <patternFill patternType="none">
          <bgColor indexed="65"/>
        </patternFill>
      </fill>
    </dxf>
  </rfmt>
  <rfmt sheetId="8" sqref="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4" start="0" length="2147483647">
    <dxf>
      <font/>
    </dxf>
  </rfmt>
  <rfmt sheetId="8" sqref="A54" start="0" length="2147483647">
    <dxf>
      <font/>
    </dxf>
  </rfmt>
  <rfmt sheetId="8" sqref="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4" start="0" length="2147483647">
    <dxf>
      <font/>
    </dxf>
  </rfmt>
  <rfmt sheetId="8" sqref="B54" start="0" length="2147483647">
    <dxf>
      <font/>
    </dxf>
  </rfmt>
  <rfmt sheetId="8" sqref="C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4" start="0" length="2147483647">
    <dxf>
      <font/>
    </dxf>
  </rfmt>
  <rfmt sheetId="8" sqref="C54" start="0" length="2147483647">
    <dxf>
      <font/>
    </dxf>
  </rfmt>
  <rfmt sheetId="8" sqref="D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4" start="0" length="2147483647">
    <dxf>
      <font/>
    </dxf>
  </rfmt>
  <rfmt sheetId="8" sqref="D54" start="0" length="2147483647">
    <dxf>
      <font/>
    </dxf>
  </rfmt>
  <rfmt sheetId="8" sqref="E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4" start="0" length="2147483647">
    <dxf>
      <font/>
    </dxf>
  </rfmt>
  <rfmt sheetId="8" sqref="E54" start="0" length="2147483647">
    <dxf>
      <font/>
    </dxf>
  </rfmt>
  <rfmt sheetId="8" sqref="F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4" start="0" length="2147483647">
    <dxf>
      <font/>
    </dxf>
  </rfmt>
  <rfmt sheetId="8" sqref="F54" start="0" length="2147483647">
    <dxf>
      <font/>
    </dxf>
  </rfmt>
  <rfmt sheetId="8" sqref="G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4" start="0" length="2147483647">
    <dxf>
      <font/>
    </dxf>
  </rfmt>
  <rfmt sheetId="8" sqref="G54" start="0" length="2147483647">
    <dxf>
      <font/>
    </dxf>
  </rfmt>
  <rfmt sheetId="8" sqref="H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4" start="0" length="2147483647">
    <dxf>
      <font/>
    </dxf>
  </rfmt>
  <rfmt sheetId="8" sqref="H54" start="0" length="2147483647">
    <dxf>
      <font/>
    </dxf>
  </rfmt>
  <rfmt sheetId="8" sqref="I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4" start="0" length="2147483647">
    <dxf>
      <font/>
    </dxf>
  </rfmt>
  <rfmt sheetId="8" sqref="I54" start="0" length="2147483647">
    <dxf>
      <font/>
    </dxf>
  </rfmt>
  <rfmt sheetId="8" sqref="J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4" start="0" length="2147483647">
    <dxf>
      <font/>
    </dxf>
  </rfmt>
  <rfmt sheetId="8" sqref="J54" start="0" length="2147483647">
    <dxf>
      <font/>
    </dxf>
  </rfmt>
  <rfmt sheetId="8" sqref="K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4" start="0" length="2147483647">
    <dxf>
      <font/>
    </dxf>
  </rfmt>
  <rfmt sheetId="8" sqref="K54" start="0" length="2147483647">
    <dxf>
      <font/>
    </dxf>
  </rfmt>
  <rfmt sheetId="8" sqref="L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4" start="0" length="2147483647">
    <dxf>
      <font/>
    </dxf>
  </rfmt>
  <rfmt sheetId="8" sqref="L54" start="0" length="2147483647">
    <dxf>
      <font/>
    </dxf>
  </rfmt>
  <rfmt sheetId="8" sqref="M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4" start="0" length="2147483647">
    <dxf>
      <font/>
    </dxf>
  </rfmt>
  <rfmt sheetId="8" sqref="M54" start="0" length="2147483647">
    <dxf>
      <font/>
    </dxf>
  </rfmt>
  <rfmt sheetId="8" sqref="N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4" start="0" length="2147483647">
    <dxf>
      <font/>
    </dxf>
  </rfmt>
  <rfmt sheetId="8" sqref="N54" start="0" length="2147483647">
    <dxf>
      <font/>
    </dxf>
  </rfmt>
  <rfmt sheetId="8" sqref="O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4" start="0" length="2147483647">
    <dxf>
      <font/>
    </dxf>
  </rfmt>
  <rfmt sheetId="8" sqref="O54" start="0" length="2147483647">
    <dxf>
      <font/>
    </dxf>
  </rfmt>
  <rfmt sheetId="8" sqref="P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4" start="0" length="2147483647">
    <dxf>
      <font/>
    </dxf>
  </rfmt>
  <rfmt sheetId="8" sqref="P54" start="0" length="2147483647">
    <dxf>
      <font/>
    </dxf>
  </rfmt>
  <rfmt sheetId="8" sqref="Q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4" start="0" length="2147483647">
    <dxf>
      <font/>
    </dxf>
  </rfmt>
  <rfmt sheetId="8" sqref="Q54" start="0" length="2147483647">
    <dxf>
      <font/>
    </dxf>
  </rfmt>
  <rfmt sheetId="8" sqref="R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4" start="0" length="2147483647">
    <dxf>
      <font/>
    </dxf>
  </rfmt>
  <rfmt sheetId="8" sqref="R54" start="0" length="2147483647">
    <dxf>
      <font/>
    </dxf>
  </rfmt>
  <rfmt sheetId="8" sqref="S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4" start="0" length="2147483647">
    <dxf>
      <font/>
    </dxf>
  </rfmt>
  <rfmt sheetId="8" sqref="S54" start="0" length="2147483647">
    <dxf>
      <font/>
    </dxf>
  </rfmt>
  <rfmt sheetId="8" sqref="T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4" start="0" length="2147483647">
    <dxf>
      <font/>
    </dxf>
  </rfmt>
  <rfmt sheetId="8" sqref="T54" start="0" length="2147483647">
    <dxf>
      <font/>
    </dxf>
  </rfmt>
  <rfmt sheetId="8" sqref="U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4" start="0" length="2147483647">
    <dxf>
      <font/>
    </dxf>
  </rfmt>
  <rfmt sheetId="8" sqref="U54" start="0" length="2147483647">
    <dxf>
      <font/>
    </dxf>
  </rfmt>
  <rfmt sheetId="8" sqref="V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4" start="0" length="0">
    <dxf>
      <fill>
        <patternFill patternType="solid">
          <bgColor rgb="FFF2F2F2"/>
        </patternFill>
      </fill>
    </dxf>
  </rfmt>
  <rfmt sheetId="8" sqref="V54" start="0" length="2147483647">
    <dxf>
      <font/>
    </dxf>
  </rfmt>
  <rfmt sheetId="8" sqref="V54" start="0" length="2147483647">
    <dxf>
      <font/>
    </dxf>
  </rfmt>
  <rfmt sheetId="8" sqref="W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4" start="0" length="0">
    <dxf>
      <fill>
        <patternFill patternType="solid">
          <bgColor rgb="FFF2F2F2"/>
        </patternFill>
      </fill>
    </dxf>
  </rfmt>
  <rfmt sheetId="8" sqref="W54" start="0" length="2147483647">
    <dxf>
      <font/>
    </dxf>
  </rfmt>
  <rfmt sheetId="8" sqref="W54" start="0" length="2147483647">
    <dxf>
      <font/>
    </dxf>
  </rfmt>
  <rfmt sheetId="8" sqref="X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4" start="0" length="0">
    <dxf>
      <fill>
        <patternFill patternType="solid">
          <bgColor rgb="FFF2F2F2"/>
        </patternFill>
      </fill>
    </dxf>
  </rfmt>
  <rfmt sheetId="8" sqref="X54" start="0" length="2147483647">
    <dxf>
      <font/>
    </dxf>
  </rfmt>
  <rfmt sheetId="8" sqref="X54" start="0" length="2147483647">
    <dxf>
      <font/>
    </dxf>
  </rfmt>
  <rfmt sheetId="8" sqref="Y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4" start="0" length="0">
    <dxf>
      <fill>
        <patternFill patternType="solid">
          <bgColor rgb="FFF2F2F2"/>
        </patternFill>
      </fill>
    </dxf>
  </rfmt>
  <rfmt sheetId="8" sqref="Y54" start="0" length="2147483647">
    <dxf>
      <font/>
    </dxf>
  </rfmt>
  <rfmt sheetId="8" sqref="Y54" start="0" length="2147483647">
    <dxf>
      <font/>
    </dxf>
  </rfmt>
  <rfmt sheetId="8" sqref="Z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4" start="0" length="0">
    <dxf>
      <fill>
        <patternFill patternType="solid">
          <bgColor rgb="FFF2F2F2"/>
        </patternFill>
      </fill>
    </dxf>
  </rfmt>
  <rfmt sheetId="8" sqref="Z54" start="0" length="2147483647">
    <dxf>
      <font/>
    </dxf>
  </rfmt>
  <rfmt sheetId="8" sqref="Z54" start="0" length="2147483647">
    <dxf>
      <font/>
    </dxf>
  </rfmt>
  <rfmt sheetId="8" sqref="A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4" start="0" length="0">
    <dxf>
      <fill>
        <patternFill patternType="solid">
          <bgColor rgb="FFF2F2F2"/>
        </patternFill>
      </fill>
    </dxf>
  </rfmt>
  <rfmt sheetId="8" sqref="AA54" start="0" length="2147483647">
    <dxf>
      <font/>
    </dxf>
  </rfmt>
  <rfmt sheetId="8" sqref="AA54" start="0" length="2147483647">
    <dxf>
      <font/>
    </dxf>
  </rfmt>
  <rfmt sheetId="8" sqref="A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4" start="0" length="0">
    <dxf>
      <fill>
        <patternFill patternType="solid">
          <bgColor rgb="FFF2F2F2"/>
        </patternFill>
      </fill>
    </dxf>
  </rfmt>
  <rfmt sheetId="8" sqref="AB54" start="0" length="2147483647">
    <dxf>
      <font/>
    </dxf>
  </rfmt>
  <rfmt sheetId="8" sqref="AB54" start="0" length="2147483647">
    <dxf>
      <font/>
    </dxf>
  </rfmt>
  <rcc rId="5979" sId="8">
    <nc r="B54">
      <v>26364</v>
    </nc>
  </rcc>
  <rfmt sheetId="8" sqref="B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4" start="0" length="2147483647">
    <dxf>
      <font/>
    </dxf>
  </rfmt>
  <rfmt sheetId="8" sqref="B54" start="0" length="2147483647">
    <dxf>
      <font/>
    </dxf>
  </rfmt>
  <rcc rId="5980" sId="8">
    <nc r="C54" t="inlineStr">
      <is>
        <t>ESV US Equity</t>
      </is>
    </nc>
  </rcc>
  <rfmt sheetId="8" sqref="C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4" start="0" length="2147483647">
    <dxf>
      <font/>
    </dxf>
  </rfmt>
  <rfmt sheetId="8" sqref="C54" start="0" length="2147483647">
    <dxf>
      <font/>
    </dxf>
  </rfmt>
  <rcc rId="5981" sId="8">
    <nc r="E54" t="inlineStr">
      <is>
        <t>Ensco</t>
      </is>
    </nc>
  </rcc>
  <rfmt sheetId="8" sqref="E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4" start="0" length="2147483647">
    <dxf>
      <font/>
    </dxf>
  </rfmt>
  <rfmt sheetId="8" sqref="E54" start="0" length="2147483647">
    <dxf>
      <font/>
    </dxf>
  </rfmt>
  <rcc rId="5982" sId="8">
    <nc r="D54">
      <f>_xll.BDP(C54,$D$3)</f>
    </nc>
  </rcc>
  <rfmt sheetId="8" sqref="D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4" start="0" length="2147483647">
    <dxf>
      <font/>
    </dxf>
  </rfmt>
  <rfmt sheetId="8" sqref="D54" start="0" length="2147483647">
    <dxf>
      <font/>
    </dxf>
  </rfmt>
  <rcc rId="5983" sId="8">
    <nc r="F54">
      <f>_xll.BDP(C54,$F$3)</f>
    </nc>
  </rcc>
  <rfmt sheetId="8" sqref="F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4" start="0" length="2147483647">
    <dxf>
      <font/>
    </dxf>
  </rfmt>
  <rfmt sheetId="8" sqref="F54" start="0" length="2147483647">
    <dxf>
      <font/>
    </dxf>
  </rfmt>
  <rcc rId="5984" sId="8">
    <nc r="G54">
      <f>_xll.BDP(C54,$G$3)</f>
    </nc>
  </rcc>
  <rfmt sheetId="8" sqref="G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4" start="0" length="2147483647">
    <dxf>
      <font/>
    </dxf>
  </rfmt>
  <rfmt sheetId="8" sqref="G54" start="0" length="2147483647">
    <dxf>
      <font/>
    </dxf>
  </rfmt>
  <rcc rId="5985" sId="8">
    <nc r="V54">
      <f>_xll.BDH(C54,$V$3,$D$1,$D$1)</f>
    </nc>
  </rcc>
  <rfmt sheetId="8" sqref="V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4" start="0" length="0">
    <dxf>
      <fill>
        <patternFill patternType="solid">
          <bgColor rgb="FFF2F2F2"/>
        </patternFill>
      </fill>
    </dxf>
  </rfmt>
  <rfmt sheetId="8" sqref="V54" start="0" length="2147483647">
    <dxf>
      <font/>
    </dxf>
  </rfmt>
  <rfmt sheetId="8" sqref="V54" start="0" length="2147483647">
    <dxf>
      <font/>
    </dxf>
  </rfmt>
  <rcc rId="5986" sId="8">
    <nc r="H54">
      <f>IF(OR(OR(G54="#N/A N/A",G54="#N/A Real Time"),OR(F54="#N/A N/A",F54="#N/A Real Time")),0,  G54 - F54)</f>
    </nc>
  </rcc>
  <rfmt sheetId="8" sqref="H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4" start="0" length="2147483647">
    <dxf>
      <font/>
    </dxf>
  </rfmt>
  <rfmt sheetId="8" sqref="H54" start="0" length="2147483647">
    <dxf>
      <font/>
    </dxf>
  </rfmt>
  <rcc rId="5987" sId="8">
    <nc r="I54">
      <f>IF(OR(F54=0,F54="#N/A N/A"),0,H54 / F54*100)</f>
    </nc>
  </rcc>
  <rfmt sheetId="8" sqref="I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4" start="0" length="2147483647">
    <dxf>
      <font/>
    </dxf>
  </rfmt>
  <rfmt sheetId="8" sqref="I54" start="0" length="2147483647">
    <dxf>
      <font/>
    </dxf>
  </rfmt>
  <rcc rId="5988" sId="8" numFmtId="4">
    <nc r="J54">
      <v>386246</v>
    </nc>
  </rcc>
  <rfmt sheetId="8" sqref="J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4" start="0" length="2147483647">
    <dxf>
      <font/>
    </dxf>
  </rfmt>
  <rfmt sheetId="8" sqref="J54" start="0" length="2147483647">
    <dxf>
      <font/>
    </dxf>
  </rfmt>
  <rcc rId="5989" sId="8">
    <nc r="K54">
      <f>CONCATENATE(D65,D54, " Curncy")</f>
    </nc>
  </rcc>
  <rfmt sheetId="8" sqref="K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4" start="0" length="2147483647">
    <dxf>
      <font/>
    </dxf>
  </rfmt>
  <rfmt sheetId="8" sqref="K54" start="0" length="2147483647">
    <dxf>
      <font/>
    </dxf>
  </rfmt>
  <rcc rId="5990" sId="8">
    <nc r="L54">
      <f>IF(D54 = D65,1,_xll.BDP(K54,$L$3))</f>
    </nc>
  </rcc>
  <rfmt sheetId="8" sqref="L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4" start="0" length="2147483647">
    <dxf>
      <font/>
    </dxf>
  </rfmt>
  <rfmt sheetId="8" sqref="L54" start="0" length="2147483647">
    <dxf>
      <font/>
    </dxf>
  </rfmt>
  <rcc rId="5991" sId="8">
    <nc r="M54">
      <f>IF(D54 = D65,1,_xll.BDP(K54,$M$3)*L54)</f>
    </nc>
  </rcc>
  <rfmt sheetId="8" sqref="M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4" start="0" length="2147483647">
    <dxf>
      <font/>
    </dxf>
  </rfmt>
  <rfmt sheetId="8" sqref="M54" start="0" length="2147483647">
    <dxf>
      <font/>
    </dxf>
  </rfmt>
  <rcc rId="5992" sId="8">
    <nc r="N54">
      <f>H54*J54*R54/M54</f>
    </nc>
  </rcc>
  <rfmt sheetId="8" sqref="N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4" start="0" length="2147483647">
    <dxf>
      <font/>
    </dxf>
  </rfmt>
  <rfmt sheetId="8" sqref="N54" start="0" length="2147483647">
    <dxf>
      <font/>
    </dxf>
  </rfmt>
  <rcc rId="5993" sId="8">
    <nc r="O54">
      <f>N54 / U65</f>
    </nc>
  </rcc>
  <rfmt sheetId="8" sqref="O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4" start="0" length="2147483647">
    <dxf>
      <font/>
    </dxf>
  </rfmt>
  <rfmt sheetId="8" sqref="O54" start="0" length="2147483647">
    <dxf>
      <font/>
    </dxf>
  </rfmt>
  <rcc rId="5994" sId="8">
    <nc r="P54">
      <f>IF(J54=0,0,G54*J54*R54/M54)</f>
    </nc>
  </rcc>
  <rfmt sheetId="8" sqref="P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4" start="0" length="2147483647">
    <dxf>
      <font/>
    </dxf>
  </rfmt>
  <rfmt sheetId="8" sqref="P54" start="0" length="2147483647">
    <dxf>
      <font/>
    </dxf>
  </rfmt>
  <rcc rId="5995" sId="8">
    <nc r="Q54">
      <f>P54 / U65*100</f>
    </nc>
  </rcc>
  <rfmt sheetId="8" sqref="Q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4" start="0" length="2147483647">
    <dxf>
      <font/>
    </dxf>
  </rfmt>
  <rfmt sheetId="8" sqref="Q54" start="0" length="2147483647">
    <dxf>
      <font/>
    </dxf>
  </rfmt>
  <rcc rId="5996" sId="8">
    <nc r="R54">
      <f>IF(EXACT(D54,UPPER(D54)),1,0.01)/T54</f>
    </nc>
  </rcc>
  <rfmt sheetId="8" sqref="R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4" start="0" length="2147483647">
    <dxf>
      <font/>
    </dxf>
  </rfmt>
  <rfmt sheetId="8" sqref="R54" start="0" length="2147483647">
    <dxf>
      <font/>
    </dxf>
  </rfmt>
  <rcc rId="5997" sId="8">
    <nc r="S54">
      <v>0</v>
    </nc>
  </rcc>
  <rfmt sheetId="8" sqref="S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4" start="0" length="2147483647">
    <dxf>
      <font/>
    </dxf>
  </rfmt>
  <rfmt sheetId="8" sqref="S54" start="0" length="2147483647">
    <dxf>
      <font/>
    </dxf>
  </rfmt>
  <rcc rId="5998" sId="8">
    <nc r="T54">
      <v>1</v>
    </nc>
  </rcc>
  <rfmt sheetId="8" sqref="T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4" start="0" length="2147483647">
    <dxf>
      <font/>
    </dxf>
  </rfmt>
  <rfmt sheetId="8" sqref="T54" start="0" length="2147483647">
    <dxf>
      <font/>
    </dxf>
  </rfmt>
  <rcc rId="5999" sId="8">
    <nc r="W54">
      <f>IF(OR(OR(F54="#N/A N/A",F54="#N/A Real Time"),OR(V54="#N/A N/A",V54="#N/A Real Time")),0,  F54 - V54)</f>
    </nc>
  </rcc>
  <rfmt sheetId="8" sqref="W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4" start="0" length="0">
    <dxf>
      <fill>
        <patternFill patternType="solid">
          <bgColor rgb="FFF2F2F2"/>
        </patternFill>
      </fill>
    </dxf>
  </rfmt>
  <rfmt sheetId="8" sqref="W54" start="0" length="2147483647">
    <dxf>
      <font/>
    </dxf>
  </rfmt>
  <rfmt sheetId="8" sqref="W54" start="0" length="2147483647">
    <dxf>
      <font/>
    </dxf>
  </rfmt>
  <rcc rId="6000" sId="8">
    <nc r="X54">
      <f>IF(OR(V54=0,V54="#N/A N/A"),0,W54 / V54*100)</f>
    </nc>
  </rcc>
  <rfmt sheetId="8" sqref="X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4" start="0" length="0">
    <dxf>
      <fill>
        <patternFill patternType="solid">
          <bgColor rgb="FFF2F2F2"/>
        </patternFill>
      </fill>
    </dxf>
  </rfmt>
  <rfmt sheetId="8" sqref="X54" start="0" length="2147483647">
    <dxf>
      <font/>
    </dxf>
  </rfmt>
  <rfmt sheetId="8" sqref="X54" start="0" length="2147483647">
    <dxf>
      <font/>
    </dxf>
  </rfmt>
  <rcc rId="6001" sId="8" numFmtId="4">
    <nc r="Y54">
      <v>540946</v>
    </nc>
  </rcc>
  <rfmt sheetId="8" sqref="Y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4" start="0" length="0">
    <dxf>
      <fill>
        <patternFill patternType="solid">
          <bgColor rgb="FFF2F2F2"/>
        </patternFill>
      </fill>
    </dxf>
  </rfmt>
  <rfmt sheetId="8" sqref="Y54" start="0" length="2147483647">
    <dxf>
      <font/>
    </dxf>
  </rfmt>
  <rfmt sheetId="8" sqref="Y54" start="0" length="2147483647">
    <dxf>
      <font/>
    </dxf>
  </rfmt>
  <rcc rId="6002" sId="8">
    <nc r="Z54">
      <f>IF(D54 = D65,1,_xll.BDP(K54,$Z$3)*L54)</f>
    </nc>
  </rcc>
  <rfmt sheetId="8" sqref="Z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4" start="0" length="0">
    <dxf>
      <fill>
        <patternFill patternType="solid">
          <bgColor rgb="FFF2F2F2"/>
        </patternFill>
      </fill>
    </dxf>
  </rfmt>
  <rfmt sheetId="8" sqref="Z54" start="0" length="2147483647">
    <dxf>
      <font/>
    </dxf>
  </rfmt>
  <rfmt sheetId="8" sqref="Z54" start="0" length="2147483647">
    <dxf>
      <font/>
    </dxf>
  </rfmt>
  <rcc rId="6003" sId="8">
    <nc r="AA54">
      <f>W54*Y54*R54/Z54 / AB65</f>
    </nc>
  </rcc>
  <rfmt sheetId="8" sqref="AA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4" start="0" length="0">
    <dxf>
      <fill>
        <patternFill patternType="solid">
          <bgColor rgb="FFF2F2F2"/>
        </patternFill>
      </fill>
    </dxf>
  </rfmt>
  <rfmt sheetId="8" sqref="AA54" start="0" length="2147483647">
    <dxf>
      <font/>
    </dxf>
  </rfmt>
  <rfmt sheetId="8" sqref="AA54" start="0" length="2147483647">
    <dxf>
      <font/>
    </dxf>
  </rfmt>
  <rrc rId="6004" sId="8" ref="A56:XFD56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6:AB56" start="0" length="0">
    <dxf>
      <fill>
        <patternFill patternType="none">
          <bgColor indexed="65"/>
        </patternFill>
      </fill>
    </dxf>
  </rfmt>
  <rfmt sheetId="8" sqref="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6" start="0" length="2147483647">
    <dxf>
      <font/>
    </dxf>
  </rfmt>
  <rfmt sheetId="8" sqref="A56" start="0" length="2147483647">
    <dxf>
      <font/>
    </dxf>
  </rfmt>
  <rfmt sheetId="8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6" start="0" length="2147483647">
    <dxf>
      <font/>
    </dxf>
  </rfmt>
  <rfmt sheetId="8" sqref="B56" start="0" length="2147483647">
    <dxf>
      <font/>
    </dxf>
  </rfmt>
  <rfmt sheetId="8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6" start="0" length="2147483647">
    <dxf>
      <font/>
    </dxf>
  </rfmt>
  <rfmt sheetId="8" sqref="C56" start="0" length="2147483647">
    <dxf>
      <font/>
    </dxf>
  </rfmt>
  <rfmt sheetId="8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6" start="0" length="2147483647">
    <dxf>
      <font/>
    </dxf>
  </rfmt>
  <rfmt sheetId="8" sqref="D56" start="0" length="2147483647">
    <dxf>
      <font/>
    </dxf>
  </rfmt>
  <rfmt sheetId="8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6" start="0" length="2147483647">
    <dxf>
      <font/>
    </dxf>
  </rfmt>
  <rfmt sheetId="8" sqref="E56" start="0" length="2147483647">
    <dxf>
      <font/>
    </dxf>
  </rfmt>
  <rfmt sheetId="8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6" start="0" length="2147483647">
    <dxf>
      <font/>
    </dxf>
  </rfmt>
  <rfmt sheetId="8" sqref="F56" start="0" length="2147483647">
    <dxf>
      <font/>
    </dxf>
  </rfmt>
  <rfmt sheetId="8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6" start="0" length="2147483647">
    <dxf>
      <font/>
    </dxf>
  </rfmt>
  <rfmt sheetId="8" sqref="G56" start="0" length="2147483647">
    <dxf>
      <font/>
    </dxf>
  </rfmt>
  <rfmt sheetId="8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6" start="0" length="2147483647">
    <dxf>
      <font/>
    </dxf>
  </rfmt>
  <rfmt sheetId="8" sqref="H56" start="0" length="2147483647">
    <dxf>
      <font/>
    </dxf>
  </rfmt>
  <rfmt sheetId="8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6" start="0" length="2147483647">
    <dxf>
      <font/>
    </dxf>
  </rfmt>
  <rfmt sheetId="8" sqref="I56" start="0" length="2147483647">
    <dxf>
      <font/>
    </dxf>
  </rfmt>
  <rfmt sheetId="8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6" start="0" length="2147483647">
    <dxf>
      <font/>
    </dxf>
  </rfmt>
  <rfmt sheetId="8" sqref="J56" start="0" length="2147483647">
    <dxf>
      <font/>
    </dxf>
  </rfmt>
  <rfmt sheetId="8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6" start="0" length="2147483647">
    <dxf>
      <font/>
    </dxf>
  </rfmt>
  <rfmt sheetId="8" sqref="K56" start="0" length="2147483647">
    <dxf>
      <font/>
    </dxf>
  </rfmt>
  <rfmt sheetId="8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6" start="0" length="2147483647">
    <dxf>
      <font/>
    </dxf>
  </rfmt>
  <rfmt sheetId="8" sqref="L56" start="0" length="2147483647">
    <dxf>
      <font/>
    </dxf>
  </rfmt>
  <rfmt sheetId="8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6" start="0" length="2147483647">
    <dxf>
      <font/>
    </dxf>
  </rfmt>
  <rfmt sheetId="8" sqref="M56" start="0" length="2147483647">
    <dxf>
      <font/>
    </dxf>
  </rfmt>
  <rfmt sheetId="8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6" start="0" length="2147483647">
    <dxf>
      <font/>
    </dxf>
  </rfmt>
  <rfmt sheetId="8" sqref="N56" start="0" length="2147483647">
    <dxf>
      <font/>
    </dxf>
  </rfmt>
  <rfmt sheetId="8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6" start="0" length="2147483647">
    <dxf>
      <font/>
    </dxf>
  </rfmt>
  <rfmt sheetId="8" sqref="O56" start="0" length="2147483647">
    <dxf>
      <font/>
    </dxf>
  </rfmt>
  <rfmt sheetId="8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6" start="0" length="2147483647">
    <dxf>
      <font/>
    </dxf>
  </rfmt>
  <rfmt sheetId="8" sqref="P56" start="0" length="2147483647">
    <dxf>
      <font/>
    </dxf>
  </rfmt>
  <rfmt sheetId="8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6" start="0" length="2147483647">
    <dxf>
      <font/>
    </dxf>
  </rfmt>
  <rfmt sheetId="8" sqref="Q56" start="0" length="2147483647">
    <dxf>
      <font/>
    </dxf>
  </rfmt>
  <rfmt sheetId="8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6" start="0" length="2147483647">
    <dxf>
      <font/>
    </dxf>
  </rfmt>
  <rfmt sheetId="8" sqref="R56" start="0" length="2147483647">
    <dxf>
      <font/>
    </dxf>
  </rfmt>
  <rfmt sheetId="8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6" start="0" length="2147483647">
    <dxf>
      <font/>
    </dxf>
  </rfmt>
  <rfmt sheetId="8" sqref="S56" start="0" length="2147483647">
    <dxf>
      <font/>
    </dxf>
  </rfmt>
  <rfmt sheetId="8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6" start="0" length="2147483647">
    <dxf>
      <font/>
    </dxf>
  </rfmt>
  <rfmt sheetId="8" sqref="T56" start="0" length="2147483647">
    <dxf>
      <font/>
    </dxf>
  </rfmt>
  <rfmt sheetId="8" sqref="U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6" start="0" length="2147483647">
    <dxf>
      <font/>
    </dxf>
  </rfmt>
  <rfmt sheetId="8" sqref="U56" start="0" length="2147483647">
    <dxf>
      <font/>
    </dxf>
  </rfmt>
  <rfmt sheetId="8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6" start="0" length="0">
    <dxf>
      <fill>
        <patternFill patternType="solid">
          <bgColor rgb="FFF2F2F2"/>
        </patternFill>
      </fill>
    </dxf>
  </rfmt>
  <rfmt sheetId="8" sqref="V56" start="0" length="2147483647">
    <dxf>
      <font/>
    </dxf>
  </rfmt>
  <rfmt sheetId="8" sqref="V56" start="0" length="2147483647">
    <dxf>
      <font/>
    </dxf>
  </rfmt>
  <rfmt sheetId="8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6" start="0" length="0">
    <dxf>
      <fill>
        <patternFill patternType="solid">
          <bgColor rgb="FFF2F2F2"/>
        </patternFill>
      </fill>
    </dxf>
  </rfmt>
  <rfmt sheetId="8" sqref="W56" start="0" length="2147483647">
    <dxf>
      <font/>
    </dxf>
  </rfmt>
  <rfmt sheetId="8" sqref="W56" start="0" length="2147483647">
    <dxf>
      <font/>
    </dxf>
  </rfmt>
  <rfmt sheetId="8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6" start="0" length="0">
    <dxf>
      <fill>
        <patternFill patternType="solid">
          <bgColor rgb="FFF2F2F2"/>
        </patternFill>
      </fill>
    </dxf>
  </rfmt>
  <rfmt sheetId="8" sqref="X56" start="0" length="2147483647">
    <dxf>
      <font/>
    </dxf>
  </rfmt>
  <rfmt sheetId="8" sqref="X56" start="0" length="2147483647">
    <dxf>
      <font/>
    </dxf>
  </rfmt>
  <rfmt sheetId="8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6" start="0" length="0">
    <dxf>
      <fill>
        <patternFill patternType="solid">
          <bgColor rgb="FFF2F2F2"/>
        </patternFill>
      </fill>
    </dxf>
  </rfmt>
  <rfmt sheetId="8" sqref="Y56" start="0" length="2147483647">
    <dxf>
      <font/>
    </dxf>
  </rfmt>
  <rfmt sheetId="8" sqref="Y56" start="0" length="2147483647">
    <dxf>
      <font/>
    </dxf>
  </rfmt>
  <rfmt sheetId="8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6" start="0" length="0">
    <dxf>
      <fill>
        <patternFill patternType="solid">
          <bgColor rgb="FFF2F2F2"/>
        </patternFill>
      </fill>
    </dxf>
  </rfmt>
  <rfmt sheetId="8" sqref="Z56" start="0" length="2147483647">
    <dxf>
      <font/>
    </dxf>
  </rfmt>
  <rfmt sheetId="8" sqref="Z56" start="0" length="2147483647">
    <dxf>
      <font/>
    </dxf>
  </rfmt>
  <rfmt sheetId="8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6" start="0" length="0">
    <dxf>
      <fill>
        <patternFill patternType="solid">
          <bgColor rgb="FFF2F2F2"/>
        </patternFill>
      </fill>
    </dxf>
  </rfmt>
  <rfmt sheetId="8" sqref="AA56" start="0" length="2147483647">
    <dxf>
      <font/>
    </dxf>
  </rfmt>
  <rfmt sheetId="8" sqref="AA56" start="0" length="2147483647">
    <dxf>
      <font/>
    </dxf>
  </rfmt>
  <rfmt sheetId="8" sqref="A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6" start="0" length="0">
    <dxf>
      <fill>
        <patternFill patternType="solid">
          <bgColor rgb="FFF2F2F2"/>
        </patternFill>
      </fill>
    </dxf>
  </rfmt>
  <rfmt sheetId="8" sqref="AB56" start="0" length="2147483647">
    <dxf>
      <font/>
    </dxf>
  </rfmt>
  <rfmt sheetId="8" sqref="AB56" start="0" length="2147483647">
    <dxf>
      <font/>
    </dxf>
  </rfmt>
  <rcc rId="6005" sId="8">
    <nc r="B56">
      <v>19644</v>
    </nc>
  </rcc>
  <rfmt sheetId="8" sqref="B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6" start="0" length="2147483647">
    <dxf>
      <font/>
    </dxf>
  </rfmt>
  <rfmt sheetId="8" sqref="B56" start="0" length="2147483647">
    <dxf>
      <font/>
    </dxf>
  </rfmt>
  <rcc rId="6006" sId="8">
    <nc r="C56" t="inlineStr">
      <is>
        <t>GGAL US Equity</t>
      </is>
    </nc>
  </rcc>
  <rfmt sheetId="8" sqref="C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6" start="0" length="2147483647">
    <dxf>
      <font/>
    </dxf>
  </rfmt>
  <rfmt sheetId="8" sqref="C56" start="0" length="2147483647">
    <dxf>
      <font/>
    </dxf>
  </rfmt>
  <rcc rId="6007" sId="8">
    <nc r="E56" t="inlineStr">
      <is>
        <t>Grupo Financiero Galicia -ADR</t>
      </is>
    </nc>
  </rcc>
  <rfmt sheetId="8" sqref="E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6" start="0" length="2147483647">
    <dxf>
      <font/>
    </dxf>
  </rfmt>
  <rfmt sheetId="8" sqref="E56" start="0" length="2147483647">
    <dxf>
      <font/>
    </dxf>
  </rfmt>
  <rcc rId="6008" sId="8">
    <nc r="D56">
      <f>_xll.BDP(C56,$D$3)</f>
    </nc>
  </rcc>
  <rfmt sheetId="8" sqref="D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6" start="0" length="2147483647">
    <dxf>
      <font/>
    </dxf>
  </rfmt>
  <rfmt sheetId="8" sqref="D56" start="0" length="2147483647">
    <dxf>
      <font/>
    </dxf>
  </rfmt>
  <rcc rId="6009" sId="8">
    <nc r="F56">
      <f>_xll.BDP(C56,$F$3)</f>
    </nc>
  </rcc>
  <rfmt sheetId="8" sqref="F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6" start="0" length="2147483647">
    <dxf>
      <font/>
    </dxf>
  </rfmt>
  <rfmt sheetId="8" sqref="F56" start="0" length="2147483647">
    <dxf>
      <font/>
    </dxf>
  </rfmt>
  <rcc rId="6010" sId="8">
    <nc r="G56">
      <f>_xll.BDP(C56,$G$3)</f>
    </nc>
  </rcc>
  <rfmt sheetId="8" sqref="G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6" start="0" length="2147483647">
    <dxf>
      <font/>
    </dxf>
  </rfmt>
  <rfmt sheetId="8" sqref="G56" start="0" length="2147483647">
    <dxf>
      <font/>
    </dxf>
  </rfmt>
  <rcc rId="6011" sId="8">
    <nc r="V56">
      <f>_xll.BDH(C56,$V$3,$D$1,$D$1)</f>
    </nc>
  </rcc>
  <rfmt sheetId="8" sqref="V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6" start="0" length="0">
    <dxf>
      <fill>
        <patternFill patternType="solid">
          <bgColor rgb="FFF2F2F2"/>
        </patternFill>
      </fill>
    </dxf>
  </rfmt>
  <rfmt sheetId="8" sqref="V56" start="0" length="2147483647">
    <dxf>
      <font/>
    </dxf>
  </rfmt>
  <rfmt sheetId="8" sqref="V56" start="0" length="2147483647">
    <dxf>
      <font/>
    </dxf>
  </rfmt>
  <rcc rId="6012" sId="8">
    <nc r="H56">
      <f>IF(OR(OR(G56="#N/A N/A",G56="#N/A Real Time"),OR(F56="#N/A N/A",F56="#N/A Real Time")),0,  G56 - F56)</f>
    </nc>
  </rcc>
  <rfmt sheetId="8" sqref="H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6" start="0" length="2147483647">
    <dxf>
      <font/>
    </dxf>
  </rfmt>
  <rfmt sheetId="8" sqref="H56" start="0" length="2147483647">
    <dxf>
      <font/>
    </dxf>
  </rfmt>
  <rcc rId="6013" sId="8">
    <nc r="I56">
      <f>IF(OR(F56=0,F56="#N/A N/A"),0,H56 / F56*100)</f>
    </nc>
  </rcc>
  <rfmt sheetId="8" sqref="I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6" start="0" length="2147483647">
    <dxf>
      <font/>
    </dxf>
  </rfmt>
  <rfmt sheetId="8" sqref="I56" start="0" length="2147483647">
    <dxf>
      <font/>
    </dxf>
  </rfmt>
  <rcc rId="6014" sId="8" numFmtId="4">
    <nc r="J56">
      <v>24800</v>
    </nc>
  </rcc>
  <rfmt sheetId="8" sqref="J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6" start="0" length="2147483647">
    <dxf>
      <font/>
    </dxf>
  </rfmt>
  <rfmt sheetId="8" sqref="J56" start="0" length="2147483647">
    <dxf>
      <font/>
    </dxf>
  </rfmt>
  <rcc rId="6015" sId="8">
    <nc r="K56">
      <f>CONCATENATE(D66,D56, " Curncy")</f>
    </nc>
  </rcc>
  <rfmt sheetId="8" sqref="K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6" start="0" length="2147483647">
    <dxf>
      <font/>
    </dxf>
  </rfmt>
  <rfmt sheetId="8" sqref="K56" start="0" length="2147483647">
    <dxf>
      <font/>
    </dxf>
  </rfmt>
  <rcc rId="6016" sId="8">
    <nc r="L56">
      <f>IF(D56 = D66,1,_xll.BDP(K56,$L$3))</f>
    </nc>
  </rcc>
  <rfmt sheetId="8" sqref="L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6" start="0" length="2147483647">
    <dxf>
      <font/>
    </dxf>
  </rfmt>
  <rfmt sheetId="8" sqref="L56" start="0" length="2147483647">
    <dxf>
      <font/>
    </dxf>
  </rfmt>
  <rcc rId="6017" sId="8">
    <nc r="M56">
      <f>IF(D56 = D66,1,_xll.BDP(K56,$M$3)*L56)</f>
    </nc>
  </rcc>
  <rfmt sheetId="8" sqref="M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6" start="0" length="2147483647">
    <dxf>
      <font/>
    </dxf>
  </rfmt>
  <rfmt sheetId="8" sqref="M56" start="0" length="2147483647">
    <dxf>
      <font/>
    </dxf>
  </rfmt>
  <rcc rId="6018" sId="8">
    <nc r="N56">
      <f>H56*J56*R56/M56</f>
    </nc>
  </rcc>
  <rfmt sheetId="8" sqref="N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6" start="0" length="2147483647">
    <dxf>
      <font/>
    </dxf>
  </rfmt>
  <rfmt sheetId="8" sqref="N56" start="0" length="2147483647">
    <dxf>
      <font/>
    </dxf>
  </rfmt>
  <rcc rId="6019" sId="8">
    <nc r="O56">
      <f>N56 / U66</f>
    </nc>
  </rcc>
  <rfmt sheetId="8" sqref="O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6" start="0" length="2147483647">
    <dxf>
      <font/>
    </dxf>
  </rfmt>
  <rfmt sheetId="8" sqref="O56" start="0" length="2147483647">
    <dxf>
      <font/>
    </dxf>
  </rfmt>
  <rcc rId="6020" sId="8">
    <nc r="P56">
      <f>IF(J56=0,0,G56*J56*R56/M56)</f>
    </nc>
  </rcc>
  <rfmt sheetId="8" sqref="P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6" start="0" length="2147483647">
    <dxf>
      <font/>
    </dxf>
  </rfmt>
  <rfmt sheetId="8" sqref="P56" start="0" length="2147483647">
    <dxf>
      <font/>
    </dxf>
  </rfmt>
  <rcc rId="6021" sId="8">
    <nc r="Q56">
      <f>P56 / U66*100</f>
    </nc>
  </rcc>
  <rfmt sheetId="8" sqref="Q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6" start="0" length="2147483647">
    <dxf>
      <font/>
    </dxf>
  </rfmt>
  <rfmt sheetId="8" sqref="Q56" start="0" length="2147483647">
    <dxf>
      <font/>
    </dxf>
  </rfmt>
  <rcc rId="6022" sId="8">
    <nc r="R56">
      <f>IF(EXACT(D56,UPPER(D56)),1,0.01)/T56</f>
    </nc>
  </rcc>
  <rfmt sheetId="8" sqref="R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6" start="0" length="2147483647">
    <dxf>
      <font/>
    </dxf>
  </rfmt>
  <rfmt sheetId="8" sqref="R56" start="0" length="2147483647">
    <dxf>
      <font/>
    </dxf>
  </rfmt>
  <rcc rId="6023" sId="8">
    <nc r="S56">
      <v>0</v>
    </nc>
  </rcc>
  <rfmt sheetId="8" sqref="S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6" start="0" length="2147483647">
    <dxf>
      <font/>
    </dxf>
  </rfmt>
  <rfmt sheetId="8" sqref="S56" start="0" length="2147483647">
    <dxf>
      <font/>
    </dxf>
  </rfmt>
  <rcc rId="6024" sId="8">
    <nc r="T56">
      <v>1</v>
    </nc>
  </rcc>
  <rfmt sheetId="8" sqref="T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6" start="0" length="2147483647">
    <dxf>
      <font/>
    </dxf>
  </rfmt>
  <rfmt sheetId="8" sqref="T56" start="0" length="2147483647">
    <dxf>
      <font/>
    </dxf>
  </rfmt>
  <rcc rId="6025" sId="8">
    <nc r="W56">
      <f>IF(OR(OR(F56="#N/A N/A",F56="#N/A Real Time"),OR(V56="#N/A N/A",V56="#N/A Real Time")),0,  F56 - V56)</f>
    </nc>
  </rcc>
  <rfmt sheetId="8" sqref="W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6" start="0" length="0">
    <dxf>
      <fill>
        <patternFill patternType="solid">
          <bgColor rgb="FFF2F2F2"/>
        </patternFill>
      </fill>
    </dxf>
  </rfmt>
  <rfmt sheetId="8" sqref="W56" start="0" length="2147483647">
    <dxf>
      <font/>
    </dxf>
  </rfmt>
  <rfmt sheetId="8" sqref="W56" start="0" length="2147483647">
    <dxf>
      <font/>
    </dxf>
  </rfmt>
  <rcc rId="6026" sId="8">
    <nc r="X56">
      <f>IF(OR(V56=0,V56="#N/A N/A"),0,W56 / V56*100)</f>
    </nc>
  </rcc>
  <rfmt sheetId="8" sqref="X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6" start="0" length="0">
    <dxf>
      <fill>
        <patternFill patternType="solid">
          <bgColor rgb="FFF2F2F2"/>
        </patternFill>
      </fill>
    </dxf>
  </rfmt>
  <rfmt sheetId="8" sqref="X56" start="0" length="2147483647">
    <dxf>
      <font/>
    </dxf>
  </rfmt>
  <rfmt sheetId="8" sqref="X56" start="0" length="2147483647">
    <dxf>
      <font/>
    </dxf>
  </rfmt>
  <rcc rId="6027" sId="8" numFmtId="4">
    <nc r="Y56">
      <v>24800</v>
    </nc>
  </rcc>
  <rfmt sheetId="8" sqref="Y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6" start="0" length="0">
    <dxf>
      <fill>
        <patternFill patternType="solid">
          <bgColor rgb="FFF2F2F2"/>
        </patternFill>
      </fill>
    </dxf>
  </rfmt>
  <rfmt sheetId="8" sqref="Y56" start="0" length="2147483647">
    <dxf>
      <font/>
    </dxf>
  </rfmt>
  <rfmt sheetId="8" sqref="Y56" start="0" length="2147483647">
    <dxf>
      <font/>
    </dxf>
  </rfmt>
  <rcc rId="6028" sId="8">
    <nc r="Z56">
      <f>IF(D56 = D66,1,_xll.BDP(K56,$Z$3)*L56)</f>
    </nc>
  </rcc>
  <rfmt sheetId="8" sqref="Z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6" start="0" length="0">
    <dxf>
      <fill>
        <patternFill patternType="solid">
          <bgColor rgb="FFF2F2F2"/>
        </patternFill>
      </fill>
    </dxf>
  </rfmt>
  <rfmt sheetId="8" sqref="Z56" start="0" length="2147483647">
    <dxf>
      <font/>
    </dxf>
  </rfmt>
  <rfmt sheetId="8" sqref="Z56" start="0" length="2147483647">
    <dxf>
      <font/>
    </dxf>
  </rfmt>
  <rcc rId="6029" sId="8">
    <nc r="AA56">
      <f>W56*Y56*R56/Z56 / AB66</f>
    </nc>
  </rcc>
  <rfmt sheetId="8" sqref="AA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6" start="0" length="0">
    <dxf>
      <fill>
        <patternFill patternType="solid">
          <bgColor rgb="FFF2F2F2"/>
        </patternFill>
      </fill>
    </dxf>
  </rfmt>
  <rfmt sheetId="8" sqref="AA56" start="0" length="2147483647">
    <dxf>
      <font/>
    </dxf>
  </rfmt>
  <rfmt sheetId="8" sqref="AA56" start="0" length="2147483647">
    <dxf>
      <font/>
    </dxf>
  </rfmt>
  <rcc rId="6030" sId="8" numFmtId="4">
    <oc r="J57">
      <v>584000</v>
    </oc>
    <nc r="J57">
      <v>412161</v>
    </nc>
  </rcc>
  <rcc rId="6031" sId="8" numFmtId="4">
    <oc r="Y57">
      <v>584000</v>
    </oc>
    <nc r="Y57">
      <v>412161</v>
    </nc>
  </rcc>
  <rcc rId="6032" sId="8" numFmtId="4">
    <oc r="J58">
      <v>20505</v>
    </oc>
    <nc r="J58">
      <v>0</v>
    </nc>
  </rcc>
  <rcc rId="6033" sId="8" numFmtId="4">
    <oc r="Y58">
      <v>20505</v>
    </oc>
    <nc r="Y58">
      <v>0</v>
    </nc>
  </rcc>
  <rrc rId="6034" sId="8" ref="A59:XFD59" action="insert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</rrc>
  <rfmt sheetId="8" sqref="A59:AB59" start="0" length="0">
    <dxf>
      <fill>
        <patternFill patternType="none">
          <bgColor indexed="65"/>
        </patternFill>
      </fill>
    </dxf>
  </rfmt>
  <rfmt sheetId="8" sqref="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59" start="0" length="2147483647">
    <dxf>
      <font/>
    </dxf>
  </rfmt>
  <rfmt sheetId="8" sqref="A59" start="0" length="2147483647">
    <dxf>
      <font/>
    </dxf>
  </rfmt>
  <rfmt sheetId="8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9" start="0" length="2147483647">
    <dxf>
      <font/>
    </dxf>
  </rfmt>
  <rfmt sheetId="8" sqref="B59" start="0" length="2147483647">
    <dxf>
      <font/>
    </dxf>
  </rfmt>
  <rfmt sheetId="8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9" start="0" length="2147483647">
    <dxf>
      <font/>
    </dxf>
  </rfmt>
  <rfmt sheetId="8" sqref="C59" start="0" length="2147483647">
    <dxf>
      <font/>
    </dxf>
  </rfmt>
  <rfmt sheetId="8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9" start="0" length="2147483647">
    <dxf>
      <font/>
    </dxf>
  </rfmt>
  <rfmt sheetId="8" sqref="D59" start="0" length="2147483647">
    <dxf>
      <font/>
    </dxf>
  </rfmt>
  <rfmt sheetId="8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9" start="0" length="2147483647">
    <dxf>
      <font/>
    </dxf>
  </rfmt>
  <rfmt sheetId="8" sqref="E59" start="0" length="2147483647">
    <dxf>
      <font/>
    </dxf>
  </rfmt>
  <rfmt sheetId="8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9" start="0" length="2147483647">
    <dxf>
      <font/>
    </dxf>
  </rfmt>
  <rfmt sheetId="8" sqref="F59" start="0" length="2147483647">
    <dxf>
      <font/>
    </dxf>
  </rfmt>
  <rfmt sheetId="8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9" start="0" length="2147483647">
    <dxf>
      <font/>
    </dxf>
  </rfmt>
  <rfmt sheetId="8" sqref="G59" start="0" length="2147483647">
    <dxf>
      <font/>
    </dxf>
  </rfmt>
  <rfmt sheetId="8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9" start="0" length="2147483647">
    <dxf>
      <font/>
    </dxf>
  </rfmt>
  <rfmt sheetId="8" sqref="H59" start="0" length="2147483647">
    <dxf>
      <font/>
    </dxf>
  </rfmt>
  <rfmt sheetId="8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9" start="0" length="2147483647">
    <dxf>
      <font/>
    </dxf>
  </rfmt>
  <rfmt sheetId="8" sqref="I59" start="0" length="2147483647">
    <dxf>
      <font/>
    </dxf>
  </rfmt>
  <rfmt sheetId="8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9" start="0" length="2147483647">
    <dxf>
      <font/>
    </dxf>
  </rfmt>
  <rfmt sheetId="8" sqref="J59" start="0" length="2147483647">
    <dxf>
      <font/>
    </dxf>
  </rfmt>
  <rfmt sheetId="8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9" start="0" length="2147483647">
    <dxf>
      <font/>
    </dxf>
  </rfmt>
  <rfmt sheetId="8" sqref="K59" start="0" length="2147483647">
    <dxf>
      <font/>
    </dxf>
  </rfmt>
  <rfmt sheetId="8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9" start="0" length="2147483647">
    <dxf>
      <font/>
    </dxf>
  </rfmt>
  <rfmt sheetId="8" sqref="L59" start="0" length="2147483647">
    <dxf>
      <font/>
    </dxf>
  </rfmt>
  <rfmt sheetId="8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9" start="0" length="2147483647">
    <dxf>
      <font/>
    </dxf>
  </rfmt>
  <rfmt sheetId="8" sqref="M59" start="0" length="2147483647">
    <dxf>
      <font/>
    </dxf>
  </rfmt>
  <rfmt sheetId="8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9" start="0" length="2147483647">
    <dxf>
      <font/>
    </dxf>
  </rfmt>
  <rfmt sheetId="8" sqref="N59" start="0" length="2147483647">
    <dxf>
      <font/>
    </dxf>
  </rfmt>
  <rfmt sheetId="8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9" start="0" length="2147483647">
    <dxf>
      <font/>
    </dxf>
  </rfmt>
  <rfmt sheetId="8" sqref="O59" start="0" length="2147483647">
    <dxf>
      <font/>
    </dxf>
  </rfmt>
  <rfmt sheetId="8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9" start="0" length="2147483647">
    <dxf>
      <font/>
    </dxf>
  </rfmt>
  <rfmt sheetId="8" sqref="P59" start="0" length="2147483647">
    <dxf>
      <font/>
    </dxf>
  </rfmt>
  <rfmt sheetId="8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9" start="0" length="2147483647">
    <dxf>
      <font/>
    </dxf>
  </rfmt>
  <rfmt sheetId="8" sqref="Q59" start="0" length="2147483647">
    <dxf>
      <font/>
    </dxf>
  </rfmt>
  <rfmt sheetId="8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9" start="0" length="2147483647">
    <dxf>
      <font/>
    </dxf>
  </rfmt>
  <rfmt sheetId="8" sqref="R59" start="0" length="2147483647">
    <dxf>
      <font/>
    </dxf>
  </rfmt>
  <rfmt sheetId="8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9" start="0" length="2147483647">
    <dxf>
      <font/>
    </dxf>
  </rfmt>
  <rfmt sheetId="8" sqref="S59" start="0" length="2147483647">
    <dxf>
      <font/>
    </dxf>
  </rfmt>
  <rfmt sheetId="8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9" start="0" length="2147483647">
    <dxf>
      <font/>
    </dxf>
  </rfmt>
  <rfmt sheetId="8" sqref="T59" start="0" length="2147483647">
    <dxf>
      <font/>
    </dxf>
  </rfmt>
  <rfmt sheetId="8" sqref="U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59" start="0" length="2147483647">
    <dxf>
      <font/>
    </dxf>
  </rfmt>
  <rfmt sheetId="8" sqref="U59" start="0" length="2147483647">
    <dxf>
      <font/>
    </dxf>
  </rfmt>
  <rfmt sheetId="8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9" start="0" length="0">
    <dxf>
      <fill>
        <patternFill patternType="solid">
          <bgColor rgb="FFF2F2F2"/>
        </patternFill>
      </fill>
    </dxf>
  </rfmt>
  <rfmt sheetId="8" sqref="V59" start="0" length="2147483647">
    <dxf>
      <font/>
    </dxf>
  </rfmt>
  <rfmt sheetId="8" sqref="V59" start="0" length="2147483647">
    <dxf>
      <font/>
    </dxf>
  </rfmt>
  <rfmt sheetId="8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9" start="0" length="0">
    <dxf>
      <fill>
        <patternFill patternType="solid">
          <bgColor rgb="FFF2F2F2"/>
        </patternFill>
      </fill>
    </dxf>
  </rfmt>
  <rfmt sheetId="8" sqref="W59" start="0" length="2147483647">
    <dxf>
      <font/>
    </dxf>
  </rfmt>
  <rfmt sheetId="8" sqref="W59" start="0" length="2147483647">
    <dxf>
      <font/>
    </dxf>
  </rfmt>
  <rfmt sheetId="8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9" start="0" length="0">
    <dxf>
      <fill>
        <patternFill patternType="solid">
          <bgColor rgb="FFF2F2F2"/>
        </patternFill>
      </fill>
    </dxf>
  </rfmt>
  <rfmt sheetId="8" sqref="X59" start="0" length="2147483647">
    <dxf>
      <font/>
    </dxf>
  </rfmt>
  <rfmt sheetId="8" sqref="X59" start="0" length="2147483647">
    <dxf>
      <font/>
    </dxf>
  </rfmt>
  <rfmt sheetId="8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9" start="0" length="0">
    <dxf>
      <fill>
        <patternFill patternType="solid">
          <bgColor rgb="FFF2F2F2"/>
        </patternFill>
      </fill>
    </dxf>
  </rfmt>
  <rfmt sheetId="8" sqref="Y59" start="0" length="2147483647">
    <dxf>
      <font/>
    </dxf>
  </rfmt>
  <rfmt sheetId="8" sqref="Y59" start="0" length="2147483647">
    <dxf>
      <font/>
    </dxf>
  </rfmt>
  <rfmt sheetId="8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9" start="0" length="0">
    <dxf>
      <fill>
        <patternFill patternType="solid">
          <bgColor rgb="FFF2F2F2"/>
        </patternFill>
      </fill>
    </dxf>
  </rfmt>
  <rfmt sheetId="8" sqref="Z59" start="0" length="2147483647">
    <dxf>
      <font/>
    </dxf>
  </rfmt>
  <rfmt sheetId="8" sqref="Z59" start="0" length="2147483647">
    <dxf>
      <font/>
    </dxf>
  </rfmt>
  <rfmt sheetId="8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9" start="0" length="0">
    <dxf>
      <fill>
        <patternFill patternType="solid">
          <bgColor rgb="FFF2F2F2"/>
        </patternFill>
      </fill>
    </dxf>
  </rfmt>
  <rfmt sheetId="8" sqref="AA59" start="0" length="2147483647">
    <dxf>
      <font/>
    </dxf>
  </rfmt>
  <rfmt sheetId="8" sqref="AA59" start="0" length="2147483647">
    <dxf>
      <font/>
    </dxf>
  </rfmt>
  <rfmt sheetId="8" sqref="A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59" start="0" length="0">
    <dxf>
      <fill>
        <patternFill patternType="solid">
          <bgColor rgb="FFF2F2F2"/>
        </patternFill>
      </fill>
    </dxf>
  </rfmt>
  <rfmt sheetId="8" sqref="AB59" start="0" length="2147483647">
    <dxf>
      <font/>
    </dxf>
  </rfmt>
  <rfmt sheetId="8" sqref="AB59" start="0" length="2147483647">
    <dxf>
      <font/>
    </dxf>
  </rfmt>
  <rcc rId="6035" sId="8">
    <nc r="B59">
      <v>20170</v>
    </nc>
  </rcc>
  <rfmt sheetId="8" sqref="B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59" start="0" length="2147483647">
    <dxf>
      <font/>
    </dxf>
  </rfmt>
  <rfmt sheetId="8" sqref="B59" start="0" length="2147483647">
    <dxf>
      <font/>
    </dxf>
  </rfmt>
  <rcc rId="6036" sId="8">
    <nc r="C59" t="inlineStr">
      <is>
        <t>OXY US Equity</t>
      </is>
    </nc>
  </rcc>
  <rfmt sheetId="8" sqref="C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59" start="0" length="2147483647">
    <dxf>
      <font/>
    </dxf>
  </rfmt>
  <rfmt sheetId="8" sqref="C59" start="0" length="2147483647">
    <dxf>
      <font/>
    </dxf>
  </rfmt>
  <rcc rId="6037" sId="8">
    <nc r="E59" t="inlineStr">
      <is>
        <t>Occidental Petroleum</t>
      </is>
    </nc>
  </rcc>
  <rfmt sheetId="8" sqref="E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59" start="0" length="2147483647">
    <dxf>
      <font/>
    </dxf>
  </rfmt>
  <rfmt sheetId="8" sqref="E59" start="0" length="2147483647">
    <dxf>
      <font/>
    </dxf>
  </rfmt>
  <rcc rId="6038" sId="8">
    <nc r="D59">
      <f>_xll.BDP(C59,$D$3)</f>
    </nc>
  </rcc>
  <rfmt sheetId="8" sqref="D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59" start="0" length="2147483647">
    <dxf>
      <font/>
    </dxf>
  </rfmt>
  <rfmt sheetId="8" sqref="D59" start="0" length="2147483647">
    <dxf>
      <font/>
    </dxf>
  </rfmt>
  <rcc rId="6039" sId="8">
    <nc r="F59">
      <f>_xll.BDP(C59,$F$3)</f>
    </nc>
  </rcc>
  <rfmt sheetId="8" sqref="F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59" start="0" length="2147483647">
    <dxf>
      <font/>
    </dxf>
  </rfmt>
  <rfmt sheetId="8" sqref="F59" start="0" length="2147483647">
    <dxf>
      <font/>
    </dxf>
  </rfmt>
  <rcc rId="6040" sId="8">
    <nc r="G59">
      <f>_xll.BDP(C59,$G$3)</f>
    </nc>
  </rcc>
  <rfmt sheetId="8" sqref="G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59" start="0" length="2147483647">
    <dxf>
      <font/>
    </dxf>
  </rfmt>
  <rfmt sheetId="8" sqref="G59" start="0" length="2147483647">
    <dxf>
      <font/>
    </dxf>
  </rfmt>
  <rcc rId="6041" sId="8">
    <nc r="V59">
      <f>_xll.BDH(C59,$V$3,$D$1,$D$1)</f>
    </nc>
  </rcc>
  <rfmt sheetId="8" sqref="V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59" start="0" length="0">
    <dxf>
      <fill>
        <patternFill patternType="solid">
          <bgColor rgb="FFF2F2F2"/>
        </patternFill>
      </fill>
    </dxf>
  </rfmt>
  <rfmt sheetId="8" sqref="V59" start="0" length="2147483647">
    <dxf>
      <font/>
    </dxf>
  </rfmt>
  <rfmt sheetId="8" sqref="V59" start="0" length="2147483647">
    <dxf>
      <font/>
    </dxf>
  </rfmt>
  <rcc rId="6042" sId="8">
    <nc r="H59">
      <f>IF(OR(OR(G59="#N/A N/A",G59="#N/A Real Time"),OR(F59="#N/A N/A",F59="#N/A Real Time")),0,  G59 - F59)</f>
    </nc>
  </rcc>
  <rfmt sheetId="8" sqref="H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59" start="0" length="2147483647">
    <dxf>
      <font/>
    </dxf>
  </rfmt>
  <rfmt sheetId="8" sqref="H59" start="0" length="2147483647">
    <dxf>
      <font/>
    </dxf>
  </rfmt>
  <rcc rId="6043" sId="8">
    <nc r="I59">
      <f>IF(OR(F59=0,F59="#N/A N/A"),0,H59 / F59*100)</f>
    </nc>
  </rcc>
  <rfmt sheetId="8" sqref="I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59" start="0" length="2147483647">
    <dxf>
      <font/>
    </dxf>
  </rfmt>
  <rfmt sheetId="8" sqref="I59" start="0" length="2147483647">
    <dxf>
      <font/>
    </dxf>
  </rfmt>
  <rcc rId="6044" sId="8" numFmtId="4">
    <nc r="J59">
      <v>11700</v>
    </nc>
  </rcc>
  <rfmt sheetId="8" sqref="J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59" start="0" length="2147483647">
    <dxf>
      <font/>
    </dxf>
  </rfmt>
  <rfmt sheetId="8" sqref="J59" start="0" length="2147483647">
    <dxf>
      <font/>
    </dxf>
  </rfmt>
  <rcc rId="6045" sId="8">
    <nc r="K59">
      <f>CONCATENATE(D67,D59, " Curncy")</f>
    </nc>
  </rcc>
  <rfmt sheetId="8" sqref="K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59" start="0" length="2147483647">
    <dxf>
      <font/>
    </dxf>
  </rfmt>
  <rfmt sheetId="8" sqref="K59" start="0" length="2147483647">
    <dxf>
      <font/>
    </dxf>
  </rfmt>
  <rcc rId="6046" sId="8">
    <nc r="L59">
      <f>IF(D59 = D67,1,_xll.BDP(K59,$L$3))</f>
    </nc>
  </rcc>
  <rfmt sheetId="8" sqref="L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59" start="0" length="2147483647">
    <dxf>
      <font/>
    </dxf>
  </rfmt>
  <rfmt sheetId="8" sqref="L59" start="0" length="2147483647">
    <dxf>
      <font/>
    </dxf>
  </rfmt>
  <rcc rId="6047" sId="8">
    <nc r="M59">
      <f>IF(D59 = D67,1,_xll.BDP(K59,$M$3)*L59)</f>
    </nc>
  </rcc>
  <rfmt sheetId="8" sqref="M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59" start="0" length="2147483647">
    <dxf>
      <font/>
    </dxf>
  </rfmt>
  <rfmt sheetId="8" sqref="M59" start="0" length="2147483647">
    <dxf>
      <font/>
    </dxf>
  </rfmt>
  <rcc rId="6048" sId="8">
    <nc r="N59">
      <f>H59*J59*R59/M59</f>
    </nc>
  </rcc>
  <rfmt sheetId="8" sqref="N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59" start="0" length="2147483647">
    <dxf>
      <font/>
    </dxf>
  </rfmt>
  <rfmt sheetId="8" sqref="N59" start="0" length="2147483647">
    <dxf>
      <font/>
    </dxf>
  </rfmt>
  <rcc rId="6049" sId="8">
    <nc r="O59">
      <f>N59 / U67</f>
    </nc>
  </rcc>
  <rfmt sheetId="8" sqref="O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59" start="0" length="2147483647">
    <dxf>
      <font/>
    </dxf>
  </rfmt>
  <rfmt sheetId="8" sqref="O59" start="0" length="2147483647">
    <dxf>
      <font/>
    </dxf>
  </rfmt>
  <rcc rId="6050" sId="8">
    <nc r="P59">
      <f>IF(J59=0,0,G59*J59*R59/M59)</f>
    </nc>
  </rcc>
  <rfmt sheetId="8" sqref="P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59" start="0" length="2147483647">
    <dxf>
      <font/>
    </dxf>
  </rfmt>
  <rfmt sheetId="8" sqref="P59" start="0" length="2147483647">
    <dxf>
      <font/>
    </dxf>
  </rfmt>
  <rcc rId="6051" sId="8">
    <nc r="Q59">
      <f>P59 / U67*100</f>
    </nc>
  </rcc>
  <rfmt sheetId="8" sqref="Q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59" start="0" length="2147483647">
    <dxf>
      <font/>
    </dxf>
  </rfmt>
  <rfmt sheetId="8" sqref="Q59" start="0" length="2147483647">
    <dxf>
      <font/>
    </dxf>
  </rfmt>
  <rcc rId="6052" sId="8">
    <nc r="R59">
      <f>IF(EXACT(D59,UPPER(D59)),1,0.01)/T59</f>
    </nc>
  </rcc>
  <rfmt sheetId="8" sqref="R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59" start="0" length="2147483647">
    <dxf>
      <font/>
    </dxf>
  </rfmt>
  <rfmt sheetId="8" sqref="R59" start="0" length="2147483647">
    <dxf>
      <font/>
    </dxf>
  </rfmt>
  <rcc rId="6053" sId="8">
    <nc r="S59">
      <v>0</v>
    </nc>
  </rcc>
  <rfmt sheetId="8" sqref="S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59" start="0" length="2147483647">
    <dxf>
      <font/>
    </dxf>
  </rfmt>
  <rfmt sheetId="8" sqref="S59" start="0" length="2147483647">
    <dxf>
      <font/>
    </dxf>
  </rfmt>
  <rcc rId="6054" sId="8">
    <nc r="T59">
      <v>1</v>
    </nc>
  </rcc>
  <rfmt sheetId="8" sqref="T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59" start="0" length="2147483647">
    <dxf>
      <font/>
    </dxf>
  </rfmt>
  <rfmt sheetId="8" sqref="T59" start="0" length="2147483647">
    <dxf>
      <font/>
    </dxf>
  </rfmt>
  <rcc rId="6055" sId="8">
    <nc r="W59">
      <f>IF(OR(OR(F59="#N/A N/A",F59="#N/A Real Time"),OR(V59="#N/A N/A",V59="#N/A Real Time")),0,  F59 - V59)</f>
    </nc>
  </rcc>
  <rfmt sheetId="8" sqref="W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59" start="0" length="0">
    <dxf>
      <fill>
        <patternFill patternType="solid">
          <bgColor rgb="FFF2F2F2"/>
        </patternFill>
      </fill>
    </dxf>
  </rfmt>
  <rfmt sheetId="8" sqref="W59" start="0" length="2147483647">
    <dxf>
      <font/>
    </dxf>
  </rfmt>
  <rfmt sheetId="8" sqref="W59" start="0" length="2147483647">
    <dxf>
      <font/>
    </dxf>
  </rfmt>
  <rcc rId="6056" sId="8">
    <nc r="X59">
      <f>IF(OR(V59=0,V59="#N/A N/A"),0,W59 / V59*100)</f>
    </nc>
  </rcc>
  <rfmt sheetId="8" sqref="X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59" start="0" length="0">
    <dxf>
      <fill>
        <patternFill patternType="solid">
          <bgColor rgb="FFF2F2F2"/>
        </patternFill>
      </fill>
    </dxf>
  </rfmt>
  <rfmt sheetId="8" sqref="X59" start="0" length="2147483647">
    <dxf>
      <font/>
    </dxf>
  </rfmt>
  <rfmt sheetId="8" sqref="X59" start="0" length="2147483647">
    <dxf>
      <font/>
    </dxf>
  </rfmt>
  <rcc rId="6057" sId="8" numFmtId="4">
    <nc r="Y59">
      <v>11700</v>
    </nc>
  </rcc>
  <rfmt sheetId="8" sqref="Y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59" start="0" length="0">
    <dxf>
      <fill>
        <patternFill patternType="solid">
          <bgColor rgb="FFF2F2F2"/>
        </patternFill>
      </fill>
    </dxf>
  </rfmt>
  <rfmt sheetId="8" sqref="Y59" start="0" length="2147483647">
    <dxf>
      <font/>
    </dxf>
  </rfmt>
  <rfmt sheetId="8" sqref="Y59" start="0" length="2147483647">
    <dxf>
      <font/>
    </dxf>
  </rfmt>
  <rcc rId="6058" sId="8">
    <nc r="Z59">
      <f>IF(D59 = D67,1,_xll.BDP(K59,$Z$3)*L59)</f>
    </nc>
  </rcc>
  <rfmt sheetId="8" sqref="Z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59" start="0" length="0">
    <dxf>
      <fill>
        <patternFill patternType="solid">
          <bgColor rgb="FFF2F2F2"/>
        </patternFill>
      </fill>
    </dxf>
  </rfmt>
  <rfmt sheetId="8" sqref="Z59" start="0" length="2147483647">
    <dxf>
      <font/>
    </dxf>
  </rfmt>
  <rfmt sheetId="8" sqref="Z59" start="0" length="2147483647">
    <dxf>
      <font/>
    </dxf>
  </rfmt>
  <rcc rId="6059" sId="8">
    <nc r="AA59">
      <f>W59*Y59*R59/Z59 / AB67</f>
    </nc>
  </rcc>
  <rfmt sheetId="8" sqref="AA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59" start="0" length="0">
    <dxf>
      <fill>
        <patternFill patternType="solid">
          <bgColor rgb="FFF2F2F2"/>
        </patternFill>
      </fill>
    </dxf>
  </rfmt>
  <rfmt sheetId="8" sqref="AA59" start="0" length="2147483647">
    <dxf>
      <font/>
    </dxf>
  </rfmt>
  <rfmt sheetId="8" sqref="AA59" start="0" length="2147483647">
    <dxf>
      <font/>
    </dxf>
  </rfmt>
  <rcc rId="6060" sId="8" numFmtId="4">
    <oc r="J61">
      <v>1148100</v>
    </oc>
    <nc r="J61">
      <v>1113037</v>
    </nc>
  </rcc>
  <rcc rId="6061" sId="8" numFmtId="4">
    <oc r="Y61">
      <v>1148100</v>
    </oc>
    <nc r="Y61">
      <v>1113037</v>
    </nc>
  </rcc>
  <rcc rId="6062" sId="8" numFmtId="4">
    <oc r="J62">
      <v>83400</v>
    </oc>
    <nc r="J62">
      <v>0</v>
    </nc>
  </rcc>
  <rcc rId="6063" sId="8" numFmtId="4">
    <oc r="Y62">
      <v>83400</v>
    </oc>
    <nc r="Y62">
      <v>0</v>
    </nc>
  </rcc>
  <rcc rId="6064" sId="8" numFmtId="4">
    <oc r="J63">
      <v>370000</v>
    </oc>
    <nc r="J63">
      <v>209100</v>
    </nc>
  </rcc>
  <rcc rId="6065" sId="8" numFmtId="4">
    <oc r="J64">
      <v>42700</v>
    </oc>
    <nc r="J64">
      <v>56019</v>
    </nc>
  </rcc>
  <rcc rId="6066" sId="8" numFmtId="4">
    <oc r="Y64">
      <v>42700</v>
    </oc>
    <nc r="Y64">
      <v>56019</v>
    </nc>
  </rcc>
  <rrc rId="6067" sId="8" ref="A58:XFD58" action="delete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  <rfmt sheetId="8" xfDxf="1" sqref="A58:XFD58" start="0" length="0"/>
    <rcc rId="0" sId="8">
      <nc r="B58">
        <v>3300</v>
      </nc>
    </rcc>
    <rcc rId="0" sId="8">
      <nc r="C58" t="inlineStr">
        <is>
          <t>MON US Equity</t>
        </is>
      </nc>
    </rcc>
    <rcc rId="0" sId="8">
      <nc r="D58">
        <f>_xll.BDP(C58,$D$3)</f>
      </nc>
    </rcc>
    <rcc rId="0" sId="8">
      <nc r="E58" t="inlineStr">
        <is>
          <t>Monsanto</t>
        </is>
      </nc>
    </rcc>
    <rcc rId="0" sId="8" s="1" dxf="1">
      <nc r="F58">
        <f>_xll.BDP(C58,$F$3)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G58">
        <f>_xll.BDP(C58,$G$3)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H58">
        <f>IF(OR(OR(G58="#N/A N/A",G58="#N/A Real Time"),OR(F58="#N/A N/A",F58="#N/A Real Time")),0,  G58 - F58)</f>
      </nc>
      <ndxf>
        <font>
          <sz val="9"/>
          <color theme="1"/>
          <name val="Arial"/>
          <scheme val="none"/>
        </font>
        <numFmt numFmtId="2" formatCode="0.00"/>
      </ndxf>
    </rcc>
    <rcc rId="0" sId="8" s="1" dxf="1">
      <nc r="I58">
        <f>IF(OR(F58=0,F58="#N/A N/A"),0,H58 / F58*100)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8" s="1" dxf="1" numFmtId="4">
      <nc r="J58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>
      <nc r="K58">
        <f>CONCATENATE(D67,D58, " Curncy")</f>
      </nc>
    </rcc>
    <rcc rId="0" sId="8">
      <nc r="L58">
        <f>IF(D58 = D67,1,_xll.BDP(K58,$L$3))</f>
      </nc>
    </rcc>
    <rcc rId="0" sId="8" s="1" dxf="1">
      <nc r="M58">
        <f>IF(D58 = D67,1,_xll.BDP(K58,$M$3)*L58)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8" s="1" dxf="1">
      <nc r="N58">
        <f>H58*J58*R58/M58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 s="1" dxf="1">
      <nc r="O58">
        <f>N58 / U67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8" s="1" dxf="1">
      <nc r="P58">
        <f>IF(J58=0,0,G58*J58*R58/M58)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8" s="1" dxf="1">
      <nc r="Q58">
        <f>P58 / U67*100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8">
      <nc r="R58">
        <f>IF(EXACT(D58,UPPER(D58)),1,0.01)/T58</f>
      </nc>
    </rcc>
    <rcc rId="0" sId="8">
      <nc r="S58">
        <v>0</v>
      </nc>
    </rcc>
    <rcc rId="0" sId="8">
      <nc r="T58">
        <v>1</v>
      </nc>
    </rcc>
    <rcc rId="0" sId="8" s="1" dxf="1">
      <nc r="V58">
        <f>_xll.BDH(C58,$V$3,$D$1,$D$1)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W58">
        <f>IF(OR(OR(F58="#N/A N/A",F58="#N/A Real Time"),OR(V58="#N/A N/A",V58="#N/A Real Time")),0,  F58 - V58)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X58">
        <f>IF(OR(V58=0,V58="#N/A N/A"),0,W58 / V58*100)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8" s="1" dxf="1" numFmtId="4">
      <nc r="Y58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8" s="1" dxf="1">
      <nc r="Z58">
        <f>IF(D58 = D67,1,_xll.BDP(K58,$Z$3)*L58)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8" s="1" dxf="1">
      <nc r="AA58">
        <f>W58*Y58*R58/Z58 / AB67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8" sqref="AB58" start="0" length="0">
      <dxf>
        <fill>
          <patternFill patternType="solid">
            <bgColor rgb="FFF2F2F2"/>
          </patternFill>
        </fill>
      </dxf>
    </rfmt>
  </rrc>
  <rrc rId="6068" sId="8" ref="A61:XFD61" action="deleteRow">
    <undo index="8" exp="area" ref3D="1" dr="$AB$1:$AB$1048576" dn="Z_AD46497A_B353_49B5_8E30_BDB4EF8F6988_.wvu.Cols" sId="8"/>
    <undo index="6" exp="area" ref3D="1" dr="$Y$1:$Z$1048576" dn="Z_AD46497A_B353_49B5_8E30_BDB4EF8F6988_.wvu.Cols" sId="8"/>
    <undo index="4" exp="area" ref3D="1" dr="$R$1:$W$1048576" dn="Z_AD46497A_B353_49B5_8E30_BDB4EF8F6988_.wvu.Cols" sId="8"/>
    <undo index="2" exp="area" ref3D="1" dr="$K$1:$L$1048576" dn="Z_AD46497A_B353_49B5_8E30_BDB4EF8F6988_.wvu.Cols" sId="8"/>
    <undo index="1" exp="area" ref3D="1" dr="$A$1:$D$1048576" dn="Z_AD46497A_B353_49B5_8E30_BDB4EF8F6988_.wvu.Cols" sId="8"/>
    <rfmt sheetId="8" xfDxf="1" sqref="A61:XFD61" start="0" length="0"/>
    <rcc rId="0" sId="8">
      <nc r="B61">
        <v>11312</v>
      </nc>
    </rcc>
    <rcc rId="0" sId="8">
      <nc r="C61" t="inlineStr">
        <is>
          <t>GLD US Equity</t>
        </is>
      </nc>
    </rcc>
    <rcc rId="0" sId="8">
      <nc r="D61">
        <f>_xll.BDP(C61,$D$3)</f>
      </nc>
    </rcc>
    <rcc rId="0" sId="8">
      <nc r="E61" t="inlineStr">
        <is>
          <t>SPDR Gold Shares</t>
        </is>
      </nc>
    </rcc>
    <rcc rId="0" sId="8" s="1" dxf="1">
      <nc r="F61">
        <f>_xll.BDP(C61,$F$3)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G61">
        <f>_xll.BDP(C61,$G$3)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</ndxf>
    </rcc>
    <rcc rId="0" sId="8" s="1" dxf="1">
      <nc r="H61">
        <f>IF(OR(OR(G61="#N/A N/A",G61="#N/A Real Time"),OR(F61="#N/A N/A",F61="#N/A Real Time")),0,  G61 - F61)</f>
      </nc>
      <ndxf>
        <font>
          <sz val="9"/>
          <color theme="1"/>
          <name val="Arial"/>
          <scheme val="none"/>
        </font>
        <numFmt numFmtId="2" formatCode="0.00"/>
      </ndxf>
    </rcc>
    <rcc rId="0" sId="8" s="1" dxf="1">
      <nc r="I61">
        <f>IF(OR(F61=0,F61="#N/A N/A"),0,H61 / F61*100)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alignment horizontal="right" readingOrder="0"/>
      </ndxf>
    </rcc>
    <rcc rId="0" sId="8" s="1" dxf="1" numFmtId="4">
      <nc r="J61">
        <v>0</v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>
      <nc r="K61">
        <f>CONCATENATE(D66,D61, " Curncy")</f>
      </nc>
    </rcc>
    <rcc rId="0" sId="8">
      <nc r="L61">
        <f>IF(D61 = D66,1,_xll.BDP(K61,$L$3))</f>
      </nc>
    </rcc>
    <rcc rId="0" sId="8" s="1" dxf="1">
      <nc r="M61">
        <f>IF(D61 = D66,1,_xll.BDP(K61,$M$3)*L61)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border outline="0">
          <right style="thin">
            <color auto="1"/>
          </right>
        </border>
      </ndxf>
    </rcc>
    <rcc rId="0" sId="8" s="1" dxf="1">
      <nc r="N61">
        <f>H61*J61*R61/M61</f>
      </nc>
      <ndxf>
        <font>
          <sz val="9"/>
          <color theme="1"/>
          <name val="Arial"/>
          <scheme val="none"/>
        </font>
        <numFmt numFmtId="170" formatCode="#,##0_ ;[Red]\-#,##0\ "/>
        <alignment horizontal="right" readingOrder="0"/>
      </ndxf>
    </rcc>
    <rcc rId="0" sId="8" s="1" dxf="1">
      <nc r="O61">
        <f>N61 / U66</f>
      </nc>
      <ndxf>
        <font>
          <sz val="9"/>
          <color rgb="FF0000FF"/>
          <name val="Arial"/>
          <scheme val="none"/>
        </font>
        <numFmt numFmtId="168" formatCode="\+0.00%;[Red]\-0.00%"/>
        <alignment horizontal="right" readingOrder="0"/>
        <border outline="0">
          <right style="thin">
            <color auto="1"/>
          </right>
        </border>
      </ndxf>
    </rcc>
    <rcc rId="0" sId="8" s="1" dxf="1">
      <nc r="P61">
        <f>IF(J61=0,0,G61*J61*R61/M61)</f>
      </nc>
      <ndxf>
        <font>
          <sz val="9"/>
          <color theme="1"/>
          <name val="Arial"/>
          <scheme val="none"/>
        </font>
        <numFmt numFmtId="167" formatCode="#,##0;[Red]#,##0"/>
      </ndxf>
    </rcc>
    <rcc rId="0" sId="8" s="1" dxf="1">
      <nc r="Q61">
        <f>P61 / U66*100</f>
      </nc>
      <ndxf>
        <font>
          <sz val="9"/>
          <color rgb="FF002060"/>
          <name val="Arial"/>
          <scheme val="none"/>
        </font>
        <numFmt numFmtId="169" formatCode="#,##0.00&quot; &quot;;[Red]\-#,##0.00&quot; &quot;"/>
        <border outline="0">
          <right style="thin">
            <color auto="1"/>
          </right>
        </border>
      </ndxf>
    </rcc>
    <rcc rId="0" sId="8">
      <nc r="R61">
        <f>IF(EXACT(D61,UPPER(D61)),1,0.01)/T61</f>
      </nc>
    </rcc>
    <rcc rId="0" sId="8">
      <nc r="S61">
        <v>0</v>
      </nc>
    </rcc>
    <rcc rId="0" sId="8">
      <nc r="T61">
        <v>1</v>
      </nc>
    </rcc>
    <rcc rId="0" sId="8" s="1" dxf="1">
      <nc r="V61">
        <f>_xll.BDH(C61,$V$3,$D$1,$D$1)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W61">
        <f>IF(OR(OR(F61="#N/A N/A",F61="#N/A Real Time"),OR(V61="#N/A N/A",V61="#N/A Real Time")),0,  F61 - V61)</f>
      </nc>
      <ndxf>
        <font>
          <sz val="9"/>
          <color theme="1"/>
          <name val="Arial"/>
          <scheme val="none"/>
        </font>
        <numFmt numFmtId="164" formatCode="_(* #,##0.00_);_(* \(#,##0.00\);_(* &quot;-&quot;??_);_(@_)"/>
        <fill>
          <patternFill patternType="solid">
            <bgColor rgb="FFF2F2F2"/>
          </patternFill>
        </fill>
      </ndxf>
    </rcc>
    <rcc rId="0" sId="8" s="1" dxf="1">
      <nc r="X61">
        <f>IF(OR(V61=0,V61="#N/A N/A"),0,W61 / V61*100)</f>
      </nc>
      <ndxf>
        <font>
          <sz val="9"/>
          <color rgb="FF0000FF"/>
          <name val="Arial"/>
          <scheme val="none"/>
        </font>
        <numFmt numFmtId="169" formatCode="#,##0.00&quot; &quot;;[Red]\-#,##0.00&quot; &quot;"/>
        <fill>
          <patternFill patternType="solid">
            <bgColor rgb="FFF2F2F2"/>
          </patternFill>
        </fill>
        <alignment horizontal="right" readingOrder="0"/>
      </ndxf>
    </rcc>
    <rcc rId="0" sId="8" s="1" dxf="1" numFmtId="4">
      <nc r="Y61">
        <v>0</v>
      </nc>
      <ndxf>
        <font>
          <sz val="9"/>
          <color theme="1"/>
          <name val="Arial"/>
          <scheme val="none"/>
        </font>
        <numFmt numFmtId="170" formatCode="#,##0_ ;[Red]\-#,##0\ "/>
        <fill>
          <patternFill patternType="solid">
            <bgColor rgb="FFF2F2F2"/>
          </patternFill>
        </fill>
        <alignment horizontal="right" readingOrder="0"/>
      </ndxf>
    </rcc>
    <rcc rId="0" sId="8" s="1" dxf="1">
      <nc r="Z61">
        <f>IF(D61 = D66,1,_xll.BDP(K61,$Z$3)*L61)</f>
      </nc>
      <ndxf>
        <font>
          <sz val="9"/>
          <color theme="1"/>
          <name val="Arial"/>
          <scheme val="none"/>
        </font>
        <numFmt numFmtId="166" formatCode="_-* #,##0.0000_-;\-* #,##0.0000_-;_-* &quot;-&quot;??_-;_-@_-"/>
        <fill>
          <patternFill patternType="solid">
            <bgColor rgb="FFF2F2F2"/>
          </patternFill>
        </fill>
      </ndxf>
    </rcc>
    <rcc rId="0" sId="8" s="1" dxf="1">
      <nc r="AA61">
        <f>W61*Y61*R61/Z61 / AB66</f>
      </nc>
      <ndxf>
        <font>
          <sz val="9"/>
          <color rgb="FF0000FF"/>
          <name val="Arial"/>
          <scheme val="none"/>
        </font>
        <numFmt numFmtId="168" formatCode="\+0.00%;[Red]\-0.00%"/>
        <fill>
          <patternFill patternType="solid">
            <bgColor rgb="FFF2F2F2"/>
          </patternFill>
        </fill>
        <alignment horizontal="right" readingOrder="0"/>
        <border outline="0">
          <right style="thin">
            <color auto="1"/>
          </right>
        </border>
      </ndxf>
    </rcc>
    <rfmt sheetId="8" sqref="AB61" start="0" length="0">
      <dxf>
        <fill>
          <patternFill patternType="solid">
            <bgColor rgb="FFF2F2F2"/>
          </patternFill>
        </fill>
      </dxf>
    </rfmt>
  </rrc>
  <rfmt sheetId="8" sqref="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63" start="0" length="2147483647">
    <dxf>
      <font>
        <b/>
      </font>
    </dxf>
  </rfmt>
  <rfmt sheetId="8" sqref="A63" start="0" length="2147483647">
    <dxf>
      <font/>
    </dxf>
  </rfmt>
  <rfmt sheetId="8" sqref="A63" start="0" length="0">
    <dxf>
      <border>
        <left/>
        <right/>
        <top style="thin">
          <color indexed="64"/>
        </top>
        <bottom/>
      </border>
    </dxf>
  </rfmt>
  <rfmt sheetId="8" sqref="A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B63" start="0" length="2147483647">
    <dxf>
      <font>
        <b/>
      </font>
    </dxf>
  </rfmt>
  <rfmt sheetId="8" sqref="B63" start="0" length="2147483647">
    <dxf>
      <font/>
    </dxf>
  </rfmt>
  <rfmt sheetId="8" sqref="B63" start="0" length="0">
    <dxf>
      <border>
        <left/>
        <right/>
        <top style="thin">
          <color indexed="64"/>
        </top>
        <bottom/>
      </border>
    </dxf>
  </rfmt>
  <rfmt sheetId="8" sqref="B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C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C63" start="0" length="2147483647">
    <dxf>
      <font>
        <b/>
      </font>
    </dxf>
  </rfmt>
  <rfmt sheetId="8" sqref="C63" start="0" length="2147483647">
    <dxf>
      <font/>
    </dxf>
  </rfmt>
  <rfmt sheetId="8" sqref="C63" start="0" length="0">
    <dxf>
      <border>
        <left/>
        <right/>
        <top style="thin">
          <color indexed="64"/>
        </top>
        <bottom/>
      </border>
    </dxf>
  </rfmt>
  <rfmt sheetId="8" sqref="C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D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D63" start="0" length="2147483647">
    <dxf>
      <font>
        <b/>
      </font>
    </dxf>
  </rfmt>
  <rfmt sheetId="8" sqref="D63" start="0" length="2147483647">
    <dxf>
      <font/>
    </dxf>
  </rfmt>
  <rfmt sheetId="8" sqref="D63" start="0" length="0">
    <dxf>
      <border>
        <left/>
        <right/>
        <top style="thin">
          <color indexed="64"/>
        </top>
        <bottom/>
      </border>
    </dxf>
  </rfmt>
  <rfmt sheetId="8" sqref="D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E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E63" start="0" length="2147483647">
    <dxf>
      <font>
        <b/>
      </font>
    </dxf>
  </rfmt>
  <rfmt sheetId="8" sqref="E63" start="0" length="2147483647">
    <dxf>
      <font/>
    </dxf>
  </rfmt>
  <rfmt sheetId="8" sqref="E63" start="0" length="0">
    <dxf>
      <border>
        <left/>
        <right/>
        <top style="thin">
          <color indexed="64"/>
        </top>
        <bottom/>
      </border>
    </dxf>
  </rfmt>
  <rfmt sheetId="8" sqref="E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F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F63" start="0" length="2147483647">
    <dxf>
      <font>
        <b/>
      </font>
    </dxf>
  </rfmt>
  <rfmt sheetId="8" sqref="F63" start="0" length="2147483647">
    <dxf>
      <font/>
    </dxf>
  </rfmt>
  <rfmt sheetId="8" sqref="F63" start="0" length="0">
    <dxf>
      <border>
        <left/>
        <right/>
        <top style="thin">
          <color indexed="64"/>
        </top>
        <bottom/>
      </border>
    </dxf>
  </rfmt>
  <rfmt sheetId="8" sqref="F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G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G63" start="0" length="2147483647">
    <dxf>
      <font>
        <b/>
      </font>
    </dxf>
  </rfmt>
  <rfmt sheetId="8" sqref="G63" start="0" length="2147483647">
    <dxf>
      <font/>
    </dxf>
  </rfmt>
  <rfmt sheetId="8" sqref="G63" start="0" length="0">
    <dxf>
      <border>
        <left/>
        <right/>
        <top style="thin">
          <color indexed="64"/>
        </top>
        <bottom/>
      </border>
    </dxf>
  </rfmt>
  <rfmt sheetId="8" sqref="G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H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H63" start="0" length="2147483647">
    <dxf>
      <font>
        <b/>
      </font>
    </dxf>
  </rfmt>
  <rfmt sheetId="8" sqref="H63" start="0" length="2147483647">
    <dxf>
      <font/>
    </dxf>
  </rfmt>
  <rfmt sheetId="8" sqref="H63" start="0" length="0">
    <dxf>
      <border>
        <left/>
        <right/>
        <top style="thin">
          <color indexed="64"/>
        </top>
        <bottom/>
      </border>
    </dxf>
  </rfmt>
  <rfmt sheetId="8" sqref="H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I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I63" start="0" length="2147483647">
    <dxf>
      <font>
        <b/>
      </font>
    </dxf>
  </rfmt>
  <rfmt sheetId="8" sqref="I63" start="0" length="2147483647">
    <dxf>
      <font/>
    </dxf>
  </rfmt>
  <rfmt sheetId="8" sqref="I63" start="0" length="0">
    <dxf>
      <border>
        <left/>
        <right/>
        <top style="thin">
          <color indexed="64"/>
        </top>
        <bottom/>
      </border>
    </dxf>
  </rfmt>
  <rfmt sheetId="8" sqref="I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J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J63" start="0" length="2147483647">
    <dxf>
      <font>
        <b/>
      </font>
    </dxf>
  </rfmt>
  <rfmt sheetId="8" sqref="J63" start="0" length="2147483647">
    <dxf>
      <font/>
    </dxf>
  </rfmt>
  <rfmt sheetId="8" sqref="J63" start="0" length="0">
    <dxf>
      <border>
        <left/>
        <right/>
        <top style="thin">
          <color indexed="64"/>
        </top>
        <bottom/>
      </border>
    </dxf>
  </rfmt>
  <rfmt sheetId="8" sqref="J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K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K63" start="0" length="2147483647">
    <dxf>
      <font>
        <b/>
      </font>
    </dxf>
  </rfmt>
  <rfmt sheetId="8" sqref="K63" start="0" length="2147483647">
    <dxf>
      <font/>
    </dxf>
  </rfmt>
  <rfmt sheetId="8" sqref="K63" start="0" length="0">
    <dxf>
      <border>
        <left/>
        <right/>
        <top style="thin">
          <color indexed="64"/>
        </top>
        <bottom/>
      </border>
    </dxf>
  </rfmt>
  <rfmt sheetId="8" sqref="K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L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L63" start="0" length="2147483647">
    <dxf>
      <font>
        <b/>
      </font>
    </dxf>
  </rfmt>
  <rfmt sheetId="8" sqref="L63" start="0" length="2147483647">
    <dxf>
      <font/>
    </dxf>
  </rfmt>
  <rfmt sheetId="8" sqref="L63" start="0" length="0">
    <dxf>
      <border>
        <left/>
        <right/>
        <top style="thin">
          <color indexed="64"/>
        </top>
        <bottom/>
      </border>
    </dxf>
  </rfmt>
  <rfmt sheetId="8" sqref="L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M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M63" start="0" length="2147483647">
    <dxf>
      <font>
        <b/>
      </font>
    </dxf>
  </rfmt>
  <rfmt sheetId="8" sqref="M63" start="0" length="2147483647">
    <dxf>
      <font/>
    </dxf>
  </rfmt>
  <rfmt sheetId="8" sqref="M63" start="0" length="0">
    <dxf>
      <border>
        <left/>
        <right/>
        <top style="thin">
          <color indexed="64"/>
        </top>
        <bottom/>
      </border>
    </dxf>
  </rfmt>
  <rfmt sheetId="8" sqref="M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69" sId="8">
    <oc r="N63">
      <f xml:space="preserve"> SUM(N51:N62)</f>
    </oc>
    <nc r="N63">
      <f xml:space="preserve"> SUM(N51:N62)</f>
    </nc>
  </rcc>
  <rfmt sheetId="8" sqref="N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N63" start="0" length="2147483647">
    <dxf>
      <font>
        <b/>
      </font>
    </dxf>
  </rfmt>
  <rfmt sheetId="8" sqref="N63" start="0" length="2147483647">
    <dxf>
      <font/>
    </dxf>
  </rfmt>
  <rfmt sheetId="8" sqref="N63" start="0" length="0">
    <dxf>
      <border>
        <left/>
        <right/>
        <top style="thin">
          <color indexed="64"/>
        </top>
        <bottom/>
      </border>
    </dxf>
  </rfmt>
  <rfmt sheetId="8" sqref="N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0" sId="8">
    <oc r="O63">
      <f xml:space="preserve"> SUM(O51:O62)</f>
    </oc>
    <nc r="O63">
      <f xml:space="preserve"> SUM(O51:O62)</f>
    </nc>
  </rcc>
  <rfmt sheetId="8" sqref="O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O63" start="0" length="2147483647">
    <dxf>
      <font/>
    </dxf>
  </rfmt>
  <rfmt sheetId="8" sqref="O63" start="0" length="2147483647">
    <dxf>
      <font/>
    </dxf>
  </rfmt>
  <rfmt sheetId="8" sqref="O63" start="0" length="0">
    <dxf>
      <border>
        <left/>
        <right/>
        <top style="thin">
          <color indexed="64"/>
        </top>
        <bottom/>
      </border>
    </dxf>
  </rfmt>
  <rfmt sheetId="8" sqref="O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1" sId="8">
    <oc r="P63">
      <f xml:space="preserve"> SUM(P51:P62)</f>
    </oc>
    <nc r="P63">
      <f xml:space="preserve"> SUM(P51:P62)</f>
    </nc>
  </rcc>
  <rfmt sheetId="8" sqref="P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,##0;[Red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P63" start="0" length="2147483647">
    <dxf>
      <font>
        <b/>
      </font>
    </dxf>
  </rfmt>
  <rfmt sheetId="8" sqref="P63" start="0" length="2147483647">
    <dxf>
      <font/>
    </dxf>
  </rfmt>
  <rfmt sheetId="8" sqref="P63" start="0" length="0">
    <dxf>
      <border>
        <left/>
        <right/>
        <top style="thin">
          <color indexed="64"/>
        </top>
        <bottom/>
      </border>
    </dxf>
  </rfmt>
  <rfmt sheetId="8" sqref="P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2" sId="8">
    <oc r="Q63">
      <f xml:space="preserve"> SUM(Q51:Q62)</f>
    </oc>
    <nc r="Q63">
      <f xml:space="preserve"> SUM(Q51:Q62)</f>
    </nc>
  </rcc>
  <rfmt sheetId="8" sqref="Q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Q63" start="0" length="2147483647">
    <dxf>
      <font>
        <b/>
      </font>
    </dxf>
  </rfmt>
  <rfmt sheetId="8" sqref="Q63" start="0" length="2147483647">
    <dxf>
      <font/>
    </dxf>
  </rfmt>
  <rfmt sheetId="8" sqref="Q63" start="0" length="0">
    <dxf>
      <border>
        <left/>
        <right/>
        <top style="thin">
          <color indexed="64"/>
        </top>
        <bottom/>
      </border>
    </dxf>
  </rfmt>
  <rfmt sheetId="8" sqref="Q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R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R63" start="0" length="2147483647">
    <dxf>
      <font>
        <b/>
      </font>
    </dxf>
  </rfmt>
  <rfmt sheetId="8" sqref="R63" start="0" length="2147483647">
    <dxf>
      <font/>
    </dxf>
  </rfmt>
  <rfmt sheetId="8" sqref="R63" start="0" length="0">
    <dxf>
      <border>
        <left/>
        <right/>
        <top style="thin">
          <color indexed="64"/>
        </top>
        <bottom/>
      </border>
    </dxf>
  </rfmt>
  <rfmt sheetId="8" sqref="R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S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S63" start="0" length="2147483647">
    <dxf>
      <font>
        <b/>
      </font>
    </dxf>
  </rfmt>
  <rfmt sheetId="8" sqref="S63" start="0" length="2147483647">
    <dxf>
      <font/>
    </dxf>
  </rfmt>
  <rfmt sheetId="8" sqref="S63" start="0" length="0">
    <dxf>
      <border>
        <left/>
        <right/>
        <top style="thin">
          <color indexed="64"/>
        </top>
        <bottom/>
      </border>
    </dxf>
  </rfmt>
  <rfmt sheetId="8" sqref="S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T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T63" start="0" length="2147483647">
    <dxf>
      <font>
        <b/>
      </font>
    </dxf>
  </rfmt>
  <rfmt sheetId="8" sqref="T63" start="0" length="2147483647">
    <dxf>
      <font/>
    </dxf>
  </rfmt>
  <rfmt sheetId="8" sqref="T63" start="0" length="0">
    <dxf>
      <border>
        <left/>
        <right/>
        <top style="thin">
          <color indexed="64"/>
        </top>
        <bottom/>
      </border>
    </dxf>
  </rfmt>
  <rfmt sheetId="8" sqref="T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U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U63" start="0" length="2147483647">
    <dxf>
      <font>
        <b/>
      </font>
    </dxf>
  </rfmt>
  <rfmt sheetId="8" sqref="U63" start="0" length="2147483647">
    <dxf>
      <font/>
    </dxf>
  </rfmt>
  <rfmt sheetId="8" sqref="U63" start="0" length="0">
    <dxf>
      <border>
        <left/>
        <right/>
        <top style="thin">
          <color indexed="64"/>
        </top>
        <bottom/>
      </border>
    </dxf>
  </rfmt>
  <rfmt sheetId="8" sqref="U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V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V63" start="0" length="0">
    <dxf>
      <fill>
        <patternFill patternType="solid">
          <bgColor rgb="FFF2F2F2"/>
        </patternFill>
      </fill>
    </dxf>
  </rfmt>
  <rfmt sheetId="8" sqref="V63" start="0" length="2147483647">
    <dxf>
      <font>
        <b/>
      </font>
    </dxf>
  </rfmt>
  <rfmt sheetId="8" sqref="V63" start="0" length="2147483647">
    <dxf>
      <font/>
    </dxf>
  </rfmt>
  <rfmt sheetId="8" sqref="V63" start="0" length="0">
    <dxf>
      <border>
        <left/>
        <right/>
        <top style="thin">
          <color indexed="64"/>
        </top>
        <bottom/>
      </border>
    </dxf>
  </rfmt>
  <rfmt sheetId="8" sqref="V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W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W63" start="0" length="0">
    <dxf>
      <fill>
        <patternFill patternType="solid">
          <bgColor rgb="FFF2F2F2"/>
        </patternFill>
      </fill>
    </dxf>
  </rfmt>
  <rfmt sheetId="8" sqref="W63" start="0" length="2147483647">
    <dxf>
      <font>
        <b/>
      </font>
    </dxf>
  </rfmt>
  <rfmt sheetId="8" sqref="W63" start="0" length="2147483647">
    <dxf>
      <font/>
    </dxf>
  </rfmt>
  <rfmt sheetId="8" sqref="W63" start="0" length="0">
    <dxf>
      <border>
        <left/>
        <right/>
        <top style="thin">
          <color indexed="64"/>
        </top>
        <bottom/>
      </border>
    </dxf>
  </rfmt>
  <rfmt sheetId="8" sqref="W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X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9" formatCode="#,##0.00&quot; &quot;;[Red]\-#,##0.00&quot; 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X63" start="0" length="0">
    <dxf>
      <fill>
        <patternFill patternType="solid">
          <bgColor rgb="FFF2F2F2"/>
        </patternFill>
      </fill>
    </dxf>
  </rfmt>
  <rfmt sheetId="8" sqref="X63" start="0" length="2147483647">
    <dxf>
      <font>
        <b/>
      </font>
    </dxf>
  </rfmt>
  <rfmt sheetId="8" sqref="X63" start="0" length="2147483647">
    <dxf>
      <font/>
    </dxf>
  </rfmt>
  <rfmt sheetId="8" sqref="X63" start="0" length="0">
    <dxf>
      <border>
        <left/>
        <right/>
        <top style="thin">
          <color indexed="64"/>
        </top>
        <bottom/>
      </border>
    </dxf>
  </rfmt>
  <rfmt sheetId="8" sqref="X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Y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Y63" start="0" length="0">
    <dxf>
      <fill>
        <patternFill patternType="solid">
          <bgColor rgb="FFF2F2F2"/>
        </patternFill>
      </fill>
    </dxf>
  </rfmt>
  <rfmt sheetId="8" sqref="Y63" start="0" length="2147483647">
    <dxf>
      <font>
        <b/>
      </font>
    </dxf>
  </rfmt>
  <rfmt sheetId="8" sqref="Y63" start="0" length="2147483647">
    <dxf>
      <font/>
    </dxf>
  </rfmt>
  <rfmt sheetId="8" sqref="Y63" start="0" length="0">
    <dxf>
      <border>
        <left/>
        <right/>
        <top style="thin">
          <color indexed="64"/>
        </top>
        <bottom/>
      </border>
    </dxf>
  </rfmt>
  <rfmt sheetId="8" sqref="Y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Z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_-* #,##0.0000_-;\-* #,##0.000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Z63" start="0" length="0">
    <dxf>
      <fill>
        <patternFill patternType="solid">
          <bgColor rgb="FFF2F2F2"/>
        </patternFill>
      </fill>
    </dxf>
  </rfmt>
  <rfmt sheetId="8" sqref="Z63" start="0" length="2147483647">
    <dxf>
      <font>
        <b/>
      </font>
    </dxf>
  </rfmt>
  <rfmt sheetId="8" sqref="Z63" start="0" length="2147483647">
    <dxf>
      <font/>
    </dxf>
  </rfmt>
  <rfmt sheetId="8" sqref="Z63" start="0" length="0">
    <dxf>
      <border>
        <left/>
        <right/>
        <top style="thin">
          <color indexed="64"/>
        </top>
        <bottom/>
      </border>
    </dxf>
  </rfmt>
  <rfmt sheetId="8" sqref="Z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3" sId="8">
    <oc r="AA63">
      <f xml:space="preserve"> SUM(AA51:AA62)</f>
    </oc>
    <nc r="AA63">
      <f xml:space="preserve"> SUM(AA51:AA62)</f>
    </nc>
  </rcc>
  <rfmt sheetId="8" sqref="AA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Arial"/>
        <scheme val="none"/>
      </font>
      <numFmt numFmtId="168" formatCode="\+0.00%;[Red]\-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A63" start="0" length="0">
    <dxf>
      <fill>
        <patternFill patternType="solid">
          <bgColor rgb="FFF2F2F2"/>
        </patternFill>
      </fill>
    </dxf>
  </rfmt>
  <rfmt sheetId="8" sqref="AA63" start="0" length="2147483647">
    <dxf>
      <font/>
    </dxf>
  </rfmt>
  <rfmt sheetId="8" sqref="AA63" start="0" length="2147483647">
    <dxf>
      <font/>
    </dxf>
  </rfmt>
  <rfmt sheetId="8" sqref="AA63" start="0" length="0">
    <dxf>
      <border>
        <left/>
        <right/>
        <top style="thin">
          <color indexed="64"/>
        </top>
        <bottom/>
      </border>
    </dxf>
  </rfmt>
  <rfmt sheetId="8" sqref="AA63" start="0" length="0">
    <dxf>
      <border>
        <left/>
        <right/>
        <top style="thin">
          <color indexed="64"/>
        </top>
        <bottom style="thin">
          <color indexed="64"/>
        </bottom>
      </border>
    </dxf>
  </rfmt>
  <rfmt sheetId="8" sqref="AB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8" sqref="AB63" start="0" length="0">
    <dxf>
      <fill>
        <patternFill patternType="solid">
          <bgColor rgb="FFF2F2F2"/>
        </patternFill>
      </fill>
    </dxf>
  </rfmt>
  <rfmt sheetId="8" sqref="AB63" start="0" length="2147483647">
    <dxf>
      <font>
        <b/>
      </font>
    </dxf>
  </rfmt>
  <rfmt sheetId="8" sqref="AB63" start="0" length="2147483647">
    <dxf>
      <font/>
    </dxf>
  </rfmt>
  <rfmt sheetId="8" sqref="AB63" start="0" length="0">
    <dxf>
      <border>
        <left/>
        <right/>
        <top style="thin">
          <color indexed="64"/>
        </top>
        <bottom/>
      </border>
    </dxf>
  </rfmt>
  <rfmt sheetId="8" sqref="AB6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6074" sId="8">
    <oc r="U65">
      <v>181001766.00870344</v>
    </oc>
    <nc r="U65">
      <v>188189267.61709416</v>
    </nc>
  </rcc>
  <rcc rId="6075" sId="8">
    <oc r="AB65">
      <v>180780285.66645521</v>
    </oc>
    <nc r="AB65">
      <v>189590740.57184899</v>
    </nc>
  </rcc>
  <rfmt sheetId="8" sqref="M3:M65" start="0" length="0">
    <dxf>
      <border>
        <right style="thin">
          <color auto="1"/>
        </right>
      </border>
    </dxf>
  </rfmt>
  <rfmt sheetId="8" sqref="O3:O65" start="0" length="0">
    <dxf>
      <border>
        <right style="thin">
          <color auto="1"/>
        </right>
      </border>
    </dxf>
  </rfmt>
  <rfmt sheetId="8" sqref="Q3:Q65" start="0" length="0">
    <dxf>
      <border>
        <right style="thin">
          <color auto="1"/>
        </right>
      </border>
    </dxf>
  </rfmt>
  <rfmt sheetId="8" sqref="AA3:AA65" start="0" length="0">
    <dxf>
      <border>
        <right style="thin">
          <color auto="1"/>
        </right>
      </border>
    </dxf>
  </rfmt>
  <rcv guid="{AD46497A-B353-49B5-8E30-BDB4EF8F6988}" action="delete"/>
  <rdn rId="0" localSheetId="1" customView="1" name="Z_AD46497A_B353_49B5_8E30_BDB4EF8F6988_.wvu.Rows" hidden="1" oldHidden="1">
    <formula>OEI!$11:$11,OEI!$774:$848</formula>
    <oldFormula>OEI!$11:$11,OEI!$774:$848</oldFormula>
  </rdn>
  <rdn rId="0" localSheetId="1" customView="1" name="Z_AD46497A_B353_49B5_8E30_BDB4EF8F6988_.wvu.Cols" hidden="1" oldHidden="1">
    <formula>OEI!$A:$D,OEI!$K:$L,OEI!$V:$AC,OEI!$AE:$AF,OEI!$AI:$AI</formula>
    <oldFormula>OEI!$A:$D,OEI!$K:$L,OEI!$V:$AC,OEI!$AE:$AF,OEI!$AI:$AI</oldFormula>
  </rdn>
  <rdn rId="0" localSheetId="2" customView="1" name="Z_AD46497A_B353_49B5_8E30_BDB4EF8F6988_.wvu.Rows" hidden="1" oldHidden="1">
    <formula>SWAN!$3:$3</formula>
    <oldFormula>SWAN!$3:$3</oldFormula>
  </rdn>
  <rdn rId="0" localSheetId="2" customView="1" name="Z_AD46497A_B353_49B5_8E30_BDB4EF8F6988_.wvu.Cols" hidden="1" oldHidden="1">
    <formula>SWAN!$A:$D,SWAN!$K:$L,SWAN!$T:$AA,SWAN!$AC:$AD,SWAN!$AF:$AF</formula>
    <oldFormula>SWAN!$A:$D,SWAN!$K:$L,SWAN!$T:$AA,SWAN!$AC:$AD,SWAN!$AF:$AF</oldFormula>
  </rdn>
  <rdn rId="0" localSheetId="3" customView="1" name="Z_AD46497A_B353_49B5_8E30_BDB4EF8F6988_.wvu.Rows" hidden="1" oldHidden="1">
    <formula>ALEG!$3:$3</formula>
    <oldFormula>ALEG!$3:$3</oldFormula>
  </rdn>
  <rdn rId="0" localSheetId="3" customView="1" name="Z_AD46497A_B353_49B5_8E30_BDB4EF8F6988_.wvu.Cols" hidden="1" oldHidden="1">
    <formula>ALEG!$A:$D,ALEG!$K:$L,ALEG!$R:$W,ALEG!$Y:$Z,ALEG!$AB:$AB</formula>
    <oldFormula>ALEG!$A:$D,ALEG!$K:$L,ALEG!$R:$W,ALEG!$Y:$Z,ALEG!$AB:$AB</oldFormula>
  </rdn>
  <rdn rId="0" localSheetId="4" customView="1" name="Z_AD46497A_B353_49B5_8E30_BDB4EF8F6988_.wvu.Rows" hidden="1" oldHidden="1">
    <formula>OPUS!$3:$3</formula>
    <oldFormula>OPUS!$3:$3</oldFormula>
  </rdn>
  <rdn rId="0" localSheetId="4" customView="1" name="Z_AD46497A_B353_49B5_8E30_BDB4EF8F6988_.wvu.Cols" hidden="1" oldHidden="1">
    <formula>OPUS!$A:$D,OPUS!$K:$L,OPUS!$R:$W,OPUS!$Y:$Z,OPUS!$AB:$AB</formula>
    <oldFormula>OPUS!$A:$D,OPUS!$K:$L,OPUS!$R:$W,OPUS!$Y:$Z,OPUS!$AB:$AB</oldFormula>
  </rdn>
  <rdn rId="0" localSheetId="5" customView="1" name="Z_AD46497A_B353_49B5_8E30_BDB4EF8F6988_.wvu.Rows" hidden="1" oldHidden="1">
    <formula>OPE!$3:$3</formula>
    <oldFormula>OPE!$3:$3</oldFormula>
  </rdn>
  <rdn rId="0" localSheetId="5" customView="1" name="Z_AD46497A_B353_49B5_8E30_BDB4EF8F6988_.wvu.Cols" hidden="1" oldHidden="1">
    <formula>OPE!$A:$D,OPE!$K:$L,OPE!$R:$W,OPE!$Y:$Z,OPE!$AB:$AB</formula>
    <oldFormula>OPE!$A:$D,OPE!$K:$L,OPE!$R:$W,OPE!$Y:$Z,OPE!$AB:$AB</oldFormula>
  </rdn>
  <rdn rId="0" localSheetId="6" customView="1" name="Z_AD46497A_B353_49B5_8E30_BDB4EF8F6988_.wvu.Rows" hidden="1" oldHidden="1">
    <formula>BEST!$3:$3</formula>
    <oldFormula>BEST!$3:$3</oldFormula>
  </rdn>
  <rdn rId="0" localSheetId="6" customView="1" name="Z_AD46497A_B353_49B5_8E30_BDB4EF8F6988_.wvu.Cols" hidden="1" oldHidden="1">
    <formula>BEST!$A:$D,BEST!$K:$L,BEST!$R:$W,BEST!$Y:$Z,BEST!$AB:$AB</formula>
    <oldFormula>BEST!$A:$D,BEST!$K:$L,BEST!$R:$W,BEST!$Y:$Z,BEST!$AB:$AB</oldFormula>
  </rdn>
  <rdn rId="0" localSheetId="7" customView="1" name="Z_AD46497A_B353_49B5_8E30_BDB4EF8F6988_.wvu.Rows" hidden="1" oldHidden="1">
    <formula>OBID!$3:$3</formula>
    <oldFormula>OBID!$3:$3</oldFormula>
  </rdn>
  <rdn rId="0" localSheetId="7" customView="1" name="Z_AD46497A_B353_49B5_8E30_BDB4EF8F6988_.wvu.Cols" hidden="1" oldHidden="1">
    <formula>OBID!$A:$D,OBID!$K:$L,OBID!$R:$W,OBID!$Y:$Z,OBID!$AB:$AB</formula>
    <oldFormula>OBID!$A:$D,OBID!$K:$L,OBID!$R:$W,OBID!$Y:$Z,OBID!$AB:$AB</oldFormula>
  </rdn>
  <rdn rId="0" localSheetId="8" customView="1" name="Z_AD46497A_B353_49B5_8E30_BDB4EF8F6988_.wvu.Rows" hidden="1" oldHidden="1">
    <formula>FDXC!$3:$3</formula>
    <oldFormula>FDXC!$3:$3</oldFormula>
  </rdn>
  <rdn rId="0" localSheetId="8" customView="1" name="Z_AD46497A_B353_49B5_8E30_BDB4EF8F6988_.wvu.Cols" hidden="1" oldHidden="1">
    <formula>FDXC!$A:$D,FDXC!$K:$L,FDXC!$R:$W,FDXC!$Y:$Z,FDXC!$AB:$AB</formula>
    <oldFormula>FDXC!$A:$D,FDXC!$K:$L,FDXC!$R:$W,FDXC!$Y:$Z,FDXC!$AB:$AB</oldFormula>
  </rdn>
  <rcv guid="{AD46497A-B353-49B5-8E30-BDB4EF8F6988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B6C2E4DF-C98F-4A34-B1A7-3C54612217B2}" name="Geoff Poore" id="-1215916262" dateTime="2018-09-03T11:21:57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L887"/>
  <sheetViews>
    <sheetView showZeros="0" tabSelected="1" topLeftCell="E1" zoomScale="115" zoomScaleNormal="115" workbookViewId="0">
      <pane xSplit="1" ySplit="12" topLeftCell="F602" activePane="bottomRight" state="frozen"/>
      <selection activeCell="E1" sqref="E1"/>
      <selection pane="topRight" activeCell="F1" sqref="F1"/>
      <selection pane="bottomLeft" activeCell="E13" sqref="E13"/>
      <selection pane="bottomRight" activeCell="H617" sqref="H617:M617"/>
    </sheetView>
  </sheetViews>
  <sheetFormatPr defaultRowHeight="12" customHeight="1" x14ac:dyDescent="0.2"/>
  <cols>
    <col min="1" max="1" width="25.85546875" style="1" hidden="1" customWidth="1"/>
    <col min="2" max="2" width="19.28515625" style="32" hidden="1" customWidth="1"/>
    <col min="3" max="3" width="22" style="51" hidden="1" customWidth="1"/>
    <col min="4" max="4" width="12.5703125" style="1" hidden="1" customWidth="1"/>
    <col min="5" max="5" width="52.28515625" style="1" customWidth="1"/>
    <col min="6" max="7" width="12.7109375" style="2" customWidth="1"/>
    <col min="8" max="8" width="12.7109375" style="24" customWidth="1"/>
    <col min="9" max="9" width="12.7109375" style="15" customWidth="1"/>
    <col min="10" max="10" width="13.85546875" style="18" customWidth="1"/>
    <col min="11" max="11" width="22" style="32" hidden="1" customWidth="1"/>
    <col min="12" max="12" width="15.28515625" style="1" hidden="1" customWidth="1"/>
    <col min="13" max="13" width="9.7109375" style="4" customWidth="1"/>
    <col min="14" max="14" width="12.7109375" style="7" customWidth="1"/>
    <col min="15" max="16" width="9.7109375" style="8" customWidth="1"/>
    <col min="17" max="17" width="12.7109375" style="7" customWidth="1"/>
    <col min="18" max="20" width="9.7109375" style="10" customWidth="1"/>
    <col min="21" max="21" width="9.7109375" style="37" customWidth="1"/>
    <col min="22" max="22" width="14.140625" style="27" hidden="1" customWidth="1"/>
    <col min="23" max="23" width="15" style="12" hidden="1" customWidth="1"/>
    <col min="24" max="24" width="12" style="12" hidden="1" customWidth="1"/>
    <col min="25" max="25" width="13.28515625" style="109" hidden="1" customWidth="1"/>
    <col min="26" max="26" width="13.28515625" style="12" hidden="1" customWidth="1"/>
    <col min="27" max="27" width="12" style="54" hidden="1" customWidth="1"/>
    <col min="28" max="28" width="12.7109375" style="13" hidden="1" customWidth="1"/>
    <col min="29" max="29" width="9.7109375" style="12" hidden="1" customWidth="1"/>
    <col min="30" max="30" width="9.7109375" style="17" customWidth="1"/>
    <col min="31" max="31" width="13.85546875" style="54" hidden="1" customWidth="1"/>
    <col min="32" max="32" width="9.7109375" style="14" hidden="1" customWidth="1"/>
    <col min="33" max="34" width="9.7109375" style="57" customWidth="1"/>
    <col min="35" max="35" width="12" style="75" hidden="1" customWidth="1"/>
    <col min="36" max="36" width="9.140625" style="12"/>
    <col min="37" max="16384" width="9.140625" style="1"/>
  </cols>
  <sheetData>
    <row r="1" spans="1:38" ht="12" customHeight="1" x14ac:dyDescent="0.2">
      <c r="D1" s="105">
        <v>43326</v>
      </c>
      <c r="E1" s="213">
        <v>43327</v>
      </c>
      <c r="F1" s="197" t="s">
        <v>291</v>
      </c>
      <c r="G1" s="114" t="s">
        <v>234</v>
      </c>
      <c r="H1" s="114" t="s">
        <v>248</v>
      </c>
      <c r="I1" s="114" t="s">
        <v>1412</v>
      </c>
      <c r="J1" s="114" t="s">
        <v>1416</v>
      </c>
      <c r="K1" s="114"/>
      <c r="L1" s="198"/>
      <c r="M1" s="114" t="s">
        <v>1420</v>
      </c>
      <c r="N1" s="198" t="s">
        <v>1424</v>
      </c>
      <c r="O1" s="198" t="s">
        <v>1428</v>
      </c>
      <c r="P1" s="199" t="s">
        <v>1430</v>
      </c>
      <c r="Q1" s="200" t="s">
        <v>1432</v>
      </c>
      <c r="R1" s="183"/>
      <c r="S1" s="251" t="s">
        <v>1436</v>
      </c>
      <c r="T1" s="252"/>
      <c r="U1" s="107"/>
      <c r="V1" s="37"/>
      <c r="W1" s="37"/>
      <c r="X1" s="37"/>
      <c r="Y1" s="37"/>
      <c r="Z1" s="1"/>
      <c r="AA1" s="52"/>
      <c r="AB1" s="1"/>
      <c r="AC1" s="3"/>
      <c r="AD1" s="2"/>
      <c r="AE1" s="12"/>
      <c r="AF1" s="15"/>
      <c r="AG1" s="54"/>
      <c r="AH1" s="14"/>
      <c r="AI1" s="57"/>
      <c r="AJ1" s="75"/>
      <c r="AK1" s="12"/>
      <c r="AL1" s="12"/>
    </row>
    <row r="2" spans="1:38" s="30" customFormat="1" ht="12" customHeight="1" x14ac:dyDescent="0.2">
      <c r="A2" s="30" t="s">
        <v>255</v>
      </c>
      <c r="B2" s="32"/>
      <c r="C2" s="51"/>
      <c r="D2" s="30" t="s">
        <v>254</v>
      </c>
      <c r="E2" s="179" t="s">
        <v>15</v>
      </c>
      <c r="F2" s="188">
        <f>O773</f>
        <v>9.5339169277691097E-5</v>
      </c>
      <c r="G2" s="188">
        <f>P850</f>
        <v>2.3415238330869691E-4</v>
      </c>
      <c r="H2" s="188">
        <f>P864</f>
        <v>4.8316486778578237E-4</v>
      </c>
      <c r="I2" s="188">
        <f>SWAN!O237</f>
        <v>-1.5677559359413347E-3</v>
      </c>
      <c r="J2" s="188">
        <f>ALEG!O69</f>
        <v>4.5631690895690243E-4</v>
      </c>
      <c r="K2" s="188"/>
      <c r="L2" s="188"/>
      <c r="M2" s="188">
        <f>OPUS!O72</f>
        <v>3.4880327847318328E-4</v>
      </c>
      <c r="N2" s="188">
        <f>OPE!O55</f>
        <v>1.9842478463378672E-3</v>
      </c>
      <c r="O2" s="188">
        <f>BEST!O14</f>
        <v>1.5870962929957072E-4</v>
      </c>
      <c r="P2" s="188">
        <f>OBID!O14</f>
        <v>4.6085845931949712E-3</v>
      </c>
      <c r="Q2" s="204">
        <f>FDXC!O65</f>
        <v>2.9841155940207907E-4</v>
      </c>
      <c r="R2" s="181"/>
      <c r="S2" s="180" t="s">
        <v>253</v>
      </c>
      <c r="T2" s="187">
        <f>_xll.BDP(A2,D2)</f>
        <v>-0.1703557</v>
      </c>
      <c r="U2" s="73"/>
      <c r="V2" s="12"/>
      <c r="W2" s="12"/>
      <c r="X2" s="12"/>
      <c r="Y2" s="12"/>
      <c r="AA2" s="52"/>
      <c r="AC2" s="3"/>
      <c r="AE2" s="12"/>
      <c r="AG2" s="54"/>
      <c r="AH2" s="14"/>
      <c r="AI2" s="57"/>
      <c r="AJ2" s="75"/>
      <c r="AK2" s="12"/>
      <c r="AL2" s="12"/>
    </row>
    <row r="3" spans="1:38" s="30" customFormat="1" ht="12" customHeight="1" x14ac:dyDescent="0.2">
      <c r="B3" s="32"/>
      <c r="C3" s="51"/>
      <c r="E3" s="46" t="s">
        <v>1433</v>
      </c>
      <c r="F3" s="186">
        <f>O738</f>
        <v>3.0691660767637294E-3</v>
      </c>
      <c r="G3" s="186">
        <f>P738</f>
        <v>2.8430718648079318E-3</v>
      </c>
      <c r="H3" s="186"/>
      <c r="I3" s="186">
        <f>SWAN!O222</f>
        <v>3.0100478978854295E-4</v>
      </c>
      <c r="J3" s="186"/>
      <c r="K3" s="186"/>
      <c r="L3" s="186"/>
      <c r="M3" s="186"/>
      <c r="N3" s="186"/>
      <c r="O3" s="186"/>
      <c r="P3" s="186"/>
      <c r="Q3" s="185"/>
      <c r="R3" s="181"/>
      <c r="S3" s="180" t="s">
        <v>251</v>
      </c>
      <c r="T3" s="205">
        <f>_xll.BDP(A5,G11)</f>
        <v>1.1605000000000001</v>
      </c>
      <c r="U3" s="73"/>
      <c r="V3" s="12"/>
      <c r="W3" s="12"/>
      <c r="X3" s="12"/>
      <c r="Y3" s="12"/>
      <c r="AA3" s="52"/>
      <c r="AC3" s="3"/>
      <c r="AE3" s="12"/>
      <c r="AG3" s="54"/>
      <c r="AH3" s="14"/>
      <c r="AI3" s="57"/>
      <c r="AJ3" s="75"/>
      <c r="AK3" s="12"/>
      <c r="AL3" s="12"/>
    </row>
    <row r="4" spans="1:38" s="30" customFormat="1" ht="12" customHeight="1" x14ac:dyDescent="0.2">
      <c r="B4" s="32"/>
      <c r="C4" s="51"/>
      <c r="E4" s="46" t="s">
        <v>1434</v>
      </c>
      <c r="F4" s="186">
        <f>O758</f>
        <v>-1.8031638717825199E-3</v>
      </c>
      <c r="G4" s="186">
        <f>P758</f>
        <v>-1.6703314005440412E-3</v>
      </c>
      <c r="H4" s="186"/>
      <c r="I4" s="186">
        <f>SWAN!O229</f>
        <v>-3.7155349391105615E-4</v>
      </c>
      <c r="J4" s="186"/>
      <c r="K4" s="186"/>
      <c r="L4" s="186"/>
      <c r="M4" s="186"/>
      <c r="N4" s="186"/>
      <c r="O4" s="186"/>
      <c r="P4" s="186"/>
      <c r="Q4" s="185"/>
      <c r="R4" s="181"/>
      <c r="S4" s="180" t="s">
        <v>1439</v>
      </c>
      <c r="T4" s="185">
        <f>P849</f>
        <v>1.4583650107616005E-4</v>
      </c>
      <c r="U4" s="12"/>
      <c r="V4" s="12"/>
      <c r="W4" s="12"/>
      <c r="X4" s="12"/>
      <c r="Y4" s="12"/>
      <c r="AA4" s="52"/>
      <c r="AC4" s="3"/>
      <c r="AE4" s="12"/>
      <c r="AG4" s="54"/>
      <c r="AH4" s="14"/>
      <c r="AI4" s="57"/>
      <c r="AJ4" s="75"/>
      <c r="AK4" s="12"/>
      <c r="AL4" s="12"/>
    </row>
    <row r="5" spans="1:38" s="30" customFormat="1" ht="12" customHeight="1" x14ac:dyDescent="0.2">
      <c r="A5" s="51" t="s">
        <v>246</v>
      </c>
      <c r="B5" s="32"/>
      <c r="C5" s="51"/>
      <c r="E5" s="46" t="s">
        <v>1435</v>
      </c>
      <c r="F5" s="186">
        <f>O771</f>
        <v>-1.1706630357035184E-3</v>
      </c>
      <c r="G5" s="186">
        <f>P771</f>
        <v>-1.0844245820313537E-3</v>
      </c>
      <c r="H5" s="186"/>
      <c r="I5" s="186">
        <f>SWAN!O235</f>
        <v>-1.4972072318188215E-3</v>
      </c>
      <c r="J5" s="186"/>
      <c r="K5" s="186"/>
      <c r="L5" s="186"/>
      <c r="M5" s="186"/>
      <c r="N5" s="186"/>
      <c r="O5" s="186"/>
      <c r="P5" s="186"/>
      <c r="Q5" s="185"/>
      <c r="R5" s="181"/>
      <c r="S5" s="180" t="s">
        <v>1438</v>
      </c>
      <c r="T5" s="206">
        <f>AA849/AA850</f>
        <v>7.3666333558007085E-2</v>
      </c>
      <c r="U5" s="12"/>
      <c r="V5" s="12"/>
      <c r="W5" s="12"/>
      <c r="X5" s="12"/>
      <c r="Y5" s="12"/>
      <c r="AA5" s="52"/>
      <c r="AC5" s="3"/>
      <c r="AE5" s="12"/>
      <c r="AG5" s="54"/>
      <c r="AH5" s="14"/>
      <c r="AI5" s="57"/>
      <c r="AJ5" s="75"/>
      <c r="AK5" s="12"/>
      <c r="AL5" s="12"/>
    </row>
    <row r="6" spans="1:38" s="30" customFormat="1" ht="12" customHeight="1" x14ac:dyDescent="0.2">
      <c r="B6" s="32"/>
      <c r="C6" s="51"/>
      <c r="D6" s="3"/>
      <c r="E6" s="180" t="s">
        <v>1503</v>
      </c>
      <c r="F6" s="186">
        <f>F2-($T$2/100)</f>
        <v>1.7988961692776912E-3</v>
      </c>
      <c r="G6" s="186">
        <f>G2-($T$2/100)</f>
        <v>1.937709383308697E-3</v>
      </c>
      <c r="H6" s="186">
        <f>H2-($T$2/100)</f>
        <v>2.1867218677857824E-3</v>
      </c>
      <c r="I6" s="186">
        <f>I2-($T$2/100)</f>
        <v>1.3580106405866534E-4</v>
      </c>
      <c r="J6" s="186">
        <f>J2-($T$2/100)</f>
        <v>2.1598739089569025E-3</v>
      </c>
      <c r="K6" s="186">
        <f t="shared" ref="K6:Q6" si="0">K2-($T$2/100)</f>
        <v>1.7035570000000001E-3</v>
      </c>
      <c r="L6" s="186">
        <f t="shared" si="0"/>
        <v>1.7035570000000001E-3</v>
      </c>
      <c r="M6" s="186">
        <f t="shared" si="0"/>
        <v>2.0523602784731833E-3</v>
      </c>
      <c r="N6" s="186">
        <f t="shared" si="0"/>
        <v>3.6878048463378672E-3</v>
      </c>
      <c r="O6" s="186">
        <f t="shared" si="0"/>
        <v>1.8622666292995708E-3</v>
      </c>
      <c r="P6" s="186">
        <f t="shared" si="0"/>
        <v>6.3121415931949709E-3</v>
      </c>
      <c r="Q6" s="176">
        <f t="shared" si="0"/>
        <v>2.0019685594020791E-3</v>
      </c>
      <c r="R6" s="182"/>
      <c r="S6" s="46"/>
      <c r="T6" s="185"/>
      <c r="U6" s="12"/>
      <c r="V6" s="12"/>
      <c r="W6" s="12"/>
      <c r="X6" s="12"/>
      <c r="Y6" s="12"/>
      <c r="AA6" s="52"/>
      <c r="AC6" s="3"/>
      <c r="AE6" s="12"/>
      <c r="AG6" s="54"/>
      <c r="AH6" s="14"/>
      <c r="AI6" s="57"/>
      <c r="AJ6" s="75"/>
      <c r="AK6" s="12"/>
      <c r="AL6" s="12"/>
    </row>
    <row r="7" spans="1:38" s="30" customFormat="1" ht="12" customHeight="1" x14ac:dyDescent="0.2">
      <c r="B7" s="32"/>
      <c r="C7" s="51"/>
      <c r="D7" s="3"/>
      <c r="E7" s="190" t="s">
        <v>1437</v>
      </c>
      <c r="F7" s="191">
        <f>R738</f>
        <v>-45.408871990721387</v>
      </c>
      <c r="G7" s="191">
        <f>S738</f>
        <v>-42.063766880160046</v>
      </c>
      <c r="H7" s="191">
        <f>G7</f>
        <v>-42.063766880160046</v>
      </c>
      <c r="I7" s="191">
        <f>SWAN!Q222</f>
        <v>-59.952614196505749</v>
      </c>
      <c r="J7" s="191">
        <f>ALEG!Q69</f>
        <v>88.24089037061033</v>
      </c>
      <c r="K7" s="191"/>
      <c r="L7" s="191"/>
      <c r="M7" s="191">
        <f>OPUS!Q72</f>
        <v>84.904305086825815</v>
      </c>
      <c r="N7" s="191">
        <f>OPE!Q55</f>
        <v>81.852152758997008</v>
      </c>
      <c r="O7" s="191">
        <f>BEST!Q14</f>
        <v>97.850630655379334</v>
      </c>
      <c r="P7" s="191">
        <f>OBID!Q14</f>
        <v>94.59921458359122</v>
      </c>
      <c r="Q7" s="192">
        <f>FDXC!Q65</f>
        <v>80.074735006887821</v>
      </c>
      <c r="R7" s="182"/>
      <c r="S7" s="46"/>
      <c r="T7" s="185"/>
      <c r="U7" s="12"/>
      <c r="V7" s="12"/>
      <c r="W7" s="12"/>
      <c r="X7" s="12"/>
      <c r="Y7" s="12"/>
      <c r="AA7" s="52"/>
      <c r="AC7" s="3"/>
      <c r="AE7" s="12"/>
      <c r="AG7" s="54"/>
      <c r="AH7" s="14"/>
      <c r="AI7" s="57"/>
      <c r="AJ7" s="75"/>
      <c r="AK7" s="12"/>
      <c r="AL7" s="12"/>
    </row>
    <row r="8" spans="1:38" ht="12" customHeight="1" x14ac:dyDescent="0.2">
      <c r="D8" s="3"/>
      <c r="E8" s="193" t="s">
        <v>1440</v>
      </c>
      <c r="F8" s="201">
        <f>AA773/1000000</f>
        <v>190.22567721411127</v>
      </c>
      <c r="G8" s="202">
        <f>AA850/1000000</f>
        <v>205.35330206097311</v>
      </c>
      <c r="H8" s="202">
        <f>AA865/1000000</f>
        <v>174.75483323918272</v>
      </c>
      <c r="I8" s="202">
        <f>SWAN!Y237/1000000</f>
        <v>237.96105021861521</v>
      </c>
      <c r="J8" s="202">
        <f>ALEG!U69/1000000</f>
        <v>405.7006289570611</v>
      </c>
      <c r="K8" s="202"/>
      <c r="L8" s="202"/>
      <c r="M8" s="202">
        <f>OPUS!U73/1000000</f>
        <v>283.60386147521598</v>
      </c>
      <c r="N8" s="202">
        <f>OPE!U55/1000000</f>
        <v>28.052964481051912</v>
      </c>
      <c r="O8" s="202">
        <f>BEST!U15/1000000</f>
        <v>40.828313608699617</v>
      </c>
      <c r="P8" s="202">
        <f>OBID!U14/1000000</f>
        <v>17.848735241353193</v>
      </c>
      <c r="Q8" s="203">
        <f>FDXC!U66/1000000</f>
        <v>162.16269190565004</v>
      </c>
      <c r="R8" s="182"/>
      <c r="S8" s="184"/>
      <c r="T8" s="176"/>
      <c r="U8" s="107"/>
      <c r="V8" s="37"/>
      <c r="W8" s="37"/>
      <c r="X8" s="37"/>
      <c r="Y8" s="37"/>
      <c r="Z8" s="1"/>
      <c r="AA8" s="52"/>
      <c r="AB8" s="1"/>
      <c r="AC8" s="3"/>
      <c r="AD8" s="2"/>
      <c r="AE8" s="12"/>
      <c r="AF8" s="15"/>
      <c r="AG8" s="54"/>
      <c r="AH8" s="14"/>
      <c r="AI8" s="57"/>
      <c r="AJ8" s="75"/>
      <c r="AK8" s="12"/>
      <c r="AL8" s="12"/>
    </row>
    <row r="9" spans="1:38" s="30" customFormat="1" ht="12" customHeight="1" x14ac:dyDescent="0.2">
      <c r="B9" s="32"/>
      <c r="C9" s="51"/>
      <c r="D9" s="3"/>
      <c r="E9" s="207" t="str">
        <f>IF(COUNTIF(G:G,"#N/A Real Time")&gt;0,"#Ticker Issues Exist#","")</f>
        <v>#Ticker Issues Exist#</v>
      </c>
      <c r="F9" s="2"/>
      <c r="G9" s="2"/>
      <c r="H9" s="189"/>
      <c r="I9" s="15"/>
      <c r="J9" s="13"/>
      <c r="K9" s="13"/>
      <c r="L9" s="13"/>
      <c r="M9" s="194"/>
      <c r="N9" s="194"/>
      <c r="O9" s="194"/>
      <c r="P9" s="194"/>
      <c r="Q9" s="194"/>
      <c r="R9" s="13"/>
      <c r="S9" s="13"/>
      <c r="T9" s="13"/>
      <c r="U9" s="13"/>
      <c r="V9" s="24"/>
      <c r="Y9" s="52"/>
      <c r="AA9" s="3"/>
      <c r="AB9" s="2"/>
      <c r="AC9" s="12"/>
      <c r="AD9" s="15"/>
      <c r="AE9" s="54"/>
      <c r="AF9" s="14"/>
      <c r="AG9" s="57"/>
      <c r="AH9" s="57"/>
      <c r="AI9" s="75"/>
      <c r="AJ9" s="12"/>
    </row>
    <row r="10" spans="1:38" ht="12" customHeight="1" x14ac:dyDescent="0.2">
      <c r="N10" s="250" t="s">
        <v>15</v>
      </c>
      <c r="O10" s="248"/>
      <c r="P10" s="249"/>
      <c r="Q10" s="248" t="s">
        <v>17</v>
      </c>
      <c r="R10" s="248"/>
      <c r="S10" s="248"/>
      <c r="T10" s="250" t="s">
        <v>1387</v>
      </c>
      <c r="U10" s="249"/>
      <c r="V10" s="24"/>
      <c r="W10" s="1"/>
      <c r="X10" s="1"/>
      <c r="Y10" s="52"/>
      <c r="Z10" s="1"/>
      <c r="AA10" s="3"/>
      <c r="AB10" s="248" t="s">
        <v>258</v>
      </c>
      <c r="AC10" s="248"/>
      <c r="AD10" s="248"/>
      <c r="AE10" s="248"/>
      <c r="AF10" s="248"/>
      <c r="AG10" s="248"/>
      <c r="AH10" s="248"/>
      <c r="AI10" s="249"/>
      <c r="AJ10" s="73"/>
    </row>
    <row r="11" spans="1:38" ht="12" hidden="1" customHeight="1" x14ac:dyDescent="0.2">
      <c r="A11" s="30" t="s">
        <v>1390</v>
      </c>
      <c r="C11" s="82"/>
      <c r="D11" s="66" t="s">
        <v>10</v>
      </c>
      <c r="E11" s="1" t="s">
        <v>5</v>
      </c>
      <c r="F11" s="2" t="s">
        <v>261</v>
      </c>
      <c r="G11" s="2" t="s">
        <v>23</v>
      </c>
      <c r="L11" s="1" t="s">
        <v>24</v>
      </c>
      <c r="M11" s="285" t="s">
        <v>23</v>
      </c>
      <c r="N11" s="107"/>
      <c r="O11" s="36"/>
      <c r="P11" s="298"/>
      <c r="S11" s="311"/>
      <c r="T11" s="37"/>
      <c r="U11" s="311"/>
      <c r="V11" s="24"/>
      <c r="W11" s="1"/>
      <c r="X11" s="1"/>
      <c r="Y11" s="52"/>
      <c r="Z11" s="1"/>
      <c r="AA11" s="3"/>
      <c r="AB11" s="2" t="s">
        <v>263</v>
      </c>
      <c r="AD11" s="15"/>
      <c r="AF11" s="2" t="s">
        <v>261</v>
      </c>
      <c r="AH11" s="303"/>
      <c r="AJ11" s="73"/>
    </row>
    <row r="12" spans="1:38" ht="12" customHeight="1" x14ac:dyDescent="0.2">
      <c r="A12" s="118" t="s">
        <v>1389</v>
      </c>
      <c r="B12" s="87" t="s">
        <v>432</v>
      </c>
      <c r="C12" s="83" t="s">
        <v>2</v>
      </c>
      <c r="D12" s="45" t="s">
        <v>9</v>
      </c>
      <c r="E12" s="45" t="s">
        <v>3</v>
      </c>
      <c r="F12" s="106" t="s">
        <v>6</v>
      </c>
      <c r="G12" s="106" t="s">
        <v>8</v>
      </c>
      <c r="H12" s="111" t="s">
        <v>13</v>
      </c>
      <c r="I12" s="111" t="s">
        <v>14</v>
      </c>
      <c r="J12" s="112" t="s">
        <v>1</v>
      </c>
      <c r="K12" s="113" t="s">
        <v>11</v>
      </c>
      <c r="L12" s="113" t="s">
        <v>26</v>
      </c>
      <c r="M12" s="286" t="s">
        <v>12</v>
      </c>
      <c r="N12" s="110" t="s">
        <v>430</v>
      </c>
      <c r="O12" s="110" t="s">
        <v>1387</v>
      </c>
      <c r="P12" s="299" t="s">
        <v>1388</v>
      </c>
      <c r="Q12" s="110" t="s">
        <v>17</v>
      </c>
      <c r="R12" s="110" t="s">
        <v>1387</v>
      </c>
      <c r="S12" s="299" t="s">
        <v>1388</v>
      </c>
      <c r="T12" s="110" t="s">
        <v>18</v>
      </c>
      <c r="U12" s="299" t="s">
        <v>19</v>
      </c>
      <c r="V12" s="50" t="s">
        <v>16</v>
      </c>
      <c r="W12" s="50" t="s">
        <v>1392</v>
      </c>
      <c r="X12" s="50" t="s">
        <v>25</v>
      </c>
      <c r="Y12" s="50" t="s">
        <v>256</v>
      </c>
      <c r="Z12" s="50" t="s">
        <v>257</v>
      </c>
      <c r="AA12" s="55" t="s">
        <v>294</v>
      </c>
      <c r="AB12" s="47" t="s">
        <v>6</v>
      </c>
      <c r="AC12" s="50" t="s">
        <v>13</v>
      </c>
      <c r="AD12" s="48" t="s">
        <v>14</v>
      </c>
      <c r="AE12" s="55" t="s">
        <v>1</v>
      </c>
      <c r="AF12" s="49" t="s">
        <v>12</v>
      </c>
      <c r="AG12" s="47" t="s">
        <v>1387</v>
      </c>
      <c r="AH12" s="326" t="s">
        <v>1388</v>
      </c>
      <c r="AI12" s="76" t="s">
        <v>294</v>
      </c>
      <c r="AJ12" s="73"/>
    </row>
    <row r="13" spans="1:38" s="30" customFormat="1" ht="12" customHeight="1" x14ac:dyDescent="0.2">
      <c r="B13" s="32"/>
      <c r="C13" s="84"/>
      <c r="D13" s="5"/>
      <c r="E13" s="5"/>
      <c r="F13" s="22"/>
      <c r="G13" s="22"/>
      <c r="H13" s="25"/>
      <c r="I13" s="41"/>
      <c r="J13" s="19"/>
      <c r="K13" s="31"/>
      <c r="L13" s="31"/>
      <c r="M13" s="287"/>
      <c r="N13" s="99"/>
      <c r="O13" s="108"/>
      <c r="P13" s="300"/>
      <c r="Q13" s="28"/>
      <c r="R13" s="10"/>
      <c r="S13" s="311"/>
      <c r="T13" s="160"/>
      <c r="U13" s="324"/>
      <c r="V13" s="29"/>
      <c r="W13" s="5"/>
      <c r="X13" s="5"/>
      <c r="Y13" s="52"/>
      <c r="AA13" s="3"/>
      <c r="AB13" s="69"/>
      <c r="AC13" s="67"/>
      <c r="AD13" s="58"/>
      <c r="AE13" s="59"/>
      <c r="AF13" s="61"/>
      <c r="AG13" s="72"/>
      <c r="AH13" s="327"/>
      <c r="AI13" s="77"/>
      <c r="AJ13" s="120"/>
      <c r="AK13" s="120"/>
    </row>
    <row r="14" spans="1:38" s="30" customFormat="1" ht="12" customHeight="1" x14ac:dyDescent="0.2">
      <c r="B14" s="120">
        <v>22960</v>
      </c>
      <c r="C14" s="120" t="s">
        <v>230</v>
      </c>
      <c r="D14" s="120" t="str">
        <f>_xll.BDP(C14,$D$11)</f>
        <v>AUD</v>
      </c>
      <c r="E14" s="120" t="s">
        <v>433</v>
      </c>
      <c r="F14" s="121">
        <f>_xll.BDP(C14,$F$11)</f>
        <v>7</v>
      </c>
      <c r="G14" s="121">
        <f>_xll.BDP(C14,$G$11)</f>
        <v>7.12</v>
      </c>
      <c r="H14" s="122">
        <f t="shared" ref="H14:H27" si="1">IF(OR(OR(G14="#N/A N/A",G14="#N/A Real Time"),OR(F14="#N/A N/A",F14="#N/A Real Time")),0,  G14 - F14)</f>
        <v>0.12000000000000011</v>
      </c>
      <c r="I14" s="123">
        <f t="shared" ref="I14:I27" si="2">IF(OR(F14=0,F14="#N/A N/A"),0,H14 / F14*100)</f>
        <v>1.7142857142857157</v>
      </c>
      <c r="J14" s="124">
        <v>-671559</v>
      </c>
      <c r="K14" s="120" t="str">
        <f>CONCATENATE(D850,D14, " Curncy")</f>
        <v>EURAUD Curncy</v>
      </c>
      <c r="L14" s="120">
        <f>IF(D14 = D850,1,_xll.BDP(K14,$L$11))</f>
        <v>1</v>
      </c>
      <c r="M14" s="288">
        <f>IF(D14 = D850,1,_xll.BDP(K14,$M$11)*L14)</f>
        <v>1.6102799999999999</v>
      </c>
      <c r="N14" s="126">
        <f t="shared" ref="N14:N27" si="3">H14*J14*V14/M14</f>
        <v>-50045.383411580646</v>
      </c>
      <c r="O14" s="127">
        <f>N14 / AA773</f>
        <v>-2.6308426992877168E-4</v>
      </c>
      <c r="P14" s="301">
        <f>N14 / AA850</f>
        <v>-2.4370381634633402E-4</v>
      </c>
      <c r="Q14" s="128">
        <f t="shared" ref="Q14:Q27" si="4">IF(J14=0,0,G14*J14*V14/M14)</f>
        <v>-2969359.4157537823</v>
      </c>
      <c r="R14" s="129">
        <f>Q14 / AA773*100</f>
        <v>-1.560966668244044</v>
      </c>
      <c r="S14" s="312">
        <f>Q14 / AA850*100</f>
        <v>-1.4459759769882472</v>
      </c>
      <c r="T14" s="129">
        <f t="shared" ref="T14:T27" si="5">IF(S14&lt;0,R14,0)</f>
        <v>-1.560966668244044</v>
      </c>
      <c r="U14" s="312">
        <f t="shared" ref="U14:U27" si="6">IF(S14&gt;0,R14,0)</f>
        <v>0</v>
      </c>
      <c r="V14" s="120">
        <f t="shared" ref="V14:V27" si="7">IF(EXACT(D14,UPPER(D14)),1,0.01)/X14</f>
        <v>1</v>
      </c>
      <c r="W14" s="120">
        <v>0</v>
      </c>
      <c r="X14" s="120">
        <v>1</v>
      </c>
      <c r="Y14" s="127">
        <f t="shared" ref="Y14:Y27" si="8">IF(AND(S14&lt;0,O14&gt;0),O14,0)</f>
        <v>0</v>
      </c>
      <c r="Z14" s="127">
        <f t="shared" ref="Z14:Z27" si="9">IF(AND(S14&gt;0,O14&gt;0),O14,0)</f>
        <v>0</v>
      </c>
      <c r="AA14" s="74"/>
      <c r="AB14" s="130">
        <f>_xll.BDH(C14,$AB$11,$D$1,$D$1)</f>
        <v>6.4</v>
      </c>
      <c r="AC14" s="130">
        <f t="shared" ref="AC14:AC27" si="10">IF(OR(OR(F14="#N/A N/A",F14="#N/A Real Time"),OR(AB14="#N/A N/A",AB14="#N/A Real Time")),0,  F14 - AB14)</f>
        <v>0.59999999999999964</v>
      </c>
      <c r="AD14" s="177">
        <f t="shared" ref="AD14:AD27" si="11">IF(OR(AB14=0,AB14="#N/A N/A"),0,AC14 / AB14*100)</f>
        <v>9.3749999999999947</v>
      </c>
      <c r="AE14" s="132">
        <v>-671559</v>
      </c>
      <c r="AF14" s="133">
        <f>IF(D14 = D850,1,_xll.BDP(K14,$AF$11)*L14)</f>
        <v>1.6136699999999999</v>
      </c>
      <c r="AG14" s="134">
        <f>AC14*AE14*V14/AF14 / AI773</f>
        <v>-1.3144538745976169E-3</v>
      </c>
      <c r="AH14" s="328">
        <f>AC14*AE14*V14/AF14 / AI850</f>
        <v>-1.2175777145858411E-3</v>
      </c>
      <c r="AI14" s="77"/>
      <c r="AJ14" s="211"/>
      <c r="AK14" s="211"/>
    </row>
    <row r="15" spans="1:38" s="30" customFormat="1" ht="12" customHeight="1" x14ac:dyDescent="0.2">
      <c r="B15" s="120">
        <v>10251</v>
      </c>
      <c r="C15" s="120" t="s">
        <v>229</v>
      </c>
      <c r="D15" s="120" t="str">
        <f>_xll.BDP(C15,$D$11)</f>
        <v>AUD</v>
      </c>
      <c r="E15" s="120" t="s">
        <v>434</v>
      </c>
      <c r="F15" s="121">
        <f>_xll.BDP(C15,$F$11)</f>
        <v>71.239999999999995</v>
      </c>
      <c r="G15" s="121">
        <f>_xll.BDP(C15,$G$11)</f>
        <v>71.209999999999994</v>
      </c>
      <c r="H15" s="122">
        <f t="shared" si="1"/>
        <v>-3.0000000000001137E-2</v>
      </c>
      <c r="I15" s="123">
        <f t="shared" si="2"/>
        <v>-4.2111173498036412E-2</v>
      </c>
      <c r="J15" s="124">
        <v>-58300</v>
      </c>
      <c r="K15" s="120" t="str">
        <f>CONCATENATE(D850,D15, " Curncy")</f>
        <v>EURAUD Curncy</v>
      </c>
      <c r="L15" s="120">
        <f>IF(D15 = D850,1,_xll.BDP(K15,$L$11))</f>
        <v>1</v>
      </c>
      <c r="M15" s="288">
        <f>IF(D15 = D850,1,_xll.BDP(K15,$M$11)*L15)</f>
        <v>1.6102799999999999</v>
      </c>
      <c r="N15" s="126">
        <f t="shared" si="3"/>
        <v>1086.1465086817611</v>
      </c>
      <c r="O15" s="127">
        <f>N15 / AA773</f>
        <v>5.7097786407627459E-6</v>
      </c>
      <c r="P15" s="301">
        <f>N15 / AA850</f>
        <v>5.2891601828699332E-6</v>
      </c>
      <c r="Q15" s="128">
        <f t="shared" si="4"/>
        <v>-2578149.762774176</v>
      </c>
      <c r="R15" s="129">
        <f>Q15 / AA773*100</f>
        <v>-1.3553111233623325</v>
      </c>
      <c r="S15" s="312">
        <f>Q15 / AA850*100</f>
        <v>-1.2554703220738457</v>
      </c>
      <c r="T15" s="129">
        <f t="shared" si="5"/>
        <v>-1.3553111233623325</v>
      </c>
      <c r="U15" s="312">
        <f t="shared" si="6"/>
        <v>0</v>
      </c>
      <c r="V15" s="120">
        <f t="shared" si="7"/>
        <v>1</v>
      </c>
      <c r="W15" s="120">
        <v>0</v>
      </c>
      <c r="X15" s="120">
        <v>1</v>
      </c>
      <c r="Y15" s="127">
        <f t="shared" si="8"/>
        <v>5.7097786407627459E-6</v>
      </c>
      <c r="Z15" s="127">
        <f t="shared" si="9"/>
        <v>0</v>
      </c>
      <c r="AA15" s="74"/>
      <c r="AB15" s="130">
        <f>_xll.BDH(C15,$AB$11,$D$1,$D$1)</f>
        <v>74.94</v>
      </c>
      <c r="AC15" s="130">
        <f t="shared" si="10"/>
        <v>-3.7000000000000028</v>
      </c>
      <c r="AD15" s="177">
        <f t="shared" si="11"/>
        <v>-4.9372831598612263</v>
      </c>
      <c r="AE15" s="132">
        <v>-58300</v>
      </c>
      <c r="AF15" s="133">
        <f>IF(D15 = D850,1,_xll.BDP(K15,$AF$11)*L15)</f>
        <v>1.6136699999999999</v>
      </c>
      <c r="AG15" s="134">
        <f>AC15*AE15*V15/AF15 / AI773</f>
        <v>7.0368809811560934E-4</v>
      </c>
      <c r="AH15" s="328">
        <f>AC15*AE15*V15/AF15 / AI850</f>
        <v>6.5182579841163647E-4</v>
      </c>
      <c r="AI15" s="77"/>
      <c r="AJ15" s="73"/>
      <c r="AK15" s="65"/>
    </row>
    <row r="16" spans="1:38" s="30" customFormat="1" ht="12" customHeight="1" x14ac:dyDescent="0.2">
      <c r="B16" s="120">
        <v>1860</v>
      </c>
      <c r="C16" s="120"/>
      <c r="D16" s="120" t="s">
        <v>260</v>
      </c>
      <c r="E16" s="120" t="s">
        <v>228</v>
      </c>
      <c r="F16" s="121">
        <v>100</v>
      </c>
      <c r="G16" s="121">
        <v>100</v>
      </c>
      <c r="H16" s="122">
        <f t="shared" si="1"/>
        <v>0</v>
      </c>
      <c r="I16" s="123">
        <f t="shared" si="2"/>
        <v>0</v>
      </c>
      <c r="J16" s="124">
        <v>62558</v>
      </c>
      <c r="K16" s="120" t="str">
        <f>CONCATENATE(D850,D16, " Curncy")</f>
        <v>EURAUD Curncy</v>
      </c>
      <c r="L16" s="120">
        <f>IF(D16 = D850,1,_xll.BDP(K16,$L$11))</f>
        <v>1</v>
      </c>
      <c r="M16" s="288">
        <f>IF(D16 = D850,1,_xll.BDP(K16,$M$11)*L16)</f>
        <v>1.6102799999999999</v>
      </c>
      <c r="N16" s="126">
        <f t="shared" si="3"/>
        <v>0</v>
      </c>
      <c r="O16" s="127">
        <f>N16 / AA773</f>
        <v>0</v>
      </c>
      <c r="P16" s="301">
        <f>N16 / AA850</f>
        <v>0</v>
      </c>
      <c r="Q16" s="128">
        <f t="shared" si="4"/>
        <v>3884914.4248205284</v>
      </c>
      <c r="R16" s="129">
        <f>Q16 / AA773*100</f>
        <v>2.0422660503649075</v>
      </c>
      <c r="S16" s="312">
        <f>Q16 / AA850*100</f>
        <v>1.8918197982845326</v>
      </c>
      <c r="T16" s="129">
        <f t="shared" si="5"/>
        <v>0</v>
      </c>
      <c r="U16" s="312">
        <f t="shared" si="6"/>
        <v>2.0422660503649075</v>
      </c>
      <c r="V16" s="120">
        <f t="shared" si="7"/>
        <v>1</v>
      </c>
      <c r="W16" s="120">
        <v>1</v>
      </c>
      <c r="X16" s="120">
        <v>1</v>
      </c>
      <c r="Y16" s="127">
        <f t="shared" si="8"/>
        <v>0</v>
      </c>
      <c r="Z16" s="127">
        <f t="shared" si="9"/>
        <v>0</v>
      </c>
      <c r="AA16" s="74"/>
      <c r="AB16" s="130">
        <v>100</v>
      </c>
      <c r="AC16" s="130">
        <f t="shared" si="10"/>
        <v>0</v>
      </c>
      <c r="AD16" s="177">
        <f t="shared" si="11"/>
        <v>0</v>
      </c>
      <c r="AE16" s="132">
        <v>62558</v>
      </c>
      <c r="AF16" s="133">
        <f>IF(D16 = D850,1,_xll.BDP(K16,$AF$11)*L16)</f>
        <v>1.6136699999999999</v>
      </c>
      <c r="AG16" s="134">
        <f>AC16*AE16*V16/AF16 / AI773</f>
        <v>0</v>
      </c>
      <c r="AH16" s="328">
        <f>AC16*AE16*V16/AF16 / AI850</f>
        <v>0</v>
      </c>
      <c r="AI16" s="77"/>
      <c r="AJ16" s="73"/>
      <c r="AK16" s="65"/>
    </row>
    <row r="17" spans="1:37" s="30" customFormat="1" ht="12" customHeight="1" x14ac:dyDescent="0.2">
      <c r="B17" s="120">
        <v>12340</v>
      </c>
      <c r="C17" s="120" t="s">
        <v>227</v>
      </c>
      <c r="D17" s="120" t="str">
        <f>_xll.BDP(C17,$D$11)</f>
        <v>AUD</v>
      </c>
      <c r="E17" s="120" t="s">
        <v>435</v>
      </c>
      <c r="F17" s="121">
        <f>_xll.BDP(C17,$F$11)</f>
        <v>3.84</v>
      </c>
      <c r="G17" s="121">
        <f>_xll.BDP(C17,$G$11)</f>
        <v>3.68</v>
      </c>
      <c r="H17" s="122">
        <f t="shared" si="1"/>
        <v>-0.1599999999999997</v>
      </c>
      <c r="I17" s="123">
        <f t="shared" si="2"/>
        <v>-4.166666666666659</v>
      </c>
      <c r="J17" s="124">
        <v>-1560000</v>
      </c>
      <c r="K17" s="120" t="str">
        <f>CONCATENATE(D850,D17, " Curncy")</f>
        <v>EURAUD Curncy</v>
      </c>
      <c r="L17" s="120">
        <f>IF(D17 = D850,1,_xll.BDP(K17,$L$11))</f>
        <v>1</v>
      </c>
      <c r="M17" s="288">
        <f>IF(D17 = D850,1,_xll.BDP(K17,$M$11)*L17)</f>
        <v>1.6102799999999999</v>
      </c>
      <c r="N17" s="126">
        <f t="shared" si="3"/>
        <v>155004.0986660702</v>
      </c>
      <c r="O17" s="127">
        <f>N17 / AA773</f>
        <v>8.1484319538840748E-4</v>
      </c>
      <c r="P17" s="301">
        <f>N17 / AA850</f>
        <v>7.5481668475945265E-4</v>
      </c>
      <c r="Q17" s="128">
        <f t="shared" si="4"/>
        <v>-3565094.2693196214</v>
      </c>
      <c r="R17" s="129">
        <f>Q17 / AA773*100</f>
        <v>-1.8741393493933407</v>
      </c>
      <c r="S17" s="312">
        <f>Q17 / AA850*100</f>
        <v>-1.7360783749467443</v>
      </c>
      <c r="T17" s="129">
        <f t="shared" si="5"/>
        <v>-1.8741393493933407</v>
      </c>
      <c r="U17" s="312">
        <f t="shared" si="6"/>
        <v>0</v>
      </c>
      <c r="V17" s="120">
        <f t="shared" si="7"/>
        <v>1</v>
      </c>
      <c r="W17" s="120">
        <v>0</v>
      </c>
      <c r="X17" s="120">
        <v>1</v>
      </c>
      <c r="Y17" s="127">
        <f t="shared" si="8"/>
        <v>8.1484319538840748E-4</v>
      </c>
      <c r="Z17" s="127">
        <f t="shared" si="9"/>
        <v>0</v>
      </c>
      <c r="AA17" s="74"/>
      <c r="AB17" s="130">
        <f>_xll.BDH(C17,$AB$11,$D$1,$D$1)</f>
        <v>4.33</v>
      </c>
      <c r="AC17" s="130">
        <f t="shared" si="10"/>
        <v>-0.49000000000000021</v>
      </c>
      <c r="AD17" s="177">
        <f t="shared" si="11"/>
        <v>-11.316397228637417</v>
      </c>
      <c r="AE17" s="132">
        <v>-1560000</v>
      </c>
      <c r="AF17" s="133">
        <f>IF(D17 = D850,1,_xll.BDP(K17,$AF$11)*L17)</f>
        <v>1.6136699999999999</v>
      </c>
      <c r="AG17" s="134">
        <f>AC17*AE17*V17/AF17 / AI773</f>
        <v>2.4936219099697355E-3</v>
      </c>
      <c r="AH17" s="328">
        <f>AC17*AE17*V17/AF17 / AI850</f>
        <v>2.3098402498996557E-3</v>
      </c>
      <c r="AI17" s="77"/>
      <c r="AJ17" s="73"/>
      <c r="AK17" s="65"/>
    </row>
    <row r="18" spans="1:37" s="30" customFormat="1" ht="12" customHeight="1" x14ac:dyDescent="0.2">
      <c r="B18" s="120">
        <v>21020</v>
      </c>
      <c r="C18" s="120" t="s">
        <v>226</v>
      </c>
      <c r="D18" s="120" t="str">
        <f>_xll.BDP(C18,$D$11)</f>
        <v>AUD</v>
      </c>
      <c r="E18" s="120" t="s">
        <v>436</v>
      </c>
      <c r="F18" s="121">
        <f>_xll.BDP(C18,$F$11)</f>
        <v>2.64</v>
      </c>
      <c r="G18" s="121">
        <f>_xll.BDP(C18,$G$11)</f>
        <v>2.63</v>
      </c>
      <c r="H18" s="122">
        <f t="shared" si="1"/>
        <v>-1.0000000000000231E-2</v>
      </c>
      <c r="I18" s="123">
        <f t="shared" si="2"/>
        <v>-0.3787878787878875</v>
      </c>
      <c r="J18" s="124">
        <v>-1260000</v>
      </c>
      <c r="K18" s="120" t="str">
        <f>CONCATENATE(D850,D18, " Curncy")</f>
        <v>EURAUD Curncy</v>
      </c>
      <c r="L18" s="120">
        <f>IF(D18 = D850,1,_xll.BDP(K18,$L$11))</f>
        <v>1</v>
      </c>
      <c r="M18" s="288">
        <f>IF(D18 = D850,1,_xll.BDP(K18,$M$11)*L18)</f>
        <v>1.6102799999999999</v>
      </c>
      <c r="N18" s="126">
        <f t="shared" si="3"/>
        <v>7824.7261345854704</v>
      </c>
      <c r="O18" s="127">
        <f>N18 / AA773</f>
        <v>4.1133911305665831E-5</v>
      </c>
      <c r="P18" s="301">
        <f>N18 / AA850</f>
        <v>3.8103726874877174E-5</v>
      </c>
      <c r="Q18" s="128">
        <f t="shared" si="4"/>
        <v>-2057902.9733959313</v>
      </c>
      <c r="R18" s="129">
        <f>Q18 / AA773*100</f>
        <v>-1.0818218673389863</v>
      </c>
      <c r="S18" s="312">
        <f>Q18 / AA850*100</f>
        <v>-1.0021280168092463</v>
      </c>
      <c r="T18" s="129">
        <f t="shared" si="5"/>
        <v>-1.0818218673389863</v>
      </c>
      <c r="U18" s="312">
        <f t="shared" si="6"/>
        <v>0</v>
      </c>
      <c r="V18" s="120">
        <f t="shared" si="7"/>
        <v>1</v>
      </c>
      <c r="W18" s="120">
        <v>0</v>
      </c>
      <c r="X18" s="120">
        <v>1</v>
      </c>
      <c r="Y18" s="127">
        <f t="shared" si="8"/>
        <v>4.1133911305665831E-5</v>
      </c>
      <c r="Z18" s="127">
        <f t="shared" si="9"/>
        <v>0</v>
      </c>
      <c r="AA18" s="74"/>
      <c r="AB18" s="130">
        <f>_xll.BDH(C18,$AB$11,$D$1,$D$1)</f>
        <v>2.86</v>
      </c>
      <c r="AC18" s="130">
        <f t="shared" si="10"/>
        <v>-0.21999999999999975</v>
      </c>
      <c r="AD18" s="177">
        <f t="shared" si="11"/>
        <v>-7.6923076923076845</v>
      </c>
      <c r="AE18" s="132">
        <v>-1260000</v>
      </c>
      <c r="AF18" s="133">
        <f>IF(D18 = D850,1,_xll.BDP(K18,$AF$11)*L18)</f>
        <v>1.6136699999999999</v>
      </c>
      <c r="AG18" s="134">
        <f>AC18*AE18*V18/AF18 / AI773</f>
        <v>9.0428047284616645E-4</v>
      </c>
      <c r="AH18" s="328">
        <f>AC18*AE18*V18/AF18 / AI850</f>
        <v>8.3763437633723663E-4</v>
      </c>
      <c r="AI18" s="77"/>
      <c r="AJ18" s="73"/>
      <c r="AK18" s="65"/>
    </row>
    <row r="19" spans="1:37" s="30" customFormat="1" ht="12" customHeight="1" x14ac:dyDescent="0.2">
      <c r="B19" s="120">
        <v>1631</v>
      </c>
      <c r="C19" s="120" t="s">
        <v>493</v>
      </c>
      <c r="D19" s="120" t="str">
        <f>_xll.BDP(C19,$D$11)</f>
        <v>AUD</v>
      </c>
      <c r="E19" s="120" t="s">
        <v>501</v>
      </c>
      <c r="F19" s="121">
        <f>_xll.BDP(C19,$F$11)</f>
        <v>129.4</v>
      </c>
      <c r="G19" s="121">
        <f>_xll.BDP(C19,$G$11)</f>
        <v>129.35</v>
      </c>
      <c r="H19" s="122">
        <f t="shared" si="1"/>
        <v>-5.0000000000011369E-2</v>
      </c>
      <c r="I19" s="123">
        <f t="shared" si="2"/>
        <v>-3.8639876352404456E-2</v>
      </c>
      <c r="J19" s="124">
        <v>0</v>
      </c>
      <c r="K19" s="120" t="str">
        <f>CONCATENATE(D850,D19, " Curncy")</f>
        <v>EURAUD Curncy</v>
      </c>
      <c r="L19" s="120">
        <f>IF(D19 = D850,1,_xll.BDP(K19,$L$11))</f>
        <v>1</v>
      </c>
      <c r="M19" s="288">
        <f>IF(D19 = D850,1,_xll.BDP(K19,$M$11)*L19)</f>
        <v>1.6102799999999999</v>
      </c>
      <c r="N19" s="126">
        <f t="shared" si="3"/>
        <v>0</v>
      </c>
      <c r="O19" s="127">
        <f>N19 / AA773</f>
        <v>0</v>
      </c>
      <c r="P19" s="301">
        <f>N19 / AA850</f>
        <v>0</v>
      </c>
      <c r="Q19" s="128">
        <f t="shared" si="4"/>
        <v>0</v>
      </c>
      <c r="R19" s="129">
        <f>Q19 / AA773*100</f>
        <v>0</v>
      </c>
      <c r="S19" s="312">
        <f>Q19 / AA850*100</f>
        <v>0</v>
      </c>
      <c r="T19" s="129">
        <f t="shared" si="5"/>
        <v>0</v>
      </c>
      <c r="U19" s="312">
        <f t="shared" si="6"/>
        <v>0</v>
      </c>
      <c r="V19" s="120">
        <f t="shared" si="7"/>
        <v>1</v>
      </c>
      <c r="W19" s="120">
        <v>0</v>
      </c>
      <c r="X19" s="120">
        <v>1</v>
      </c>
      <c r="Y19" s="127">
        <f t="shared" si="8"/>
        <v>0</v>
      </c>
      <c r="Z19" s="127">
        <f t="shared" si="9"/>
        <v>0</v>
      </c>
      <c r="AA19" s="74"/>
      <c r="AB19" s="130">
        <f>_xll.BDH(C19,$AB$11,$D$1,$D$1)</f>
        <v>122.48</v>
      </c>
      <c r="AC19" s="130">
        <f t="shared" si="10"/>
        <v>6.9200000000000017</v>
      </c>
      <c r="AD19" s="177">
        <f t="shared" si="11"/>
        <v>5.6499020248203804</v>
      </c>
      <c r="AE19" s="132">
        <v>0</v>
      </c>
      <c r="AF19" s="133">
        <f>IF(D19 = D850,1,_xll.BDP(K19,$AF$11)*L19)</f>
        <v>1.6136699999999999</v>
      </c>
      <c r="AG19" s="134">
        <f>AC19*AE19*V19/AF19 / AI773</f>
        <v>0</v>
      </c>
      <c r="AH19" s="328">
        <f>AC19*AE19*V19/AF19 / AI850</f>
        <v>0</v>
      </c>
      <c r="AI19" s="77"/>
      <c r="AJ19" s="73"/>
      <c r="AK19" s="65"/>
    </row>
    <row r="20" spans="1:37" s="30" customFormat="1" ht="12" customHeight="1" x14ac:dyDescent="0.2">
      <c r="B20" s="120">
        <v>19629</v>
      </c>
      <c r="C20" s="120" t="s">
        <v>494</v>
      </c>
      <c r="D20" s="120" t="str">
        <f>_xll.BDP(C20,$D$11)</f>
        <v>AUD</v>
      </c>
      <c r="E20" s="120" t="s">
        <v>502</v>
      </c>
      <c r="F20" s="121">
        <f>_xll.BDP(C20,$F$11)</f>
        <v>0.52500000000000002</v>
      </c>
      <c r="G20" s="121">
        <f>_xll.BDP(C20,$G$11)</f>
        <v>0.52</v>
      </c>
      <c r="H20" s="122">
        <f t="shared" si="1"/>
        <v>-5.0000000000000044E-3</v>
      </c>
      <c r="I20" s="123">
        <f t="shared" si="2"/>
        <v>-0.95238095238095322</v>
      </c>
      <c r="J20" s="124">
        <v>0</v>
      </c>
      <c r="K20" s="120" t="str">
        <f>CONCATENATE(D850,D20, " Curncy")</f>
        <v>EURAUD Curncy</v>
      </c>
      <c r="L20" s="120">
        <f>IF(D20 = D850,1,_xll.BDP(K20,$L$11))</f>
        <v>1</v>
      </c>
      <c r="M20" s="288">
        <f>IF(D20 = D850,1,_xll.BDP(K20,$M$11)*L20)</f>
        <v>1.6102799999999999</v>
      </c>
      <c r="N20" s="126">
        <f t="shared" si="3"/>
        <v>0</v>
      </c>
      <c r="O20" s="127">
        <f>N20 / AA773</f>
        <v>0</v>
      </c>
      <c r="P20" s="301">
        <f>N20 / AA850</f>
        <v>0</v>
      </c>
      <c r="Q20" s="128">
        <f t="shared" si="4"/>
        <v>0</v>
      </c>
      <c r="R20" s="129">
        <f>Q20 / AA773*100</f>
        <v>0</v>
      </c>
      <c r="S20" s="312">
        <f>Q20 / AA850*100</f>
        <v>0</v>
      </c>
      <c r="T20" s="129">
        <f t="shared" si="5"/>
        <v>0</v>
      </c>
      <c r="U20" s="312">
        <f t="shared" si="6"/>
        <v>0</v>
      </c>
      <c r="V20" s="120">
        <f t="shared" si="7"/>
        <v>1</v>
      </c>
      <c r="W20" s="120">
        <v>0</v>
      </c>
      <c r="X20" s="120">
        <v>1</v>
      </c>
      <c r="Y20" s="127">
        <f t="shared" si="8"/>
        <v>0</v>
      </c>
      <c r="Z20" s="127">
        <f t="shared" si="9"/>
        <v>0</v>
      </c>
      <c r="AA20" s="74"/>
      <c r="AB20" s="130">
        <f>_xll.BDH(C20,$AB$11,$D$1,$D$1)</f>
        <v>0.59</v>
      </c>
      <c r="AC20" s="130">
        <f t="shared" si="10"/>
        <v>-6.4999999999999947E-2</v>
      </c>
      <c r="AD20" s="177">
        <f t="shared" si="11"/>
        <v>-11.016949152542365</v>
      </c>
      <c r="AE20" s="132">
        <v>0</v>
      </c>
      <c r="AF20" s="133">
        <f>IF(D20 = D850,1,_xll.BDP(K20,$AF$11)*L20)</f>
        <v>1.6136699999999999</v>
      </c>
      <c r="AG20" s="134">
        <f>AC20*AE20*V20/AF20 / AI773</f>
        <v>0</v>
      </c>
      <c r="AH20" s="328">
        <f>AC20*AE20*V20/AF20 / AI850</f>
        <v>0</v>
      </c>
      <c r="AI20" s="77"/>
      <c r="AJ20" s="73"/>
      <c r="AK20" s="65"/>
    </row>
    <row r="21" spans="1:37" s="30" customFormat="1" ht="12" customHeight="1" x14ac:dyDescent="0.2">
      <c r="B21" s="120">
        <v>20956</v>
      </c>
      <c r="C21" s="120" t="s">
        <v>225</v>
      </c>
      <c r="D21" s="120" t="str">
        <f>_xll.BDP(C21,$D$11)</f>
        <v>AUD</v>
      </c>
      <c r="E21" s="120" t="s">
        <v>437</v>
      </c>
      <c r="F21" s="121">
        <f>_xll.BDP(C21,$F$11)</f>
        <v>2.76</v>
      </c>
      <c r="G21" s="121">
        <f>_xll.BDP(C21,$G$11)</f>
        <v>2.75</v>
      </c>
      <c r="H21" s="122">
        <f t="shared" si="1"/>
        <v>-9.9999999999997868E-3</v>
      </c>
      <c r="I21" s="123">
        <f t="shared" si="2"/>
        <v>-0.36231884057970243</v>
      </c>
      <c r="J21" s="124">
        <v>0</v>
      </c>
      <c r="K21" s="120" t="str">
        <f>CONCATENATE(D850,D21, " Curncy")</f>
        <v>EURAUD Curncy</v>
      </c>
      <c r="L21" s="120">
        <f>IF(D21 = D850,1,_xll.BDP(K21,$L$11))</f>
        <v>1</v>
      </c>
      <c r="M21" s="288">
        <f>IF(D21 = D850,1,_xll.BDP(K21,$M$11)*L21)</f>
        <v>1.6102799999999999</v>
      </c>
      <c r="N21" s="126">
        <f t="shared" si="3"/>
        <v>0</v>
      </c>
      <c r="O21" s="127">
        <f>N21 / AA773</f>
        <v>0</v>
      </c>
      <c r="P21" s="301">
        <f>N21 / AA850</f>
        <v>0</v>
      </c>
      <c r="Q21" s="128">
        <f t="shared" si="4"/>
        <v>0</v>
      </c>
      <c r="R21" s="129">
        <f>Q21 / AA773*100</f>
        <v>0</v>
      </c>
      <c r="S21" s="312">
        <f>Q21 / AA850*100</f>
        <v>0</v>
      </c>
      <c r="T21" s="129">
        <f t="shared" si="5"/>
        <v>0</v>
      </c>
      <c r="U21" s="312">
        <f t="shared" si="6"/>
        <v>0</v>
      </c>
      <c r="V21" s="120">
        <f t="shared" si="7"/>
        <v>1</v>
      </c>
      <c r="W21" s="120">
        <v>0</v>
      </c>
      <c r="X21" s="120">
        <v>1</v>
      </c>
      <c r="Y21" s="127">
        <f t="shared" si="8"/>
        <v>0</v>
      </c>
      <c r="Z21" s="127">
        <f t="shared" si="9"/>
        <v>0</v>
      </c>
      <c r="AA21" s="74"/>
      <c r="AB21" s="130">
        <f>_xll.BDH(C21,$AB$11,$D$1,$D$1)</f>
        <v>2.74</v>
      </c>
      <c r="AC21" s="130">
        <f t="shared" si="10"/>
        <v>1.9999999999999574E-2</v>
      </c>
      <c r="AD21" s="177">
        <f t="shared" si="11"/>
        <v>0.72992700729925442</v>
      </c>
      <c r="AE21" s="132">
        <v>0</v>
      </c>
      <c r="AF21" s="133">
        <f>IF(D21 = D850,1,_xll.BDP(K21,$AF$11)*L21)</f>
        <v>1.6136699999999999</v>
      </c>
      <c r="AG21" s="134">
        <f>AC21*AE21*V21/AF21 / AI773</f>
        <v>0</v>
      </c>
      <c r="AH21" s="328">
        <f>AC21*AE21*V21/AF21 / AI850</f>
        <v>0</v>
      </c>
      <c r="AI21" s="77"/>
      <c r="AJ21" s="73"/>
      <c r="AK21" s="65"/>
    </row>
    <row r="22" spans="1:37" s="30" customFormat="1" ht="12" customHeight="1" x14ac:dyDescent="0.2">
      <c r="B22" s="120">
        <v>24458</v>
      </c>
      <c r="C22" s="120" t="s">
        <v>224</v>
      </c>
      <c r="D22" s="120" t="str">
        <f>_xll.BDP(C22,$D$11)</f>
        <v>AUD</v>
      </c>
      <c r="E22" s="120" t="s">
        <v>421</v>
      </c>
      <c r="F22" s="121">
        <f>_xll.BDP(C22,$F$11)</f>
        <v>3.3000000000000002E-2</v>
      </c>
      <c r="G22" s="121">
        <f>_xll.BDP(C22,$G$11)</f>
        <v>3.3000000000000002E-2</v>
      </c>
      <c r="H22" s="122">
        <f t="shared" si="1"/>
        <v>0</v>
      </c>
      <c r="I22" s="123">
        <f t="shared" si="2"/>
        <v>0</v>
      </c>
      <c r="J22" s="124">
        <v>5759800</v>
      </c>
      <c r="K22" s="120" t="str">
        <f>CONCATENATE(D850,D22, " Curncy")</f>
        <v>EURAUD Curncy</v>
      </c>
      <c r="L22" s="120">
        <f>IF(D22 = D850,1,_xll.BDP(K22,$L$11))</f>
        <v>1</v>
      </c>
      <c r="M22" s="288">
        <f>IF(D22 = D850,1,_xll.BDP(K22,$M$11)*L22)</f>
        <v>1.6102799999999999</v>
      </c>
      <c r="N22" s="126">
        <f t="shared" si="3"/>
        <v>0</v>
      </c>
      <c r="O22" s="127">
        <f>N22 / AA773</f>
        <v>0</v>
      </c>
      <c r="P22" s="301">
        <f>N22 / AA850</f>
        <v>0</v>
      </c>
      <c r="Q22" s="128">
        <f t="shared" si="4"/>
        <v>118037.48416424474</v>
      </c>
      <c r="R22" s="129">
        <f>Q22 / AA773*100</f>
        <v>6.2051288707667962E-2</v>
      </c>
      <c r="S22" s="312">
        <f>Q22 / AA850*100</f>
        <v>5.74801977760247E-2</v>
      </c>
      <c r="T22" s="129">
        <f t="shared" si="5"/>
        <v>0</v>
      </c>
      <c r="U22" s="312">
        <f t="shared" si="6"/>
        <v>6.2051288707667962E-2</v>
      </c>
      <c r="V22" s="120">
        <f t="shared" si="7"/>
        <v>1</v>
      </c>
      <c r="W22" s="120">
        <v>0</v>
      </c>
      <c r="X22" s="120">
        <v>1</v>
      </c>
      <c r="Y22" s="127">
        <f t="shared" si="8"/>
        <v>0</v>
      </c>
      <c r="Z22" s="127">
        <f t="shared" si="9"/>
        <v>0</v>
      </c>
      <c r="AA22" s="74"/>
      <c r="AB22" s="130">
        <f>_xll.BDH(C22,$AB$11,$D$1,$D$1)</f>
        <v>4.1000000000000002E-2</v>
      </c>
      <c r="AC22" s="130">
        <f t="shared" si="10"/>
        <v>-8.0000000000000002E-3</v>
      </c>
      <c r="AD22" s="177">
        <f t="shared" si="11"/>
        <v>-19.512195121951219</v>
      </c>
      <c r="AE22" s="132">
        <v>5759800</v>
      </c>
      <c r="AF22" s="133">
        <f>IF(D22 = D850,1,_xll.BDP(K22,$AF$11)*L22)</f>
        <v>1.6136699999999999</v>
      </c>
      <c r="AG22" s="134">
        <f>AC22*AE22*V22/AF22 / AI773</f>
        <v>-1.503167292207606E-4</v>
      </c>
      <c r="AH22" s="328">
        <f>AC22*AE22*V22/AF22 / AI850</f>
        <v>-1.3923828227495585E-4</v>
      </c>
      <c r="AI22" s="77"/>
      <c r="AJ22" s="73"/>
      <c r="AK22" s="65"/>
    </row>
    <row r="23" spans="1:37" s="30" customFormat="1" ht="12" customHeight="1" x14ac:dyDescent="0.2">
      <c r="B23" s="120">
        <v>19726</v>
      </c>
      <c r="C23" s="120" t="s">
        <v>495</v>
      </c>
      <c r="D23" s="120" t="str">
        <f>_xll.BDP(C23,$D$11)</f>
        <v>AUD</v>
      </c>
      <c r="E23" s="120" t="s">
        <v>503</v>
      </c>
      <c r="F23" s="121">
        <f>_xll.BDP(C23,$F$11)</f>
        <v>7.21</v>
      </c>
      <c r="G23" s="121">
        <f>_xll.BDP(C23,$G$11)</f>
        <v>7.27</v>
      </c>
      <c r="H23" s="122">
        <f t="shared" si="1"/>
        <v>5.9999999999999609E-2</v>
      </c>
      <c r="I23" s="123">
        <f t="shared" si="2"/>
        <v>0.83217753120665205</v>
      </c>
      <c r="J23" s="124">
        <v>0</v>
      </c>
      <c r="K23" s="120" t="str">
        <f>CONCATENATE(D850,D23, " Curncy")</f>
        <v>EURAUD Curncy</v>
      </c>
      <c r="L23" s="120">
        <f>IF(D23 = D850,1,_xll.BDP(K23,$L$11))</f>
        <v>1</v>
      </c>
      <c r="M23" s="288">
        <f>IF(D23 = D850,1,_xll.BDP(K23,$M$11)*L23)</f>
        <v>1.6102799999999999</v>
      </c>
      <c r="N23" s="126">
        <f t="shared" si="3"/>
        <v>0</v>
      </c>
      <c r="O23" s="127">
        <f>N23 / AA773</f>
        <v>0</v>
      </c>
      <c r="P23" s="301">
        <f>N23 / AA850</f>
        <v>0</v>
      </c>
      <c r="Q23" s="128">
        <f t="shared" si="4"/>
        <v>0</v>
      </c>
      <c r="R23" s="129">
        <f>Q23 / AA773*100</f>
        <v>0</v>
      </c>
      <c r="S23" s="312">
        <f>Q23 / AA850*100</f>
        <v>0</v>
      </c>
      <c r="T23" s="129">
        <f t="shared" si="5"/>
        <v>0</v>
      </c>
      <c r="U23" s="312">
        <f t="shared" si="6"/>
        <v>0</v>
      </c>
      <c r="V23" s="120">
        <f t="shared" si="7"/>
        <v>1</v>
      </c>
      <c r="W23" s="120">
        <v>0</v>
      </c>
      <c r="X23" s="120">
        <v>1</v>
      </c>
      <c r="Y23" s="127">
        <f t="shared" si="8"/>
        <v>0</v>
      </c>
      <c r="Z23" s="127">
        <f t="shared" si="9"/>
        <v>0</v>
      </c>
      <c r="AA23" s="74"/>
      <c r="AB23" s="130">
        <f>_xll.BDH(C23,$AB$11,$D$1,$D$1)</f>
        <v>7.17</v>
      </c>
      <c r="AC23" s="130">
        <f t="shared" si="10"/>
        <v>4.0000000000000036E-2</v>
      </c>
      <c r="AD23" s="177">
        <f t="shared" si="11"/>
        <v>0.55788005578800604</v>
      </c>
      <c r="AE23" s="132">
        <v>0</v>
      </c>
      <c r="AF23" s="133">
        <f>IF(D23 = D850,1,_xll.BDP(K23,$AF$11)*L23)</f>
        <v>1.6136699999999999</v>
      </c>
      <c r="AG23" s="134">
        <f>AC23*AE23*V23/AF23 / AI773</f>
        <v>0</v>
      </c>
      <c r="AH23" s="328">
        <f>AC23*AE23*V23/AF23 / AI850</f>
        <v>0</v>
      </c>
      <c r="AI23" s="77"/>
      <c r="AJ23" s="73"/>
      <c r="AK23" s="65"/>
    </row>
    <row r="24" spans="1:37" s="30" customFormat="1" ht="12" customHeight="1" x14ac:dyDescent="0.2">
      <c r="B24" s="120">
        <v>21043</v>
      </c>
      <c r="C24" s="120" t="s">
        <v>496</v>
      </c>
      <c r="D24" s="120" t="str">
        <f>_xll.BDP(C24,$D$11)</f>
        <v>AUD</v>
      </c>
      <c r="E24" s="120" t="s">
        <v>504</v>
      </c>
      <c r="F24" s="121">
        <f>_xll.BDP(C24,$F$11)</f>
        <v>51.45</v>
      </c>
      <c r="G24" s="121">
        <f>_xll.BDP(C24,$G$11)</f>
        <v>51.42</v>
      </c>
      <c r="H24" s="122">
        <f t="shared" si="1"/>
        <v>-3.0000000000001137E-2</v>
      </c>
      <c r="I24" s="123">
        <f t="shared" si="2"/>
        <v>-5.8309037900876846E-2</v>
      </c>
      <c r="J24" s="124">
        <v>0</v>
      </c>
      <c r="K24" s="120" t="str">
        <f>CONCATENATE(D850,D24, " Curncy")</f>
        <v>EURAUD Curncy</v>
      </c>
      <c r="L24" s="120">
        <f>IF(D24 = D850,1,_xll.BDP(K24,$L$11))</f>
        <v>1</v>
      </c>
      <c r="M24" s="288">
        <f>IF(D24 = D850,1,_xll.BDP(K24,$M$11)*L24)</f>
        <v>1.6102799999999999</v>
      </c>
      <c r="N24" s="126">
        <f t="shared" si="3"/>
        <v>0</v>
      </c>
      <c r="O24" s="127">
        <f>N24 / AA773</f>
        <v>0</v>
      </c>
      <c r="P24" s="301">
        <f>N24 / AA850</f>
        <v>0</v>
      </c>
      <c r="Q24" s="128">
        <f t="shared" si="4"/>
        <v>0</v>
      </c>
      <c r="R24" s="129">
        <f>Q24 / AA773*100</f>
        <v>0</v>
      </c>
      <c r="S24" s="312">
        <f>Q24 / AA850*100</f>
        <v>0</v>
      </c>
      <c r="T24" s="129">
        <f t="shared" si="5"/>
        <v>0</v>
      </c>
      <c r="U24" s="312">
        <f t="shared" si="6"/>
        <v>0</v>
      </c>
      <c r="V24" s="120">
        <f t="shared" si="7"/>
        <v>1</v>
      </c>
      <c r="W24" s="120">
        <v>0</v>
      </c>
      <c r="X24" s="120">
        <v>1</v>
      </c>
      <c r="Y24" s="127">
        <f t="shared" si="8"/>
        <v>0</v>
      </c>
      <c r="Z24" s="127">
        <f t="shared" si="9"/>
        <v>0</v>
      </c>
      <c r="AA24" s="74"/>
      <c r="AB24" s="130">
        <f>_xll.BDH(C24,$AB$11,$D$1,$D$1)</f>
        <v>50.29</v>
      </c>
      <c r="AC24" s="130">
        <f t="shared" si="10"/>
        <v>1.1600000000000037</v>
      </c>
      <c r="AD24" s="177">
        <f t="shared" si="11"/>
        <v>2.3066215947504549</v>
      </c>
      <c r="AE24" s="132">
        <v>0</v>
      </c>
      <c r="AF24" s="133">
        <f>IF(D24 = D850,1,_xll.BDP(K24,$AF$11)*L24)</f>
        <v>1.6136699999999999</v>
      </c>
      <c r="AG24" s="134">
        <f>AC24*AE24*V24/AF24 / AI773</f>
        <v>0</v>
      </c>
      <c r="AH24" s="328">
        <f>AC24*AE24*V24/AF24 / AI850</f>
        <v>0</v>
      </c>
      <c r="AI24" s="77"/>
      <c r="AJ24" s="73"/>
      <c r="AK24" s="65"/>
    </row>
    <row r="25" spans="1:37" s="30" customFormat="1" ht="12" customHeight="1" x14ac:dyDescent="0.2">
      <c r="B25" s="120">
        <v>24969</v>
      </c>
      <c r="C25" s="120" t="s">
        <v>223</v>
      </c>
      <c r="D25" s="120" t="str">
        <f>_xll.BDP(C25,$D$11)</f>
        <v>AUD</v>
      </c>
      <c r="E25" s="120" t="s">
        <v>420</v>
      </c>
      <c r="F25" s="121">
        <f>_xll.BDP(C25,$F$11)</f>
        <v>1.385</v>
      </c>
      <c r="G25" s="121">
        <f>_xll.BDP(C25,$G$11)</f>
        <v>1.36</v>
      </c>
      <c r="H25" s="122">
        <f t="shared" si="1"/>
        <v>-2.4999999999999911E-2</v>
      </c>
      <c r="I25" s="123">
        <f t="shared" si="2"/>
        <v>-1.8050541516245424</v>
      </c>
      <c r="J25" s="124">
        <v>0</v>
      </c>
      <c r="K25" s="120" t="str">
        <f>CONCATENATE(D850,D25, " Curncy")</f>
        <v>EURAUD Curncy</v>
      </c>
      <c r="L25" s="120">
        <f>IF(D25 = D850,1,_xll.BDP(K25,$L$11))</f>
        <v>1</v>
      </c>
      <c r="M25" s="288">
        <f>IF(D25 = D850,1,_xll.BDP(K25,$M$11)*L25)</f>
        <v>1.6102799999999999</v>
      </c>
      <c r="N25" s="126">
        <f t="shared" si="3"/>
        <v>0</v>
      </c>
      <c r="O25" s="127">
        <f>N25 / AA773</f>
        <v>0</v>
      </c>
      <c r="P25" s="301">
        <f>N25 / AA850</f>
        <v>0</v>
      </c>
      <c r="Q25" s="128">
        <f t="shared" si="4"/>
        <v>0</v>
      </c>
      <c r="R25" s="129">
        <f>Q25 / AA773*100</f>
        <v>0</v>
      </c>
      <c r="S25" s="312">
        <f>Q25 / AA850*100</f>
        <v>0</v>
      </c>
      <c r="T25" s="129">
        <f t="shared" si="5"/>
        <v>0</v>
      </c>
      <c r="U25" s="312">
        <f t="shared" si="6"/>
        <v>0</v>
      </c>
      <c r="V25" s="120">
        <f t="shared" si="7"/>
        <v>1</v>
      </c>
      <c r="W25" s="120">
        <v>0</v>
      </c>
      <c r="X25" s="120">
        <v>1</v>
      </c>
      <c r="Y25" s="127">
        <f t="shared" si="8"/>
        <v>0</v>
      </c>
      <c r="Z25" s="127">
        <f t="shared" si="9"/>
        <v>0</v>
      </c>
      <c r="AA25" s="74"/>
      <c r="AB25" s="130">
        <f>_xll.BDH(C25,$AB$11,$D$1,$D$1)</f>
        <v>1.55</v>
      </c>
      <c r="AC25" s="130">
        <f t="shared" si="10"/>
        <v>-0.16500000000000004</v>
      </c>
      <c r="AD25" s="177">
        <f t="shared" si="11"/>
        <v>-10.645161290322584</v>
      </c>
      <c r="AE25" s="132">
        <v>0</v>
      </c>
      <c r="AF25" s="133">
        <f>IF(D25 = D850,1,_xll.BDP(K25,$AF$11)*L25)</f>
        <v>1.6136699999999999</v>
      </c>
      <c r="AG25" s="134">
        <f>AC25*AE25*V25/AF25 / AI773</f>
        <v>0</v>
      </c>
      <c r="AH25" s="328">
        <f>AC25*AE25*V25/AF25 / AI850</f>
        <v>0</v>
      </c>
      <c r="AI25" s="77"/>
      <c r="AJ25" s="73"/>
    </row>
    <row r="26" spans="1:37" s="30" customFormat="1" ht="12" customHeight="1" x14ac:dyDescent="0.2">
      <c r="B26" s="120">
        <v>26847</v>
      </c>
      <c r="C26" s="120" t="s">
        <v>222</v>
      </c>
      <c r="D26" s="120" t="str">
        <f>_xll.BDP(C26,$D$11)</f>
        <v>AUD</v>
      </c>
      <c r="E26" s="120" t="s">
        <v>419</v>
      </c>
      <c r="F26" s="121">
        <f>_xll.BDP(C26,$F$11)</f>
        <v>7.4999999999999997E-2</v>
      </c>
      <c r="G26" s="121">
        <f>_xll.BDP(C26,$G$11)</f>
        <v>7.0999999999999994E-2</v>
      </c>
      <c r="H26" s="122">
        <f t="shared" si="1"/>
        <v>-4.0000000000000036E-3</v>
      </c>
      <c r="I26" s="123">
        <f t="shared" si="2"/>
        <v>-5.3333333333333384</v>
      </c>
      <c r="J26" s="124">
        <v>383311</v>
      </c>
      <c r="K26" s="120" t="str">
        <f>CONCATENATE(D850,D26, " Curncy")</f>
        <v>EURAUD Curncy</v>
      </c>
      <c r="L26" s="120">
        <f>IF(D26 = D850,1,_xll.BDP(K26,$L$11))</f>
        <v>1</v>
      </c>
      <c r="M26" s="288">
        <f>IF(D26 = D850,1,_xll.BDP(K26,$M$11)*L26)</f>
        <v>1.6102799999999999</v>
      </c>
      <c r="N26" s="126">
        <f t="shared" si="3"/>
        <v>-952.1598728171507</v>
      </c>
      <c r="O26" s="127">
        <f>N26 / AA773</f>
        <v>-5.0054224369795953E-6</v>
      </c>
      <c r="P26" s="301">
        <f>N26 / AA850</f>
        <v>-4.6366913181383231E-6</v>
      </c>
      <c r="Q26" s="128">
        <f t="shared" si="4"/>
        <v>16900.837742504409</v>
      </c>
      <c r="R26" s="129">
        <f>Q26 / AA773*100</f>
        <v>8.8846248256387733E-3</v>
      </c>
      <c r="S26" s="312">
        <f>Q26 / AA850*100</f>
        <v>8.2301270896955152E-3</v>
      </c>
      <c r="T26" s="129">
        <f t="shared" si="5"/>
        <v>0</v>
      </c>
      <c r="U26" s="312">
        <f t="shared" si="6"/>
        <v>8.8846248256387733E-3</v>
      </c>
      <c r="V26" s="120">
        <f t="shared" si="7"/>
        <v>1</v>
      </c>
      <c r="W26" s="120">
        <v>4</v>
      </c>
      <c r="X26" s="120">
        <v>1</v>
      </c>
      <c r="Y26" s="127">
        <f t="shared" si="8"/>
        <v>0</v>
      </c>
      <c r="Z26" s="127">
        <f t="shared" si="9"/>
        <v>0</v>
      </c>
      <c r="AA26" s="74"/>
      <c r="AB26" s="130">
        <f>_xll.BDH(C26,$AB$11,$D$1,$D$1)</f>
        <v>0.15</v>
      </c>
      <c r="AC26" s="130">
        <f t="shared" si="10"/>
        <v>-7.4999999999999997E-2</v>
      </c>
      <c r="AD26" s="177">
        <f t="shared" si="11"/>
        <v>-50</v>
      </c>
      <c r="AE26" s="132">
        <v>383311</v>
      </c>
      <c r="AF26" s="133">
        <f>IF(D26 = D850,1,_xll.BDP(K26,$AF$11)*L26)</f>
        <v>1.6136699999999999</v>
      </c>
      <c r="AG26" s="134">
        <f>AC26*AE26*V26/AF26 / AI773</f>
        <v>-9.3782644027905107E-5</v>
      </c>
      <c r="AH26" s="328">
        <f>AC26*AE26*V26/AF26 / AI850</f>
        <v>-8.6870798276028898E-5</v>
      </c>
      <c r="AI26" s="77"/>
      <c r="AJ26" s="73"/>
    </row>
    <row r="27" spans="1:37" s="30" customFormat="1" ht="12" customHeight="1" x14ac:dyDescent="0.2">
      <c r="B27" s="120">
        <v>20633</v>
      </c>
      <c r="C27" s="120" t="s">
        <v>221</v>
      </c>
      <c r="D27" s="120" t="str">
        <f>_xll.BDP(C27,$D$11)</f>
        <v>AUD</v>
      </c>
      <c r="E27" s="120" t="s">
        <v>438</v>
      </c>
      <c r="F27" s="121">
        <f>_xll.BDP(C27,$F$11)</f>
        <v>28.3</v>
      </c>
      <c r="G27" s="121">
        <f>_xll.BDP(C27,$G$11)</f>
        <v>28.5</v>
      </c>
      <c r="H27" s="122">
        <f t="shared" si="1"/>
        <v>0.19999999999999929</v>
      </c>
      <c r="I27" s="123">
        <f t="shared" si="2"/>
        <v>0.70671378091872539</v>
      </c>
      <c r="J27" s="124">
        <v>0</v>
      </c>
      <c r="K27" s="120" t="str">
        <f>CONCATENATE(D850,D27, " Curncy")</f>
        <v>EURAUD Curncy</v>
      </c>
      <c r="L27" s="120">
        <f>IF(D27 = D850,1,_xll.BDP(K27,$L$11))</f>
        <v>1</v>
      </c>
      <c r="M27" s="288">
        <f>IF(D27 = D850,1,_xll.BDP(K27,$M$11)*L27)</f>
        <v>1.6102799999999999</v>
      </c>
      <c r="N27" s="126">
        <f t="shared" si="3"/>
        <v>0</v>
      </c>
      <c r="O27" s="127">
        <f>N27 / AA773</f>
        <v>0</v>
      </c>
      <c r="P27" s="301">
        <f>N27 / AA850</f>
        <v>0</v>
      </c>
      <c r="Q27" s="128">
        <f t="shared" si="4"/>
        <v>0</v>
      </c>
      <c r="R27" s="129">
        <f>Q27 / AA773*100</f>
        <v>0</v>
      </c>
      <c r="S27" s="312">
        <f>Q27 / AA850*100</f>
        <v>0</v>
      </c>
      <c r="T27" s="129">
        <f t="shared" si="5"/>
        <v>0</v>
      </c>
      <c r="U27" s="312">
        <f t="shared" si="6"/>
        <v>0</v>
      </c>
      <c r="V27" s="120">
        <f t="shared" si="7"/>
        <v>1</v>
      </c>
      <c r="W27" s="120">
        <v>0</v>
      </c>
      <c r="X27" s="120">
        <v>1</v>
      </c>
      <c r="Y27" s="127">
        <f t="shared" si="8"/>
        <v>0</v>
      </c>
      <c r="Z27" s="127">
        <f t="shared" si="9"/>
        <v>0</v>
      </c>
      <c r="AA27" s="74"/>
      <c r="AB27" s="130">
        <f>_xll.BDH(C27,$AB$11,$D$1,$D$1)</f>
        <v>29.66</v>
      </c>
      <c r="AC27" s="130">
        <f t="shared" si="10"/>
        <v>-1.3599999999999994</v>
      </c>
      <c r="AD27" s="177">
        <f t="shared" si="11"/>
        <v>-4.5853000674308815</v>
      </c>
      <c r="AE27" s="132">
        <v>0</v>
      </c>
      <c r="AF27" s="133">
        <f>IF(D27 = D850,1,_xll.BDP(K27,$AF$11)*L27)</f>
        <v>1.6136699999999999</v>
      </c>
      <c r="AG27" s="134">
        <f>AC27*AE27*V27/AF27 / AI773</f>
        <v>0</v>
      </c>
      <c r="AH27" s="328">
        <f>AC27*AE27*V27/AF27 / AI850</f>
        <v>0</v>
      </c>
      <c r="AI27" s="77"/>
      <c r="AJ27" s="73"/>
    </row>
    <row r="28" spans="1:37" s="30" customFormat="1" ht="12" customHeight="1" x14ac:dyDescent="0.2">
      <c r="A28" s="102" t="s">
        <v>270</v>
      </c>
      <c r="B28" s="102"/>
      <c r="C28" s="102"/>
      <c r="D28" s="102"/>
      <c r="E28" s="102" t="s">
        <v>220</v>
      </c>
      <c r="F28" s="136"/>
      <c r="G28" s="136"/>
      <c r="H28" s="137"/>
      <c r="I28" s="138"/>
      <c r="J28" s="139"/>
      <c r="K28" s="102"/>
      <c r="L28" s="102"/>
      <c r="M28" s="289"/>
      <c r="N28" s="158">
        <f t="shared" ref="N28:U28" si="12" xml:space="preserve"> SUM(N13:N27)</f>
        <v>112917.42802493964</v>
      </c>
      <c r="O28" s="140">
        <f t="shared" si="12"/>
        <v>5.935971929690849E-4</v>
      </c>
      <c r="P28" s="302">
        <f t="shared" si="12"/>
        <v>5.4986906415272743E-4</v>
      </c>
      <c r="Q28" s="141">
        <f t="shared" si="12"/>
        <v>-7150653.6745162336</v>
      </c>
      <c r="R28" s="142">
        <f t="shared" si="12"/>
        <v>-3.7590370444404893</v>
      </c>
      <c r="S28" s="313">
        <f t="shared" si="12"/>
        <v>-3.4821225676678309</v>
      </c>
      <c r="T28" s="142">
        <f t="shared" si="12"/>
        <v>-5.8722390083387035</v>
      </c>
      <c r="U28" s="313">
        <f t="shared" si="12"/>
        <v>2.1132019638982142</v>
      </c>
      <c r="V28" s="102"/>
      <c r="W28" s="102"/>
      <c r="X28" s="102"/>
      <c r="Y28" s="143">
        <f xml:space="preserve"> SUM(Y13:Y27)</f>
        <v>8.6168688533483611E-4</v>
      </c>
      <c r="Z28" s="143">
        <f xml:space="preserve"> SUM(Z13:Z27)</f>
        <v>0</v>
      </c>
      <c r="AA28" s="102"/>
      <c r="AB28" s="144"/>
      <c r="AC28" s="144"/>
      <c r="AD28" s="178"/>
      <c r="AE28" s="145"/>
      <c r="AF28" s="146"/>
      <c r="AG28" s="147">
        <f xml:space="preserve"> SUM(AG13:AG27)</f>
        <v>2.5430372330852288E-3</v>
      </c>
      <c r="AH28" s="329">
        <f xml:space="preserve"> SUM(AH13:AH27)</f>
        <v>2.3556136295117031E-3</v>
      </c>
      <c r="AI28" s="208"/>
      <c r="AJ28" s="73"/>
    </row>
    <row r="29" spans="1:37" s="30" customFormat="1" ht="12" customHeight="1" x14ac:dyDescent="0.2">
      <c r="A29" s="12"/>
      <c r="B29" s="34"/>
      <c r="C29" s="86"/>
      <c r="D29" s="12"/>
      <c r="E29" s="12"/>
      <c r="F29" s="89"/>
      <c r="G29" s="89"/>
      <c r="H29" s="90"/>
      <c r="I29" s="91"/>
      <c r="J29" s="21"/>
      <c r="K29" s="34"/>
      <c r="L29" s="34"/>
      <c r="M29" s="290"/>
      <c r="N29" s="99"/>
      <c r="O29" s="57"/>
      <c r="P29" s="303"/>
      <c r="Q29" s="99"/>
      <c r="R29" s="37"/>
      <c r="S29" s="311"/>
      <c r="T29" s="100"/>
      <c r="U29" s="325"/>
      <c r="V29" s="27"/>
      <c r="W29" s="12"/>
      <c r="X29" s="89"/>
      <c r="Y29" s="100"/>
      <c r="Z29" s="100"/>
      <c r="AA29" s="94"/>
      <c r="AB29" s="95"/>
      <c r="AC29" s="95"/>
      <c r="AD29" s="96"/>
      <c r="AE29" s="95"/>
      <c r="AF29" s="97"/>
      <c r="AG29" s="72"/>
      <c r="AH29" s="327"/>
      <c r="AI29" s="77"/>
      <c r="AJ29" s="73"/>
    </row>
    <row r="30" spans="1:37" s="30" customFormat="1" ht="12" customHeight="1" x14ac:dyDescent="0.2">
      <c r="A30" s="12"/>
      <c r="B30" s="120">
        <v>3338</v>
      </c>
      <c r="C30" s="120" t="s">
        <v>516</v>
      </c>
      <c r="D30" s="120" t="str">
        <f>_xll.BDP(C30,$D$11)</f>
        <v>EUR</v>
      </c>
      <c r="E30" s="120" t="s">
        <v>536</v>
      </c>
      <c r="F30" s="121">
        <f>_xll.BDP(C30,$F$11)</f>
        <v>24.5</v>
      </c>
      <c r="G30" s="121">
        <f>_xll.BDP(C30,$G$11)</f>
        <v>24.79</v>
      </c>
      <c r="H30" s="122">
        <f>IF(OR(OR(G30="#N/A N/A",G30="#N/A Real Time"),OR(F30="#N/A N/A",F30="#N/A Real Time")),0,  G30 - F30)</f>
        <v>0.28999999999999915</v>
      </c>
      <c r="I30" s="123">
        <f>IF(OR(F30=0,F30="#N/A N/A"),0,H30 / F30*100)</f>
        <v>1.1836734693877515</v>
      </c>
      <c r="J30" s="124">
        <v>0</v>
      </c>
      <c r="K30" s="120" t="str">
        <f>CONCATENATE(D850,D30, " Curncy")</f>
        <v>EUREUR Curncy</v>
      </c>
      <c r="L30" s="120">
        <f>IF(D30 = D850,1,_xll.BDP(K30,$L$11))</f>
        <v>1</v>
      </c>
      <c r="M30" s="288">
        <f>IF(D30 = D850,1,_xll.BDP(K30,$M$11)*L30)</f>
        <v>1</v>
      </c>
      <c r="N30" s="126">
        <f>H30*J30*V30/M30</f>
        <v>0</v>
      </c>
      <c r="O30" s="127">
        <f>N30 / AA773</f>
        <v>0</v>
      </c>
      <c r="P30" s="301">
        <f>N30 / AA850</f>
        <v>0</v>
      </c>
      <c r="Q30" s="128">
        <f>IF(J30=0,0,G30*J30*V30/M30)</f>
        <v>0</v>
      </c>
      <c r="R30" s="129">
        <f>Q30 / AA773*100</f>
        <v>0</v>
      </c>
      <c r="S30" s="312">
        <f>Q30 / AA850*100</f>
        <v>0</v>
      </c>
      <c r="T30" s="129">
        <f>IF(S30&lt;0,R30,0)</f>
        <v>0</v>
      </c>
      <c r="U30" s="312">
        <f>IF(S30&gt;0,R30,0)</f>
        <v>0</v>
      </c>
      <c r="V30" s="120">
        <f>IF(EXACT(D30,UPPER(D30)),1,0.01)/X30</f>
        <v>1</v>
      </c>
      <c r="W30" s="120">
        <v>0</v>
      </c>
      <c r="X30" s="120">
        <v>1</v>
      </c>
      <c r="Y30" s="127">
        <f>IF(AND(S30&lt;0,O30&gt;0),O30,0)</f>
        <v>0</v>
      </c>
      <c r="Z30" s="127">
        <f>IF(AND(S30&gt;0,O30&gt;0),O30,0)</f>
        <v>0</v>
      </c>
      <c r="AA30" s="94"/>
      <c r="AB30" s="130">
        <f>_xll.BDH(C30,$AB$11,$D$1,$D$1)</f>
        <v>25.57</v>
      </c>
      <c r="AC30" s="130">
        <f>IF(OR(OR(F30="#N/A N/A",F30="#N/A Real Time"),OR(AB30="#N/A N/A",AB30="#N/A Real Time")),0,  F30 - AB30)</f>
        <v>-1.0700000000000003</v>
      </c>
      <c r="AD30" s="177">
        <f>IF(OR(AB30=0,AB30="#N/A N/A"),0,AC30 / AB30*100)</f>
        <v>-4.1845913179507246</v>
      </c>
      <c r="AE30" s="132">
        <v>0</v>
      </c>
      <c r="AF30" s="133">
        <f>IF(D30 = D850,1,_xll.BDP(K30,$AF$11)*L30)</f>
        <v>1</v>
      </c>
      <c r="AG30" s="134">
        <f>AC30*AE30*V30/AF30 / AI773</f>
        <v>0</v>
      </c>
      <c r="AH30" s="328">
        <f>AC30*AE30*V30/AF30 / AI850</f>
        <v>0</v>
      </c>
      <c r="AI30" s="77"/>
      <c r="AJ30" s="73"/>
      <c r="AK30" s="65"/>
    </row>
    <row r="31" spans="1:37" s="30" customFormat="1" ht="12" customHeight="1" x14ac:dyDescent="0.2">
      <c r="A31" s="12"/>
      <c r="B31" s="120">
        <v>2617</v>
      </c>
      <c r="C31" s="120" t="s">
        <v>517</v>
      </c>
      <c r="D31" s="120" t="str">
        <f>_xll.BDP(C31,$D$11)</f>
        <v>EUR</v>
      </c>
      <c r="E31" s="120" t="s">
        <v>537</v>
      </c>
      <c r="F31" s="121">
        <f>_xll.BDP(C31,$F$11)</f>
        <v>23.56</v>
      </c>
      <c r="G31" s="121">
        <f>_xll.BDP(C31,$G$11)</f>
        <v>23.94</v>
      </c>
      <c r="H31" s="122">
        <f>IF(OR(OR(G31="#N/A N/A",G31="#N/A Real Time"),OR(F31="#N/A N/A",F31="#N/A Real Time")),0,  G31 - F31)</f>
        <v>0.38000000000000256</v>
      </c>
      <c r="I31" s="123">
        <f>IF(OR(F31=0,F31="#N/A N/A"),0,H31 / F31*100)</f>
        <v>1.6129032258064626</v>
      </c>
      <c r="J31" s="124">
        <v>0</v>
      </c>
      <c r="K31" s="120" t="str">
        <f>CONCATENATE(D850,D31, " Curncy")</f>
        <v>EUREUR Curncy</v>
      </c>
      <c r="L31" s="120">
        <f>IF(D31 = D850,1,_xll.BDP(K31,$L$11))</f>
        <v>1</v>
      </c>
      <c r="M31" s="288">
        <f>IF(D31 = D850,1,_xll.BDP(K31,$M$11)*L31)</f>
        <v>1</v>
      </c>
      <c r="N31" s="126">
        <f>H31*J31*V31/M31</f>
        <v>0</v>
      </c>
      <c r="O31" s="127">
        <f>N31 / AA773</f>
        <v>0</v>
      </c>
      <c r="P31" s="301">
        <f>N31 / AA850</f>
        <v>0</v>
      </c>
      <c r="Q31" s="128">
        <f>IF(J31=0,0,G31*J31*V31/M31)</f>
        <v>0</v>
      </c>
      <c r="R31" s="129">
        <f>Q31 / AA773*100</f>
        <v>0</v>
      </c>
      <c r="S31" s="312">
        <f>Q31 / AA850*100</f>
        <v>0</v>
      </c>
      <c r="T31" s="129">
        <f>IF(S31&lt;0,R31,0)</f>
        <v>0</v>
      </c>
      <c r="U31" s="312">
        <f>IF(S31&gt;0,R31,0)</f>
        <v>0</v>
      </c>
      <c r="V31" s="120">
        <f>IF(EXACT(D31,UPPER(D31)),1,0.01)/X31</f>
        <v>1</v>
      </c>
      <c r="W31" s="120">
        <v>0</v>
      </c>
      <c r="X31" s="120">
        <v>1</v>
      </c>
      <c r="Y31" s="127">
        <f>IF(AND(S31&lt;0,O31&gt;0),O31,0)</f>
        <v>0</v>
      </c>
      <c r="Z31" s="127">
        <f>IF(AND(S31&gt;0,O31&gt;0),O31,0)</f>
        <v>0</v>
      </c>
      <c r="AA31" s="94"/>
      <c r="AB31" s="130">
        <f>_xll.BDH(C31,$AB$11,$D$1,$D$1)</f>
        <v>20.440000000000001</v>
      </c>
      <c r="AC31" s="130">
        <f>IF(OR(OR(F31="#N/A N/A",F31="#N/A Real Time"),OR(AB31="#N/A N/A",AB31="#N/A Real Time")),0,  F31 - AB31)</f>
        <v>3.1199999999999974</v>
      </c>
      <c r="AD31" s="177">
        <f>IF(OR(AB31=0,AB31="#N/A N/A"),0,AC31 / AB31*100)</f>
        <v>15.264187866927578</v>
      </c>
      <c r="AE31" s="132">
        <v>0</v>
      </c>
      <c r="AF31" s="133">
        <f>IF(D31 = D850,1,_xll.BDP(K31,$AF$11)*L31)</f>
        <v>1</v>
      </c>
      <c r="AG31" s="134">
        <f>AC31*AE31*V31/AF31 / AI773</f>
        <v>0</v>
      </c>
      <c r="AH31" s="328">
        <f>AC31*AE31*V31/AF31 / AI850</f>
        <v>0</v>
      </c>
      <c r="AI31" s="77"/>
      <c r="AJ31" s="73"/>
      <c r="AK31" s="65"/>
    </row>
    <row r="32" spans="1:37" s="30" customFormat="1" ht="12" customHeight="1" x14ac:dyDescent="0.2">
      <c r="A32" s="102" t="s">
        <v>534</v>
      </c>
      <c r="B32" s="102"/>
      <c r="C32" s="102"/>
      <c r="D32" s="102"/>
      <c r="E32" s="102" t="s">
        <v>535</v>
      </c>
      <c r="F32" s="136"/>
      <c r="G32" s="136"/>
      <c r="H32" s="137"/>
      <c r="I32" s="138"/>
      <c r="J32" s="139"/>
      <c r="K32" s="102"/>
      <c r="L32" s="102"/>
      <c r="M32" s="289"/>
      <c r="N32" s="158">
        <f t="shared" ref="N32:U32" si="13" xml:space="preserve"> SUM(N29:N31)</f>
        <v>0</v>
      </c>
      <c r="O32" s="140">
        <f t="shared" si="13"/>
        <v>0</v>
      </c>
      <c r="P32" s="302">
        <f t="shared" si="13"/>
        <v>0</v>
      </c>
      <c r="Q32" s="141">
        <f t="shared" si="13"/>
        <v>0</v>
      </c>
      <c r="R32" s="142">
        <f t="shared" si="13"/>
        <v>0</v>
      </c>
      <c r="S32" s="313">
        <f t="shared" si="13"/>
        <v>0</v>
      </c>
      <c r="T32" s="142">
        <f t="shared" si="13"/>
        <v>0</v>
      </c>
      <c r="U32" s="313">
        <f t="shared" si="13"/>
        <v>0</v>
      </c>
      <c r="V32" s="102"/>
      <c r="W32" s="102"/>
      <c r="X32" s="102"/>
      <c r="Y32" s="143">
        <f xml:space="preserve"> SUM(Y29:Y31)</f>
        <v>0</v>
      </c>
      <c r="Z32" s="143">
        <f xml:space="preserve"> SUM(Z29:Z31)</f>
        <v>0</v>
      </c>
      <c r="AA32" s="102"/>
      <c r="AB32" s="144"/>
      <c r="AC32" s="144"/>
      <c r="AD32" s="178"/>
      <c r="AE32" s="145"/>
      <c r="AF32" s="146"/>
      <c r="AG32" s="147">
        <f xml:space="preserve"> SUM(AG29:AG31)</f>
        <v>0</v>
      </c>
      <c r="AH32" s="329">
        <f xml:space="preserve"> SUM(AH29:AH31)</f>
        <v>0</v>
      </c>
      <c r="AI32" s="208"/>
      <c r="AJ32" s="73"/>
      <c r="AK32" s="65"/>
    </row>
    <row r="33" spans="1:37" s="30" customFormat="1" ht="12" customHeight="1" x14ac:dyDescent="0.2">
      <c r="B33" s="32"/>
      <c r="C33" s="51"/>
      <c r="F33" s="38"/>
      <c r="G33" s="38"/>
      <c r="H33" s="39"/>
      <c r="I33" s="42"/>
      <c r="J33" s="18"/>
      <c r="K33" s="32"/>
      <c r="L33" s="32"/>
      <c r="M33" s="290"/>
      <c r="N33" s="99"/>
      <c r="O33" s="57"/>
      <c r="P33" s="303"/>
      <c r="Q33" s="40"/>
      <c r="R33" s="10"/>
      <c r="S33" s="311"/>
      <c r="T33" s="100"/>
      <c r="U33" s="325"/>
      <c r="V33" s="24"/>
      <c r="Y33" s="53"/>
      <c r="Z33" s="53"/>
      <c r="AA33" s="74"/>
      <c r="AB33" s="68"/>
      <c r="AC33" s="67"/>
      <c r="AD33" s="60"/>
      <c r="AE33" s="59"/>
      <c r="AF33" s="61"/>
      <c r="AG33" s="72"/>
      <c r="AH33" s="327"/>
      <c r="AI33" s="77"/>
      <c r="AJ33" s="73"/>
      <c r="AK33" s="65"/>
    </row>
    <row r="34" spans="1:37" s="30" customFormat="1" ht="12" customHeight="1" x14ac:dyDescent="0.2">
      <c r="B34" s="120">
        <v>58</v>
      </c>
      <c r="C34" s="120" t="s">
        <v>505</v>
      </c>
      <c r="D34" s="120" t="str">
        <f>_xll.BDP(C34,$D$11)</f>
        <v>EUR</v>
      </c>
      <c r="E34" s="120" t="s">
        <v>1344</v>
      </c>
      <c r="F34" s="121">
        <f>_xll.BDP(C34,$F$11)</f>
        <v>3.782</v>
      </c>
      <c r="G34" s="121">
        <f>_xll.BDP(C34,$G$11)</f>
        <v>3.8</v>
      </c>
      <c r="H34" s="122">
        <f t="shared" ref="H34:H42" si="14">IF(OR(OR(G34="#N/A N/A",G34="#N/A Real Time"),OR(F34="#N/A N/A",F34="#N/A Real Time")),0,  G34 - F34)</f>
        <v>1.7999999999999794E-2</v>
      </c>
      <c r="I34" s="123">
        <f t="shared" ref="I34:I42" si="15">IF(OR(F34=0,F34="#N/A N/A"),0,H34 / F34*100)</f>
        <v>0.47593865679534092</v>
      </c>
      <c r="J34" s="124">
        <v>0</v>
      </c>
      <c r="K34" s="120" t="str">
        <f>CONCATENATE(D850,D34, " Curncy")</f>
        <v>EUREUR Curncy</v>
      </c>
      <c r="L34" s="120">
        <f>IF(D34 = D850,1,_xll.BDP(K34,$L$11))</f>
        <v>1</v>
      </c>
      <c r="M34" s="288">
        <f>IF(D34 = D850,1,_xll.BDP(K34,$M$11)*L34)</f>
        <v>1</v>
      </c>
      <c r="N34" s="126">
        <f t="shared" ref="N34:N42" si="16">H34*J34*V34/M34</f>
        <v>0</v>
      </c>
      <c r="O34" s="127">
        <f>N34 / AA773</f>
        <v>0</v>
      </c>
      <c r="P34" s="301">
        <f>N34 / AA850</f>
        <v>0</v>
      </c>
      <c r="Q34" s="128">
        <f t="shared" ref="Q34:Q42" si="17">IF(J34=0,0,G34*J34*V34/M34)</f>
        <v>0</v>
      </c>
      <c r="R34" s="129">
        <f>Q34 / AA773*100</f>
        <v>0</v>
      </c>
      <c r="S34" s="312">
        <f>Q34 / AA850*100</f>
        <v>0</v>
      </c>
      <c r="T34" s="129">
        <f t="shared" ref="T34:T42" si="18">IF(S34&lt;0,R34,0)</f>
        <v>0</v>
      </c>
      <c r="U34" s="312">
        <f t="shared" ref="U34:U42" si="19">IF(S34&gt;0,R34,0)</f>
        <v>0</v>
      </c>
      <c r="V34" s="120">
        <f t="shared" ref="V34:V42" si="20">IF(EXACT(D34,UPPER(D34)),1,0.01)/X34</f>
        <v>1</v>
      </c>
      <c r="W34" s="120">
        <v>0</v>
      </c>
      <c r="X34" s="120">
        <v>1</v>
      </c>
      <c r="Y34" s="127">
        <f t="shared" ref="Y34:Y42" si="21">IF(AND(S34&lt;0,O34&gt;0),O34,0)</f>
        <v>0</v>
      </c>
      <c r="Z34" s="127">
        <f t="shared" ref="Z34:Z42" si="22">IF(AND(S34&gt;0,O34&gt;0),O34,0)</f>
        <v>0</v>
      </c>
      <c r="AA34" s="74"/>
      <c r="AB34" s="130">
        <f>_xll.BDH(C34,$AB$11,$D$1,$D$1)</f>
        <v>4.0380000000000003</v>
      </c>
      <c r="AC34" s="130">
        <f t="shared" ref="AC34:AC42" si="23">IF(OR(OR(F34="#N/A N/A",F34="#N/A Real Time"),OR(AB34="#N/A N/A",AB34="#N/A Real Time")),0,  F34 - AB34)</f>
        <v>-0.25600000000000023</v>
      </c>
      <c r="AD34" s="177">
        <f t="shared" ref="AD34:AD42" si="24">IF(OR(AB34=0,AB34="#N/A N/A"),0,AC34 / AB34*100)</f>
        <v>-6.3397721644378455</v>
      </c>
      <c r="AE34" s="132">
        <v>0</v>
      </c>
      <c r="AF34" s="133">
        <f>IF(D34 = D850,1,_xll.BDP(K34,$AF$11)*L34)</f>
        <v>1</v>
      </c>
      <c r="AG34" s="134">
        <f>AC34*AE34*V34/AF34 / AI773</f>
        <v>0</v>
      </c>
      <c r="AH34" s="328">
        <f>AC34*AE34*V34/AF34 / AI850</f>
        <v>0</v>
      </c>
      <c r="AI34" s="77"/>
      <c r="AJ34" s="73"/>
      <c r="AK34" s="65"/>
    </row>
    <row r="35" spans="1:37" s="30" customFormat="1" ht="12" customHeight="1" x14ac:dyDescent="0.2">
      <c r="B35" s="120">
        <v>2096</v>
      </c>
      <c r="C35" s="120" t="s">
        <v>219</v>
      </c>
      <c r="D35" s="120" t="str">
        <f>_xll.BDP(C35,$D$11)</f>
        <v>EUR</v>
      </c>
      <c r="E35" s="120" t="s">
        <v>335</v>
      </c>
      <c r="F35" s="121">
        <f>_xll.BDP(C35,$F$11)</f>
        <v>80.650000000000006</v>
      </c>
      <c r="G35" s="121">
        <f>_xll.BDP(C35,$G$11)</f>
        <v>79.89</v>
      </c>
      <c r="H35" s="122">
        <f t="shared" si="14"/>
        <v>-0.76000000000000512</v>
      </c>
      <c r="I35" s="123">
        <f t="shared" si="15"/>
        <v>-0.94234345939244268</v>
      </c>
      <c r="J35" s="124">
        <v>-24700</v>
      </c>
      <c r="K35" s="120" t="str">
        <f>CONCATENATE(D850,D35, " Curncy")</f>
        <v>EUREUR Curncy</v>
      </c>
      <c r="L35" s="120">
        <f>IF(D35 = D850,1,_xll.BDP(K35,$L$11))</f>
        <v>1</v>
      </c>
      <c r="M35" s="288">
        <f>IF(D35 = D850,1,_xll.BDP(K35,$M$11)*L35)</f>
        <v>1</v>
      </c>
      <c r="N35" s="126">
        <f t="shared" si="16"/>
        <v>18772.000000000127</v>
      </c>
      <c r="O35" s="127">
        <f>N35 / AA773</f>
        <v>9.8682787071227137E-5</v>
      </c>
      <c r="P35" s="301">
        <f>N35 / AA850</f>
        <v>9.1413187962404336E-5</v>
      </c>
      <c r="Q35" s="128">
        <f t="shared" si="17"/>
        <v>-1973283</v>
      </c>
      <c r="R35" s="129">
        <f>Q35 / AA773*100</f>
        <v>-1.0373378762000371</v>
      </c>
      <c r="S35" s="312">
        <f>Q35 / AA850*100</f>
        <v>-0.96092099819953047</v>
      </c>
      <c r="T35" s="129">
        <f t="shared" si="18"/>
        <v>-1.0373378762000371</v>
      </c>
      <c r="U35" s="312">
        <f t="shared" si="19"/>
        <v>0</v>
      </c>
      <c r="V35" s="120">
        <f t="shared" si="20"/>
        <v>1</v>
      </c>
      <c r="W35" s="120">
        <v>0</v>
      </c>
      <c r="X35" s="120">
        <v>1</v>
      </c>
      <c r="Y35" s="127">
        <f t="shared" si="21"/>
        <v>9.8682787071227137E-5</v>
      </c>
      <c r="Z35" s="127">
        <f t="shared" si="22"/>
        <v>0</v>
      </c>
      <c r="AA35" s="74"/>
      <c r="AB35" s="130">
        <f>_xll.BDH(C35,$AB$11,$D$1,$D$1)</f>
        <v>84.42</v>
      </c>
      <c r="AC35" s="130">
        <f t="shared" si="23"/>
        <v>-3.769999999999996</v>
      </c>
      <c r="AD35" s="177">
        <f t="shared" si="24"/>
        <v>-4.4657664060649092</v>
      </c>
      <c r="AE35" s="132">
        <v>-24700</v>
      </c>
      <c r="AF35" s="133">
        <f>IF(D35 = D850,1,_xll.BDP(K35,$AF$11)*L35)</f>
        <v>1</v>
      </c>
      <c r="AG35" s="134">
        <f>AC35*AE35*V35/AF35 / AI773</f>
        <v>4.901883159799679E-4</v>
      </c>
      <c r="AH35" s="328">
        <f>AC35*AE35*V35/AF35 / AI850</f>
        <v>4.5406109793717786E-4</v>
      </c>
      <c r="AI35" s="77"/>
      <c r="AJ35" s="73"/>
      <c r="AK35" s="65"/>
    </row>
    <row r="36" spans="1:37" s="30" customFormat="1" ht="12" customHeight="1" x14ac:dyDescent="0.2">
      <c r="A36" s="212"/>
      <c r="B36" s="212">
        <v>27859</v>
      </c>
      <c r="C36" s="212" t="s">
        <v>1504</v>
      </c>
      <c r="D36" s="212" t="str">
        <f>_xll.BDP(C36,$D$11)</f>
        <v>EUR</v>
      </c>
      <c r="E36" s="212" t="s">
        <v>1505</v>
      </c>
      <c r="F36" s="214">
        <f>_xll.BDP(C36,$F$11)</f>
        <v>118.4</v>
      </c>
      <c r="G36" s="214">
        <f>_xll.BDP(C36,$G$11)</f>
        <v>118.8</v>
      </c>
      <c r="H36" s="215">
        <f>IF(OR(OR(G36="#N/A N/A",G36="#N/A Real Time"),OR(F36="#N/A N/A",F36="#N/A Real Time")),0,  G36 - F36)</f>
        <v>0.39999999999999147</v>
      </c>
      <c r="I36" s="216">
        <f>IF(OR(F36=0,F36="#N/A N/A"),0,H36 / F36*100)</f>
        <v>0.33783783783783061</v>
      </c>
      <c r="J36" s="217">
        <v>7480</v>
      </c>
      <c r="K36" s="212" t="str">
        <f>CONCATENATE(D850,D36, " Curncy")</f>
        <v>EUREUR Curncy</v>
      </c>
      <c r="L36" s="212">
        <f>IF(D36 = D850,1,_xll.BDP(K36,$L$11))</f>
        <v>1</v>
      </c>
      <c r="M36" s="291">
        <f>IF(D36 = D850,1,_xll.BDP(K36,$M$11)*L36)</f>
        <v>1</v>
      </c>
      <c r="N36" s="218">
        <f>H36*J36*V36/M36</f>
        <v>2991.9999999999363</v>
      </c>
      <c r="O36" s="219">
        <f>N36 / AA773</f>
        <v>1.5728686283672668E-5</v>
      </c>
      <c r="P36" s="304">
        <f>N36 / AA850</f>
        <v>1.4570011633470386E-5</v>
      </c>
      <c r="Q36" s="220">
        <f>IF(J36=0,0,G36*J36*V36/M36)</f>
        <v>888624</v>
      </c>
      <c r="R36" s="221">
        <f>Q36 / AA773*100</f>
        <v>0.46714198262508816</v>
      </c>
      <c r="S36" s="314">
        <f>Q36 / AA850*100</f>
        <v>0.43272934551407971</v>
      </c>
      <c r="T36" s="221">
        <f>IF(S36&lt;0,R36,0)</f>
        <v>0</v>
      </c>
      <c r="U36" s="314">
        <f>IF(S36&gt;0,R36,0)</f>
        <v>0.46714198262508816</v>
      </c>
      <c r="V36" s="212">
        <f>IF(EXACT(D36,UPPER(D36)),1,0.01)/X36</f>
        <v>1</v>
      </c>
      <c r="W36" s="212">
        <v>0</v>
      </c>
      <c r="X36" s="212">
        <v>1</v>
      </c>
      <c r="Y36" s="219">
        <f>IF(AND(S36&lt;0,O36&gt;0),O36,0)</f>
        <v>0</v>
      </c>
      <c r="Z36" s="219">
        <f>IF(AND(S36&gt;0,O36&gt;0),O36,0)</f>
        <v>1.5728686283672668E-5</v>
      </c>
      <c r="AA36" s="222"/>
      <c r="AB36" s="223">
        <f>_xll.BDH(C36,$AB$11,$D$1,$D$1)</f>
        <v>117</v>
      </c>
      <c r="AC36" s="223">
        <f>IF(OR(OR(F36="#N/A N/A",F36="#N/A Real Time"),OR(AB36="#N/A N/A",AB36="#N/A Real Time")),0,  F36 - AB36)</f>
        <v>1.4000000000000057</v>
      </c>
      <c r="AD36" s="224">
        <f>IF(OR(AB36=0,AB36="#N/A N/A"),0,AC36 / AB36*100)</f>
        <v>1.1965811965812014</v>
      </c>
      <c r="AE36" s="225">
        <v>7480</v>
      </c>
      <c r="AF36" s="226">
        <f>IF(D36 = D850,1,_xll.BDP(K36,$AF$11)*L36)</f>
        <v>1</v>
      </c>
      <c r="AG36" s="227">
        <f>AC36*AE36*V36/AF36 / AI773</f>
        <v>5.5125721334445712E-5</v>
      </c>
      <c r="AH36" s="330">
        <f>AC36*AE36*V36/AF36 / AI850</f>
        <v>5.106291753131102E-5</v>
      </c>
      <c r="AI36" s="228"/>
      <c r="AJ36" s="73"/>
      <c r="AK36" s="65"/>
    </row>
    <row r="37" spans="1:37" s="30" customFormat="1" ht="12" customHeight="1" x14ac:dyDescent="0.2">
      <c r="B37" s="120">
        <v>6347</v>
      </c>
      <c r="C37" s="120" t="s">
        <v>506</v>
      </c>
      <c r="D37" s="120" t="str">
        <f>_xll.BDP(C37,$D$11)</f>
        <v>EUR</v>
      </c>
      <c r="E37" s="120" t="s">
        <v>510</v>
      </c>
      <c r="F37" s="121">
        <f>_xll.BDP(C37,$F$11)</f>
        <v>51.2</v>
      </c>
      <c r="G37" s="121">
        <f>_xll.BDP(C37,$G$11)</f>
        <v>51.56</v>
      </c>
      <c r="H37" s="122">
        <f t="shared" si="14"/>
        <v>0.35999999999999943</v>
      </c>
      <c r="I37" s="123">
        <f t="shared" si="15"/>
        <v>0.70312499999999889</v>
      </c>
      <c r="J37" s="124">
        <v>0</v>
      </c>
      <c r="K37" s="120" t="str">
        <f>CONCATENATE(D850,D37, " Curncy")</f>
        <v>EUREUR Curncy</v>
      </c>
      <c r="L37" s="120">
        <f>IF(D37 = D850,1,_xll.BDP(K37,$L$11))</f>
        <v>1</v>
      </c>
      <c r="M37" s="288">
        <f>IF(D37 = D850,1,_xll.BDP(K37,$M$11)*L37)</f>
        <v>1</v>
      </c>
      <c r="N37" s="126">
        <f t="shared" si="16"/>
        <v>0</v>
      </c>
      <c r="O37" s="127">
        <f>N37 / AA773</f>
        <v>0</v>
      </c>
      <c r="P37" s="301">
        <f>N37 / AA850</f>
        <v>0</v>
      </c>
      <c r="Q37" s="128">
        <f t="shared" si="17"/>
        <v>0</v>
      </c>
      <c r="R37" s="129">
        <f>Q37 / AA773*100</f>
        <v>0</v>
      </c>
      <c r="S37" s="312">
        <f>Q37 / AA850*100</f>
        <v>0</v>
      </c>
      <c r="T37" s="129">
        <f t="shared" si="18"/>
        <v>0</v>
      </c>
      <c r="U37" s="312">
        <f t="shared" si="19"/>
        <v>0</v>
      </c>
      <c r="V37" s="120">
        <f t="shared" si="20"/>
        <v>1</v>
      </c>
      <c r="W37" s="120">
        <v>0</v>
      </c>
      <c r="X37" s="120">
        <v>1</v>
      </c>
      <c r="Y37" s="127">
        <f t="shared" si="21"/>
        <v>0</v>
      </c>
      <c r="Z37" s="127">
        <f t="shared" si="22"/>
        <v>0</v>
      </c>
      <c r="AA37" s="74"/>
      <c r="AB37" s="130">
        <f>_xll.BDH(C37,$AB$11,$D$1,$D$1)</f>
        <v>51.42</v>
      </c>
      <c r="AC37" s="130">
        <f t="shared" si="23"/>
        <v>-0.21999999999999886</v>
      </c>
      <c r="AD37" s="177">
        <f t="shared" si="24"/>
        <v>-0.42784908595876869</v>
      </c>
      <c r="AE37" s="132">
        <v>0</v>
      </c>
      <c r="AF37" s="133">
        <f>IF(D37 = D850,1,_xll.BDP(K37,$AF$11)*L37)</f>
        <v>1</v>
      </c>
      <c r="AG37" s="134">
        <f>AC37*AE37*V37/AF37 / AI773</f>
        <v>0</v>
      </c>
      <c r="AH37" s="328">
        <f>AC37*AE37*V37/AF37 / AI850</f>
        <v>0</v>
      </c>
      <c r="AI37" s="77"/>
      <c r="AJ37" s="73"/>
      <c r="AK37" s="65"/>
    </row>
    <row r="38" spans="1:37" s="30" customFormat="1" ht="12" customHeight="1" x14ac:dyDescent="0.2">
      <c r="B38" s="120">
        <v>2018</v>
      </c>
      <c r="C38" s="120" t="s">
        <v>507</v>
      </c>
      <c r="D38" s="120" t="str">
        <f>_xll.BDP(C38,$D$11)</f>
        <v>EUR</v>
      </c>
      <c r="E38" s="120" t="s">
        <v>511</v>
      </c>
      <c r="F38" s="121">
        <f>_xll.BDP(C38,$F$11)</f>
        <v>4.5199999999999996</v>
      </c>
      <c r="G38" s="121">
        <f>_xll.BDP(C38,$G$11)</f>
        <v>4.51</v>
      </c>
      <c r="H38" s="122">
        <f t="shared" si="14"/>
        <v>-9.9999999999997868E-3</v>
      </c>
      <c r="I38" s="123">
        <f t="shared" si="15"/>
        <v>-0.22123893805309267</v>
      </c>
      <c r="J38" s="124">
        <v>0</v>
      </c>
      <c r="K38" s="120" t="str">
        <f>CONCATENATE(D850,D38, " Curncy")</f>
        <v>EUREUR Curncy</v>
      </c>
      <c r="L38" s="120">
        <f>IF(D38 = D850,1,_xll.BDP(K38,$L$11))</f>
        <v>1</v>
      </c>
      <c r="M38" s="288">
        <f>IF(D38 = D850,1,_xll.BDP(K38,$M$11)*L38)</f>
        <v>1</v>
      </c>
      <c r="N38" s="126">
        <f t="shared" si="16"/>
        <v>0</v>
      </c>
      <c r="O38" s="127">
        <f>N38 / AA773</f>
        <v>0</v>
      </c>
      <c r="P38" s="301">
        <f>N38 / AA850</f>
        <v>0</v>
      </c>
      <c r="Q38" s="128">
        <f t="shared" si="17"/>
        <v>0</v>
      </c>
      <c r="R38" s="129">
        <f>Q38 / AA773*100</f>
        <v>0</v>
      </c>
      <c r="S38" s="312">
        <f>Q38 / AA850*100</f>
        <v>0</v>
      </c>
      <c r="T38" s="129">
        <f t="shared" si="18"/>
        <v>0</v>
      </c>
      <c r="U38" s="312">
        <f t="shared" si="19"/>
        <v>0</v>
      </c>
      <c r="V38" s="120">
        <f t="shared" si="20"/>
        <v>1</v>
      </c>
      <c r="W38" s="120">
        <v>0</v>
      </c>
      <c r="X38" s="120">
        <v>1</v>
      </c>
      <c r="Y38" s="127">
        <f t="shared" si="21"/>
        <v>0</v>
      </c>
      <c r="Z38" s="127">
        <f t="shared" si="22"/>
        <v>0</v>
      </c>
      <c r="AA38" s="74"/>
      <c r="AB38" s="130">
        <f>_xll.BDH(C38,$AB$11,$D$1,$D$1)</f>
        <v>4.5999999999999996</v>
      </c>
      <c r="AC38" s="130">
        <f t="shared" si="23"/>
        <v>-8.0000000000000071E-2</v>
      </c>
      <c r="AD38" s="177">
        <f t="shared" si="24"/>
        <v>-1.7391304347826104</v>
      </c>
      <c r="AE38" s="132">
        <v>0</v>
      </c>
      <c r="AF38" s="133">
        <f>IF(D38 = D850,1,_xll.BDP(K38,$AF$11)*L38)</f>
        <v>1</v>
      </c>
      <c r="AG38" s="134">
        <f>AC38*AE38*V38/AF38 / AI773</f>
        <v>0</v>
      </c>
      <c r="AH38" s="328">
        <f>AC38*AE38*V38/AF38 / AI850</f>
        <v>0</v>
      </c>
      <c r="AI38" s="77"/>
      <c r="AJ38" s="73"/>
      <c r="AK38" s="65"/>
    </row>
    <row r="39" spans="1:37" s="30" customFormat="1" ht="12" customHeight="1" x14ac:dyDescent="0.2">
      <c r="A39" s="212"/>
      <c r="B39" s="212">
        <v>28333</v>
      </c>
      <c r="C39" s="212" t="s">
        <v>1506</v>
      </c>
      <c r="D39" s="212" t="str">
        <f>_xll.BDP(C39,$D$11)</f>
        <v>EUR</v>
      </c>
      <c r="E39" s="212" t="s">
        <v>1507</v>
      </c>
      <c r="F39" s="214">
        <f>_xll.BDP(C39,$F$11)</f>
        <v>77.2</v>
      </c>
      <c r="G39" s="214">
        <f>_xll.BDP(C39,$G$11)</f>
        <v>78</v>
      </c>
      <c r="H39" s="215">
        <f>IF(OR(OR(G39="#N/A N/A",G39="#N/A Real Time"),OR(F39="#N/A N/A",F39="#N/A Real Time")),0,  G39 - F39)</f>
        <v>0.79999999999999716</v>
      </c>
      <c r="I39" s="216">
        <f>IF(OR(F39=0,F39="#N/A N/A"),0,H39 / F39*100)</f>
        <v>1.0362694300518096</v>
      </c>
      <c r="J39" s="217">
        <v>-17542</v>
      </c>
      <c r="K39" s="212" t="str">
        <f>CONCATENATE(D850,D39, " Curncy")</f>
        <v>EUREUR Curncy</v>
      </c>
      <c r="L39" s="212">
        <f>IF(D39 = D850,1,_xll.BDP(K39,$L$11))</f>
        <v>1</v>
      </c>
      <c r="M39" s="291">
        <f>IF(D39 = D850,1,_xll.BDP(K39,$M$11)*L39)</f>
        <v>1</v>
      </c>
      <c r="N39" s="218">
        <f>H39*J39*V39/M39</f>
        <v>-14033.599999999949</v>
      </c>
      <c r="O39" s="219">
        <f>N39 / AA773</f>
        <v>-7.3773426413954764E-5</v>
      </c>
      <c r="P39" s="304">
        <f>N39 / AA850</f>
        <v>-6.8338808576027282E-5</v>
      </c>
      <c r="Q39" s="220">
        <f>IF(J39=0,0,G39*J39*V39/M39)</f>
        <v>-1368276</v>
      </c>
      <c r="R39" s="221">
        <f>Q39 / AA773*100</f>
        <v>-0.71929090753606151</v>
      </c>
      <c r="S39" s="314">
        <f>Q39 / AA850*100</f>
        <v>-0.6663033836162684</v>
      </c>
      <c r="T39" s="221">
        <f>IF(S39&lt;0,R39,0)</f>
        <v>-0.71929090753606151</v>
      </c>
      <c r="U39" s="314">
        <f>IF(S39&gt;0,R39,0)</f>
        <v>0</v>
      </c>
      <c r="V39" s="212">
        <f>IF(EXACT(D39,UPPER(D39)),1,0.01)/X39</f>
        <v>1</v>
      </c>
      <c r="W39" s="212">
        <v>0</v>
      </c>
      <c r="X39" s="212">
        <v>1</v>
      </c>
      <c r="Y39" s="219">
        <f>IF(AND(S39&lt;0,O39&gt;0),O39,0)</f>
        <v>0</v>
      </c>
      <c r="Z39" s="219">
        <f>IF(AND(S39&gt;0,O39&gt;0),O39,0)</f>
        <v>0</v>
      </c>
      <c r="AA39" s="222"/>
      <c r="AB39" s="223">
        <f>_xll.BDH(C39,$AB$11,$D$1,$D$1)</f>
        <v>78.95</v>
      </c>
      <c r="AC39" s="223">
        <f>IF(OR(OR(F39="#N/A N/A",F39="#N/A Real Time"),OR(AB39="#N/A N/A",AB39="#N/A Real Time")),0,  F39 - AB39)</f>
        <v>-1.75</v>
      </c>
      <c r="AD39" s="224">
        <f>IF(OR(AB39=0,AB39="#N/A N/A"),0,AC39 / AB39*100)</f>
        <v>-2.2165927802406582</v>
      </c>
      <c r="AE39" s="225">
        <v>-17542</v>
      </c>
      <c r="AF39" s="226">
        <f>IF(D39 = D850,1,_xll.BDP(K39,$AF$11)*L39)</f>
        <v>1</v>
      </c>
      <c r="AG39" s="227">
        <f>AC39*AE39*V39/AF39 / AI773</f>
        <v>1.61600167722066E-4</v>
      </c>
      <c r="AH39" s="330">
        <f>AC39*AE39*V39/AF39 / AI850</f>
        <v>1.4969012355184731E-4</v>
      </c>
      <c r="AI39" s="228"/>
      <c r="AJ39" s="73"/>
      <c r="AK39" s="65"/>
    </row>
    <row r="40" spans="1:37" s="30" customFormat="1" ht="12" customHeight="1" x14ac:dyDescent="0.2">
      <c r="B40" s="120">
        <v>23509</v>
      </c>
      <c r="C40" s="120" t="s">
        <v>417</v>
      </c>
      <c r="D40" s="120" t="str">
        <f>_xll.BDP(C40,$D$11)</f>
        <v>EUR</v>
      </c>
      <c r="E40" s="120" t="s">
        <v>418</v>
      </c>
      <c r="F40" s="121">
        <f>_xll.BDP(C40,$F$11)</f>
        <v>24.72</v>
      </c>
      <c r="G40" s="121">
        <f>_xll.BDP(C40,$G$11)</f>
        <v>20.8</v>
      </c>
      <c r="H40" s="122">
        <f t="shared" si="14"/>
        <v>-3.9199999999999982</v>
      </c>
      <c r="I40" s="123">
        <f t="shared" si="15"/>
        <v>-15.85760517799352</v>
      </c>
      <c r="J40" s="124">
        <v>-14750</v>
      </c>
      <c r="K40" s="120" t="str">
        <f>CONCATENATE(D850,D40, " Curncy")</f>
        <v>EUREUR Curncy</v>
      </c>
      <c r="L40" s="120">
        <f>IF(D40 = D850,1,_xll.BDP(K40,$L$11))</f>
        <v>1</v>
      </c>
      <c r="M40" s="288">
        <f>IF(D40 = D850,1,_xll.BDP(K40,$M$11)*L40)</f>
        <v>1</v>
      </c>
      <c r="N40" s="126">
        <f t="shared" si="16"/>
        <v>57819.999999999971</v>
      </c>
      <c r="O40" s="127">
        <f>N40 / AA773</f>
        <v>3.0395475966643468E-4</v>
      </c>
      <c r="P40" s="301">
        <f>N40 / AA850</f>
        <v>2.8156352695430319E-4</v>
      </c>
      <c r="Q40" s="128">
        <f t="shared" si="17"/>
        <v>-306800</v>
      </c>
      <c r="R40" s="129">
        <f>Q40 / AA773*100</f>
        <v>-0.16128211737402665</v>
      </c>
      <c r="S40" s="312">
        <f>Q40 / AA850*100</f>
        <v>-0.14940105511860993</v>
      </c>
      <c r="T40" s="129">
        <f t="shared" si="18"/>
        <v>-0.16128211737402665</v>
      </c>
      <c r="U40" s="312">
        <f t="shared" si="19"/>
        <v>0</v>
      </c>
      <c r="V40" s="120">
        <f t="shared" si="20"/>
        <v>1</v>
      </c>
      <c r="W40" s="120">
        <v>0</v>
      </c>
      <c r="X40" s="120">
        <v>1</v>
      </c>
      <c r="Y40" s="127">
        <f t="shared" si="21"/>
        <v>3.0395475966643468E-4</v>
      </c>
      <c r="Z40" s="127">
        <f t="shared" si="22"/>
        <v>0</v>
      </c>
      <c r="AA40" s="74"/>
      <c r="AB40" s="130">
        <f>_xll.BDH(C40,$AB$11,$D$1,$D$1)</f>
        <v>24.2</v>
      </c>
      <c r="AC40" s="130">
        <f t="shared" si="23"/>
        <v>0.51999999999999957</v>
      </c>
      <c r="AD40" s="177">
        <f t="shared" si="24"/>
        <v>2.1487603305785106</v>
      </c>
      <c r="AE40" s="132">
        <v>-14750</v>
      </c>
      <c r="AF40" s="133">
        <f>IF(D40 = D850,1,_xll.BDP(K40,$AF$11)*L40)</f>
        <v>1</v>
      </c>
      <c r="AG40" s="134">
        <f>AC40*AE40*V40/AF40 / AI773</f>
        <v>-4.0375695438807926E-5</v>
      </c>
      <c r="AH40" s="328">
        <f>AC40*AE40*V40/AF40 / AI850</f>
        <v>-3.7399978749537206E-5</v>
      </c>
      <c r="AI40" s="77"/>
      <c r="AJ40" s="73"/>
      <c r="AK40" s="65"/>
    </row>
    <row r="41" spans="1:37" s="30" customFormat="1" ht="12" customHeight="1" x14ac:dyDescent="0.2">
      <c r="B41" s="120">
        <v>279</v>
      </c>
      <c r="C41" s="120" t="s">
        <v>508</v>
      </c>
      <c r="D41" s="120" t="str">
        <f>_xll.BDP(C41,$D$11)</f>
        <v>EUR</v>
      </c>
      <c r="E41" s="120" t="s">
        <v>512</v>
      </c>
      <c r="F41" s="121">
        <f>_xll.BDP(C41,$F$11)</f>
        <v>114.65</v>
      </c>
      <c r="G41" s="121">
        <f>_xll.BDP(C41,$G$11)</f>
        <v>114.45</v>
      </c>
      <c r="H41" s="122">
        <f t="shared" si="14"/>
        <v>-0.20000000000000284</v>
      </c>
      <c r="I41" s="123">
        <f t="shared" si="15"/>
        <v>-0.17444395987789171</v>
      </c>
      <c r="J41" s="124">
        <v>0</v>
      </c>
      <c r="K41" s="120" t="str">
        <f>CONCATENATE(D850,D41, " Curncy")</f>
        <v>EUREUR Curncy</v>
      </c>
      <c r="L41" s="120">
        <f>IF(D41 = D850,1,_xll.BDP(K41,$L$11))</f>
        <v>1</v>
      </c>
      <c r="M41" s="288">
        <f>IF(D41 = D850,1,_xll.BDP(K41,$M$11)*L41)</f>
        <v>1</v>
      </c>
      <c r="N41" s="126">
        <f t="shared" si="16"/>
        <v>0</v>
      </c>
      <c r="O41" s="127">
        <f>N41 / AA773</f>
        <v>0</v>
      </c>
      <c r="P41" s="301">
        <f>N41 / AA850</f>
        <v>0</v>
      </c>
      <c r="Q41" s="128">
        <f t="shared" si="17"/>
        <v>0</v>
      </c>
      <c r="R41" s="129">
        <f>Q41 / AA773*100</f>
        <v>0</v>
      </c>
      <c r="S41" s="312">
        <f>Q41 / AA850*100</f>
        <v>0</v>
      </c>
      <c r="T41" s="129">
        <f t="shared" si="18"/>
        <v>0</v>
      </c>
      <c r="U41" s="312">
        <f t="shared" si="19"/>
        <v>0</v>
      </c>
      <c r="V41" s="120">
        <f t="shared" si="20"/>
        <v>1</v>
      </c>
      <c r="W41" s="120">
        <v>0</v>
      </c>
      <c r="X41" s="120">
        <v>1</v>
      </c>
      <c r="Y41" s="127">
        <f t="shared" si="21"/>
        <v>0</v>
      </c>
      <c r="Z41" s="127">
        <f t="shared" si="22"/>
        <v>0</v>
      </c>
      <c r="AA41" s="74"/>
      <c r="AB41" s="130">
        <f>_xll.BDH(C41,$AB$11,$D$1,$D$1)</f>
        <v>114.4</v>
      </c>
      <c r="AC41" s="130">
        <f t="shared" si="23"/>
        <v>0.25</v>
      </c>
      <c r="AD41" s="177">
        <f t="shared" si="24"/>
        <v>0.21853146853146851</v>
      </c>
      <c r="AE41" s="132">
        <v>0</v>
      </c>
      <c r="AF41" s="133">
        <f>IF(D41 = D850,1,_xll.BDP(K41,$AF$11)*L41)</f>
        <v>1</v>
      </c>
      <c r="AG41" s="134">
        <f>AC41*AE41*V41/AF41 / AI773</f>
        <v>0</v>
      </c>
      <c r="AH41" s="328">
        <f>AC41*AE41*V41/AF41 / AI850</f>
        <v>0</v>
      </c>
      <c r="AI41" s="77"/>
      <c r="AJ41" s="73"/>
      <c r="AK41" s="65"/>
    </row>
    <row r="42" spans="1:37" s="30" customFormat="1" ht="12" customHeight="1" x14ac:dyDescent="0.2">
      <c r="B42" s="120">
        <v>6898</v>
      </c>
      <c r="C42" s="120" t="s">
        <v>509</v>
      </c>
      <c r="D42" s="120" t="str">
        <f>_xll.BDP(C42,$D$11)</f>
        <v>EUR</v>
      </c>
      <c r="E42" s="120" t="s">
        <v>513</v>
      </c>
      <c r="F42" s="121">
        <f>_xll.BDP(C42,$F$11)</f>
        <v>78.760000000000005</v>
      </c>
      <c r="G42" s="121">
        <f>_xll.BDP(C42,$G$11)</f>
        <v>79.599999999999994</v>
      </c>
      <c r="H42" s="122">
        <f t="shared" si="14"/>
        <v>0.8399999999999892</v>
      </c>
      <c r="I42" s="123">
        <f t="shared" si="15"/>
        <v>1.0665312341289857</v>
      </c>
      <c r="J42" s="124">
        <v>0</v>
      </c>
      <c r="K42" s="120" t="str">
        <f>CONCATENATE(D850,D42, " Curncy")</f>
        <v>EUREUR Curncy</v>
      </c>
      <c r="L42" s="120">
        <f>IF(D42 = D850,1,_xll.BDP(K42,$L$11))</f>
        <v>1</v>
      </c>
      <c r="M42" s="288">
        <f>IF(D42 = D850,1,_xll.BDP(K42,$M$11)*L42)</f>
        <v>1</v>
      </c>
      <c r="N42" s="126">
        <f t="shared" si="16"/>
        <v>0</v>
      </c>
      <c r="O42" s="127">
        <f>N42 / AA773</f>
        <v>0</v>
      </c>
      <c r="P42" s="301">
        <f>N42 / AA850</f>
        <v>0</v>
      </c>
      <c r="Q42" s="128">
        <f t="shared" si="17"/>
        <v>0</v>
      </c>
      <c r="R42" s="129">
        <f>Q42 / AA773*100</f>
        <v>0</v>
      </c>
      <c r="S42" s="312">
        <f>Q42 / AA850*100</f>
        <v>0</v>
      </c>
      <c r="T42" s="129">
        <f t="shared" si="18"/>
        <v>0</v>
      </c>
      <c r="U42" s="312">
        <f t="shared" si="19"/>
        <v>0</v>
      </c>
      <c r="V42" s="120">
        <f t="shared" si="20"/>
        <v>1</v>
      </c>
      <c r="W42" s="120">
        <v>0</v>
      </c>
      <c r="X42" s="120">
        <v>1</v>
      </c>
      <c r="Y42" s="127">
        <f t="shared" si="21"/>
        <v>0</v>
      </c>
      <c r="Z42" s="127">
        <f t="shared" si="22"/>
        <v>0</v>
      </c>
      <c r="AA42" s="74"/>
      <c r="AB42" s="130">
        <f>_xll.BDH(C42,$AB$11,$D$1,$D$1)</f>
        <v>76.52</v>
      </c>
      <c r="AC42" s="130">
        <f t="shared" si="23"/>
        <v>2.2400000000000091</v>
      </c>
      <c r="AD42" s="177">
        <f t="shared" si="24"/>
        <v>2.9273392577104143</v>
      </c>
      <c r="AE42" s="132">
        <v>0</v>
      </c>
      <c r="AF42" s="133">
        <f>IF(D42 = D850,1,_xll.BDP(K42,$AF$11)*L42)</f>
        <v>1</v>
      </c>
      <c r="AG42" s="134">
        <f>AC42*AE42*V42/AF42 / AI773</f>
        <v>0</v>
      </c>
      <c r="AH42" s="328">
        <f>AC42*AE42*V42/AF42 / AI850</f>
        <v>0</v>
      </c>
      <c r="AI42" s="77"/>
      <c r="AJ42" s="73"/>
      <c r="AK42" s="65"/>
    </row>
    <row r="43" spans="1:37" s="30" customFormat="1" ht="12" customHeight="1" x14ac:dyDescent="0.2">
      <c r="A43" s="229" t="s">
        <v>271</v>
      </c>
      <c r="B43" s="229"/>
      <c r="C43" s="229"/>
      <c r="D43" s="229"/>
      <c r="E43" s="229" t="s">
        <v>218</v>
      </c>
      <c r="F43" s="230"/>
      <c r="G43" s="230"/>
      <c r="H43" s="231"/>
      <c r="I43" s="232"/>
      <c r="J43" s="233"/>
      <c r="K43" s="229"/>
      <c r="L43" s="229"/>
      <c r="M43" s="292"/>
      <c r="N43" s="234">
        <f xml:space="preserve"> SUM(N33:N42)</f>
        <v>65550.400000000081</v>
      </c>
      <c r="O43" s="235">
        <f xml:space="preserve"> SUM(O33:O42)</f>
        <v>3.4459280660737975E-4</v>
      </c>
      <c r="P43" s="305">
        <f xml:space="preserve"> SUM(P33:P42)</f>
        <v>3.1920791797415064E-4</v>
      </c>
      <c r="Q43" s="236">
        <f xml:space="preserve"> SUM(Q33:Q42)</f>
        <v>-2759735</v>
      </c>
      <c r="R43" s="237">
        <f xml:space="preserve"> SUM(R33:R42)</f>
        <v>-1.4507689184850372</v>
      </c>
      <c r="S43" s="315">
        <f xml:space="preserve"> SUM(S33:S42)</f>
        <v>-1.3438960914203293</v>
      </c>
      <c r="T43" s="237">
        <f xml:space="preserve"> SUM(T33:T42)</f>
        <v>-1.9179109011101254</v>
      </c>
      <c r="U43" s="315">
        <f xml:space="preserve"> SUM(U33:U42)</f>
        <v>0.46714198262508816</v>
      </c>
      <c r="V43" s="229"/>
      <c r="W43" s="229"/>
      <c r="X43" s="229"/>
      <c r="Y43" s="238">
        <f xml:space="preserve"> SUM(Y33:Y42)</f>
        <v>4.0263754673766183E-4</v>
      </c>
      <c r="Z43" s="238">
        <f xml:space="preserve"> SUM(Z33:Z42)</f>
        <v>1.5728686283672668E-5</v>
      </c>
      <c r="AA43" s="229"/>
      <c r="AB43" s="239"/>
      <c r="AC43" s="239"/>
      <c r="AD43" s="240"/>
      <c r="AE43" s="241"/>
      <c r="AF43" s="242"/>
      <c r="AG43" s="243">
        <f xml:space="preserve"> SUM(AG33:AG42)</f>
        <v>6.6653850959767162E-4</v>
      </c>
      <c r="AH43" s="331">
        <f xml:space="preserve"> SUM(AH33:AH42)</f>
        <v>6.1741416027079907E-4</v>
      </c>
      <c r="AI43" s="257"/>
      <c r="AJ43" s="73"/>
      <c r="AK43" s="65"/>
    </row>
    <row r="44" spans="1:37" s="30" customFormat="1" ht="12" customHeight="1" x14ac:dyDescent="0.2">
      <c r="B44" s="32"/>
      <c r="C44" s="51"/>
      <c r="F44" s="38"/>
      <c r="G44" s="38"/>
      <c r="H44" s="39"/>
      <c r="I44" s="42"/>
      <c r="J44" s="18"/>
      <c r="K44" s="32"/>
      <c r="L44" s="32"/>
      <c r="M44" s="290"/>
      <c r="N44" s="99"/>
      <c r="O44" s="57"/>
      <c r="P44" s="303"/>
      <c r="Q44" s="40"/>
      <c r="R44" s="10"/>
      <c r="S44" s="311"/>
      <c r="T44" s="100"/>
      <c r="U44" s="325"/>
      <c r="V44" s="24"/>
      <c r="Y44" s="53"/>
      <c r="Z44" s="53"/>
      <c r="AA44" s="74"/>
      <c r="AB44" s="68"/>
      <c r="AC44" s="67"/>
      <c r="AD44" s="60"/>
      <c r="AE44" s="59"/>
      <c r="AF44" s="61"/>
      <c r="AG44" s="72"/>
      <c r="AH44" s="327"/>
      <c r="AI44" s="77"/>
      <c r="AJ44" s="73"/>
      <c r="AK44" s="65"/>
    </row>
    <row r="45" spans="1:37" s="30" customFormat="1" ht="12" customHeight="1" x14ac:dyDescent="0.2">
      <c r="B45" s="120">
        <v>1895</v>
      </c>
      <c r="C45" s="120" t="s">
        <v>217</v>
      </c>
      <c r="D45" s="120" t="str">
        <f>_xll.BDP(C45,$D$11)</f>
        <v>BRL</v>
      </c>
      <c r="E45" s="120" t="s">
        <v>439</v>
      </c>
      <c r="F45" s="121">
        <f>_xll.BDP(C45,$F$11)</f>
        <v>66</v>
      </c>
      <c r="G45" s="121">
        <f>_xll.BDP(C45,$G$11)</f>
        <v>66</v>
      </c>
      <c r="H45" s="122">
        <f>IF(OR(OR(G45="#N/A N/A",G45="#N/A Real Time"),OR(F45="#N/A N/A",F45="#N/A Real Time")),0,  G45 - F45)</f>
        <v>0</v>
      </c>
      <c r="I45" s="123">
        <f>IF(OR(F45=0,F45="#N/A N/A"),0,H45 / F45*100)</f>
        <v>0</v>
      </c>
      <c r="J45" s="124">
        <v>1196945</v>
      </c>
      <c r="K45" s="120" t="str">
        <f>CONCATENATE(D850,D45, " Curncy")</f>
        <v>EURBRL Curncy</v>
      </c>
      <c r="L45" s="120">
        <f>IF(D45 = D850,1,_xll.BDP(K45,$L$11))</f>
        <v>1</v>
      </c>
      <c r="M45" s="288">
        <f>IF(D45 = D850,1,_xll.BDP(K45,$M$11)*L45)</f>
        <v>4.7043999999999997</v>
      </c>
      <c r="N45" s="126">
        <f>H45*J45*V45/M45</f>
        <v>0</v>
      </c>
      <c r="O45" s="127">
        <f>N45 / AA773</f>
        <v>0</v>
      </c>
      <c r="P45" s="301">
        <f>N45 / AA850</f>
        <v>0</v>
      </c>
      <c r="Q45" s="128">
        <f>IF(J45=0,0,G45*J45*V45/M45)</f>
        <v>16792443.244622055</v>
      </c>
      <c r="R45" s="129">
        <f>Q45 / AA773*100</f>
        <v>8.8276427717595016</v>
      </c>
      <c r="S45" s="312">
        <f>Q45 / AA850*100</f>
        <v>8.1773426948041372</v>
      </c>
      <c r="T45" s="129">
        <f>IF(S45&lt;0,R45,0)</f>
        <v>0</v>
      </c>
      <c r="U45" s="312">
        <f>IF(S45&gt;0,R45,0)</f>
        <v>8.8276427717595016</v>
      </c>
      <c r="V45" s="120">
        <f>IF(EXACT(D45,UPPER(D45)),1,0.01)/X45</f>
        <v>1</v>
      </c>
      <c r="W45" s="120">
        <v>0</v>
      </c>
      <c r="X45" s="120">
        <v>1</v>
      </c>
      <c r="Y45" s="127">
        <f>IF(AND(S45&lt;0,O45&gt;0),O45,0)</f>
        <v>0</v>
      </c>
      <c r="Z45" s="127">
        <f>IF(AND(S45&gt;0,O45&gt;0),O45,0)</f>
        <v>0</v>
      </c>
      <c r="AA45" s="74"/>
      <c r="AB45" s="130">
        <f>_xll.BDH(C45,$AB$11,$D$1,$D$1)</f>
        <v>51.63</v>
      </c>
      <c r="AC45" s="130">
        <f>IF(OR(OR(F45="#N/A N/A",F45="#N/A Real Time"),OR(AB45="#N/A N/A",AB45="#N/A Real Time")),0,  F45 - AB45)</f>
        <v>14.369999999999997</v>
      </c>
      <c r="AD45" s="177">
        <f>IF(OR(AB45=0,AB45="#N/A N/A"),0,AC45 / AB45*100)</f>
        <v>27.832655432887847</v>
      </c>
      <c r="AE45" s="132">
        <v>1196945</v>
      </c>
      <c r="AF45" s="133">
        <f>IF(D45 = D850,1,_xll.BDP(K45,$AF$11)*L45)</f>
        <v>4.7043999999999997</v>
      </c>
      <c r="AG45" s="134">
        <f>AC45*AE45*V45/AF45 / AI773</f>
        <v>1.9246482695429609E-2</v>
      </c>
      <c r="AH45" s="328">
        <f>AC45*AE45*V45/AF45 / AI850</f>
        <v>1.7828003604379659E-2</v>
      </c>
      <c r="AI45" s="77"/>
      <c r="AJ45" s="73"/>
      <c r="AK45" s="65"/>
    </row>
    <row r="46" spans="1:37" s="30" customFormat="1" ht="12" customHeight="1" x14ac:dyDescent="0.2">
      <c r="B46" s="120">
        <v>10230</v>
      </c>
      <c r="C46" s="120" t="s">
        <v>1030</v>
      </c>
      <c r="D46" s="120" t="str">
        <f>_xll.BDP(C46,$D$11)</f>
        <v>BRL</v>
      </c>
      <c r="E46" s="120" t="s">
        <v>1102</v>
      </c>
      <c r="F46" s="121">
        <f>_xll.BDP(C46,$F$11)</f>
        <v>53.62</v>
      </c>
      <c r="G46" s="121">
        <f>_xll.BDP(C46,$G$11)</f>
        <v>53.62</v>
      </c>
      <c r="H46" s="122">
        <f>IF(OR(OR(G46="#N/A N/A",G46="#N/A Real Time"),OR(F46="#N/A N/A",F46="#N/A Real Time")),0,  G46 - F46)</f>
        <v>0</v>
      </c>
      <c r="I46" s="123">
        <f>IF(OR(F46=0,F46="#N/A N/A"),0,H46 / F46*100)</f>
        <v>0</v>
      </c>
      <c r="J46" s="124">
        <v>0</v>
      </c>
      <c r="K46" s="120" t="str">
        <f>CONCATENATE(D850,D46, " Curncy")</f>
        <v>EURBRL Curncy</v>
      </c>
      <c r="L46" s="120">
        <f>IF(D46 = D850,1,_xll.BDP(K46,$L$11))</f>
        <v>1</v>
      </c>
      <c r="M46" s="288">
        <f>IF(D46 = D850,1,_xll.BDP(K46,$M$11)*L46)</f>
        <v>4.7043999999999997</v>
      </c>
      <c r="N46" s="126">
        <f>H46*J46*V46/M46</f>
        <v>0</v>
      </c>
      <c r="O46" s="127">
        <f>N46 / AA773</f>
        <v>0</v>
      </c>
      <c r="P46" s="301">
        <f>N46 / AA850</f>
        <v>0</v>
      </c>
      <c r="Q46" s="128">
        <f>IF(J46=0,0,G46*J46*V46/M46)</f>
        <v>0</v>
      </c>
      <c r="R46" s="129">
        <f>Q46 / AA773*100</f>
        <v>0</v>
      </c>
      <c r="S46" s="312">
        <f>Q46 / AA850*100</f>
        <v>0</v>
      </c>
      <c r="T46" s="129">
        <f>IF(S46&lt;0,R46,0)</f>
        <v>0</v>
      </c>
      <c r="U46" s="312">
        <f>IF(S46&gt;0,R46,0)</f>
        <v>0</v>
      </c>
      <c r="V46" s="120">
        <f>IF(EXACT(D46,UPPER(D46)),1,0.01)/X46</f>
        <v>1</v>
      </c>
      <c r="W46" s="120">
        <v>0</v>
      </c>
      <c r="X46" s="120">
        <v>1</v>
      </c>
      <c r="Y46" s="127">
        <f>IF(AND(S46&lt;0,O46&gt;0),O46,0)</f>
        <v>0</v>
      </c>
      <c r="Z46" s="127">
        <f>IF(AND(S46&gt;0,O46&gt;0),O46,0)</f>
        <v>0</v>
      </c>
      <c r="AA46" s="74"/>
      <c r="AB46" s="130">
        <f>_xll.BDH(C46,$AB$11,$D$1,$D$1)</f>
        <v>52.28</v>
      </c>
      <c r="AC46" s="130">
        <f>IF(OR(OR(F46="#N/A N/A",F46="#N/A Real Time"),OR(AB46="#N/A N/A",AB46="#N/A Real Time")),0,  F46 - AB46)</f>
        <v>1.3399999999999963</v>
      </c>
      <c r="AD46" s="177">
        <f>IF(OR(AB46=0,AB46="#N/A N/A"),0,AC46 / AB46*100)</f>
        <v>2.5631216526396257</v>
      </c>
      <c r="AE46" s="132">
        <v>0</v>
      </c>
      <c r="AF46" s="133">
        <f>IF(D46 = D850,1,_xll.BDP(K46,$AF$11)*L46)</f>
        <v>4.7043999999999997</v>
      </c>
      <c r="AG46" s="134">
        <f>AC46*AE46*V46/AF46 / AI773</f>
        <v>0</v>
      </c>
      <c r="AH46" s="328">
        <f>AC46*AE46*V46/AF46 / AI850</f>
        <v>0</v>
      </c>
      <c r="AI46" s="77"/>
      <c r="AJ46" s="73"/>
      <c r="AK46" s="65"/>
    </row>
    <row r="47" spans="1:37" s="30" customFormat="1" ht="12" customHeight="1" x14ac:dyDescent="0.2">
      <c r="A47" s="102" t="s">
        <v>272</v>
      </c>
      <c r="B47" s="102"/>
      <c r="C47" s="102"/>
      <c r="D47" s="102"/>
      <c r="E47" s="102" t="s">
        <v>216</v>
      </c>
      <c r="F47" s="136"/>
      <c r="G47" s="136"/>
      <c r="H47" s="137"/>
      <c r="I47" s="138"/>
      <c r="J47" s="139"/>
      <c r="K47" s="102"/>
      <c r="L47" s="102"/>
      <c r="M47" s="289"/>
      <c r="N47" s="158">
        <f t="shared" ref="N47:U47" si="25" xml:space="preserve"> SUM(N44:N46)</f>
        <v>0</v>
      </c>
      <c r="O47" s="140">
        <f t="shared" si="25"/>
        <v>0</v>
      </c>
      <c r="P47" s="302">
        <f t="shared" si="25"/>
        <v>0</v>
      </c>
      <c r="Q47" s="141">
        <f t="shared" si="25"/>
        <v>16792443.244622055</v>
      </c>
      <c r="R47" s="142">
        <f t="shared" si="25"/>
        <v>8.8276427717595016</v>
      </c>
      <c r="S47" s="313">
        <f t="shared" si="25"/>
        <v>8.1773426948041372</v>
      </c>
      <c r="T47" s="142">
        <f t="shared" si="25"/>
        <v>0</v>
      </c>
      <c r="U47" s="313">
        <f t="shared" si="25"/>
        <v>8.8276427717595016</v>
      </c>
      <c r="V47" s="102"/>
      <c r="W47" s="102"/>
      <c r="X47" s="102"/>
      <c r="Y47" s="143">
        <f xml:space="preserve"> SUM(Y44:Y46)</f>
        <v>0</v>
      </c>
      <c r="Z47" s="143">
        <f xml:space="preserve"> SUM(Z44:Z46)</f>
        <v>0</v>
      </c>
      <c r="AA47" s="102"/>
      <c r="AB47" s="144"/>
      <c r="AC47" s="144"/>
      <c r="AD47" s="178"/>
      <c r="AE47" s="145"/>
      <c r="AF47" s="146"/>
      <c r="AG47" s="147">
        <f xml:space="preserve"> SUM(AG44:AG46)</f>
        <v>1.9246482695429609E-2</v>
      </c>
      <c r="AH47" s="329">
        <f xml:space="preserve"> SUM(AH44:AH46)</f>
        <v>1.7828003604379659E-2</v>
      </c>
      <c r="AI47" s="208"/>
      <c r="AJ47" s="73"/>
      <c r="AK47" s="65"/>
    </row>
    <row r="48" spans="1:37" s="30" customFormat="1" ht="12" customHeight="1" x14ac:dyDescent="0.2">
      <c r="B48" s="32"/>
      <c r="C48" s="51"/>
      <c r="F48" s="38"/>
      <c r="G48" s="38"/>
      <c r="H48" s="39"/>
      <c r="I48" s="42"/>
      <c r="J48" s="18"/>
      <c r="K48" s="32"/>
      <c r="L48" s="32"/>
      <c r="M48" s="290"/>
      <c r="N48" s="99"/>
      <c r="O48" s="57"/>
      <c r="P48" s="303"/>
      <c r="Q48" s="40"/>
      <c r="R48" s="10"/>
      <c r="S48" s="311"/>
      <c r="T48" s="100"/>
      <c r="U48" s="325"/>
      <c r="V48" s="24"/>
      <c r="Y48" s="53"/>
      <c r="Z48" s="53"/>
      <c r="AA48" s="74"/>
      <c r="AB48" s="68"/>
      <c r="AC48" s="67"/>
      <c r="AD48" s="60"/>
      <c r="AE48" s="59"/>
      <c r="AF48" s="61"/>
      <c r="AG48" s="72"/>
      <c r="AH48" s="327"/>
      <c r="AI48" s="77"/>
      <c r="AJ48" s="73"/>
      <c r="AK48" s="65"/>
    </row>
    <row r="49" spans="1:37" s="30" customFormat="1" ht="12" customHeight="1" x14ac:dyDescent="0.2">
      <c r="B49" s="120">
        <v>775</v>
      </c>
      <c r="C49" s="120" t="s">
        <v>963</v>
      </c>
      <c r="D49" s="120" t="str">
        <f>_xll.BDP(C49,$D$11)</f>
        <v>CAD</v>
      </c>
      <c r="E49" s="120" t="s">
        <v>1037</v>
      </c>
      <c r="F49" s="121">
        <f>_xll.BDP(C49,$F$11)</f>
        <v>44.98</v>
      </c>
      <c r="G49" s="121">
        <f>_xll.BDP(C49,$G$11)</f>
        <v>44.98</v>
      </c>
      <c r="H49" s="122">
        <f t="shared" ref="H49:H56" si="26">IF(OR(OR(G49="#N/A N/A",G49="#N/A Real Time"),OR(F49="#N/A N/A",F49="#N/A Real Time")),0,  G49 - F49)</f>
        <v>0</v>
      </c>
      <c r="I49" s="123">
        <f t="shared" ref="I49:I56" si="27">IF(OR(F49=0,F49="#N/A N/A"),0,H49 / F49*100)</f>
        <v>0</v>
      </c>
      <c r="J49" s="124">
        <v>0</v>
      </c>
      <c r="K49" s="120" t="str">
        <f>CONCATENATE(D850,D49, " Curncy")</f>
        <v>EURCAD Curncy</v>
      </c>
      <c r="L49" s="120">
        <f>IF(D49 = D850,1,_xll.BDP(K49,$L$11))</f>
        <v>1</v>
      </c>
      <c r="M49" s="288">
        <f>IF(D49 = D850,1,_xll.BDP(K49,$M$11)*L49)</f>
        <v>1.51509</v>
      </c>
      <c r="N49" s="126">
        <f t="shared" ref="N49:N56" si="28">H49*J49*V49/M49</f>
        <v>0</v>
      </c>
      <c r="O49" s="127">
        <f>N49 / AA773</f>
        <v>0</v>
      </c>
      <c r="P49" s="301">
        <f>N49 / AA850</f>
        <v>0</v>
      </c>
      <c r="Q49" s="128">
        <f t="shared" ref="Q49:Q56" si="29">IF(J49=0,0,G49*J49*V49/M49)</f>
        <v>0</v>
      </c>
      <c r="R49" s="129">
        <f>Q49 / AA773*100</f>
        <v>0</v>
      </c>
      <c r="S49" s="312">
        <f>Q49 / AA850*100</f>
        <v>0</v>
      </c>
      <c r="T49" s="129">
        <f t="shared" ref="T49:T56" si="30">IF(S49&lt;0,R49,0)</f>
        <v>0</v>
      </c>
      <c r="U49" s="312">
        <f t="shared" ref="U49:U56" si="31">IF(S49&gt;0,R49,0)</f>
        <v>0</v>
      </c>
      <c r="V49" s="120">
        <f t="shared" ref="V49:V56" si="32">IF(EXACT(D49,UPPER(D49)),1,0.01)/X49</f>
        <v>1</v>
      </c>
      <c r="W49" s="120">
        <v>0</v>
      </c>
      <c r="X49" s="120">
        <v>1</v>
      </c>
      <c r="Y49" s="127">
        <f t="shared" ref="Y49:Y56" si="33">IF(AND(S49&lt;0,O49&gt;0),O49,0)</f>
        <v>0</v>
      </c>
      <c r="Z49" s="127">
        <f t="shared" ref="Z49:Z56" si="34">IF(AND(S49&gt;0,O49&gt;0),O49,0)</f>
        <v>0</v>
      </c>
      <c r="AA49" s="74"/>
      <c r="AB49" s="130">
        <f>_xll.BDH(C49,$AB$11,$D$1,$D$1)</f>
        <v>50.75</v>
      </c>
      <c r="AC49" s="130">
        <f t="shared" ref="AC49:AC56" si="35">IF(OR(OR(F49="#N/A N/A",F49="#N/A Real Time"),OR(AB49="#N/A N/A",AB49="#N/A Real Time")),0,  F49 - AB49)</f>
        <v>-5.7700000000000031</v>
      </c>
      <c r="AD49" s="177">
        <f t="shared" ref="AD49:AD56" si="36">IF(OR(AB49=0,AB49="#N/A N/A"),0,AC49 / AB49*100)</f>
        <v>-11.369458128078824</v>
      </c>
      <c r="AE49" s="132">
        <v>0</v>
      </c>
      <c r="AF49" s="133">
        <f>IF(D49 = D850,1,_xll.BDP(K49,$AF$11)*L49)</f>
        <v>1.51284</v>
      </c>
      <c r="AG49" s="134">
        <f>AC49*AE49*V49/AF49 / AI773</f>
        <v>0</v>
      </c>
      <c r="AH49" s="328">
        <f>AC49*AE49*V49/AF49 / AI850</f>
        <v>0</v>
      </c>
      <c r="AI49" s="77"/>
      <c r="AJ49" s="73"/>
      <c r="AK49" s="65"/>
    </row>
    <row r="50" spans="1:37" s="30" customFormat="1" ht="12" customHeight="1" x14ac:dyDescent="0.2">
      <c r="B50" s="120">
        <v>11902</v>
      </c>
      <c r="C50" s="120" t="s">
        <v>968</v>
      </c>
      <c r="D50" s="120" t="str">
        <f>_xll.BDP(C50,$D$11)</f>
        <v>CAD</v>
      </c>
      <c r="E50" s="120" t="s">
        <v>1042</v>
      </c>
      <c r="F50" s="121">
        <f>_xll.BDP(C50,$F$11)</f>
        <v>1.5</v>
      </c>
      <c r="G50" s="121">
        <f>_xll.BDP(C50,$G$11)</f>
        <v>1.5</v>
      </c>
      <c r="H50" s="122">
        <f t="shared" si="26"/>
        <v>0</v>
      </c>
      <c r="I50" s="123">
        <f t="shared" si="27"/>
        <v>0</v>
      </c>
      <c r="J50" s="124">
        <v>0</v>
      </c>
      <c r="K50" s="120" t="str">
        <f>CONCATENATE(D850,D50, " Curncy")</f>
        <v>EURCAD Curncy</v>
      </c>
      <c r="L50" s="120">
        <f>IF(D50 = D850,1,_xll.BDP(K50,$L$11))</f>
        <v>1</v>
      </c>
      <c r="M50" s="288">
        <f>IF(D50 = D850,1,_xll.BDP(K50,$M$11)*L50)</f>
        <v>1.51509</v>
      </c>
      <c r="N50" s="126">
        <f t="shared" si="28"/>
        <v>0</v>
      </c>
      <c r="O50" s="127">
        <f>N50 / AA773</f>
        <v>0</v>
      </c>
      <c r="P50" s="301">
        <f>N50 / AA850</f>
        <v>0</v>
      </c>
      <c r="Q50" s="128">
        <f t="shared" si="29"/>
        <v>0</v>
      </c>
      <c r="R50" s="129">
        <f>Q50 / AA773*100</f>
        <v>0</v>
      </c>
      <c r="S50" s="312">
        <f>Q50 / AA850*100</f>
        <v>0</v>
      </c>
      <c r="T50" s="129">
        <f t="shared" si="30"/>
        <v>0</v>
      </c>
      <c r="U50" s="312">
        <f t="shared" si="31"/>
        <v>0</v>
      </c>
      <c r="V50" s="120">
        <f t="shared" si="32"/>
        <v>1</v>
      </c>
      <c r="W50" s="120">
        <v>0</v>
      </c>
      <c r="X50" s="120">
        <v>1</v>
      </c>
      <c r="Y50" s="127">
        <f t="shared" si="33"/>
        <v>0</v>
      </c>
      <c r="Z50" s="127">
        <f t="shared" si="34"/>
        <v>0</v>
      </c>
      <c r="AA50" s="74"/>
      <c r="AB50" s="130">
        <f>_xll.BDH(C50,$AB$11,$D$1,$D$1)</f>
        <v>1.47</v>
      </c>
      <c r="AC50" s="130">
        <f t="shared" si="35"/>
        <v>3.0000000000000027E-2</v>
      </c>
      <c r="AD50" s="177">
        <f t="shared" si="36"/>
        <v>2.0408163265306141</v>
      </c>
      <c r="AE50" s="132">
        <v>0</v>
      </c>
      <c r="AF50" s="133">
        <f>IF(D50 = D850,1,_xll.BDP(K50,$AF$11)*L50)</f>
        <v>1.51284</v>
      </c>
      <c r="AG50" s="134">
        <f>AC50*AE50*V50/AF50 / AI773</f>
        <v>0</v>
      </c>
      <c r="AH50" s="328">
        <f>AC50*AE50*V50/AF50 / AI850</f>
        <v>0</v>
      </c>
      <c r="AI50" s="77"/>
      <c r="AJ50" s="73"/>
      <c r="AK50" s="65"/>
    </row>
    <row r="51" spans="1:37" s="30" customFormat="1" ht="12" customHeight="1" x14ac:dyDescent="0.2">
      <c r="A51" s="212"/>
      <c r="B51" s="212">
        <v>28070</v>
      </c>
      <c r="C51" s="212" t="s">
        <v>1508</v>
      </c>
      <c r="D51" s="212" t="str">
        <f>_xll.BDP(C51,$D$11)</f>
        <v>CAD</v>
      </c>
      <c r="E51" s="212" t="s">
        <v>1509</v>
      </c>
      <c r="F51" s="214">
        <f>_xll.BDP(C51,$F$11)</f>
        <v>8.8000000000000007</v>
      </c>
      <c r="G51" s="214">
        <f>_xll.BDP(C51,$G$11)</f>
        <v>8.8000000000000007</v>
      </c>
      <c r="H51" s="215">
        <f>IF(OR(OR(G51="#N/A N/A",G51="#N/A Real Time"),OR(F51="#N/A N/A",F51="#N/A Real Time")),0,  G51 - F51)</f>
        <v>0</v>
      </c>
      <c r="I51" s="216">
        <f>IF(OR(F51=0,F51="#N/A N/A"),0,H51 / F51*100)</f>
        <v>0</v>
      </c>
      <c r="J51" s="217">
        <v>-393400</v>
      </c>
      <c r="K51" s="212" t="str">
        <f>CONCATENATE(D850,D51, " Curncy")</f>
        <v>EURCAD Curncy</v>
      </c>
      <c r="L51" s="212">
        <f>IF(D51 = D850,1,_xll.BDP(K51,$L$11))</f>
        <v>1</v>
      </c>
      <c r="M51" s="291">
        <f>IF(D51 = D850,1,_xll.BDP(K51,$M$11)*L51)</f>
        <v>1.51509</v>
      </c>
      <c r="N51" s="218">
        <f>H51*J51*V51/M51</f>
        <v>0</v>
      </c>
      <c r="O51" s="219">
        <f>N51 / AA773</f>
        <v>0</v>
      </c>
      <c r="P51" s="304">
        <f>N51 / AA850</f>
        <v>0</v>
      </c>
      <c r="Q51" s="220">
        <f>IF(J51=0,0,G51*J51*V51/M51)</f>
        <v>-2284959.9693747568</v>
      </c>
      <c r="R51" s="221">
        <f>Q51 / AA773*100</f>
        <v>-1.2011837743665315</v>
      </c>
      <c r="S51" s="314">
        <f>Q51 / AA850*100</f>
        <v>-1.1126969697795805</v>
      </c>
      <c r="T51" s="221">
        <f>IF(S51&lt;0,R51,0)</f>
        <v>-1.2011837743665315</v>
      </c>
      <c r="U51" s="314">
        <f>IF(S51&gt;0,R51,0)</f>
        <v>0</v>
      </c>
      <c r="V51" s="212">
        <f>IF(EXACT(D51,UPPER(D51)),1,0.01)/X51</f>
        <v>1</v>
      </c>
      <c r="W51" s="212">
        <v>0</v>
      </c>
      <c r="X51" s="212">
        <v>1</v>
      </c>
      <c r="Y51" s="219">
        <f>IF(AND(S51&lt;0,O51&gt;0),O51,0)</f>
        <v>0</v>
      </c>
      <c r="Z51" s="219">
        <f>IF(AND(S51&gt;0,O51&gt;0),O51,0)</f>
        <v>0</v>
      </c>
      <c r="AA51" s="222"/>
      <c r="AB51" s="223">
        <f>_xll.BDH(C51,$AB$11,$D$1,$D$1)</f>
        <v>5.93</v>
      </c>
      <c r="AC51" s="223">
        <f>IF(OR(OR(F51="#N/A N/A",F51="#N/A Real Time"),OR(AB51="#N/A N/A",AB51="#N/A Real Time")),0,  F51 - AB51)</f>
        <v>2.870000000000001</v>
      </c>
      <c r="AD51" s="224">
        <f>IF(OR(AB51=0,AB51="#N/A N/A"),0,AC51 / AB51*100)</f>
        <v>48.397976391231047</v>
      </c>
      <c r="AE51" s="225">
        <v>-393400</v>
      </c>
      <c r="AF51" s="226">
        <f>IF(D51 = D850,1,_xll.BDP(K51,$AF$11)*L51)</f>
        <v>1.51284</v>
      </c>
      <c r="AG51" s="227">
        <f>AC51*AE51*V51/AF51 / AI773</f>
        <v>-3.9286913012660006E-3</v>
      </c>
      <c r="AH51" s="330">
        <f>AC51*AE51*V51/AF51 / AI850</f>
        <v>-3.6391440341511116E-3</v>
      </c>
      <c r="AI51" s="228"/>
      <c r="AJ51" s="73"/>
      <c r="AK51" s="65"/>
    </row>
    <row r="52" spans="1:37" s="30" customFormat="1" ht="12" customHeight="1" x14ac:dyDescent="0.2">
      <c r="B52" s="120">
        <v>27963</v>
      </c>
      <c r="C52" s="120" t="s">
        <v>1383</v>
      </c>
      <c r="D52" s="120" t="str">
        <f>_xll.BDP(C52,$D$11)</f>
        <v>CAD</v>
      </c>
      <c r="E52" s="120" t="s">
        <v>1384</v>
      </c>
      <c r="F52" s="121">
        <f>_xll.BDP(C52,$F$11)</f>
        <v>59.64</v>
      </c>
      <c r="G52" s="121">
        <f>_xll.BDP(C52,$G$11)</f>
        <v>59.64</v>
      </c>
      <c r="H52" s="122">
        <f t="shared" si="26"/>
        <v>0</v>
      </c>
      <c r="I52" s="123">
        <f t="shared" si="27"/>
        <v>0</v>
      </c>
      <c r="J52" s="124">
        <v>-119300</v>
      </c>
      <c r="K52" s="120" t="str">
        <f>CONCATENATE(D850,D52, " Curncy")</f>
        <v>EURCAD Curncy</v>
      </c>
      <c r="L52" s="120">
        <f>IF(D52 = D850,1,_xll.BDP(K52,$L$11))</f>
        <v>1</v>
      </c>
      <c r="M52" s="288">
        <f>IF(D52 = D850,1,_xll.BDP(K52,$M$11)*L52)</f>
        <v>1.51509</v>
      </c>
      <c r="N52" s="126">
        <f t="shared" si="28"/>
        <v>0</v>
      </c>
      <c r="O52" s="127">
        <f>N52 / AA773</f>
        <v>0</v>
      </c>
      <c r="P52" s="301">
        <f>N52 / AA850</f>
        <v>0</v>
      </c>
      <c r="Q52" s="128">
        <f t="shared" si="29"/>
        <v>-4696124.982674296</v>
      </c>
      <c r="R52" s="129">
        <f>Q52 / AA773*100</f>
        <v>-2.4687124532554585</v>
      </c>
      <c r="S52" s="312">
        <f>Q52 / AA850*100</f>
        <v>-2.2868514582151356</v>
      </c>
      <c r="T52" s="129">
        <f t="shared" si="30"/>
        <v>-2.4687124532554585</v>
      </c>
      <c r="U52" s="312">
        <f t="shared" si="31"/>
        <v>0</v>
      </c>
      <c r="V52" s="120">
        <f t="shared" si="32"/>
        <v>1</v>
      </c>
      <c r="W52" s="120">
        <v>0</v>
      </c>
      <c r="X52" s="120">
        <v>1</v>
      </c>
      <c r="Y52" s="127">
        <f t="shared" si="33"/>
        <v>0</v>
      </c>
      <c r="Z52" s="127">
        <f t="shared" si="34"/>
        <v>0</v>
      </c>
      <c r="AA52" s="74"/>
      <c r="AB52" s="130">
        <f>_xll.BDH(C52,$AB$11,$D$1,$D$1)</f>
        <v>35.04</v>
      </c>
      <c r="AC52" s="130">
        <f t="shared" si="35"/>
        <v>24.6</v>
      </c>
      <c r="AD52" s="177">
        <f t="shared" si="36"/>
        <v>70.205479452054803</v>
      </c>
      <c r="AE52" s="132">
        <v>-119300</v>
      </c>
      <c r="AF52" s="133">
        <f>IF(D52 = D850,1,_xll.BDP(K52,$AF$11)*L52)</f>
        <v>1.51284</v>
      </c>
      <c r="AG52" s="134">
        <f>AC52*AE52*V52/AF52 / AI773</f>
        <v>-1.0211915293217379E-2</v>
      </c>
      <c r="AH52" s="328">
        <f>AC52*AE52*V52/AF52 / AI850</f>
        <v>-9.4592900706128424E-3</v>
      </c>
      <c r="AI52" s="77"/>
      <c r="AJ52" s="73"/>
      <c r="AK52" s="65"/>
    </row>
    <row r="53" spans="1:37" s="30" customFormat="1" ht="12" customHeight="1" x14ac:dyDescent="0.2">
      <c r="B53" s="120">
        <v>20613</v>
      </c>
      <c r="C53" s="120" t="s">
        <v>215</v>
      </c>
      <c r="D53" s="120" t="str">
        <f>_xll.BDP(C53,$D$11)</f>
        <v>CAD</v>
      </c>
      <c r="E53" s="120" t="s">
        <v>416</v>
      </c>
      <c r="F53" s="121">
        <f>_xll.BDP(C53,$F$11)</f>
        <v>8.5000000000000006E-2</v>
      </c>
      <c r="G53" s="121">
        <f>_xll.BDP(C53,$G$11)</f>
        <v>8.5000000000000006E-2</v>
      </c>
      <c r="H53" s="122">
        <f t="shared" si="26"/>
        <v>0</v>
      </c>
      <c r="I53" s="123">
        <f t="shared" si="27"/>
        <v>0</v>
      </c>
      <c r="J53" s="124">
        <v>263347</v>
      </c>
      <c r="K53" s="120" t="str">
        <f>CONCATENATE(D850,D53, " Curncy")</f>
        <v>EURCAD Curncy</v>
      </c>
      <c r="L53" s="120">
        <f>IF(D53 = D850,1,_xll.BDP(K53,$L$11))</f>
        <v>1</v>
      </c>
      <c r="M53" s="288">
        <f>IF(D53 = D850,1,_xll.BDP(K53,$M$11)*L53)</f>
        <v>1.51509</v>
      </c>
      <c r="N53" s="126">
        <f t="shared" si="28"/>
        <v>0</v>
      </c>
      <c r="O53" s="127">
        <f>N53 / AA773</f>
        <v>0</v>
      </c>
      <c r="P53" s="301">
        <f>N53 / AA850</f>
        <v>0</v>
      </c>
      <c r="Q53" s="128">
        <f t="shared" si="29"/>
        <v>14774.366539281496</v>
      </c>
      <c r="R53" s="129">
        <f>Q53 / AA773*100</f>
        <v>7.7667572304931229E-3</v>
      </c>
      <c r="S53" s="312">
        <f>Q53 / AA850*100</f>
        <v>7.1946087016875535E-3</v>
      </c>
      <c r="T53" s="129">
        <f t="shared" si="30"/>
        <v>0</v>
      </c>
      <c r="U53" s="312">
        <f t="shared" si="31"/>
        <v>7.7667572304931229E-3</v>
      </c>
      <c r="V53" s="120">
        <f t="shared" si="32"/>
        <v>1</v>
      </c>
      <c r="W53" s="120">
        <v>0</v>
      </c>
      <c r="X53" s="120">
        <v>1</v>
      </c>
      <c r="Y53" s="127">
        <f t="shared" si="33"/>
        <v>0</v>
      </c>
      <c r="Z53" s="127">
        <f t="shared" si="34"/>
        <v>0</v>
      </c>
      <c r="AA53" s="74"/>
      <c r="AB53" s="130">
        <f>_xll.BDH(C53,$AB$11,$D$1,$D$1)</f>
        <v>7.4999999999999997E-2</v>
      </c>
      <c r="AC53" s="130">
        <f t="shared" si="35"/>
        <v>1.0000000000000009E-2</v>
      </c>
      <c r="AD53" s="177">
        <f t="shared" si="36"/>
        <v>13.333333333333346</v>
      </c>
      <c r="AE53" s="132">
        <v>263347</v>
      </c>
      <c r="AF53" s="133">
        <f>IF(D53 = D850,1,_xll.BDP(K53,$AF$11)*L53)</f>
        <v>1.51284</v>
      </c>
      <c r="AG53" s="134">
        <f>AC53*AE53*V53/AF53 / AI773</f>
        <v>9.1634713904378519E-6</v>
      </c>
      <c r="AH53" s="328">
        <f>AC53*AE53*V53/AF53 / AI850</f>
        <v>8.4881172088731773E-6</v>
      </c>
      <c r="AI53" s="77"/>
      <c r="AJ53" s="73"/>
      <c r="AK53" s="65"/>
    </row>
    <row r="54" spans="1:37" s="30" customFormat="1" ht="12" customHeight="1" x14ac:dyDescent="0.2">
      <c r="B54" s="120">
        <v>23892</v>
      </c>
      <c r="C54" s="120" t="s">
        <v>990</v>
      </c>
      <c r="D54" s="120" t="str">
        <f>_xll.BDP(C54,$D$11)</f>
        <v>CAD</v>
      </c>
      <c r="E54" s="120" t="s">
        <v>1064</v>
      </c>
      <c r="F54" s="121">
        <f>_xll.BDP(C54,$F$11)</f>
        <v>83.42</v>
      </c>
      <c r="G54" s="121">
        <f>_xll.BDP(C54,$G$11)</f>
        <v>83.42</v>
      </c>
      <c r="H54" s="122">
        <f t="shared" si="26"/>
        <v>0</v>
      </c>
      <c r="I54" s="123">
        <f t="shared" si="27"/>
        <v>0</v>
      </c>
      <c r="J54" s="124">
        <v>0</v>
      </c>
      <c r="K54" s="120" t="str">
        <f>CONCATENATE(D850,D54, " Curncy")</f>
        <v>EURCAD Curncy</v>
      </c>
      <c r="L54" s="120">
        <f>IF(D54 = D850,1,_xll.BDP(K54,$L$11))</f>
        <v>1</v>
      </c>
      <c r="M54" s="288">
        <f>IF(D54 = D850,1,_xll.BDP(K54,$M$11)*L54)</f>
        <v>1.51509</v>
      </c>
      <c r="N54" s="126">
        <f t="shared" si="28"/>
        <v>0</v>
      </c>
      <c r="O54" s="127">
        <f>N54 / AA773</f>
        <v>0</v>
      </c>
      <c r="P54" s="301">
        <f>N54 / AA850</f>
        <v>0</v>
      </c>
      <c r="Q54" s="128">
        <f t="shared" si="29"/>
        <v>0</v>
      </c>
      <c r="R54" s="129">
        <f>Q54 / AA773*100</f>
        <v>0</v>
      </c>
      <c r="S54" s="312">
        <f>Q54 / AA850*100</f>
        <v>0</v>
      </c>
      <c r="T54" s="129">
        <f t="shared" si="30"/>
        <v>0</v>
      </c>
      <c r="U54" s="312">
        <f t="shared" si="31"/>
        <v>0</v>
      </c>
      <c r="V54" s="120">
        <f t="shared" si="32"/>
        <v>1</v>
      </c>
      <c r="W54" s="120">
        <v>0</v>
      </c>
      <c r="X54" s="120">
        <v>1</v>
      </c>
      <c r="Y54" s="127">
        <f t="shared" si="33"/>
        <v>0</v>
      </c>
      <c r="Z54" s="127">
        <f t="shared" si="34"/>
        <v>0</v>
      </c>
      <c r="AA54" s="74"/>
      <c r="AB54" s="130">
        <f>_xll.BDH(C54,$AB$11,$D$1,$D$1)</f>
        <v>93.41</v>
      </c>
      <c r="AC54" s="130">
        <f t="shared" si="35"/>
        <v>-9.9899999999999949</v>
      </c>
      <c r="AD54" s="177">
        <f t="shared" si="36"/>
        <v>-10.694786425436243</v>
      </c>
      <c r="AE54" s="132">
        <v>0</v>
      </c>
      <c r="AF54" s="133">
        <f>IF(D54 = D850,1,_xll.BDP(K54,$AF$11)*L54)</f>
        <v>1.51284</v>
      </c>
      <c r="AG54" s="134">
        <f>AC54*AE54*V54/AF54 / AI773</f>
        <v>0</v>
      </c>
      <c r="AH54" s="328">
        <f>AC54*AE54*V54/AF54 / AI850</f>
        <v>0</v>
      </c>
      <c r="AI54" s="77"/>
      <c r="AJ54" s="73"/>
      <c r="AK54" s="65"/>
    </row>
    <row r="55" spans="1:37" s="30" customFormat="1" ht="12" customHeight="1" x14ac:dyDescent="0.2">
      <c r="B55" s="120">
        <v>2130</v>
      </c>
      <c r="C55" s="120" t="s">
        <v>1022</v>
      </c>
      <c r="D55" s="120" t="str">
        <f>_xll.BDP(C55,$D$11)</f>
        <v>CAD</v>
      </c>
      <c r="E55" s="120" t="s">
        <v>1094</v>
      </c>
      <c r="F55" s="121">
        <f>_xll.BDP(C55,$F$11)</f>
        <v>103.66</v>
      </c>
      <c r="G55" s="121">
        <f>_xll.BDP(C55,$G$11)</f>
        <v>103.66</v>
      </c>
      <c r="H55" s="122">
        <f t="shared" si="26"/>
        <v>0</v>
      </c>
      <c r="I55" s="123">
        <f t="shared" si="27"/>
        <v>0</v>
      </c>
      <c r="J55" s="124">
        <v>0</v>
      </c>
      <c r="K55" s="120" t="str">
        <f>CONCATENATE(D850,D55, " Curncy")</f>
        <v>EURCAD Curncy</v>
      </c>
      <c r="L55" s="120">
        <f>IF(D55 = D850,1,_xll.BDP(K55,$L$11))</f>
        <v>1</v>
      </c>
      <c r="M55" s="288">
        <f>IF(D55 = D850,1,_xll.BDP(K55,$M$11)*L55)</f>
        <v>1.51509</v>
      </c>
      <c r="N55" s="126">
        <f t="shared" si="28"/>
        <v>0</v>
      </c>
      <c r="O55" s="127">
        <f>N55 / AA773</f>
        <v>0</v>
      </c>
      <c r="P55" s="301">
        <f>N55 / AA850</f>
        <v>0</v>
      </c>
      <c r="Q55" s="128">
        <f t="shared" si="29"/>
        <v>0</v>
      </c>
      <c r="R55" s="129">
        <f>Q55 / AA773*100</f>
        <v>0</v>
      </c>
      <c r="S55" s="312">
        <f>Q55 / AA850*100</f>
        <v>0</v>
      </c>
      <c r="T55" s="129">
        <f t="shared" si="30"/>
        <v>0</v>
      </c>
      <c r="U55" s="312">
        <f t="shared" si="31"/>
        <v>0</v>
      </c>
      <c r="V55" s="120">
        <f t="shared" si="32"/>
        <v>1</v>
      </c>
      <c r="W55" s="120">
        <v>0</v>
      </c>
      <c r="X55" s="120">
        <v>1</v>
      </c>
      <c r="Y55" s="127">
        <f t="shared" si="33"/>
        <v>0</v>
      </c>
      <c r="Z55" s="127">
        <f t="shared" si="34"/>
        <v>0</v>
      </c>
      <c r="AA55" s="74"/>
      <c r="AB55" s="130">
        <f>_xll.BDH(C55,$AB$11,$D$1,$D$1)</f>
        <v>101.36</v>
      </c>
      <c r="AC55" s="130">
        <f t="shared" si="35"/>
        <v>2.2999999999999972</v>
      </c>
      <c r="AD55" s="177">
        <f t="shared" si="36"/>
        <v>2.2691397000789237</v>
      </c>
      <c r="AE55" s="132">
        <v>0</v>
      </c>
      <c r="AF55" s="133">
        <f>IF(D55 = D850,1,_xll.BDP(K55,$AF$11)*L55)</f>
        <v>1.51284</v>
      </c>
      <c r="AG55" s="134">
        <f>AC55*AE55*V55/AF55 / AI773</f>
        <v>0</v>
      </c>
      <c r="AH55" s="328">
        <f>AC55*AE55*V55/AF55 / AI850</f>
        <v>0</v>
      </c>
      <c r="AI55" s="77"/>
      <c r="AJ55" s="73"/>
      <c r="AK55" s="65"/>
    </row>
    <row r="56" spans="1:37" s="30" customFormat="1" ht="12" customHeight="1" x14ac:dyDescent="0.2">
      <c r="B56" s="120">
        <v>23263</v>
      </c>
      <c r="C56" s="120" t="s">
        <v>214</v>
      </c>
      <c r="D56" s="120" t="str">
        <f>_xll.BDP(C56,$D$11)</f>
        <v>CAD</v>
      </c>
      <c r="E56" s="120" t="s">
        <v>415</v>
      </c>
      <c r="F56" s="121">
        <f>_xll.BDP(C56,$F$11)</f>
        <v>3.03</v>
      </c>
      <c r="G56" s="121">
        <f>_xll.BDP(C56,$G$11)</f>
        <v>3.03</v>
      </c>
      <c r="H56" s="122">
        <f t="shared" si="26"/>
        <v>0</v>
      </c>
      <c r="I56" s="123">
        <f t="shared" si="27"/>
        <v>0</v>
      </c>
      <c r="J56" s="124">
        <v>-1112000</v>
      </c>
      <c r="K56" s="120" t="str">
        <f>CONCATENATE(D850,D56, " Curncy")</f>
        <v>EURCAD Curncy</v>
      </c>
      <c r="L56" s="120">
        <f>IF(D56 = D850,1,_xll.BDP(K56,$L$11))</f>
        <v>1</v>
      </c>
      <c r="M56" s="288">
        <f>IF(D56 = D850,1,_xll.BDP(K56,$M$11)*L56)</f>
        <v>1.51509</v>
      </c>
      <c r="N56" s="126">
        <f t="shared" si="28"/>
        <v>0</v>
      </c>
      <c r="O56" s="127">
        <f>N56 / AA773</f>
        <v>0</v>
      </c>
      <c r="P56" s="301">
        <f>N56 / AA850</f>
        <v>0</v>
      </c>
      <c r="Q56" s="128">
        <f t="shared" si="29"/>
        <v>-2223867.889036295</v>
      </c>
      <c r="R56" s="129">
        <f>Q56 / AA773*100</f>
        <v>-1.1690681939500671</v>
      </c>
      <c r="S56" s="312">
        <f>Q56 / AA850*100</f>
        <v>-1.0829472264224844</v>
      </c>
      <c r="T56" s="129">
        <f t="shared" si="30"/>
        <v>-1.1690681939500671</v>
      </c>
      <c r="U56" s="312">
        <f t="shared" si="31"/>
        <v>0</v>
      </c>
      <c r="V56" s="120">
        <f t="shared" si="32"/>
        <v>1</v>
      </c>
      <c r="W56" s="120">
        <v>0</v>
      </c>
      <c r="X56" s="120">
        <v>1</v>
      </c>
      <c r="Y56" s="127">
        <f t="shared" si="33"/>
        <v>0</v>
      </c>
      <c r="Z56" s="127">
        <f t="shared" si="34"/>
        <v>0</v>
      </c>
      <c r="AA56" s="74"/>
      <c r="AB56" s="130">
        <f>_xll.BDH(C56,$AB$11,$D$1,$D$1)</f>
        <v>3.2</v>
      </c>
      <c r="AC56" s="130">
        <f t="shared" si="35"/>
        <v>-0.17000000000000037</v>
      </c>
      <c r="AD56" s="177">
        <f t="shared" si="36"/>
        <v>-5.3125000000000115</v>
      </c>
      <c r="AE56" s="132">
        <v>-1112000</v>
      </c>
      <c r="AF56" s="133">
        <f>IF(D56 = D850,1,_xll.BDP(K56,$AF$11)*L56)</f>
        <v>1.51284</v>
      </c>
      <c r="AG56" s="134">
        <f>AC56*AE56*V56/AF56 / AI773</f>
        <v>6.5778711420611338E-4</v>
      </c>
      <c r="AH56" s="328">
        <f>AC56*AE56*V56/AF56 / AI850</f>
        <v>6.0930774877457784E-4</v>
      </c>
      <c r="AI56" s="77"/>
      <c r="AJ56" s="73"/>
      <c r="AK56" s="65"/>
    </row>
    <row r="57" spans="1:37" s="30" customFormat="1" ht="12" customHeight="1" x14ac:dyDescent="0.2">
      <c r="A57" s="229" t="s">
        <v>273</v>
      </c>
      <c r="B57" s="229"/>
      <c r="C57" s="229"/>
      <c r="D57" s="229"/>
      <c r="E57" s="229" t="s">
        <v>213</v>
      </c>
      <c r="F57" s="230"/>
      <c r="G57" s="230"/>
      <c r="H57" s="231"/>
      <c r="I57" s="232"/>
      <c r="J57" s="233"/>
      <c r="K57" s="229"/>
      <c r="L57" s="229"/>
      <c r="M57" s="292"/>
      <c r="N57" s="234">
        <f xml:space="preserve"> SUM(N48:N56)</f>
        <v>0</v>
      </c>
      <c r="O57" s="235">
        <f xml:space="preserve"> SUM(O48:O56)</f>
        <v>0</v>
      </c>
      <c r="P57" s="305">
        <f xml:space="preserve"> SUM(P48:P56)</f>
        <v>0</v>
      </c>
      <c r="Q57" s="236">
        <f xml:space="preserve"> SUM(Q48:Q56)</f>
        <v>-9190178.4745460656</v>
      </c>
      <c r="R57" s="237">
        <f xml:space="preserve"> SUM(R48:R56)</f>
        <v>-4.8311976643415644</v>
      </c>
      <c r="S57" s="315">
        <f xml:space="preserve"> SUM(S48:S56)</f>
        <v>-4.4753010457155131</v>
      </c>
      <c r="T57" s="237">
        <f xml:space="preserve"> SUM(T48:T56)</f>
        <v>-4.8389644215720571</v>
      </c>
      <c r="U57" s="315">
        <f xml:space="preserve"> SUM(U48:U56)</f>
        <v>7.7667572304931229E-3</v>
      </c>
      <c r="V57" s="229"/>
      <c r="W57" s="229"/>
      <c r="X57" s="229"/>
      <c r="Y57" s="238">
        <f xml:space="preserve"> SUM(Y48:Y56)</f>
        <v>0</v>
      </c>
      <c r="Z57" s="238">
        <f xml:space="preserve"> SUM(Z48:Z56)</f>
        <v>0</v>
      </c>
      <c r="AA57" s="229"/>
      <c r="AB57" s="239"/>
      <c r="AC57" s="239"/>
      <c r="AD57" s="240"/>
      <c r="AE57" s="241"/>
      <c r="AF57" s="242"/>
      <c r="AG57" s="243">
        <f xml:space="preserve"> SUM(AG48:AG56)</f>
        <v>-1.3473656008886828E-2</v>
      </c>
      <c r="AH57" s="331">
        <f xml:space="preserve"> SUM(AH48:AH56)</f>
        <v>-1.2480638238780501E-2</v>
      </c>
      <c r="AI57" s="257"/>
      <c r="AJ57" s="73"/>
      <c r="AK57" s="65"/>
    </row>
    <row r="58" spans="1:37" s="30" customFormat="1" ht="12" customHeight="1" x14ac:dyDescent="0.2">
      <c r="B58" s="32"/>
      <c r="C58" s="51"/>
      <c r="F58" s="38"/>
      <c r="G58" s="38"/>
      <c r="H58" s="39"/>
      <c r="I58" s="42"/>
      <c r="J58" s="18"/>
      <c r="K58" s="32"/>
      <c r="L58" s="32"/>
      <c r="M58" s="290"/>
      <c r="N58" s="99"/>
      <c r="O58" s="57"/>
      <c r="P58" s="303"/>
      <c r="Q58" s="40"/>
      <c r="R58" s="10"/>
      <c r="S58" s="311"/>
      <c r="T58" s="100"/>
      <c r="U58" s="325"/>
      <c r="V58" s="24"/>
      <c r="Y58" s="53"/>
      <c r="Z58" s="53"/>
      <c r="AA58" s="74"/>
      <c r="AB58" s="68"/>
      <c r="AC58" s="67"/>
      <c r="AD58" s="60"/>
      <c r="AE58" s="59"/>
      <c r="AF58" s="61"/>
      <c r="AG58" s="72"/>
      <c r="AH58" s="327"/>
      <c r="AI58" s="77"/>
      <c r="AJ58" s="73"/>
      <c r="AK58" s="65"/>
    </row>
    <row r="59" spans="1:37" s="30" customFormat="1" ht="12" customHeight="1" x14ac:dyDescent="0.2">
      <c r="B59" s="120">
        <v>1802</v>
      </c>
      <c r="C59" s="120"/>
      <c r="D59" s="120" t="s">
        <v>80</v>
      </c>
      <c r="E59" s="120" t="s">
        <v>212</v>
      </c>
      <c r="F59" s="121">
        <v>0</v>
      </c>
      <c r="G59" s="121">
        <v>0</v>
      </c>
      <c r="H59" s="122">
        <f>IF(OR(OR(G59="#N/A N/A",G59="#N/A Real Time"),OR(F59="#N/A N/A",F59="#N/A Real Time")),0,  G59 - F59)</f>
        <v>0</v>
      </c>
      <c r="I59" s="123">
        <f>IF(OR(F59=0,F59="#N/A N/A"),0,H59 / F59*100)</f>
        <v>0</v>
      </c>
      <c r="J59" s="124">
        <v>366200</v>
      </c>
      <c r="K59" s="120" t="str">
        <f>CONCATENATE(D850,D59, " Curncy")</f>
        <v>EURGBP Curncy</v>
      </c>
      <c r="L59" s="120">
        <f>IF(D59 = D850,1,_xll.BDP(K59,$L$11))</f>
        <v>1</v>
      </c>
      <c r="M59" s="288">
        <f>IF(D59 = D850,1,_xll.BDP(K59,$M$11)*L59)</f>
        <v>0.90110000000000001</v>
      </c>
      <c r="N59" s="126">
        <f>H59*J59*V59/M59</f>
        <v>0</v>
      </c>
      <c r="O59" s="127">
        <f>N59 / AA773</f>
        <v>0</v>
      </c>
      <c r="P59" s="301">
        <f>N59 / AA850</f>
        <v>0</v>
      </c>
      <c r="Q59" s="128">
        <f>IF(J59=0,0,G59*J59*V59/M59)</f>
        <v>0</v>
      </c>
      <c r="R59" s="129">
        <f>Q59 / AA773*100</f>
        <v>0</v>
      </c>
      <c r="S59" s="312">
        <f>Q59 / AA850*100</f>
        <v>0</v>
      </c>
      <c r="T59" s="129">
        <f>IF(S59&lt;0,R59,0)</f>
        <v>0</v>
      </c>
      <c r="U59" s="312">
        <f>IF(S59&gt;0,R59,0)</f>
        <v>0</v>
      </c>
      <c r="V59" s="120">
        <f>IF(EXACT(D59,UPPER(D59)),1,0.01)/X59</f>
        <v>1</v>
      </c>
      <c r="W59" s="120">
        <v>1</v>
      </c>
      <c r="X59" s="120">
        <v>1</v>
      </c>
      <c r="Y59" s="127">
        <f>IF(AND(S59&lt;0,O59&gt;0),O59,0)</f>
        <v>0</v>
      </c>
      <c r="Z59" s="127">
        <f>IF(AND(S59&gt;0,O59&gt;0),O59,0)</f>
        <v>0</v>
      </c>
      <c r="AA59" s="74"/>
      <c r="AB59" s="130">
        <v>0</v>
      </c>
      <c r="AC59" s="130">
        <f>IF(OR(OR(F59="#N/A N/A",F59="#N/A Real Time"),OR(AB59="#N/A N/A",AB59="#N/A Real Time")),0,  F59 - AB59)</f>
        <v>0</v>
      </c>
      <c r="AD59" s="177">
        <f>IF(OR(AB59=0,AB59="#N/A N/A"),0,AC59 / AB59*100)</f>
        <v>0</v>
      </c>
      <c r="AE59" s="132">
        <v>366200</v>
      </c>
      <c r="AF59" s="133">
        <f>IF(D59 = D850,1,_xll.BDP(K59,$AF$11)*L59)</f>
        <v>0.89554</v>
      </c>
      <c r="AG59" s="134">
        <f>AC59*AE59*V59/AF59 / AI773</f>
        <v>0</v>
      </c>
      <c r="AH59" s="328">
        <f>AC59*AE59*V59/AF59 / AI850</f>
        <v>0</v>
      </c>
      <c r="AI59" s="77"/>
      <c r="AJ59" s="73"/>
      <c r="AK59" s="65"/>
    </row>
    <row r="60" spans="1:37" s="30" customFormat="1" ht="12" customHeight="1" x14ac:dyDescent="0.2">
      <c r="A60" s="102" t="s">
        <v>274</v>
      </c>
      <c r="B60" s="102"/>
      <c r="C60" s="102"/>
      <c r="D60" s="102"/>
      <c r="E60" s="102" t="s">
        <v>211</v>
      </c>
      <c r="F60" s="136"/>
      <c r="G60" s="136"/>
      <c r="H60" s="137"/>
      <c r="I60" s="138"/>
      <c r="J60" s="139"/>
      <c r="K60" s="102"/>
      <c r="L60" s="102"/>
      <c r="M60" s="289"/>
      <c r="N60" s="158">
        <f t="shared" ref="N60:U60" si="37" xml:space="preserve"> SUM(N58:N59)</f>
        <v>0</v>
      </c>
      <c r="O60" s="140">
        <f t="shared" si="37"/>
        <v>0</v>
      </c>
      <c r="P60" s="302">
        <f t="shared" si="37"/>
        <v>0</v>
      </c>
      <c r="Q60" s="141">
        <f t="shared" si="37"/>
        <v>0</v>
      </c>
      <c r="R60" s="142">
        <f t="shared" si="37"/>
        <v>0</v>
      </c>
      <c r="S60" s="313">
        <f t="shared" si="37"/>
        <v>0</v>
      </c>
      <c r="T60" s="142">
        <f t="shared" si="37"/>
        <v>0</v>
      </c>
      <c r="U60" s="313">
        <f t="shared" si="37"/>
        <v>0</v>
      </c>
      <c r="V60" s="102"/>
      <c r="W60" s="102"/>
      <c r="X60" s="102"/>
      <c r="Y60" s="143">
        <f xml:space="preserve"> SUM(Y58:Y59)</f>
        <v>0</v>
      </c>
      <c r="Z60" s="143">
        <f xml:space="preserve"> SUM(Z58:Z59)</f>
        <v>0</v>
      </c>
      <c r="AA60" s="102"/>
      <c r="AB60" s="144"/>
      <c r="AC60" s="144"/>
      <c r="AD60" s="178"/>
      <c r="AE60" s="145"/>
      <c r="AF60" s="146"/>
      <c r="AG60" s="147">
        <f xml:space="preserve"> SUM(AG58:AG59)</f>
        <v>0</v>
      </c>
      <c r="AH60" s="329">
        <f xml:space="preserve"> SUM(AH58:AH59)</f>
        <v>0</v>
      </c>
      <c r="AI60" s="208"/>
      <c r="AJ60" s="73"/>
      <c r="AK60" s="65"/>
    </row>
    <row r="61" spans="1:37" s="30" customFormat="1" ht="12" customHeight="1" x14ac:dyDescent="0.2">
      <c r="B61" s="32"/>
      <c r="C61" s="51"/>
      <c r="F61" s="38"/>
      <c r="G61" s="38"/>
      <c r="H61" s="39"/>
      <c r="I61" s="42"/>
      <c r="J61" s="18"/>
      <c r="K61" s="32"/>
      <c r="L61" s="32"/>
      <c r="M61" s="290"/>
      <c r="N61" s="99"/>
      <c r="O61" s="57"/>
      <c r="P61" s="303"/>
      <c r="Q61" s="40"/>
      <c r="R61" s="10"/>
      <c r="S61" s="311"/>
      <c r="T61" s="100"/>
      <c r="U61" s="325"/>
      <c r="V61" s="24"/>
      <c r="Y61" s="53"/>
      <c r="Z61" s="53"/>
      <c r="AA61" s="74"/>
      <c r="AB61" s="68"/>
      <c r="AC61" s="67"/>
      <c r="AD61" s="60"/>
      <c r="AE61" s="59"/>
      <c r="AF61" s="61"/>
      <c r="AG61" s="72"/>
      <c r="AH61" s="327"/>
      <c r="AI61" s="77"/>
      <c r="AJ61" s="73"/>
      <c r="AK61" s="65"/>
    </row>
    <row r="62" spans="1:37" s="30" customFormat="1" ht="12" customHeight="1" x14ac:dyDescent="0.2">
      <c r="B62" s="120">
        <v>27226</v>
      </c>
      <c r="C62" s="120" t="s">
        <v>210</v>
      </c>
      <c r="D62" s="120" t="str">
        <f>_xll.BDP(C62,$D$11)</f>
        <v>DKK</v>
      </c>
      <c r="E62" s="120" t="s">
        <v>336</v>
      </c>
      <c r="F62" s="121">
        <f>_xll.BDP(C62,$F$11)</f>
        <v>240.6</v>
      </c>
      <c r="G62" s="121">
        <f>_xll.BDP(C62,$G$11)</f>
        <v>242.8</v>
      </c>
      <c r="H62" s="122">
        <f t="shared" ref="H62:H70" si="38">IF(OR(OR(G62="#N/A N/A",G62="#N/A Real Time"),OR(F62="#N/A N/A",F62="#N/A Real Time")),0,  G62 - F62)</f>
        <v>2.2000000000000171</v>
      </c>
      <c r="I62" s="123">
        <f t="shared" ref="I62:I70" si="39">IF(OR(F62=0,F62="#N/A N/A"),0,H62 / F62*100)</f>
        <v>0.91438071487947514</v>
      </c>
      <c r="J62" s="124">
        <v>0</v>
      </c>
      <c r="K62" s="120" t="str">
        <f>CONCATENATE(D850,D62, " Curncy")</f>
        <v>EURDKK Curncy</v>
      </c>
      <c r="L62" s="120">
        <f>IF(D62 = D850,1,_xll.BDP(K62,$L$11))</f>
        <v>1</v>
      </c>
      <c r="M62" s="288">
        <f>IF(D62 = D850,1,_xll.BDP(K62,$M$11)*L62)</f>
        <v>7.4542999999999999</v>
      </c>
      <c r="N62" s="126">
        <f t="shared" ref="N62:N70" si="40">H62*J62*V62/M62</f>
        <v>0</v>
      </c>
      <c r="O62" s="127">
        <f>N62 / AA773</f>
        <v>0</v>
      </c>
      <c r="P62" s="301">
        <f>N62 / AA850</f>
        <v>0</v>
      </c>
      <c r="Q62" s="128">
        <f t="shared" ref="Q62:Q70" si="41">IF(J62=0,0,G62*J62*V62/M62)</f>
        <v>0</v>
      </c>
      <c r="R62" s="129">
        <f>Q62 / AA773*100</f>
        <v>0</v>
      </c>
      <c r="S62" s="312">
        <f>Q62 / AA850*100</f>
        <v>0</v>
      </c>
      <c r="T62" s="129">
        <f t="shared" ref="T62:T70" si="42">IF(S62&lt;0,R62,0)</f>
        <v>0</v>
      </c>
      <c r="U62" s="312">
        <f t="shared" ref="U62:U70" si="43">IF(S62&gt;0,R62,0)</f>
        <v>0</v>
      </c>
      <c r="V62" s="120">
        <f t="shared" ref="V62:V70" si="44">IF(EXACT(D62,UPPER(D62)),1,0.01)/X62</f>
        <v>1</v>
      </c>
      <c r="W62" s="120">
        <v>0</v>
      </c>
      <c r="X62" s="120">
        <v>1</v>
      </c>
      <c r="Y62" s="127">
        <f t="shared" ref="Y62:Y70" si="45">IF(AND(S62&lt;0,O62&gt;0),O62,0)</f>
        <v>0</v>
      </c>
      <c r="Z62" s="127">
        <f t="shared" ref="Z62:Z70" si="46">IF(AND(S62&gt;0,O62&gt;0),O62,0)</f>
        <v>0</v>
      </c>
      <c r="AA62" s="74"/>
      <c r="AB62" s="130">
        <f>_xll.BDH(C62,$AB$11,$D$1,$D$1)</f>
        <v>261.8</v>
      </c>
      <c r="AC62" s="130">
        <f t="shared" ref="AC62:AC70" si="47">IF(OR(OR(F62="#N/A N/A",F62="#N/A Real Time"),OR(AB62="#N/A N/A",AB62="#N/A Real Time")),0,  F62 - AB62)</f>
        <v>-21.200000000000017</v>
      </c>
      <c r="AD62" s="177">
        <f t="shared" ref="AD62:AD70" si="48">IF(OR(AB62=0,AB62="#N/A N/A"),0,AC62 / AB62*100)</f>
        <v>-8.0977845683728091</v>
      </c>
      <c r="AE62" s="132">
        <v>0</v>
      </c>
      <c r="AF62" s="133">
        <f>IF(D62 = D850,1,_xll.BDP(K62,$AF$11)*L62)</f>
        <v>7.4554999999999998</v>
      </c>
      <c r="AG62" s="134">
        <f>AC62*AE62*V62/AF62 / AI773</f>
        <v>0</v>
      </c>
      <c r="AH62" s="328">
        <f>AC62*AE62*V62/AF62 / AI850</f>
        <v>0</v>
      </c>
      <c r="AI62" s="77"/>
      <c r="AJ62" s="73"/>
      <c r="AK62" s="65"/>
    </row>
    <row r="63" spans="1:37" s="30" customFormat="1" ht="12" customHeight="1" x14ac:dyDescent="0.2">
      <c r="B63" s="120">
        <v>22805</v>
      </c>
      <c r="C63" s="120" t="s">
        <v>521</v>
      </c>
      <c r="D63" s="120" t="str">
        <f>_xll.BDP(C63,$D$11)</f>
        <v>DKK</v>
      </c>
      <c r="E63" s="120" t="s">
        <v>545</v>
      </c>
      <c r="F63" s="121">
        <f>_xll.BDP(C63,$F$11)</f>
        <v>687.4</v>
      </c>
      <c r="G63" s="121">
        <f>_xll.BDP(C63,$G$11)</f>
        <v>688.2</v>
      </c>
      <c r="H63" s="122">
        <f t="shared" si="38"/>
        <v>0.80000000000006821</v>
      </c>
      <c r="I63" s="123">
        <f t="shared" si="39"/>
        <v>0.1163805644457475</v>
      </c>
      <c r="J63" s="124">
        <v>0</v>
      </c>
      <c r="K63" s="120" t="str">
        <f>CONCATENATE(D850,D63, " Curncy")</f>
        <v>EURDKK Curncy</v>
      </c>
      <c r="L63" s="120">
        <f>IF(D63 = D850,1,_xll.BDP(K63,$L$11))</f>
        <v>1</v>
      </c>
      <c r="M63" s="288">
        <f>IF(D63 = D850,1,_xll.BDP(K63,$M$11)*L63)</f>
        <v>7.4542999999999999</v>
      </c>
      <c r="N63" s="126">
        <f t="shared" si="40"/>
        <v>0</v>
      </c>
      <c r="O63" s="127">
        <f>N63 / AA773</f>
        <v>0</v>
      </c>
      <c r="P63" s="301">
        <f>N63 / AA850</f>
        <v>0</v>
      </c>
      <c r="Q63" s="128">
        <f t="shared" si="41"/>
        <v>0</v>
      </c>
      <c r="R63" s="129">
        <f>Q63 / AA773*100</f>
        <v>0</v>
      </c>
      <c r="S63" s="312">
        <f>Q63 / AA850*100</f>
        <v>0</v>
      </c>
      <c r="T63" s="129">
        <f t="shared" si="42"/>
        <v>0</v>
      </c>
      <c r="U63" s="312">
        <f t="shared" si="43"/>
        <v>0</v>
      </c>
      <c r="V63" s="120">
        <f t="shared" si="44"/>
        <v>1</v>
      </c>
      <c r="W63" s="120">
        <v>0</v>
      </c>
      <c r="X63" s="120">
        <v>1</v>
      </c>
      <c r="Y63" s="127">
        <f t="shared" si="45"/>
        <v>0</v>
      </c>
      <c r="Z63" s="127">
        <f t="shared" si="46"/>
        <v>0</v>
      </c>
      <c r="AA63" s="74"/>
      <c r="AB63" s="130">
        <f>_xll.BDH(C63,$AB$11,$D$1,$D$1)</f>
        <v>666.4</v>
      </c>
      <c r="AC63" s="130">
        <f t="shared" si="47"/>
        <v>21</v>
      </c>
      <c r="AD63" s="177">
        <f t="shared" si="48"/>
        <v>3.1512605042016806</v>
      </c>
      <c r="AE63" s="132">
        <v>0</v>
      </c>
      <c r="AF63" s="133">
        <f>IF(D63 = D850,1,_xll.BDP(K63,$AF$11)*L63)</f>
        <v>7.4554999999999998</v>
      </c>
      <c r="AG63" s="134">
        <f>AC63*AE63*V63/AF63 / AI773</f>
        <v>0</v>
      </c>
      <c r="AH63" s="328">
        <f>AC63*AE63*V63/AF63 / AI850</f>
        <v>0</v>
      </c>
      <c r="AI63" s="77"/>
      <c r="AJ63" s="73"/>
      <c r="AK63" s="65"/>
    </row>
    <row r="64" spans="1:37" s="30" customFormat="1" ht="12" customHeight="1" x14ac:dyDescent="0.2">
      <c r="B64" s="120">
        <v>2982</v>
      </c>
      <c r="C64" s="120" t="s">
        <v>522</v>
      </c>
      <c r="D64" s="120" t="str">
        <f>_xll.BDP(C64,$D$11)</f>
        <v>DKK</v>
      </c>
      <c r="E64" s="120" t="s">
        <v>546</v>
      </c>
      <c r="F64" s="121">
        <f>_xll.BDP(C64,$F$11)</f>
        <v>188.95</v>
      </c>
      <c r="G64" s="121">
        <f>_xll.BDP(C64,$G$11)</f>
        <v>189</v>
      </c>
      <c r="H64" s="122">
        <f t="shared" si="38"/>
        <v>5.0000000000011369E-2</v>
      </c>
      <c r="I64" s="123">
        <f t="shared" si="39"/>
        <v>2.6462026991273545E-2</v>
      </c>
      <c r="J64" s="124">
        <v>0</v>
      </c>
      <c r="K64" s="120" t="str">
        <f>CONCATENATE(D850,D64, " Curncy")</f>
        <v>EURDKK Curncy</v>
      </c>
      <c r="L64" s="120">
        <f>IF(D64 = D850,1,_xll.BDP(K64,$L$11))</f>
        <v>1</v>
      </c>
      <c r="M64" s="288">
        <f>IF(D64 = D850,1,_xll.BDP(K64,$M$11)*L64)</f>
        <v>7.4542999999999999</v>
      </c>
      <c r="N64" s="126">
        <f t="shared" si="40"/>
        <v>0</v>
      </c>
      <c r="O64" s="127">
        <f>N64 / AA773</f>
        <v>0</v>
      </c>
      <c r="P64" s="301">
        <f>N64 / AA850</f>
        <v>0</v>
      </c>
      <c r="Q64" s="128">
        <f t="shared" si="41"/>
        <v>0</v>
      </c>
      <c r="R64" s="129">
        <f>Q64 / AA773*100</f>
        <v>0</v>
      </c>
      <c r="S64" s="312">
        <f>Q64 / AA850*100</f>
        <v>0</v>
      </c>
      <c r="T64" s="129">
        <f t="shared" si="42"/>
        <v>0</v>
      </c>
      <c r="U64" s="312">
        <f t="shared" si="43"/>
        <v>0</v>
      </c>
      <c r="V64" s="120">
        <f t="shared" si="44"/>
        <v>1</v>
      </c>
      <c r="W64" s="120">
        <v>0</v>
      </c>
      <c r="X64" s="120">
        <v>1</v>
      </c>
      <c r="Y64" s="127">
        <f t="shared" si="45"/>
        <v>0</v>
      </c>
      <c r="Z64" s="127">
        <f t="shared" si="46"/>
        <v>0</v>
      </c>
      <c r="AA64" s="74"/>
      <c r="AB64" s="130">
        <f>_xll.BDH(C64,$AB$11,$D$1,$D$1)</f>
        <v>183.9</v>
      </c>
      <c r="AC64" s="130">
        <f t="shared" si="47"/>
        <v>5.0499999999999829</v>
      </c>
      <c r="AD64" s="177">
        <f t="shared" si="48"/>
        <v>2.7460576400217414</v>
      </c>
      <c r="AE64" s="132">
        <v>0</v>
      </c>
      <c r="AF64" s="133">
        <f>IF(D64 = D850,1,_xll.BDP(K64,$AF$11)*L64)</f>
        <v>7.4554999999999998</v>
      </c>
      <c r="AG64" s="134">
        <f>AC64*AE64*V64/AF64 / AI773</f>
        <v>0</v>
      </c>
      <c r="AH64" s="328">
        <f>AC64*AE64*V64/AF64 / AI850</f>
        <v>0</v>
      </c>
      <c r="AI64" s="77"/>
      <c r="AJ64" s="73"/>
      <c r="AK64" s="65"/>
    </row>
    <row r="65" spans="1:37" s="30" customFormat="1" ht="12" customHeight="1" x14ac:dyDescent="0.2">
      <c r="B65" s="120">
        <v>7096</v>
      </c>
      <c r="C65" s="120" t="s">
        <v>523</v>
      </c>
      <c r="D65" s="120" t="str">
        <f>_xll.BDP(C65,$D$11)</f>
        <v>DKK</v>
      </c>
      <c r="E65" s="120" t="s">
        <v>547</v>
      </c>
      <c r="F65" s="121">
        <f>_xll.BDP(C65,$F$11)</f>
        <v>333.1</v>
      </c>
      <c r="G65" s="121">
        <f>_xll.BDP(C65,$G$11)</f>
        <v>337.1001</v>
      </c>
      <c r="H65" s="122">
        <f t="shared" si="38"/>
        <v>4.0000999999999749</v>
      </c>
      <c r="I65" s="123">
        <f t="shared" si="39"/>
        <v>1.2008706094265911</v>
      </c>
      <c r="J65" s="124">
        <v>0</v>
      </c>
      <c r="K65" s="120" t="str">
        <f>CONCATENATE(D850,D65, " Curncy")</f>
        <v>EURDKK Curncy</v>
      </c>
      <c r="L65" s="120">
        <f>IF(D65 = D850,1,_xll.BDP(K65,$L$11))</f>
        <v>1</v>
      </c>
      <c r="M65" s="288">
        <f>IF(D65 = D850,1,_xll.BDP(K65,$M$11)*L65)</f>
        <v>7.4542999999999999</v>
      </c>
      <c r="N65" s="126">
        <f t="shared" si="40"/>
        <v>0</v>
      </c>
      <c r="O65" s="127">
        <f>N65 / AA773</f>
        <v>0</v>
      </c>
      <c r="P65" s="301">
        <f>N65 / AA850</f>
        <v>0</v>
      </c>
      <c r="Q65" s="128">
        <f t="shared" si="41"/>
        <v>0</v>
      </c>
      <c r="R65" s="129">
        <f>Q65 / AA773*100</f>
        <v>0</v>
      </c>
      <c r="S65" s="312">
        <f>Q65 / AA850*100</f>
        <v>0</v>
      </c>
      <c r="T65" s="129">
        <f t="shared" si="42"/>
        <v>0</v>
      </c>
      <c r="U65" s="312">
        <f t="shared" si="43"/>
        <v>0</v>
      </c>
      <c r="V65" s="120">
        <f t="shared" si="44"/>
        <v>1</v>
      </c>
      <c r="W65" s="120">
        <v>0</v>
      </c>
      <c r="X65" s="120">
        <v>1</v>
      </c>
      <c r="Y65" s="127">
        <f t="shared" si="45"/>
        <v>0</v>
      </c>
      <c r="Z65" s="127">
        <f t="shared" si="46"/>
        <v>0</v>
      </c>
      <c r="AA65" s="74"/>
      <c r="AB65" s="130">
        <f>_xll.BDH(C65,$AB$11,$D$1,$D$1)</f>
        <v>321.5</v>
      </c>
      <c r="AC65" s="130">
        <f t="shared" si="47"/>
        <v>11.600000000000023</v>
      </c>
      <c r="AD65" s="177">
        <f t="shared" si="48"/>
        <v>3.6080870917573939</v>
      </c>
      <c r="AE65" s="132">
        <v>0</v>
      </c>
      <c r="AF65" s="133">
        <f>IF(D65 = D850,1,_xll.BDP(K65,$AF$11)*L65)</f>
        <v>7.4554999999999998</v>
      </c>
      <c r="AG65" s="134">
        <f>AC65*AE65*V65/AF65 / AI773</f>
        <v>0</v>
      </c>
      <c r="AH65" s="328">
        <f>AC65*AE65*V65/AF65 / AI850</f>
        <v>0</v>
      </c>
      <c r="AI65" s="77"/>
      <c r="AJ65" s="73"/>
      <c r="AK65" s="65"/>
    </row>
    <row r="66" spans="1:37" s="30" customFormat="1" x14ac:dyDescent="0.2">
      <c r="B66" s="120">
        <v>1537</v>
      </c>
      <c r="C66" s="120" t="s">
        <v>524</v>
      </c>
      <c r="D66" s="120" t="str">
        <f>_xll.BDP(C66,$D$11)</f>
        <v>DKK</v>
      </c>
      <c r="E66" s="120" t="s">
        <v>548</v>
      </c>
      <c r="F66" s="121">
        <f>_xll.BDP(C66,$F$11)</f>
        <v>314.75</v>
      </c>
      <c r="G66" s="121">
        <f>_xll.BDP(C66,$G$11)</f>
        <v>313.05</v>
      </c>
      <c r="H66" s="122">
        <f t="shared" si="38"/>
        <v>-1.6999999999999886</v>
      </c>
      <c r="I66" s="123">
        <f t="shared" si="39"/>
        <v>-0.54011119936457141</v>
      </c>
      <c r="J66" s="124">
        <v>0</v>
      </c>
      <c r="K66" s="120" t="str">
        <f>CONCATENATE(D850,D66, " Curncy")</f>
        <v>EURDKK Curncy</v>
      </c>
      <c r="L66" s="120">
        <f>IF(D66 = D850,1,_xll.BDP(K66,$L$11))</f>
        <v>1</v>
      </c>
      <c r="M66" s="288">
        <f>IF(D66 = D850,1,_xll.BDP(K66,$M$11)*L66)</f>
        <v>7.4542999999999999</v>
      </c>
      <c r="N66" s="126">
        <f t="shared" si="40"/>
        <v>0</v>
      </c>
      <c r="O66" s="127">
        <f>N66 / AA773</f>
        <v>0</v>
      </c>
      <c r="P66" s="301">
        <f>N66 / AA850</f>
        <v>0</v>
      </c>
      <c r="Q66" s="128">
        <f t="shared" si="41"/>
        <v>0</v>
      </c>
      <c r="R66" s="129">
        <f>Q66 / AA773*100</f>
        <v>0</v>
      </c>
      <c r="S66" s="312">
        <f>Q66 / AA850*100</f>
        <v>0</v>
      </c>
      <c r="T66" s="129">
        <f t="shared" si="42"/>
        <v>0</v>
      </c>
      <c r="U66" s="312">
        <f t="shared" si="43"/>
        <v>0</v>
      </c>
      <c r="V66" s="120">
        <f t="shared" si="44"/>
        <v>1</v>
      </c>
      <c r="W66" s="120">
        <v>0</v>
      </c>
      <c r="X66" s="120">
        <v>1</v>
      </c>
      <c r="Y66" s="127">
        <f t="shared" si="45"/>
        <v>0</v>
      </c>
      <c r="Z66" s="127">
        <f t="shared" si="46"/>
        <v>0</v>
      </c>
      <c r="AA66" s="74"/>
      <c r="AB66" s="130">
        <f>_xll.BDH(C66,$AB$11,$D$1,$D$1)</f>
        <v>308.3</v>
      </c>
      <c r="AC66" s="130">
        <f t="shared" si="47"/>
        <v>6.4499999999999886</v>
      </c>
      <c r="AD66" s="177">
        <f t="shared" si="48"/>
        <v>2.0921180668180308</v>
      </c>
      <c r="AE66" s="132">
        <v>0</v>
      </c>
      <c r="AF66" s="133">
        <f>IF(D66 = D850,1,_xll.BDP(K66,$AF$11)*L66)</f>
        <v>7.4554999999999998</v>
      </c>
      <c r="AG66" s="134">
        <f>AC66*AE66*V66/AF66 / AI773</f>
        <v>0</v>
      </c>
      <c r="AH66" s="328">
        <f>AC66*AE66*V66/AF66 / AI850</f>
        <v>0</v>
      </c>
      <c r="AI66" s="77"/>
      <c r="AJ66" s="73"/>
      <c r="AK66" s="65"/>
    </row>
    <row r="67" spans="1:37" s="30" customFormat="1" ht="12" customHeight="1" x14ac:dyDescent="0.2">
      <c r="B67" s="120">
        <v>6813</v>
      </c>
      <c r="C67" s="120" t="s">
        <v>525</v>
      </c>
      <c r="D67" s="120" t="str">
        <f>_xll.BDP(C67,$D$11)</f>
        <v>DKK</v>
      </c>
      <c r="E67" s="120" t="s">
        <v>549</v>
      </c>
      <c r="F67" s="121" t="str">
        <f>_xll.BDP(C67,$F$11)</f>
        <v>#N/A N/A</v>
      </c>
      <c r="G67" s="121" t="str">
        <f>_xll.BDP(C67,$G$11)</f>
        <v>#N/A Real Time</v>
      </c>
      <c r="H67" s="122">
        <f t="shared" si="38"/>
        <v>0</v>
      </c>
      <c r="I67" s="123">
        <f t="shared" si="39"/>
        <v>0</v>
      </c>
      <c r="J67" s="124">
        <v>0</v>
      </c>
      <c r="K67" s="120" t="str">
        <f>CONCATENATE(D850,D67, " Curncy")</f>
        <v>EURDKK Curncy</v>
      </c>
      <c r="L67" s="120">
        <f>IF(D67 = D850,1,_xll.BDP(K67,$L$11))</f>
        <v>1</v>
      </c>
      <c r="M67" s="288">
        <f>IF(D67 = D850,1,_xll.BDP(K67,$M$11)*L67)</f>
        <v>7.4542999999999999</v>
      </c>
      <c r="N67" s="126">
        <f t="shared" si="40"/>
        <v>0</v>
      </c>
      <c r="O67" s="127">
        <f>N67 / AA773</f>
        <v>0</v>
      </c>
      <c r="P67" s="301">
        <f>N67 / AA850</f>
        <v>0</v>
      </c>
      <c r="Q67" s="128">
        <f t="shared" si="41"/>
        <v>0</v>
      </c>
      <c r="R67" s="129">
        <f>Q67 / AA773*100</f>
        <v>0</v>
      </c>
      <c r="S67" s="312">
        <f>Q67 / AA850*100</f>
        <v>0</v>
      </c>
      <c r="T67" s="129">
        <f t="shared" si="42"/>
        <v>0</v>
      </c>
      <c r="U67" s="312">
        <f t="shared" si="43"/>
        <v>0</v>
      </c>
      <c r="V67" s="120">
        <f t="shared" si="44"/>
        <v>1</v>
      </c>
      <c r="W67" s="120">
        <v>0</v>
      </c>
      <c r="X67" s="120">
        <v>1</v>
      </c>
      <c r="Y67" s="127">
        <f t="shared" si="45"/>
        <v>0</v>
      </c>
      <c r="Z67" s="127">
        <f t="shared" si="46"/>
        <v>0</v>
      </c>
      <c r="AA67" s="74"/>
      <c r="AB67" s="130" t="str">
        <f>_xll.BDH(C67,$AB$11,$D$1,$D$1)</f>
        <v>#N/A N/A</v>
      </c>
      <c r="AC67" s="130">
        <f t="shared" si="47"/>
        <v>0</v>
      </c>
      <c r="AD67" s="177">
        <f t="shared" si="48"/>
        <v>0</v>
      </c>
      <c r="AE67" s="132">
        <v>0</v>
      </c>
      <c r="AF67" s="133">
        <f>IF(D67 = D850,1,_xll.BDP(K67,$AF$11)*L67)</f>
        <v>7.4554999999999998</v>
      </c>
      <c r="AG67" s="134">
        <f>AC67*AE67*V67/AF67 / AI773</f>
        <v>0</v>
      </c>
      <c r="AH67" s="328">
        <f>AC67*AE67*V67/AF67 / AI850</f>
        <v>0</v>
      </c>
      <c r="AI67" s="77"/>
      <c r="AJ67" s="73"/>
      <c r="AK67" s="65"/>
    </row>
    <row r="68" spans="1:37" s="30" customFormat="1" ht="12" customHeight="1" x14ac:dyDescent="0.2">
      <c r="B68" s="120">
        <v>2135</v>
      </c>
      <c r="C68" s="120" t="s">
        <v>526</v>
      </c>
      <c r="D68" s="120" t="str">
        <f>_xll.BDP(C68,$D$11)</f>
        <v>DKK</v>
      </c>
      <c r="E68" s="120" t="s">
        <v>550</v>
      </c>
      <c r="F68" s="121">
        <f>_xll.BDP(C68,$F$11)</f>
        <v>275.60000000000002</v>
      </c>
      <c r="G68" s="121">
        <f>_xll.BDP(C68,$G$11)</f>
        <v>275.2</v>
      </c>
      <c r="H68" s="122">
        <f t="shared" si="38"/>
        <v>-0.40000000000003411</v>
      </c>
      <c r="I68" s="123">
        <f t="shared" si="39"/>
        <v>-0.14513788098694996</v>
      </c>
      <c r="J68" s="124">
        <v>0</v>
      </c>
      <c r="K68" s="120" t="str">
        <f>CONCATENATE(D850,D68, " Curncy")</f>
        <v>EURDKK Curncy</v>
      </c>
      <c r="L68" s="120">
        <f>IF(D68 = D850,1,_xll.BDP(K68,$L$11))</f>
        <v>1</v>
      </c>
      <c r="M68" s="288">
        <f>IF(D68 = D850,1,_xll.BDP(K68,$M$11)*L68)</f>
        <v>7.4542999999999999</v>
      </c>
      <c r="N68" s="126">
        <f t="shared" si="40"/>
        <v>0</v>
      </c>
      <c r="O68" s="127">
        <f>N68 / AA773</f>
        <v>0</v>
      </c>
      <c r="P68" s="301">
        <f>N68 / AA850</f>
        <v>0</v>
      </c>
      <c r="Q68" s="128">
        <f t="shared" si="41"/>
        <v>0</v>
      </c>
      <c r="R68" s="129">
        <f>Q68 / AA773*100</f>
        <v>0</v>
      </c>
      <c r="S68" s="312">
        <f>Q68 / AA850*100</f>
        <v>0</v>
      </c>
      <c r="T68" s="129">
        <f t="shared" si="42"/>
        <v>0</v>
      </c>
      <c r="U68" s="312">
        <f t="shared" si="43"/>
        <v>0</v>
      </c>
      <c r="V68" s="120">
        <f t="shared" si="44"/>
        <v>1</v>
      </c>
      <c r="W68" s="120">
        <v>0</v>
      </c>
      <c r="X68" s="120">
        <v>1</v>
      </c>
      <c r="Y68" s="127">
        <f t="shared" si="45"/>
        <v>0</v>
      </c>
      <c r="Z68" s="127">
        <f t="shared" si="46"/>
        <v>0</v>
      </c>
      <c r="AA68" s="74"/>
      <c r="AB68" s="130">
        <f>_xll.BDH(C68,$AB$11,$D$1,$D$1)</f>
        <v>280</v>
      </c>
      <c r="AC68" s="130">
        <f t="shared" si="47"/>
        <v>-4.3999999999999773</v>
      </c>
      <c r="AD68" s="177">
        <f t="shared" si="48"/>
        <v>-1.5714285714285632</v>
      </c>
      <c r="AE68" s="132">
        <v>0</v>
      </c>
      <c r="AF68" s="133">
        <f>IF(D68 = D850,1,_xll.BDP(K68,$AF$11)*L68)</f>
        <v>7.4554999999999998</v>
      </c>
      <c r="AG68" s="134">
        <f>AC68*AE68*V68/AF68 / AI773</f>
        <v>0</v>
      </c>
      <c r="AH68" s="328">
        <f>AC68*AE68*V68/AF68 / AI850</f>
        <v>0</v>
      </c>
      <c r="AI68" s="77"/>
      <c r="AJ68" s="73"/>
      <c r="AK68" s="65"/>
    </row>
    <row r="69" spans="1:37" s="30" customFormat="1" ht="12" customHeight="1" x14ac:dyDescent="0.2">
      <c r="B69" s="120">
        <v>2041</v>
      </c>
      <c r="C69" s="120" t="s">
        <v>527</v>
      </c>
      <c r="D69" s="120" t="str">
        <f>_xll.BDP(C69,$D$11)</f>
        <v>DKK</v>
      </c>
      <c r="E69" s="120" t="s">
        <v>551</v>
      </c>
      <c r="F69" s="121">
        <f>_xll.BDP(C69,$F$11)</f>
        <v>447.5</v>
      </c>
      <c r="G69" s="121">
        <f>_xll.BDP(C69,$G$11)</f>
        <v>444.2</v>
      </c>
      <c r="H69" s="122">
        <f t="shared" si="38"/>
        <v>-3.3000000000000114</v>
      </c>
      <c r="I69" s="123">
        <f t="shared" si="39"/>
        <v>-0.73743016759776792</v>
      </c>
      <c r="J69" s="124">
        <v>0</v>
      </c>
      <c r="K69" s="120" t="str">
        <f>CONCATENATE(D850,D69, " Curncy")</f>
        <v>EURDKK Curncy</v>
      </c>
      <c r="L69" s="120">
        <f>IF(D69 = D850,1,_xll.BDP(K69,$L$11))</f>
        <v>1</v>
      </c>
      <c r="M69" s="288">
        <f>IF(D69 = D850,1,_xll.BDP(K69,$M$11)*L69)</f>
        <v>7.4542999999999999</v>
      </c>
      <c r="N69" s="126">
        <f t="shared" si="40"/>
        <v>0</v>
      </c>
      <c r="O69" s="127">
        <f>N69 / AA773</f>
        <v>0</v>
      </c>
      <c r="P69" s="301">
        <f>N69 / AA850</f>
        <v>0</v>
      </c>
      <c r="Q69" s="128">
        <f t="shared" si="41"/>
        <v>0</v>
      </c>
      <c r="R69" s="129">
        <f>Q69 / AA773*100</f>
        <v>0</v>
      </c>
      <c r="S69" s="312">
        <f>Q69 / AA850*100</f>
        <v>0</v>
      </c>
      <c r="T69" s="129">
        <f t="shared" si="42"/>
        <v>0</v>
      </c>
      <c r="U69" s="312">
        <f t="shared" si="43"/>
        <v>0</v>
      </c>
      <c r="V69" s="120">
        <f t="shared" si="44"/>
        <v>1</v>
      </c>
      <c r="W69" s="120">
        <v>0</v>
      </c>
      <c r="X69" s="120">
        <v>1</v>
      </c>
      <c r="Y69" s="127">
        <f t="shared" si="45"/>
        <v>0</v>
      </c>
      <c r="Z69" s="127">
        <f t="shared" si="46"/>
        <v>0</v>
      </c>
      <c r="AA69" s="74"/>
      <c r="AB69" s="130">
        <f>_xll.BDH(C69,$AB$11,$D$1,$D$1)</f>
        <v>402.3</v>
      </c>
      <c r="AC69" s="130">
        <f t="shared" si="47"/>
        <v>45.199999999999989</v>
      </c>
      <c r="AD69" s="177">
        <f t="shared" si="48"/>
        <v>11.235396470295795</v>
      </c>
      <c r="AE69" s="132">
        <v>0</v>
      </c>
      <c r="AF69" s="133">
        <f>IF(D69 = D850,1,_xll.BDP(K69,$AF$11)*L69)</f>
        <v>7.4554999999999998</v>
      </c>
      <c r="AG69" s="134">
        <f>AC69*AE69*V69/AF69 / AI773</f>
        <v>0</v>
      </c>
      <c r="AH69" s="328">
        <f>AC69*AE69*V69/AF69 / AI850</f>
        <v>0</v>
      </c>
      <c r="AI69" s="77"/>
      <c r="AJ69" s="73"/>
      <c r="AK69" s="65"/>
    </row>
    <row r="70" spans="1:37" s="30" customFormat="1" ht="12" customHeight="1" x14ac:dyDescent="0.2">
      <c r="B70" s="120">
        <v>22608</v>
      </c>
      <c r="C70" s="120" t="s">
        <v>209</v>
      </c>
      <c r="D70" s="120" t="str">
        <f>_xll.BDP(C70,$D$11)</f>
        <v>DKK</v>
      </c>
      <c r="E70" s="120" t="s">
        <v>297</v>
      </c>
      <c r="F70" s="121">
        <f>_xll.BDP(C70,$F$11)</f>
        <v>261.2</v>
      </c>
      <c r="G70" s="121">
        <f>_xll.BDP(C70,$G$11)</f>
        <v>264.8</v>
      </c>
      <c r="H70" s="122">
        <f t="shared" si="38"/>
        <v>3.6000000000000227</v>
      </c>
      <c r="I70" s="123">
        <f t="shared" si="39"/>
        <v>1.3782542113323213</v>
      </c>
      <c r="J70" s="124">
        <v>0</v>
      </c>
      <c r="K70" s="120" t="str">
        <f>CONCATENATE(D850,D70, " Curncy")</f>
        <v>EURDKK Curncy</v>
      </c>
      <c r="L70" s="120">
        <f>IF(D70 = D850,1,_xll.BDP(K70,$L$11))</f>
        <v>1</v>
      </c>
      <c r="M70" s="288">
        <f>IF(D70 = D850,1,_xll.BDP(K70,$M$11)*L70)</f>
        <v>7.4542999999999999</v>
      </c>
      <c r="N70" s="126">
        <f t="shared" si="40"/>
        <v>0</v>
      </c>
      <c r="O70" s="127">
        <f>N70 / AA773</f>
        <v>0</v>
      </c>
      <c r="P70" s="301">
        <f>N70 / AA850</f>
        <v>0</v>
      </c>
      <c r="Q70" s="128">
        <f t="shared" si="41"/>
        <v>0</v>
      </c>
      <c r="R70" s="129">
        <f>Q70 / AA773*100</f>
        <v>0</v>
      </c>
      <c r="S70" s="312">
        <f>Q70 / AA850*100</f>
        <v>0</v>
      </c>
      <c r="T70" s="129">
        <f t="shared" si="42"/>
        <v>0</v>
      </c>
      <c r="U70" s="312">
        <f t="shared" si="43"/>
        <v>0</v>
      </c>
      <c r="V70" s="120">
        <f t="shared" si="44"/>
        <v>1</v>
      </c>
      <c r="W70" s="120">
        <v>0</v>
      </c>
      <c r="X70" s="120">
        <v>1</v>
      </c>
      <c r="Y70" s="127">
        <f t="shared" si="45"/>
        <v>0</v>
      </c>
      <c r="Z70" s="127">
        <f t="shared" si="46"/>
        <v>0</v>
      </c>
      <c r="AA70" s="74"/>
      <c r="AB70" s="130">
        <f>_xll.BDH(C70,$AB$11,$D$1,$D$1)</f>
        <v>292</v>
      </c>
      <c r="AC70" s="130">
        <f t="shared" si="47"/>
        <v>-30.800000000000011</v>
      </c>
      <c r="AD70" s="177">
        <f t="shared" si="48"/>
        <v>-10.547945205479456</v>
      </c>
      <c r="AE70" s="132">
        <v>0</v>
      </c>
      <c r="AF70" s="133">
        <f>IF(D70 = D850,1,_xll.BDP(K70,$AF$11)*L70)</f>
        <v>7.4554999999999998</v>
      </c>
      <c r="AG70" s="134">
        <f>AC70*AE70*V70/AF70 / AI773</f>
        <v>0</v>
      </c>
      <c r="AH70" s="328">
        <f>AC70*AE70*V70/AF70 / AI850</f>
        <v>0</v>
      </c>
      <c r="AI70" s="77"/>
      <c r="AJ70" s="73"/>
      <c r="AK70" s="65"/>
    </row>
    <row r="71" spans="1:37" s="30" customFormat="1" ht="12" customHeight="1" x14ac:dyDescent="0.2">
      <c r="A71" s="102" t="s">
        <v>275</v>
      </c>
      <c r="B71" s="102"/>
      <c r="C71" s="102"/>
      <c r="D71" s="102"/>
      <c r="E71" s="102" t="s">
        <v>208</v>
      </c>
      <c r="F71" s="136"/>
      <c r="G71" s="136"/>
      <c r="H71" s="137"/>
      <c r="I71" s="138"/>
      <c r="J71" s="139"/>
      <c r="K71" s="102"/>
      <c r="L71" s="102"/>
      <c r="M71" s="289"/>
      <c r="N71" s="158">
        <f t="shared" ref="N71:U71" si="49" xml:space="preserve"> SUM(N61:N70)</f>
        <v>0</v>
      </c>
      <c r="O71" s="140">
        <f t="shared" si="49"/>
        <v>0</v>
      </c>
      <c r="P71" s="302">
        <f t="shared" si="49"/>
        <v>0</v>
      </c>
      <c r="Q71" s="141">
        <f t="shared" si="49"/>
        <v>0</v>
      </c>
      <c r="R71" s="142">
        <f t="shared" si="49"/>
        <v>0</v>
      </c>
      <c r="S71" s="313">
        <f t="shared" si="49"/>
        <v>0</v>
      </c>
      <c r="T71" s="142">
        <f t="shared" si="49"/>
        <v>0</v>
      </c>
      <c r="U71" s="313">
        <f t="shared" si="49"/>
        <v>0</v>
      </c>
      <c r="V71" s="102"/>
      <c r="W71" s="102"/>
      <c r="X71" s="102"/>
      <c r="Y71" s="143">
        <f xml:space="preserve"> SUM(Y61:Y70)</f>
        <v>0</v>
      </c>
      <c r="Z71" s="143">
        <f xml:space="preserve"> SUM(Z61:Z70)</f>
        <v>0</v>
      </c>
      <c r="AA71" s="102"/>
      <c r="AB71" s="144"/>
      <c r="AC71" s="144"/>
      <c r="AD71" s="178"/>
      <c r="AE71" s="145"/>
      <c r="AF71" s="146"/>
      <c r="AG71" s="147">
        <f xml:space="preserve"> SUM(AG61:AG70)</f>
        <v>0</v>
      </c>
      <c r="AH71" s="329">
        <f xml:space="preserve"> SUM(AH61:AH70)</f>
        <v>0</v>
      </c>
      <c r="AI71" s="208"/>
      <c r="AJ71" s="73"/>
      <c r="AK71" s="65"/>
    </row>
    <row r="72" spans="1:37" s="30" customFormat="1" ht="12" customHeight="1" x14ac:dyDescent="0.2">
      <c r="B72" s="32"/>
      <c r="C72" s="51"/>
      <c r="F72" s="38"/>
      <c r="G72" s="38"/>
      <c r="H72" s="39"/>
      <c r="I72" s="42"/>
      <c r="J72" s="18"/>
      <c r="K72" s="32"/>
      <c r="L72" s="32"/>
      <c r="M72" s="290"/>
      <c r="N72" s="99"/>
      <c r="O72" s="57"/>
      <c r="P72" s="303"/>
      <c r="Q72" s="40"/>
      <c r="R72" s="10"/>
      <c r="S72" s="311"/>
      <c r="T72" s="100"/>
      <c r="U72" s="325"/>
      <c r="V72" s="24"/>
      <c r="Y72" s="53"/>
      <c r="Z72" s="53"/>
      <c r="AA72" s="74"/>
      <c r="AB72" s="68"/>
      <c r="AC72" s="67"/>
      <c r="AD72" s="60"/>
      <c r="AE72" s="59"/>
      <c r="AF72" s="61"/>
      <c r="AG72" s="72"/>
      <c r="AH72" s="327"/>
      <c r="AI72" s="77"/>
      <c r="AJ72" s="73"/>
      <c r="AK72" s="65"/>
    </row>
    <row r="73" spans="1:37" s="30" customFormat="1" ht="12" customHeight="1" x14ac:dyDescent="0.2">
      <c r="B73" s="120">
        <v>6284</v>
      </c>
      <c r="C73" s="120" t="s">
        <v>528</v>
      </c>
      <c r="D73" s="120" t="str">
        <f>_xll.BDP(C73,$D$11)</f>
        <v>EUR</v>
      </c>
      <c r="E73" s="120" t="s">
        <v>552</v>
      </c>
      <c r="F73" s="121">
        <f>_xll.BDP(C73,$F$11)</f>
        <v>21.8</v>
      </c>
      <c r="G73" s="121">
        <f>_xll.BDP(C73,$G$11)</f>
        <v>21.79</v>
      </c>
      <c r="H73" s="122">
        <f t="shared" ref="H73:H81" si="50">IF(OR(OR(G73="#N/A N/A",G73="#N/A Real Time"),OR(F73="#N/A N/A",F73="#N/A Real Time")),0,  G73 - F73)</f>
        <v>-1.0000000000001563E-2</v>
      </c>
      <c r="I73" s="123">
        <f t="shared" ref="I73:I81" si="51">IF(OR(F73=0,F73="#N/A N/A"),0,H73 / F73*100)</f>
        <v>-4.5871559633034693E-2</v>
      </c>
      <c r="J73" s="124">
        <v>0</v>
      </c>
      <c r="K73" s="120" t="str">
        <f>CONCATENATE(D850,D73, " Curncy")</f>
        <v>EUREUR Curncy</v>
      </c>
      <c r="L73" s="120">
        <f>IF(D73 = D850,1,_xll.BDP(K73,$L$11))</f>
        <v>1</v>
      </c>
      <c r="M73" s="288">
        <f>IF(D73 = D850,1,_xll.BDP(K73,$M$11)*L73)</f>
        <v>1</v>
      </c>
      <c r="N73" s="126">
        <f t="shared" ref="N73:N81" si="52">H73*J73*V73/M73</f>
        <v>0</v>
      </c>
      <c r="O73" s="127">
        <f>N73 / AA773</f>
        <v>0</v>
      </c>
      <c r="P73" s="301">
        <f>N73 / AA850</f>
        <v>0</v>
      </c>
      <c r="Q73" s="128">
        <f t="shared" ref="Q73:Q81" si="53">IF(J73=0,0,G73*J73*V73/M73)</f>
        <v>0</v>
      </c>
      <c r="R73" s="129">
        <f>Q73 / AA773*100</f>
        <v>0</v>
      </c>
      <c r="S73" s="312">
        <f>Q73 / AA850*100</f>
        <v>0</v>
      </c>
      <c r="T73" s="129">
        <f t="shared" ref="T73:T81" si="54">IF(S73&lt;0,R73,0)</f>
        <v>0</v>
      </c>
      <c r="U73" s="312">
        <f t="shared" ref="U73:U81" si="55">IF(S73&gt;0,R73,0)</f>
        <v>0</v>
      </c>
      <c r="V73" s="120">
        <f t="shared" ref="V73:V81" si="56">IF(EXACT(D73,UPPER(D73)),1,0.01)/X73</f>
        <v>1</v>
      </c>
      <c r="W73" s="120">
        <v>0</v>
      </c>
      <c r="X73" s="120">
        <v>1</v>
      </c>
      <c r="Y73" s="127">
        <f t="shared" ref="Y73:Y81" si="57">IF(AND(S73&lt;0,O73&gt;0),O73,0)</f>
        <v>0</v>
      </c>
      <c r="Z73" s="127">
        <f t="shared" ref="Z73:Z81" si="58">IF(AND(S73&gt;0,O73&gt;0),O73,0)</f>
        <v>0</v>
      </c>
      <c r="AA73" s="74"/>
      <c r="AB73" s="130">
        <f>_xll.BDH(C73,$AB$11,$D$1,$D$1)</f>
        <v>20.86</v>
      </c>
      <c r="AC73" s="130">
        <f t="shared" ref="AC73:AC81" si="59">IF(OR(OR(F73="#N/A N/A",F73="#N/A Real Time"),OR(AB73="#N/A N/A",AB73="#N/A Real Time")),0,  F73 - AB73)</f>
        <v>0.94000000000000128</v>
      </c>
      <c r="AD73" s="177">
        <f t="shared" ref="AD73:AD81" si="60">IF(OR(AB73=0,AB73="#N/A N/A"),0,AC73 / AB73*100)</f>
        <v>4.5062320230105524</v>
      </c>
      <c r="AE73" s="132">
        <v>0</v>
      </c>
      <c r="AF73" s="133">
        <f>IF(D73 = D850,1,_xll.BDP(K73,$AF$11)*L73)</f>
        <v>1</v>
      </c>
      <c r="AG73" s="134">
        <f>AC73*AE73*V73/AF73 / AI773</f>
        <v>0</v>
      </c>
      <c r="AH73" s="328">
        <f>AC73*AE73*V73/AF73 / AI850</f>
        <v>0</v>
      </c>
      <c r="AI73" s="77"/>
      <c r="AJ73" s="73"/>
      <c r="AK73" s="65"/>
    </row>
    <row r="74" spans="1:37" s="30" customFormat="1" ht="12" customHeight="1" x14ac:dyDescent="0.2">
      <c r="B74" s="120">
        <v>6401</v>
      </c>
      <c r="C74" s="120" t="s">
        <v>529</v>
      </c>
      <c r="D74" s="120" t="str">
        <f>_xll.BDP(C74,$D$11)</f>
        <v>EUR</v>
      </c>
      <c r="E74" s="120" t="s">
        <v>553</v>
      </c>
      <c r="F74" s="121">
        <f>_xll.BDP(C74,$F$11)</f>
        <v>46.51</v>
      </c>
      <c r="G74" s="121">
        <f>_xll.BDP(C74,$G$11)</f>
        <v>46.54</v>
      </c>
      <c r="H74" s="122">
        <f t="shared" si="50"/>
        <v>3.0000000000001137E-2</v>
      </c>
      <c r="I74" s="123">
        <f t="shared" si="51"/>
        <v>6.4502257579017716E-2</v>
      </c>
      <c r="J74" s="124">
        <v>0</v>
      </c>
      <c r="K74" s="120" t="str">
        <f>CONCATENATE(D850,D74, " Curncy")</f>
        <v>EUREUR Curncy</v>
      </c>
      <c r="L74" s="120">
        <f>IF(D74 = D850,1,_xll.BDP(K74,$L$11))</f>
        <v>1</v>
      </c>
      <c r="M74" s="288">
        <f>IF(D74 = D850,1,_xll.BDP(K74,$M$11)*L74)</f>
        <v>1</v>
      </c>
      <c r="N74" s="126">
        <f t="shared" si="52"/>
        <v>0</v>
      </c>
      <c r="O74" s="127">
        <f>N74 / AA773</f>
        <v>0</v>
      </c>
      <c r="P74" s="301">
        <f>N74 / AA850</f>
        <v>0</v>
      </c>
      <c r="Q74" s="128">
        <f t="shared" si="53"/>
        <v>0</v>
      </c>
      <c r="R74" s="129">
        <f>Q74 / AA773*100</f>
        <v>0</v>
      </c>
      <c r="S74" s="312">
        <f>Q74 / AA850*100</f>
        <v>0</v>
      </c>
      <c r="T74" s="129">
        <f t="shared" si="54"/>
        <v>0</v>
      </c>
      <c r="U74" s="312">
        <f t="shared" si="55"/>
        <v>0</v>
      </c>
      <c r="V74" s="120">
        <f t="shared" si="56"/>
        <v>1</v>
      </c>
      <c r="W74" s="120">
        <v>0</v>
      </c>
      <c r="X74" s="120">
        <v>1</v>
      </c>
      <c r="Y74" s="127">
        <f t="shared" si="57"/>
        <v>0</v>
      </c>
      <c r="Z74" s="127">
        <f t="shared" si="58"/>
        <v>0</v>
      </c>
      <c r="AA74" s="74"/>
      <c r="AB74" s="130">
        <f>_xll.BDH(C74,$AB$11,$D$1,$D$1)</f>
        <v>46.34</v>
      </c>
      <c r="AC74" s="130">
        <f t="shared" si="59"/>
        <v>0.1699999999999946</v>
      </c>
      <c r="AD74" s="177">
        <f t="shared" si="60"/>
        <v>0.36685369011651831</v>
      </c>
      <c r="AE74" s="132">
        <v>0</v>
      </c>
      <c r="AF74" s="133">
        <f>IF(D74 = D850,1,_xll.BDP(K74,$AF$11)*L74)</f>
        <v>1</v>
      </c>
      <c r="AG74" s="134">
        <f>AC74*AE74*V74/AF74 / AI773</f>
        <v>0</v>
      </c>
      <c r="AH74" s="328">
        <f>AC74*AE74*V74/AF74 / AI850</f>
        <v>0</v>
      </c>
      <c r="AI74" s="77"/>
      <c r="AJ74" s="73"/>
      <c r="AK74" s="65"/>
    </row>
    <row r="75" spans="1:37" s="30" customFormat="1" ht="12" customHeight="1" x14ac:dyDescent="0.2">
      <c r="A75" s="212"/>
      <c r="B75" s="212">
        <v>7040</v>
      </c>
      <c r="C75" s="212" t="s">
        <v>1510</v>
      </c>
      <c r="D75" s="212" t="str">
        <f>_xll.BDP(C75,$D$11)</f>
        <v>EUR</v>
      </c>
      <c r="E75" s="212" t="s">
        <v>1511</v>
      </c>
      <c r="F75" s="214">
        <f>_xll.BDP(C75,$F$11)</f>
        <v>34.049999999999997</v>
      </c>
      <c r="G75" s="214">
        <f>_xll.BDP(C75,$G$11)</f>
        <v>33.869999999999997</v>
      </c>
      <c r="H75" s="215">
        <f>IF(OR(OR(G75="#N/A N/A",G75="#N/A Real Time"),OR(F75="#N/A N/A",F75="#N/A Real Time")),0,  G75 - F75)</f>
        <v>-0.17999999999999972</v>
      </c>
      <c r="I75" s="216">
        <f>IF(OR(F75=0,F75="#N/A N/A"),0,H75 / F75*100)</f>
        <v>-0.5286343612334794</v>
      </c>
      <c r="J75" s="217">
        <v>-55833</v>
      </c>
      <c r="K75" s="212" t="str">
        <f>CONCATENATE(D850,D75, " Curncy")</f>
        <v>EUREUR Curncy</v>
      </c>
      <c r="L75" s="212">
        <f>IF(D75 = D850,1,_xll.BDP(K75,$L$11))</f>
        <v>1</v>
      </c>
      <c r="M75" s="291">
        <f>IF(D75 = D850,1,_xll.BDP(K75,$M$11)*L75)</f>
        <v>1</v>
      </c>
      <c r="N75" s="218">
        <f>H75*J75*V75/M75</f>
        <v>10049.939999999984</v>
      </c>
      <c r="O75" s="219">
        <f>N75 / AA773</f>
        <v>5.283166892705094E-5</v>
      </c>
      <c r="P75" s="304">
        <f>N75 / AA850</f>
        <v>4.8939753581444601E-5</v>
      </c>
      <c r="Q75" s="220">
        <f>IF(J75=0,0,G75*J75*V75/M75)</f>
        <v>-1891063.71</v>
      </c>
      <c r="R75" s="221">
        <f>Q75 / AA773*100</f>
        <v>-0.99411590364401003</v>
      </c>
      <c r="S75" s="314">
        <f>Q75 / AA850*100</f>
        <v>-0.92088302989085069</v>
      </c>
      <c r="T75" s="221">
        <f>IF(S75&lt;0,R75,0)</f>
        <v>-0.99411590364401003</v>
      </c>
      <c r="U75" s="314">
        <f>IF(S75&gt;0,R75,0)</f>
        <v>0</v>
      </c>
      <c r="V75" s="212">
        <f>IF(EXACT(D75,UPPER(D75)),1,0.01)/X75</f>
        <v>1</v>
      </c>
      <c r="W75" s="212">
        <v>0</v>
      </c>
      <c r="X75" s="212">
        <v>1</v>
      </c>
      <c r="Y75" s="219">
        <f>IF(AND(S75&lt;0,O75&gt;0),O75,0)</f>
        <v>5.283166892705094E-5</v>
      </c>
      <c r="Z75" s="219">
        <f>IF(AND(S75&gt;0,O75&gt;0),O75,0)</f>
        <v>0</v>
      </c>
      <c r="AA75" s="222"/>
      <c r="AB75" s="223">
        <f>_xll.BDH(C75,$AB$11,$D$1,$D$1)</f>
        <v>31.51</v>
      </c>
      <c r="AC75" s="223">
        <f>IF(OR(OR(F75="#N/A N/A",F75="#N/A Real Time"),OR(AB75="#N/A N/A",AB75="#N/A Real Time")),0,  F75 - AB75)</f>
        <v>2.5399999999999956</v>
      </c>
      <c r="AD75" s="224">
        <f>IF(OR(AB75=0,AB75="#N/A N/A"),0,AC75 / AB75*100)</f>
        <v>8.0609330371310541</v>
      </c>
      <c r="AE75" s="225">
        <v>0</v>
      </c>
      <c r="AF75" s="226">
        <f>IF(D75 = D850,1,_xll.BDP(K75,$AF$11)*L75)</f>
        <v>1</v>
      </c>
      <c r="AG75" s="227">
        <f>AC75*AE75*V75/AF75 / AI773</f>
        <v>0</v>
      </c>
      <c r="AH75" s="330">
        <f>AC75*AE75*V75/AF75 / AI850</f>
        <v>0</v>
      </c>
      <c r="AI75" s="228"/>
      <c r="AJ75" s="73"/>
      <c r="AK75" s="65"/>
    </row>
    <row r="76" spans="1:37" s="30" customFormat="1" ht="12" customHeight="1" x14ac:dyDescent="0.2">
      <c r="B76" s="120">
        <v>3050</v>
      </c>
      <c r="C76" s="120" t="s">
        <v>207</v>
      </c>
      <c r="D76" s="120" t="str">
        <f>_xll.BDP(C76,$D$11)</f>
        <v>EUR</v>
      </c>
      <c r="E76" s="120" t="s">
        <v>414</v>
      </c>
      <c r="F76" s="121">
        <f>_xll.BDP(C76,$F$11)</f>
        <v>30.25</v>
      </c>
      <c r="G76" s="121">
        <f>_xll.BDP(C76,$G$11)</f>
        <v>30.09</v>
      </c>
      <c r="H76" s="122">
        <f t="shared" si="50"/>
        <v>-0.16000000000000014</v>
      </c>
      <c r="I76" s="123">
        <f t="shared" si="51"/>
        <v>-0.5289256198347112</v>
      </c>
      <c r="J76" s="124">
        <v>-38938</v>
      </c>
      <c r="K76" s="120" t="str">
        <f>CONCATENATE(D850,D76, " Curncy")</f>
        <v>EUREUR Curncy</v>
      </c>
      <c r="L76" s="120">
        <f>IF(D76 = D850,1,_xll.BDP(K76,$L$11))</f>
        <v>1</v>
      </c>
      <c r="M76" s="288">
        <f>IF(D76 = D850,1,_xll.BDP(K76,$M$11)*L76)</f>
        <v>1</v>
      </c>
      <c r="N76" s="126">
        <f t="shared" si="52"/>
        <v>6230.0800000000054</v>
      </c>
      <c r="O76" s="127">
        <f>N76 / AA773</f>
        <v>3.2750993931211759E-5</v>
      </c>
      <c r="P76" s="301">
        <f>N76 / AA850</f>
        <v>3.0338348287918847E-5</v>
      </c>
      <c r="Q76" s="128">
        <f t="shared" si="53"/>
        <v>-1171644.42</v>
      </c>
      <c r="R76" s="129">
        <f>Q76 / AA773*100</f>
        <v>-0.61592337961885057</v>
      </c>
      <c r="S76" s="312">
        <f>Q76 / AA850*100</f>
        <v>-0.57055056248967329</v>
      </c>
      <c r="T76" s="129">
        <f t="shared" si="54"/>
        <v>-0.61592337961885057</v>
      </c>
      <c r="U76" s="312">
        <f t="shared" si="55"/>
        <v>0</v>
      </c>
      <c r="V76" s="120">
        <f t="shared" si="56"/>
        <v>1</v>
      </c>
      <c r="W76" s="120">
        <v>0</v>
      </c>
      <c r="X76" s="120">
        <v>1</v>
      </c>
      <c r="Y76" s="127">
        <f t="shared" si="57"/>
        <v>3.2750993931211759E-5</v>
      </c>
      <c r="Z76" s="127">
        <f t="shared" si="58"/>
        <v>0</v>
      </c>
      <c r="AA76" s="74"/>
      <c r="AB76" s="130">
        <f>_xll.BDH(C76,$AB$11,$D$1,$D$1)</f>
        <v>30.64</v>
      </c>
      <c r="AC76" s="130">
        <f t="shared" si="59"/>
        <v>-0.39000000000000057</v>
      </c>
      <c r="AD76" s="177">
        <f t="shared" si="60"/>
        <v>-1.2728459530026128</v>
      </c>
      <c r="AE76" s="132">
        <v>-38938</v>
      </c>
      <c r="AF76" s="133">
        <f>IF(D76 = D850,1,_xll.BDP(K76,$AF$11)*L76)</f>
        <v>1</v>
      </c>
      <c r="AG76" s="134">
        <f>AC76*AE76*V76/AF76 / AI773</f>
        <v>7.9939770965913894E-5</v>
      </c>
      <c r="AH76" s="328">
        <f>AC76*AE76*V76/AF76 / AI850</f>
        <v>7.4048154536414393E-5</v>
      </c>
      <c r="AI76" s="77"/>
      <c r="AJ76" s="73"/>
      <c r="AK76" s="65"/>
    </row>
    <row r="77" spans="1:37" s="30" customFormat="1" ht="12" customHeight="1" x14ac:dyDescent="0.2">
      <c r="B77" s="120">
        <v>6810</v>
      </c>
      <c r="C77" s="120" t="s">
        <v>530</v>
      </c>
      <c r="D77" s="120" t="str">
        <f>_xll.BDP(C77,$D$11)</f>
        <v>EUR</v>
      </c>
      <c r="E77" s="120" t="s">
        <v>554</v>
      </c>
      <c r="F77" s="121">
        <f>_xll.BDP(C77,$F$11)</f>
        <v>74.8</v>
      </c>
      <c r="G77" s="121">
        <f>_xll.BDP(C77,$G$11)</f>
        <v>74.040000000000006</v>
      </c>
      <c r="H77" s="122">
        <f t="shared" si="50"/>
        <v>-0.75999999999999091</v>
      </c>
      <c r="I77" s="123">
        <f t="shared" si="51"/>
        <v>-1.016042780748651</v>
      </c>
      <c r="J77" s="124">
        <v>0</v>
      </c>
      <c r="K77" s="120" t="str">
        <f>CONCATENATE(D850,D77, " Curncy")</f>
        <v>EUREUR Curncy</v>
      </c>
      <c r="L77" s="120">
        <f>IF(D77 = D850,1,_xll.BDP(K77,$L$11))</f>
        <v>1</v>
      </c>
      <c r="M77" s="288">
        <f>IF(D77 = D850,1,_xll.BDP(K77,$M$11)*L77)</f>
        <v>1</v>
      </c>
      <c r="N77" s="126">
        <f t="shared" si="52"/>
        <v>0</v>
      </c>
      <c r="O77" s="127">
        <f>N77 / AA773</f>
        <v>0</v>
      </c>
      <c r="P77" s="301">
        <f>N77 / AA850</f>
        <v>0</v>
      </c>
      <c r="Q77" s="128">
        <f t="shared" si="53"/>
        <v>0</v>
      </c>
      <c r="R77" s="129">
        <f>Q77 / AA773*100</f>
        <v>0</v>
      </c>
      <c r="S77" s="312">
        <f>Q77 / AA850*100</f>
        <v>0</v>
      </c>
      <c r="T77" s="129">
        <f t="shared" si="54"/>
        <v>0</v>
      </c>
      <c r="U77" s="312">
        <f t="shared" si="55"/>
        <v>0</v>
      </c>
      <c r="V77" s="120">
        <f t="shared" si="56"/>
        <v>1</v>
      </c>
      <c r="W77" s="120">
        <v>0</v>
      </c>
      <c r="X77" s="120">
        <v>1</v>
      </c>
      <c r="Y77" s="127">
        <f t="shared" si="57"/>
        <v>0</v>
      </c>
      <c r="Z77" s="127">
        <f t="shared" si="58"/>
        <v>0</v>
      </c>
      <c r="AA77" s="74"/>
      <c r="AB77" s="130">
        <f>_xll.BDH(C77,$AB$11,$D$1,$D$1)</f>
        <v>75.14</v>
      </c>
      <c r="AC77" s="130">
        <f t="shared" si="59"/>
        <v>-0.34000000000000341</v>
      </c>
      <c r="AD77" s="177">
        <f t="shared" si="60"/>
        <v>-0.45248868778280998</v>
      </c>
      <c r="AE77" s="132">
        <v>0</v>
      </c>
      <c r="AF77" s="133">
        <f>IF(D77 = D850,1,_xll.BDP(K77,$AF$11)*L77)</f>
        <v>1</v>
      </c>
      <c r="AG77" s="134">
        <f>AC77*AE77*V77/AF77 / AI773</f>
        <v>0</v>
      </c>
      <c r="AH77" s="328">
        <f>AC77*AE77*V77/AF77 / AI850</f>
        <v>0</v>
      </c>
      <c r="AI77" s="77"/>
      <c r="AJ77" s="73"/>
      <c r="AK77" s="65"/>
    </row>
    <row r="78" spans="1:37" s="30" customFormat="1" ht="12" customHeight="1" x14ac:dyDescent="0.2">
      <c r="B78" s="120">
        <v>365</v>
      </c>
      <c r="C78" s="120" t="s">
        <v>531</v>
      </c>
      <c r="D78" s="120" t="str">
        <f>_xll.BDP(C78,$D$11)</f>
        <v>EUR</v>
      </c>
      <c r="E78" s="120" t="s">
        <v>555</v>
      </c>
      <c r="F78" s="121">
        <f>_xll.BDP(C78,$F$11)</f>
        <v>4.798</v>
      </c>
      <c r="G78" s="121">
        <f>_xll.BDP(C78,$G$11)</f>
        <v>4.7949999999999999</v>
      </c>
      <c r="H78" s="122">
        <f t="shared" si="50"/>
        <v>-3.0000000000001137E-3</v>
      </c>
      <c r="I78" s="123">
        <f t="shared" si="51"/>
        <v>-6.2526052521886491E-2</v>
      </c>
      <c r="J78" s="124">
        <v>0</v>
      </c>
      <c r="K78" s="120" t="str">
        <f>CONCATENATE(D850,D78, " Curncy")</f>
        <v>EUREUR Curncy</v>
      </c>
      <c r="L78" s="120">
        <f>IF(D78 = D850,1,_xll.BDP(K78,$L$11))</f>
        <v>1</v>
      </c>
      <c r="M78" s="288">
        <f>IF(D78 = D850,1,_xll.BDP(K78,$M$11)*L78)</f>
        <v>1</v>
      </c>
      <c r="N78" s="126">
        <f t="shared" si="52"/>
        <v>0</v>
      </c>
      <c r="O78" s="127">
        <f>N78 / AA773</f>
        <v>0</v>
      </c>
      <c r="P78" s="301">
        <f>N78 / AA850</f>
        <v>0</v>
      </c>
      <c r="Q78" s="128">
        <f t="shared" si="53"/>
        <v>0</v>
      </c>
      <c r="R78" s="129">
        <f>Q78 / AA773*100</f>
        <v>0</v>
      </c>
      <c r="S78" s="312">
        <f>Q78 / AA850*100</f>
        <v>0</v>
      </c>
      <c r="T78" s="129">
        <f t="shared" si="54"/>
        <v>0</v>
      </c>
      <c r="U78" s="312">
        <f t="shared" si="55"/>
        <v>0</v>
      </c>
      <c r="V78" s="120">
        <f t="shared" si="56"/>
        <v>1</v>
      </c>
      <c r="W78" s="120">
        <v>0</v>
      </c>
      <c r="X78" s="120">
        <v>1</v>
      </c>
      <c r="Y78" s="127">
        <f t="shared" si="57"/>
        <v>0</v>
      </c>
      <c r="Z78" s="127">
        <f t="shared" si="58"/>
        <v>0</v>
      </c>
      <c r="AA78" s="74"/>
      <c r="AB78" s="130">
        <f>_xll.BDH(C78,$AB$11,$D$1,$D$1)</f>
        <v>4.5600000000000005</v>
      </c>
      <c r="AC78" s="130">
        <f t="shared" si="59"/>
        <v>0.23799999999999955</v>
      </c>
      <c r="AD78" s="177">
        <f t="shared" si="60"/>
        <v>5.2192982456140244</v>
      </c>
      <c r="AE78" s="132">
        <v>0</v>
      </c>
      <c r="AF78" s="133">
        <f>IF(D78 = D850,1,_xll.BDP(K78,$AF$11)*L78)</f>
        <v>1</v>
      </c>
      <c r="AG78" s="134">
        <f>AC78*AE78*V78/AF78 / AI773</f>
        <v>0</v>
      </c>
      <c r="AH78" s="328">
        <f>AC78*AE78*V78/AF78 / AI850</f>
        <v>0</v>
      </c>
      <c r="AI78" s="77"/>
      <c r="AJ78" s="73"/>
      <c r="AK78" s="65"/>
    </row>
    <row r="79" spans="1:37" s="30" customFormat="1" ht="12" customHeight="1" x14ac:dyDescent="0.2">
      <c r="B79" s="120">
        <v>6510</v>
      </c>
      <c r="C79" s="120" t="s">
        <v>206</v>
      </c>
      <c r="D79" s="120" t="str">
        <f>_xll.BDP(C79,$D$11)</f>
        <v>EUR</v>
      </c>
      <c r="E79" s="120" t="s">
        <v>413</v>
      </c>
      <c r="F79" s="121">
        <f>_xll.BDP(C79,$F$11)</f>
        <v>35.549999999999997</v>
      </c>
      <c r="G79" s="121">
        <f>_xll.BDP(C79,$G$11)</f>
        <v>35.590000000000003</v>
      </c>
      <c r="H79" s="122">
        <f t="shared" si="50"/>
        <v>4.0000000000006253E-2</v>
      </c>
      <c r="I79" s="123">
        <f t="shared" si="51"/>
        <v>0.11251758087202884</v>
      </c>
      <c r="J79" s="124">
        <v>-39000</v>
      </c>
      <c r="K79" s="120" t="str">
        <f>CONCATENATE(D850,D79, " Curncy")</f>
        <v>EUREUR Curncy</v>
      </c>
      <c r="L79" s="120">
        <f>IF(D79 = D850,1,_xll.BDP(K79,$L$11))</f>
        <v>1</v>
      </c>
      <c r="M79" s="288">
        <f>IF(D79 = D850,1,_xll.BDP(K79,$M$11)*L79)</f>
        <v>1</v>
      </c>
      <c r="N79" s="126">
        <f t="shared" si="52"/>
        <v>-1560.0000000002437</v>
      </c>
      <c r="O79" s="127">
        <f>N79 / AA773</f>
        <v>-8.200785629189077E-6</v>
      </c>
      <c r="P79" s="301">
        <f>N79 / AA850</f>
        <v>-7.5966638195915227E-6</v>
      </c>
      <c r="Q79" s="128">
        <f t="shared" si="53"/>
        <v>-1388010.0000000002</v>
      </c>
      <c r="R79" s="129">
        <f>Q79 / AA773*100</f>
        <v>-0.72966490135698425</v>
      </c>
      <c r="S79" s="312">
        <f>Q79 / AA850*100</f>
        <v>-0.67591316334805018</v>
      </c>
      <c r="T79" s="129">
        <f t="shared" si="54"/>
        <v>-0.72966490135698425</v>
      </c>
      <c r="U79" s="312">
        <f t="shared" si="55"/>
        <v>0</v>
      </c>
      <c r="V79" s="120">
        <f t="shared" si="56"/>
        <v>1</v>
      </c>
      <c r="W79" s="120">
        <v>0</v>
      </c>
      <c r="X79" s="120">
        <v>1</v>
      </c>
      <c r="Y79" s="127">
        <f t="shared" si="57"/>
        <v>0</v>
      </c>
      <c r="Z79" s="127">
        <f t="shared" si="58"/>
        <v>0</v>
      </c>
      <c r="AA79" s="74"/>
      <c r="AB79" s="130">
        <f>_xll.BDH(C79,$AB$11,$D$1,$D$1)</f>
        <v>36.729999999999997</v>
      </c>
      <c r="AC79" s="130">
        <f t="shared" si="59"/>
        <v>-1.1799999999999997</v>
      </c>
      <c r="AD79" s="177">
        <f t="shared" si="60"/>
        <v>-3.2126327252926759</v>
      </c>
      <c r="AE79" s="132">
        <v>-39000</v>
      </c>
      <c r="AF79" s="133">
        <f>IF(D79 = D850,1,_xll.BDP(K79,$AF$11)*L79)</f>
        <v>1</v>
      </c>
      <c r="AG79" s="134">
        <f>AC79*AE79*V79/AF79 / AI773</f>
        <v>2.4225417263284768E-4</v>
      </c>
      <c r="AH79" s="328">
        <f>AC79*AE79*V79/AF79 / AI850</f>
        <v>2.2439987249722336E-4</v>
      </c>
      <c r="AI79" s="77"/>
      <c r="AJ79" s="73"/>
      <c r="AK79" s="65"/>
    </row>
    <row r="80" spans="1:37" s="30" customFormat="1" ht="12" customHeight="1" x14ac:dyDescent="0.2">
      <c r="B80" s="120">
        <v>6320</v>
      </c>
      <c r="C80" s="120" t="s">
        <v>532</v>
      </c>
      <c r="D80" s="120" t="str">
        <f>_xll.BDP(C80,$D$11)</f>
        <v>EUR</v>
      </c>
      <c r="E80" s="120" t="s">
        <v>556</v>
      </c>
      <c r="F80" s="121">
        <f>_xll.BDP(C80,$F$11)</f>
        <v>6.48</v>
      </c>
      <c r="G80" s="121">
        <f>_xll.BDP(C80,$G$11)</f>
        <v>6.3719999999999999</v>
      </c>
      <c r="H80" s="122">
        <f t="shared" si="50"/>
        <v>-0.10800000000000054</v>
      </c>
      <c r="I80" s="123">
        <f t="shared" si="51"/>
        <v>-1.666666666666675</v>
      </c>
      <c r="J80" s="124">
        <v>0</v>
      </c>
      <c r="K80" s="120" t="str">
        <f>CONCATENATE(D850,D80, " Curncy")</f>
        <v>EUREUR Curncy</v>
      </c>
      <c r="L80" s="120">
        <f>IF(D80 = D850,1,_xll.BDP(K80,$L$11))</f>
        <v>1</v>
      </c>
      <c r="M80" s="288">
        <f>IF(D80 = D850,1,_xll.BDP(K80,$M$11)*L80)</f>
        <v>1</v>
      </c>
      <c r="N80" s="126">
        <f t="shared" si="52"/>
        <v>0</v>
      </c>
      <c r="O80" s="127">
        <f>N80 / AA773</f>
        <v>0</v>
      </c>
      <c r="P80" s="301">
        <f>N80 / AA850</f>
        <v>0</v>
      </c>
      <c r="Q80" s="128">
        <f t="shared" si="53"/>
        <v>0</v>
      </c>
      <c r="R80" s="129">
        <f>Q80 / AA773*100</f>
        <v>0</v>
      </c>
      <c r="S80" s="312">
        <f>Q80 / AA850*100</f>
        <v>0</v>
      </c>
      <c r="T80" s="129">
        <f t="shared" si="54"/>
        <v>0</v>
      </c>
      <c r="U80" s="312">
        <f t="shared" si="55"/>
        <v>0</v>
      </c>
      <c r="V80" s="120">
        <f t="shared" si="56"/>
        <v>1</v>
      </c>
      <c r="W80" s="120">
        <v>0</v>
      </c>
      <c r="X80" s="120">
        <v>1</v>
      </c>
      <c r="Y80" s="127">
        <f t="shared" si="57"/>
        <v>0</v>
      </c>
      <c r="Z80" s="127">
        <f t="shared" si="58"/>
        <v>0</v>
      </c>
      <c r="AA80" s="74"/>
      <c r="AB80" s="130">
        <f>_xll.BDH(C80,$AB$11,$D$1,$D$1)</f>
        <v>6.6820000000000004</v>
      </c>
      <c r="AC80" s="130">
        <f t="shared" si="59"/>
        <v>-0.20199999999999996</v>
      </c>
      <c r="AD80" s="177">
        <f t="shared" si="60"/>
        <v>-3.0230469919185867</v>
      </c>
      <c r="AE80" s="132">
        <v>0</v>
      </c>
      <c r="AF80" s="133">
        <f>IF(D80 = D850,1,_xll.BDP(K80,$AF$11)*L80)</f>
        <v>1</v>
      </c>
      <c r="AG80" s="134">
        <f>AC80*AE80*V80/AF80 / AI773</f>
        <v>0</v>
      </c>
      <c r="AH80" s="328">
        <f>AC80*AE80*V80/AF80 / AI850</f>
        <v>0</v>
      </c>
      <c r="AI80" s="77"/>
      <c r="AJ80" s="73"/>
      <c r="AK80" s="65"/>
    </row>
    <row r="81" spans="1:37" s="30" customFormat="1" ht="12" customHeight="1" x14ac:dyDescent="0.2">
      <c r="B81" s="120">
        <v>1063</v>
      </c>
      <c r="C81" s="120" t="s">
        <v>533</v>
      </c>
      <c r="D81" s="120" t="str">
        <f>_xll.BDP(C81,$D$11)</f>
        <v>EUR</v>
      </c>
      <c r="E81" s="120" t="s">
        <v>557</v>
      </c>
      <c r="F81" s="121">
        <f>_xll.BDP(C81,$F$11)</f>
        <v>16.035</v>
      </c>
      <c r="G81" s="121">
        <f>_xll.BDP(C81,$G$11)</f>
        <v>16.125</v>
      </c>
      <c r="H81" s="122">
        <f t="shared" si="50"/>
        <v>8.9999999999999858E-2</v>
      </c>
      <c r="I81" s="123">
        <f t="shared" si="51"/>
        <v>0.56127221702525631</v>
      </c>
      <c r="J81" s="124">
        <v>0</v>
      </c>
      <c r="K81" s="120" t="str">
        <f>CONCATENATE(D850,D81, " Curncy")</f>
        <v>EUREUR Curncy</v>
      </c>
      <c r="L81" s="120">
        <f>IF(D81 = D850,1,_xll.BDP(K81,$L$11))</f>
        <v>1</v>
      </c>
      <c r="M81" s="288">
        <f>IF(D81 = D850,1,_xll.BDP(K81,$M$11)*L81)</f>
        <v>1</v>
      </c>
      <c r="N81" s="126">
        <f t="shared" si="52"/>
        <v>0</v>
      </c>
      <c r="O81" s="127">
        <f>N81 / AA773</f>
        <v>0</v>
      </c>
      <c r="P81" s="301">
        <f>N81 / AA850</f>
        <v>0</v>
      </c>
      <c r="Q81" s="128">
        <f t="shared" si="53"/>
        <v>0</v>
      </c>
      <c r="R81" s="129">
        <f>Q81 / AA773*100</f>
        <v>0</v>
      </c>
      <c r="S81" s="312">
        <f>Q81 / AA850*100</f>
        <v>0</v>
      </c>
      <c r="T81" s="129">
        <f t="shared" si="54"/>
        <v>0</v>
      </c>
      <c r="U81" s="312">
        <f t="shared" si="55"/>
        <v>0</v>
      </c>
      <c r="V81" s="120">
        <f t="shared" si="56"/>
        <v>1</v>
      </c>
      <c r="W81" s="120">
        <v>0</v>
      </c>
      <c r="X81" s="120">
        <v>1</v>
      </c>
      <c r="Y81" s="127">
        <f t="shared" si="57"/>
        <v>0</v>
      </c>
      <c r="Z81" s="127">
        <f t="shared" si="58"/>
        <v>0</v>
      </c>
      <c r="AA81" s="74"/>
      <c r="AB81" s="130">
        <f>_xll.BDH(C81,$AB$11,$D$1,$D$1)</f>
        <v>14.395</v>
      </c>
      <c r="AC81" s="130">
        <f t="shared" si="59"/>
        <v>1.6400000000000006</v>
      </c>
      <c r="AD81" s="177">
        <f t="shared" si="60"/>
        <v>11.392844737756169</v>
      </c>
      <c r="AE81" s="132">
        <v>0</v>
      </c>
      <c r="AF81" s="133">
        <f>IF(D81 = D850,1,_xll.BDP(K81,$AF$11)*L81)</f>
        <v>1</v>
      </c>
      <c r="AG81" s="134">
        <f>AC81*AE81*V81/AF81 / AI773</f>
        <v>0</v>
      </c>
      <c r="AH81" s="328">
        <f>AC81*AE81*V81/AF81 / AI850</f>
        <v>0</v>
      </c>
      <c r="AI81" s="77"/>
      <c r="AJ81" s="73"/>
      <c r="AK81" s="65"/>
    </row>
    <row r="82" spans="1:37" s="30" customFormat="1" ht="12" customHeight="1" x14ac:dyDescent="0.2">
      <c r="A82" s="229" t="s">
        <v>276</v>
      </c>
      <c r="B82" s="229"/>
      <c r="C82" s="229"/>
      <c r="D82" s="229"/>
      <c r="E82" s="229" t="s">
        <v>205</v>
      </c>
      <c r="F82" s="230"/>
      <c r="G82" s="230"/>
      <c r="H82" s="231"/>
      <c r="I82" s="232"/>
      <c r="J82" s="233"/>
      <c r="K82" s="229"/>
      <c r="L82" s="229"/>
      <c r="M82" s="292"/>
      <c r="N82" s="234">
        <f xml:space="preserve"> SUM(N72:N81)</f>
        <v>14720.019999999746</v>
      </c>
      <c r="O82" s="235">
        <f xml:space="preserve"> SUM(O72:O81)</f>
        <v>7.7381877229073625E-5</v>
      </c>
      <c r="P82" s="305">
        <f xml:space="preserve"> SUM(P72:P81)</f>
        <v>7.1681438049771919E-5</v>
      </c>
      <c r="Q82" s="236">
        <f xml:space="preserve"> SUM(Q72:Q81)</f>
        <v>-4450718.13</v>
      </c>
      <c r="R82" s="237">
        <f xml:space="preserve"> SUM(R72:R81)</f>
        <v>-2.339704184619845</v>
      </c>
      <c r="S82" s="315">
        <f xml:space="preserve"> SUM(S72:S81)</f>
        <v>-2.1673467557285742</v>
      </c>
      <c r="T82" s="237">
        <f xml:space="preserve"> SUM(T72:T81)</f>
        <v>-2.339704184619845</v>
      </c>
      <c r="U82" s="315">
        <f xml:space="preserve"> SUM(U72:U81)</f>
        <v>0</v>
      </c>
      <c r="V82" s="229"/>
      <c r="W82" s="229"/>
      <c r="X82" s="229"/>
      <c r="Y82" s="238">
        <f xml:space="preserve"> SUM(Y72:Y81)</f>
        <v>8.5582662858262699E-5</v>
      </c>
      <c r="Z82" s="238">
        <f xml:space="preserve"> SUM(Z72:Z81)</f>
        <v>0</v>
      </c>
      <c r="AA82" s="229"/>
      <c r="AB82" s="239"/>
      <c r="AC82" s="239"/>
      <c r="AD82" s="240"/>
      <c r="AE82" s="241"/>
      <c r="AF82" s="242"/>
      <c r="AG82" s="243">
        <f xml:space="preserve"> SUM(AG72:AG81)</f>
        <v>3.2219394359876154E-4</v>
      </c>
      <c r="AH82" s="331">
        <f xml:space="preserve"> SUM(AH72:AH81)</f>
        <v>2.9844802703363774E-4</v>
      </c>
      <c r="AI82" s="257"/>
      <c r="AJ82" s="73"/>
      <c r="AK82" s="65"/>
    </row>
    <row r="83" spans="1:37" s="30" customFormat="1" ht="12" customHeight="1" x14ac:dyDescent="0.2">
      <c r="B83" s="32"/>
      <c r="C83" s="51"/>
      <c r="F83" s="38"/>
      <c r="G83" s="38"/>
      <c r="H83" s="39"/>
      <c r="I83" s="42"/>
      <c r="J83" s="18"/>
      <c r="K83" s="32"/>
      <c r="L83" s="32"/>
      <c r="M83" s="290"/>
      <c r="N83" s="99"/>
      <c r="O83" s="57"/>
      <c r="P83" s="303"/>
      <c r="Q83" s="40"/>
      <c r="R83" s="10"/>
      <c r="S83" s="311"/>
      <c r="T83" s="100"/>
      <c r="U83" s="325"/>
      <c r="V83" s="24"/>
      <c r="Y83" s="53"/>
      <c r="Z83" s="53"/>
      <c r="AA83" s="74"/>
      <c r="AB83" s="68"/>
      <c r="AC83" s="67"/>
      <c r="AD83" s="60"/>
      <c r="AE83" s="59"/>
      <c r="AF83" s="61"/>
      <c r="AG83" s="72"/>
      <c r="AH83" s="327"/>
      <c r="AI83" s="77"/>
      <c r="AJ83" s="73"/>
      <c r="AK83" s="65"/>
    </row>
    <row r="84" spans="1:37" s="30" customFormat="1" ht="12" customHeight="1" x14ac:dyDescent="0.2">
      <c r="B84" s="120"/>
      <c r="C84" s="120" t="s">
        <v>558</v>
      </c>
      <c r="D84" s="120" t="str">
        <f>_xll.BDP(C84,$D$11)</f>
        <v>EUR</v>
      </c>
      <c r="E84" s="120" t="str">
        <f>_xll.BDP(C84,$E$11)</f>
        <v>CAC40 10 EURO FUT Sep18</v>
      </c>
      <c r="F84" s="121">
        <f>_xll.BDP(C84,$F$11)</f>
        <v>5405.5</v>
      </c>
      <c r="G84" s="121">
        <f>_xll.BDP(C84,$G$11)</f>
        <v>5403</v>
      </c>
      <c r="H84" s="122">
        <f t="shared" ref="H84:H115" si="61">IF(OR(OR(G84="#N/A N/A",G84="#N/A Real Time"),OR(F84="#N/A N/A",F84="#N/A Real Time")),0,  G84 - F84)</f>
        <v>-2.5</v>
      </c>
      <c r="I84" s="123">
        <f t="shared" ref="I84:I115" si="62">IF(OR(F84=0,F84="#N/A N/A"),0,H84 / F84*100)</f>
        <v>-4.6249190639163815E-2</v>
      </c>
      <c r="J84" s="124">
        <v>0</v>
      </c>
      <c r="K84" s="120" t="str">
        <f>CONCATENATE(D850,D84, " Curncy")</f>
        <v>EUREUR Curncy</v>
      </c>
      <c r="L84" s="120">
        <f>IF(D84 = D850,1,_xll.BDP(K84,$L$11))</f>
        <v>1</v>
      </c>
      <c r="M84" s="288">
        <f>IF(D84 = D850,1,_xll.BDP(K84,$M$11)*L84)</f>
        <v>1</v>
      </c>
      <c r="N84" s="126">
        <f t="shared" ref="N84:N115" si="63">H84*J84*V84/M84</f>
        <v>0</v>
      </c>
      <c r="O84" s="127">
        <f>N84 / AA773</f>
        <v>0</v>
      </c>
      <c r="P84" s="301">
        <f>N84 / AA850</f>
        <v>0</v>
      </c>
      <c r="Q84" s="128">
        <f t="shared" ref="Q84:Q115" si="64">IF(J84=0,0,G84*J84*V84/M84)</f>
        <v>0</v>
      </c>
      <c r="R84" s="129">
        <f>Q84 / AA773*100</f>
        <v>0</v>
      </c>
      <c r="S84" s="312">
        <f>Q84 / AA850*100</f>
        <v>0</v>
      </c>
      <c r="T84" s="129">
        <f t="shared" ref="T84:T115" si="65">IF(S84&lt;0,R84,0)</f>
        <v>0</v>
      </c>
      <c r="U84" s="312">
        <f t="shared" ref="U84:U115" si="66">IF(S84&gt;0,R84,0)</f>
        <v>0</v>
      </c>
      <c r="V84" s="120">
        <f t="shared" ref="V84:V115" si="67">IF(EXACT(D84,UPPER(D84)),1,0.01)/X84</f>
        <v>1</v>
      </c>
      <c r="W84" s="120">
        <v>3</v>
      </c>
      <c r="X84" s="120">
        <v>1</v>
      </c>
      <c r="Y84" s="127">
        <f t="shared" ref="Y84:Y115" si="68">IF(AND(S84&lt;0,O84&gt;0),O84,0)</f>
        <v>0</v>
      </c>
      <c r="Z84" s="127">
        <f t="shared" ref="Z84:Z115" si="69">IF(AND(S84&gt;0,O84&gt;0),O84,0)</f>
        <v>0</v>
      </c>
      <c r="AA84" s="74"/>
      <c r="AB84" s="130">
        <f>_xll.BDH(C84,$AB$11,$D$1,$D$1)</f>
        <v>5409.5</v>
      </c>
      <c r="AC84" s="130">
        <f t="shared" ref="AC84:AC115" si="70">IF(OR(OR(F84="#N/A N/A",F84="#N/A Real Time"),OR(AB84="#N/A N/A",AB84="#N/A Real Time")),0,  F84 - AB84)</f>
        <v>-4</v>
      </c>
      <c r="AD84" s="177">
        <f t="shared" ref="AD84:AD115" si="71">IF(OR(AB84=0,AB84="#N/A N/A"),0,AC84 / AB84*100)</f>
        <v>-7.3943987429522129E-2</v>
      </c>
      <c r="AE84" s="132">
        <v>0</v>
      </c>
      <c r="AF84" s="133">
        <f>IF(D84 = D850,1,_xll.BDP(K84,$AF$11)*L84)</f>
        <v>1</v>
      </c>
      <c r="AG84" s="134">
        <f>AC84*AE84*V84/AF84 / AI773</f>
        <v>0</v>
      </c>
      <c r="AH84" s="328">
        <f>AC84*AE84*V84/AF84 / AI850</f>
        <v>0</v>
      </c>
      <c r="AI84" s="77"/>
      <c r="AJ84" s="73"/>
      <c r="AK84" s="65"/>
    </row>
    <row r="85" spans="1:37" s="30" customFormat="1" ht="12" customHeight="1" x14ac:dyDescent="0.2">
      <c r="B85" s="120"/>
      <c r="C85" s="120" t="s">
        <v>559</v>
      </c>
      <c r="D85" s="120" t="str">
        <f>_xll.BDP(C85,$D$11)</f>
        <v>EUR</v>
      </c>
      <c r="E85" s="120" t="str">
        <f>_xll.BDP(C85,$E$11)</f>
        <v>EURO STOXX 50     Sep18</v>
      </c>
      <c r="F85" s="121">
        <f>_xll.BDP(C85,$F$11)</f>
        <v>3389</v>
      </c>
      <c r="G85" s="121">
        <f>_xll.BDP(C85,$G$11)</f>
        <v>3387</v>
      </c>
      <c r="H85" s="122">
        <f t="shared" si="61"/>
        <v>-2</v>
      </c>
      <c r="I85" s="123">
        <f t="shared" si="62"/>
        <v>-5.9014458542342871E-2</v>
      </c>
      <c r="J85" s="124">
        <v>0</v>
      </c>
      <c r="K85" s="120" t="str">
        <f>CONCATENATE(D850,D85, " Curncy")</f>
        <v>EUREUR Curncy</v>
      </c>
      <c r="L85" s="120">
        <f>IF(D85 = D850,1,_xll.BDP(K85,$L$11))</f>
        <v>1</v>
      </c>
      <c r="M85" s="288">
        <f>IF(D85 = D850,1,_xll.BDP(K85,$M$11)*L85)</f>
        <v>1</v>
      </c>
      <c r="N85" s="126">
        <f t="shared" si="63"/>
        <v>0</v>
      </c>
      <c r="O85" s="127">
        <f>N85 / AA773</f>
        <v>0</v>
      </c>
      <c r="P85" s="301">
        <f>N85 / AA850</f>
        <v>0</v>
      </c>
      <c r="Q85" s="128">
        <f t="shared" si="64"/>
        <v>0</v>
      </c>
      <c r="R85" s="129">
        <f>Q85 / AA773*100</f>
        <v>0</v>
      </c>
      <c r="S85" s="312">
        <f>Q85 / AA850*100</f>
        <v>0</v>
      </c>
      <c r="T85" s="129">
        <f t="shared" si="65"/>
        <v>0</v>
      </c>
      <c r="U85" s="312">
        <f t="shared" si="66"/>
        <v>0</v>
      </c>
      <c r="V85" s="120">
        <f t="shared" si="67"/>
        <v>1</v>
      </c>
      <c r="W85" s="120">
        <v>3</v>
      </c>
      <c r="X85" s="120">
        <v>1</v>
      </c>
      <c r="Y85" s="127">
        <f t="shared" si="68"/>
        <v>0</v>
      </c>
      <c r="Z85" s="127">
        <f t="shared" si="69"/>
        <v>0</v>
      </c>
      <c r="AA85" s="74"/>
      <c r="AB85" s="130">
        <f>_xll.BDH(C85,$AB$11,$D$1,$D$1)</f>
        <v>3411</v>
      </c>
      <c r="AC85" s="130">
        <f t="shared" si="70"/>
        <v>-22</v>
      </c>
      <c r="AD85" s="177">
        <f t="shared" si="71"/>
        <v>-0.64497214892993249</v>
      </c>
      <c r="AE85" s="132">
        <v>0</v>
      </c>
      <c r="AF85" s="133">
        <f>IF(D85 = D850,1,_xll.BDP(K85,$AF$11)*L85)</f>
        <v>1</v>
      </c>
      <c r="AG85" s="134">
        <f>AC85*AE85*V85/AF85 / AI773</f>
        <v>0</v>
      </c>
      <c r="AH85" s="328">
        <f>AC85*AE85*V85/AF85 / AI850</f>
        <v>0</v>
      </c>
      <c r="AI85" s="77"/>
      <c r="AJ85" s="73"/>
      <c r="AK85" s="65"/>
    </row>
    <row r="86" spans="1:37" s="30" customFormat="1" ht="12" customHeight="1" x14ac:dyDescent="0.2">
      <c r="B86" s="120">
        <v>2587</v>
      </c>
      <c r="C86" s="120" t="s">
        <v>560</v>
      </c>
      <c r="D86" s="120" t="str">
        <f>_xll.BDP(C86,$D$11)</f>
        <v>EUR</v>
      </c>
      <c r="E86" s="120" t="s">
        <v>599</v>
      </c>
      <c r="F86" s="121">
        <f>_xll.BDP(C86,$F$11)</f>
        <v>43.1</v>
      </c>
      <c r="G86" s="121">
        <f>_xll.BDP(C86,$G$11)</f>
        <v>43.44</v>
      </c>
      <c r="H86" s="122">
        <f t="shared" si="61"/>
        <v>0.33999999999999631</v>
      </c>
      <c r="I86" s="123">
        <f t="shared" si="62"/>
        <v>0.78886310904871526</v>
      </c>
      <c r="J86" s="124">
        <v>0</v>
      </c>
      <c r="K86" s="120" t="str">
        <f>CONCATENATE(D850,D86, " Curncy")</f>
        <v>EUREUR Curncy</v>
      </c>
      <c r="L86" s="120">
        <f>IF(D86 = D850,1,_xll.BDP(K86,$L$11))</f>
        <v>1</v>
      </c>
      <c r="M86" s="288">
        <f>IF(D86 = D850,1,_xll.BDP(K86,$M$11)*L86)</f>
        <v>1</v>
      </c>
      <c r="N86" s="126">
        <f t="shared" si="63"/>
        <v>0</v>
      </c>
      <c r="O86" s="127">
        <f>N86 / AA773</f>
        <v>0</v>
      </c>
      <c r="P86" s="301">
        <f>N86 / AA850</f>
        <v>0</v>
      </c>
      <c r="Q86" s="128">
        <f t="shared" si="64"/>
        <v>0</v>
      </c>
      <c r="R86" s="129">
        <f>Q86 / AA773*100</f>
        <v>0</v>
      </c>
      <c r="S86" s="312">
        <f>Q86 / AA850*100</f>
        <v>0</v>
      </c>
      <c r="T86" s="129">
        <f t="shared" si="65"/>
        <v>0</v>
      </c>
      <c r="U86" s="312">
        <f t="shared" si="66"/>
        <v>0</v>
      </c>
      <c r="V86" s="120">
        <f t="shared" si="67"/>
        <v>1</v>
      </c>
      <c r="W86" s="120">
        <v>0</v>
      </c>
      <c r="X86" s="120">
        <v>1</v>
      </c>
      <c r="Y86" s="127">
        <f t="shared" si="68"/>
        <v>0</v>
      </c>
      <c r="Z86" s="127">
        <f t="shared" si="69"/>
        <v>0</v>
      </c>
      <c r="AA86" s="74"/>
      <c r="AB86" s="130">
        <f>_xll.BDH(C86,$AB$11,$D$1,$D$1)</f>
        <v>43.44</v>
      </c>
      <c r="AC86" s="130">
        <f t="shared" si="70"/>
        <v>-0.33999999999999631</v>
      </c>
      <c r="AD86" s="177">
        <f t="shared" si="71"/>
        <v>-0.78268876611417204</v>
      </c>
      <c r="AE86" s="132">
        <v>0</v>
      </c>
      <c r="AF86" s="133">
        <f>IF(D86 = D850,1,_xll.BDP(K86,$AF$11)*L86)</f>
        <v>1</v>
      </c>
      <c r="AG86" s="134">
        <f>AC86*AE86*V86/AF86 / AI773</f>
        <v>0</v>
      </c>
      <c r="AH86" s="328">
        <f>AC86*AE86*V86/AF86 / AI850</f>
        <v>0</v>
      </c>
      <c r="AI86" s="77"/>
      <c r="AJ86" s="73"/>
      <c r="AK86" s="65"/>
    </row>
    <row r="87" spans="1:37" s="30" customFormat="1" ht="12" customHeight="1" x14ac:dyDescent="0.2">
      <c r="B87" s="120">
        <v>2476</v>
      </c>
      <c r="C87" s="120" t="s">
        <v>561</v>
      </c>
      <c r="D87" s="120" t="str">
        <f>_xll.BDP(C87,$D$11)</f>
        <v>EUR</v>
      </c>
      <c r="E87" s="120" t="s">
        <v>600</v>
      </c>
      <c r="F87" s="121">
        <f>_xll.BDP(C87,$F$11)</f>
        <v>8.2739999999999991</v>
      </c>
      <c r="G87" s="121">
        <f>_xll.BDP(C87,$G$11)</f>
        <v>8.3439999999999994</v>
      </c>
      <c r="H87" s="122">
        <f t="shared" si="61"/>
        <v>7.0000000000000284E-2</v>
      </c>
      <c r="I87" s="123">
        <f t="shared" si="62"/>
        <v>0.84602368866328603</v>
      </c>
      <c r="J87" s="124">
        <v>0</v>
      </c>
      <c r="K87" s="120" t="str">
        <f>CONCATENATE(D850,D87, " Curncy")</f>
        <v>EUREUR Curncy</v>
      </c>
      <c r="L87" s="120">
        <f>IF(D87 = D850,1,_xll.BDP(K87,$L$11))</f>
        <v>1</v>
      </c>
      <c r="M87" s="288">
        <f>IF(D87 = D850,1,_xll.BDP(K87,$M$11)*L87)</f>
        <v>1</v>
      </c>
      <c r="N87" s="126">
        <f t="shared" si="63"/>
        <v>0</v>
      </c>
      <c r="O87" s="127">
        <f>N87 / AA773</f>
        <v>0</v>
      </c>
      <c r="P87" s="301">
        <f>N87 / AA850</f>
        <v>0</v>
      </c>
      <c r="Q87" s="128">
        <f t="shared" si="64"/>
        <v>0</v>
      </c>
      <c r="R87" s="129">
        <f>Q87 / AA773*100</f>
        <v>0</v>
      </c>
      <c r="S87" s="312">
        <f>Q87 / AA850*100</f>
        <v>0</v>
      </c>
      <c r="T87" s="129">
        <f t="shared" si="65"/>
        <v>0</v>
      </c>
      <c r="U87" s="312">
        <f t="shared" si="66"/>
        <v>0</v>
      </c>
      <c r="V87" s="120">
        <f t="shared" si="67"/>
        <v>1</v>
      </c>
      <c r="W87" s="120">
        <v>0</v>
      </c>
      <c r="X87" s="120">
        <v>1</v>
      </c>
      <c r="Y87" s="127">
        <f t="shared" si="68"/>
        <v>0</v>
      </c>
      <c r="Z87" s="127">
        <f t="shared" si="69"/>
        <v>0</v>
      </c>
      <c r="AA87" s="74"/>
      <c r="AB87" s="130">
        <f>_xll.BDH(C87,$AB$11,$D$1,$D$1)</f>
        <v>8.5820000000000007</v>
      </c>
      <c r="AC87" s="130">
        <f t="shared" si="70"/>
        <v>-0.30800000000000161</v>
      </c>
      <c r="AD87" s="177">
        <f t="shared" si="71"/>
        <v>-3.5889070146819106</v>
      </c>
      <c r="AE87" s="132">
        <v>0</v>
      </c>
      <c r="AF87" s="133">
        <f>IF(D87 = D850,1,_xll.BDP(K87,$AF$11)*L87)</f>
        <v>1</v>
      </c>
      <c r="AG87" s="134">
        <f>AC87*AE87*V87/AF87 / AI773</f>
        <v>0</v>
      </c>
      <c r="AH87" s="328">
        <f>AC87*AE87*V87/AF87 / AI850</f>
        <v>0</v>
      </c>
      <c r="AI87" s="77"/>
      <c r="AJ87" s="73"/>
      <c r="AK87" s="65"/>
    </row>
    <row r="88" spans="1:37" s="30" customFormat="1" ht="12" customHeight="1" x14ac:dyDescent="0.2">
      <c r="B88" s="120">
        <v>881</v>
      </c>
      <c r="C88" s="120" t="s">
        <v>562</v>
      </c>
      <c r="D88" s="120" t="str">
        <f>_xll.BDP(C88,$D$11)</f>
        <v>EUR</v>
      </c>
      <c r="E88" s="120" t="s">
        <v>601</v>
      </c>
      <c r="F88" s="121">
        <f>_xll.BDP(C88,$F$11)</f>
        <v>106.26</v>
      </c>
      <c r="G88" s="121">
        <f>_xll.BDP(C88,$G$11)</f>
        <v>106.6</v>
      </c>
      <c r="H88" s="122">
        <f t="shared" si="61"/>
        <v>0.3399999999999892</v>
      </c>
      <c r="I88" s="123">
        <f t="shared" si="62"/>
        <v>0.31996988518726632</v>
      </c>
      <c r="J88" s="124">
        <v>0</v>
      </c>
      <c r="K88" s="120" t="str">
        <f>CONCATENATE(D850,D88, " Curncy")</f>
        <v>EUREUR Curncy</v>
      </c>
      <c r="L88" s="120">
        <f>IF(D88 = D850,1,_xll.BDP(K88,$L$11))</f>
        <v>1</v>
      </c>
      <c r="M88" s="288">
        <f>IF(D88 = D850,1,_xll.BDP(K88,$M$11)*L88)</f>
        <v>1</v>
      </c>
      <c r="N88" s="126">
        <f t="shared" si="63"/>
        <v>0</v>
      </c>
      <c r="O88" s="127">
        <f>N88 / AA773</f>
        <v>0</v>
      </c>
      <c r="P88" s="301">
        <f>N88 / AA850</f>
        <v>0</v>
      </c>
      <c r="Q88" s="128">
        <f t="shared" si="64"/>
        <v>0</v>
      </c>
      <c r="R88" s="129">
        <f>Q88 / AA773*100</f>
        <v>0</v>
      </c>
      <c r="S88" s="312">
        <f>Q88 / AA850*100</f>
        <v>0</v>
      </c>
      <c r="T88" s="129">
        <f t="shared" si="65"/>
        <v>0</v>
      </c>
      <c r="U88" s="312">
        <f t="shared" si="66"/>
        <v>0</v>
      </c>
      <c r="V88" s="120">
        <f t="shared" si="67"/>
        <v>1</v>
      </c>
      <c r="W88" s="120">
        <v>0</v>
      </c>
      <c r="X88" s="120">
        <v>1</v>
      </c>
      <c r="Y88" s="127">
        <f t="shared" si="68"/>
        <v>0</v>
      </c>
      <c r="Z88" s="127">
        <f t="shared" si="69"/>
        <v>0</v>
      </c>
      <c r="AA88" s="74"/>
      <c r="AB88" s="130">
        <f>_xll.BDH(C88,$AB$11,$D$1,$D$1)</f>
        <v>108.1</v>
      </c>
      <c r="AC88" s="130">
        <f t="shared" si="70"/>
        <v>-1.8399999999999892</v>
      </c>
      <c r="AD88" s="177">
        <f t="shared" si="71"/>
        <v>-1.7021276595744581</v>
      </c>
      <c r="AE88" s="132">
        <v>0</v>
      </c>
      <c r="AF88" s="133">
        <f>IF(D88 = D850,1,_xll.BDP(K88,$AF$11)*L88)</f>
        <v>1</v>
      </c>
      <c r="AG88" s="134">
        <f>AC88*AE88*V88/AF88 / AI773</f>
        <v>0</v>
      </c>
      <c r="AH88" s="328">
        <f>AC88*AE88*V88/AF88 / AI850</f>
        <v>0</v>
      </c>
      <c r="AI88" s="77"/>
      <c r="AJ88" s="73"/>
      <c r="AK88" s="65"/>
    </row>
    <row r="89" spans="1:37" s="30" customFormat="1" ht="12" customHeight="1" x14ac:dyDescent="0.2">
      <c r="B89" s="120">
        <v>443</v>
      </c>
      <c r="C89" s="120" t="s">
        <v>563</v>
      </c>
      <c r="D89" s="120" t="str">
        <f>_xll.BDP(C89,$D$11)</f>
        <v>EUR</v>
      </c>
      <c r="E89" s="120" t="s">
        <v>602</v>
      </c>
      <c r="F89" s="121">
        <f>_xll.BDP(C89,$F$11)</f>
        <v>38</v>
      </c>
      <c r="G89" s="121">
        <f>_xll.BDP(C89,$G$11)</f>
        <v>37.94</v>
      </c>
      <c r="H89" s="122">
        <f t="shared" si="61"/>
        <v>-6.0000000000002274E-2</v>
      </c>
      <c r="I89" s="123">
        <f t="shared" si="62"/>
        <v>-0.15789473684211125</v>
      </c>
      <c r="J89" s="124">
        <v>0</v>
      </c>
      <c r="K89" s="120" t="str">
        <f>CONCATENATE(D850,D89, " Curncy")</f>
        <v>EUREUR Curncy</v>
      </c>
      <c r="L89" s="120">
        <f>IF(D89 = D850,1,_xll.BDP(K89,$L$11))</f>
        <v>1</v>
      </c>
      <c r="M89" s="288">
        <f>IF(D89 = D850,1,_xll.BDP(K89,$M$11)*L89)</f>
        <v>1</v>
      </c>
      <c r="N89" s="126">
        <f t="shared" si="63"/>
        <v>0</v>
      </c>
      <c r="O89" s="127">
        <f>N89 / AA773</f>
        <v>0</v>
      </c>
      <c r="P89" s="301">
        <f>N89 / AA850</f>
        <v>0</v>
      </c>
      <c r="Q89" s="128">
        <f t="shared" si="64"/>
        <v>0</v>
      </c>
      <c r="R89" s="129">
        <f>Q89 / AA773*100</f>
        <v>0</v>
      </c>
      <c r="S89" s="312">
        <f>Q89 / AA850*100</f>
        <v>0</v>
      </c>
      <c r="T89" s="129">
        <f t="shared" si="65"/>
        <v>0</v>
      </c>
      <c r="U89" s="312">
        <f t="shared" si="66"/>
        <v>0</v>
      </c>
      <c r="V89" s="120">
        <f t="shared" si="67"/>
        <v>1</v>
      </c>
      <c r="W89" s="120">
        <v>0</v>
      </c>
      <c r="X89" s="120">
        <v>1</v>
      </c>
      <c r="Y89" s="127">
        <f t="shared" si="68"/>
        <v>0</v>
      </c>
      <c r="Z89" s="127">
        <f t="shared" si="69"/>
        <v>0</v>
      </c>
      <c r="AA89" s="74"/>
      <c r="AB89" s="130">
        <f>_xll.BDH(C89,$AB$11,$D$1,$D$1)</f>
        <v>37.65</v>
      </c>
      <c r="AC89" s="130">
        <f t="shared" si="70"/>
        <v>0.35000000000000142</v>
      </c>
      <c r="AD89" s="177">
        <f t="shared" si="71"/>
        <v>0.92961487383798524</v>
      </c>
      <c r="AE89" s="132">
        <v>0</v>
      </c>
      <c r="AF89" s="133">
        <f>IF(D89 = D850,1,_xll.BDP(K89,$AF$11)*L89)</f>
        <v>1</v>
      </c>
      <c r="AG89" s="134">
        <f>AC89*AE89*V89/AF89 / AI773</f>
        <v>0</v>
      </c>
      <c r="AH89" s="328">
        <f>AC89*AE89*V89/AF89 / AI850</f>
        <v>0</v>
      </c>
      <c r="AI89" s="77"/>
      <c r="AJ89" s="73"/>
      <c r="AK89" s="65"/>
    </row>
    <row r="90" spans="1:37" s="30" customFormat="1" ht="12" customHeight="1" x14ac:dyDescent="0.2">
      <c r="B90" s="120">
        <v>3252</v>
      </c>
      <c r="C90" s="120" t="s">
        <v>564</v>
      </c>
      <c r="D90" s="120" t="str">
        <f>_xll.BDP(C90,$D$11)</f>
        <v>EUR</v>
      </c>
      <c r="E90" s="120" t="s">
        <v>603</v>
      </c>
      <c r="F90" s="121">
        <f>_xll.BDP(C90,$F$11)</f>
        <v>107.9</v>
      </c>
      <c r="G90" s="121">
        <f>_xll.BDP(C90,$G$11)</f>
        <v>107.4</v>
      </c>
      <c r="H90" s="122">
        <f t="shared" si="61"/>
        <v>-0.5</v>
      </c>
      <c r="I90" s="123">
        <f t="shared" si="62"/>
        <v>-0.46339202965708987</v>
      </c>
      <c r="J90" s="124">
        <v>0</v>
      </c>
      <c r="K90" s="120" t="str">
        <f>CONCATENATE(D850,D90, " Curncy")</f>
        <v>EUREUR Curncy</v>
      </c>
      <c r="L90" s="120">
        <f>IF(D90 = D850,1,_xll.BDP(K90,$L$11))</f>
        <v>1</v>
      </c>
      <c r="M90" s="288">
        <f>IF(D90 = D850,1,_xll.BDP(K90,$M$11)*L90)</f>
        <v>1</v>
      </c>
      <c r="N90" s="126">
        <f t="shared" si="63"/>
        <v>0</v>
      </c>
      <c r="O90" s="127">
        <f>N90 / AA773</f>
        <v>0</v>
      </c>
      <c r="P90" s="301">
        <f>N90 / AA850</f>
        <v>0</v>
      </c>
      <c r="Q90" s="128">
        <f t="shared" si="64"/>
        <v>0</v>
      </c>
      <c r="R90" s="129">
        <f>Q90 / AA773*100</f>
        <v>0</v>
      </c>
      <c r="S90" s="312">
        <f>Q90 / AA850*100</f>
        <v>0</v>
      </c>
      <c r="T90" s="129">
        <f t="shared" si="65"/>
        <v>0</v>
      </c>
      <c r="U90" s="312">
        <f t="shared" si="66"/>
        <v>0</v>
      </c>
      <c r="V90" s="120">
        <f t="shared" si="67"/>
        <v>1</v>
      </c>
      <c r="W90" s="120">
        <v>0</v>
      </c>
      <c r="X90" s="120">
        <v>1</v>
      </c>
      <c r="Y90" s="127">
        <f t="shared" si="68"/>
        <v>0</v>
      </c>
      <c r="Z90" s="127">
        <f t="shared" si="69"/>
        <v>0</v>
      </c>
      <c r="AA90" s="74"/>
      <c r="AB90" s="130">
        <f>_xll.BDH(C90,$AB$11,$D$1,$D$1)</f>
        <v>105.55</v>
      </c>
      <c r="AC90" s="130">
        <f t="shared" si="70"/>
        <v>2.3500000000000085</v>
      </c>
      <c r="AD90" s="177">
        <f t="shared" si="71"/>
        <v>2.2264329701563321</v>
      </c>
      <c r="AE90" s="132">
        <v>0</v>
      </c>
      <c r="AF90" s="133">
        <f>IF(D90 = D850,1,_xll.BDP(K90,$AF$11)*L90)</f>
        <v>1</v>
      </c>
      <c r="AG90" s="134">
        <f>AC90*AE90*V90/AF90 / AI773</f>
        <v>0</v>
      </c>
      <c r="AH90" s="328">
        <f>AC90*AE90*V90/AF90 / AI850</f>
        <v>0</v>
      </c>
      <c r="AI90" s="77"/>
      <c r="AJ90" s="73"/>
      <c r="AK90" s="65"/>
    </row>
    <row r="91" spans="1:37" s="30" customFormat="1" ht="12" customHeight="1" x14ac:dyDescent="0.2">
      <c r="B91" s="120">
        <v>318</v>
      </c>
      <c r="C91" s="120" t="s">
        <v>565</v>
      </c>
      <c r="D91" s="120" t="str">
        <f>_xll.BDP(C91,$D$11)</f>
        <v>EUR</v>
      </c>
      <c r="E91" s="120" t="s">
        <v>604</v>
      </c>
      <c r="F91" s="121">
        <f>_xll.BDP(C91,$F$11)</f>
        <v>103.2</v>
      </c>
      <c r="G91" s="121">
        <f>_xll.BDP(C91,$G$11)</f>
        <v>102.5</v>
      </c>
      <c r="H91" s="122">
        <f t="shared" si="61"/>
        <v>-0.70000000000000284</v>
      </c>
      <c r="I91" s="123">
        <f t="shared" si="62"/>
        <v>-0.67829457364341361</v>
      </c>
      <c r="J91" s="124">
        <v>-18410</v>
      </c>
      <c r="K91" s="120" t="str">
        <f>CONCATENATE(D850,D91, " Curncy")</f>
        <v>EUREUR Curncy</v>
      </c>
      <c r="L91" s="120">
        <f>IF(D91 = D850,1,_xll.BDP(K91,$L$11))</f>
        <v>1</v>
      </c>
      <c r="M91" s="288">
        <f>IF(D91 = D850,1,_xll.BDP(K91,$M$11)*L91)</f>
        <v>1</v>
      </c>
      <c r="N91" s="126">
        <f t="shared" si="63"/>
        <v>12887.000000000053</v>
      </c>
      <c r="O91" s="127">
        <f>N91 / AA773</f>
        <v>6.7745848976502281E-5</v>
      </c>
      <c r="P91" s="301">
        <f>N91 / AA850</f>
        <v>6.2755260668628885E-5</v>
      </c>
      <c r="Q91" s="128">
        <f t="shared" si="64"/>
        <v>-1887025</v>
      </c>
      <c r="R91" s="129">
        <f>Q91 / AA773*100</f>
        <v>-0.99199278858449358</v>
      </c>
      <c r="S91" s="312">
        <f>Q91 / AA850*100</f>
        <v>-0.91891631693349052</v>
      </c>
      <c r="T91" s="129">
        <f t="shared" si="65"/>
        <v>-0.99199278858449358</v>
      </c>
      <c r="U91" s="312">
        <f t="shared" si="66"/>
        <v>0</v>
      </c>
      <c r="V91" s="120">
        <f t="shared" si="67"/>
        <v>1</v>
      </c>
      <c r="W91" s="120">
        <v>0</v>
      </c>
      <c r="X91" s="120">
        <v>1</v>
      </c>
      <c r="Y91" s="127">
        <f t="shared" si="68"/>
        <v>6.7745848976502281E-5</v>
      </c>
      <c r="Z91" s="127">
        <f t="shared" si="69"/>
        <v>0</v>
      </c>
      <c r="AA91" s="74"/>
      <c r="AB91" s="130">
        <f>_xll.BDH(C91,$AB$11,$D$1,$D$1)</f>
        <v>98.48</v>
      </c>
      <c r="AC91" s="130">
        <f t="shared" si="70"/>
        <v>4.7199999999999989</v>
      </c>
      <c r="AD91" s="177">
        <f t="shared" si="71"/>
        <v>4.7928513403736783</v>
      </c>
      <c r="AE91" s="132">
        <v>-18410</v>
      </c>
      <c r="AF91" s="133">
        <f>IF(D91 = D850,1,_xll.BDP(K91,$AF$11)*L91)</f>
        <v>1</v>
      </c>
      <c r="AG91" s="134">
        <f>AC91*AE91*V91/AF91 / AI773</f>
        <v>-4.5742557109443343E-4</v>
      </c>
      <c r="AH91" s="328">
        <f>AC91*AE91*V91/AF91 / AI850</f>
        <v>-4.2371299001783412E-4</v>
      </c>
      <c r="AI91" s="77"/>
      <c r="AJ91" s="73"/>
      <c r="AK91" s="65"/>
    </row>
    <row r="92" spans="1:37" s="30" customFormat="1" ht="12" customHeight="1" x14ac:dyDescent="0.2">
      <c r="B92" s="120">
        <v>692</v>
      </c>
      <c r="C92" s="120" t="s">
        <v>566</v>
      </c>
      <c r="D92" s="120" t="str">
        <f>_xll.BDP(C92,$D$11)</f>
        <v>EUR</v>
      </c>
      <c r="E92" s="120" t="s">
        <v>605</v>
      </c>
      <c r="F92" s="121">
        <f>_xll.BDP(C92,$F$11)</f>
        <v>21.745000000000001</v>
      </c>
      <c r="G92" s="121">
        <f>_xll.BDP(C92,$G$11)</f>
        <v>21.954999999999998</v>
      </c>
      <c r="H92" s="122">
        <f t="shared" si="61"/>
        <v>0.2099999999999973</v>
      </c>
      <c r="I92" s="123">
        <f t="shared" si="62"/>
        <v>0.96573925040237885</v>
      </c>
      <c r="J92" s="124">
        <v>0</v>
      </c>
      <c r="K92" s="120" t="str">
        <f>CONCATENATE(D850,D92, " Curncy")</f>
        <v>EUREUR Curncy</v>
      </c>
      <c r="L92" s="120">
        <f>IF(D92 = D850,1,_xll.BDP(K92,$L$11))</f>
        <v>1</v>
      </c>
      <c r="M92" s="288">
        <f>IF(D92 = D850,1,_xll.BDP(K92,$M$11)*L92)</f>
        <v>1</v>
      </c>
      <c r="N92" s="126">
        <f t="shared" si="63"/>
        <v>0</v>
      </c>
      <c r="O92" s="127">
        <f>N92 / AA773</f>
        <v>0</v>
      </c>
      <c r="P92" s="301">
        <f>N92 / AA850</f>
        <v>0</v>
      </c>
      <c r="Q92" s="128">
        <f t="shared" si="64"/>
        <v>0</v>
      </c>
      <c r="R92" s="129">
        <f>Q92 / AA773*100</f>
        <v>0</v>
      </c>
      <c r="S92" s="312">
        <f>Q92 / AA850*100</f>
        <v>0</v>
      </c>
      <c r="T92" s="129">
        <f t="shared" si="65"/>
        <v>0</v>
      </c>
      <c r="U92" s="312">
        <f t="shared" si="66"/>
        <v>0</v>
      </c>
      <c r="V92" s="120">
        <f t="shared" si="67"/>
        <v>1</v>
      </c>
      <c r="W92" s="120">
        <v>0</v>
      </c>
      <c r="X92" s="120">
        <v>1</v>
      </c>
      <c r="Y92" s="127">
        <f t="shared" si="68"/>
        <v>0</v>
      </c>
      <c r="Z92" s="127">
        <f t="shared" si="69"/>
        <v>0</v>
      </c>
      <c r="AA92" s="74"/>
      <c r="AB92" s="130">
        <f>_xll.BDH(C92,$AB$11,$D$1,$D$1)</f>
        <v>21.664999999999999</v>
      </c>
      <c r="AC92" s="130">
        <f t="shared" si="70"/>
        <v>8.0000000000001847E-2</v>
      </c>
      <c r="AD92" s="177">
        <f t="shared" si="71"/>
        <v>0.3692591737826072</v>
      </c>
      <c r="AE92" s="132">
        <v>0</v>
      </c>
      <c r="AF92" s="133">
        <f>IF(D92 = D850,1,_xll.BDP(K92,$AF$11)*L92)</f>
        <v>1</v>
      </c>
      <c r="AG92" s="134">
        <f>AC92*AE92*V92/AF92 / AI773</f>
        <v>0</v>
      </c>
      <c r="AH92" s="328">
        <f>AC92*AE92*V92/AF92 / AI850</f>
        <v>0</v>
      </c>
      <c r="AI92" s="77"/>
      <c r="AJ92" s="73"/>
      <c r="AK92" s="65"/>
    </row>
    <row r="93" spans="1:37" s="30" customFormat="1" ht="12" customHeight="1" x14ac:dyDescent="0.2">
      <c r="B93" s="120">
        <v>1494</v>
      </c>
      <c r="C93" s="120" t="s">
        <v>204</v>
      </c>
      <c r="D93" s="120" t="str">
        <f>_xll.BDP(C93,$D$11)</f>
        <v>EUR</v>
      </c>
      <c r="E93" s="120" t="s">
        <v>412</v>
      </c>
      <c r="F93" s="121">
        <f>_xll.BDP(C93,$F$11)</f>
        <v>50.58</v>
      </c>
      <c r="G93" s="121">
        <f>_xll.BDP(C93,$G$11)</f>
        <v>50.44</v>
      </c>
      <c r="H93" s="122">
        <f t="shared" si="61"/>
        <v>-0.14000000000000057</v>
      </c>
      <c r="I93" s="123">
        <f t="shared" si="62"/>
        <v>-0.27678924476077615</v>
      </c>
      <c r="J93" s="124">
        <v>-74365</v>
      </c>
      <c r="K93" s="120" t="str">
        <f>CONCATENATE(D850,D93, " Curncy")</f>
        <v>EUREUR Curncy</v>
      </c>
      <c r="L93" s="120">
        <f>IF(D93 = D850,1,_xll.BDP(K93,$L$11))</f>
        <v>1</v>
      </c>
      <c r="M93" s="288">
        <f>IF(D93 = D850,1,_xll.BDP(K93,$M$11)*L93)</f>
        <v>1</v>
      </c>
      <c r="N93" s="126">
        <f t="shared" si="63"/>
        <v>10411.100000000042</v>
      </c>
      <c r="O93" s="127">
        <f>N93 / AA773</f>
        <v>5.4730255938485519E-5</v>
      </c>
      <c r="P93" s="301">
        <f>N93 / AA850</f>
        <v>5.0698478648805942E-5</v>
      </c>
      <c r="Q93" s="128">
        <f t="shared" si="64"/>
        <v>-3750970.5999999996</v>
      </c>
      <c r="R93" s="129">
        <f>Q93 / AA773*100</f>
        <v>-1.9718529353837129</v>
      </c>
      <c r="S93" s="312">
        <f>Q93 / AA850*100</f>
        <v>-1.8265937593184007</v>
      </c>
      <c r="T93" s="129">
        <f t="shared" si="65"/>
        <v>-1.9718529353837129</v>
      </c>
      <c r="U93" s="312">
        <f t="shared" si="66"/>
        <v>0</v>
      </c>
      <c r="V93" s="120">
        <f t="shared" si="67"/>
        <v>1</v>
      </c>
      <c r="W93" s="120">
        <v>0</v>
      </c>
      <c r="X93" s="120">
        <v>1</v>
      </c>
      <c r="Y93" s="127">
        <f t="shared" si="68"/>
        <v>5.4730255938485519E-5</v>
      </c>
      <c r="Z93" s="127">
        <f t="shared" si="69"/>
        <v>0</v>
      </c>
      <c r="AA93" s="74"/>
      <c r="AB93" s="130">
        <f>_xll.BDH(C93,$AB$11,$D$1,$D$1)</f>
        <v>52.01</v>
      </c>
      <c r="AC93" s="130">
        <f t="shared" si="70"/>
        <v>-1.4299999999999997</v>
      </c>
      <c r="AD93" s="177">
        <f t="shared" si="71"/>
        <v>-2.7494712555277827</v>
      </c>
      <c r="AE93" s="132">
        <v>-55365</v>
      </c>
      <c r="AF93" s="133">
        <f>IF(D93 = D850,1,_xll.BDP(K93,$AF$11)*L93)</f>
        <v>1</v>
      </c>
      <c r="AG93" s="134">
        <f>AC93*AE93*V93/AF93 / AI773</f>
        <v>4.1676956199433257E-4</v>
      </c>
      <c r="AH93" s="328">
        <f>AC93*AE93*V93/AF93 / AI850</f>
        <v>3.8605335691778675E-4</v>
      </c>
      <c r="AI93" s="77"/>
      <c r="AJ93" s="73"/>
      <c r="AK93" s="65"/>
    </row>
    <row r="94" spans="1:37" s="30" customFormat="1" ht="12" customHeight="1" x14ac:dyDescent="0.2">
      <c r="B94" s="120">
        <v>494</v>
      </c>
      <c r="C94" s="120" t="s">
        <v>567</v>
      </c>
      <c r="D94" s="120" t="str">
        <f>_xll.BDP(C94,$D$11)</f>
        <v>EUR</v>
      </c>
      <c r="E94" s="120" t="s">
        <v>606</v>
      </c>
      <c r="F94" s="121">
        <f>_xll.BDP(C94,$F$11)</f>
        <v>38.03</v>
      </c>
      <c r="G94" s="121">
        <f>_xll.BDP(C94,$G$11)</f>
        <v>37.770000000000003</v>
      </c>
      <c r="H94" s="122">
        <f t="shared" si="61"/>
        <v>-0.25999999999999801</v>
      </c>
      <c r="I94" s="123">
        <f t="shared" si="62"/>
        <v>-0.68367078622139887</v>
      </c>
      <c r="J94" s="124">
        <v>0</v>
      </c>
      <c r="K94" s="120" t="str">
        <f>CONCATENATE(D850,D94, " Curncy")</f>
        <v>EUREUR Curncy</v>
      </c>
      <c r="L94" s="120">
        <f>IF(D94 = D850,1,_xll.BDP(K94,$L$11))</f>
        <v>1</v>
      </c>
      <c r="M94" s="288">
        <f>IF(D94 = D850,1,_xll.BDP(K94,$M$11)*L94)</f>
        <v>1</v>
      </c>
      <c r="N94" s="126">
        <f t="shared" si="63"/>
        <v>0</v>
      </c>
      <c r="O94" s="127">
        <f>N94 / AA773</f>
        <v>0</v>
      </c>
      <c r="P94" s="301">
        <f>N94 / AA850</f>
        <v>0</v>
      </c>
      <c r="Q94" s="128">
        <f t="shared" si="64"/>
        <v>0</v>
      </c>
      <c r="R94" s="129">
        <f>Q94 / AA773*100</f>
        <v>0</v>
      </c>
      <c r="S94" s="312">
        <f>Q94 / AA850*100</f>
        <v>0</v>
      </c>
      <c r="T94" s="129">
        <f t="shared" si="65"/>
        <v>0</v>
      </c>
      <c r="U94" s="312">
        <f t="shared" si="66"/>
        <v>0</v>
      </c>
      <c r="V94" s="120">
        <f t="shared" si="67"/>
        <v>1</v>
      </c>
      <c r="W94" s="120">
        <v>0</v>
      </c>
      <c r="X94" s="120">
        <v>1</v>
      </c>
      <c r="Y94" s="127">
        <f t="shared" si="68"/>
        <v>0</v>
      </c>
      <c r="Z94" s="127">
        <f t="shared" si="69"/>
        <v>0</v>
      </c>
      <c r="AA94" s="74"/>
      <c r="AB94" s="130">
        <f>_xll.BDH(C94,$AB$11,$D$1,$D$1)</f>
        <v>36.950000000000003</v>
      </c>
      <c r="AC94" s="130">
        <f t="shared" si="70"/>
        <v>1.0799999999999983</v>
      </c>
      <c r="AD94" s="177">
        <f t="shared" si="71"/>
        <v>2.9228687415426204</v>
      </c>
      <c r="AE94" s="132">
        <v>0</v>
      </c>
      <c r="AF94" s="133">
        <f>IF(D94 = D850,1,_xll.BDP(K94,$AF$11)*L94)</f>
        <v>1</v>
      </c>
      <c r="AG94" s="134">
        <f>AC94*AE94*V94/AF94 / AI773</f>
        <v>0</v>
      </c>
      <c r="AH94" s="328">
        <f>AC94*AE94*V94/AF94 / AI850</f>
        <v>0</v>
      </c>
      <c r="AI94" s="77"/>
      <c r="AJ94" s="73"/>
      <c r="AK94" s="65"/>
    </row>
    <row r="95" spans="1:37" s="30" customFormat="1" ht="12" customHeight="1" x14ac:dyDescent="0.2">
      <c r="B95" s="120">
        <v>374</v>
      </c>
      <c r="C95" s="120" t="s">
        <v>568</v>
      </c>
      <c r="D95" s="120" t="str">
        <f>_xll.BDP(C95,$D$11)</f>
        <v>EUR</v>
      </c>
      <c r="E95" s="120" t="s">
        <v>607</v>
      </c>
      <c r="F95" s="121">
        <f>_xll.BDP(C95,$F$11)</f>
        <v>110.75</v>
      </c>
      <c r="G95" s="121">
        <f>_xll.BDP(C95,$G$11)</f>
        <v>110.95</v>
      </c>
      <c r="H95" s="122">
        <f t="shared" si="61"/>
        <v>0.20000000000000284</v>
      </c>
      <c r="I95" s="123">
        <f t="shared" si="62"/>
        <v>0.18058690744921249</v>
      </c>
      <c r="J95" s="124">
        <v>0</v>
      </c>
      <c r="K95" s="120" t="str">
        <f>CONCATENATE(D850,D95, " Curncy")</f>
        <v>EUREUR Curncy</v>
      </c>
      <c r="L95" s="120">
        <f>IF(D95 = D850,1,_xll.BDP(K95,$L$11))</f>
        <v>1</v>
      </c>
      <c r="M95" s="288">
        <f>IF(D95 = D850,1,_xll.BDP(K95,$M$11)*L95)</f>
        <v>1</v>
      </c>
      <c r="N95" s="126">
        <f t="shared" si="63"/>
        <v>0</v>
      </c>
      <c r="O95" s="127">
        <f>N95 / AA773</f>
        <v>0</v>
      </c>
      <c r="P95" s="301">
        <f>N95 / AA850</f>
        <v>0</v>
      </c>
      <c r="Q95" s="128">
        <f t="shared" si="64"/>
        <v>0</v>
      </c>
      <c r="R95" s="129">
        <f>Q95 / AA773*100</f>
        <v>0</v>
      </c>
      <c r="S95" s="312">
        <f>Q95 / AA850*100</f>
        <v>0</v>
      </c>
      <c r="T95" s="129">
        <f t="shared" si="65"/>
        <v>0</v>
      </c>
      <c r="U95" s="312">
        <f t="shared" si="66"/>
        <v>0</v>
      </c>
      <c r="V95" s="120">
        <f t="shared" si="67"/>
        <v>1</v>
      </c>
      <c r="W95" s="120">
        <v>0</v>
      </c>
      <c r="X95" s="120">
        <v>1</v>
      </c>
      <c r="Y95" s="127">
        <f t="shared" si="68"/>
        <v>0</v>
      </c>
      <c r="Z95" s="127">
        <f t="shared" si="69"/>
        <v>0</v>
      </c>
      <c r="AA95" s="74"/>
      <c r="AB95" s="130">
        <f>_xll.BDH(C95,$AB$11,$D$1,$D$1)</f>
        <v>110.5</v>
      </c>
      <c r="AC95" s="130">
        <f t="shared" si="70"/>
        <v>0.25</v>
      </c>
      <c r="AD95" s="177">
        <f t="shared" si="71"/>
        <v>0.22624434389140274</v>
      </c>
      <c r="AE95" s="132">
        <v>0</v>
      </c>
      <c r="AF95" s="133">
        <f>IF(D95 = D850,1,_xll.BDP(K95,$AF$11)*L95)</f>
        <v>1</v>
      </c>
      <c r="AG95" s="134">
        <f>AC95*AE95*V95/AF95 / AI773</f>
        <v>0</v>
      </c>
      <c r="AH95" s="328">
        <f>AC95*AE95*V95/AF95 / AI850</f>
        <v>0</v>
      </c>
      <c r="AI95" s="77"/>
      <c r="AJ95" s="73"/>
      <c r="AK95" s="65"/>
    </row>
    <row r="96" spans="1:37" s="30" customFormat="1" ht="12" customHeight="1" x14ac:dyDescent="0.2">
      <c r="B96" s="120">
        <v>1002</v>
      </c>
      <c r="C96" s="120" t="s">
        <v>569</v>
      </c>
      <c r="D96" s="120" t="str">
        <f>_xll.BDP(C96,$D$11)</f>
        <v>EUR</v>
      </c>
      <c r="E96" s="120" t="s">
        <v>608</v>
      </c>
      <c r="F96" s="121">
        <f>_xll.BDP(C96,$F$11)</f>
        <v>15.37</v>
      </c>
      <c r="G96" s="121">
        <f>_xll.BDP(C96,$G$11)</f>
        <v>15.55</v>
      </c>
      <c r="H96" s="122">
        <f t="shared" si="61"/>
        <v>0.18000000000000149</v>
      </c>
      <c r="I96" s="123">
        <f t="shared" si="62"/>
        <v>1.1711125569290926</v>
      </c>
      <c r="J96" s="124">
        <v>0</v>
      </c>
      <c r="K96" s="120" t="str">
        <f>CONCATENATE(D850,D96, " Curncy")</f>
        <v>EUREUR Curncy</v>
      </c>
      <c r="L96" s="120">
        <f>IF(D96 = D850,1,_xll.BDP(K96,$L$11))</f>
        <v>1</v>
      </c>
      <c r="M96" s="288">
        <f>IF(D96 = D850,1,_xll.BDP(K96,$M$11)*L96)</f>
        <v>1</v>
      </c>
      <c r="N96" s="126">
        <f t="shared" si="63"/>
        <v>0</v>
      </c>
      <c r="O96" s="127">
        <f>N96 / AA773</f>
        <v>0</v>
      </c>
      <c r="P96" s="301">
        <f>N96 / AA850</f>
        <v>0</v>
      </c>
      <c r="Q96" s="128">
        <f t="shared" si="64"/>
        <v>0</v>
      </c>
      <c r="R96" s="129">
        <f>Q96 / AA773*100</f>
        <v>0</v>
      </c>
      <c r="S96" s="312">
        <f>Q96 / AA850*100</f>
        <v>0</v>
      </c>
      <c r="T96" s="129">
        <f t="shared" si="65"/>
        <v>0</v>
      </c>
      <c r="U96" s="312">
        <f t="shared" si="66"/>
        <v>0</v>
      </c>
      <c r="V96" s="120">
        <f t="shared" si="67"/>
        <v>1</v>
      </c>
      <c r="W96" s="120">
        <v>0</v>
      </c>
      <c r="X96" s="120">
        <v>1</v>
      </c>
      <c r="Y96" s="127">
        <f t="shared" si="68"/>
        <v>0</v>
      </c>
      <c r="Z96" s="127">
        <f t="shared" si="69"/>
        <v>0</v>
      </c>
      <c r="AA96" s="74"/>
      <c r="AB96" s="130">
        <f>_xll.BDH(C96,$AB$11,$D$1,$D$1)</f>
        <v>15.234999999999999</v>
      </c>
      <c r="AC96" s="130">
        <f t="shared" si="70"/>
        <v>0.13499999999999979</v>
      </c>
      <c r="AD96" s="177">
        <f t="shared" si="71"/>
        <v>0.88611749261568629</v>
      </c>
      <c r="AE96" s="132">
        <v>0</v>
      </c>
      <c r="AF96" s="133">
        <f>IF(D96 = D850,1,_xll.BDP(K96,$AF$11)*L96)</f>
        <v>1</v>
      </c>
      <c r="AG96" s="134">
        <f>AC96*AE96*V96/AF96 / AI773</f>
        <v>0</v>
      </c>
      <c r="AH96" s="328">
        <f>AC96*AE96*V96/AF96 / AI850</f>
        <v>0</v>
      </c>
      <c r="AI96" s="77"/>
      <c r="AJ96" s="73"/>
      <c r="AK96" s="65"/>
    </row>
    <row r="97" spans="2:37" s="30" customFormat="1" ht="12" customHeight="1" x14ac:dyDescent="0.2">
      <c r="B97" s="120">
        <v>115</v>
      </c>
      <c r="C97" s="120" t="s">
        <v>587</v>
      </c>
      <c r="D97" s="120" t="str">
        <f>_xll.BDP(C97,$D$11)</f>
        <v>EUR</v>
      </c>
      <c r="E97" s="120" t="s">
        <v>625</v>
      </c>
      <c r="F97" s="121">
        <f>_xll.BDP(C97,$F$11)</f>
        <v>37.064999999999998</v>
      </c>
      <c r="G97" s="121">
        <f>_xll.BDP(C97,$G$11)</f>
        <v>36.64</v>
      </c>
      <c r="H97" s="122">
        <f t="shared" si="61"/>
        <v>-0.42499999999999716</v>
      </c>
      <c r="I97" s="123">
        <f t="shared" si="62"/>
        <v>-1.1466342911102041</v>
      </c>
      <c r="J97" s="124">
        <v>0</v>
      </c>
      <c r="K97" s="120" t="str">
        <f>CONCATENATE(D850,D97, " Curncy")</f>
        <v>EUREUR Curncy</v>
      </c>
      <c r="L97" s="120">
        <f>IF(D97 = D850,1,_xll.BDP(K97,$L$11))</f>
        <v>1</v>
      </c>
      <c r="M97" s="288">
        <f>IF(D97 = D850,1,_xll.BDP(K97,$M$11)*L97)</f>
        <v>1</v>
      </c>
      <c r="N97" s="126">
        <f t="shared" si="63"/>
        <v>0</v>
      </c>
      <c r="O97" s="127">
        <f>N97 / AA773</f>
        <v>0</v>
      </c>
      <c r="P97" s="301">
        <f>N97 / AA850</f>
        <v>0</v>
      </c>
      <c r="Q97" s="128">
        <f t="shared" si="64"/>
        <v>0</v>
      </c>
      <c r="R97" s="129">
        <f>Q97 / AA773*100</f>
        <v>0</v>
      </c>
      <c r="S97" s="312">
        <f>Q97 / AA850*100</f>
        <v>0</v>
      </c>
      <c r="T97" s="129">
        <f t="shared" si="65"/>
        <v>0</v>
      </c>
      <c r="U97" s="312">
        <f t="shared" si="66"/>
        <v>0</v>
      </c>
      <c r="V97" s="120">
        <f t="shared" si="67"/>
        <v>1</v>
      </c>
      <c r="W97" s="120">
        <v>0</v>
      </c>
      <c r="X97" s="120">
        <v>1</v>
      </c>
      <c r="Y97" s="127">
        <f t="shared" si="68"/>
        <v>0</v>
      </c>
      <c r="Z97" s="127">
        <f t="shared" si="69"/>
        <v>0</v>
      </c>
      <c r="AA97" s="74"/>
      <c r="AB97" s="130">
        <f>_xll.BDH(C97,$AB$11,$D$1,$D$1)</f>
        <v>36.185000000000002</v>
      </c>
      <c r="AC97" s="130">
        <f t="shared" si="70"/>
        <v>0.87999999999999545</v>
      </c>
      <c r="AD97" s="177">
        <f t="shared" si="71"/>
        <v>2.4319469393394928</v>
      </c>
      <c r="AE97" s="132">
        <v>0</v>
      </c>
      <c r="AF97" s="133">
        <f>IF(D97 = D850,1,_xll.BDP(K97,$AF$11)*L97)</f>
        <v>1</v>
      </c>
      <c r="AG97" s="134">
        <f>AC97*AE97*V97/AF97 / AI773</f>
        <v>0</v>
      </c>
      <c r="AH97" s="328">
        <f>AC97*AE97*V97/AF97 / AI850</f>
        <v>0</v>
      </c>
      <c r="AI97" s="77"/>
      <c r="AJ97" s="73"/>
      <c r="AK97" s="65"/>
    </row>
    <row r="98" spans="2:37" s="30" customFormat="1" ht="12" customHeight="1" x14ac:dyDescent="0.2">
      <c r="B98" s="120">
        <v>694</v>
      </c>
      <c r="C98" s="120" t="s">
        <v>581</v>
      </c>
      <c r="D98" s="120" t="str">
        <f>_xll.BDP(C98,$D$11)</f>
        <v>EUR</v>
      </c>
      <c r="E98" s="120" t="s">
        <v>619</v>
      </c>
      <c r="F98" s="121">
        <f>_xll.BDP(C98,$F$11)</f>
        <v>101.95</v>
      </c>
      <c r="G98" s="121">
        <f>_xll.BDP(C98,$G$11)</f>
        <v>100.9</v>
      </c>
      <c r="H98" s="122">
        <f t="shared" si="61"/>
        <v>-1.0499999999999972</v>
      </c>
      <c r="I98" s="123">
        <f t="shared" si="62"/>
        <v>-1.0299166257969565</v>
      </c>
      <c r="J98" s="124">
        <v>0</v>
      </c>
      <c r="K98" s="120" t="str">
        <f>CONCATENATE(D850,D98, " Curncy")</f>
        <v>EUREUR Curncy</v>
      </c>
      <c r="L98" s="120">
        <f>IF(D98 = D850,1,_xll.BDP(K98,$L$11))</f>
        <v>1</v>
      </c>
      <c r="M98" s="288">
        <f>IF(D98 = D850,1,_xll.BDP(K98,$M$11)*L98)</f>
        <v>1</v>
      </c>
      <c r="N98" s="126">
        <f t="shared" si="63"/>
        <v>0</v>
      </c>
      <c r="O98" s="127">
        <f>N98 / AA773</f>
        <v>0</v>
      </c>
      <c r="P98" s="301">
        <f>N98 / AA850</f>
        <v>0</v>
      </c>
      <c r="Q98" s="128">
        <f t="shared" si="64"/>
        <v>0</v>
      </c>
      <c r="R98" s="129">
        <f>Q98 / AA773*100</f>
        <v>0</v>
      </c>
      <c r="S98" s="312">
        <f>Q98 / AA850*100</f>
        <v>0</v>
      </c>
      <c r="T98" s="129">
        <f t="shared" si="65"/>
        <v>0</v>
      </c>
      <c r="U98" s="312">
        <f t="shared" si="66"/>
        <v>0</v>
      </c>
      <c r="V98" s="120">
        <f t="shared" si="67"/>
        <v>1</v>
      </c>
      <c r="W98" s="120">
        <v>0</v>
      </c>
      <c r="X98" s="120">
        <v>1</v>
      </c>
      <c r="Y98" s="127">
        <f t="shared" si="68"/>
        <v>0</v>
      </c>
      <c r="Z98" s="127">
        <f t="shared" si="69"/>
        <v>0</v>
      </c>
      <c r="AA98" s="74"/>
      <c r="AB98" s="130">
        <f>_xll.BDH(C98,$AB$11,$D$1,$D$1)</f>
        <v>110.5</v>
      </c>
      <c r="AC98" s="130">
        <f t="shared" si="70"/>
        <v>-8.5499999999999972</v>
      </c>
      <c r="AD98" s="177">
        <f t="shared" si="71"/>
        <v>-7.7375565610859702</v>
      </c>
      <c r="AE98" s="132">
        <v>0</v>
      </c>
      <c r="AF98" s="133">
        <f>IF(D98 = D850,1,_xll.BDP(K98,$AF$11)*L98)</f>
        <v>1</v>
      </c>
      <c r="AG98" s="134">
        <f>AC98*AE98*V98/AF98 / AI773</f>
        <v>0</v>
      </c>
      <c r="AH98" s="328">
        <f>AC98*AE98*V98/AF98 / AI850</f>
        <v>0</v>
      </c>
      <c r="AI98" s="77"/>
      <c r="AJ98" s="73"/>
      <c r="AK98" s="65"/>
    </row>
    <row r="99" spans="2:37" s="30" customFormat="1" ht="12" customHeight="1" x14ac:dyDescent="0.2">
      <c r="B99" s="120">
        <v>2013</v>
      </c>
      <c r="C99" s="120" t="s">
        <v>570</v>
      </c>
      <c r="D99" s="120" t="str">
        <f>_xll.BDP(C99,$D$11)</f>
        <v>EUR</v>
      </c>
      <c r="E99" s="120" t="s">
        <v>609</v>
      </c>
      <c r="F99" s="121">
        <f>_xll.BDP(C99,$F$11)</f>
        <v>19.87</v>
      </c>
      <c r="G99" s="121">
        <f>_xll.BDP(C99,$G$11)</f>
        <v>19.88</v>
      </c>
      <c r="H99" s="122">
        <f t="shared" si="61"/>
        <v>9.9999999999980105E-3</v>
      </c>
      <c r="I99" s="123">
        <f t="shared" si="62"/>
        <v>5.0327126321077047E-2</v>
      </c>
      <c r="J99" s="124">
        <v>0</v>
      </c>
      <c r="K99" s="120" t="str">
        <f>CONCATENATE(D850,D99, " Curncy")</f>
        <v>EUREUR Curncy</v>
      </c>
      <c r="L99" s="120">
        <f>IF(D99 = D850,1,_xll.BDP(K99,$L$11))</f>
        <v>1</v>
      </c>
      <c r="M99" s="288">
        <f>IF(D99 = D850,1,_xll.BDP(K99,$M$11)*L99)</f>
        <v>1</v>
      </c>
      <c r="N99" s="126">
        <f t="shared" si="63"/>
        <v>0</v>
      </c>
      <c r="O99" s="127">
        <f>N99 / AA773</f>
        <v>0</v>
      </c>
      <c r="P99" s="301">
        <f>N99 / AA850</f>
        <v>0</v>
      </c>
      <c r="Q99" s="128">
        <f t="shared" si="64"/>
        <v>0</v>
      </c>
      <c r="R99" s="129">
        <f>Q99 / AA773*100</f>
        <v>0</v>
      </c>
      <c r="S99" s="312">
        <f>Q99 / AA850*100</f>
        <v>0</v>
      </c>
      <c r="T99" s="129">
        <f t="shared" si="65"/>
        <v>0</v>
      </c>
      <c r="U99" s="312">
        <f t="shared" si="66"/>
        <v>0</v>
      </c>
      <c r="V99" s="120">
        <f t="shared" si="67"/>
        <v>1</v>
      </c>
      <c r="W99" s="120">
        <v>0</v>
      </c>
      <c r="X99" s="120">
        <v>1</v>
      </c>
      <c r="Y99" s="127">
        <f t="shared" si="68"/>
        <v>0</v>
      </c>
      <c r="Z99" s="127">
        <f t="shared" si="69"/>
        <v>0</v>
      </c>
      <c r="AA99" s="74"/>
      <c r="AB99" s="130">
        <f>_xll.BDH(C99,$AB$11,$D$1,$D$1)</f>
        <v>20.16</v>
      </c>
      <c r="AC99" s="130">
        <f t="shared" si="70"/>
        <v>-0.28999999999999915</v>
      </c>
      <c r="AD99" s="177">
        <f t="shared" si="71"/>
        <v>-1.4384920634920593</v>
      </c>
      <c r="AE99" s="132">
        <v>0</v>
      </c>
      <c r="AF99" s="133">
        <f>IF(D99 = D850,1,_xll.BDP(K99,$AF$11)*L99)</f>
        <v>1</v>
      </c>
      <c r="AG99" s="134">
        <f>AC99*AE99*V99/AF99 / AI773</f>
        <v>0</v>
      </c>
      <c r="AH99" s="328">
        <f>AC99*AE99*V99/AF99 / AI850</f>
        <v>0</v>
      </c>
      <c r="AI99" s="77"/>
      <c r="AJ99" s="73"/>
      <c r="AK99" s="65"/>
    </row>
    <row r="100" spans="2:37" s="30" customFormat="1" ht="12" customHeight="1" x14ac:dyDescent="0.2">
      <c r="B100" s="120">
        <v>3110</v>
      </c>
      <c r="C100" s="120" t="s">
        <v>571</v>
      </c>
      <c r="D100" s="120" t="str">
        <f>_xll.BDP(C100,$D$11)</f>
        <v>EUR</v>
      </c>
      <c r="E100" s="120" t="s">
        <v>610</v>
      </c>
      <c r="F100" s="121">
        <f>_xll.BDP(C100,$F$11)</f>
        <v>11.792</v>
      </c>
      <c r="G100" s="121">
        <f>_xll.BDP(C100,$G$11)</f>
        <v>11.79</v>
      </c>
      <c r="H100" s="122">
        <f t="shared" si="61"/>
        <v>-2.0000000000006679E-3</v>
      </c>
      <c r="I100" s="123">
        <f t="shared" si="62"/>
        <v>-1.6960651289015163E-2</v>
      </c>
      <c r="J100" s="124">
        <v>-77039</v>
      </c>
      <c r="K100" s="120" t="str">
        <f>CONCATENATE(D850,D100, " Curncy")</f>
        <v>EUREUR Curncy</v>
      </c>
      <c r="L100" s="120">
        <f>IF(D100 = D850,1,_xll.BDP(K100,$L$11))</f>
        <v>1</v>
      </c>
      <c r="M100" s="288">
        <f>IF(D100 = D850,1,_xll.BDP(K100,$M$11)*L100)</f>
        <v>1</v>
      </c>
      <c r="N100" s="126">
        <f t="shared" si="63"/>
        <v>154.07800000005145</v>
      </c>
      <c r="O100" s="127">
        <f>N100 / AA773</f>
        <v>8.0997477447078149E-7</v>
      </c>
      <c r="P100" s="301">
        <f>N100 / AA850</f>
        <v>7.5030690256104528E-7</v>
      </c>
      <c r="Q100" s="128">
        <f t="shared" si="64"/>
        <v>-908289.80999999994</v>
      </c>
      <c r="R100" s="129">
        <f>Q100 / AA773*100</f>
        <v>-0.47748012955036617</v>
      </c>
      <c r="S100" s="312">
        <f>Q100 / AA850*100</f>
        <v>-0.44230591905958844</v>
      </c>
      <c r="T100" s="129">
        <f t="shared" si="65"/>
        <v>-0.47748012955036617</v>
      </c>
      <c r="U100" s="312">
        <f t="shared" si="66"/>
        <v>0</v>
      </c>
      <c r="V100" s="120">
        <f t="shared" si="67"/>
        <v>1</v>
      </c>
      <c r="W100" s="120">
        <v>0</v>
      </c>
      <c r="X100" s="120">
        <v>1</v>
      </c>
      <c r="Y100" s="127">
        <f t="shared" si="68"/>
        <v>8.0997477447078149E-7</v>
      </c>
      <c r="Z100" s="127">
        <f t="shared" si="69"/>
        <v>0</v>
      </c>
      <c r="AA100" s="74"/>
      <c r="AB100" s="130">
        <f>_xll.BDH(C100,$AB$11,$D$1,$D$1)</f>
        <v>12.03</v>
      </c>
      <c r="AC100" s="130">
        <f t="shared" si="70"/>
        <v>-0.23799999999999955</v>
      </c>
      <c r="AD100" s="177">
        <f t="shared" si="71"/>
        <v>-1.9783873649210268</v>
      </c>
      <c r="AE100" s="132">
        <v>-77039</v>
      </c>
      <c r="AF100" s="133">
        <f>IF(D100 = D850,1,_xll.BDP(K100,$AF$11)*L100)</f>
        <v>1</v>
      </c>
      <c r="AG100" s="134">
        <f>AC100*AE100*V100/AF100 / AI773</f>
        <v>9.6518873770098606E-5</v>
      </c>
      <c r="AH100" s="328">
        <f>AC100*AE100*V100/AF100 / AI850</f>
        <v>8.9405365993060161E-5</v>
      </c>
      <c r="AI100" s="77"/>
      <c r="AJ100" s="73"/>
      <c r="AK100" s="65"/>
    </row>
    <row r="101" spans="2:37" s="30" customFormat="1" ht="12" customHeight="1" x14ac:dyDescent="0.2">
      <c r="B101" s="120">
        <v>1593</v>
      </c>
      <c r="C101" s="120" t="s">
        <v>572</v>
      </c>
      <c r="D101" s="120" t="str">
        <f>_xll.BDP(C101,$D$11)</f>
        <v>EUR</v>
      </c>
      <c r="E101" s="120" t="s">
        <v>611</v>
      </c>
      <c r="F101" s="121">
        <f>_xll.BDP(C101,$F$11)</f>
        <v>67.819999999999993</v>
      </c>
      <c r="G101" s="121">
        <f>_xll.BDP(C101,$G$11)</f>
        <v>67.91</v>
      </c>
      <c r="H101" s="122">
        <f t="shared" si="61"/>
        <v>9.0000000000003411E-2</v>
      </c>
      <c r="I101" s="123">
        <f t="shared" si="62"/>
        <v>0.13270421704512447</v>
      </c>
      <c r="J101" s="124">
        <v>0</v>
      </c>
      <c r="K101" s="120" t="str">
        <f>CONCATENATE(D850,D101, " Curncy")</f>
        <v>EUREUR Curncy</v>
      </c>
      <c r="L101" s="120">
        <f>IF(D101 = D850,1,_xll.BDP(K101,$L$11))</f>
        <v>1</v>
      </c>
      <c r="M101" s="288">
        <f>IF(D101 = D850,1,_xll.BDP(K101,$M$11)*L101)</f>
        <v>1</v>
      </c>
      <c r="N101" s="126">
        <f t="shared" si="63"/>
        <v>0</v>
      </c>
      <c r="O101" s="127">
        <f>N101 / AA773</f>
        <v>0</v>
      </c>
      <c r="P101" s="301">
        <f>N101 / AA850</f>
        <v>0</v>
      </c>
      <c r="Q101" s="128">
        <f t="shared" si="64"/>
        <v>0</v>
      </c>
      <c r="R101" s="129">
        <f>Q101 / AA773*100</f>
        <v>0</v>
      </c>
      <c r="S101" s="312">
        <f>Q101 / AA850*100</f>
        <v>0</v>
      </c>
      <c r="T101" s="129">
        <f t="shared" si="65"/>
        <v>0</v>
      </c>
      <c r="U101" s="312">
        <f t="shared" si="66"/>
        <v>0</v>
      </c>
      <c r="V101" s="120">
        <f t="shared" si="67"/>
        <v>1</v>
      </c>
      <c r="W101" s="120">
        <v>0</v>
      </c>
      <c r="X101" s="120">
        <v>1</v>
      </c>
      <c r="Y101" s="127">
        <f t="shared" si="68"/>
        <v>0</v>
      </c>
      <c r="Z101" s="127">
        <f t="shared" si="69"/>
        <v>0</v>
      </c>
      <c r="AA101" s="74"/>
      <c r="AB101" s="130">
        <f>_xll.BDH(C101,$AB$11,$D$1,$D$1)</f>
        <v>67.599999999999994</v>
      </c>
      <c r="AC101" s="130">
        <f t="shared" si="70"/>
        <v>0.21999999999999886</v>
      </c>
      <c r="AD101" s="177">
        <f t="shared" si="71"/>
        <v>0.32544378698224685</v>
      </c>
      <c r="AE101" s="132">
        <v>0</v>
      </c>
      <c r="AF101" s="133">
        <f>IF(D101 = D850,1,_xll.BDP(K101,$AF$11)*L101)</f>
        <v>1</v>
      </c>
      <c r="AG101" s="134">
        <f>AC101*AE101*V101/AF101 / AI773</f>
        <v>0</v>
      </c>
      <c r="AH101" s="328">
        <f>AC101*AE101*V101/AF101 / AI850</f>
        <v>0</v>
      </c>
      <c r="AI101" s="77"/>
      <c r="AJ101" s="73"/>
      <c r="AK101" s="65"/>
    </row>
    <row r="102" spans="2:37" s="30" customFormat="1" ht="12" customHeight="1" x14ac:dyDescent="0.2">
      <c r="B102" s="120">
        <v>19900</v>
      </c>
      <c r="C102" s="120" t="s">
        <v>573</v>
      </c>
      <c r="D102" s="120" t="str">
        <f>_xll.BDP(C102,$D$11)</f>
        <v>EUR</v>
      </c>
      <c r="E102" s="120" t="s">
        <v>612</v>
      </c>
      <c r="F102" s="121">
        <f>_xll.BDP(C102,$F$11)</f>
        <v>139.6</v>
      </c>
      <c r="G102" s="121">
        <f>_xll.BDP(C102,$G$11)</f>
        <v>139.75</v>
      </c>
      <c r="H102" s="122">
        <f t="shared" si="61"/>
        <v>0.15000000000000568</v>
      </c>
      <c r="I102" s="123">
        <f t="shared" si="62"/>
        <v>0.10744985673352843</v>
      </c>
      <c r="J102" s="124">
        <v>0</v>
      </c>
      <c r="K102" s="120" t="str">
        <f>CONCATENATE(D850,D102, " Curncy")</f>
        <v>EUREUR Curncy</v>
      </c>
      <c r="L102" s="120">
        <f>IF(D102 = D850,1,_xll.BDP(K102,$L$11))</f>
        <v>1</v>
      </c>
      <c r="M102" s="288">
        <f>IF(D102 = D850,1,_xll.BDP(K102,$M$11)*L102)</f>
        <v>1</v>
      </c>
      <c r="N102" s="126">
        <f t="shared" si="63"/>
        <v>0</v>
      </c>
      <c r="O102" s="127">
        <f>N102 / AA773</f>
        <v>0</v>
      </c>
      <c r="P102" s="301">
        <f>N102 / AA850</f>
        <v>0</v>
      </c>
      <c r="Q102" s="128">
        <f t="shared" si="64"/>
        <v>0</v>
      </c>
      <c r="R102" s="129">
        <f>Q102 / AA773*100</f>
        <v>0</v>
      </c>
      <c r="S102" s="312">
        <f>Q102 / AA850*100</f>
        <v>0</v>
      </c>
      <c r="T102" s="129">
        <f t="shared" si="65"/>
        <v>0</v>
      </c>
      <c r="U102" s="312">
        <f t="shared" si="66"/>
        <v>0</v>
      </c>
      <c r="V102" s="120">
        <f t="shared" si="67"/>
        <v>1</v>
      </c>
      <c r="W102" s="120">
        <v>0</v>
      </c>
      <c r="X102" s="120">
        <v>1</v>
      </c>
      <c r="Y102" s="127">
        <f t="shared" si="68"/>
        <v>0</v>
      </c>
      <c r="Z102" s="127">
        <f t="shared" si="69"/>
        <v>0</v>
      </c>
      <c r="AA102" s="74"/>
      <c r="AB102" s="130">
        <f>_xll.BDH(C102,$AB$11,$D$1,$D$1)</f>
        <v>130.85</v>
      </c>
      <c r="AC102" s="130">
        <f t="shared" si="70"/>
        <v>8.75</v>
      </c>
      <c r="AD102" s="177">
        <f t="shared" si="71"/>
        <v>6.6870462361482614</v>
      </c>
      <c r="AE102" s="132">
        <v>0</v>
      </c>
      <c r="AF102" s="133">
        <f>IF(D102 = D850,1,_xll.BDP(K102,$AF$11)*L102)</f>
        <v>1</v>
      </c>
      <c r="AG102" s="134">
        <f>AC102*AE102*V102/AF102 / AI773</f>
        <v>0</v>
      </c>
      <c r="AH102" s="328">
        <f>AC102*AE102*V102/AF102 / AI850</f>
        <v>0</v>
      </c>
      <c r="AI102" s="77"/>
      <c r="AJ102" s="73"/>
      <c r="AK102" s="65"/>
    </row>
    <row r="103" spans="2:37" s="30" customFormat="1" ht="12" customHeight="1" x14ac:dyDescent="0.2">
      <c r="B103" s="120">
        <v>4275</v>
      </c>
      <c r="C103" s="120" t="s">
        <v>203</v>
      </c>
      <c r="D103" s="120" t="str">
        <f>_xll.BDP(C103,$D$11)</f>
        <v>EUR</v>
      </c>
      <c r="E103" s="120" t="s">
        <v>411</v>
      </c>
      <c r="F103" s="121">
        <f>_xll.BDP(C103,$F$11)</f>
        <v>32.83</v>
      </c>
      <c r="G103" s="121">
        <f>_xll.BDP(C103,$G$11)</f>
        <v>33.29</v>
      </c>
      <c r="H103" s="122">
        <f t="shared" si="61"/>
        <v>0.46000000000000085</v>
      </c>
      <c r="I103" s="123">
        <f t="shared" si="62"/>
        <v>1.4011574779165423</v>
      </c>
      <c r="J103" s="124">
        <v>0</v>
      </c>
      <c r="K103" s="120" t="str">
        <f>CONCATENATE(D850,D103, " Curncy")</f>
        <v>EUREUR Curncy</v>
      </c>
      <c r="L103" s="120">
        <f>IF(D103 = D850,1,_xll.BDP(K103,$L$11))</f>
        <v>1</v>
      </c>
      <c r="M103" s="288">
        <f>IF(D103 = D850,1,_xll.BDP(K103,$M$11)*L103)</f>
        <v>1</v>
      </c>
      <c r="N103" s="126">
        <f t="shared" si="63"/>
        <v>0</v>
      </c>
      <c r="O103" s="127">
        <f>N103 / AA773</f>
        <v>0</v>
      </c>
      <c r="P103" s="301">
        <f>N103 / AA850</f>
        <v>0</v>
      </c>
      <c r="Q103" s="128">
        <f t="shared" si="64"/>
        <v>0</v>
      </c>
      <c r="R103" s="129">
        <f>Q103 / AA773*100</f>
        <v>0</v>
      </c>
      <c r="S103" s="312">
        <f>Q103 / AA850*100</f>
        <v>0</v>
      </c>
      <c r="T103" s="129">
        <f t="shared" si="65"/>
        <v>0</v>
      </c>
      <c r="U103" s="312">
        <f t="shared" si="66"/>
        <v>0</v>
      </c>
      <c r="V103" s="120">
        <f t="shared" si="67"/>
        <v>1</v>
      </c>
      <c r="W103" s="120">
        <v>0</v>
      </c>
      <c r="X103" s="120">
        <v>1</v>
      </c>
      <c r="Y103" s="127">
        <f t="shared" si="68"/>
        <v>0</v>
      </c>
      <c r="Z103" s="127">
        <f t="shared" si="69"/>
        <v>0</v>
      </c>
      <c r="AA103" s="74"/>
      <c r="AB103" s="130">
        <f>_xll.BDH(C103,$AB$11,$D$1,$D$1)</f>
        <v>35.06</v>
      </c>
      <c r="AC103" s="130">
        <f t="shared" si="70"/>
        <v>-2.230000000000004</v>
      </c>
      <c r="AD103" s="177">
        <f t="shared" si="71"/>
        <v>-6.360524814603548</v>
      </c>
      <c r="AE103" s="132">
        <v>0</v>
      </c>
      <c r="AF103" s="133">
        <f>IF(D103 = D850,1,_xll.BDP(K103,$AF$11)*L103)</f>
        <v>1</v>
      </c>
      <c r="AG103" s="134">
        <f>AC103*AE103*V103/AF103 / AI773</f>
        <v>0</v>
      </c>
      <c r="AH103" s="328">
        <f>AC103*AE103*V103/AF103 / AI850</f>
        <v>0</v>
      </c>
      <c r="AI103" s="77"/>
      <c r="AJ103" s="73"/>
      <c r="AK103" s="65"/>
    </row>
    <row r="104" spans="2:37" s="30" customFormat="1" ht="12" customHeight="1" x14ac:dyDescent="0.2">
      <c r="B104" s="120">
        <v>3987</v>
      </c>
      <c r="C104" s="120" t="s">
        <v>201</v>
      </c>
      <c r="D104" s="120" t="str">
        <f>_xll.BDP(C104,$D$11)</f>
        <v>EUR</v>
      </c>
      <c r="E104" s="120" t="s">
        <v>410</v>
      </c>
      <c r="F104" s="121">
        <f>_xll.BDP(C104,$F$11)</f>
        <v>124.3</v>
      </c>
      <c r="G104" s="121">
        <f>_xll.BDP(C104,$G$11)</f>
        <v>124.45</v>
      </c>
      <c r="H104" s="122">
        <f t="shared" si="61"/>
        <v>0.15000000000000568</v>
      </c>
      <c r="I104" s="123">
        <f t="shared" si="62"/>
        <v>0.12067578439260312</v>
      </c>
      <c r="J104" s="124">
        <v>0</v>
      </c>
      <c r="K104" s="120" t="str">
        <f>CONCATENATE(D850,D104, " Curncy")</f>
        <v>EUREUR Curncy</v>
      </c>
      <c r="L104" s="120">
        <f>IF(D104 = D850,1,_xll.BDP(K104,$L$11))</f>
        <v>1</v>
      </c>
      <c r="M104" s="288">
        <f>IF(D104 = D850,1,_xll.BDP(K104,$M$11)*L104)</f>
        <v>1</v>
      </c>
      <c r="N104" s="126">
        <f t="shared" si="63"/>
        <v>0</v>
      </c>
      <c r="O104" s="127">
        <f>N104 / AA773</f>
        <v>0</v>
      </c>
      <c r="P104" s="301">
        <f>N104 / AA850</f>
        <v>0</v>
      </c>
      <c r="Q104" s="128">
        <f t="shared" si="64"/>
        <v>0</v>
      </c>
      <c r="R104" s="129">
        <f>Q104 / AA773*100</f>
        <v>0</v>
      </c>
      <c r="S104" s="312">
        <f>Q104 / AA850*100</f>
        <v>0</v>
      </c>
      <c r="T104" s="129">
        <f t="shared" si="65"/>
        <v>0</v>
      </c>
      <c r="U104" s="312">
        <f t="shared" si="66"/>
        <v>0</v>
      </c>
      <c r="V104" s="120">
        <f t="shared" si="67"/>
        <v>1</v>
      </c>
      <c r="W104" s="120">
        <v>0</v>
      </c>
      <c r="X104" s="120">
        <v>1</v>
      </c>
      <c r="Y104" s="127">
        <f t="shared" si="68"/>
        <v>0</v>
      </c>
      <c r="Z104" s="127">
        <f t="shared" si="69"/>
        <v>0</v>
      </c>
      <c r="AA104" s="74"/>
      <c r="AB104" s="130">
        <f>_xll.BDH(C104,$AB$11,$D$1,$D$1)</f>
        <v>123.75</v>
      </c>
      <c r="AC104" s="130">
        <f t="shared" si="70"/>
        <v>0.54999999999999716</v>
      </c>
      <c r="AD104" s="177">
        <f t="shared" si="71"/>
        <v>0.4444444444444422</v>
      </c>
      <c r="AE104" s="132">
        <v>0</v>
      </c>
      <c r="AF104" s="133">
        <f>IF(D104 = D850,1,_xll.BDP(K104,$AF$11)*L104)</f>
        <v>1</v>
      </c>
      <c r="AG104" s="134">
        <f>AC104*AE104*V104/AF104 / AI773</f>
        <v>0</v>
      </c>
      <c r="AH104" s="328">
        <f>AC104*AE104*V104/AF104 / AI850</f>
        <v>0</v>
      </c>
      <c r="AI104" s="77"/>
      <c r="AJ104" s="73"/>
      <c r="AK104" s="65"/>
    </row>
    <row r="105" spans="2:37" s="30" customFormat="1" ht="12" customHeight="1" x14ac:dyDescent="0.2">
      <c r="B105" s="120">
        <v>23543</v>
      </c>
      <c r="C105" s="120" t="s">
        <v>200</v>
      </c>
      <c r="D105" s="120" t="str">
        <f>_xll.BDP(C105,$D$11)</f>
        <v>EUR</v>
      </c>
      <c r="E105" s="120" t="s">
        <v>409</v>
      </c>
      <c r="F105" s="121">
        <f>_xll.BDP(C105,$F$11)</f>
        <v>486.4</v>
      </c>
      <c r="G105" s="121">
        <f>_xll.BDP(C105,$G$11)</f>
        <v>482.6</v>
      </c>
      <c r="H105" s="122">
        <f t="shared" si="61"/>
        <v>-3.7999999999999545</v>
      </c>
      <c r="I105" s="123">
        <f t="shared" si="62"/>
        <v>-0.78124999999999067</v>
      </c>
      <c r="J105" s="124">
        <v>-5911</v>
      </c>
      <c r="K105" s="120" t="str">
        <f>CONCATENATE(D850,D105, " Curncy")</f>
        <v>EUREUR Curncy</v>
      </c>
      <c r="L105" s="120">
        <f>IF(D105 = D850,1,_xll.BDP(K105,$L$11))</f>
        <v>1</v>
      </c>
      <c r="M105" s="288">
        <f>IF(D105 = D850,1,_xll.BDP(K105,$M$11)*L105)</f>
        <v>1</v>
      </c>
      <c r="N105" s="126">
        <f t="shared" si="63"/>
        <v>22461.79999999973</v>
      </c>
      <c r="O105" s="127">
        <f>N105 / AA773</f>
        <v>1.1807974784980013E-4</v>
      </c>
      <c r="P105" s="301">
        <f>N105 / AA850</f>
        <v>1.0938124575825138E-4</v>
      </c>
      <c r="Q105" s="128">
        <f t="shared" si="64"/>
        <v>-2852648.6</v>
      </c>
      <c r="R105" s="129">
        <f>Q105 / AA773*100</f>
        <v>-1.4996127976924798</v>
      </c>
      <c r="S105" s="312">
        <f>Q105 / AA850*100</f>
        <v>-1.3891418211298092</v>
      </c>
      <c r="T105" s="129">
        <f t="shared" si="65"/>
        <v>-1.4996127976924798</v>
      </c>
      <c r="U105" s="312">
        <f t="shared" si="66"/>
        <v>0</v>
      </c>
      <c r="V105" s="120">
        <f t="shared" si="67"/>
        <v>1</v>
      </c>
      <c r="W105" s="120">
        <v>0</v>
      </c>
      <c r="X105" s="120">
        <v>1</v>
      </c>
      <c r="Y105" s="127">
        <f t="shared" si="68"/>
        <v>1.1807974784980013E-4</v>
      </c>
      <c r="Z105" s="127">
        <f t="shared" si="69"/>
        <v>0</v>
      </c>
      <c r="AA105" s="74"/>
      <c r="AB105" s="130">
        <f>_xll.BDH(C105,$AB$11,$D$1,$D$1)</f>
        <v>436.2</v>
      </c>
      <c r="AC105" s="130">
        <f t="shared" si="70"/>
        <v>50.199999999999989</v>
      </c>
      <c r="AD105" s="177">
        <f t="shared" si="71"/>
        <v>11.508482347546995</v>
      </c>
      <c r="AE105" s="132">
        <v>-5911</v>
      </c>
      <c r="AF105" s="133">
        <f>IF(D105 = D850,1,_xll.BDP(K105,$AF$11)*L105)</f>
        <v>1</v>
      </c>
      <c r="AG105" s="134">
        <f>AC105*AE105*V105/AF105 / AI773</f>
        <v>-1.562029847990541E-3</v>
      </c>
      <c r="AH105" s="328">
        <f>AC105*AE105*V105/AF105 / AI850</f>
        <v>-1.4469071674450369E-3</v>
      </c>
      <c r="AI105" s="77"/>
      <c r="AJ105" s="73"/>
      <c r="AK105" s="65"/>
    </row>
    <row r="106" spans="2:37" s="30" customFormat="1" ht="12" customHeight="1" x14ac:dyDescent="0.2">
      <c r="B106" s="120">
        <v>6870</v>
      </c>
      <c r="C106" s="120" t="s">
        <v>574</v>
      </c>
      <c r="D106" s="120" t="str">
        <f>_xll.BDP(C106,$D$11)</f>
        <v>EUR</v>
      </c>
      <c r="E106" s="120" t="s">
        <v>613</v>
      </c>
      <c r="F106" s="121">
        <f>_xll.BDP(C106,$F$11)</f>
        <v>56.6</v>
      </c>
      <c r="G106" s="121">
        <f>_xll.BDP(C106,$G$11)</f>
        <v>56.6</v>
      </c>
      <c r="H106" s="122">
        <f t="shared" si="61"/>
        <v>0</v>
      </c>
      <c r="I106" s="123">
        <f t="shared" si="62"/>
        <v>0</v>
      </c>
      <c r="J106" s="124">
        <v>0</v>
      </c>
      <c r="K106" s="120" t="str">
        <f>CONCATENATE(D850,D106, " Curncy")</f>
        <v>EUREUR Curncy</v>
      </c>
      <c r="L106" s="120">
        <f>IF(D106 = D850,1,_xll.BDP(K106,$L$11))</f>
        <v>1</v>
      </c>
      <c r="M106" s="288">
        <f>IF(D106 = D850,1,_xll.BDP(K106,$M$11)*L106)</f>
        <v>1</v>
      </c>
      <c r="N106" s="126">
        <f t="shared" si="63"/>
        <v>0</v>
      </c>
      <c r="O106" s="127">
        <f>N106 / AA773</f>
        <v>0</v>
      </c>
      <c r="P106" s="301">
        <f>N106 / AA850</f>
        <v>0</v>
      </c>
      <c r="Q106" s="128">
        <f t="shared" si="64"/>
        <v>0</v>
      </c>
      <c r="R106" s="129">
        <f>Q106 / AA773*100</f>
        <v>0</v>
      </c>
      <c r="S106" s="312">
        <f>Q106 / AA850*100</f>
        <v>0</v>
      </c>
      <c r="T106" s="129">
        <f t="shared" si="65"/>
        <v>0</v>
      </c>
      <c r="U106" s="312">
        <f t="shared" si="66"/>
        <v>0</v>
      </c>
      <c r="V106" s="120">
        <f t="shared" si="67"/>
        <v>1</v>
      </c>
      <c r="W106" s="120">
        <v>0</v>
      </c>
      <c r="X106" s="120">
        <v>1</v>
      </c>
      <c r="Y106" s="127">
        <f t="shared" si="68"/>
        <v>0</v>
      </c>
      <c r="Z106" s="127">
        <f t="shared" si="69"/>
        <v>0</v>
      </c>
      <c r="AA106" s="74"/>
      <c r="AB106" s="130">
        <f>_xll.BDH(C106,$AB$11,$D$1,$D$1)</f>
        <v>54.5</v>
      </c>
      <c r="AC106" s="130">
        <f t="shared" si="70"/>
        <v>2.1000000000000014</v>
      </c>
      <c r="AD106" s="177">
        <f t="shared" si="71"/>
        <v>3.8532110091743141</v>
      </c>
      <c r="AE106" s="132">
        <v>0</v>
      </c>
      <c r="AF106" s="133">
        <f>IF(D106 = D850,1,_xll.BDP(K106,$AF$11)*L106)</f>
        <v>1</v>
      </c>
      <c r="AG106" s="134">
        <f>AC106*AE106*V106/AF106 / AI773</f>
        <v>0</v>
      </c>
      <c r="AH106" s="328">
        <f>AC106*AE106*V106/AF106 / AI850</f>
        <v>0</v>
      </c>
      <c r="AI106" s="77"/>
      <c r="AJ106" s="73"/>
      <c r="AK106" s="65"/>
    </row>
    <row r="107" spans="2:37" s="30" customFormat="1" ht="12" customHeight="1" x14ac:dyDescent="0.2">
      <c r="B107" s="120">
        <v>1695</v>
      </c>
      <c r="C107" s="120" t="s">
        <v>575</v>
      </c>
      <c r="D107" s="120" t="str">
        <f>_xll.BDP(C107,$D$11)</f>
        <v>EUR</v>
      </c>
      <c r="E107" s="120" t="s">
        <v>1345</v>
      </c>
      <c r="F107" s="121">
        <f>_xll.BDP(C107,$F$11)</f>
        <v>432</v>
      </c>
      <c r="G107" s="121">
        <f>_xll.BDP(C107,$G$11)</f>
        <v>430</v>
      </c>
      <c r="H107" s="122">
        <f t="shared" si="61"/>
        <v>-2</v>
      </c>
      <c r="I107" s="123">
        <f t="shared" si="62"/>
        <v>-0.46296296296296291</v>
      </c>
      <c r="J107" s="124">
        <v>0</v>
      </c>
      <c r="K107" s="120" t="str">
        <f>CONCATENATE(D850,D107, " Curncy")</f>
        <v>EUREUR Curncy</v>
      </c>
      <c r="L107" s="120">
        <f>IF(D107 = D850,1,_xll.BDP(K107,$L$11))</f>
        <v>1</v>
      </c>
      <c r="M107" s="288">
        <f>IF(D107 = D850,1,_xll.BDP(K107,$M$11)*L107)</f>
        <v>1</v>
      </c>
      <c r="N107" s="126">
        <f t="shared" si="63"/>
        <v>0</v>
      </c>
      <c r="O107" s="127">
        <f>N107 / AA773</f>
        <v>0</v>
      </c>
      <c r="P107" s="301">
        <f>N107 / AA850</f>
        <v>0</v>
      </c>
      <c r="Q107" s="128">
        <f t="shared" si="64"/>
        <v>0</v>
      </c>
      <c r="R107" s="129">
        <f>Q107 / AA773*100</f>
        <v>0</v>
      </c>
      <c r="S107" s="312">
        <f>Q107 / AA850*100</f>
        <v>0</v>
      </c>
      <c r="T107" s="129">
        <f t="shared" si="65"/>
        <v>0</v>
      </c>
      <c r="U107" s="312">
        <f t="shared" si="66"/>
        <v>0</v>
      </c>
      <c r="V107" s="120">
        <f t="shared" si="67"/>
        <v>1</v>
      </c>
      <c r="W107" s="120">
        <v>0</v>
      </c>
      <c r="X107" s="120">
        <v>1</v>
      </c>
      <c r="Y107" s="127">
        <f t="shared" si="68"/>
        <v>0</v>
      </c>
      <c r="Z107" s="127">
        <f t="shared" si="69"/>
        <v>0</v>
      </c>
      <c r="AA107" s="74"/>
      <c r="AB107" s="130">
        <f>_xll.BDH(C107,$AB$11,$D$1,$D$1)</f>
        <v>446</v>
      </c>
      <c r="AC107" s="130">
        <f t="shared" si="70"/>
        <v>-14</v>
      </c>
      <c r="AD107" s="177">
        <f t="shared" si="71"/>
        <v>-3.1390134529147984</v>
      </c>
      <c r="AE107" s="132">
        <v>0</v>
      </c>
      <c r="AF107" s="133">
        <f>IF(D107 = D850,1,_xll.BDP(K107,$AF$11)*L107)</f>
        <v>1</v>
      </c>
      <c r="AG107" s="134">
        <f>AC107*AE107*V107/AF107 / AI773</f>
        <v>0</v>
      </c>
      <c r="AH107" s="328">
        <f>AC107*AE107*V107/AF107 / AI850</f>
        <v>0</v>
      </c>
      <c r="AI107" s="77"/>
      <c r="AJ107" s="73"/>
      <c r="AK107" s="65"/>
    </row>
    <row r="108" spans="2:37" s="30" customFormat="1" ht="12" customHeight="1" x14ac:dyDescent="0.2">
      <c r="B108" s="120">
        <v>21079</v>
      </c>
      <c r="C108" s="120" t="s">
        <v>199</v>
      </c>
      <c r="D108" s="120" t="str">
        <f>_xll.BDP(C108,$D$11)</f>
        <v>EUR</v>
      </c>
      <c r="E108" s="120" t="s">
        <v>408</v>
      </c>
      <c r="F108" s="121">
        <f>_xll.BDP(C108,$F$11)</f>
        <v>560.20000000000005</v>
      </c>
      <c r="G108" s="121">
        <f>_xll.BDP(C108,$G$11)</f>
        <v>561</v>
      </c>
      <c r="H108" s="122">
        <f t="shared" si="61"/>
        <v>0.79999999999995453</v>
      </c>
      <c r="I108" s="123">
        <f t="shared" si="62"/>
        <v>0.14280614066404043</v>
      </c>
      <c r="J108" s="124">
        <v>0</v>
      </c>
      <c r="K108" s="120" t="str">
        <f>CONCATENATE(D850,D108, " Curncy")</f>
        <v>EUREUR Curncy</v>
      </c>
      <c r="L108" s="120">
        <f>IF(D108 = D850,1,_xll.BDP(K108,$L$11))</f>
        <v>1</v>
      </c>
      <c r="M108" s="288">
        <f>IF(D108 = D850,1,_xll.BDP(K108,$M$11)*L108)</f>
        <v>1</v>
      </c>
      <c r="N108" s="126">
        <f t="shared" si="63"/>
        <v>0</v>
      </c>
      <c r="O108" s="127">
        <f>N108 / AA773</f>
        <v>0</v>
      </c>
      <c r="P108" s="301">
        <f>N108 / AA850</f>
        <v>0</v>
      </c>
      <c r="Q108" s="128">
        <f t="shared" si="64"/>
        <v>0</v>
      </c>
      <c r="R108" s="129">
        <f>Q108 / AA773*100</f>
        <v>0</v>
      </c>
      <c r="S108" s="312">
        <f>Q108 / AA850*100</f>
        <v>0</v>
      </c>
      <c r="T108" s="129">
        <f t="shared" si="65"/>
        <v>0</v>
      </c>
      <c r="U108" s="312">
        <f t="shared" si="66"/>
        <v>0</v>
      </c>
      <c r="V108" s="120">
        <f t="shared" si="67"/>
        <v>1</v>
      </c>
      <c r="W108" s="120">
        <v>0</v>
      </c>
      <c r="X108" s="120">
        <v>1</v>
      </c>
      <c r="Y108" s="127">
        <f t="shared" si="68"/>
        <v>0</v>
      </c>
      <c r="Z108" s="127">
        <f t="shared" si="69"/>
        <v>0</v>
      </c>
      <c r="AA108" s="74"/>
      <c r="AB108" s="130">
        <f>_xll.BDH(C108,$AB$11,$D$1,$D$1)</f>
        <v>548.6</v>
      </c>
      <c r="AC108" s="130">
        <f t="shared" si="70"/>
        <v>11.600000000000023</v>
      </c>
      <c r="AD108" s="177">
        <f t="shared" si="71"/>
        <v>2.1144732045206021</v>
      </c>
      <c r="AE108" s="132">
        <v>0</v>
      </c>
      <c r="AF108" s="133">
        <f>IF(D108 = D850,1,_xll.BDP(K108,$AF$11)*L108)</f>
        <v>1</v>
      </c>
      <c r="AG108" s="134">
        <f>AC108*AE108*V108/AF108 / AI773</f>
        <v>0</v>
      </c>
      <c r="AH108" s="328">
        <f>AC108*AE108*V108/AF108 / AI850</f>
        <v>0</v>
      </c>
      <c r="AI108" s="77"/>
      <c r="AJ108" s="73"/>
      <c r="AK108" s="65"/>
    </row>
    <row r="109" spans="2:37" s="30" customFormat="1" ht="12" customHeight="1" x14ac:dyDescent="0.2">
      <c r="B109" s="120">
        <v>4317</v>
      </c>
      <c r="C109" s="120" t="s">
        <v>198</v>
      </c>
      <c r="D109" s="120" t="str">
        <f>_xll.BDP(C109,$D$11)</f>
        <v>EUR</v>
      </c>
      <c r="E109" s="120" t="s">
        <v>407</v>
      </c>
      <c r="F109" s="121">
        <f>_xll.BDP(C109,$F$11)</f>
        <v>28.38</v>
      </c>
      <c r="G109" s="121">
        <f>_xll.BDP(C109,$G$11)</f>
        <v>28.46</v>
      </c>
      <c r="H109" s="122">
        <f t="shared" si="61"/>
        <v>8.0000000000001847E-2</v>
      </c>
      <c r="I109" s="123">
        <f t="shared" si="62"/>
        <v>0.28188865398168378</v>
      </c>
      <c r="J109" s="124">
        <v>-53240</v>
      </c>
      <c r="K109" s="120" t="str">
        <f>CONCATENATE(D850,D109, " Curncy")</f>
        <v>EUREUR Curncy</v>
      </c>
      <c r="L109" s="120">
        <f>IF(D109 = D850,1,_xll.BDP(K109,$L$11))</f>
        <v>1</v>
      </c>
      <c r="M109" s="288">
        <f>IF(D109 = D850,1,_xll.BDP(K109,$M$11)*L109)</f>
        <v>1</v>
      </c>
      <c r="N109" s="126">
        <f t="shared" si="63"/>
        <v>-4259.200000000098</v>
      </c>
      <c r="O109" s="127">
        <f>N109 / AA773</f>
        <v>-2.2390247533229144E-5</v>
      </c>
      <c r="P109" s="301">
        <f>N109 / AA850</f>
        <v>-2.074084008999994E-5</v>
      </c>
      <c r="Q109" s="128">
        <f t="shared" si="64"/>
        <v>-1515210.4000000001</v>
      </c>
      <c r="R109" s="129">
        <f>Q109 / AA773*100</f>
        <v>-0.79653305599460855</v>
      </c>
      <c r="S109" s="312">
        <f>Q109 / AA850*100</f>
        <v>-0.73785538620173086</v>
      </c>
      <c r="T109" s="129">
        <f t="shared" si="65"/>
        <v>-0.79653305599460855</v>
      </c>
      <c r="U109" s="312">
        <f t="shared" si="66"/>
        <v>0</v>
      </c>
      <c r="V109" s="120">
        <f t="shared" si="67"/>
        <v>1</v>
      </c>
      <c r="W109" s="120">
        <v>0</v>
      </c>
      <c r="X109" s="120">
        <v>1</v>
      </c>
      <c r="Y109" s="127">
        <f t="shared" si="68"/>
        <v>0</v>
      </c>
      <c r="Z109" s="127">
        <f t="shared" si="69"/>
        <v>0</v>
      </c>
      <c r="AA109" s="74"/>
      <c r="AB109" s="130">
        <f>_xll.BDH(C109,$AB$11,$D$1,$D$1)</f>
        <v>26.78</v>
      </c>
      <c r="AC109" s="130">
        <f t="shared" si="70"/>
        <v>1.5999999999999979</v>
      </c>
      <c r="AD109" s="177">
        <f t="shared" si="71"/>
        <v>5.9746079163554811</v>
      </c>
      <c r="AE109" s="132">
        <v>-53240</v>
      </c>
      <c r="AF109" s="133">
        <f>IF(D109 = D850,1,_xll.BDP(K109,$AF$11)*L109)</f>
        <v>1</v>
      </c>
      <c r="AG109" s="134">
        <f>AC109*AE109*V109/AF109 / AI773</f>
        <v>-4.4841763236758961E-4</v>
      </c>
      <c r="AH109" s="328">
        <f>AC109*AE109*V109/AF109 / AI850</f>
        <v>-4.1536894260763702E-4</v>
      </c>
      <c r="AI109" s="77"/>
      <c r="AJ109" s="73"/>
      <c r="AK109" s="65"/>
    </row>
    <row r="110" spans="2:37" s="30" customFormat="1" ht="12" customHeight="1" x14ac:dyDescent="0.2">
      <c r="B110" s="120">
        <v>2184</v>
      </c>
      <c r="C110" s="120" t="s">
        <v>576</v>
      </c>
      <c r="D110" s="120" t="str">
        <f>_xll.BDP(C110,$D$11)</f>
        <v>EUR</v>
      </c>
      <c r="E110" s="120" t="s">
        <v>614</v>
      </c>
      <c r="F110" s="121">
        <f>_xll.BDP(C110,$F$11)</f>
        <v>468</v>
      </c>
      <c r="G110" s="121">
        <f>_xll.BDP(C110,$G$11)</f>
        <v>464.6</v>
      </c>
      <c r="H110" s="122">
        <f t="shared" si="61"/>
        <v>-3.3999999999999773</v>
      </c>
      <c r="I110" s="123">
        <f t="shared" si="62"/>
        <v>-0.72649572649572169</v>
      </c>
      <c r="J110" s="124">
        <v>0</v>
      </c>
      <c r="K110" s="120" t="str">
        <f>CONCATENATE(D850,D110, " Curncy")</f>
        <v>EUREUR Curncy</v>
      </c>
      <c r="L110" s="120">
        <f>IF(D110 = D850,1,_xll.BDP(K110,$L$11))</f>
        <v>1</v>
      </c>
      <c r="M110" s="288">
        <f>IF(D110 = D850,1,_xll.BDP(K110,$M$11)*L110)</f>
        <v>1</v>
      </c>
      <c r="N110" s="126">
        <f t="shared" si="63"/>
        <v>0</v>
      </c>
      <c r="O110" s="127">
        <f>N110 / AA773</f>
        <v>0</v>
      </c>
      <c r="P110" s="301">
        <f>N110 / AA850</f>
        <v>0</v>
      </c>
      <c r="Q110" s="128">
        <f t="shared" si="64"/>
        <v>0</v>
      </c>
      <c r="R110" s="129">
        <f>Q110 / AA773*100</f>
        <v>0</v>
      </c>
      <c r="S110" s="312">
        <f>Q110 / AA850*100</f>
        <v>0</v>
      </c>
      <c r="T110" s="129">
        <f t="shared" si="65"/>
        <v>0</v>
      </c>
      <c r="U110" s="312">
        <f t="shared" si="66"/>
        <v>0</v>
      </c>
      <c r="V110" s="120">
        <f t="shared" si="67"/>
        <v>1</v>
      </c>
      <c r="W110" s="120">
        <v>0</v>
      </c>
      <c r="X110" s="120">
        <v>1</v>
      </c>
      <c r="Y110" s="127">
        <f t="shared" si="68"/>
        <v>0</v>
      </c>
      <c r="Z110" s="127">
        <f t="shared" si="69"/>
        <v>0</v>
      </c>
      <c r="AA110" s="74"/>
      <c r="AB110" s="130">
        <f>_xll.BDH(C110,$AB$11,$D$1,$D$1)</f>
        <v>466.3</v>
      </c>
      <c r="AC110" s="130">
        <f t="shared" si="70"/>
        <v>1.6999999999999886</v>
      </c>
      <c r="AD110" s="177">
        <f t="shared" si="71"/>
        <v>0.36457216384301705</v>
      </c>
      <c r="AE110" s="132">
        <v>0</v>
      </c>
      <c r="AF110" s="133">
        <f>IF(D110 = D850,1,_xll.BDP(K110,$AF$11)*L110)</f>
        <v>1</v>
      </c>
      <c r="AG110" s="134">
        <f>AC110*AE110*V110/AF110 / AI773</f>
        <v>0</v>
      </c>
      <c r="AH110" s="328">
        <f>AC110*AE110*V110/AF110 / AI850</f>
        <v>0</v>
      </c>
      <c r="AI110" s="77"/>
      <c r="AJ110" s="73"/>
      <c r="AK110" s="65"/>
    </row>
    <row r="111" spans="2:37" s="30" customFormat="1" ht="12" customHeight="1" x14ac:dyDescent="0.2">
      <c r="B111" s="120">
        <v>3349</v>
      </c>
      <c r="C111" s="120" t="s">
        <v>578</v>
      </c>
      <c r="D111" s="120" t="str">
        <f>_xll.BDP(C111,$D$11)</f>
        <v>EUR</v>
      </c>
      <c r="E111" s="120" t="s">
        <v>616</v>
      </c>
      <c r="F111" s="121">
        <f>_xll.BDP(C111,$F$11)</f>
        <v>25.4</v>
      </c>
      <c r="G111" s="121">
        <f>_xll.BDP(C111,$G$11)</f>
        <v>25.55</v>
      </c>
      <c r="H111" s="122">
        <f t="shared" si="61"/>
        <v>0.15000000000000213</v>
      </c>
      <c r="I111" s="123">
        <f t="shared" si="62"/>
        <v>0.59055118110237059</v>
      </c>
      <c r="J111" s="124">
        <v>0</v>
      </c>
      <c r="K111" s="120" t="str">
        <f>CONCATENATE(D850,D111, " Curncy")</f>
        <v>EUREUR Curncy</v>
      </c>
      <c r="L111" s="120">
        <f>IF(D111 = D850,1,_xll.BDP(K111,$L$11))</f>
        <v>1</v>
      </c>
      <c r="M111" s="288">
        <f>IF(D111 = D850,1,_xll.BDP(K111,$M$11)*L111)</f>
        <v>1</v>
      </c>
      <c r="N111" s="126">
        <f t="shared" si="63"/>
        <v>0</v>
      </c>
      <c r="O111" s="127">
        <f>N111 / AA773</f>
        <v>0</v>
      </c>
      <c r="P111" s="301">
        <f>N111 / AA850</f>
        <v>0</v>
      </c>
      <c r="Q111" s="128">
        <f t="shared" si="64"/>
        <v>0</v>
      </c>
      <c r="R111" s="129">
        <f>Q111 / AA773*100</f>
        <v>0</v>
      </c>
      <c r="S111" s="312">
        <f>Q111 / AA850*100</f>
        <v>0</v>
      </c>
      <c r="T111" s="129">
        <f t="shared" si="65"/>
        <v>0</v>
      </c>
      <c r="U111" s="312">
        <f t="shared" si="66"/>
        <v>0</v>
      </c>
      <c r="V111" s="120">
        <f t="shared" si="67"/>
        <v>1</v>
      </c>
      <c r="W111" s="120">
        <v>0</v>
      </c>
      <c r="X111" s="120">
        <v>1</v>
      </c>
      <c r="Y111" s="127">
        <f t="shared" si="68"/>
        <v>0</v>
      </c>
      <c r="Z111" s="127">
        <f t="shared" si="69"/>
        <v>0</v>
      </c>
      <c r="AA111" s="74"/>
      <c r="AB111" s="130">
        <f>_xll.BDH(C111,$AB$11,$D$1,$D$1)</f>
        <v>24.75</v>
      </c>
      <c r="AC111" s="130">
        <f t="shared" si="70"/>
        <v>0.64999999999999858</v>
      </c>
      <c r="AD111" s="177">
        <f t="shared" si="71"/>
        <v>2.6262626262626205</v>
      </c>
      <c r="AE111" s="132">
        <v>0</v>
      </c>
      <c r="AF111" s="133">
        <f>IF(D111 = D850,1,_xll.BDP(K111,$AF$11)*L111)</f>
        <v>1</v>
      </c>
      <c r="AG111" s="134">
        <f>AC111*AE111*V111/AF111 / AI773</f>
        <v>0</v>
      </c>
      <c r="AH111" s="328">
        <f>AC111*AE111*V111/AF111 / AI850</f>
        <v>0</v>
      </c>
      <c r="AI111" s="77"/>
      <c r="AJ111" s="73"/>
      <c r="AK111" s="65"/>
    </row>
    <row r="112" spans="2:37" s="30" customFormat="1" ht="12" customHeight="1" x14ac:dyDescent="0.2">
      <c r="B112" s="120">
        <v>2608</v>
      </c>
      <c r="C112" s="120" t="s">
        <v>579</v>
      </c>
      <c r="D112" s="120" t="str">
        <f>_xll.BDP(C112,$D$11)</f>
        <v>EUR</v>
      </c>
      <c r="E112" s="120" t="s">
        <v>617</v>
      </c>
      <c r="F112" s="121">
        <f>_xll.BDP(C112,$F$11)</f>
        <v>64.900000000000006</v>
      </c>
      <c r="G112" s="121">
        <f>_xll.BDP(C112,$G$11)</f>
        <v>64.7</v>
      </c>
      <c r="H112" s="122">
        <f t="shared" si="61"/>
        <v>-0.20000000000000284</v>
      </c>
      <c r="I112" s="123">
        <f t="shared" si="62"/>
        <v>-0.30816640986132948</v>
      </c>
      <c r="J112" s="124">
        <v>0</v>
      </c>
      <c r="K112" s="120" t="str">
        <f>CONCATENATE(D850,D112, " Curncy")</f>
        <v>EUREUR Curncy</v>
      </c>
      <c r="L112" s="120">
        <f>IF(D112 = D850,1,_xll.BDP(K112,$L$11))</f>
        <v>1</v>
      </c>
      <c r="M112" s="288">
        <f>IF(D112 = D850,1,_xll.BDP(K112,$M$11)*L112)</f>
        <v>1</v>
      </c>
      <c r="N112" s="126">
        <f t="shared" si="63"/>
        <v>0</v>
      </c>
      <c r="O112" s="127">
        <f>N112 / AA773</f>
        <v>0</v>
      </c>
      <c r="P112" s="301">
        <f>N112 / AA850</f>
        <v>0</v>
      </c>
      <c r="Q112" s="128">
        <f t="shared" si="64"/>
        <v>0</v>
      </c>
      <c r="R112" s="129">
        <f>Q112 / AA773*100</f>
        <v>0</v>
      </c>
      <c r="S112" s="312">
        <f>Q112 / AA850*100</f>
        <v>0</v>
      </c>
      <c r="T112" s="129">
        <f t="shared" si="65"/>
        <v>0</v>
      </c>
      <c r="U112" s="312">
        <f t="shared" si="66"/>
        <v>0</v>
      </c>
      <c r="V112" s="120">
        <f t="shared" si="67"/>
        <v>1</v>
      </c>
      <c r="W112" s="120">
        <v>0</v>
      </c>
      <c r="X112" s="120">
        <v>1</v>
      </c>
      <c r="Y112" s="127">
        <f t="shared" si="68"/>
        <v>0</v>
      </c>
      <c r="Z112" s="127">
        <f t="shared" si="69"/>
        <v>0</v>
      </c>
      <c r="AA112" s="74"/>
      <c r="AB112" s="130">
        <f>_xll.BDH(C112,$AB$11,$D$1,$D$1)</f>
        <v>62.52</v>
      </c>
      <c r="AC112" s="130">
        <f t="shared" si="70"/>
        <v>2.3800000000000026</v>
      </c>
      <c r="AD112" s="177">
        <f t="shared" si="71"/>
        <v>3.8067818298144629</v>
      </c>
      <c r="AE112" s="132">
        <v>0</v>
      </c>
      <c r="AF112" s="133">
        <f>IF(D112 = D850,1,_xll.BDP(K112,$AF$11)*L112)</f>
        <v>1</v>
      </c>
      <c r="AG112" s="134">
        <f>AC112*AE112*V112/AF112 / AI773</f>
        <v>0</v>
      </c>
      <c r="AH112" s="328">
        <f>AC112*AE112*V112/AF112 / AI850</f>
        <v>0</v>
      </c>
      <c r="AI112" s="77"/>
      <c r="AJ112" s="73"/>
      <c r="AK112" s="65"/>
    </row>
    <row r="113" spans="2:37" s="30" customFormat="1" ht="12" customHeight="1" x14ac:dyDescent="0.2">
      <c r="B113" s="120">
        <v>2183</v>
      </c>
      <c r="C113" s="120" t="s">
        <v>580</v>
      </c>
      <c r="D113" s="120" t="str">
        <f>_xll.BDP(C113,$D$11)</f>
        <v>EUR</v>
      </c>
      <c r="E113" s="120" t="s">
        <v>618</v>
      </c>
      <c r="F113" s="121">
        <f>_xll.BDP(C113,$F$11)</f>
        <v>206.7</v>
      </c>
      <c r="G113" s="121">
        <f>_xll.BDP(C113,$G$11)</f>
        <v>206.7</v>
      </c>
      <c r="H113" s="122">
        <f t="shared" si="61"/>
        <v>0</v>
      </c>
      <c r="I113" s="123">
        <f t="shared" si="62"/>
        <v>0</v>
      </c>
      <c r="J113" s="124">
        <v>0</v>
      </c>
      <c r="K113" s="120" t="str">
        <f>CONCATENATE(D850,D113, " Curncy")</f>
        <v>EUREUR Curncy</v>
      </c>
      <c r="L113" s="120">
        <f>IF(D113 = D850,1,_xll.BDP(K113,$L$11))</f>
        <v>1</v>
      </c>
      <c r="M113" s="288">
        <f>IF(D113 = D850,1,_xll.BDP(K113,$M$11)*L113)</f>
        <v>1</v>
      </c>
      <c r="N113" s="126">
        <f t="shared" si="63"/>
        <v>0</v>
      </c>
      <c r="O113" s="127">
        <f>N113 / AA773</f>
        <v>0</v>
      </c>
      <c r="P113" s="301">
        <f>N113 / AA850</f>
        <v>0</v>
      </c>
      <c r="Q113" s="128">
        <f t="shared" si="64"/>
        <v>0</v>
      </c>
      <c r="R113" s="129">
        <f>Q113 / AA773*100</f>
        <v>0</v>
      </c>
      <c r="S113" s="312">
        <f>Q113 / AA850*100</f>
        <v>0</v>
      </c>
      <c r="T113" s="129">
        <f t="shared" si="65"/>
        <v>0</v>
      </c>
      <c r="U113" s="312">
        <f t="shared" si="66"/>
        <v>0</v>
      </c>
      <c r="V113" s="120">
        <f t="shared" si="67"/>
        <v>1</v>
      </c>
      <c r="W113" s="120">
        <v>0</v>
      </c>
      <c r="X113" s="120">
        <v>1</v>
      </c>
      <c r="Y113" s="127">
        <f t="shared" si="68"/>
        <v>0</v>
      </c>
      <c r="Z113" s="127">
        <f t="shared" si="69"/>
        <v>0</v>
      </c>
      <c r="AA113" s="74"/>
      <c r="AB113" s="130">
        <f>_xll.BDH(C113,$AB$11,$D$1,$D$1)</f>
        <v>206.5</v>
      </c>
      <c r="AC113" s="130">
        <f t="shared" si="70"/>
        <v>0.19999999999998863</v>
      </c>
      <c r="AD113" s="177">
        <f t="shared" si="71"/>
        <v>9.6852300242125239E-2</v>
      </c>
      <c r="AE113" s="132">
        <v>0</v>
      </c>
      <c r="AF113" s="133">
        <f>IF(D113 = D850,1,_xll.BDP(K113,$AF$11)*L113)</f>
        <v>1</v>
      </c>
      <c r="AG113" s="134">
        <f>AC113*AE113*V113/AF113 / AI773</f>
        <v>0</v>
      </c>
      <c r="AH113" s="328">
        <f>AC113*AE113*V113/AF113 / AI850</f>
        <v>0</v>
      </c>
      <c r="AI113" s="77"/>
      <c r="AJ113" s="73"/>
      <c r="AK113" s="65"/>
    </row>
    <row r="114" spans="2:37" s="30" customFormat="1" ht="12" customHeight="1" x14ac:dyDescent="0.2">
      <c r="B114" s="120">
        <v>2291</v>
      </c>
      <c r="C114" s="120" t="s">
        <v>577</v>
      </c>
      <c r="D114" s="120" t="str">
        <f>_xll.BDP(C114,$D$11)</f>
        <v>EUR</v>
      </c>
      <c r="E114" s="120" t="s">
        <v>615</v>
      </c>
      <c r="F114" s="121">
        <f>_xll.BDP(C114,$F$11)</f>
        <v>301.85000000000002</v>
      </c>
      <c r="G114" s="121">
        <f>_xll.BDP(C114,$G$11)</f>
        <v>301</v>
      </c>
      <c r="H114" s="122">
        <f t="shared" si="61"/>
        <v>-0.85000000000002274</v>
      </c>
      <c r="I114" s="123">
        <f t="shared" si="62"/>
        <v>-0.28159681961239774</v>
      </c>
      <c r="J114" s="124">
        <v>0</v>
      </c>
      <c r="K114" s="120" t="str">
        <f>CONCATENATE(D850,D114, " Curncy")</f>
        <v>EUREUR Curncy</v>
      </c>
      <c r="L114" s="120">
        <f>IF(D114 = D850,1,_xll.BDP(K114,$L$11))</f>
        <v>1</v>
      </c>
      <c r="M114" s="288">
        <f>IF(D114 = D850,1,_xll.BDP(K114,$M$11)*L114)</f>
        <v>1</v>
      </c>
      <c r="N114" s="126">
        <f t="shared" si="63"/>
        <v>0</v>
      </c>
      <c r="O114" s="127">
        <f>N114 / AA773</f>
        <v>0</v>
      </c>
      <c r="P114" s="301">
        <f>N114 / AA850</f>
        <v>0</v>
      </c>
      <c r="Q114" s="128">
        <f t="shared" si="64"/>
        <v>0</v>
      </c>
      <c r="R114" s="129">
        <f>Q114 / AA773*100</f>
        <v>0</v>
      </c>
      <c r="S114" s="312">
        <f>Q114 / AA850*100</f>
        <v>0</v>
      </c>
      <c r="T114" s="129">
        <f t="shared" si="65"/>
        <v>0</v>
      </c>
      <c r="U114" s="312">
        <f t="shared" si="66"/>
        <v>0</v>
      </c>
      <c r="V114" s="120">
        <f t="shared" si="67"/>
        <v>1</v>
      </c>
      <c r="W114" s="120">
        <v>0</v>
      </c>
      <c r="X114" s="120">
        <v>1</v>
      </c>
      <c r="Y114" s="127">
        <f t="shared" si="68"/>
        <v>0</v>
      </c>
      <c r="Z114" s="127">
        <f t="shared" si="69"/>
        <v>0</v>
      </c>
      <c r="AA114" s="74"/>
      <c r="AB114" s="130">
        <f>_xll.BDH(C114,$AB$11,$D$1,$D$1)</f>
        <v>297.5</v>
      </c>
      <c r="AC114" s="130">
        <f t="shared" si="70"/>
        <v>4.3500000000000227</v>
      </c>
      <c r="AD114" s="177">
        <f t="shared" si="71"/>
        <v>1.4621848739495875</v>
      </c>
      <c r="AE114" s="132">
        <v>0</v>
      </c>
      <c r="AF114" s="133">
        <f>IF(D114 = D850,1,_xll.BDP(K114,$AF$11)*L114)</f>
        <v>1</v>
      </c>
      <c r="AG114" s="134">
        <f>AC114*AE114*V114/AF114 / AI773</f>
        <v>0</v>
      </c>
      <c r="AH114" s="328">
        <f>AC114*AE114*V114/AF114 / AI850</f>
        <v>0</v>
      </c>
      <c r="AI114" s="77"/>
      <c r="AJ114" s="73"/>
      <c r="AK114" s="65"/>
    </row>
    <row r="115" spans="2:37" s="30" customFormat="1" ht="12" customHeight="1" x14ac:dyDescent="0.2">
      <c r="B115" s="120">
        <v>2206</v>
      </c>
      <c r="C115" s="120" t="s">
        <v>582</v>
      </c>
      <c r="D115" s="120" t="str">
        <f>_xll.BDP(C115,$D$11)</f>
        <v>EUR</v>
      </c>
      <c r="E115" s="120" t="s">
        <v>620</v>
      </c>
      <c r="F115" s="121">
        <f>_xll.BDP(C115,$F$11)</f>
        <v>5.75</v>
      </c>
      <c r="G115" s="121">
        <f>_xll.BDP(C115,$G$11)</f>
        <v>5.75</v>
      </c>
      <c r="H115" s="122">
        <f t="shared" si="61"/>
        <v>0</v>
      </c>
      <c r="I115" s="123">
        <f t="shared" si="62"/>
        <v>0</v>
      </c>
      <c r="J115" s="124">
        <v>0</v>
      </c>
      <c r="K115" s="120" t="str">
        <f>CONCATENATE(D850,D115, " Curncy")</f>
        <v>EUREUR Curncy</v>
      </c>
      <c r="L115" s="120">
        <f>IF(D115 = D850,1,_xll.BDP(K115,$L$11))</f>
        <v>1</v>
      </c>
      <c r="M115" s="288">
        <f>IF(D115 = D850,1,_xll.BDP(K115,$M$11)*L115)</f>
        <v>1</v>
      </c>
      <c r="N115" s="126">
        <f t="shared" si="63"/>
        <v>0</v>
      </c>
      <c r="O115" s="127">
        <f>N115 / AA773</f>
        <v>0</v>
      </c>
      <c r="P115" s="301">
        <f>N115 / AA850</f>
        <v>0</v>
      </c>
      <c r="Q115" s="128">
        <f t="shared" si="64"/>
        <v>0</v>
      </c>
      <c r="R115" s="129">
        <f>Q115 / AA773*100</f>
        <v>0</v>
      </c>
      <c r="S115" s="312">
        <f>Q115 / AA850*100</f>
        <v>0</v>
      </c>
      <c r="T115" s="129">
        <f t="shared" si="65"/>
        <v>0</v>
      </c>
      <c r="U115" s="312">
        <f t="shared" si="66"/>
        <v>0</v>
      </c>
      <c r="V115" s="120">
        <f t="shared" si="67"/>
        <v>1</v>
      </c>
      <c r="W115" s="120">
        <v>0</v>
      </c>
      <c r="X115" s="120">
        <v>1</v>
      </c>
      <c r="Y115" s="127">
        <f t="shared" si="68"/>
        <v>0</v>
      </c>
      <c r="Z115" s="127">
        <f t="shared" si="69"/>
        <v>0</v>
      </c>
      <c r="AA115" s="74"/>
      <c r="AB115" s="130">
        <f>_xll.BDH(C115,$AB$11,$D$1,$D$1)</f>
        <v>5.9139999999999997</v>
      </c>
      <c r="AC115" s="130">
        <f t="shared" si="70"/>
        <v>-0.1639999999999997</v>
      </c>
      <c r="AD115" s="177">
        <f t="shared" si="71"/>
        <v>-2.7730808251606307</v>
      </c>
      <c r="AE115" s="132">
        <v>0</v>
      </c>
      <c r="AF115" s="133">
        <f>IF(D115 = D850,1,_xll.BDP(K115,$AF$11)*L115)</f>
        <v>1</v>
      </c>
      <c r="AG115" s="134">
        <f>AC115*AE115*V115/AF115 / AI773</f>
        <v>0</v>
      </c>
      <c r="AH115" s="328">
        <f>AC115*AE115*V115/AF115 / AI850</f>
        <v>0</v>
      </c>
      <c r="AI115" s="77"/>
      <c r="AJ115" s="73"/>
      <c r="AK115" s="65"/>
    </row>
    <row r="116" spans="2:37" s="30" customFormat="1" ht="12" customHeight="1" x14ac:dyDescent="0.2">
      <c r="B116" s="120">
        <v>719</v>
      </c>
      <c r="C116" s="120" t="s">
        <v>197</v>
      </c>
      <c r="D116" s="120" t="str">
        <f>_xll.BDP(C116,$D$11)</f>
        <v>EUR</v>
      </c>
      <c r="E116" s="120" t="s">
        <v>406</v>
      </c>
      <c r="F116" s="121">
        <f>_xll.BDP(C116,$F$11)</f>
        <v>13.95</v>
      </c>
      <c r="G116" s="121">
        <f>_xll.BDP(C116,$G$11)</f>
        <v>13.91</v>
      </c>
      <c r="H116" s="122">
        <f t="shared" ref="H116:H140" si="72">IF(OR(OR(G116="#N/A N/A",G116="#N/A Real Time"),OR(F116="#N/A N/A",F116="#N/A Real Time")),0,  G116 - F116)</f>
        <v>-3.9999999999999147E-2</v>
      </c>
      <c r="I116" s="123">
        <f t="shared" ref="I116:I140" si="73">IF(OR(F116=0,F116="#N/A N/A"),0,H116 / F116*100)</f>
        <v>-0.28673835125447417</v>
      </c>
      <c r="J116" s="124">
        <v>87000</v>
      </c>
      <c r="K116" s="120" t="str">
        <f>CONCATENATE(D850,D116, " Curncy")</f>
        <v>EUREUR Curncy</v>
      </c>
      <c r="L116" s="120">
        <f>IF(D116 = D850,1,_xll.BDP(K116,$L$11))</f>
        <v>1</v>
      </c>
      <c r="M116" s="288">
        <f>IF(D116 = D850,1,_xll.BDP(K116,$M$11)*L116)</f>
        <v>1</v>
      </c>
      <c r="N116" s="126">
        <f t="shared" ref="N116:N140" si="74">H116*J116*V116/M116</f>
        <v>-3479.9999999999259</v>
      </c>
      <c r="O116" s="127">
        <f>N116 / AA773</f>
        <v>-1.829406024972623E-5</v>
      </c>
      <c r="P116" s="301">
        <f>N116 / AA850</f>
        <v>-1.6946403905239621E-5</v>
      </c>
      <c r="Q116" s="128">
        <f t="shared" ref="Q116:Q140" si="75">IF(J116=0,0,G116*J116*V116/M116)</f>
        <v>1210170</v>
      </c>
      <c r="R116" s="129">
        <f>Q116 / AA773*100</f>
        <v>0.63617594518424325</v>
      </c>
      <c r="S116" s="312">
        <f>Q116 / AA850*100</f>
        <v>0.58931119580472036</v>
      </c>
      <c r="T116" s="129">
        <f t="shared" ref="T116:T140" si="76">IF(S116&lt;0,R116,0)</f>
        <v>0</v>
      </c>
      <c r="U116" s="312">
        <f t="shared" ref="U116:U140" si="77">IF(S116&gt;0,R116,0)</f>
        <v>0.63617594518424325</v>
      </c>
      <c r="V116" s="120">
        <f t="shared" ref="V116:V140" si="78">IF(EXACT(D116,UPPER(D116)),1,0.01)/X116</f>
        <v>1</v>
      </c>
      <c r="W116" s="120">
        <v>0</v>
      </c>
      <c r="X116" s="120">
        <v>1</v>
      </c>
      <c r="Y116" s="127">
        <f t="shared" ref="Y116:Y140" si="79">IF(AND(S116&lt;0,O116&gt;0),O116,0)</f>
        <v>0</v>
      </c>
      <c r="Z116" s="127">
        <f t="shared" ref="Z116:Z140" si="80">IF(AND(S116&gt;0,O116&gt;0),O116,0)</f>
        <v>0</v>
      </c>
      <c r="AA116" s="74"/>
      <c r="AB116" s="130">
        <f>_xll.BDH(C116,$AB$11,$D$1,$D$1)</f>
        <v>14.24</v>
      </c>
      <c r="AC116" s="130">
        <f t="shared" ref="AC116:AC140" si="81">IF(OR(OR(F116="#N/A N/A",F116="#N/A Real Time"),OR(AB116="#N/A N/A",AB116="#N/A Real Time")),0,  F116 - AB116)</f>
        <v>-0.29000000000000092</v>
      </c>
      <c r="AD116" s="177">
        <f t="shared" ref="AD116:AD140" si="82">IF(OR(AB116=0,AB116="#N/A N/A"),0,AC116 / AB116*100)</f>
        <v>-2.0365168539325906</v>
      </c>
      <c r="AE116" s="132">
        <v>87000</v>
      </c>
      <c r="AF116" s="133">
        <f>IF(D116 = D850,1,_xll.BDP(K116,$AF$11)*L116)</f>
        <v>1</v>
      </c>
      <c r="AG116" s="134">
        <f>AC116*AE116*V116/AF116 / AI773</f>
        <v>-1.3281340233652257E-4</v>
      </c>
      <c r="AH116" s="328">
        <f>AC116*AE116*V116/AF116 / AI850</f>
        <v>-1.2302496269241559E-4</v>
      </c>
      <c r="AI116" s="77"/>
      <c r="AJ116" s="73"/>
      <c r="AK116" s="65"/>
    </row>
    <row r="117" spans="2:37" s="30" customFormat="1" ht="12" customHeight="1" x14ac:dyDescent="0.2">
      <c r="B117" s="120">
        <v>2397</v>
      </c>
      <c r="C117" s="120" t="s">
        <v>583</v>
      </c>
      <c r="D117" s="120" t="str">
        <f>_xll.BDP(C117,$D$11)</f>
        <v>EUR</v>
      </c>
      <c r="E117" s="120" t="s">
        <v>621</v>
      </c>
      <c r="F117" s="121">
        <f>_xll.BDP(C117,$F$11)</f>
        <v>136</v>
      </c>
      <c r="G117" s="121">
        <f>_xll.BDP(C117,$G$11)</f>
        <v>135.9</v>
      </c>
      <c r="H117" s="122">
        <f t="shared" si="72"/>
        <v>-9.9999999999994316E-2</v>
      </c>
      <c r="I117" s="123">
        <f t="shared" si="73"/>
        <v>-7.3529411764701708E-2</v>
      </c>
      <c r="J117" s="124">
        <v>0</v>
      </c>
      <c r="K117" s="120" t="str">
        <f>CONCATENATE(D850,D117, " Curncy")</f>
        <v>EUREUR Curncy</v>
      </c>
      <c r="L117" s="120">
        <f>IF(D117 = D850,1,_xll.BDP(K117,$L$11))</f>
        <v>1</v>
      </c>
      <c r="M117" s="288">
        <f>IF(D117 = D850,1,_xll.BDP(K117,$M$11)*L117)</f>
        <v>1</v>
      </c>
      <c r="N117" s="126">
        <f t="shared" si="74"/>
        <v>0</v>
      </c>
      <c r="O117" s="127">
        <f>N117 / AA773</f>
        <v>0</v>
      </c>
      <c r="P117" s="301">
        <f>N117 / AA850</f>
        <v>0</v>
      </c>
      <c r="Q117" s="128">
        <f t="shared" si="75"/>
        <v>0</v>
      </c>
      <c r="R117" s="129">
        <f>Q117 / AA773*100</f>
        <v>0</v>
      </c>
      <c r="S117" s="312">
        <f>Q117 / AA850*100</f>
        <v>0</v>
      </c>
      <c r="T117" s="129">
        <f t="shared" si="76"/>
        <v>0</v>
      </c>
      <c r="U117" s="312">
        <f t="shared" si="77"/>
        <v>0</v>
      </c>
      <c r="V117" s="120">
        <f t="shared" si="78"/>
        <v>1</v>
      </c>
      <c r="W117" s="120">
        <v>0</v>
      </c>
      <c r="X117" s="120">
        <v>1</v>
      </c>
      <c r="Y117" s="127">
        <f t="shared" si="79"/>
        <v>0</v>
      </c>
      <c r="Z117" s="127">
        <f t="shared" si="80"/>
        <v>0</v>
      </c>
      <c r="AA117" s="74"/>
      <c r="AB117" s="130">
        <f>_xll.BDH(C117,$AB$11,$D$1,$D$1)</f>
        <v>139.05000000000001</v>
      </c>
      <c r="AC117" s="130">
        <f t="shared" si="81"/>
        <v>-3.0500000000000114</v>
      </c>
      <c r="AD117" s="177">
        <f t="shared" si="82"/>
        <v>-2.1934555915138518</v>
      </c>
      <c r="AE117" s="132">
        <v>0</v>
      </c>
      <c r="AF117" s="133">
        <f>IF(D117 = D850,1,_xll.BDP(K117,$AF$11)*L117)</f>
        <v>1</v>
      </c>
      <c r="AG117" s="134">
        <f>AC117*AE117*V117/AF117 / AI773</f>
        <v>0</v>
      </c>
      <c r="AH117" s="328">
        <f>AC117*AE117*V117/AF117 / AI850</f>
        <v>0</v>
      </c>
      <c r="AI117" s="77"/>
      <c r="AJ117" s="73"/>
      <c r="AK117" s="65"/>
    </row>
    <row r="118" spans="2:37" s="30" customFormat="1" ht="12" customHeight="1" x14ac:dyDescent="0.2">
      <c r="B118" s="120">
        <v>1253</v>
      </c>
      <c r="C118" s="120" t="s">
        <v>584</v>
      </c>
      <c r="D118" s="120" t="str">
        <f>_xll.BDP(C118,$D$11)</f>
        <v>EUR</v>
      </c>
      <c r="E118" s="120" t="s">
        <v>622</v>
      </c>
      <c r="F118" s="121">
        <f>_xll.BDP(C118,$F$11)</f>
        <v>23.7</v>
      </c>
      <c r="G118" s="121">
        <f>_xll.BDP(C118,$G$11)</f>
        <v>23.51</v>
      </c>
      <c r="H118" s="122">
        <f t="shared" si="72"/>
        <v>-0.18999999999999773</v>
      </c>
      <c r="I118" s="123">
        <f t="shared" si="73"/>
        <v>-0.8016877637130706</v>
      </c>
      <c r="J118" s="124">
        <v>0</v>
      </c>
      <c r="K118" s="120" t="str">
        <f>CONCATENATE(D850,D118, " Curncy")</f>
        <v>EUREUR Curncy</v>
      </c>
      <c r="L118" s="120">
        <f>IF(D118 = D850,1,_xll.BDP(K118,$L$11))</f>
        <v>1</v>
      </c>
      <c r="M118" s="288">
        <f>IF(D118 = D850,1,_xll.BDP(K118,$M$11)*L118)</f>
        <v>1</v>
      </c>
      <c r="N118" s="126">
        <f t="shared" si="74"/>
        <v>0</v>
      </c>
      <c r="O118" s="127">
        <f>N118 / AA773</f>
        <v>0</v>
      </c>
      <c r="P118" s="301">
        <f>N118 / AA850</f>
        <v>0</v>
      </c>
      <c r="Q118" s="128">
        <f t="shared" si="75"/>
        <v>0</v>
      </c>
      <c r="R118" s="129">
        <f>Q118 / AA773*100</f>
        <v>0</v>
      </c>
      <c r="S118" s="312">
        <f>Q118 / AA850*100</f>
        <v>0</v>
      </c>
      <c r="T118" s="129">
        <f t="shared" si="76"/>
        <v>0</v>
      </c>
      <c r="U118" s="312">
        <f t="shared" si="77"/>
        <v>0</v>
      </c>
      <c r="V118" s="120">
        <f t="shared" si="78"/>
        <v>1</v>
      </c>
      <c r="W118" s="120">
        <v>0</v>
      </c>
      <c r="X118" s="120">
        <v>1</v>
      </c>
      <c r="Y118" s="127">
        <f t="shared" si="79"/>
        <v>0</v>
      </c>
      <c r="Z118" s="127">
        <f t="shared" si="80"/>
        <v>0</v>
      </c>
      <c r="AA118" s="74"/>
      <c r="AB118" s="130">
        <f>_xll.BDH(C118,$AB$11,$D$1,$D$1)</f>
        <v>24.82</v>
      </c>
      <c r="AC118" s="130">
        <f t="shared" si="81"/>
        <v>-1.120000000000001</v>
      </c>
      <c r="AD118" s="177">
        <f t="shared" si="82"/>
        <v>-4.5124899274778443</v>
      </c>
      <c r="AE118" s="132">
        <v>0</v>
      </c>
      <c r="AF118" s="133">
        <f>IF(D118 = D850,1,_xll.BDP(K118,$AF$11)*L118)</f>
        <v>1</v>
      </c>
      <c r="AG118" s="134">
        <f>AC118*AE118*V118/AF118 / AI773</f>
        <v>0</v>
      </c>
      <c r="AH118" s="328">
        <f>AC118*AE118*V118/AF118 / AI850</f>
        <v>0</v>
      </c>
      <c r="AI118" s="77"/>
      <c r="AJ118" s="73"/>
      <c r="AK118" s="65"/>
    </row>
    <row r="119" spans="2:37" s="30" customFormat="1" ht="12" customHeight="1" x14ac:dyDescent="0.2">
      <c r="B119" s="120">
        <v>7168</v>
      </c>
      <c r="C119" s="120" t="s">
        <v>196</v>
      </c>
      <c r="D119" s="120" t="str">
        <f>_xll.BDP(C119,$D$11)</f>
        <v>EUR</v>
      </c>
      <c r="E119" s="120" t="s">
        <v>405</v>
      </c>
      <c r="F119" s="121">
        <f>_xll.BDP(C119,$F$11)</f>
        <v>120.7</v>
      </c>
      <c r="G119" s="121">
        <f>_xll.BDP(C119,$G$11)</f>
        <v>120.9</v>
      </c>
      <c r="H119" s="122">
        <f t="shared" si="72"/>
        <v>0.20000000000000284</v>
      </c>
      <c r="I119" s="123">
        <f t="shared" si="73"/>
        <v>0.16570008285004378</v>
      </c>
      <c r="J119" s="124">
        <v>0</v>
      </c>
      <c r="K119" s="120" t="str">
        <f>CONCATENATE(D850,D119, " Curncy")</f>
        <v>EUREUR Curncy</v>
      </c>
      <c r="L119" s="120">
        <f>IF(D119 = D850,1,_xll.BDP(K119,$L$11))</f>
        <v>1</v>
      </c>
      <c r="M119" s="288">
        <f>IF(D119 = D850,1,_xll.BDP(K119,$M$11)*L119)</f>
        <v>1</v>
      </c>
      <c r="N119" s="126">
        <f t="shared" si="74"/>
        <v>0</v>
      </c>
      <c r="O119" s="127">
        <f>N119 / AA773</f>
        <v>0</v>
      </c>
      <c r="P119" s="301">
        <f>N119 / AA850</f>
        <v>0</v>
      </c>
      <c r="Q119" s="128">
        <f t="shared" si="75"/>
        <v>0</v>
      </c>
      <c r="R119" s="129">
        <f>Q119 / AA773*100</f>
        <v>0</v>
      </c>
      <c r="S119" s="312">
        <f>Q119 / AA850*100</f>
        <v>0</v>
      </c>
      <c r="T119" s="129">
        <f t="shared" si="76"/>
        <v>0</v>
      </c>
      <c r="U119" s="312">
        <f t="shared" si="77"/>
        <v>0</v>
      </c>
      <c r="V119" s="120">
        <f t="shared" si="78"/>
        <v>1</v>
      </c>
      <c r="W119" s="120">
        <v>0</v>
      </c>
      <c r="X119" s="120">
        <v>1</v>
      </c>
      <c r="Y119" s="127">
        <f t="shared" si="79"/>
        <v>0</v>
      </c>
      <c r="Z119" s="127">
        <f t="shared" si="80"/>
        <v>0</v>
      </c>
      <c r="AA119" s="74"/>
      <c r="AB119" s="130">
        <f>_xll.BDH(C119,$AB$11,$D$1,$D$1)</f>
        <v>122.5</v>
      </c>
      <c r="AC119" s="130">
        <f t="shared" si="81"/>
        <v>-1.7999999999999972</v>
      </c>
      <c r="AD119" s="177">
        <f t="shared" si="82"/>
        <v>-1.4693877551020385</v>
      </c>
      <c r="AE119" s="132">
        <v>0</v>
      </c>
      <c r="AF119" s="133">
        <f>IF(D119 = D850,1,_xll.BDP(K119,$AF$11)*L119)</f>
        <v>1</v>
      </c>
      <c r="AG119" s="134">
        <f>AC119*AE119*V119/AF119 / AI773</f>
        <v>0</v>
      </c>
      <c r="AH119" s="328">
        <f>AC119*AE119*V119/AF119 / AI850</f>
        <v>0</v>
      </c>
      <c r="AI119" s="77"/>
      <c r="AJ119" s="73"/>
      <c r="AK119" s="65"/>
    </row>
    <row r="120" spans="2:37" s="30" customFormat="1" ht="12" customHeight="1" x14ac:dyDescent="0.2">
      <c r="B120" s="120">
        <v>348</v>
      </c>
      <c r="C120" s="120" t="s">
        <v>585</v>
      </c>
      <c r="D120" s="120" t="str">
        <f>_xll.BDP(C120,$D$11)</f>
        <v>EUR</v>
      </c>
      <c r="E120" s="120" t="s">
        <v>623</v>
      </c>
      <c r="F120" s="121">
        <f>_xll.BDP(C120,$F$11)</f>
        <v>74.2</v>
      </c>
      <c r="G120" s="121">
        <f>_xll.BDP(C120,$G$11)</f>
        <v>73.39</v>
      </c>
      <c r="H120" s="122">
        <f t="shared" si="72"/>
        <v>-0.81000000000000227</v>
      </c>
      <c r="I120" s="123">
        <f t="shared" si="73"/>
        <v>-1.0916442048517552</v>
      </c>
      <c r="J120" s="124">
        <v>0</v>
      </c>
      <c r="K120" s="120" t="str">
        <f>CONCATENATE(D850,D120, " Curncy")</f>
        <v>EUREUR Curncy</v>
      </c>
      <c r="L120" s="120">
        <f>IF(D120 = D850,1,_xll.BDP(K120,$L$11))</f>
        <v>1</v>
      </c>
      <c r="M120" s="288">
        <f>IF(D120 = D850,1,_xll.BDP(K120,$M$11)*L120)</f>
        <v>1</v>
      </c>
      <c r="N120" s="126">
        <f t="shared" si="74"/>
        <v>0</v>
      </c>
      <c r="O120" s="127">
        <f>N120 / AA773</f>
        <v>0</v>
      </c>
      <c r="P120" s="301">
        <f>N120 / AA850</f>
        <v>0</v>
      </c>
      <c r="Q120" s="128">
        <f t="shared" si="75"/>
        <v>0</v>
      </c>
      <c r="R120" s="129">
        <f>Q120 / AA773*100</f>
        <v>0</v>
      </c>
      <c r="S120" s="312">
        <f>Q120 / AA850*100</f>
        <v>0</v>
      </c>
      <c r="T120" s="129">
        <f t="shared" si="76"/>
        <v>0</v>
      </c>
      <c r="U120" s="312">
        <f t="shared" si="77"/>
        <v>0</v>
      </c>
      <c r="V120" s="120">
        <f t="shared" si="78"/>
        <v>1</v>
      </c>
      <c r="W120" s="120">
        <v>0</v>
      </c>
      <c r="X120" s="120">
        <v>1</v>
      </c>
      <c r="Y120" s="127">
        <f t="shared" si="79"/>
        <v>0</v>
      </c>
      <c r="Z120" s="127">
        <f t="shared" si="80"/>
        <v>0</v>
      </c>
      <c r="AA120" s="74"/>
      <c r="AB120" s="130">
        <f>_xll.BDH(C120,$AB$11,$D$1,$D$1)</f>
        <v>71.900000000000006</v>
      </c>
      <c r="AC120" s="130">
        <f t="shared" si="81"/>
        <v>2.2999999999999972</v>
      </c>
      <c r="AD120" s="177">
        <f t="shared" si="82"/>
        <v>3.1988873435326806</v>
      </c>
      <c r="AE120" s="132">
        <v>0</v>
      </c>
      <c r="AF120" s="133">
        <f>IF(D120 = D850,1,_xll.BDP(K120,$AF$11)*L120)</f>
        <v>1</v>
      </c>
      <c r="AG120" s="134">
        <f>AC120*AE120*V120/AF120 / AI773</f>
        <v>0</v>
      </c>
      <c r="AH120" s="328">
        <f>AC120*AE120*V120/AF120 / AI850</f>
        <v>0</v>
      </c>
      <c r="AI120" s="77"/>
      <c r="AJ120" s="73"/>
      <c r="AK120" s="65"/>
    </row>
    <row r="121" spans="2:37" s="30" customFormat="1" ht="12" customHeight="1" x14ac:dyDescent="0.2">
      <c r="B121" s="120">
        <v>2548</v>
      </c>
      <c r="C121" s="120" t="s">
        <v>586</v>
      </c>
      <c r="D121" s="120" t="str">
        <f>_xll.BDP(C121,$D$11)</f>
        <v>EUR</v>
      </c>
      <c r="E121" s="120" t="s">
        <v>624</v>
      </c>
      <c r="F121" s="121">
        <f>_xll.BDP(C121,$F$11)</f>
        <v>13.55</v>
      </c>
      <c r="G121" s="121">
        <f>_xll.BDP(C121,$G$11)</f>
        <v>13.52</v>
      </c>
      <c r="H121" s="122">
        <f t="shared" si="72"/>
        <v>-3.0000000000001137E-2</v>
      </c>
      <c r="I121" s="123">
        <f t="shared" si="73"/>
        <v>-0.22140221402214857</v>
      </c>
      <c r="J121" s="124">
        <v>0</v>
      </c>
      <c r="K121" s="120" t="str">
        <f>CONCATENATE(D850,D121, " Curncy")</f>
        <v>EUREUR Curncy</v>
      </c>
      <c r="L121" s="120">
        <f>IF(D121 = D850,1,_xll.BDP(K121,$L$11))</f>
        <v>1</v>
      </c>
      <c r="M121" s="288">
        <f>IF(D121 = D850,1,_xll.BDP(K121,$M$11)*L121)</f>
        <v>1</v>
      </c>
      <c r="N121" s="126">
        <f t="shared" si="74"/>
        <v>0</v>
      </c>
      <c r="O121" s="127">
        <f>N121 / AA773</f>
        <v>0</v>
      </c>
      <c r="P121" s="301">
        <f>N121 / AA850</f>
        <v>0</v>
      </c>
      <c r="Q121" s="128">
        <f t="shared" si="75"/>
        <v>0</v>
      </c>
      <c r="R121" s="129">
        <f>Q121 / AA773*100</f>
        <v>0</v>
      </c>
      <c r="S121" s="312">
        <f>Q121 / AA850*100</f>
        <v>0</v>
      </c>
      <c r="T121" s="129">
        <f t="shared" si="76"/>
        <v>0</v>
      </c>
      <c r="U121" s="312">
        <f t="shared" si="77"/>
        <v>0</v>
      </c>
      <c r="V121" s="120">
        <f t="shared" si="78"/>
        <v>1</v>
      </c>
      <c r="W121" s="120">
        <v>0</v>
      </c>
      <c r="X121" s="120">
        <v>1</v>
      </c>
      <c r="Y121" s="127">
        <f t="shared" si="79"/>
        <v>0</v>
      </c>
      <c r="Z121" s="127">
        <f t="shared" si="80"/>
        <v>0</v>
      </c>
      <c r="AA121" s="74"/>
      <c r="AB121" s="130">
        <f>_xll.BDH(C121,$AB$11,$D$1,$D$1)</f>
        <v>13.135</v>
      </c>
      <c r="AC121" s="130">
        <f t="shared" si="81"/>
        <v>0.41500000000000092</v>
      </c>
      <c r="AD121" s="177">
        <f t="shared" si="82"/>
        <v>3.1594975256947153</v>
      </c>
      <c r="AE121" s="132">
        <v>0</v>
      </c>
      <c r="AF121" s="133">
        <f>IF(D121 = D850,1,_xll.BDP(K121,$AF$11)*L121)</f>
        <v>1</v>
      </c>
      <c r="AG121" s="134">
        <f>AC121*AE121*V121/AF121 / AI773</f>
        <v>0</v>
      </c>
      <c r="AH121" s="328">
        <f>AC121*AE121*V121/AF121 / AI850</f>
        <v>0</v>
      </c>
      <c r="AI121" s="77"/>
      <c r="AJ121" s="73"/>
      <c r="AK121" s="65"/>
    </row>
    <row r="122" spans="2:37" s="30" customFormat="1" ht="12" customHeight="1" x14ac:dyDescent="0.2">
      <c r="B122" s="120">
        <v>3918</v>
      </c>
      <c r="C122" s="120" t="s">
        <v>588</v>
      </c>
      <c r="D122" s="120" t="str">
        <f>_xll.BDP(C122,$D$11)</f>
        <v>EUR</v>
      </c>
      <c r="E122" s="120" t="s">
        <v>626</v>
      </c>
      <c r="F122" s="121">
        <f>_xll.BDP(C122,$F$11)</f>
        <v>73.69</v>
      </c>
      <c r="G122" s="121">
        <f>_xll.BDP(C122,$G$11)</f>
        <v>74.25</v>
      </c>
      <c r="H122" s="122">
        <f t="shared" si="72"/>
        <v>0.56000000000000227</v>
      </c>
      <c r="I122" s="123">
        <f t="shared" si="73"/>
        <v>0.75994029040575695</v>
      </c>
      <c r="J122" s="124">
        <v>0</v>
      </c>
      <c r="K122" s="120" t="str">
        <f>CONCATENATE(D850,D122, " Curncy")</f>
        <v>EUREUR Curncy</v>
      </c>
      <c r="L122" s="120">
        <f>IF(D122 = D850,1,_xll.BDP(K122,$L$11))</f>
        <v>1</v>
      </c>
      <c r="M122" s="288">
        <f>IF(D122 = D850,1,_xll.BDP(K122,$M$11)*L122)</f>
        <v>1</v>
      </c>
      <c r="N122" s="126">
        <f t="shared" si="74"/>
        <v>0</v>
      </c>
      <c r="O122" s="127">
        <f>N122 / AA773</f>
        <v>0</v>
      </c>
      <c r="P122" s="301">
        <f>N122 / AA850</f>
        <v>0</v>
      </c>
      <c r="Q122" s="128">
        <f t="shared" si="75"/>
        <v>0</v>
      </c>
      <c r="R122" s="129">
        <f>Q122 / AA773*100</f>
        <v>0</v>
      </c>
      <c r="S122" s="312">
        <f>Q122 / AA850*100</f>
        <v>0</v>
      </c>
      <c r="T122" s="129">
        <f t="shared" si="76"/>
        <v>0</v>
      </c>
      <c r="U122" s="312">
        <f t="shared" si="77"/>
        <v>0</v>
      </c>
      <c r="V122" s="120">
        <f t="shared" si="78"/>
        <v>1</v>
      </c>
      <c r="W122" s="120">
        <v>0</v>
      </c>
      <c r="X122" s="120">
        <v>1</v>
      </c>
      <c r="Y122" s="127">
        <f t="shared" si="79"/>
        <v>0</v>
      </c>
      <c r="Z122" s="127">
        <f t="shared" si="80"/>
        <v>0</v>
      </c>
      <c r="AA122" s="74"/>
      <c r="AB122" s="130">
        <f>_xll.BDH(C122,$AB$11,$D$1,$D$1)</f>
        <v>73.489999999999995</v>
      </c>
      <c r="AC122" s="130">
        <f t="shared" si="81"/>
        <v>0.20000000000000284</v>
      </c>
      <c r="AD122" s="177">
        <f t="shared" si="82"/>
        <v>0.27214587018642383</v>
      </c>
      <c r="AE122" s="132">
        <v>0</v>
      </c>
      <c r="AF122" s="133">
        <f>IF(D122 = D850,1,_xll.BDP(K122,$AF$11)*L122)</f>
        <v>1</v>
      </c>
      <c r="AG122" s="134">
        <f>AC122*AE122*V122/AF122 / AI773</f>
        <v>0</v>
      </c>
      <c r="AH122" s="328">
        <f>AC122*AE122*V122/AF122 / AI850</f>
        <v>0</v>
      </c>
      <c r="AI122" s="77"/>
      <c r="AJ122" s="73"/>
      <c r="AK122" s="65"/>
    </row>
    <row r="123" spans="2:37" s="30" customFormat="1" ht="12" customHeight="1" x14ac:dyDescent="0.2">
      <c r="B123" s="120">
        <v>1575</v>
      </c>
      <c r="C123" s="120" t="s">
        <v>195</v>
      </c>
      <c r="D123" s="120" t="str">
        <f>_xll.BDP(C123,$D$11)</f>
        <v>EUR</v>
      </c>
      <c r="E123" s="120" t="s">
        <v>404</v>
      </c>
      <c r="F123" s="121">
        <f>_xll.BDP(C123,$F$11)</f>
        <v>73.2</v>
      </c>
      <c r="G123" s="121">
        <f>_xll.BDP(C123,$G$11)</f>
        <v>72.599999999999994</v>
      </c>
      <c r="H123" s="122">
        <f t="shared" si="72"/>
        <v>-0.60000000000000853</v>
      </c>
      <c r="I123" s="123">
        <f t="shared" si="73"/>
        <v>-0.81967213114755266</v>
      </c>
      <c r="J123" s="124">
        <v>22191</v>
      </c>
      <c r="K123" s="120" t="str">
        <f>CONCATENATE(D850,D123, " Curncy")</f>
        <v>EUREUR Curncy</v>
      </c>
      <c r="L123" s="120">
        <f>IF(D123 = D850,1,_xll.BDP(K123,$L$11))</f>
        <v>1</v>
      </c>
      <c r="M123" s="288">
        <f>IF(D123 = D850,1,_xll.BDP(K123,$M$11)*L123)</f>
        <v>1</v>
      </c>
      <c r="N123" s="126">
        <f t="shared" si="74"/>
        <v>-13314.60000000019</v>
      </c>
      <c r="O123" s="127">
        <f>N123 / AA773</f>
        <v>-6.9993705345118838E-5</v>
      </c>
      <c r="P123" s="301">
        <f>N123 / AA850</f>
        <v>-6.483752570020444E-5</v>
      </c>
      <c r="Q123" s="128">
        <f t="shared" si="75"/>
        <v>1611066.5999999999</v>
      </c>
      <c r="R123" s="129">
        <f>Q123 / AA773*100</f>
        <v>0.84692383467592569</v>
      </c>
      <c r="S123" s="312">
        <f>Q123 / AA850*100</f>
        <v>0.78453406097246248</v>
      </c>
      <c r="T123" s="129">
        <f t="shared" si="76"/>
        <v>0</v>
      </c>
      <c r="U123" s="312">
        <f t="shared" si="77"/>
        <v>0.84692383467592569</v>
      </c>
      <c r="V123" s="120">
        <f t="shared" si="78"/>
        <v>1</v>
      </c>
      <c r="W123" s="120">
        <v>0</v>
      </c>
      <c r="X123" s="120">
        <v>1</v>
      </c>
      <c r="Y123" s="127">
        <f t="shared" si="79"/>
        <v>0</v>
      </c>
      <c r="Z123" s="127">
        <f t="shared" si="80"/>
        <v>0</v>
      </c>
      <c r="AA123" s="74"/>
      <c r="AB123" s="130">
        <f>_xll.BDH(C123,$AB$11,$D$1,$D$1)</f>
        <v>75</v>
      </c>
      <c r="AC123" s="130">
        <f t="shared" si="81"/>
        <v>-1.7999999999999972</v>
      </c>
      <c r="AD123" s="177">
        <f t="shared" si="82"/>
        <v>-2.3999999999999964</v>
      </c>
      <c r="AE123" s="132">
        <v>22191</v>
      </c>
      <c r="AF123" s="133">
        <f>IF(D123 = D850,1,_xll.BDP(K123,$AF$11)*L123)</f>
        <v>1</v>
      </c>
      <c r="AG123" s="134">
        <f>AC123*AE123*V123/AF123 / AI773</f>
        <v>-2.1026840983945954E-4</v>
      </c>
      <c r="AH123" s="328">
        <f>AC123*AE123*V123/AF123 / AI850</f>
        <v>-1.9477148255225076E-4</v>
      </c>
      <c r="AI123" s="77"/>
      <c r="AJ123" s="73"/>
      <c r="AK123" s="65"/>
    </row>
    <row r="124" spans="2:37" s="30" customFormat="1" ht="12" customHeight="1" x14ac:dyDescent="0.2">
      <c r="B124" s="120">
        <v>1880</v>
      </c>
      <c r="C124" s="120" t="s">
        <v>589</v>
      </c>
      <c r="D124" s="120" t="str">
        <f>_xll.BDP(C124,$D$11)</f>
        <v>EUR</v>
      </c>
      <c r="E124" s="120" t="s">
        <v>627</v>
      </c>
      <c r="F124" s="121">
        <f>_xll.BDP(C124,$F$11)</f>
        <v>70.239999999999995</v>
      </c>
      <c r="G124" s="121">
        <f>_xll.BDP(C124,$G$11)</f>
        <v>70.08</v>
      </c>
      <c r="H124" s="122">
        <f t="shared" si="72"/>
        <v>-0.15999999999999659</v>
      </c>
      <c r="I124" s="123">
        <f t="shared" si="73"/>
        <v>-0.22779043280181749</v>
      </c>
      <c r="J124" s="124">
        <v>0</v>
      </c>
      <c r="K124" s="120" t="str">
        <f>CONCATENATE(D850,D124, " Curncy")</f>
        <v>EUREUR Curncy</v>
      </c>
      <c r="L124" s="120">
        <f>IF(D124 = D850,1,_xll.BDP(K124,$L$11))</f>
        <v>1</v>
      </c>
      <c r="M124" s="288">
        <f>IF(D124 = D850,1,_xll.BDP(K124,$M$11)*L124)</f>
        <v>1</v>
      </c>
      <c r="N124" s="126">
        <f t="shared" si="74"/>
        <v>0</v>
      </c>
      <c r="O124" s="127">
        <f>N124 / AA773</f>
        <v>0</v>
      </c>
      <c r="P124" s="301">
        <f>N124 / AA850</f>
        <v>0</v>
      </c>
      <c r="Q124" s="128">
        <f t="shared" si="75"/>
        <v>0</v>
      </c>
      <c r="R124" s="129">
        <f>Q124 / AA773*100</f>
        <v>0</v>
      </c>
      <c r="S124" s="312">
        <f>Q124 / AA850*100</f>
        <v>0</v>
      </c>
      <c r="T124" s="129">
        <f t="shared" si="76"/>
        <v>0</v>
      </c>
      <c r="U124" s="312">
        <f t="shared" si="77"/>
        <v>0</v>
      </c>
      <c r="V124" s="120">
        <f t="shared" si="78"/>
        <v>1</v>
      </c>
      <c r="W124" s="120">
        <v>0</v>
      </c>
      <c r="X124" s="120">
        <v>1</v>
      </c>
      <c r="Y124" s="127">
        <f t="shared" si="79"/>
        <v>0</v>
      </c>
      <c r="Z124" s="127">
        <f t="shared" si="80"/>
        <v>0</v>
      </c>
      <c r="AA124" s="74"/>
      <c r="AB124" s="130">
        <f>_xll.BDH(C124,$AB$11,$D$1,$D$1)</f>
        <v>67.88</v>
      </c>
      <c r="AC124" s="130">
        <f t="shared" si="81"/>
        <v>2.3599999999999994</v>
      </c>
      <c r="AD124" s="177">
        <f t="shared" si="82"/>
        <v>3.4767236299351794</v>
      </c>
      <c r="AE124" s="132">
        <v>0</v>
      </c>
      <c r="AF124" s="133">
        <f>IF(D124 = D850,1,_xll.BDP(K124,$AF$11)*L124)</f>
        <v>1</v>
      </c>
      <c r="AG124" s="134">
        <f>AC124*AE124*V124/AF124 / AI773</f>
        <v>0</v>
      </c>
      <c r="AH124" s="328">
        <f>AC124*AE124*V124/AF124 / AI850</f>
        <v>0</v>
      </c>
      <c r="AI124" s="77"/>
      <c r="AJ124" s="73"/>
      <c r="AK124" s="65"/>
    </row>
    <row r="125" spans="2:37" s="30" customFormat="1" ht="12" customHeight="1" x14ac:dyDescent="0.2">
      <c r="B125" s="120">
        <v>1416</v>
      </c>
      <c r="C125" s="120" t="s">
        <v>590</v>
      </c>
      <c r="D125" s="120" t="str">
        <f>_xll.BDP(C125,$D$11)</f>
        <v>EUR</v>
      </c>
      <c r="E125" s="120" t="s">
        <v>628</v>
      </c>
      <c r="F125" s="121">
        <f>_xll.BDP(C125,$F$11)</f>
        <v>34.909999999999997</v>
      </c>
      <c r="G125" s="121">
        <f>_xll.BDP(C125,$G$11)</f>
        <v>35.58</v>
      </c>
      <c r="H125" s="122">
        <f t="shared" si="72"/>
        <v>0.67000000000000171</v>
      </c>
      <c r="I125" s="123">
        <f t="shared" si="73"/>
        <v>1.9192208536236086</v>
      </c>
      <c r="J125" s="124">
        <v>0</v>
      </c>
      <c r="K125" s="120" t="str">
        <f>CONCATENATE(D850,D125, " Curncy")</f>
        <v>EUREUR Curncy</v>
      </c>
      <c r="L125" s="120">
        <f>IF(D125 = D850,1,_xll.BDP(K125,$L$11))</f>
        <v>1</v>
      </c>
      <c r="M125" s="288">
        <f>IF(D125 = D850,1,_xll.BDP(K125,$M$11)*L125)</f>
        <v>1</v>
      </c>
      <c r="N125" s="126">
        <f t="shared" si="74"/>
        <v>0</v>
      </c>
      <c r="O125" s="127">
        <f>N125 / AA773</f>
        <v>0</v>
      </c>
      <c r="P125" s="301">
        <f>N125 / AA850</f>
        <v>0</v>
      </c>
      <c r="Q125" s="128">
        <f t="shared" si="75"/>
        <v>0</v>
      </c>
      <c r="R125" s="129">
        <f>Q125 / AA773*100</f>
        <v>0</v>
      </c>
      <c r="S125" s="312">
        <f>Q125 / AA850*100</f>
        <v>0</v>
      </c>
      <c r="T125" s="129">
        <f t="shared" si="76"/>
        <v>0</v>
      </c>
      <c r="U125" s="312">
        <f t="shared" si="77"/>
        <v>0</v>
      </c>
      <c r="V125" s="120">
        <f t="shared" si="78"/>
        <v>1</v>
      </c>
      <c r="W125" s="120">
        <v>0</v>
      </c>
      <c r="X125" s="120">
        <v>1</v>
      </c>
      <c r="Y125" s="127">
        <f t="shared" si="79"/>
        <v>0</v>
      </c>
      <c r="Z125" s="127">
        <f t="shared" si="80"/>
        <v>0</v>
      </c>
      <c r="AA125" s="74"/>
      <c r="AB125" s="130">
        <f>_xll.BDH(C125,$AB$11,$D$1,$D$1)</f>
        <v>33.630000000000003</v>
      </c>
      <c r="AC125" s="130">
        <f t="shared" si="81"/>
        <v>1.279999999999994</v>
      </c>
      <c r="AD125" s="177">
        <f t="shared" si="82"/>
        <v>3.8061254831995059</v>
      </c>
      <c r="AE125" s="132">
        <v>0</v>
      </c>
      <c r="AF125" s="133">
        <f>IF(D125 = D850,1,_xll.BDP(K125,$AF$11)*L125)</f>
        <v>1</v>
      </c>
      <c r="AG125" s="134">
        <f>AC125*AE125*V125/AF125 / AI773</f>
        <v>0</v>
      </c>
      <c r="AH125" s="328">
        <f>AC125*AE125*V125/AF125 / AI850</f>
        <v>0</v>
      </c>
      <c r="AI125" s="77"/>
      <c r="AJ125" s="73"/>
      <c r="AK125" s="65"/>
    </row>
    <row r="126" spans="2:37" s="30" customFormat="1" ht="12" customHeight="1" x14ac:dyDescent="0.2">
      <c r="B126" s="120">
        <v>26084</v>
      </c>
      <c r="C126" s="120" t="s">
        <v>909</v>
      </c>
      <c r="D126" s="120" t="str">
        <f>_xll.BDP(C126,$D$11)</f>
        <v>EUR</v>
      </c>
      <c r="E126" s="120" t="s">
        <v>940</v>
      </c>
      <c r="F126" s="121">
        <f>_xll.BDP(C126,$F$11)</f>
        <v>160.6</v>
      </c>
      <c r="G126" s="121">
        <f>_xll.BDP(C126,$G$11)</f>
        <v>160.30000000000001</v>
      </c>
      <c r="H126" s="122">
        <f t="shared" si="72"/>
        <v>-0.29999999999998295</v>
      </c>
      <c r="I126" s="123">
        <f t="shared" si="73"/>
        <v>-0.18679950186798441</v>
      </c>
      <c r="J126" s="124">
        <v>0</v>
      </c>
      <c r="K126" s="120" t="str">
        <f>CONCATENATE(D850,D126, " Curncy")</f>
        <v>EUREUR Curncy</v>
      </c>
      <c r="L126" s="120">
        <f>IF(D126 = D850,1,_xll.BDP(K126,$L$11))</f>
        <v>1</v>
      </c>
      <c r="M126" s="288">
        <f>IF(D126 = D850,1,_xll.BDP(K126,$M$11)*L126)</f>
        <v>1</v>
      </c>
      <c r="N126" s="126">
        <f t="shared" si="74"/>
        <v>0</v>
      </c>
      <c r="O126" s="127">
        <f>N126 / AA773</f>
        <v>0</v>
      </c>
      <c r="P126" s="301">
        <f>N126 / AA850</f>
        <v>0</v>
      </c>
      <c r="Q126" s="128">
        <f t="shared" si="75"/>
        <v>0</v>
      </c>
      <c r="R126" s="129">
        <f>Q126 / AA773*100</f>
        <v>0</v>
      </c>
      <c r="S126" s="312">
        <f>Q126 / AA850*100</f>
        <v>0</v>
      </c>
      <c r="T126" s="129">
        <f t="shared" si="76"/>
        <v>0</v>
      </c>
      <c r="U126" s="312">
        <f t="shared" si="77"/>
        <v>0</v>
      </c>
      <c r="V126" s="120">
        <f t="shared" si="78"/>
        <v>1</v>
      </c>
      <c r="W126" s="120">
        <v>0</v>
      </c>
      <c r="X126" s="120">
        <v>1</v>
      </c>
      <c r="Y126" s="127">
        <f t="shared" si="79"/>
        <v>0</v>
      </c>
      <c r="Z126" s="127">
        <f t="shared" si="80"/>
        <v>0</v>
      </c>
      <c r="AA126" s="74"/>
      <c r="AB126" s="130">
        <f>_xll.BDH(C126,$AB$11,$D$1,$D$1)</f>
        <v>155.80000000000001</v>
      </c>
      <c r="AC126" s="130">
        <f t="shared" si="81"/>
        <v>4.7999999999999829</v>
      </c>
      <c r="AD126" s="177">
        <f t="shared" si="82"/>
        <v>3.0808729139922866</v>
      </c>
      <c r="AE126" s="132">
        <v>0</v>
      </c>
      <c r="AF126" s="133">
        <f>IF(D126 = D850,1,_xll.BDP(K126,$AF$11)*L126)</f>
        <v>1</v>
      </c>
      <c r="AG126" s="134">
        <f>AC126*AE126*V126/AF126 / AI773</f>
        <v>0</v>
      </c>
      <c r="AH126" s="328">
        <f>AC126*AE126*V126/AF126 / AI850</f>
        <v>0</v>
      </c>
      <c r="AI126" s="77"/>
      <c r="AJ126" s="73"/>
      <c r="AK126" s="65"/>
    </row>
    <row r="127" spans="2:37" s="30" customFormat="1" ht="12" customHeight="1" x14ac:dyDescent="0.2">
      <c r="B127" s="120">
        <v>7003</v>
      </c>
      <c r="C127" s="120" t="s">
        <v>194</v>
      </c>
      <c r="D127" s="120" t="str">
        <f>_xll.BDP(C127,$D$11)</f>
        <v>EUR</v>
      </c>
      <c r="E127" s="120" t="s">
        <v>307</v>
      </c>
      <c r="F127" s="121">
        <f>_xll.BDP(C127,$F$11)</f>
        <v>17.28</v>
      </c>
      <c r="G127" s="121">
        <f>_xll.BDP(C127,$G$11)</f>
        <v>17.204999999999998</v>
      </c>
      <c r="H127" s="122">
        <f t="shared" si="72"/>
        <v>-7.5000000000002842E-2</v>
      </c>
      <c r="I127" s="123">
        <f t="shared" si="73"/>
        <v>-0.43402777777779417</v>
      </c>
      <c r="J127" s="124">
        <v>-102832</v>
      </c>
      <c r="K127" s="120" t="str">
        <f>CONCATENATE(D850,D127, " Curncy")</f>
        <v>EUREUR Curncy</v>
      </c>
      <c r="L127" s="120">
        <f>IF(D127 = D850,1,_xll.BDP(K127,$L$11))</f>
        <v>1</v>
      </c>
      <c r="M127" s="288">
        <f>IF(D127 = D850,1,_xll.BDP(K127,$M$11)*L127)</f>
        <v>1</v>
      </c>
      <c r="N127" s="126">
        <f t="shared" si="74"/>
        <v>7712.4000000002925</v>
      </c>
      <c r="O127" s="127">
        <f>N127 / AA773</f>
        <v>4.0543422491378431E-5</v>
      </c>
      <c r="P127" s="301">
        <f>N127 / AA850</f>
        <v>3.7556737206545339E-5</v>
      </c>
      <c r="Q127" s="128">
        <f t="shared" si="75"/>
        <v>-1769224.5599999998</v>
      </c>
      <c r="R127" s="129">
        <f>Q127 / AA773*100</f>
        <v>-0.93006611195218591</v>
      </c>
      <c r="S127" s="312">
        <f>Q127 / AA850*100</f>
        <v>-0.86155155151811724</v>
      </c>
      <c r="T127" s="129">
        <f t="shared" si="76"/>
        <v>-0.93006611195218591</v>
      </c>
      <c r="U127" s="312">
        <f t="shared" si="77"/>
        <v>0</v>
      </c>
      <c r="V127" s="120">
        <f t="shared" si="78"/>
        <v>1</v>
      </c>
      <c r="W127" s="120">
        <v>0</v>
      </c>
      <c r="X127" s="120">
        <v>1</v>
      </c>
      <c r="Y127" s="127">
        <f t="shared" si="79"/>
        <v>4.0543422491378431E-5</v>
      </c>
      <c r="Z127" s="127">
        <f t="shared" si="80"/>
        <v>0</v>
      </c>
      <c r="AA127" s="74"/>
      <c r="AB127" s="130">
        <f>_xll.BDH(C127,$AB$11,$D$1,$D$1)</f>
        <v>18.23</v>
      </c>
      <c r="AC127" s="130">
        <f t="shared" si="81"/>
        <v>-0.94999999999999929</v>
      </c>
      <c r="AD127" s="177">
        <f t="shared" si="82"/>
        <v>-5.2111903455841979</v>
      </c>
      <c r="AE127" s="132">
        <v>-102832</v>
      </c>
      <c r="AF127" s="133">
        <f>IF(D127 = D850,1,_xll.BDP(K127,$AF$11)*L127)</f>
        <v>1</v>
      </c>
      <c r="AG127" s="134">
        <f>AC127*AE127*V127/AF127 / AI773</f>
        <v>5.1425265159000286E-4</v>
      </c>
      <c r="AH127" s="328">
        <f>AC127*AE127*V127/AF127 / AI850</f>
        <v>4.7635187536294518E-4</v>
      </c>
      <c r="AI127" s="77"/>
      <c r="AJ127" s="73"/>
      <c r="AK127" s="65"/>
    </row>
    <row r="128" spans="2:37" s="30" customFormat="1" ht="12" customHeight="1" x14ac:dyDescent="0.2">
      <c r="B128" s="120">
        <v>25712</v>
      </c>
      <c r="C128" s="120" t="s">
        <v>193</v>
      </c>
      <c r="D128" s="120" t="str">
        <f>_xll.BDP(C128,$D$11)</f>
        <v>EUR</v>
      </c>
      <c r="E128" s="120" t="s">
        <v>403</v>
      </c>
      <c r="F128" s="121">
        <f>_xll.BDP(C128,$F$11)</f>
        <v>79.75</v>
      </c>
      <c r="G128" s="121">
        <f>_xll.BDP(C128,$G$11)</f>
        <v>79.650000000000006</v>
      </c>
      <c r="H128" s="122">
        <f t="shared" si="72"/>
        <v>-9.9999999999994316E-2</v>
      </c>
      <c r="I128" s="123">
        <f t="shared" si="73"/>
        <v>-0.12539184952977345</v>
      </c>
      <c r="J128" s="124">
        <v>-28032</v>
      </c>
      <c r="K128" s="120" t="str">
        <f>CONCATENATE(D850,D128, " Curncy")</f>
        <v>EUREUR Curncy</v>
      </c>
      <c r="L128" s="120">
        <f>IF(D128 = D850,1,_xll.BDP(K128,$L$11))</f>
        <v>1</v>
      </c>
      <c r="M128" s="288">
        <f>IF(D128 = D850,1,_xll.BDP(K128,$M$11)*L128)</f>
        <v>1</v>
      </c>
      <c r="N128" s="126">
        <f t="shared" si="74"/>
        <v>2803.1999999998407</v>
      </c>
      <c r="O128" s="127">
        <f>N128 / AA773</f>
        <v>1.4736180945985847E-5</v>
      </c>
      <c r="P128" s="301">
        <f>N128 / AA850</f>
        <v>1.3650620525047705E-5</v>
      </c>
      <c r="Q128" s="128">
        <f t="shared" si="75"/>
        <v>-2232748.8000000003</v>
      </c>
      <c r="R128" s="129">
        <f>Q128 / AA773*100</f>
        <v>-1.1737368123478396</v>
      </c>
      <c r="S128" s="312">
        <f>Q128 / AA850*100</f>
        <v>-1.0872719248201117</v>
      </c>
      <c r="T128" s="129">
        <f t="shared" si="76"/>
        <v>-1.1737368123478396</v>
      </c>
      <c r="U128" s="312">
        <f t="shared" si="77"/>
        <v>0</v>
      </c>
      <c r="V128" s="120">
        <f t="shared" si="78"/>
        <v>1</v>
      </c>
      <c r="W128" s="120">
        <v>0</v>
      </c>
      <c r="X128" s="120">
        <v>1</v>
      </c>
      <c r="Y128" s="127">
        <f t="shared" si="79"/>
        <v>1.4736180945985847E-5</v>
      </c>
      <c r="Z128" s="127">
        <f t="shared" si="80"/>
        <v>0</v>
      </c>
      <c r="AA128" s="74"/>
      <c r="AB128" s="130">
        <f>_xll.BDH(C128,$AB$11,$D$1,$D$1)</f>
        <v>76.150000000000006</v>
      </c>
      <c r="AC128" s="130">
        <f t="shared" si="81"/>
        <v>3.5999999999999943</v>
      </c>
      <c r="AD128" s="177">
        <f t="shared" si="82"/>
        <v>4.7275114904793094</v>
      </c>
      <c r="AE128" s="132">
        <v>-28032</v>
      </c>
      <c r="AF128" s="133">
        <f>IF(D128 = D850,1,_xll.BDP(K128,$AF$11)*L128)</f>
        <v>1</v>
      </c>
      <c r="AG128" s="134">
        <f>AC128*AE128*V128/AF128 / AI773</f>
        <v>-5.3122834163577394E-4</v>
      </c>
      <c r="AH128" s="328">
        <f>AC128*AE128*V128/AF128 / AI850</f>
        <v>-4.9207644530707879E-4</v>
      </c>
      <c r="AI128" s="77"/>
      <c r="AJ128" s="73"/>
      <c r="AK128" s="65"/>
    </row>
    <row r="129" spans="1:37" s="30" customFormat="1" ht="12" customHeight="1" x14ac:dyDescent="0.2">
      <c r="B129" s="120">
        <v>2878</v>
      </c>
      <c r="C129" s="120" t="s">
        <v>591</v>
      </c>
      <c r="D129" s="120" t="str">
        <f>_xll.BDP(C129,$D$11)</f>
        <v>EUR</v>
      </c>
      <c r="E129" s="120" t="s">
        <v>629</v>
      </c>
      <c r="F129" s="121">
        <f>_xll.BDP(C129,$F$11)</f>
        <v>35.24</v>
      </c>
      <c r="G129" s="121">
        <f>_xll.BDP(C129,$G$11)</f>
        <v>35.265000000000001</v>
      </c>
      <c r="H129" s="122">
        <f t="shared" si="72"/>
        <v>2.4999999999998579E-2</v>
      </c>
      <c r="I129" s="123">
        <f t="shared" si="73"/>
        <v>7.094211123722638E-2</v>
      </c>
      <c r="J129" s="124">
        <v>0</v>
      </c>
      <c r="K129" s="120" t="str">
        <f>CONCATENATE(D850,D129, " Curncy")</f>
        <v>EUREUR Curncy</v>
      </c>
      <c r="L129" s="120">
        <f>IF(D129 = D850,1,_xll.BDP(K129,$L$11))</f>
        <v>1</v>
      </c>
      <c r="M129" s="288">
        <f>IF(D129 = D850,1,_xll.BDP(K129,$M$11)*L129)</f>
        <v>1</v>
      </c>
      <c r="N129" s="126">
        <f t="shared" si="74"/>
        <v>0</v>
      </c>
      <c r="O129" s="127">
        <f>N129 / AA773</f>
        <v>0</v>
      </c>
      <c r="P129" s="301">
        <f>N129 / AA850</f>
        <v>0</v>
      </c>
      <c r="Q129" s="128">
        <f t="shared" si="75"/>
        <v>0</v>
      </c>
      <c r="R129" s="129">
        <f>Q129 / AA773*100</f>
        <v>0</v>
      </c>
      <c r="S129" s="312">
        <f>Q129 / AA850*100</f>
        <v>0</v>
      </c>
      <c r="T129" s="129">
        <f t="shared" si="76"/>
        <v>0</v>
      </c>
      <c r="U129" s="312">
        <f t="shared" si="77"/>
        <v>0</v>
      </c>
      <c r="V129" s="120">
        <f t="shared" si="78"/>
        <v>1</v>
      </c>
      <c r="W129" s="120">
        <v>0</v>
      </c>
      <c r="X129" s="120">
        <v>1</v>
      </c>
      <c r="Y129" s="127">
        <f t="shared" si="79"/>
        <v>0</v>
      </c>
      <c r="Z129" s="127">
        <f t="shared" si="80"/>
        <v>0</v>
      </c>
      <c r="AA129" s="74"/>
      <c r="AB129" s="130">
        <f>_xll.BDH(C129,$AB$11,$D$1,$D$1)</f>
        <v>35.854999999999997</v>
      </c>
      <c r="AC129" s="130">
        <f t="shared" si="81"/>
        <v>-0.61499999999999488</v>
      </c>
      <c r="AD129" s="177">
        <f t="shared" si="82"/>
        <v>-1.7152419467298703</v>
      </c>
      <c r="AE129" s="132">
        <v>0</v>
      </c>
      <c r="AF129" s="133">
        <f>IF(D129 = D850,1,_xll.BDP(K129,$AF$11)*L129)</f>
        <v>1</v>
      </c>
      <c r="AG129" s="134">
        <f>AC129*AE129*V129/AF129 / AI773</f>
        <v>0</v>
      </c>
      <c r="AH129" s="328">
        <f>AC129*AE129*V129/AF129 / AI850</f>
        <v>0</v>
      </c>
      <c r="AI129" s="77"/>
      <c r="AJ129" s="73"/>
      <c r="AK129" s="65"/>
    </row>
    <row r="130" spans="1:37" s="30" customFormat="1" ht="12" customHeight="1" x14ac:dyDescent="0.2">
      <c r="B130" s="120">
        <v>300</v>
      </c>
      <c r="C130" s="120" t="s">
        <v>592</v>
      </c>
      <c r="D130" s="120" t="str">
        <f>_xll.BDP(C130,$D$11)</f>
        <v>EUR</v>
      </c>
      <c r="E130" s="120" t="s">
        <v>630</v>
      </c>
      <c r="F130" s="121">
        <f>_xll.BDP(C130,$F$11)</f>
        <v>89.72</v>
      </c>
      <c r="G130" s="121">
        <f>_xll.BDP(C130,$G$11)</f>
        <v>89.44</v>
      </c>
      <c r="H130" s="122">
        <f t="shared" si="72"/>
        <v>-0.28000000000000114</v>
      </c>
      <c r="I130" s="123">
        <f t="shared" si="73"/>
        <v>-0.31208203299153048</v>
      </c>
      <c r="J130" s="124">
        <v>0</v>
      </c>
      <c r="K130" s="120" t="str">
        <f>CONCATENATE(D850,D130, " Curncy")</f>
        <v>EUREUR Curncy</v>
      </c>
      <c r="L130" s="120">
        <f>IF(D130 = D850,1,_xll.BDP(K130,$L$11))</f>
        <v>1</v>
      </c>
      <c r="M130" s="288">
        <f>IF(D130 = D850,1,_xll.BDP(K130,$M$11)*L130)</f>
        <v>1</v>
      </c>
      <c r="N130" s="126">
        <f t="shared" si="74"/>
        <v>0</v>
      </c>
      <c r="O130" s="127">
        <f>N130 / AA773</f>
        <v>0</v>
      </c>
      <c r="P130" s="301">
        <f>N130 / AA850</f>
        <v>0</v>
      </c>
      <c r="Q130" s="128">
        <f t="shared" si="75"/>
        <v>0</v>
      </c>
      <c r="R130" s="129">
        <f>Q130 / AA773*100</f>
        <v>0</v>
      </c>
      <c r="S130" s="312">
        <f>Q130 / AA850*100</f>
        <v>0</v>
      </c>
      <c r="T130" s="129">
        <f t="shared" si="76"/>
        <v>0</v>
      </c>
      <c r="U130" s="312">
        <f t="shared" si="77"/>
        <v>0</v>
      </c>
      <c r="V130" s="120">
        <f t="shared" si="78"/>
        <v>1</v>
      </c>
      <c r="W130" s="120">
        <v>0</v>
      </c>
      <c r="X130" s="120">
        <v>1</v>
      </c>
      <c r="Y130" s="127">
        <f t="shared" si="79"/>
        <v>0</v>
      </c>
      <c r="Z130" s="127">
        <f t="shared" si="80"/>
        <v>0</v>
      </c>
      <c r="AA130" s="74"/>
      <c r="AB130" s="130">
        <f>_xll.BDH(C130,$AB$11,$D$1,$D$1)</f>
        <v>92.96</v>
      </c>
      <c r="AC130" s="130">
        <f t="shared" si="81"/>
        <v>-3.2399999999999949</v>
      </c>
      <c r="AD130" s="177">
        <f t="shared" si="82"/>
        <v>-3.4853700516351069</v>
      </c>
      <c r="AE130" s="132">
        <v>0</v>
      </c>
      <c r="AF130" s="133">
        <f>IF(D130 = D850,1,_xll.BDP(K130,$AF$11)*L130)</f>
        <v>1</v>
      </c>
      <c r="AG130" s="134">
        <f>AC130*AE130*V130/AF130 / AI773</f>
        <v>0</v>
      </c>
      <c r="AH130" s="328">
        <f>AC130*AE130*V130/AF130 / AI850</f>
        <v>0</v>
      </c>
      <c r="AI130" s="77"/>
      <c r="AJ130" s="73"/>
      <c r="AK130" s="65"/>
    </row>
    <row r="131" spans="1:37" s="30" customFormat="1" ht="12" customHeight="1" x14ac:dyDescent="0.2">
      <c r="B131" s="120">
        <v>378</v>
      </c>
      <c r="C131" s="120" t="s">
        <v>593</v>
      </c>
      <c r="D131" s="120" t="str">
        <f>_xll.BDP(C131,$D$11)</f>
        <v>EUR</v>
      </c>
      <c r="E131" s="120" t="s">
        <v>631</v>
      </c>
      <c r="F131" s="121">
        <f>_xll.BDP(C131,$F$11)</f>
        <v>17.704999999999998</v>
      </c>
      <c r="G131" s="121">
        <f>_xll.BDP(C131,$G$11)</f>
        <v>17.670000000000002</v>
      </c>
      <c r="H131" s="122">
        <f t="shared" si="72"/>
        <v>-3.4999999999996589E-2</v>
      </c>
      <c r="I131" s="123">
        <f t="shared" si="73"/>
        <v>-0.19768426998021232</v>
      </c>
      <c r="J131" s="124">
        <v>0</v>
      </c>
      <c r="K131" s="120" t="str">
        <f>CONCATENATE(D850,D131, " Curncy")</f>
        <v>EUREUR Curncy</v>
      </c>
      <c r="L131" s="120">
        <f>IF(D131 = D850,1,_xll.BDP(K131,$L$11))</f>
        <v>1</v>
      </c>
      <c r="M131" s="288">
        <f>IF(D131 = D850,1,_xll.BDP(K131,$M$11)*L131)</f>
        <v>1</v>
      </c>
      <c r="N131" s="126">
        <f t="shared" si="74"/>
        <v>0</v>
      </c>
      <c r="O131" s="127">
        <f>N131 / AA773</f>
        <v>0</v>
      </c>
      <c r="P131" s="301">
        <f>N131 / AA850</f>
        <v>0</v>
      </c>
      <c r="Q131" s="128">
        <f t="shared" si="75"/>
        <v>0</v>
      </c>
      <c r="R131" s="129">
        <f>Q131 / AA773*100</f>
        <v>0</v>
      </c>
      <c r="S131" s="312">
        <f>Q131 / AA850*100</f>
        <v>0</v>
      </c>
      <c r="T131" s="129">
        <f t="shared" si="76"/>
        <v>0</v>
      </c>
      <c r="U131" s="312">
        <f t="shared" si="77"/>
        <v>0</v>
      </c>
      <c r="V131" s="120">
        <f t="shared" si="78"/>
        <v>1</v>
      </c>
      <c r="W131" s="120">
        <v>0</v>
      </c>
      <c r="X131" s="120">
        <v>1</v>
      </c>
      <c r="Y131" s="127">
        <f t="shared" si="79"/>
        <v>0</v>
      </c>
      <c r="Z131" s="127">
        <f t="shared" si="80"/>
        <v>0</v>
      </c>
      <c r="AA131" s="74"/>
      <c r="AB131" s="130">
        <f>_xll.BDH(C131,$AB$11,$D$1,$D$1)</f>
        <v>18.059999999999999</v>
      </c>
      <c r="AC131" s="130">
        <f t="shared" si="81"/>
        <v>-0.35500000000000043</v>
      </c>
      <c r="AD131" s="177">
        <f t="shared" si="82"/>
        <v>-1.9656699889258051</v>
      </c>
      <c r="AE131" s="132">
        <v>0</v>
      </c>
      <c r="AF131" s="133">
        <f>IF(D131 = D850,1,_xll.BDP(K131,$AF$11)*L131)</f>
        <v>1</v>
      </c>
      <c r="AG131" s="134">
        <f>AC131*AE131*V131/AF131 / AI773</f>
        <v>0</v>
      </c>
      <c r="AH131" s="328">
        <f>AC131*AE131*V131/AF131 / AI850</f>
        <v>0</v>
      </c>
      <c r="AI131" s="77"/>
      <c r="AJ131" s="73"/>
      <c r="AK131" s="65"/>
    </row>
    <row r="132" spans="1:37" s="30" customFormat="1" ht="12" customHeight="1" x14ac:dyDescent="0.2">
      <c r="B132" s="120">
        <v>1309</v>
      </c>
      <c r="C132" s="120" t="s">
        <v>594</v>
      </c>
      <c r="D132" s="120" t="str">
        <f>_xll.BDP(C132,$D$11)</f>
        <v>EUR</v>
      </c>
      <c r="E132" s="120" t="s">
        <v>632</v>
      </c>
      <c r="F132" s="121">
        <f>_xll.BDP(C132,$F$11)</f>
        <v>8.5500000000000007</v>
      </c>
      <c r="G132" s="121">
        <f>_xll.BDP(C132,$G$11)</f>
        <v>8.5449999999999999</v>
      </c>
      <c r="H132" s="122">
        <f t="shared" si="72"/>
        <v>-5.0000000000007816E-3</v>
      </c>
      <c r="I132" s="123">
        <f t="shared" si="73"/>
        <v>-5.8479532163751832E-2</v>
      </c>
      <c r="J132" s="124">
        <v>0</v>
      </c>
      <c r="K132" s="120" t="str">
        <f>CONCATENATE(D850,D132, " Curncy")</f>
        <v>EUREUR Curncy</v>
      </c>
      <c r="L132" s="120">
        <f>IF(D132 = D850,1,_xll.BDP(K132,$L$11))</f>
        <v>1</v>
      </c>
      <c r="M132" s="288">
        <f>IF(D132 = D850,1,_xll.BDP(K132,$M$11)*L132)</f>
        <v>1</v>
      </c>
      <c r="N132" s="126">
        <f t="shared" si="74"/>
        <v>0</v>
      </c>
      <c r="O132" s="127">
        <f>N132 / AA773</f>
        <v>0</v>
      </c>
      <c r="P132" s="301">
        <f>N132 / AA850</f>
        <v>0</v>
      </c>
      <c r="Q132" s="128">
        <f t="shared" si="75"/>
        <v>0</v>
      </c>
      <c r="R132" s="129">
        <f>Q132 / AA773*100</f>
        <v>0</v>
      </c>
      <c r="S132" s="312">
        <f>Q132 / AA850*100</f>
        <v>0</v>
      </c>
      <c r="T132" s="129">
        <f t="shared" si="76"/>
        <v>0</v>
      </c>
      <c r="U132" s="312">
        <f t="shared" si="77"/>
        <v>0</v>
      </c>
      <c r="V132" s="120">
        <f t="shared" si="78"/>
        <v>1</v>
      </c>
      <c r="W132" s="120">
        <v>0</v>
      </c>
      <c r="X132" s="120">
        <v>1</v>
      </c>
      <c r="Y132" s="127">
        <f t="shared" si="79"/>
        <v>0</v>
      </c>
      <c r="Z132" s="127">
        <f t="shared" si="80"/>
        <v>0</v>
      </c>
      <c r="AA132" s="74"/>
      <c r="AB132" s="130">
        <f>_xll.BDH(C132,$AB$11,$D$1,$D$1)</f>
        <v>8.8949999999999996</v>
      </c>
      <c r="AC132" s="130">
        <f t="shared" si="81"/>
        <v>-0.34499999999999886</v>
      </c>
      <c r="AD132" s="177">
        <f t="shared" si="82"/>
        <v>-3.8785834738617075</v>
      </c>
      <c r="AE132" s="132">
        <v>0</v>
      </c>
      <c r="AF132" s="133">
        <f>IF(D132 = D850,1,_xll.BDP(K132,$AF$11)*L132)</f>
        <v>1</v>
      </c>
      <c r="AG132" s="134">
        <f>AC132*AE132*V132/AF132 / AI773</f>
        <v>0</v>
      </c>
      <c r="AH132" s="328">
        <f>AC132*AE132*V132/AF132 / AI850</f>
        <v>0</v>
      </c>
      <c r="AI132" s="77"/>
      <c r="AJ132" s="73"/>
      <c r="AK132" s="65"/>
    </row>
    <row r="133" spans="1:37" s="30" customFormat="1" ht="12" customHeight="1" x14ac:dyDescent="0.2">
      <c r="B133" s="120">
        <v>934</v>
      </c>
      <c r="C133" s="120" t="s">
        <v>595</v>
      </c>
      <c r="D133" s="120" t="str">
        <f>_xll.BDP(C133,$D$11)</f>
        <v>EUR</v>
      </c>
      <c r="E133" s="120" t="s">
        <v>633</v>
      </c>
      <c r="F133" s="121">
        <f>_xll.BDP(C133,$F$11)</f>
        <v>121.35</v>
      </c>
      <c r="G133" s="121">
        <f>_xll.BDP(C133,$G$11)</f>
        <v>122.1</v>
      </c>
      <c r="H133" s="122">
        <f t="shared" si="72"/>
        <v>0.75</v>
      </c>
      <c r="I133" s="123">
        <f t="shared" si="73"/>
        <v>0.61804697156983934</v>
      </c>
      <c r="J133" s="124">
        <v>0</v>
      </c>
      <c r="K133" s="120" t="str">
        <f>CONCATENATE(D850,D133, " Curncy")</f>
        <v>EUREUR Curncy</v>
      </c>
      <c r="L133" s="120">
        <f>IF(D133 = D850,1,_xll.BDP(K133,$L$11))</f>
        <v>1</v>
      </c>
      <c r="M133" s="288">
        <f>IF(D133 = D850,1,_xll.BDP(K133,$M$11)*L133)</f>
        <v>1</v>
      </c>
      <c r="N133" s="126">
        <f t="shared" si="74"/>
        <v>0</v>
      </c>
      <c r="O133" s="127">
        <f>N133 / AA773</f>
        <v>0</v>
      </c>
      <c r="P133" s="301">
        <f>N133 / AA850</f>
        <v>0</v>
      </c>
      <c r="Q133" s="128">
        <f t="shared" si="75"/>
        <v>0</v>
      </c>
      <c r="R133" s="129">
        <f>Q133 / AA773*100</f>
        <v>0</v>
      </c>
      <c r="S133" s="312">
        <f>Q133 / AA850*100</f>
        <v>0</v>
      </c>
      <c r="T133" s="129">
        <f t="shared" si="76"/>
        <v>0</v>
      </c>
      <c r="U133" s="312">
        <f t="shared" si="77"/>
        <v>0</v>
      </c>
      <c r="V133" s="120">
        <f t="shared" si="78"/>
        <v>1</v>
      </c>
      <c r="W133" s="120">
        <v>0</v>
      </c>
      <c r="X133" s="120">
        <v>1</v>
      </c>
      <c r="Y133" s="127">
        <f t="shared" si="79"/>
        <v>0</v>
      </c>
      <c r="Z133" s="127">
        <f t="shared" si="80"/>
        <v>0</v>
      </c>
      <c r="AA133" s="74"/>
      <c r="AB133" s="130">
        <f>_xll.BDH(C133,$AB$11,$D$1,$D$1)</f>
        <v>115.1</v>
      </c>
      <c r="AC133" s="130">
        <f t="shared" si="81"/>
        <v>6.25</v>
      </c>
      <c r="AD133" s="177">
        <f t="shared" si="82"/>
        <v>5.4300608166811468</v>
      </c>
      <c r="AE133" s="132">
        <v>0</v>
      </c>
      <c r="AF133" s="133">
        <f>IF(D133 = D850,1,_xll.BDP(K133,$AF$11)*L133)</f>
        <v>1</v>
      </c>
      <c r="AG133" s="134">
        <f>AC133*AE133*V133/AF133 / AI773</f>
        <v>0</v>
      </c>
      <c r="AH133" s="328">
        <f>AC133*AE133*V133/AF133 / AI850</f>
        <v>0</v>
      </c>
      <c r="AI133" s="77"/>
      <c r="AJ133" s="73"/>
      <c r="AK133" s="65"/>
    </row>
    <row r="134" spans="1:37" s="30" customFormat="1" ht="12" customHeight="1" x14ac:dyDescent="0.2">
      <c r="B134" s="120">
        <v>303</v>
      </c>
      <c r="C134" s="120" t="s">
        <v>596</v>
      </c>
      <c r="D134" s="120" t="str">
        <f>_xll.BDP(C134,$D$11)</f>
        <v>EUR</v>
      </c>
      <c r="E134" s="120" t="s">
        <v>634</v>
      </c>
      <c r="F134" s="121">
        <f>_xll.BDP(C134,$F$11)</f>
        <v>53.87</v>
      </c>
      <c r="G134" s="121">
        <f>_xll.BDP(C134,$G$11)</f>
        <v>54.06</v>
      </c>
      <c r="H134" s="122">
        <f t="shared" si="72"/>
        <v>0.19000000000000483</v>
      </c>
      <c r="I134" s="123">
        <f t="shared" si="73"/>
        <v>0.3527009467236028</v>
      </c>
      <c r="J134" s="124">
        <v>0</v>
      </c>
      <c r="K134" s="120" t="str">
        <f>CONCATENATE(D850,D134, " Curncy")</f>
        <v>EUREUR Curncy</v>
      </c>
      <c r="L134" s="120">
        <f>IF(D134 = D850,1,_xll.BDP(K134,$L$11))</f>
        <v>1</v>
      </c>
      <c r="M134" s="288">
        <f>IF(D134 = D850,1,_xll.BDP(K134,$M$11)*L134)</f>
        <v>1</v>
      </c>
      <c r="N134" s="126">
        <f t="shared" si="74"/>
        <v>0</v>
      </c>
      <c r="O134" s="127">
        <f>N134 / AA773</f>
        <v>0</v>
      </c>
      <c r="P134" s="301">
        <f>N134 / AA850</f>
        <v>0</v>
      </c>
      <c r="Q134" s="128">
        <f t="shared" si="75"/>
        <v>0</v>
      </c>
      <c r="R134" s="129">
        <f>Q134 / AA773*100</f>
        <v>0</v>
      </c>
      <c r="S134" s="312">
        <f>Q134 / AA850*100</f>
        <v>0</v>
      </c>
      <c r="T134" s="129">
        <f t="shared" si="76"/>
        <v>0</v>
      </c>
      <c r="U134" s="312">
        <f t="shared" si="77"/>
        <v>0</v>
      </c>
      <c r="V134" s="120">
        <f t="shared" si="78"/>
        <v>1</v>
      </c>
      <c r="W134" s="120">
        <v>0</v>
      </c>
      <c r="X134" s="120">
        <v>1</v>
      </c>
      <c r="Y134" s="127">
        <f t="shared" si="79"/>
        <v>0</v>
      </c>
      <c r="Z134" s="127">
        <f t="shared" si="80"/>
        <v>0</v>
      </c>
      <c r="AA134" s="74"/>
      <c r="AB134" s="130">
        <f>_xll.BDH(C134,$AB$11,$D$1,$D$1)</f>
        <v>54.09</v>
      </c>
      <c r="AC134" s="130">
        <f t="shared" si="81"/>
        <v>-0.22000000000000597</v>
      </c>
      <c r="AD134" s="177">
        <f t="shared" si="82"/>
        <v>-0.40672952486597513</v>
      </c>
      <c r="AE134" s="132">
        <v>0</v>
      </c>
      <c r="AF134" s="133">
        <f>IF(D134 = D850,1,_xll.BDP(K134,$AF$11)*L134)</f>
        <v>1</v>
      </c>
      <c r="AG134" s="134">
        <f>AC134*AE134*V134/AF134 / AI773</f>
        <v>0</v>
      </c>
      <c r="AH134" s="328">
        <f>AC134*AE134*V134/AF134 / AI850</f>
        <v>0</v>
      </c>
      <c r="AI134" s="77"/>
      <c r="AJ134" s="73"/>
      <c r="AK134" s="65"/>
    </row>
    <row r="135" spans="1:37" s="30" customFormat="1" ht="12" customHeight="1" x14ac:dyDescent="0.2">
      <c r="B135" s="120">
        <v>1965</v>
      </c>
      <c r="C135" s="120" t="s">
        <v>597</v>
      </c>
      <c r="D135" s="120" t="str">
        <f>_xll.BDP(C135,$D$11)</f>
        <v>EUR</v>
      </c>
      <c r="E135" s="120" t="s">
        <v>635</v>
      </c>
      <c r="F135" s="121">
        <f>_xll.BDP(C135,$F$11)</f>
        <v>92.66</v>
      </c>
      <c r="G135" s="121">
        <f>_xll.BDP(C135,$G$11)</f>
        <v>92.48</v>
      </c>
      <c r="H135" s="122">
        <f t="shared" si="72"/>
        <v>-0.17999999999999261</v>
      </c>
      <c r="I135" s="123">
        <f t="shared" si="73"/>
        <v>-0.19425857975393115</v>
      </c>
      <c r="J135" s="124">
        <v>0</v>
      </c>
      <c r="K135" s="120" t="str">
        <f>CONCATENATE(D850,D135, " Curncy")</f>
        <v>EUREUR Curncy</v>
      </c>
      <c r="L135" s="120">
        <f>IF(D135 = D850,1,_xll.BDP(K135,$L$11))</f>
        <v>1</v>
      </c>
      <c r="M135" s="288">
        <f>IF(D135 = D850,1,_xll.BDP(K135,$M$11)*L135)</f>
        <v>1</v>
      </c>
      <c r="N135" s="126">
        <f t="shared" si="74"/>
        <v>0</v>
      </c>
      <c r="O135" s="127">
        <f>N135 / AA773</f>
        <v>0</v>
      </c>
      <c r="P135" s="301">
        <f>N135 / AA850</f>
        <v>0</v>
      </c>
      <c r="Q135" s="128">
        <f t="shared" si="75"/>
        <v>0</v>
      </c>
      <c r="R135" s="129">
        <f>Q135 / AA773*100</f>
        <v>0</v>
      </c>
      <c r="S135" s="312">
        <f>Q135 / AA850*100</f>
        <v>0</v>
      </c>
      <c r="T135" s="129">
        <f t="shared" si="76"/>
        <v>0</v>
      </c>
      <c r="U135" s="312">
        <f t="shared" si="77"/>
        <v>0</v>
      </c>
      <c r="V135" s="120">
        <f t="shared" si="78"/>
        <v>1</v>
      </c>
      <c r="W135" s="120">
        <v>0</v>
      </c>
      <c r="X135" s="120">
        <v>1</v>
      </c>
      <c r="Y135" s="127">
        <f t="shared" si="79"/>
        <v>0</v>
      </c>
      <c r="Z135" s="127">
        <f t="shared" si="80"/>
        <v>0</v>
      </c>
      <c r="AA135" s="74"/>
      <c r="AB135" s="130">
        <f>_xll.BDH(C135,$AB$11,$D$1,$D$1)</f>
        <v>94.82</v>
      </c>
      <c r="AC135" s="130">
        <f t="shared" si="81"/>
        <v>-2.1599999999999966</v>
      </c>
      <c r="AD135" s="177">
        <f t="shared" si="82"/>
        <v>-2.2780004218519263</v>
      </c>
      <c r="AE135" s="132">
        <v>0</v>
      </c>
      <c r="AF135" s="133">
        <f>IF(D135 = D850,1,_xll.BDP(K135,$AF$11)*L135)</f>
        <v>1</v>
      </c>
      <c r="AG135" s="134">
        <f>AC135*AE135*V135/AF135 / AI773</f>
        <v>0</v>
      </c>
      <c r="AH135" s="328">
        <f>AC135*AE135*V135/AF135 / AI850</f>
        <v>0</v>
      </c>
      <c r="AI135" s="77"/>
      <c r="AJ135" s="73"/>
      <c r="AK135" s="65"/>
    </row>
    <row r="136" spans="1:37" s="30" customFormat="1" ht="12" customHeight="1" x14ac:dyDescent="0.2">
      <c r="B136" s="120">
        <v>299</v>
      </c>
      <c r="C136" s="120" t="s">
        <v>191</v>
      </c>
      <c r="D136" s="120" t="str">
        <f>_xll.BDP(C136,$D$11)</f>
        <v>EUR</v>
      </c>
      <c r="E136" s="120" t="s">
        <v>402</v>
      </c>
      <c r="F136" s="121">
        <f>_xll.BDP(C136,$F$11)</f>
        <v>39.11</v>
      </c>
      <c r="G136" s="121">
        <f>_xll.BDP(C136,$G$11)</f>
        <v>38.700000000000003</v>
      </c>
      <c r="H136" s="122">
        <f t="shared" si="72"/>
        <v>-0.40999999999999659</v>
      </c>
      <c r="I136" s="123">
        <f t="shared" si="73"/>
        <v>-1.0483252365123923</v>
      </c>
      <c r="J136" s="124">
        <v>-85868</v>
      </c>
      <c r="K136" s="120" t="str">
        <f>CONCATENATE(D850,D136, " Curncy")</f>
        <v>EUREUR Curncy</v>
      </c>
      <c r="L136" s="120">
        <f>IF(D136 = D850,1,_xll.BDP(K136,$L$11))</f>
        <v>1</v>
      </c>
      <c r="M136" s="288">
        <f>IF(D136 = D850,1,_xll.BDP(K136,$M$11)*L136)</f>
        <v>1</v>
      </c>
      <c r="N136" s="126">
        <f t="shared" si="74"/>
        <v>35205.879999999706</v>
      </c>
      <c r="O136" s="127">
        <f>N136 / AA773</f>
        <v>1.8507427869673566E-4</v>
      </c>
      <c r="P136" s="301">
        <f>N136 / AA850</f>
        <v>1.7144053514925436E-4</v>
      </c>
      <c r="Q136" s="128">
        <f t="shared" si="75"/>
        <v>-3323091.6</v>
      </c>
      <c r="R136" s="129">
        <f>Q136 / AA773*100</f>
        <v>-1.7469206306253</v>
      </c>
      <c r="S136" s="312">
        <f>Q136 / AA850*100</f>
        <v>-1.6182313927502925</v>
      </c>
      <c r="T136" s="129">
        <f t="shared" si="76"/>
        <v>-1.7469206306253</v>
      </c>
      <c r="U136" s="312">
        <f t="shared" si="77"/>
        <v>0</v>
      </c>
      <c r="V136" s="120">
        <f t="shared" si="78"/>
        <v>1</v>
      </c>
      <c r="W136" s="120">
        <v>0</v>
      </c>
      <c r="X136" s="120">
        <v>1</v>
      </c>
      <c r="Y136" s="127">
        <f t="shared" si="79"/>
        <v>1.8507427869673566E-4</v>
      </c>
      <c r="Z136" s="127">
        <f t="shared" si="80"/>
        <v>0</v>
      </c>
      <c r="AA136" s="74"/>
      <c r="AB136" s="130">
        <f>_xll.BDH(C136,$AB$11,$D$1,$D$1)</f>
        <v>41.37</v>
      </c>
      <c r="AC136" s="130">
        <f t="shared" si="81"/>
        <v>-2.259999999999998</v>
      </c>
      <c r="AD136" s="177">
        <f t="shared" si="82"/>
        <v>-5.4628958182257632</v>
      </c>
      <c r="AE136" s="132">
        <v>-85868</v>
      </c>
      <c r="AF136" s="133">
        <f>IF(D136 = D850,1,_xll.BDP(K136,$AF$11)*L136)</f>
        <v>1</v>
      </c>
      <c r="AG136" s="134">
        <f>AC136*AE136*V136/AF136 / AI773</f>
        <v>1.0215613152572884E-3</v>
      </c>
      <c r="AH136" s="328">
        <f>AC136*AE136*V136/AF136 / AI850</f>
        <v>9.4627153951753443E-4</v>
      </c>
      <c r="AI136" s="77"/>
      <c r="AJ136" s="73"/>
      <c r="AK136" s="65"/>
    </row>
    <row r="137" spans="1:37" s="30" customFormat="1" ht="12" customHeight="1" x14ac:dyDescent="0.2">
      <c r="B137" s="120">
        <v>3999</v>
      </c>
      <c r="C137" s="120" t="s">
        <v>190</v>
      </c>
      <c r="D137" s="120" t="str">
        <f>_xll.BDP(C137,$D$11)</f>
        <v>EUR</v>
      </c>
      <c r="E137" s="120" t="s">
        <v>401</v>
      </c>
      <c r="F137" s="121">
        <f>_xll.BDP(C137,$F$11)</f>
        <v>4.93</v>
      </c>
      <c r="G137" s="121">
        <f>_xll.BDP(C137,$G$11)</f>
        <v>4.9939999999999998</v>
      </c>
      <c r="H137" s="122">
        <f t="shared" si="72"/>
        <v>6.4000000000000057E-2</v>
      </c>
      <c r="I137" s="123">
        <f t="shared" si="73"/>
        <v>1.2981744421906705</v>
      </c>
      <c r="J137" s="124">
        <v>0</v>
      </c>
      <c r="K137" s="120" t="str">
        <f>CONCATENATE(D850,D137, " Curncy")</f>
        <v>EUREUR Curncy</v>
      </c>
      <c r="L137" s="120">
        <f>IF(D137 = D850,1,_xll.BDP(K137,$L$11))</f>
        <v>1</v>
      </c>
      <c r="M137" s="288">
        <f>IF(D137 = D850,1,_xll.BDP(K137,$M$11)*L137)</f>
        <v>1</v>
      </c>
      <c r="N137" s="126">
        <f t="shared" si="74"/>
        <v>0</v>
      </c>
      <c r="O137" s="127">
        <f>N137 / AA773</f>
        <v>0</v>
      </c>
      <c r="P137" s="301">
        <f>N137 / AA850</f>
        <v>0</v>
      </c>
      <c r="Q137" s="128">
        <f t="shared" si="75"/>
        <v>0</v>
      </c>
      <c r="R137" s="129">
        <f>Q137 / AA773*100</f>
        <v>0</v>
      </c>
      <c r="S137" s="312">
        <f>Q137 / AA850*100</f>
        <v>0</v>
      </c>
      <c r="T137" s="129">
        <f t="shared" si="76"/>
        <v>0</v>
      </c>
      <c r="U137" s="312">
        <f t="shared" si="77"/>
        <v>0</v>
      </c>
      <c r="V137" s="120">
        <f t="shared" si="78"/>
        <v>1</v>
      </c>
      <c r="W137" s="120">
        <v>0</v>
      </c>
      <c r="X137" s="120">
        <v>1</v>
      </c>
      <c r="Y137" s="127">
        <f t="shared" si="79"/>
        <v>0</v>
      </c>
      <c r="Z137" s="127">
        <f t="shared" si="80"/>
        <v>0</v>
      </c>
      <c r="AA137" s="74"/>
      <c r="AB137" s="130">
        <f>_xll.BDH(C137,$AB$11,$D$1,$D$1)</f>
        <v>4.923</v>
      </c>
      <c r="AC137" s="130">
        <f t="shared" si="81"/>
        <v>6.9999999999996732E-3</v>
      </c>
      <c r="AD137" s="177">
        <f t="shared" si="82"/>
        <v>0.14218972171439515</v>
      </c>
      <c r="AE137" s="132">
        <v>0</v>
      </c>
      <c r="AF137" s="133">
        <f>IF(D137 = D850,1,_xll.BDP(K137,$AF$11)*L137)</f>
        <v>1</v>
      </c>
      <c r="AG137" s="134">
        <f>AC137*AE137*V137/AF137 / AI773</f>
        <v>0</v>
      </c>
      <c r="AH137" s="328">
        <f>AC137*AE137*V137/AF137 / AI850</f>
        <v>0</v>
      </c>
      <c r="AI137" s="77"/>
      <c r="AJ137" s="73"/>
      <c r="AK137" s="65"/>
    </row>
    <row r="138" spans="1:37" s="30" customFormat="1" ht="12" customHeight="1" x14ac:dyDescent="0.2">
      <c r="B138" s="120">
        <v>2098</v>
      </c>
      <c r="C138" s="120" t="s">
        <v>598</v>
      </c>
      <c r="D138" s="120" t="str">
        <f>_xll.BDP(C138,$D$11)</f>
        <v>EUR</v>
      </c>
      <c r="E138" s="120" t="s">
        <v>636</v>
      </c>
      <c r="F138" s="121">
        <f>_xll.BDP(C138,$F$11)</f>
        <v>18.16</v>
      </c>
      <c r="G138" s="121">
        <f>_xll.BDP(C138,$G$11)</f>
        <v>18.105</v>
      </c>
      <c r="H138" s="122">
        <f t="shared" si="72"/>
        <v>-5.4999999999999716E-2</v>
      </c>
      <c r="I138" s="123">
        <f t="shared" si="73"/>
        <v>-0.30286343612334649</v>
      </c>
      <c r="J138" s="124">
        <v>0</v>
      </c>
      <c r="K138" s="120" t="str">
        <f>CONCATENATE(D850,D138, " Curncy")</f>
        <v>EUREUR Curncy</v>
      </c>
      <c r="L138" s="120">
        <f>IF(D138 = D850,1,_xll.BDP(K138,$L$11))</f>
        <v>1</v>
      </c>
      <c r="M138" s="288">
        <f>IF(D138 = D850,1,_xll.BDP(K138,$M$11)*L138)</f>
        <v>1</v>
      </c>
      <c r="N138" s="126">
        <f t="shared" si="74"/>
        <v>0</v>
      </c>
      <c r="O138" s="127">
        <f>N138 / AA773</f>
        <v>0</v>
      </c>
      <c r="P138" s="301">
        <f>N138 / AA850</f>
        <v>0</v>
      </c>
      <c r="Q138" s="128">
        <f t="shared" si="75"/>
        <v>0</v>
      </c>
      <c r="R138" s="129">
        <f>Q138 / AA773*100</f>
        <v>0</v>
      </c>
      <c r="S138" s="312">
        <f>Q138 / AA850*100</f>
        <v>0</v>
      </c>
      <c r="T138" s="129">
        <f t="shared" si="76"/>
        <v>0</v>
      </c>
      <c r="U138" s="312">
        <f t="shared" si="77"/>
        <v>0</v>
      </c>
      <c r="V138" s="120">
        <f t="shared" si="78"/>
        <v>1</v>
      </c>
      <c r="W138" s="120">
        <v>0</v>
      </c>
      <c r="X138" s="120">
        <v>1</v>
      </c>
      <c r="Y138" s="127">
        <f t="shared" si="79"/>
        <v>0</v>
      </c>
      <c r="Z138" s="127">
        <f t="shared" si="80"/>
        <v>0</v>
      </c>
      <c r="AA138" s="74"/>
      <c r="AB138" s="130">
        <f>_xll.BDH(C138,$AB$11,$D$1,$D$1)</f>
        <v>18.309999999999999</v>
      </c>
      <c r="AC138" s="130">
        <f t="shared" si="81"/>
        <v>-0.14999999999999858</v>
      </c>
      <c r="AD138" s="177">
        <f t="shared" si="82"/>
        <v>-0.81922446750408839</v>
      </c>
      <c r="AE138" s="132">
        <v>0</v>
      </c>
      <c r="AF138" s="133">
        <f>IF(D138 = D850,1,_xll.BDP(K138,$AF$11)*L138)</f>
        <v>1</v>
      </c>
      <c r="AG138" s="134">
        <f>AC138*AE138*V138/AF138 / AI773</f>
        <v>0</v>
      </c>
      <c r="AH138" s="328">
        <f>AC138*AE138*V138/AF138 / AI850</f>
        <v>0</v>
      </c>
      <c r="AI138" s="77"/>
      <c r="AJ138" s="73"/>
      <c r="AK138" s="65"/>
    </row>
    <row r="139" spans="1:37" s="30" customFormat="1" ht="12" customHeight="1" x14ac:dyDescent="0.2">
      <c r="B139" s="120">
        <v>2055</v>
      </c>
      <c r="C139" s="120" t="s">
        <v>189</v>
      </c>
      <c r="D139" s="120" t="str">
        <f>_xll.BDP(C139,$D$11)</f>
        <v>EUR</v>
      </c>
      <c r="E139" s="120" t="s">
        <v>400</v>
      </c>
      <c r="F139" s="121">
        <f>_xll.BDP(C139,$F$11)</f>
        <v>82.56</v>
      </c>
      <c r="G139" s="121">
        <f>_xll.BDP(C139,$G$11)</f>
        <v>82.16</v>
      </c>
      <c r="H139" s="122">
        <f t="shared" si="72"/>
        <v>-0.40000000000000568</v>
      </c>
      <c r="I139" s="123">
        <f t="shared" si="73"/>
        <v>-0.48449612403101461</v>
      </c>
      <c r="J139" s="124">
        <v>-9000</v>
      </c>
      <c r="K139" s="120" t="str">
        <f>CONCATENATE(D850,D139, " Curncy")</f>
        <v>EUREUR Curncy</v>
      </c>
      <c r="L139" s="120">
        <f>IF(D139 = D850,1,_xll.BDP(K139,$L$11))</f>
        <v>1</v>
      </c>
      <c r="M139" s="288">
        <f>IF(D139 = D850,1,_xll.BDP(K139,$M$11)*L139)</f>
        <v>1</v>
      </c>
      <c r="N139" s="126">
        <f t="shared" si="74"/>
        <v>3600.0000000000509</v>
      </c>
      <c r="O139" s="127">
        <f>N139 / AA773</f>
        <v>1.8924889913510565E-5</v>
      </c>
      <c r="P139" s="301">
        <f>N139 / AA850</f>
        <v>1.7530762660593333E-5</v>
      </c>
      <c r="Q139" s="128">
        <f t="shared" si="75"/>
        <v>-739440</v>
      </c>
      <c r="R139" s="129">
        <f>Q139 / AA773*100</f>
        <v>-0.38871723882350151</v>
      </c>
      <c r="S139" s="312">
        <f>Q139 / AA850*100</f>
        <v>-0.36008186504858192</v>
      </c>
      <c r="T139" s="129">
        <f t="shared" si="76"/>
        <v>-0.38871723882350151</v>
      </c>
      <c r="U139" s="312">
        <f t="shared" si="77"/>
        <v>0</v>
      </c>
      <c r="V139" s="120">
        <f t="shared" si="78"/>
        <v>1</v>
      </c>
      <c r="W139" s="120">
        <v>0</v>
      </c>
      <c r="X139" s="120">
        <v>1</v>
      </c>
      <c r="Y139" s="127">
        <f t="shared" si="79"/>
        <v>1.8924889913510565E-5</v>
      </c>
      <c r="Z139" s="127">
        <f t="shared" si="80"/>
        <v>0</v>
      </c>
      <c r="AA139" s="74"/>
      <c r="AB139" s="130">
        <f>_xll.BDH(C139,$AB$11,$D$1,$D$1)</f>
        <v>83.12</v>
      </c>
      <c r="AC139" s="130">
        <f t="shared" si="81"/>
        <v>-0.56000000000000227</v>
      </c>
      <c r="AD139" s="177">
        <f t="shared" si="82"/>
        <v>-0.67372473532242816</v>
      </c>
      <c r="AE139" s="132">
        <v>-9000</v>
      </c>
      <c r="AF139" s="133">
        <f>IF(D139 = D850,1,_xll.BDP(K139,$AF$11)*L139)</f>
        <v>1</v>
      </c>
      <c r="AG139" s="134">
        <f>AC139*AE139*V139/AF139 / AI773</f>
        <v>2.6531095829412375E-5</v>
      </c>
      <c r="AH139" s="328">
        <f>AC139*AE139*V139/AF139 / AI850</f>
        <v>2.457573571025664E-5</v>
      </c>
      <c r="AI139" s="77"/>
      <c r="AJ139" s="73"/>
      <c r="AK139" s="65"/>
    </row>
    <row r="140" spans="1:37" s="30" customFormat="1" ht="12" customHeight="1" x14ac:dyDescent="0.2">
      <c r="B140" s="120">
        <v>3988</v>
      </c>
      <c r="C140" s="120" t="s">
        <v>188</v>
      </c>
      <c r="D140" s="120" t="str">
        <f>_xll.BDP(C140,$D$11)</f>
        <v>EUR</v>
      </c>
      <c r="E140" s="120" t="s">
        <v>399</v>
      </c>
      <c r="F140" s="121">
        <f>_xll.BDP(C140,$F$11)</f>
        <v>22.35</v>
      </c>
      <c r="G140" s="121">
        <f>_xll.BDP(C140,$G$11)</f>
        <v>22.36</v>
      </c>
      <c r="H140" s="122">
        <f t="shared" si="72"/>
        <v>9.9999999999980105E-3</v>
      </c>
      <c r="I140" s="123">
        <f t="shared" si="73"/>
        <v>4.4742729306478789E-2</v>
      </c>
      <c r="J140" s="124">
        <v>112000</v>
      </c>
      <c r="K140" s="120" t="str">
        <f>CONCATENATE(D850,D140, " Curncy")</f>
        <v>EUREUR Curncy</v>
      </c>
      <c r="L140" s="120">
        <f>IF(D140 = D850,1,_xll.BDP(K140,$L$11))</f>
        <v>1</v>
      </c>
      <c r="M140" s="288">
        <f>IF(D140 = D850,1,_xll.BDP(K140,$M$11)*L140)</f>
        <v>1</v>
      </c>
      <c r="N140" s="126">
        <f t="shared" si="74"/>
        <v>1119.9999999997772</v>
      </c>
      <c r="O140" s="127">
        <f>N140 / AA773</f>
        <v>5.8877435286464766E-6</v>
      </c>
      <c r="P140" s="301">
        <f>N140 / AA850</f>
        <v>5.4540150499612075E-6</v>
      </c>
      <c r="Q140" s="128">
        <f t="shared" si="75"/>
        <v>2504320</v>
      </c>
      <c r="R140" s="129">
        <f>Q140 / AA773*100</f>
        <v>1.316499453005614</v>
      </c>
      <c r="S140" s="312">
        <f>Q140 / AA850*100</f>
        <v>1.2195177651715687</v>
      </c>
      <c r="T140" s="129">
        <f t="shared" si="76"/>
        <v>0</v>
      </c>
      <c r="U140" s="312">
        <f t="shared" si="77"/>
        <v>1.316499453005614</v>
      </c>
      <c r="V140" s="120">
        <f t="shared" si="78"/>
        <v>1</v>
      </c>
      <c r="W140" s="120">
        <v>0</v>
      </c>
      <c r="X140" s="120">
        <v>1</v>
      </c>
      <c r="Y140" s="127">
        <f t="shared" si="79"/>
        <v>0</v>
      </c>
      <c r="Z140" s="127">
        <f t="shared" si="80"/>
        <v>5.8877435286464766E-6</v>
      </c>
      <c r="AA140" s="74"/>
      <c r="AB140" s="130">
        <f>_xll.BDH(C140,$AB$11,$D$1,$D$1)</f>
        <v>21.75</v>
      </c>
      <c r="AC140" s="130">
        <f t="shared" si="81"/>
        <v>0.60000000000000142</v>
      </c>
      <c r="AD140" s="177">
        <f t="shared" si="82"/>
        <v>2.7586206896551788</v>
      </c>
      <c r="AE140" s="132">
        <v>112000</v>
      </c>
      <c r="AF140" s="133">
        <f>IF(D140 = D850,1,_xll.BDP(K140,$AF$11)*L140)</f>
        <v>1</v>
      </c>
      <c r="AG140" s="134">
        <f>AC140*AE140*V140/AF140 / AI773</f>
        <v>3.5374794439216442E-4</v>
      </c>
      <c r="AH140" s="328">
        <f>AC140*AE140*V140/AF140 / AI850</f>
        <v>3.276764761367547E-4</v>
      </c>
      <c r="AI140" s="77"/>
      <c r="AJ140" s="73"/>
      <c r="AK140" s="65"/>
    </row>
    <row r="141" spans="1:37" s="30" customFormat="1" ht="12" customHeight="1" x14ac:dyDescent="0.2">
      <c r="A141" s="102" t="s">
        <v>277</v>
      </c>
      <c r="B141" s="102"/>
      <c r="C141" s="102"/>
      <c r="D141" s="102"/>
      <c r="E141" s="102" t="s">
        <v>187</v>
      </c>
      <c r="F141" s="136"/>
      <c r="G141" s="136"/>
      <c r="H141" s="137"/>
      <c r="I141" s="138"/>
      <c r="J141" s="139"/>
      <c r="K141" s="102"/>
      <c r="L141" s="102"/>
      <c r="M141" s="289"/>
      <c r="N141" s="158">
        <f t="shared" ref="N141:U141" si="83" xml:space="preserve"> SUM(N83:N140)</f>
        <v>75301.657999999341</v>
      </c>
      <c r="O141" s="140">
        <f t="shared" si="83"/>
        <v>3.9585432998744146E-4</v>
      </c>
      <c r="P141" s="302">
        <f t="shared" si="83"/>
        <v>3.6669319287420518E-4</v>
      </c>
      <c r="Q141" s="141">
        <f t="shared" si="83"/>
        <v>-13653092.770000001</v>
      </c>
      <c r="R141" s="142">
        <f t="shared" si="83"/>
        <v>-7.1773132680887048</v>
      </c>
      <c r="S141" s="313">
        <f t="shared" si="83"/>
        <v>-6.6485869148313714</v>
      </c>
      <c r="T141" s="142">
        <f t="shared" si="83"/>
        <v>-9.9769125009544872</v>
      </c>
      <c r="U141" s="313">
        <f t="shared" si="83"/>
        <v>2.7995992328657833</v>
      </c>
      <c r="V141" s="102"/>
      <c r="W141" s="102"/>
      <c r="X141" s="102"/>
      <c r="Y141" s="143">
        <f xml:space="preserve"> SUM(Y83:Y140)</f>
        <v>5.0064459958686915E-4</v>
      </c>
      <c r="Z141" s="143">
        <f xml:space="preserve"> SUM(Z83:Z140)</f>
        <v>5.8877435286464766E-6</v>
      </c>
      <c r="AA141" s="102"/>
      <c r="AB141" s="144"/>
      <c r="AC141" s="144"/>
      <c r="AD141" s="178"/>
      <c r="AE141" s="145"/>
      <c r="AF141" s="146"/>
      <c r="AG141" s="147">
        <f xml:space="preserve"> SUM(AG83:AG140)</f>
        <v>-9.1280176243102107E-4</v>
      </c>
      <c r="AH141" s="329">
        <f xml:space="preserve"> SUM(AH83:AH140)</f>
        <v>-8.4552764098391547E-4</v>
      </c>
      <c r="AI141" s="208"/>
      <c r="AJ141" s="73"/>
      <c r="AK141" s="65"/>
    </row>
    <row r="142" spans="1:37" s="30" customFormat="1" ht="12" customHeight="1" x14ac:dyDescent="0.2">
      <c r="B142" s="32"/>
      <c r="C142" s="51"/>
      <c r="F142" s="38"/>
      <c r="G142" s="38"/>
      <c r="H142" s="39"/>
      <c r="I142" s="42"/>
      <c r="J142" s="18"/>
      <c r="K142" s="32"/>
      <c r="L142" s="32"/>
      <c r="M142" s="290"/>
      <c r="N142" s="99"/>
      <c r="O142" s="57"/>
      <c r="P142" s="303"/>
      <c r="Q142" s="40"/>
      <c r="R142" s="10"/>
      <c r="S142" s="311"/>
      <c r="T142" s="100"/>
      <c r="U142" s="325"/>
      <c r="V142" s="24"/>
      <c r="Y142" s="53"/>
      <c r="Z142" s="53"/>
      <c r="AA142" s="74"/>
      <c r="AB142" s="68"/>
      <c r="AC142" s="67"/>
      <c r="AD142" s="60"/>
      <c r="AE142" s="59"/>
      <c r="AF142" s="61"/>
      <c r="AG142" s="72"/>
      <c r="AH142" s="327"/>
      <c r="AI142" s="77"/>
      <c r="AJ142" s="73"/>
      <c r="AK142" s="65"/>
    </row>
    <row r="143" spans="1:37" s="30" customFormat="1" ht="12" customHeight="1" x14ac:dyDescent="0.2">
      <c r="B143" s="120"/>
      <c r="C143" s="120" t="s">
        <v>637</v>
      </c>
      <c r="D143" s="120" t="str">
        <f>_xll.BDP(C143,$D$11)</f>
        <v>EUR</v>
      </c>
      <c r="E143" s="120" t="str">
        <f>_xll.BDP(C143,$E$11)</f>
        <v>DAX INDEX FUTURE  Sep18</v>
      </c>
      <c r="F143" s="121">
        <f>_xll.BDP(C143,$F$11)</f>
        <v>12349.5</v>
      </c>
      <c r="G143" s="121">
        <f>_xll.BDP(C143,$G$11)</f>
        <v>12331.5</v>
      </c>
      <c r="H143" s="122">
        <f t="shared" ref="H143:H188" si="84">IF(OR(OR(G143="#N/A N/A",G143="#N/A Real Time"),OR(F143="#N/A N/A",F143="#N/A Real Time")),0,  G143 - F143)</f>
        <v>-18</v>
      </c>
      <c r="I143" s="123">
        <f t="shared" ref="I143:I188" si="85">IF(OR(F143=0,F143="#N/A N/A"),0,H143 / F143*100)</f>
        <v>-0.14575488886189725</v>
      </c>
      <c r="J143" s="124">
        <v>0</v>
      </c>
      <c r="K143" s="120" t="str">
        <f>CONCATENATE(D850,D143, " Curncy")</f>
        <v>EUREUR Curncy</v>
      </c>
      <c r="L143" s="120">
        <f>IF(D143 = D850,1,_xll.BDP(K143,$L$11))</f>
        <v>1</v>
      </c>
      <c r="M143" s="288">
        <f>IF(D143 = D850,1,_xll.BDP(K143,$M$11)*L143)</f>
        <v>1</v>
      </c>
      <c r="N143" s="126">
        <f t="shared" ref="N143:N188" si="86">H143*J143*V143/M143</f>
        <v>0</v>
      </c>
      <c r="O143" s="127">
        <f>N143 / AA773</f>
        <v>0</v>
      </c>
      <c r="P143" s="301">
        <f>N143 / AA850</f>
        <v>0</v>
      </c>
      <c r="Q143" s="128">
        <f t="shared" ref="Q143:Q188" si="87">IF(J143=0,0,G143*J143*V143/M143)</f>
        <v>0</v>
      </c>
      <c r="R143" s="129">
        <f>Q143 / AA773*100</f>
        <v>0</v>
      </c>
      <c r="S143" s="312">
        <f>Q143 / AA850*100</f>
        <v>0</v>
      </c>
      <c r="T143" s="129">
        <f t="shared" ref="T143:T188" si="88">IF(S143&lt;0,R143,0)</f>
        <v>0</v>
      </c>
      <c r="U143" s="312">
        <f t="shared" ref="U143:U188" si="89">IF(S143&gt;0,R143,0)</f>
        <v>0</v>
      </c>
      <c r="V143" s="120">
        <f t="shared" ref="V143:V188" si="90">IF(EXACT(D143,UPPER(D143)),1,0.01)/X143</f>
        <v>1</v>
      </c>
      <c r="W143" s="120">
        <v>3</v>
      </c>
      <c r="X143" s="120">
        <v>1</v>
      </c>
      <c r="Y143" s="127">
        <f t="shared" ref="Y143:Y188" si="91">IF(AND(S143&lt;0,O143&gt;0),O143,0)</f>
        <v>0</v>
      </c>
      <c r="Z143" s="127">
        <f t="shared" ref="Z143:Z188" si="92">IF(AND(S143&gt;0,O143&gt;0),O143,0)</f>
        <v>0</v>
      </c>
      <c r="AA143" s="74"/>
      <c r="AB143" s="130">
        <f>_xll.BDH(C143,$AB$11,$D$1,$D$1)</f>
        <v>12369.5</v>
      </c>
      <c r="AC143" s="130">
        <f t="shared" ref="AC143:AC188" si="93">IF(OR(OR(F143="#N/A N/A",F143="#N/A Real Time"),OR(AB143="#N/A N/A",AB143="#N/A Real Time")),0,  F143 - AB143)</f>
        <v>-20</v>
      </c>
      <c r="AD143" s="177">
        <f t="shared" ref="AD143:AD188" si="94">IF(OR(AB143=0,AB143="#N/A N/A"),0,AC143 / AB143*100)</f>
        <v>-0.16168802295969928</v>
      </c>
      <c r="AE143" s="132">
        <v>0</v>
      </c>
      <c r="AF143" s="133">
        <f>IF(D143 = D850,1,_xll.BDP(K143,$AF$11)*L143)</f>
        <v>1</v>
      </c>
      <c r="AG143" s="134">
        <f>AC143*AE143*V143/AF143 / AI773</f>
        <v>0</v>
      </c>
      <c r="AH143" s="328">
        <f>AC143*AE143*V143/AF143 / AI850</f>
        <v>0</v>
      </c>
      <c r="AI143" s="77"/>
      <c r="AJ143" s="73"/>
      <c r="AK143" s="65"/>
    </row>
    <row r="144" spans="1:37" s="30" customFormat="1" ht="12" customHeight="1" x14ac:dyDescent="0.2">
      <c r="B144" s="120">
        <v>2245</v>
      </c>
      <c r="C144" s="120" t="s">
        <v>681</v>
      </c>
      <c r="D144" s="120" t="str">
        <f>_xll.BDP(C144,$D$11)</f>
        <v>EUR</v>
      </c>
      <c r="E144" s="120" t="s">
        <v>714</v>
      </c>
      <c r="F144" s="121">
        <f>_xll.BDP(C144,$F$11)</f>
        <v>214.9</v>
      </c>
      <c r="G144" s="121">
        <f>_xll.BDP(C144,$G$11)</f>
        <v>215.5</v>
      </c>
      <c r="H144" s="122">
        <f t="shared" si="84"/>
        <v>0.59999999999999432</v>
      </c>
      <c r="I144" s="123">
        <f t="shared" si="85"/>
        <v>0.27919962773382706</v>
      </c>
      <c r="J144" s="124">
        <v>-8922</v>
      </c>
      <c r="K144" s="120" t="str">
        <f>CONCATENATE(D850,D144, " Curncy")</f>
        <v>EUREUR Curncy</v>
      </c>
      <c r="L144" s="120">
        <f>IF(D144 = D850,1,_xll.BDP(K144,$L$11))</f>
        <v>1</v>
      </c>
      <c r="M144" s="288">
        <f>IF(D144 = D850,1,_xll.BDP(K144,$M$11)*L144)</f>
        <v>1</v>
      </c>
      <c r="N144" s="126">
        <f t="shared" si="86"/>
        <v>-5353.1999999999489</v>
      </c>
      <c r="O144" s="127">
        <f>N144 / AA773</f>
        <v>-2.8141311301389543E-5</v>
      </c>
      <c r="P144" s="301">
        <f>N144 / AA850</f>
        <v>-2.6068244076301666E-5</v>
      </c>
      <c r="Q144" s="128">
        <f t="shared" si="87"/>
        <v>-1922691</v>
      </c>
      <c r="R144" s="129">
        <f>Q144 / AA773*100</f>
        <v>-1.0107420975749175</v>
      </c>
      <c r="S144" s="312">
        <f>Q144 / AA850*100</f>
        <v>-0.93628443307384368</v>
      </c>
      <c r="T144" s="129">
        <f t="shared" si="88"/>
        <v>-1.0107420975749175</v>
      </c>
      <c r="U144" s="312">
        <f t="shared" si="89"/>
        <v>0</v>
      </c>
      <c r="V144" s="120">
        <f t="shared" si="90"/>
        <v>1</v>
      </c>
      <c r="W144" s="120">
        <v>0</v>
      </c>
      <c r="X144" s="120">
        <v>1</v>
      </c>
      <c r="Y144" s="127">
        <f t="shared" si="91"/>
        <v>0</v>
      </c>
      <c r="Z144" s="127">
        <f t="shared" si="92"/>
        <v>0</v>
      </c>
      <c r="AA144" s="74"/>
      <c r="AB144" s="130">
        <f>_xll.BDH(C144,$AB$11,$D$1,$D$1)</f>
        <v>208.4</v>
      </c>
      <c r="AC144" s="130">
        <f t="shared" si="93"/>
        <v>6.5</v>
      </c>
      <c r="AD144" s="177">
        <f t="shared" si="94"/>
        <v>3.1190019193857963</v>
      </c>
      <c r="AE144" s="132">
        <v>-8922</v>
      </c>
      <c r="AF144" s="133">
        <f>IF(D144 = D850,1,_xll.BDP(K144,$AF$11)*L144)</f>
        <v>1</v>
      </c>
      <c r="AG144" s="134">
        <f>AC144*AE144*V144/AF144 / AI773</f>
        <v>-3.0528131754664796E-4</v>
      </c>
      <c r="AH144" s="328">
        <f>AC144*AE144*V144/AF144 / AI850</f>
        <v>-2.8278187322319597E-4</v>
      </c>
      <c r="AI144" s="77"/>
      <c r="AJ144" s="73"/>
      <c r="AK144" s="65"/>
    </row>
    <row r="145" spans="2:37" s="30" customFormat="1" ht="12" customHeight="1" x14ac:dyDescent="0.2">
      <c r="B145" s="120">
        <v>1694</v>
      </c>
      <c r="C145" s="120" t="s">
        <v>682</v>
      </c>
      <c r="D145" s="120" t="str">
        <f>_xll.BDP(C145,$D$11)</f>
        <v>EUR</v>
      </c>
      <c r="E145" s="120" t="s">
        <v>1346</v>
      </c>
      <c r="F145" s="121" t="str">
        <f>_xll.BDP(C145,$F$11)</f>
        <v>#N/A N/A</v>
      </c>
      <c r="G145" s="121" t="str">
        <f>_xll.BDP(C145,$G$11)</f>
        <v>#N/A N/A</v>
      </c>
      <c r="H145" s="122">
        <f t="shared" si="84"/>
        <v>0</v>
      </c>
      <c r="I145" s="123">
        <f t="shared" si="85"/>
        <v>0</v>
      </c>
      <c r="J145" s="124">
        <v>0</v>
      </c>
      <c r="K145" s="120" t="str">
        <f>CONCATENATE(D850,D145, " Curncy")</f>
        <v>EUREUR Curncy</v>
      </c>
      <c r="L145" s="120">
        <f>IF(D145 = D850,1,_xll.BDP(K145,$L$11))</f>
        <v>1</v>
      </c>
      <c r="M145" s="288">
        <f>IF(D145 = D850,1,_xll.BDP(K145,$M$11)*L145)</f>
        <v>1</v>
      </c>
      <c r="N145" s="126">
        <f t="shared" si="86"/>
        <v>0</v>
      </c>
      <c r="O145" s="127">
        <f>N145 / AA773</f>
        <v>0</v>
      </c>
      <c r="P145" s="301">
        <f>N145 / AA850</f>
        <v>0</v>
      </c>
      <c r="Q145" s="128">
        <f t="shared" si="87"/>
        <v>0</v>
      </c>
      <c r="R145" s="129">
        <f>Q145 / AA773*100</f>
        <v>0</v>
      </c>
      <c r="S145" s="312">
        <f>Q145 / AA850*100</f>
        <v>0</v>
      </c>
      <c r="T145" s="129">
        <f t="shared" si="88"/>
        <v>0</v>
      </c>
      <c r="U145" s="312">
        <f t="shared" si="89"/>
        <v>0</v>
      </c>
      <c r="V145" s="120">
        <f t="shared" si="90"/>
        <v>1</v>
      </c>
      <c r="W145" s="120">
        <v>0</v>
      </c>
      <c r="X145" s="120">
        <v>1</v>
      </c>
      <c r="Y145" s="127">
        <f t="shared" si="91"/>
        <v>0</v>
      </c>
      <c r="Z145" s="127">
        <f t="shared" si="92"/>
        <v>0</v>
      </c>
      <c r="AA145" s="74"/>
      <c r="AB145" s="130" t="str">
        <f>_xll.BDH(C145,$AB$11,$D$1,$D$1)</f>
        <v>#N/A N/A</v>
      </c>
      <c r="AC145" s="130">
        <f t="shared" si="93"/>
        <v>0</v>
      </c>
      <c r="AD145" s="177">
        <f t="shared" si="94"/>
        <v>0</v>
      </c>
      <c r="AE145" s="132">
        <v>0</v>
      </c>
      <c r="AF145" s="133">
        <f>IF(D145 = D850,1,_xll.BDP(K145,$AF$11)*L145)</f>
        <v>1</v>
      </c>
      <c r="AG145" s="134">
        <f>AC145*AE145*V145/AF145 / AI773</f>
        <v>0</v>
      </c>
      <c r="AH145" s="328">
        <f>AC145*AE145*V145/AF145 / AI850</f>
        <v>0</v>
      </c>
      <c r="AI145" s="77"/>
      <c r="AJ145" s="73"/>
      <c r="AK145" s="65"/>
    </row>
    <row r="146" spans="2:37" s="30" customFormat="1" ht="12" customHeight="1" x14ac:dyDescent="0.2">
      <c r="B146" s="120">
        <v>2756</v>
      </c>
      <c r="C146" s="120" t="s">
        <v>683</v>
      </c>
      <c r="D146" s="120" t="str">
        <f>_xll.BDP(C146,$D$11)</f>
        <v>EUR</v>
      </c>
      <c r="E146" s="120" t="s">
        <v>715</v>
      </c>
      <c r="F146" s="121">
        <f>_xll.BDP(C146,$F$11)</f>
        <v>10.76</v>
      </c>
      <c r="G146" s="121">
        <f>_xll.BDP(C146,$G$11)</f>
        <v>10.7</v>
      </c>
      <c r="H146" s="122">
        <f t="shared" si="84"/>
        <v>-6.0000000000000497E-2</v>
      </c>
      <c r="I146" s="123">
        <f t="shared" si="85"/>
        <v>-0.55762081784387085</v>
      </c>
      <c r="J146" s="124">
        <v>-88000</v>
      </c>
      <c r="K146" s="120" t="str">
        <f>CONCATENATE(D850,D146, " Curncy")</f>
        <v>EUREUR Curncy</v>
      </c>
      <c r="L146" s="120">
        <f>IF(D146 = D850,1,_xll.BDP(K146,$L$11))</f>
        <v>1</v>
      </c>
      <c r="M146" s="288">
        <f>IF(D146 = D850,1,_xll.BDP(K146,$M$11)*L146)</f>
        <v>1</v>
      </c>
      <c r="N146" s="126">
        <f t="shared" si="86"/>
        <v>5280.0000000000437</v>
      </c>
      <c r="O146" s="127">
        <f>N146 / AA773</f>
        <v>2.7756505206481999E-5</v>
      </c>
      <c r="P146" s="301">
        <f>N146 / AA850</f>
        <v>2.5711785235536734E-5</v>
      </c>
      <c r="Q146" s="128">
        <f t="shared" si="87"/>
        <v>-941599.99999999988</v>
      </c>
      <c r="R146" s="129">
        <f>Q146 / AA773*100</f>
        <v>-0.49499100951559155</v>
      </c>
      <c r="S146" s="312">
        <f>Q146 / AA850*100</f>
        <v>-0.45852683670040123</v>
      </c>
      <c r="T146" s="129">
        <f t="shared" si="88"/>
        <v>-0.49499100951559155</v>
      </c>
      <c r="U146" s="312">
        <f t="shared" si="89"/>
        <v>0</v>
      </c>
      <c r="V146" s="120">
        <f t="shared" si="90"/>
        <v>1</v>
      </c>
      <c r="W146" s="120">
        <v>0</v>
      </c>
      <c r="X146" s="120">
        <v>1</v>
      </c>
      <c r="Y146" s="127">
        <f t="shared" si="91"/>
        <v>2.7756505206481999E-5</v>
      </c>
      <c r="Z146" s="127">
        <f t="shared" si="92"/>
        <v>0</v>
      </c>
      <c r="AA146" s="74"/>
      <c r="AB146" s="130">
        <f>_xll.BDH(C146,$AB$11,$D$1,$D$1)</f>
        <v>11.31</v>
      </c>
      <c r="AC146" s="130">
        <f t="shared" si="93"/>
        <v>-0.55000000000000071</v>
      </c>
      <c r="AD146" s="177">
        <f t="shared" si="94"/>
        <v>-4.8629531388152136</v>
      </c>
      <c r="AE146" s="132">
        <v>-88000</v>
      </c>
      <c r="AF146" s="133">
        <f>IF(D146 = D850,1,_xll.BDP(K146,$AF$11)*L146)</f>
        <v>1</v>
      </c>
      <c r="AG146" s="134">
        <f>AC146*AE146*V146/AF146 / AI773</f>
        <v>2.5478274566340391E-4</v>
      </c>
      <c r="AH146" s="328">
        <f>AC146*AE146*V146/AF146 / AI850</f>
        <v>2.3600508102706712E-4</v>
      </c>
      <c r="AI146" s="77"/>
      <c r="AJ146" s="73"/>
      <c r="AK146" s="65"/>
    </row>
    <row r="147" spans="2:37" s="30" customFormat="1" ht="12" customHeight="1" x14ac:dyDescent="0.2">
      <c r="B147" s="120">
        <v>282</v>
      </c>
      <c r="C147" s="120" t="s">
        <v>684</v>
      </c>
      <c r="D147" s="120" t="str">
        <f>_xll.BDP(C147,$D$11)</f>
        <v>EUR</v>
      </c>
      <c r="E147" s="120" t="s">
        <v>716</v>
      </c>
      <c r="F147" s="121">
        <f>_xll.BDP(C147,$F$11)</f>
        <v>183.64</v>
      </c>
      <c r="G147" s="121">
        <f>_xll.BDP(C147,$G$11)</f>
        <v>184.28</v>
      </c>
      <c r="H147" s="122">
        <f t="shared" si="84"/>
        <v>0.64000000000001478</v>
      </c>
      <c r="I147" s="123">
        <f t="shared" si="85"/>
        <v>0.34850795033762516</v>
      </c>
      <c r="J147" s="124">
        <v>0</v>
      </c>
      <c r="K147" s="120" t="str">
        <f>CONCATENATE(D850,D147, " Curncy")</f>
        <v>EUREUR Curncy</v>
      </c>
      <c r="L147" s="120">
        <f>IF(D147 = D850,1,_xll.BDP(K147,$L$11))</f>
        <v>1</v>
      </c>
      <c r="M147" s="288">
        <f>IF(D147 = D850,1,_xll.BDP(K147,$M$11)*L147)</f>
        <v>1</v>
      </c>
      <c r="N147" s="126">
        <f t="shared" si="86"/>
        <v>0</v>
      </c>
      <c r="O147" s="127">
        <f>N147 / AA773</f>
        <v>0</v>
      </c>
      <c r="P147" s="301">
        <f>N147 / AA850</f>
        <v>0</v>
      </c>
      <c r="Q147" s="128">
        <f t="shared" si="87"/>
        <v>0</v>
      </c>
      <c r="R147" s="129">
        <f>Q147 / AA773*100</f>
        <v>0</v>
      </c>
      <c r="S147" s="312">
        <f>Q147 / AA850*100</f>
        <v>0</v>
      </c>
      <c r="T147" s="129">
        <f t="shared" si="88"/>
        <v>0</v>
      </c>
      <c r="U147" s="312">
        <f t="shared" si="89"/>
        <v>0</v>
      </c>
      <c r="V147" s="120">
        <f t="shared" si="90"/>
        <v>1</v>
      </c>
      <c r="W147" s="120">
        <v>0</v>
      </c>
      <c r="X147" s="120">
        <v>1</v>
      </c>
      <c r="Y147" s="127">
        <f t="shared" si="91"/>
        <v>0</v>
      </c>
      <c r="Z147" s="127">
        <f t="shared" si="92"/>
        <v>0</v>
      </c>
      <c r="AA147" s="74"/>
      <c r="AB147" s="130">
        <f>_xll.BDH(C147,$AB$11,$D$1,$D$1)</f>
        <v>186.66</v>
      </c>
      <c r="AC147" s="130">
        <f t="shared" si="93"/>
        <v>-3.0200000000000102</v>
      </c>
      <c r="AD147" s="177">
        <f t="shared" si="94"/>
        <v>-1.6179149255330605</v>
      </c>
      <c r="AE147" s="132">
        <v>0</v>
      </c>
      <c r="AF147" s="133">
        <f>IF(D147 = D850,1,_xll.BDP(K147,$AF$11)*L147)</f>
        <v>1</v>
      </c>
      <c r="AG147" s="134">
        <f>AC147*AE147*V147/AF147 / AI773</f>
        <v>0</v>
      </c>
      <c r="AH147" s="328">
        <f>AC147*AE147*V147/AF147 / AI850</f>
        <v>0</v>
      </c>
      <c r="AI147" s="77"/>
      <c r="AJ147" s="73"/>
      <c r="AK147" s="65"/>
    </row>
    <row r="148" spans="2:37" s="30" customFormat="1" ht="12" customHeight="1" x14ac:dyDescent="0.2">
      <c r="B148" s="120">
        <v>13</v>
      </c>
      <c r="C148" s="120" t="s">
        <v>186</v>
      </c>
      <c r="D148" s="120" t="str">
        <f>_xll.BDP(C148,$D$11)</f>
        <v>EUR</v>
      </c>
      <c r="E148" s="120" t="s">
        <v>440</v>
      </c>
      <c r="F148" s="121">
        <f>_xll.BDP(C148,$F$11)</f>
        <v>3.28</v>
      </c>
      <c r="G148" s="121">
        <f>_xll.BDP(C148,$G$11)</f>
        <v>3.28</v>
      </c>
      <c r="H148" s="122">
        <f t="shared" si="84"/>
        <v>0</v>
      </c>
      <c r="I148" s="123">
        <f t="shared" si="85"/>
        <v>0</v>
      </c>
      <c r="J148" s="124">
        <v>38301</v>
      </c>
      <c r="K148" s="120" t="str">
        <f>CONCATENATE(D850,D148, " Curncy")</f>
        <v>EUREUR Curncy</v>
      </c>
      <c r="L148" s="120">
        <f>IF(D148 = D850,1,_xll.BDP(K148,$L$11))</f>
        <v>1</v>
      </c>
      <c r="M148" s="288">
        <f>IF(D148 = D850,1,_xll.BDP(K148,$M$11)*L148)</f>
        <v>1</v>
      </c>
      <c r="N148" s="126">
        <f t="shared" si="86"/>
        <v>0</v>
      </c>
      <c r="O148" s="127">
        <f>N148 / AA773</f>
        <v>0</v>
      </c>
      <c r="P148" s="301">
        <f>N148 / AA850</f>
        <v>0</v>
      </c>
      <c r="Q148" s="128">
        <f t="shared" si="87"/>
        <v>125627.28</v>
      </c>
      <c r="R148" s="129">
        <f>Q148 / AA773*100</f>
        <v>6.6041179003714826E-2</v>
      </c>
      <c r="S148" s="312">
        <f>Q148 / AA850*100</f>
        <v>6.1176167482663114E-2</v>
      </c>
      <c r="T148" s="129">
        <f t="shared" si="88"/>
        <v>0</v>
      </c>
      <c r="U148" s="312">
        <f t="shared" si="89"/>
        <v>6.6041179003714826E-2</v>
      </c>
      <c r="V148" s="120">
        <f t="shared" si="90"/>
        <v>1</v>
      </c>
      <c r="W148" s="120">
        <v>0</v>
      </c>
      <c r="X148" s="120">
        <v>1</v>
      </c>
      <c r="Y148" s="127">
        <f t="shared" si="91"/>
        <v>0</v>
      </c>
      <c r="Z148" s="127">
        <f t="shared" si="92"/>
        <v>0</v>
      </c>
      <c r="AA148" s="74"/>
      <c r="AB148" s="130">
        <f>_xll.BDH(C148,$AB$11,$D$1,$D$1)</f>
        <v>3.24</v>
      </c>
      <c r="AC148" s="130">
        <f t="shared" si="93"/>
        <v>3.9999999999999591E-2</v>
      </c>
      <c r="AD148" s="177">
        <f t="shared" si="94"/>
        <v>1.2345679012345552</v>
      </c>
      <c r="AE148" s="132">
        <v>38301</v>
      </c>
      <c r="AF148" s="133">
        <f>IF(D148 = D850,1,_xll.BDP(K148,$AF$11)*L148)</f>
        <v>1</v>
      </c>
      <c r="AG148" s="134">
        <f>AC148*AE148*V148/AF148 / AI773</f>
        <v>8.0648214393834033E-6</v>
      </c>
      <c r="AH148" s="328">
        <f>AC148*AE148*V148/AF148 / AI850</f>
        <v>7.4704385193533823E-6</v>
      </c>
      <c r="AI148" s="77"/>
      <c r="AJ148" s="73"/>
      <c r="AK148" s="65"/>
    </row>
    <row r="149" spans="2:37" s="30" customFormat="1" ht="12" customHeight="1" x14ac:dyDescent="0.2">
      <c r="B149" s="120">
        <v>2257</v>
      </c>
      <c r="C149" s="120" t="s">
        <v>685</v>
      </c>
      <c r="D149" s="120" t="str">
        <f>_xll.BDP(C149,$D$11)</f>
        <v>EUR</v>
      </c>
      <c r="E149" s="120" t="s">
        <v>717</v>
      </c>
      <c r="F149" s="121">
        <f>_xll.BDP(C149,$F$11)</f>
        <v>79.69</v>
      </c>
      <c r="G149" s="121">
        <f>_xll.BDP(C149,$G$11)</f>
        <v>79.39</v>
      </c>
      <c r="H149" s="122">
        <f t="shared" si="84"/>
        <v>-0.29999999999999716</v>
      </c>
      <c r="I149" s="123">
        <f t="shared" si="85"/>
        <v>-0.3764587777638313</v>
      </c>
      <c r="J149" s="124">
        <v>0</v>
      </c>
      <c r="K149" s="120" t="str">
        <f>CONCATENATE(D850,D149, " Curncy")</f>
        <v>EUREUR Curncy</v>
      </c>
      <c r="L149" s="120">
        <f>IF(D149 = D850,1,_xll.BDP(K149,$L$11))</f>
        <v>1</v>
      </c>
      <c r="M149" s="288">
        <f>IF(D149 = D850,1,_xll.BDP(K149,$M$11)*L149)</f>
        <v>1</v>
      </c>
      <c r="N149" s="126">
        <f t="shared" si="86"/>
        <v>0</v>
      </c>
      <c r="O149" s="127">
        <f>N149 / AA773</f>
        <v>0</v>
      </c>
      <c r="P149" s="301">
        <f>N149 / AA850</f>
        <v>0</v>
      </c>
      <c r="Q149" s="128">
        <f t="shared" si="87"/>
        <v>0</v>
      </c>
      <c r="R149" s="129">
        <f>Q149 / AA773*100</f>
        <v>0</v>
      </c>
      <c r="S149" s="312">
        <f>Q149 / AA850*100</f>
        <v>0</v>
      </c>
      <c r="T149" s="129">
        <f t="shared" si="88"/>
        <v>0</v>
      </c>
      <c r="U149" s="312">
        <f t="shared" si="89"/>
        <v>0</v>
      </c>
      <c r="V149" s="120">
        <f t="shared" si="90"/>
        <v>1</v>
      </c>
      <c r="W149" s="120">
        <v>0</v>
      </c>
      <c r="X149" s="120">
        <v>1</v>
      </c>
      <c r="Y149" s="127">
        <f t="shared" si="91"/>
        <v>0</v>
      </c>
      <c r="Z149" s="127">
        <f t="shared" si="92"/>
        <v>0</v>
      </c>
      <c r="AA149" s="74"/>
      <c r="AB149" s="130">
        <f>_xll.BDH(C149,$AB$11,$D$1,$D$1)</f>
        <v>78.84</v>
      </c>
      <c r="AC149" s="130">
        <f t="shared" si="93"/>
        <v>0.84999999999999432</v>
      </c>
      <c r="AD149" s="177">
        <f t="shared" si="94"/>
        <v>1.0781329274479887</v>
      </c>
      <c r="AE149" s="132">
        <v>0</v>
      </c>
      <c r="AF149" s="133">
        <f>IF(D149 = D850,1,_xll.BDP(K149,$AF$11)*L149)</f>
        <v>1</v>
      </c>
      <c r="AG149" s="134">
        <f>AC149*AE149*V149/AF149 / AI773</f>
        <v>0</v>
      </c>
      <c r="AH149" s="328">
        <f>AC149*AE149*V149/AF149 / AI850</f>
        <v>0</v>
      </c>
      <c r="AI149" s="77"/>
      <c r="AJ149" s="73"/>
      <c r="AK149" s="65"/>
    </row>
    <row r="150" spans="2:37" s="30" customFormat="1" ht="12" customHeight="1" x14ac:dyDescent="0.2">
      <c r="B150" s="120">
        <v>1514</v>
      </c>
      <c r="C150" s="120" t="s">
        <v>687</v>
      </c>
      <c r="D150" s="120" t="str">
        <f>_xll.BDP(C150,$D$11)</f>
        <v>EUR</v>
      </c>
      <c r="E150" s="120" t="s">
        <v>719</v>
      </c>
      <c r="F150" s="121">
        <f>_xll.BDP(C150,$F$11)</f>
        <v>80.38</v>
      </c>
      <c r="G150" s="121">
        <f>_xll.BDP(C150,$G$11)</f>
        <v>80.47</v>
      </c>
      <c r="H150" s="122">
        <f t="shared" si="84"/>
        <v>9.0000000000003411E-2</v>
      </c>
      <c r="I150" s="123">
        <f t="shared" si="85"/>
        <v>0.11196815128141754</v>
      </c>
      <c r="J150" s="124">
        <v>0</v>
      </c>
      <c r="K150" s="120" t="str">
        <f>CONCATENATE(D850,D150, " Curncy")</f>
        <v>EUREUR Curncy</v>
      </c>
      <c r="L150" s="120">
        <f>IF(D150 = D850,1,_xll.BDP(K150,$L$11))</f>
        <v>1</v>
      </c>
      <c r="M150" s="288">
        <f>IF(D150 = D850,1,_xll.BDP(K150,$M$11)*L150)</f>
        <v>1</v>
      </c>
      <c r="N150" s="126">
        <f t="shared" si="86"/>
        <v>0</v>
      </c>
      <c r="O150" s="127">
        <f>N150 / AA773</f>
        <v>0</v>
      </c>
      <c r="P150" s="301">
        <f>N150 / AA850</f>
        <v>0</v>
      </c>
      <c r="Q150" s="128">
        <f t="shared" si="87"/>
        <v>0</v>
      </c>
      <c r="R150" s="129">
        <f>Q150 / AA773*100</f>
        <v>0</v>
      </c>
      <c r="S150" s="312">
        <f>Q150 / AA850*100</f>
        <v>0</v>
      </c>
      <c r="T150" s="129">
        <f t="shared" si="88"/>
        <v>0</v>
      </c>
      <c r="U150" s="312">
        <f t="shared" si="89"/>
        <v>0</v>
      </c>
      <c r="V150" s="120">
        <f t="shared" si="90"/>
        <v>1</v>
      </c>
      <c r="W150" s="120">
        <v>0</v>
      </c>
      <c r="X150" s="120">
        <v>1</v>
      </c>
      <c r="Y150" s="127">
        <f t="shared" si="91"/>
        <v>0</v>
      </c>
      <c r="Z150" s="127">
        <f t="shared" si="92"/>
        <v>0</v>
      </c>
      <c r="AA150" s="74"/>
      <c r="AB150" s="130">
        <f>_xll.BDH(C150,$AB$11,$D$1,$D$1)</f>
        <v>83.73</v>
      </c>
      <c r="AC150" s="130">
        <f t="shared" si="93"/>
        <v>-3.3500000000000085</v>
      </c>
      <c r="AD150" s="177">
        <f t="shared" si="94"/>
        <v>-4.0009554520482604</v>
      </c>
      <c r="AE150" s="132">
        <v>0</v>
      </c>
      <c r="AF150" s="133">
        <f>IF(D150 = D850,1,_xll.BDP(K150,$AF$11)*L150)</f>
        <v>1</v>
      </c>
      <c r="AG150" s="134">
        <f>AC150*AE150*V150/AF150 / AI773</f>
        <v>0</v>
      </c>
      <c r="AH150" s="328">
        <f>AC150*AE150*V150/AF150 / AI850</f>
        <v>0</v>
      </c>
      <c r="AI150" s="77"/>
      <c r="AJ150" s="73"/>
      <c r="AK150" s="65"/>
    </row>
    <row r="151" spans="2:37" s="30" customFormat="1" ht="12" customHeight="1" x14ac:dyDescent="0.2">
      <c r="B151" s="120">
        <v>1125</v>
      </c>
      <c r="C151" s="120" t="s">
        <v>686</v>
      </c>
      <c r="D151" s="120" t="str">
        <f>_xll.BDP(C151,$D$11)</f>
        <v>EUR</v>
      </c>
      <c r="E151" s="120" t="s">
        <v>718</v>
      </c>
      <c r="F151" s="121">
        <f>_xll.BDP(C151,$F$11)</f>
        <v>83.41</v>
      </c>
      <c r="G151" s="121">
        <f>_xll.BDP(C151,$G$11)</f>
        <v>82.36</v>
      </c>
      <c r="H151" s="122">
        <f t="shared" si="84"/>
        <v>-1.0499999999999972</v>
      </c>
      <c r="I151" s="123">
        <f t="shared" si="85"/>
        <v>-1.2588418654837517</v>
      </c>
      <c r="J151" s="124">
        <v>0</v>
      </c>
      <c r="K151" s="120" t="str">
        <f>CONCATENATE(D850,D151, " Curncy")</f>
        <v>EUREUR Curncy</v>
      </c>
      <c r="L151" s="120">
        <f>IF(D151 = D850,1,_xll.BDP(K151,$L$11))</f>
        <v>1</v>
      </c>
      <c r="M151" s="288">
        <f>IF(D151 = D850,1,_xll.BDP(K151,$M$11)*L151)</f>
        <v>1</v>
      </c>
      <c r="N151" s="126">
        <f t="shared" si="86"/>
        <v>0</v>
      </c>
      <c r="O151" s="127">
        <f>N151 / AA773</f>
        <v>0</v>
      </c>
      <c r="P151" s="301">
        <f>N151 / AA850</f>
        <v>0</v>
      </c>
      <c r="Q151" s="128">
        <f t="shared" si="87"/>
        <v>0</v>
      </c>
      <c r="R151" s="129">
        <f>Q151 / AA773*100</f>
        <v>0</v>
      </c>
      <c r="S151" s="312">
        <f>Q151 / AA850*100</f>
        <v>0</v>
      </c>
      <c r="T151" s="129">
        <f t="shared" si="88"/>
        <v>0</v>
      </c>
      <c r="U151" s="312">
        <f t="shared" si="89"/>
        <v>0</v>
      </c>
      <c r="V151" s="120">
        <f t="shared" si="90"/>
        <v>1</v>
      </c>
      <c r="W151" s="120">
        <v>0</v>
      </c>
      <c r="X151" s="120">
        <v>1</v>
      </c>
      <c r="Y151" s="127">
        <f t="shared" si="91"/>
        <v>0</v>
      </c>
      <c r="Z151" s="127">
        <f t="shared" si="92"/>
        <v>0</v>
      </c>
      <c r="AA151" s="74"/>
      <c r="AB151" s="130">
        <f>_xll.BDH(C151,$AB$11,$D$1,$D$1)</f>
        <v>83.29</v>
      </c>
      <c r="AC151" s="130">
        <f t="shared" si="93"/>
        <v>0.11999999999999034</v>
      </c>
      <c r="AD151" s="177">
        <f t="shared" si="94"/>
        <v>0.14407491895784647</v>
      </c>
      <c r="AE151" s="132">
        <v>0</v>
      </c>
      <c r="AF151" s="133">
        <f>IF(D151 = D850,1,_xll.BDP(K151,$AF$11)*L151)</f>
        <v>1</v>
      </c>
      <c r="AG151" s="134">
        <f>AC151*AE151*V151/AF151 / AI773</f>
        <v>0</v>
      </c>
      <c r="AH151" s="328">
        <f>AC151*AE151*V151/AF151 / AI850</f>
        <v>0</v>
      </c>
      <c r="AI151" s="77"/>
      <c r="AJ151" s="73"/>
      <c r="AK151" s="65"/>
    </row>
    <row r="152" spans="2:37" s="30" customFormat="1" ht="12" customHeight="1" x14ac:dyDescent="0.2">
      <c r="B152" s="120">
        <v>6266</v>
      </c>
      <c r="C152" s="120" t="s">
        <v>688</v>
      </c>
      <c r="D152" s="120" t="str">
        <f>_xll.BDP(C152,$D$11)</f>
        <v>EUR</v>
      </c>
      <c r="E152" s="120" t="s">
        <v>720</v>
      </c>
      <c r="F152" s="121">
        <f>_xll.BDP(C152,$F$11)</f>
        <v>100.3</v>
      </c>
      <c r="G152" s="121">
        <f>_xll.BDP(C152,$G$11)</f>
        <v>100.65</v>
      </c>
      <c r="H152" s="122">
        <f t="shared" si="84"/>
        <v>0.35000000000000853</v>
      </c>
      <c r="I152" s="123">
        <f t="shared" si="85"/>
        <v>0.3489531405782737</v>
      </c>
      <c r="J152" s="124">
        <v>0</v>
      </c>
      <c r="K152" s="120" t="str">
        <f>CONCATENATE(D850,D152, " Curncy")</f>
        <v>EUREUR Curncy</v>
      </c>
      <c r="L152" s="120">
        <f>IF(D152 = D850,1,_xll.BDP(K152,$L$11))</f>
        <v>1</v>
      </c>
      <c r="M152" s="288">
        <f>IF(D152 = D850,1,_xll.BDP(K152,$M$11)*L152)</f>
        <v>1</v>
      </c>
      <c r="N152" s="126">
        <f t="shared" si="86"/>
        <v>0</v>
      </c>
      <c r="O152" s="127">
        <f>N152 / AA773</f>
        <v>0</v>
      </c>
      <c r="P152" s="301">
        <f>N152 / AA850</f>
        <v>0</v>
      </c>
      <c r="Q152" s="128">
        <f t="shared" si="87"/>
        <v>0</v>
      </c>
      <c r="R152" s="129">
        <f>Q152 / AA773*100</f>
        <v>0</v>
      </c>
      <c r="S152" s="312">
        <f>Q152 / AA850*100</f>
        <v>0</v>
      </c>
      <c r="T152" s="129">
        <f t="shared" si="88"/>
        <v>0</v>
      </c>
      <c r="U152" s="312">
        <f t="shared" si="89"/>
        <v>0</v>
      </c>
      <c r="V152" s="120">
        <f t="shared" si="90"/>
        <v>1</v>
      </c>
      <c r="W152" s="120">
        <v>0</v>
      </c>
      <c r="X152" s="120">
        <v>1</v>
      </c>
      <c r="Y152" s="127">
        <f t="shared" si="91"/>
        <v>0</v>
      </c>
      <c r="Z152" s="127">
        <f t="shared" si="92"/>
        <v>0</v>
      </c>
      <c r="AA152" s="74"/>
      <c r="AB152" s="130">
        <f>_xll.BDH(C152,$AB$11,$D$1,$D$1)</f>
        <v>98.16</v>
      </c>
      <c r="AC152" s="130">
        <f t="shared" si="93"/>
        <v>2.1400000000000006</v>
      </c>
      <c r="AD152" s="177">
        <f t="shared" si="94"/>
        <v>2.1801140994295034</v>
      </c>
      <c r="AE152" s="132">
        <v>0</v>
      </c>
      <c r="AF152" s="133">
        <f>IF(D152 = D850,1,_xll.BDP(K152,$AF$11)*L152)</f>
        <v>1</v>
      </c>
      <c r="AG152" s="134">
        <f>AC152*AE152*V152/AF152 / AI773</f>
        <v>0</v>
      </c>
      <c r="AH152" s="328">
        <f>AC152*AE152*V152/AF152 / AI850</f>
        <v>0</v>
      </c>
      <c r="AI152" s="77"/>
      <c r="AJ152" s="73"/>
      <c r="AK152" s="65"/>
    </row>
    <row r="153" spans="2:37" s="30" customFormat="1" ht="12" customHeight="1" x14ac:dyDescent="0.2">
      <c r="B153" s="120">
        <v>947</v>
      </c>
      <c r="C153" s="120" t="s">
        <v>689</v>
      </c>
      <c r="D153" s="120" t="str">
        <f>_xll.BDP(C153,$D$11)</f>
        <v>EUR</v>
      </c>
      <c r="E153" s="120" t="s">
        <v>721</v>
      </c>
      <c r="F153" s="121">
        <f>_xll.BDP(C153,$F$11)</f>
        <v>41.54</v>
      </c>
      <c r="G153" s="121">
        <f>_xll.BDP(C153,$G$11)</f>
        <v>41.36</v>
      </c>
      <c r="H153" s="122">
        <f t="shared" si="84"/>
        <v>-0.17999999999999972</v>
      </c>
      <c r="I153" s="123">
        <f t="shared" si="85"/>
        <v>-0.43331728454501617</v>
      </c>
      <c r="J153" s="124">
        <v>0</v>
      </c>
      <c r="K153" s="120" t="str">
        <f>CONCATENATE(D850,D153, " Curncy")</f>
        <v>EUREUR Curncy</v>
      </c>
      <c r="L153" s="120">
        <f>IF(D153 = D850,1,_xll.BDP(K153,$L$11))</f>
        <v>1</v>
      </c>
      <c r="M153" s="288">
        <f>IF(D153 = D850,1,_xll.BDP(K153,$M$11)*L153)</f>
        <v>1</v>
      </c>
      <c r="N153" s="126">
        <f t="shared" si="86"/>
        <v>0</v>
      </c>
      <c r="O153" s="127">
        <f>N153 / AA773</f>
        <v>0</v>
      </c>
      <c r="P153" s="301">
        <f>N153 / AA850</f>
        <v>0</v>
      </c>
      <c r="Q153" s="128">
        <f t="shared" si="87"/>
        <v>0</v>
      </c>
      <c r="R153" s="129">
        <f>Q153 / AA773*100</f>
        <v>0</v>
      </c>
      <c r="S153" s="312">
        <f>Q153 / AA850*100</f>
        <v>0</v>
      </c>
      <c r="T153" s="129">
        <f t="shared" si="88"/>
        <v>0</v>
      </c>
      <c r="U153" s="312">
        <f t="shared" si="89"/>
        <v>0</v>
      </c>
      <c r="V153" s="120">
        <f t="shared" si="90"/>
        <v>1</v>
      </c>
      <c r="W153" s="120">
        <v>0</v>
      </c>
      <c r="X153" s="120">
        <v>1</v>
      </c>
      <c r="Y153" s="127">
        <f t="shared" si="91"/>
        <v>0</v>
      </c>
      <c r="Z153" s="127">
        <f t="shared" si="92"/>
        <v>0</v>
      </c>
      <c r="AA153" s="74"/>
      <c r="AB153" s="130">
        <f>_xll.BDH(C153,$AB$11,$D$1,$D$1)</f>
        <v>41.9</v>
      </c>
      <c r="AC153" s="130">
        <f t="shared" si="93"/>
        <v>-0.35999999999999943</v>
      </c>
      <c r="AD153" s="177">
        <f t="shared" si="94"/>
        <v>-0.85918854415274337</v>
      </c>
      <c r="AE153" s="132">
        <v>0</v>
      </c>
      <c r="AF153" s="133">
        <f>IF(D153 = D850,1,_xll.BDP(K153,$AF$11)*L153)</f>
        <v>1</v>
      </c>
      <c r="AG153" s="134">
        <f>AC153*AE153*V153/AF153 / AI773</f>
        <v>0</v>
      </c>
      <c r="AH153" s="328">
        <f>AC153*AE153*V153/AF153 / AI850</f>
        <v>0</v>
      </c>
      <c r="AI153" s="77"/>
      <c r="AJ153" s="73"/>
      <c r="AK153" s="65"/>
    </row>
    <row r="154" spans="2:37" s="30" customFormat="1" ht="12" customHeight="1" x14ac:dyDescent="0.2">
      <c r="B154" s="120">
        <v>117</v>
      </c>
      <c r="C154" s="120" t="s">
        <v>690</v>
      </c>
      <c r="D154" s="120" t="str">
        <f>_xll.BDP(C154,$D$11)</f>
        <v>EUR</v>
      </c>
      <c r="E154" s="120" t="s">
        <v>722</v>
      </c>
      <c r="F154" s="121">
        <f>_xll.BDP(C154,$F$11)</f>
        <v>8.1449999999999996</v>
      </c>
      <c r="G154" s="121">
        <f>_xll.BDP(C154,$G$11)</f>
        <v>8.0820000000000007</v>
      </c>
      <c r="H154" s="122">
        <f t="shared" si="84"/>
        <v>-6.2999999999998835E-2</v>
      </c>
      <c r="I154" s="123">
        <f t="shared" si="85"/>
        <v>-0.77348066298341112</v>
      </c>
      <c r="J154" s="124">
        <v>-224600</v>
      </c>
      <c r="K154" s="120" t="str">
        <f>CONCATENATE(D850,D154, " Curncy")</f>
        <v>EUREUR Curncy</v>
      </c>
      <c r="L154" s="120">
        <f>IF(D154 = D850,1,_xll.BDP(K154,$L$11))</f>
        <v>1</v>
      </c>
      <c r="M154" s="288">
        <f>IF(D154 = D850,1,_xll.BDP(K154,$M$11)*L154)</f>
        <v>1</v>
      </c>
      <c r="N154" s="126">
        <f t="shared" si="86"/>
        <v>14149.799999999739</v>
      </c>
      <c r="O154" s="127">
        <f>N154 / AA773</f>
        <v>7.4384279805050858E-5</v>
      </c>
      <c r="P154" s="301">
        <f>N154 / AA850</f>
        <v>6.8904662637459839E-5</v>
      </c>
      <c r="Q154" s="128">
        <f t="shared" si="87"/>
        <v>-1815217.2000000002</v>
      </c>
      <c r="R154" s="129">
        <f>Q154 / AA773*100</f>
        <v>-0.95424404664195583</v>
      </c>
      <c r="S154" s="312">
        <f>Q154 / AA850*100</f>
        <v>-0.88394838640628703</v>
      </c>
      <c r="T154" s="129">
        <f t="shared" si="88"/>
        <v>-0.95424404664195583</v>
      </c>
      <c r="U154" s="312">
        <f t="shared" si="89"/>
        <v>0</v>
      </c>
      <c r="V154" s="120">
        <f t="shared" si="90"/>
        <v>1</v>
      </c>
      <c r="W154" s="120">
        <v>0</v>
      </c>
      <c r="X154" s="120">
        <v>1</v>
      </c>
      <c r="Y154" s="127">
        <f t="shared" si="91"/>
        <v>7.4384279805050858E-5</v>
      </c>
      <c r="Z154" s="127">
        <f t="shared" si="92"/>
        <v>0</v>
      </c>
      <c r="AA154" s="74"/>
      <c r="AB154" s="130">
        <f>_xll.BDH(C154,$AB$11,$D$1,$D$1)</f>
        <v>8.2850000000000001</v>
      </c>
      <c r="AC154" s="130">
        <f t="shared" si="93"/>
        <v>-0.14000000000000057</v>
      </c>
      <c r="AD154" s="177">
        <f t="shared" si="94"/>
        <v>-1.6898008449004291</v>
      </c>
      <c r="AE154" s="132">
        <v>-224600</v>
      </c>
      <c r="AF154" s="133">
        <f>IF(D154 = D850,1,_xll.BDP(K154,$AF$11)*L154)</f>
        <v>1</v>
      </c>
      <c r="AG154" s="134">
        <f>AC154*AE154*V154/AF154 / AI773</f>
        <v>1.6552455898016723E-4</v>
      </c>
      <c r="AH154" s="328">
        <f>AC154*AE154*V154/AF154 / AI850</f>
        <v>1.5332528445899005E-4</v>
      </c>
      <c r="AI154" s="77"/>
      <c r="AJ154" s="73"/>
      <c r="AK154" s="65"/>
    </row>
    <row r="155" spans="2:37" s="30" customFormat="1" ht="12" customHeight="1" x14ac:dyDescent="0.2">
      <c r="B155" s="120">
        <v>306</v>
      </c>
      <c r="C155" s="120" t="s">
        <v>691</v>
      </c>
      <c r="D155" s="120" t="str">
        <f>_xll.BDP(C155,$D$11)</f>
        <v>EUR</v>
      </c>
      <c r="E155" s="120" t="s">
        <v>723</v>
      </c>
      <c r="F155" s="121">
        <f>_xll.BDP(C155,$F$11)</f>
        <v>55.7</v>
      </c>
      <c r="G155" s="121">
        <f>_xll.BDP(C155,$G$11)</f>
        <v>54.93</v>
      </c>
      <c r="H155" s="122">
        <f t="shared" si="84"/>
        <v>-0.77000000000000313</v>
      </c>
      <c r="I155" s="123">
        <f t="shared" si="85"/>
        <v>-1.3824057450628422</v>
      </c>
      <c r="J155" s="124">
        <v>0</v>
      </c>
      <c r="K155" s="120" t="str">
        <f>CONCATENATE(D850,D155, " Curncy")</f>
        <v>EUREUR Curncy</v>
      </c>
      <c r="L155" s="120">
        <f>IF(D155 = D850,1,_xll.BDP(K155,$L$11))</f>
        <v>1</v>
      </c>
      <c r="M155" s="288">
        <f>IF(D155 = D850,1,_xll.BDP(K155,$M$11)*L155)</f>
        <v>1</v>
      </c>
      <c r="N155" s="126">
        <f t="shared" si="86"/>
        <v>0</v>
      </c>
      <c r="O155" s="127">
        <f>N155 / AA773</f>
        <v>0</v>
      </c>
      <c r="P155" s="301">
        <f>N155 / AA850</f>
        <v>0</v>
      </c>
      <c r="Q155" s="128">
        <f t="shared" si="87"/>
        <v>0</v>
      </c>
      <c r="R155" s="129">
        <f>Q155 / AA773*100</f>
        <v>0</v>
      </c>
      <c r="S155" s="312">
        <f>Q155 / AA850*100</f>
        <v>0</v>
      </c>
      <c r="T155" s="129">
        <f t="shared" si="88"/>
        <v>0</v>
      </c>
      <c r="U155" s="312">
        <f t="shared" si="89"/>
        <v>0</v>
      </c>
      <c r="V155" s="120">
        <f t="shared" si="90"/>
        <v>1</v>
      </c>
      <c r="W155" s="120">
        <v>0</v>
      </c>
      <c r="X155" s="120">
        <v>1</v>
      </c>
      <c r="Y155" s="127">
        <f t="shared" si="91"/>
        <v>0</v>
      </c>
      <c r="Z155" s="127">
        <f t="shared" si="92"/>
        <v>0</v>
      </c>
      <c r="AA155" s="74"/>
      <c r="AB155" s="130">
        <f>_xll.BDH(C155,$AB$11,$D$1,$D$1)</f>
        <v>57.23</v>
      </c>
      <c r="AC155" s="130">
        <f t="shared" si="93"/>
        <v>-1.529999999999994</v>
      </c>
      <c r="AD155" s="177">
        <f t="shared" si="94"/>
        <v>-2.6734230298794239</v>
      </c>
      <c r="AE155" s="132">
        <v>0</v>
      </c>
      <c r="AF155" s="133">
        <f>IF(D155 = D850,1,_xll.BDP(K155,$AF$11)*L155)</f>
        <v>1</v>
      </c>
      <c r="AG155" s="134">
        <f>AC155*AE155*V155/AF155 / AI773</f>
        <v>0</v>
      </c>
      <c r="AH155" s="328">
        <f>AC155*AE155*V155/AF155 / AI850</f>
        <v>0</v>
      </c>
      <c r="AI155" s="77"/>
      <c r="AJ155" s="73"/>
      <c r="AK155" s="65"/>
    </row>
    <row r="156" spans="2:37" s="30" customFormat="1" ht="12" customHeight="1" x14ac:dyDescent="0.2">
      <c r="B156" s="120">
        <v>2362</v>
      </c>
      <c r="C156" s="120" t="s">
        <v>692</v>
      </c>
      <c r="D156" s="120" t="str">
        <f>_xll.BDP(C156,$D$11)</f>
        <v>EUR</v>
      </c>
      <c r="E156" s="120" t="s">
        <v>724</v>
      </c>
      <c r="F156" s="121">
        <f>_xll.BDP(C156,$F$11)</f>
        <v>9.702</v>
      </c>
      <c r="G156" s="121">
        <f>_xll.BDP(C156,$G$11)</f>
        <v>9.6839999999999993</v>
      </c>
      <c r="H156" s="122">
        <f t="shared" si="84"/>
        <v>-1.8000000000000682E-2</v>
      </c>
      <c r="I156" s="123">
        <f t="shared" si="85"/>
        <v>-0.18552875695733542</v>
      </c>
      <c r="J156" s="124">
        <v>-91395</v>
      </c>
      <c r="K156" s="120" t="str">
        <f>CONCATENATE(D850,D156, " Curncy")</f>
        <v>EUREUR Curncy</v>
      </c>
      <c r="L156" s="120">
        <f>IF(D156 = D850,1,_xll.BDP(K156,$L$11))</f>
        <v>1</v>
      </c>
      <c r="M156" s="288">
        <f>IF(D156 = D850,1,_xll.BDP(K156,$M$11)*L156)</f>
        <v>1</v>
      </c>
      <c r="N156" s="126">
        <f t="shared" si="86"/>
        <v>1645.1100000000624</v>
      </c>
      <c r="O156" s="127">
        <f>N156 / AA773</f>
        <v>8.6482015682266967E-6</v>
      </c>
      <c r="P156" s="301">
        <f>N156 / AA850</f>
        <v>8.0111202668248278E-6</v>
      </c>
      <c r="Q156" s="128">
        <f t="shared" si="87"/>
        <v>-885069.17999999993</v>
      </c>
      <c r="R156" s="129">
        <f>Q156 / AA773*100</f>
        <v>-0.46527324437057854</v>
      </c>
      <c r="S156" s="312">
        <f>Q156 / AA850*100</f>
        <v>-0.43099827035515942</v>
      </c>
      <c r="T156" s="129">
        <f t="shared" si="88"/>
        <v>-0.46527324437057854</v>
      </c>
      <c r="U156" s="312">
        <f t="shared" si="89"/>
        <v>0</v>
      </c>
      <c r="V156" s="120">
        <f t="shared" si="90"/>
        <v>1</v>
      </c>
      <c r="W156" s="120">
        <v>0</v>
      </c>
      <c r="X156" s="120">
        <v>1</v>
      </c>
      <c r="Y156" s="127">
        <f t="shared" si="91"/>
        <v>8.6482015682266967E-6</v>
      </c>
      <c r="Z156" s="127">
        <f t="shared" si="92"/>
        <v>0</v>
      </c>
      <c r="AA156" s="74"/>
      <c r="AB156" s="130">
        <f>_xll.BDH(C156,$AB$11,$D$1,$D$1)</f>
        <v>10.096</v>
      </c>
      <c r="AC156" s="130">
        <f t="shared" si="93"/>
        <v>-0.39400000000000013</v>
      </c>
      <c r="AD156" s="177">
        <f t="shared" si="94"/>
        <v>-3.9025356576862138</v>
      </c>
      <c r="AE156" s="132">
        <v>-91395</v>
      </c>
      <c r="AF156" s="133">
        <f>IF(D156 = D850,1,_xll.BDP(K156,$AF$11)*L156)</f>
        <v>1</v>
      </c>
      <c r="AG156" s="134">
        <f>AC156*AE156*V156/AF156 / AI773</f>
        <v>1.8955852069676177E-4</v>
      </c>
      <c r="AH156" s="328">
        <f>AC156*AE156*V156/AF156 / AI850</f>
        <v>1.7558792656827889E-4</v>
      </c>
      <c r="AI156" s="77"/>
      <c r="AJ156" s="73"/>
      <c r="AK156" s="65"/>
    </row>
    <row r="157" spans="2:37" s="30" customFormat="1" ht="12" customHeight="1" x14ac:dyDescent="0.2">
      <c r="B157" s="120">
        <v>3982</v>
      </c>
      <c r="C157" s="120" t="s">
        <v>694</v>
      </c>
      <c r="D157" s="120" t="str">
        <f>_xll.BDP(C157,$D$11)</f>
        <v>EUR</v>
      </c>
      <c r="E157" s="120" t="s">
        <v>726</v>
      </c>
      <c r="F157" s="121">
        <f>_xll.BDP(C157,$F$11)</f>
        <v>22.49</v>
      </c>
      <c r="G157" s="121">
        <f>_xll.BDP(C157,$G$11)</f>
        <v>22.56</v>
      </c>
      <c r="H157" s="122">
        <f t="shared" si="84"/>
        <v>7.0000000000000284E-2</v>
      </c>
      <c r="I157" s="123">
        <f t="shared" si="85"/>
        <v>0.31124944419742234</v>
      </c>
      <c r="J157" s="124">
        <v>0</v>
      </c>
      <c r="K157" s="120" t="str">
        <f>CONCATENATE(D850,D157, " Curncy")</f>
        <v>EUREUR Curncy</v>
      </c>
      <c r="L157" s="120">
        <f>IF(D157 = D850,1,_xll.BDP(K157,$L$11))</f>
        <v>1</v>
      </c>
      <c r="M157" s="288">
        <f>IF(D157 = D850,1,_xll.BDP(K157,$M$11)*L157)</f>
        <v>1</v>
      </c>
      <c r="N157" s="126">
        <f t="shared" si="86"/>
        <v>0</v>
      </c>
      <c r="O157" s="127">
        <f>N157 / AA773</f>
        <v>0</v>
      </c>
      <c r="P157" s="301">
        <f>N157 / AA850</f>
        <v>0</v>
      </c>
      <c r="Q157" s="128">
        <f t="shared" si="87"/>
        <v>0</v>
      </c>
      <c r="R157" s="129">
        <f>Q157 / AA773*100</f>
        <v>0</v>
      </c>
      <c r="S157" s="312">
        <f>Q157 / AA850*100</f>
        <v>0</v>
      </c>
      <c r="T157" s="129">
        <f t="shared" si="88"/>
        <v>0</v>
      </c>
      <c r="U157" s="312">
        <f t="shared" si="89"/>
        <v>0</v>
      </c>
      <c r="V157" s="120">
        <f t="shared" si="90"/>
        <v>1</v>
      </c>
      <c r="W157" s="120">
        <v>0</v>
      </c>
      <c r="X157" s="120">
        <v>1</v>
      </c>
      <c r="Y157" s="127">
        <f t="shared" si="91"/>
        <v>0</v>
      </c>
      <c r="Z157" s="127">
        <f t="shared" si="92"/>
        <v>0</v>
      </c>
      <c r="AA157" s="74"/>
      <c r="AB157" s="130">
        <f>_xll.BDH(C157,$AB$11,$D$1,$D$1)</f>
        <v>22.94</v>
      </c>
      <c r="AC157" s="130">
        <f t="shared" si="93"/>
        <v>-0.45000000000000284</v>
      </c>
      <c r="AD157" s="177">
        <f t="shared" si="94"/>
        <v>-1.9616390584132644</v>
      </c>
      <c r="AE157" s="132">
        <v>0</v>
      </c>
      <c r="AF157" s="133">
        <f>IF(D157 = D850,1,_xll.BDP(K157,$AF$11)*L157)</f>
        <v>1</v>
      </c>
      <c r="AG157" s="134">
        <f>AC157*AE157*V157/AF157 / AI773</f>
        <v>0</v>
      </c>
      <c r="AH157" s="328">
        <f>AC157*AE157*V157/AF157 / AI850</f>
        <v>0</v>
      </c>
      <c r="AI157" s="77"/>
      <c r="AJ157" s="73"/>
      <c r="AK157" s="65"/>
    </row>
    <row r="158" spans="2:37" s="30" customFormat="1" ht="12" customHeight="1" x14ac:dyDescent="0.2">
      <c r="B158" s="120">
        <v>445</v>
      </c>
      <c r="C158" s="120" t="s">
        <v>693</v>
      </c>
      <c r="D158" s="120" t="str">
        <f>_xll.BDP(C158,$D$11)</f>
        <v>EUR</v>
      </c>
      <c r="E158" s="120" t="s">
        <v>725</v>
      </c>
      <c r="F158" s="121">
        <f>_xll.BDP(C158,$F$11)</f>
        <v>31.41</v>
      </c>
      <c r="G158" s="121">
        <f>_xll.BDP(C158,$G$11)</f>
        <v>31.34</v>
      </c>
      <c r="H158" s="122">
        <f t="shared" si="84"/>
        <v>-7.0000000000000284E-2</v>
      </c>
      <c r="I158" s="123">
        <f t="shared" si="85"/>
        <v>-0.22285896211397732</v>
      </c>
      <c r="J158" s="124">
        <v>0</v>
      </c>
      <c r="K158" s="120" t="str">
        <f>CONCATENATE(D850,D158, " Curncy")</f>
        <v>EUREUR Curncy</v>
      </c>
      <c r="L158" s="120">
        <f>IF(D158 = D850,1,_xll.BDP(K158,$L$11))</f>
        <v>1</v>
      </c>
      <c r="M158" s="288">
        <f>IF(D158 = D850,1,_xll.BDP(K158,$M$11)*L158)</f>
        <v>1</v>
      </c>
      <c r="N158" s="126">
        <f t="shared" si="86"/>
        <v>0</v>
      </c>
      <c r="O158" s="127">
        <f>N158 / AA773</f>
        <v>0</v>
      </c>
      <c r="P158" s="301">
        <f>N158 / AA850</f>
        <v>0</v>
      </c>
      <c r="Q158" s="128">
        <f t="shared" si="87"/>
        <v>0</v>
      </c>
      <c r="R158" s="129">
        <f>Q158 / AA773*100</f>
        <v>0</v>
      </c>
      <c r="S158" s="312">
        <f>Q158 / AA850*100</f>
        <v>0</v>
      </c>
      <c r="T158" s="129">
        <f t="shared" si="88"/>
        <v>0</v>
      </c>
      <c r="U158" s="312">
        <f t="shared" si="89"/>
        <v>0</v>
      </c>
      <c r="V158" s="120">
        <f t="shared" si="90"/>
        <v>1</v>
      </c>
      <c r="W158" s="120">
        <v>0</v>
      </c>
      <c r="X158" s="120">
        <v>1</v>
      </c>
      <c r="Y158" s="127">
        <f t="shared" si="91"/>
        <v>0</v>
      </c>
      <c r="Z158" s="127">
        <f t="shared" si="92"/>
        <v>0</v>
      </c>
      <c r="AA158" s="74"/>
      <c r="AB158" s="130">
        <f>_xll.BDH(C158,$AB$11,$D$1,$D$1)</f>
        <v>30.8</v>
      </c>
      <c r="AC158" s="130">
        <f t="shared" si="93"/>
        <v>0.60999999999999943</v>
      </c>
      <c r="AD158" s="177">
        <f t="shared" si="94"/>
        <v>1.9805194805194788</v>
      </c>
      <c r="AE158" s="132">
        <v>0</v>
      </c>
      <c r="AF158" s="133">
        <f>IF(D158 = D850,1,_xll.BDP(K158,$AF$11)*L158)</f>
        <v>1</v>
      </c>
      <c r="AG158" s="134">
        <f>AC158*AE158*V158/AF158 / AI773</f>
        <v>0</v>
      </c>
      <c r="AH158" s="328">
        <f>AC158*AE158*V158/AF158 / AI850</f>
        <v>0</v>
      </c>
      <c r="AI158" s="77"/>
      <c r="AJ158" s="73"/>
      <c r="AK158" s="65"/>
    </row>
    <row r="159" spans="2:37" s="30" customFormat="1" ht="12" customHeight="1" x14ac:dyDescent="0.2">
      <c r="B159" s="120">
        <v>439</v>
      </c>
      <c r="C159" s="120" t="s">
        <v>695</v>
      </c>
      <c r="D159" s="120" t="str">
        <f>_xll.BDP(C159,$D$11)</f>
        <v>EUR</v>
      </c>
      <c r="E159" s="120" t="s">
        <v>727</v>
      </c>
      <c r="F159" s="121">
        <f>_xll.BDP(C159,$F$11)</f>
        <v>9.18</v>
      </c>
      <c r="G159" s="121">
        <f>_xll.BDP(C159,$G$11)</f>
        <v>9.1639999999999997</v>
      </c>
      <c r="H159" s="122">
        <f t="shared" si="84"/>
        <v>-1.6000000000000014E-2</v>
      </c>
      <c r="I159" s="123">
        <f t="shared" si="85"/>
        <v>-0.17429193899782153</v>
      </c>
      <c r="J159" s="124">
        <v>0</v>
      </c>
      <c r="K159" s="120" t="str">
        <f>CONCATENATE(D850,D159, " Curncy")</f>
        <v>EUREUR Curncy</v>
      </c>
      <c r="L159" s="120">
        <f>IF(D159 = D850,1,_xll.BDP(K159,$L$11))</f>
        <v>1</v>
      </c>
      <c r="M159" s="288">
        <f>IF(D159 = D850,1,_xll.BDP(K159,$M$11)*L159)</f>
        <v>1</v>
      </c>
      <c r="N159" s="126">
        <f t="shared" si="86"/>
        <v>0</v>
      </c>
      <c r="O159" s="127">
        <f>N159 / AA773</f>
        <v>0</v>
      </c>
      <c r="P159" s="301">
        <f>N159 / AA850</f>
        <v>0</v>
      </c>
      <c r="Q159" s="128">
        <f t="shared" si="87"/>
        <v>0</v>
      </c>
      <c r="R159" s="129">
        <f>Q159 / AA773*100</f>
        <v>0</v>
      </c>
      <c r="S159" s="312">
        <f>Q159 / AA850*100</f>
        <v>0</v>
      </c>
      <c r="T159" s="129">
        <f t="shared" si="88"/>
        <v>0</v>
      </c>
      <c r="U159" s="312">
        <f t="shared" si="89"/>
        <v>0</v>
      </c>
      <c r="V159" s="120">
        <f t="shared" si="90"/>
        <v>1</v>
      </c>
      <c r="W159" s="120">
        <v>0</v>
      </c>
      <c r="X159" s="120">
        <v>1</v>
      </c>
      <c r="Y159" s="127">
        <f t="shared" si="91"/>
        <v>0</v>
      </c>
      <c r="Z159" s="127">
        <f t="shared" si="92"/>
        <v>0</v>
      </c>
      <c r="AA159" s="74"/>
      <c r="AB159" s="130">
        <f>_xll.BDH(C159,$AB$11,$D$1,$D$1)</f>
        <v>9.2729999999999997</v>
      </c>
      <c r="AC159" s="130">
        <f t="shared" si="93"/>
        <v>-9.2999999999999972E-2</v>
      </c>
      <c r="AD159" s="177">
        <f t="shared" si="94"/>
        <v>-1.0029116790682624</v>
      </c>
      <c r="AE159" s="132">
        <v>0</v>
      </c>
      <c r="AF159" s="133">
        <f>IF(D159 = D850,1,_xll.BDP(K159,$AF$11)*L159)</f>
        <v>1</v>
      </c>
      <c r="AG159" s="134">
        <f>AC159*AE159*V159/AF159 / AI773</f>
        <v>0</v>
      </c>
      <c r="AH159" s="328">
        <f>AC159*AE159*V159/AF159 / AI850</f>
        <v>0</v>
      </c>
      <c r="AI159" s="77"/>
      <c r="AJ159" s="73"/>
      <c r="AK159" s="65"/>
    </row>
    <row r="160" spans="2:37" s="30" customFormat="1" ht="12" customHeight="1" x14ac:dyDescent="0.2">
      <c r="B160" s="120">
        <v>23985</v>
      </c>
      <c r="C160" s="120" t="s">
        <v>185</v>
      </c>
      <c r="D160" s="120" t="str">
        <f>_xll.BDP(C160,$D$11)</f>
        <v>EUR</v>
      </c>
      <c r="E160" s="120" t="s">
        <v>328</v>
      </c>
      <c r="F160" s="121">
        <f>_xll.BDP(C160,$F$11)</f>
        <v>10.47</v>
      </c>
      <c r="G160" s="121">
        <f>_xll.BDP(C160,$G$11)</f>
        <v>10.23</v>
      </c>
      <c r="H160" s="122">
        <f t="shared" si="84"/>
        <v>-0.24000000000000021</v>
      </c>
      <c r="I160" s="123">
        <f t="shared" si="85"/>
        <v>-2.2922636103151883</v>
      </c>
      <c r="J160" s="124">
        <v>-389091</v>
      </c>
      <c r="K160" s="120" t="str">
        <f>CONCATENATE(D850,D160, " Curncy")</f>
        <v>EUREUR Curncy</v>
      </c>
      <c r="L160" s="120">
        <f>IF(D160 = D850,1,_xll.BDP(K160,$L$11))</f>
        <v>1</v>
      </c>
      <c r="M160" s="288">
        <f>IF(D160 = D850,1,_xll.BDP(K160,$M$11)*L160)</f>
        <v>1</v>
      </c>
      <c r="N160" s="126">
        <f t="shared" si="86"/>
        <v>93381.840000000084</v>
      </c>
      <c r="O160" s="127">
        <f>N160 / AA773</f>
        <v>4.9090028942250946E-4</v>
      </c>
      <c r="P160" s="301">
        <f>N160 / AA850</f>
        <v>4.5473746495818863E-4</v>
      </c>
      <c r="Q160" s="128">
        <f t="shared" si="87"/>
        <v>-3980400.93</v>
      </c>
      <c r="R160" s="129">
        <f>Q160 / AA773*100</f>
        <v>-2.0924624836634447</v>
      </c>
      <c r="S160" s="312">
        <f>Q160 / AA850*100</f>
        <v>-1.9383184443842774</v>
      </c>
      <c r="T160" s="129">
        <f t="shared" si="88"/>
        <v>-2.0924624836634447</v>
      </c>
      <c r="U160" s="312">
        <f t="shared" si="89"/>
        <v>0</v>
      </c>
      <c r="V160" s="120">
        <f t="shared" si="90"/>
        <v>1</v>
      </c>
      <c r="W160" s="120">
        <v>0</v>
      </c>
      <c r="X160" s="120">
        <v>1</v>
      </c>
      <c r="Y160" s="127">
        <f t="shared" si="91"/>
        <v>4.9090028942250946E-4</v>
      </c>
      <c r="Z160" s="127">
        <f t="shared" si="92"/>
        <v>0</v>
      </c>
      <c r="AA160" s="74"/>
      <c r="AB160" s="130">
        <f>_xll.BDH(C160,$AB$11,$D$1,$D$1)</f>
        <v>10.53</v>
      </c>
      <c r="AC160" s="130">
        <f t="shared" si="93"/>
        <v>-5.9999999999998721E-2</v>
      </c>
      <c r="AD160" s="177">
        <f t="shared" si="94"/>
        <v>-0.56980056980055771</v>
      </c>
      <c r="AE160" s="132">
        <v>-389091</v>
      </c>
      <c r="AF160" s="133">
        <f>IF(D160 = D850,1,_xll.BDP(K160,$AF$11)*L160)</f>
        <v>1</v>
      </c>
      <c r="AG160" s="134">
        <f>AC160*AE160*V160/AF160 / AI773</f>
        <v>1.2289298342097176E-4</v>
      </c>
      <c r="AH160" s="328">
        <f>AC160*AE160*V160/AF160 / AI850</f>
        <v>1.1383568551475267E-4</v>
      </c>
      <c r="AI160" s="77"/>
      <c r="AJ160" s="73"/>
      <c r="AK160" s="65"/>
    </row>
    <row r="161" spans="2:37" s="30" customFormat="1" ht="12" customHeight="1" x14ac:dyDescent="0.2">
      <c r="B161" s="120">
        <v>19397</v>
      </c>
      <c r="C161" s="120" t="s">
        <v>696</v>
      </c>
      <c r="D161" s="120" t="str">
        <f>_xll.BDP(C161,$D$11)</f>
        <v>EUR</v>
      </c>
      <c r="E161" s="120" t="s">
        <v>728</v>
      </c>
      <c r="F161" s="121">
        <f>_xll.BDP(C161,$F$11)</f>
        <v>23.5</v>
      </c>
      <c r="G161" s="121">
        <f>_xll.BDP(C161,$G$11)</f>
        <v>23.7</v>
      </c>
      <c r="H161" s="122">
        <f t="shared" si="84"/>
        <v>0.19999999999999929</v>
      </c>
      <c r="I161" s="123">
        <f t="shared" si="85"/>
        <v>0.85106382978723094</v>
      </c>
      <c r="J161" s="124">
        <v>0</v>
      </c>
      <c r="K161" s="120" t="str">
        <f>CONCATENATE(D850,D161, " Curncy")</f>
        <v>EUREUR Curncy</v>
      </c>
      <c r="L161" s="120">
        <f>IF(D161 = D850,1,_xll.BDP(K161,$L$11))</f>
        <v>1</v>
      </c>
      <c r="M161" s="288">
        <f>IF(D161 = D850,1,_xll.BDP(K161,$M$11)*L161)</f>
        <v>1</v>
      </c>
      <c r="N161" s="126">
        <f t="shared" si="86"/>
        <v>0</v>
      </c>
      <c r="O161" s="127">
        <f>N161 / AA773</f>
        <v>0</v>
      </c>
      <c r="P161" s="301">
        <f>N161 / AA850</f>
        <v>0</v>
      </c>
      <c r="Q161" s="128">
        <f t="shared" si="87"/>
        <v>0</v>
      </c>
      <c r="R161" s="129">
        <f>Q161 / AA773*100</f>
        <v>0</v>
      </c>
      <c r="S161" s="312">
        <f>Q161 / AA850*100</f>
        <v>0</v>
      </c>
      <c r="T161" s="129">
        <f t="shared" si="88"/>
        <v>0</v>
      </c>
      <c r="U161" s="312">
        <f t="shared" si="89"/>
        <v>0</v>
      </c>
      <c r="V161" s="120">
        <f t="shared" si="90"/>
        <v>1</v>
      </c>
      <c r="W161" s="120">
        <v>0</v>
      </c>
      <c r="X161" s="120">
        <v>1</v>
      </c>
      <c r="Y161" s="127">
        <f t="shared" si="91"/>
        <v>0</v>
      </c>
      <c r="Z161" s="127">
        <f t="shared" si="92"/>
        <v>0</v>
      </c>
      <c r="AA161" s="74"/>
      <c r="AB161" s="130">
        <f>_xll.BDH(C161,$AB$11,$D$1,$D$1)</f>
        <v>23.1</v>
      </c>
      <c r="AC161" s="130">
        <f t="shared" si="93"/>
        <v>0.39999999999999858</v>
      </c>
      <c r="AD161" s="177">
        <f t="shared" si="94"/>
        <v>1.7316017316017254</v>
      </c>
      <c r="AE161" s="132">
        <v>0</v>
      </c>
      <c r="AF161" s="133">
        <f>IF(D161 = D850,1,_xll.BDP(K161,$AF$11)*L161)</f>
        <v>1</v>
      </c>
      <c r="AG161" s="134">
        <f>AC161*AE161*V161/AF161 / AI773</f>
        <v>0</v>
      </c>
      <c r="AH161" s="328">
        <f>AC161*AE161*V161/AF161 / AI850</f>
        <v>0</v>
      </c>
      <c r="AI161" s="77"/>
      <c r="AJ161" s="73"/>
      <c r="AK161" s="65"/>
    </row>
    <row r="162" spans="2:37" s="30" customFormat="1" ht="12" customHeight="1" x14ac:dyDescent="0.2">
      <c r="B162" s="120">
        <v>26538</v>
      </c>
      <c r="C162" s="120" t="s">
        <v>697</v>
      </c>
      <c r="D162" s="120" t="str">
        <f>_xll.BDP(C162,$D$11)</f>
        <v>EUR</v>
      </c>
      <c r="E162" s="120" t="s">
        <v>729</v>
      </c>
      <c r="F162" s="121">
        <f>_xll.BDP(C162,$F$11)</f>
        <v>36.32</v>
      </c>
      <c r="G162" s="121">
        <f>_xll.BDP(C162,$G$11)</f>
        <v>37</v>
      </c>
      <c r="H162" s="122">
        <f t="shared" si="84"/>
        <v>0.67999999999999972</v>
      </c>
      <c r="I162" s="123">
        <f t="shared" si="85"/>
        <v>1.8722466960352415</v>
      </c>
      <c r="J162" s="124">
        <v>0</v>
      </c>
      <c r="K162" s="120" t="str">
        <f>CONCATENATE(D850,D162, " Curncy")</f>
        <v>EUREUR Curncy</v>
      </c>
      <c r="L162" s="120">
        <f>IF(D162 = D850,1,_xll.BDP(K162,$L$11))</f>
        <v>1</v>
      </c>
      <c r="M162" s="288">
        <f>IF(D162 = D850,1,_xll.BDP(K162,$M$11)*L162)</f>
        <v>1</v>
      </c>
      <c r="N162" s="126">
        <f t="shared" si="86"/>
        <v>0</v>
      </c>
      <c r="O162" s="127">
        <f>N162 / AA773</f>
        <v>0</v>
      </c>
      <c r="P162" s="301">
        <f>N162 / AA850</f>
        <v>0</v>
      </c>
      <c r="Q162" s="128">
        <f t="shared" si="87"/>
        <v>0</v>
      </c>
      <c r="R162" s="129">
        <f>Q162 / AA773*100</f>
        <v>0</v>
      </c>
      <c r="S162" s="312">
        <f>Q162 / AA850*100</f>
        <v>0</v>
      </c>
      <c r="T162" s="129">
        <f t="shared" si="88"/>
        <v>0</v>
      </c>
      <c r="U162" s="312">
        <f t="shared" si="89"/>
        <v>0</v>
      </c>
      <c r="V162" s="120">
        <f t="shared" si="90"/>
        <v>1</v>
      </c>
      <c r="W162" s="120">
        <v>0</v>
      </c>
      <c r="X162" s="120">
        <v>1</v>
      </c>
      <c r="Y162" s="127">
        <f t="shared" si="91"/>
        <v>0</v>
      </c>
      <c r="Z162" s="127">
        <f t="shared" si="92"/>
        <v>0</v>
      </c>
      <c r="AA162" s="74"/>
      <c r="AB162" s="130">
        <f>_xll.BDH(C162,$AB$11,$D$1,$D$1)</f>
        <v>35.42</v>
      </c>
      <c r="AC162" s="130">
        <f t="shared" si="93"/>
        <v>0.89999999999999858</v>
      </c>
      <c r="AD162" s="177">
        <f t="shared" si="94"/>
        <v>2.5409373235460149</v>
      </c>
      <c r="AE162" s="132">
        <v>0</v>
      </c>
      <c r="AF162" s="133">
        <f>IF(D162 = D850,1,_xll.BDP(K162,$AF$11)*L162)</f>
        <v>1</v>
      </c>
      <c r="AG162" s="134">
        <f>AC162*AE162*V162/AF162 / AI773</f>
        <v>0</v>
      </c>
      <c r="AH162" s="328">
        <f>AC162*AE162*V162/AF162 / AI850</f>
        <v>0</v>
      </c>
      <c r="AI162" s="77"/>
      <c r="AJ162" s="73"/>
      <c r="AK162" s="65"/>
    </row>
    <row r="163" spans="2:37" s="30" customFormat="1" ht="12" customHeight="1" x14ac:dyDescent="0.2">
      <c r="B163" s="120">
        <v>2559</v>
      </c>
      <c r="C163" s="120" t="s">
        <v>698</v>
      </c>
      <c r="D163" s="120" t="str">
        <f>_xll.BDP(C163,$D$11)</f>
        <v>EUR</v>
      </c>
      <c r="E163" s="120" t="s">
        <v>730</v>
      </c>
      <c r="F163" s="121">
        <f>_xll.BDP(C163,$F$11)</f>
        <v>68.58</v>
      </c>
      <c r="G163" s="121">
        <f>_xll.BDP(C163,$G$11)</f>
        <v>68.14</v>
      </c>
      <c r="H163" s="122">
        <f t="shared" si="84"/>
        <v>-0.43999999999999773</v>
      </c>
      <c r="I163" s="123">
        <f t="shared" si="85"/>
        <v>-0.64158646835811861</v>
      </c>
      <c r="J163" s="124">
        <v>0</v>
      </c>
      <c r="K163" s="120" t="str">
        <f>CONCATENATE(D850,D163, " Curncy")</f>
        <v>EUREUR Curncy</v>
      </c>
      <c r="L163" s="120">
        <f>IF(D163 = D850,1,_xll.BDP(K163,$L$11))</f>
        <v>1</v>
      </c>
      <c r="M163" s="288">
        <f>IF(D163 = D850,1,_xll.BDP(K163,$M$11)*L163)</f>
        <v>1</v>
      </c>
      <c r="N163" s="126">
        <f t="shared" si="86"/>
        <v>0</v>
      </c>
      <c r="O163" s="127">
        <f>N163 / AA773</f>
        <v>0</v>
      </c>
      <c r="P163" s="301">
        <f>N163 / AA850</f>
        <v>0</v>
      </c>
      <c r="Q163" s="128">
        <f t="shared" si="87"/>
        <v>0</v>
      </c>
      <c r="R163" s="129">
        <f>Q163 / AA773*100</f>
        <v>0</v>
      </c>
      <c r="S163" s="312">
        <f>Q163 / AA850*100</f>
        <v>0</v>
      </c>
      <c r="T163" s="129">
        <f t="shared" si="88"/>
        <v>0</v>
      </c>
      <c r="U163" s="312">
        <f t="shared" si="89"/>
        <v>0</v>
      </c>
      <c r="V163" s="120">
        <f t="shared" si="90"/>
        <v>1</v>
      </c>
      <c r="W163" s="120">
        <v>0</v>
      </c>
      <c r="X163" s="120">
        <v>1</v>
      </c>
      <c r="Y163" s="127">
        <f t="shared" si="91"/>
        <v>0</v>
      </c>
      <c r="Z163" s="127">
        <f t="shared" si="92"/>
        <v>0</v>
      </c>
      <c r="AA163" s="74"/>
      <c r="AB163" s="130">
        <f>_xll.BDH(C163,$AB$11,$D$1,$D$1)</f>
        <v>69.900000000000006</v>
      </c>
      <c r="AC163" s="130">
        <f t="shared" si="93"/>
        <v>-1.3200000000000074</v>
      </c>
      <c r="AD163" s="177">
        <f t="shared" si="94"/>
        <v>-1.8884120171673922</v>
      </c>
      <c r="AE163" s="132">
        <v>0</v>
      </c>
      <c r="AF163" s="133">
        <f>IF(D163 = D850,1,_xll.BDP(K163,$AF$11)*L163)</f>
        <v>1</v>
      </c>
      <c r="AG163" s="134">
        <f>AC163*AE163*V163/AF163 / AI773</f>
        <v>0</v>
      </c>
      <c r="AH163" s="328">
        <f>AC163*AE163*V163/AF163 / AI850</f>
        <v>0</v>
      </c>
      <c r="AI163" s="77"/>
      <c r="AJ163" s="73"/>
      <c r="AK163" s="65"/>
    </row>
    <row r="164" spans="2:37" s="30" customFormat="1" ht="12" customHeight="1" x14ac:dyDescent="0.2">
      <c r="B164" s="120">
        <v>3015</v>
      </c>
      <c r="C164" s="120" t="s">
        <v>699</v>
      </c>
      <c r="D164" s="120" t="str">
        <f>_xll.BDP(C164,$D$11)</f>
        <v>EUR</v>
      </c>
      <c r="E164" s="120" t="s">
        <v>731</v>
      </c>
      <c r="F164" s="121">
        <f>_xll.BDP(C164,$F$11)</f>
        <v>96.15</v>
      </c>
      <c r="G164" s="121">
        <f>_xll.BDP(C164,$G$11)</f>
        <v>96.8</v>
      </c>
      <c r="H164" s="122">
        <f t="shared" si="84"/>
        <v>0.64999999999999147</v>
      </c>
      <c r="I164" s="123">
        <f t="shared" si="85"/>
        <v>0.67602704108163436</v>
      </c>
      <c r="J164" s="124">
        <v>0</v>
      </c>
      <c r="K164" s="120" t="str">
        <f>CONCATENATE(D850,D164, " Curncy")</f>
        <v>EUREUR Curncy</v>
      </c>
      <c r="L164" s="120">
        <f>IF(D164 = D850,1,_xll.BDP(K164,$L$11))</f>
        <v>1</v>
      </c>
      <c r="M164" s="288">
        <f>IF(D164 = D850,1,_xll.BDP(K164,$M$11)*L164)</f>
        <v>1</v>
      </c>
      <c r="N164" s="126">
        <f t="shared" si="86"/>
        <v>0</v>
      </c>
      <c r="O164" s="127">
        <f>N164 / AA773</f>
        <v>0</v>
      </c>
      <c r="P164" s="301">
        <f>N164 / AA850</f>
        <v>0</v>
      </c>
      <c r="Q164" s="128">
        <f t="shared" si="87"/>
        <v>0</v>
      </c>
      <c r="R164" s="129">
        <f>Q164 / AA773*100</f>
        <v>0</v>
      </c>
      <c r="S164" s="312">
        <f>Q164 / AA850*100</f>
        <v>0</v>
      </c>
      <c r="T164" s="129">
        <f t="shared" si="88"/>
        <v>0</v>
      </c>
      <c r="U164" s="312">
        <f t="shared" si="89"/>
        <v>0</v>
      </c>
      <c r="V164" s="120">
        <f t="shared" si="90"/>
        <v>1</v>
      </c>
      <c r="W164" s="120">
        <v>0</v>
      </c>
      <c r="X164" s="120">
        <v>1</v>
      </c>
      <c r="Y164" s="127">
        <f t="shared" si="91"/>
        <v>0</v>
      </c>
      <c r="Z164" s="127">
        <f t="shared" si="92"/>
        <v>0</v>
      </c>
      <c r="AA164" s="74"/>
      <c r="AB164" s="130">
        <f>_xll.BDH(C164,$AB$11,$D$1,$D$1)</f>
        <v>94.1</v>
      </c>
      <c r="AC164" s="130">
        <f t="shared" si="93"/>
        <v>2.0500000000000114</v>
      </c>
      <c r="AD164" s="177">
        <f t="shared" si="94"/>
        <v>2.1785334750265797</v>
      </c>
      <c r="AE164" s="132">
        <v>0</v>
      </c>
      <c r="AF164" s="133">
        <f>IF(D164 = D850,1,_xll.BDP(K164,$AF$11)*L164)</f>
        <v>1</v>
      </c>
      <c r="AG164" s="134">
        <f>AC164*AE164*V164/AF164 / AI773</f>
        <v>0</v>
      </c>
      <c r="AH164" s="328">
        <f>AC164*AE164*V164/AF164 / AI850</f>
        <v>0</v>
      </c>
      <c r="AI164" s="77"/>
      <c r="AJ164" s="73"/>
      <c r="AK164" s="65"/>
    </row>
    <row r="165" spans="2:37" s="30" customFormat="1" ht="12" customHeight="1" x14ac:dyDescent="0.2">
      <c r="B165" s="120">
        <v>6438</v>
      </c>
      <c r="C165" s="120" t="s">
        <v>700</v>
      </c>
      <c r="D165" s="120" t="str">
        <f>_xll.BDP(C165,$D$11)</f>
        <v>EUR</v>
      </c>
      <c r="E165" s="120" t="s">
        <v>732</v>
      </c>
      <c r="F165" s="121">
        <f>_xll.BDP(C165,$F$11)</f>
        <v>139.80000000000001</v>
      </c>
      <c r="G165" s="121">
        <f>_xll.BDP(C165,$G$11)</f>
        <v>138.6</v>
      </c>
      <c r="H165" s="122">
        <f t="shared" si="84"/>
        <v>-1.2000000000000171</v>
      </c>
      <c r="I165" s="123">
        <f t="shared" si="85"/>
        <v>-0.85836909871245848</v>
      </c>
      <c r="J165" s="124">
        <v>0</v>
      </c>
      <c r="K165" s="120" t="str">
        <f>CONCATENATE(D850,D165, " Curncy")</f>
        <v>EUREUR Curncy</v>
      </c>
      <c r="L165" s="120">
        <f>IF(D165 = D850,1,_xll.BDP(K165,$L$11))</f>
        <v>1</v>
      </c>
      <c r="M165" s="288">
        <f>IF(D165 = D850,1,_xll.BDP(K165,$M$11)*L165)</f>
        <v>1</v>
      </c>
      <c r="N165" s="126">
        <f t="shared" si="86"/>
        <v>0</v>
      </c>
      <c r="O165" s="127">
        <f>N165 / AA773</f>
        <v>0</v>
      </c>
      <c r="P165" s="301">
        <f>N165 / AA850</f>
        <v>0</v>
      </c>
      <c r="Q165" s="128">
        <f t="shared" si="87"/>
        <v>0</v>
      </c>
      <c r="R165" s="129">
        <f>Q165 / AA773*100</f>
        <v>0</v>
      </c>
      <c r="S165" s="312">
        <f>Q165 / AA850*100</f>
        <v>0</v>
      </c>
      <c r="T165" s="129">
        <f t="shared" si="88"/>
        <v>0</v>
      </c>
      <c r="U165" s="312">
        <f t="shared" si="89"/>
        <v>0</v>
      </c>
      <c r="V165" s="120">
        <f t="shared" si="90"/>
        <v>1</v>
      </c>
      <c r="W165" s="120">
        <v>0</v>
      </c>
      <c r="X165" s="120">
        <v>1</v>
      </c>
      <c r="Y165" s="127">
        <f t="shared" si="91"/>
        <v>0</v>
      </c>
      <c r="Z165" s="127">
        <f t="shared" si="92"/>
        <v>0</v>
      </c>
      <c r="AA165" s="74"/>
      <c r="AB165" s="130">
        <f>_xll.BDH(C165,$AB$11,$D$1,$D$1)</f>
        <v>150.30000000000001</v>
      </c>
      <c r="AC165" s="130">
        <f t="shared" si="93"/>
        <v>-10.5</v>
      </c>
      <c r="AD165" s="177">
        <f t="shared" si="94"/>
        <v>-6.9860279441117763</v>
      </c>
      <c r="AE165" s="132">
        <v>0</v>
      </c>
      <c r="AF165" s="133">
        <f>IF(D165 = D850,1,_xll.BDP(K165,$AF$11)*L165)</f>
        <v>1</v>
      </c>
      <c r="AG165" s="134">
        <f>AC165*AE165*V165/AF165 / AI773</f>
        <v>0</v>
      </c>
      <c r="AH165" s="328">
        <f>AC165*AE165*V165/AF165 / AI850</f>
        <v>0</v>
      </c>
      <c r="AI165" s="77"/>
      <c r="AJ165" s="73"/>
      <c r="AK165" s="65"/>
    </row>
    <row r="166" spans="2:37" s="30" customFormat="1" ht="12" customHeight="1" x14ac:dyDescent="0.2">
      <c r="B166" s="120">
        <v>18813</v>
      </c>
      <c r="C166" s="120" t="s">
        <v>701</v>
      </c>
      <c r="D166" s="120" t="str">
        <f>_xll.BDP(C166,$D$11)</f>
        <v>EUR</v>
      </c>
      <c r="E166" s="120" t="s">
        <v>733</v>
      </c>
      <c r="F166" s="121">
        <f>_xll.BDP(C166,$F$11)</f>
        <v>68.819999999999993</v>
      </c>
      <c r="G166" s="121">
        <f>_xll.BDP(C166,$G$11)</f>
        <v>68.34</v>
      </c>
      <c r="H166" s="122">
        <f t="shared" si="84"/>
        <v>-0.47999999999998977</v>
      </c>
      <c r="I166" s="123">
        <f t="shared" si="85"/>
        <v>-0.69747166521358595</v>
      </c>
      <c r="J166" s="124">
        <v>0</v>
      </c>
      <c r="K166" s="120" t="str">
        <f>CONCATENATE(D850,D166, " Curncy")</f>
        <v>EUREUR Curncy</v>
      </c>
      <c r="L166" s="120">
        <f>IF(D166 = D850,1,_xll.BDP(K166,$L$11))</f>
        <v>1</v>
      </c>
      <c r="M166" s="288">
        <f>IF(D166 = D850,1,_xll.BDP(K166,$M$11)*L166)</f>
        <v>1</v>
      </c>
      <c r="N166" s="126">
        <f t="shared" si="86"/>
        <v>0</v>
      </c>
      <c r="O166" s="127">
        <f>N166 / AA773</f>
        <v>0</v>
      </c>
      <c r="P166" s="301">
        <f>N166 / AA850</f>
        <v>0</v>
      </c>
      <c r="Q166" s="128">
        <f t="shared" si="87"/>
        <v>0</v>
      </c>
      <c r="R166" s="129">
        <f>Q166 / AA773*100</f>
        <v>0</v>
      </c>
      <c r="S166" s="312">
        <f>Q166 / AA850*100</f>
        <v>0</v>
      </c>
      <c r="T166" s="129">
        <f t="shared" si="88"/>
        <v>0</v>
      </c>
      <c r="U166" s="312">
        <f t="shared" si="89"/>
        <v>0</v>
      </c>
      <c r="V166" s="120">
        <f t="shared" si="90"/>
        <v>1</v>
      </c>
      <c r="W166" s="120">
        <v>0</v>
      </c>
      <c r="X166" s="120">
        <v>1</v>
      </c>
      <c r="Y166" s="127">
        <f t="shared" si="91"/>
        <v>0</v>
      </c>
      <c r="Z166" s="127">
        <f t="shared" si="92"/>
        <v>0</v>
      </c>
      <c r="AA166" s="74"/>
      <c r="AB166" s="130">
        <f>_xll.BDH(C166,$AB$11,$D$1,$D$1)</f>
        <v>70.319999999999993</v>
      </c>
      <c r="AC166" s="130">
        <f t="shared" si="93"/>
        <v>-1.5</v>
      </c>
      <c r="AD166" s="177">
        <f t="shared" si="94"/>
        <v>-2.1331058020477816</v>
      </c>
      <c r="AE166" s="132">
        <v>0</v>
      </c>
      <c r="AF166" s="133">
        <f>IF(D166 = D850,1,_xll.BDP(K166,$AF$11)*L166)</f>
        <v>1</v>
      </c>
      <c r="AG166" s="134">
        <f>AC166*AE166*V166/AF166 / AI773</f>
        <v>0</v>
      </c>
      <c r="AH166" s="328">
        <f>AC166*AE166*V166/AF166 / AI850</f>
        <v>0</v>
      </c>
      <c r="AI166" s="77"/>
      <c r="AJ166" s="73"/>
      <c r="AK166" s="65"/>
    </row>
    <row r="167" spans="2:37" s="30" customFormat="1" ht="12" customHeight="1" x14ac:dyDescent="0.2">
      <c r="B167" s="120">
        <v>1980</v>
      </c>
      <c r="C167" s="120" t="s">
        <v>184</v>
      </c>
      <c r="D167" s="120" t="str">
        <f>_xll.BDP(C167,$D$11)</f>
        <v>EUR</v>
      </c>
      <c r="E167" s="120" t="s">
        <v>398</v>
      </c>
      <c r="F167" s="121">
        <f>_xll.BDP(C167,$F$11)</f>
        <v>21.92</v>
      </c>
      <c r="G167" s="121">
        <f>_xll.BDP(C167,$G$11)</f>
        <v>21.88</v>
      </c>
      <c r="H167" s="122">
        <f t="shared" si="84"/>
        <v>-4.00000000000027E-2</v>
      </c>
      <c r="I167" s="123">
        <f t="shared" si="85"/>
        <v>-0.18248175182482984</v>
      </c>
      <c r="J167" s="124">
        <v>-161768</v>
      </c>
      <c r="K167" s="120" t="str">
        <f>CONCATENATE(D850,D167, " Curncy")</f>
        <v>EUREUR Curncy</v>
      </c>
      <c r="L167" s="120">
        <f>IF(D167 = D850,1,_xll.BDP(K167,$L$11))</f>
        <v>1</v>
      </c>
      <c r="M167" s="288">
        <f>IF(D167 = D850,1,_xll.BDP(K167,$M$11)*L167)</f>
        <v>1</v>
      </c>
      <c r="N167" s="126">
        <f t="shared" si="86"/>
        <v>6470.7200000004368</v>
      </c>
      <c r="O167" s="127">
        <f>N167 / AA773</f>
        <v>3.4016017683654895E-5</v>
      </c>
      <c r="P167" s="301">
        <f>N167 / AA850</f>
        <v>3.1510182378655704E-5</v>
      </c>
      <c r="Q167" s="128">
        <f t="shared" si="87"/>
        <v>-3539483.84</v>
      </c>
      <c r="R167" s="129">
        <f>Q167 / AA773*100</f>
        <v>-1.860676167295797</v>
      </c>
      <c r="S167" s="312">
        <f>Q167 / AA850*100</f>
        <v>-1.7236069761123505</v>
      </c>
      <c r="T167" s="129">
        <f t="shared" si="88"/>
        <v>-1.860676167295797</v>
      </c>
      <c r="U167" s="312">
        <f t="shared" si="89"/>
        <v>0</v>
      </c>
      <c r="V167" s="120">
        <f t="shared" si="90"/>
        <v>1</v>
      </c>
      <c r="W167" s="120">
        <v>0</v>
      </c>
      <c r="X167" s="120">
        <v>1</v>
      </c>
      <c r="Y167" s="127">
        <f t="shared" si="91"/>
        <v>3.4016017683654895E-5</v>
      </c>
      <c r="Z167" s="127">
        <f t="shared" si="92"/>
        <v>0</v>
      </c>
      <c r="AA167" s="74"/>
      <c r="AB167" s="130">
        <f>_xll.BDH(C167,$AB$11,$D$1,$D$1)</f>
        <v>22</v>
      </c>
      <c r="AC167" s="130">
        <f t="shared" si="93"/>
        <v>-7.9999999999998295E-2</v>
      </c>
      <c r="AD167" s="177">
        <f t="shared" si="94"/>
        <v>-0.36363636363635587</v>
      </c>
      <c r="AE167" s="132">
        <v>-161768</v>
      </c>
      <c r="AF167" s="133">
        <f>IF(D167 = D850,1,_xll.BDP(K167,$AF$11)*L167)</f>
        <v>1</v>
      </c>
      <c r="AG167" s="134">
        <f>AC167*AE167*V167/AF167 / AI773</f>
        <v>6.8125116033845593E-5</v>
      </c>
      <c r="AH167" s="328">
        <f>AC167*AE167*V167/AF167 / AI850</f>
        <v>6.3104247847249137E-5</v>
      </c>
      <c r="AI167" s="77"/>
      <c r="AJ167" s="73"/>
      <c r="AK167" s="65"/>
    </row>
    <row r="168" spans="2:37" s="30" customFormat="1" ht="12" customHeight="1" x14ac:dyDescent="0.2">
      <c r="B168" s="120">
        <v>1933</v>
      </c>
      <c r="C168" s="120" t="s">
        <v>183</v>
      </c>
      <c r="D168" s="120" t="str">
        <f>_xll.BDP(C168,$D$11)</f>
        <v>EUR</v>
      </c>
      <c r="E168" s="120" t="s">
        <v>321</v>
      </c>
      <c r="F168" s="121">
        <f>_xll.BDP(C168,$F$11)</f>
        <v>19.594999999999999</v>
      </c>
      <c r="G168" s="121">
        <f>_xll.BDP(C168,$G$11)</f>
        <v>19.445</v>
      </c>
      <c r="H168" s="122">
        <f t="shared" si="84"/>
        <v>-0.14999999999999858</v>
      </c>
      <c r="I168" s="123">
        <f t="shared" si="85"/>
        <v>-0.76550140341923245</v>
      </c>
      <c r="J168" s="124">
        <v>0</v>
      </c>
      <c r="K168" s="120" t="str">
        <f>CONCATENATE(D850,D168, " Curncy")</f>
        <v>EUREUR Curncy</v>
      </c>
      <c r="L168" s="120">
        <f>IF(D168 = D850,1,_xll.BDP(K168,$L$11))</f>
        <v>1</v>
      </c>
      <c r="M168" s="288">
        <f>IF(D168 = D850,1,_xll.BDP(K168,$M$11)*L168)</f>
        <v>1</v>
      </c>
      <c r="N168" s="126">
        <f t="shared" si="86"/>
        <v>0</v>
      </c>
      <c r="O168" s="127">
        <f>N168 / AA773</f>
        <v>0</v>
      </c>
      <c r="P168" s="301">
        <f>N168 / AA850</f>
        <v>0</v>
      </c>
      <c r="Q168" s="128">
        <f t="shared" si="87"/>
        <v>0</v>
      </c>
      <c r="R168" s="129">
        <f>Q168 / AA773*100</f>
        <v>0</v>
      </c>
      <c r="S168" s="312">
        <f>Q168 / AA850*100</f>
        <v>0</v>
      </c>
      <c r="T168" s="129">
        <f t="shared" si="88"/>
        <v>0</v>
      </c>
      <c r="U168" s="312">
        <f t="shared" si="89"/>
        <v>0</v>
      </c>
      <c r="V168" s="120">
        <f t="shared" si="90"/>
        <v>1</v>
      </c>
      <c r="W168" s="120">
        <v>0</v>
      </c>
      <c r="X168" s="120">
        <v>1</v>
      </c>
      <c r="Y168" s="127">
        <f t="shared" si="91"/>
        <v>0</v>
      </c>
      <c r="Z168" s="127">
        <f t="shared" si="92"/>
        <v>0</v>
      </c>
      <c r="AA168" s="74"/>
      <c r="AB168" s="130">
        <f>_xll.BDH(C168,$AB$11,$D$1,$D$1)</f>
        <v>21</v>
      </c>
      <c r="AC168" s="130">
        <f t="shared" si="93"/>
        <v>-1.4050000000000011</v>
      </c>
      <c r="AD168" s="177">
        <f t="shared" si="94"/>
        <v>-6.6904761904761951</v>
      </c>
      <c r="AE168" s="132">
        <v>0</v>
      </c>
      <c r="AF168" s="133">
        <f>IF(D168 = D850,1,_xll.BDP(K168,$AF$11)*L168)</f>
        <v>1</v>
      </c>
      <c r="AG168" s="134">
        <f>AC168*AE168*V168/AF168 / AI773</f>
        <v>0</v>
      </c>
      <c r="AH168" s="328">
        <f>AC168*AE168*V168/AF168 / AI850</f>
        <v>0</v>
      </c>
      <c r="AI168" s="77"/>
      <c r="AJ168" s="73"/>
      <c r="AK168" s="65"/>
    </row>
    <row r="169" spans="2:37" s="30" customFormat="1" ht="12" customHeight="1" x14ac:dyDescent="0.2">
      <c r="B169" s="120">
        <v>516</v>
      </c>
      <c r="C169" s="120" t="s">
        <v>702</v>
      </c>
      <c r="D169" s="120" t="str">
        <f>_xll.BDP(C169,$D$11)</f>
        <v>EUR</v>
      </c>
      <c r="E169" s="120" t="s">
        <v>734</v>
      </c>
      <c r="F169" s="121">
        <f>_xll.BDP(C169,$F$11)</f>
        <v>93.65</v>
      </c>
      <c r="G169" s="121">
        <f>_xll.BDP(C169,$G$11)</f>
        <v>93.45</v>
      </c>
      <c r="H169" s="122">
        <f t="shared" si="84"/>
        <v>-0.20000000000000284</v>
      </c>
      <c r="I169" s="123">
        <f t="shared" si="85"/>
        <v>-0.21356113187400194</v>
      </c>
      <c r="J169" s="124">
        <v>0</v>
      </c>
      <c r="K169" s="120" t="str">
        <f>CONCATENATE(D850,D169, " Curncy")</f>
        <v>EUREUR Curncy</v>
      </c>
      <c r="L169" s="120">
        <f>IF(D169 = D850,1,_xll.BDP(K169,$L$11))</f>
        <v>1</v>
      </c>
      <c r="M169" s="288">
        <f>IF(D169 = D850,1,_xll.BDP(K169,$M$11)*L169)</f>
        <v>1</v>
      </c>
      <c r="N169" s="126">
        <f t="shared" si="86"/>
        <v>0</v>
      </c>
      <c r="O169" s="127">
        <f>N169 / AA773</f>
        <v>0</v>
      </c>
      <c r="P169" s="301">
        <f>N169 / AA850</f>
        <v>0</v>
      </c>
      <c r="Q169" s="128">
        <f t="shared" si="87"/>
        <v>0</v>
      </c>
      <c r="R169" s="129">
        <f>Q169 / AA773*100</f>
        <v>0</v>
      </c>
      <c r="S169" s="312">
        <f>Q169 / AA850*100</f>
        <v>0</v>
      </c>
      <c r="T169" s="129">
        <f t="shared" si="88"/>
        <v>0</v>
      </c>
      <c r="U169" s="312">
        <f t="shared" si="89"/>
        <v>0</v>
      </c>
      <c r="V169" s="120">
        <f t="shared" si="90"/>
        <v>1</v>
      </c>
      <c r="W169" s="120">
        <v>0</v>
      </c>
      <c r="X169" s="120">
        <v>1</v>
      </c>
      <c r="Y169" s="127">
        <f t="shared" si="91"/>
        <v>0</v>
      </c>
      <c r="Z169" s="127">
        <f t="shared" si="92"/>
        <v>0</v>
      </c>
      <c r="AA169" s="74"/>
      <c r="AB169" s="130">
        <f>_xll.BDH(C169,$AB$11,$D$1,$D$1)</f>
        <v>94</v>
      </c>
      <c r="AC169" s="130">
        <f t="shared" si="93"/>
        <v>-0.34999999999999432</v>
      </c>
      <c r="AD169" s="177">
        <f t="shared" si="94"/>
        <v>-0.37234042553190883</v>
      </c>
      <c r="AE169" s="132">
        <v>0</v>
      </c>
      <c r="AF169" s="133">
        <f>IF(D169 = D850,1,_xll.BDP(K169,$AF$11)*L169)</f>
        <v>1</v>
      </c>
      <c r="AG169" s="134">
        <f>AC169*AE169*V169/AF169 / AI773</f>
        <v>0</v>
      </c>
      <c r="AH169" s="328">
        <f>AC169*AE169*V169/AF169 / AI850</f>
        <v>0</v>
      </c>
      <c r="AI169" s="77"/>
      <c r="AJ169" s="73"/>
      <c r="AK169" s="65"/>
    </row>
    <row r="170" spans="2:37" s="30" customFormat="1" ht="12" customHeight="1" x14ac:dyDescent="0.2">
      <c r="B170" s="120">
        <v>125</v>
      </c>
      <c r="C170" s="120" t="s">
        <v>703</v>
      </c>
      <c r="D170" s="120" t="str">
        <f>_xll.BDP(C170,$D$11)</f>
        <v>EUR</v>
      </c>
      <c r="E170" s="120" t="s">
        <v>735</v>
      </c>
      <c r="F170" s="121">
        <f>_xll.BDP(C170,$F$11)</f>
        <v>185.8</v>
      </c>
      <c r="G170" s="121">
        <f>_xll.BDP(C170,$G$11)</f>
        <v>186.15</v>
      </c>
      <c r="H170" s="122">
        <f t="shared" si="84"/>
        <v>0.34999999999999432</v>
      </c>
      <c r="I170" s="123">
        <f t="shared" si="85"/>
        <v>0.18837459634014764</v>
      </c>
      <c r="J170" s="124">
        <v>0</v>
      </c>
      <c r="K170" s="120" t="str">
        <f>CONCATENATE(D850,D170, " Curncy")</f>
        <v>EUREUR Curncy</v>
      </c>
      <c r="L170" s="120">
        <f>IF(D170 = D850,1,_xll.BDP(K170,$L$11))</f>
        <v>1</v>
      </c>
      <c r="M170" s="288">
        <f>IF(D170 = D850,1,_xll.BDP(K170,$M$11)*L170)</f>
        <v>1</v>
      </c>
      <c r="N170" s="126">
        <f t="shared" si="86"/>
        <v>0</v>
      </c>
      <c r="O170" s="127">
        <f>N170 / AA773</f>
        <v>0</v>
      </c>
      <c r="P170" s="301">
        <f>N170 / AA850</f>
        <v>0</v>
      </c>
      <c r="Q170" s="128">
        <f t="shared" si="87"/>
        <v>0</v>
      </c>
      <c r="R170" s="129">
        <f>Q170 / AA773*100</f>
        <v>0</v>
      </c>
      <c r="S170" s="312">
        <f>Q170 / AA850*100</f>
        <v>0</v>
      </c>
      <c r="T170" s="129">
        <f t="shared" si="88"/>
        <v>0</v>
      </c>
      <c r="U170" s="312">
        <f t="shared" si="89"/>
        <v>0</v>
      </c>
      <c r="V170" s="120">
        <f t="shared" si="90"/>
        <v>1</v>
      </c>
      <c r="W170" s="120">
        <v>0</v>
      </c>
      <c r="X170" s="120">
        <v>1</v>
      </c>
      <c r="Y170" s="127">
        <f t="shared" si="91"/>
        <v>0</v>
      </c>
      <c r="Z170" s="127">
        <f t="shared" si="92"/>
        <v>0</v>
      </c>
      <c r="AA170" s="74"/>
      <c r="AB170" s="130">
        <f>_xll.BDH(C170,$AB$11,$D$1,$D$1)</f>
        <v>183.7</v>
      </c>
      <c r="AC170" s="130">
        <f t="shared" si="93"/>
        <v>2.1000000000000227</v>
      </c>
      <c r="AD170" s="177">
        <f t="shared" si="94"/>
        <v>1.143168209036485</v>
      </c>
      <c r="AE170" s="132">
        <v>0</v>
      </c>
      <c r="AF170" s="133">
        <f>IF(D170 = D850,1,_xll.BDP(K170,$AF$11)*L170)</f>
        <v>1</v>
      </c>
      <c r="AG170" s="134">
        <f>AC170*AE170*V170/AF170 / AI773</f>
        <v>0</v>
      </c>
      <c r="AH170" s="328">
        <f>AC170*AE170*V170/AF170 / AI850</f>
        <v>0</v>
      </c>
      <c r="AI170" s="77"/>
      <c r="AJ170" s="73"/>
      <c r="AK170" s="65"/>
    </row>
    <row r="171" spans="2:37" s="30" customFormat="1" ht="12" customHeight="1" x14ac:dyDescent="0.2">
      <c r="B171" s="120">
        <v>3439</v>
      </c>
      <c r="C171" s="120" t="s">
        <v>704</v>
      </c>
      <c r="D171" s="120" t="str">
        <f>_xll.BDP(C171,$D$11)</f>
        <v>EUR</v>
      </c>
      <c r="E171" s="120" t="s">
        <v>736</v>
      </c>
      <c r="F171" s="121">
        <f>_xll.BDP(C171,$F$11)</f>
        <v>54.52</v>
      </c>
      <c r="G171" s="121">
        <f>_xll.BDP(C171,$G$11)</f>
        <v>53.72</v>
      </c>
      <c r="H171" s="122">
        <f t="shared" si="84"/>
        <v>-0.80000000000000426</v>
      </c>
      <c r="I171" s="123">
        <f t="shared" si="85"/>
        <v>-1.4673514306676527</v>
      </c>
      <c r="J171" s="124">
        <v>0</v>
      </c>
      <c r="K171" s="120" t="str">
        <f>CONCATENATE(D850,D171, " Curncy")</f>
        <v>EUREUR Curncy</v>
      </c>
      <c r="L171" s="120">
        <f>IF(D171 = D850,1,_xll.BDP(K171,$L$11))</f>
        <v>1</v>
      </c>
      <c r="M171" s="288">
        <f>IF(D171 = D850,1,_xll.BDP(K171,$M$11)*L171)</f>
        <v>1</v>
      </c>
      <c r="N171" s="126">
        <f t="shared" si="86"/>
        <v>0</v>
      </c>
      <c r="O171" s="127">
        <f>N171 / AA773</f>
        <v>0</v>
      </c>
      <c r="P171" s="301">
        <f>N171 / AA850</f>
        <v>0</v>
      </c>
      <c r="Q171" s="128">
        <f t="shared" si="87"/>
        <v>0</v>
      </c>
      <c r="R171" s="129">
        <f>Q171 / AA773*100</f>
        <v>0</v>
      </c>
      <c r="S171" s="312">
        <f>Q171 / AA850*100</f>
        <v>0</v>
      </c>
      <c r="T171" s="129">
        <f t="shared" si="88"/>
        <v>0</v>
      </c>
      <c r="U171" s="312">
        <f t="shared" si="89"/>
        <v>0</v>
      </c>
      <c r="V171" s="120">
        <f t="shared" si="90"/>
        <v>1</v>
      </c>
      <c r="W171" s="120">
        <v>0</v>
      </c>
      <c r="X171" s="120">
        <v>1</v>
      </c>
      <c r="Y171" s="127">
        <f t="shared" si="91"/>
        <v>0</v>
      </c>
      <c r="Z171" s="127">
        <f t="shared" si="92"/>
        <v>0</v>
      </c>
      <c r="AA171" s="74"/>
      <c r="AB171" s="130">
        <f>_xll.BDH(C171,$AB$11,$D$1,$D$1)</f>
        <v>55.06</v>
      </c>
      <c r="AC171" s="130">
        <f t="shared" si="93"/>
        <v>-0.53999999999999915</v>
      </c>
      <c r="AD171" s="177">
        <f t="shared" si="94"/>
        <v>-0.98074827460951541</v>
      </c>
      <c r="AE171" s="132">
        <v>0</v>
      </c>
      <c r="AF171" s="133">
        <f>IF(D171 = D850,1,_xll.BDP(K171,$AF$11)*L171)</f>
        <v>1</v>
      </c>
      <c r="AG171" s="134">
        <f>AC171*AE171*V171/AF171 / AI773</f>
        <v>0</v>
      </c>
      <c r="AH171" s="328">
        <f>AC171*AE171*V171/AF171 / AI850</f>
        <v>0</v>
      </c>
      <c r="AI171" s="77"/>
      <c r="AJ171" s="73"/>
      <c r="AK171" s="65"/>
    </row>
    <row r="172" spans="2:37" s="30" customFormat="1" ht="12" customHeight="1" x14ac:dyDescent="0.2">
      <c r="B172" s="120">
        <v>1770</v>
      </c>
      <c r="C172" s="120" t="s">
        <v>705</v>
      </c>
      <c r="D172" s="120" t="str">
        <f>_xll.BDP(C172,$D$11)</f>
        <v>EUR</v>
      </c>
      <c r="E172" s="120" t="s">
        <v>737</v>
      </c>
      <c r="F172" s="121">
        <f>_xll.BDP(C172,$F$11)</f>
        <v>22.69</v>
      </c>
      <c r="G172" s="121">
        <f>_xll.BDP(C172,$G$11)</f>
        <v>22.58</v>
      </c>
      <c r="H172" s="122">
        <f t="shared" si="84"/>
        <v>-0.11000000000000298</v>
      </c>
      <c r="I172" s="123">
        <f t="shared" si="85"/>
        <v>-0.48479506390481703</v>
      </c>
      <c r="J172" s="124">
        <v>-106000</v>
      </c>
      <c r="K172" s="120" t="str">
        <f>CONCATENATE(D850,D172, " Curncy")</f>
        <v>EUREUR Curncy</v>
      </c>
      <c r="L172" s="120">
        <f>IF(D172 = D850,1,_xll.BDP(K172,$L$11))</f>
        <v>1</v>
      </c>
      <c r="M172" s="288">
        <f>IF(D172 = D850,1,_xll.BDP(K172,$M$11)*L172)</f>
        <v>1</v>
      </c>
      <c r="N172" s="126">
        <f t="shared" si="86"/>
        <v>11660.000000000317</v>
      </c>
      <c r="O172" s="127">
        <f>N172 / AA773</f>
        <v>6.1295615664315578E-5</v>
      </c>
      <c r="P172" s="301">
        <f>N172 / AA850</f>
        <v>5.6780192395144692E-5</v>
      </c>
      <c r="Q172" s="128">
        <f t="shared" si="87"/>
        <v>-2393480</v>
      </c>
      <c r="R172" s="129">
        <f>Q172 / AA773*100</f>
        <v>-1.2582318197274618</v>
      </c>
      <c r="S172" s="312">
        <f>Q172 / AA850*100</f>
        <v>-1.1655424948021205</v>
      </c>
      <c r="T172" s="129">
        <f t="shared" si="88"/>
        <v>-1.2582318197274618</v>
      </c>
      <c r="U172" s="312">
        <f t="shared" si="89"/>
        <v>0</v>
      </c>
      <c r="V172" s="120">
        <f t="shared" si="90"/>
        <v>1</v>
      </c>
      <c r="W172" s="120">
        <v>0</v>
      </c>
      <c r="X172" s="120">
        <v>1</v>
      </c>
      <c r="Y172" s="127">
        <f t="shared" si="91"/>
        <v>6.1295615664315578E-5</v>
      </c>
      <c r="Z172" s="127">
        <f t="shared" si="92"/>
        <v>0</v>
      </c>
      <c r="AA172" s="74"/>
      <c r="AB172" s="130">
        <f>_xll.BDH(C172,$AB$11,$D$1,$D$1)</f>
        <v>22.63</v>
      </c>
      <c r="AC172" s="130">
        <f t="shared" si="93"/>
        <v>6.0000000000002274E-2</v>
      </c>
      <c r="AD172" s="177">
        <f t="shared" si="94"/>
        <v>0.26513477684490622</v>
      </c>
      <c r="AE172" s="132">
        <v>-106000</v>
      </c>
      <c r="AF172" s="133">
        <f>IF(D172 = D850,1,_xll.BDP(K172,$AF$11)*L172)</f>
        <v>1</v>
      </c>
      <c r="AG172" s="134">
        <f>AC172*AE172*V172/AF172 / AI773</f>
        <v>-3.3479716165688184E-5</v>
      </c>
      <c r="AH172" s="328">
        <f>AC172*AE172*V172/AF172 / AI850</f>
        <v>-3.101223792008681E-5</v>
      </c>
      <c r="AI172" s="77"/>
      <c r="AJ172" s="73"/>
      <c r="AK172" s="65"/>
    </row>
    <row r="173" spans="2:37" s="30" customFormat="1" ht="12" customHeight="1" x14ac:dyDescent="0.2">
      <c r="B173" s="120">
        <v>2760</v>
      </c>
      <c r="C173" s="120"/>
      <c r="D173" s="120" t="s">
        <v>7</v>
      </c>
      <c r="E173" s="120" t="s">
        <v>182</v>
      </c>
      <c r="F173" s="121">
        <v>0</v>
      </c>
      <c r="G173" s="121">
        <v>0</v>
      </c>
      <c r="H173" s="122">
        <f t="shared" si="84"/>
        <v>0</v>
      </c>
      <c r="I173" s="123">
        <f t="shared" si="85"/>
        <v>0</v>
      </c>
      <c r="J173" s="124">
        <v>3500000</v>
      </c>
      <c r="K173" s="120" t="str">
        <f>CONCATENATE(D850,D173, " Curncy")</f>
        <v>EUREUR Curncy</v>
      </c>
      <c r="L173" s="120">
        <f>IF(D173 = D850,1,_xll.BDP(K173,$L$11))</f>
        <v>1</v>
      </c>
      <c r="M173" s="288">
        <f>IF(D173 = D850,1,_xll.BDP(K173,$M$11)*L173)</f>
        <v>1</v>
      </c>
      <c r="N173" s="126">
        <f t="shared" si="86"/>
        <v>0</v>
      </c>
      <c r="O173" s="127">
        <f>N173 / AA773</f>
        <v>0</v>
      </c>
      <c r="P173" s="301">
        <f>N173 / AA850</f>
        <v>0</v>
      </c>
      <c r="Q173" s="128">
        <f t="shared" si="87"/>
        <v>0</v>
      </c>
      <c r="R173" s="129">
        <f>Q173 / AA773*100</f>
        <v>0</v>
      </c>
      <c r="S173" s="312">
        <f>Q173 / AA850*100</f>
        <v>0</v>
      </c>
      <c r="T173" s="129">
        <f t="shared" si="88"/>
        <v>0</v>
      </c>
      <c r="U173" s="312">
        <f t="shared" si="89"/>
        <v>0</v>
      </c>
      <c r="V173" s="120">
        <f t="shared" si="90"/>
        <v>1</v>
      </c>
      <c r="W173" s="120">
        <v>1</v>
      </c>
      <c r="X173" s="120">
        <v>1</v>
      </c>
      <c r="Y173" s="127">
        <f t="shared" si="91"/>
        <v>0</v>
      </c>
      <c r="Z173" s="127">
        <f t="shared" si="92"/>
        <v>0</v>
      </c>
      <c r="AA173" s="74"/>
      <c r="AB173" s="130">
        <v>0</v>
      </c>
      <c r="AC173" s="130">
        <f t="shared" si="93"/>
        <v>0</v>
      </c>
      <c r="AD173" s="177">
        <f t="shared" si="94"/>
        <v>0</v>
      </c>
      <c r="AE173" s="132">
        <v>3500000</v>
      </c>
      <c r="AF173" s="133">
        <f>IF(D173 = D850,1,_xll.BDP(K173,$AF$11)*L173)</f>
        <v>1</v>
      </c>
      <c r="AG173" s="134">
        <f>AC173*AE173*V173/AF173 / AI773</f>
        <v>0</v>
      </c>
      <c r="AH173" s="328">
        <f>AC173*AE173*V173/AF173 / AI850</f>
        <v>0</v>
      </c>
      <c r="AI173" s="77"/>
      <c r="AJ173" s="73"/>
      <c r="AK173" s="65"/>
    </row>
    <row r="174" spans="2:37" s="30" customFormat="1" ht="12" customHeight="1" x14ac:dyDescent="0.2">
      <c r="B174" s="120">
        <v>168</v>
      </c>
      <c r="C174" s="120" t="s">
        <v>706</v>
      </c>
      <c r="D174" s="120" t="str">
        <f>_xll.BDP(C174,$D$11)</f>
        <v>EUR</v>
      </c>
      <c r="E174" s="120" t="s">
        <v>1347</v>
      </c>
      <c r="F174" s="121">
        <f>_xll.BDP(C174,$F$11)</f>
        <v>93.92</v>
      </c>
      <c r="G174" s="121">
        <f>_xll.BDP(C174,$G$11)</f>
        <v>93.74</v>
      </c>
      <c r="H174" s="122">
        <f t="shared" si="84"/>
        <v>-0.18000000000000682</v>
      </c>
      <c r="I174" s="123">
        <f t="shared" si="85"/>
        <v>-0.19165247018740078</v>
      </c>
      <c r="J174" s="124">
        <v>0</v>
      </c>
      <c r="K174" s="120" t="str">
        <f>CONCATENATE(D850,D174, " Curncy")</f>
        <v>EUREUR Curncy</v>
      </c>
      <c r="L174" s="120">
        <f>IF(D174 = D850,1,_xll.BDP(K174,$L$11))</f>
        <v>1</v>
      </c>
      <c r="M174" s="288">
        <f>IF(D174 = D850,1,_xll.BDP(K174,$M$11)*L174)</f>
        <v>1</v>
      </c>
      <c r="N174" s="126">
        <f t="shared" si="86"/>
        <v>0</v>
      </c>
      <c r="O174" s="127">
        <f>N174 / AA773</f>
        <v>0</v>
      </c>
      <c r="P174" s="301">
        <f>N174 / AA850</f>
        <v>0</v>
      </c>
      <c r="Q174" s="128">
        <f t="shared" si="87"/>
        <v>0</v>
      </c>
      <c r="R174" s="129">
        <f>Q174 / AA773*100</f>
        <v>0</v>
      </c>
      <c r="S174" s="312">
        <f>Q174 / AA850*100</f>
        <v>0</v>
      </c>
      <c r="T174" s="129">
        <f t="shared" si="88"/>
        <v>0</v>
      </c>
      <c r="U174" s="312">
        <f t="shared" si="89"/>
        <v>0</v>
      </c>
      <c r="V174" s="120">
        <f t="shared" si="90"/>
        <v>1</v>
      </c>
      <c r="W174" s="120">
        <v>0</v>
      </c>
      <c r="X174" s="120">
        <v>1</v>
      </c>
      <c r="Y174" s="127">
        <f t="shared" si="91"/>
        <v>0</v>
      </c>
      <c r="Z174" s="127">
        <f t="shared" si="92"/>
        <v>0</v>
      </c>
      <c r="AA174" s="74"/>
      <c r="AB174" s="130">
        <f>_xll.BDH(C174,$AB$11,$D$1,$D$1)</f>
        <v>97.3</v>
      </c>
      <c r="AC174" s="130">
        <f t="shared" si="93"/>
        <v>-3.3799999999999955</v>
      </c>
      <c r="AD174" s="177">
        <f t="shared" si="94"/>
        <v>-3.4737923946556997</v>
      </c>
      <c r="AE174" s="132">
        <v>0</v>
      </c>
      <c r="AF174" s="133">
        <f>IF(D174 = D850,1,_xll.BDP(K174,$AF$11)*L174)</f>
        <v>1</v>
      </c>
      <c r="AG174" s="134">
        <f>AC174*AE174*V174/AF174 / AI773</f>
        <v>0</v>
      </c>
      <c r="AH174" s="328">
        <f>AC174*AE174*V174/AF174 / AI850</f>
        <v>0</v>
      </c>
      <c r="AI174" s="77"/>
      <c r="AJ174" s="73"/>
      <c r="AK174" s="65"/>
    </row>
    <row r="175" spans="2:37" s="30" customFormat="1" ht="12" customHeight="1" x14ac:dyDescent="0.2">
      <c r="B175" s="120">
        <v>42</v>
      </c>
      <c r="C175" s="120" t="s">
        <v>707</v>
      </c>
      <c r="D175" s="120" t="str">
        <f>_xll.BDP(C175,$D$11)</f>
        <v>EUR</v>
      </c>
      <c r="E175" s="120" t="s">
        <v>1348</v>
      </c>
      <c r="F175" s="121">
        <f>_xll.BDP(C175,$F$11)</f>
        <v>22.62</v>
      </c>
      <c r="G175" s="121">
        <f>_xll.BDP(C175,$G$11)</f>
        <v>22.48</v>
      </c>
      <c r="H175" s="122">
        <f t="shared" si="84"/>
        <v>-0.14000000000000057</v>
      </c>
      <c r="I175" s="123">
        <f t="shared" si="85"/>
        <v>-0.61892130857648353</v>
      </c>
      <c r="J175" s="124">
        <v>0</v>
      </c>
      <c r="K175" s="120" t="str">
        <f>CONCATENATE(D850,D175, " Curncy")</f>
        <v>EUREUR Curncy</v>
      </c>
      <c r="L175" s="120">
        <f>IF(D175 = D850,1,_xll.BDP(K175,$L$11))</f>
        <v>1</v>
      </c>
      <c r="M175" s="288">
        <f>IF(D175 = D850,1,_xll.BDP(K175,$M$11)*L175)</f>
        <v>1</v>
      </c>
      <c r="N175" s="126">
        <f t="shared" si="86"/>
        <v>0</v>
      </c>
      <c r="O175" s="127">
        <f>N175 / AA773</f>
        <v>0</v>
      </c>
      <c r="P175" s="301">
        <f>N175 / AA850</f>
        <v>0</v>
      </c>
      <c r="Q175" s="128">
        <f t="shared" si="87"/>
        <v>0</v>
      </c>
      <c r="R175" s="129">
        <f>Q175 / AA773*100</f>
        <v>0</v>
      </c>
      <c r="S175" s="312">
        <f>Q175 / AA850*100</f>
        <v>0</v>
      </c>
      <c r="T175" s="129">
        <f t="shared" si="88"/>
        <v>0</v>
      </c>
      <c r="U175" s="312">
        <f t="shared" si="89"/>
        <v>0</v>
      </c>
      <c r="V175" s="120">
        <f t="shared" si="90"/>
        <v>1</v>
      </c>
      <c r="W175" s="120">
        <v>0</v>
      </c>
      <c r="X175" s="120">
        <v>1</v>
      </c>
      <c r="Y175" s="127">
        <f t="shared" si="91"/>
        <v>0</v>
      </c>
      <c r="Z175" s="127">
        <f t="shared" si="92"/>
        <v>0</v>
      </c>
      <c r="AA175" s="74"/>
      <c r="AB175" s="130">
        <f>_xll.BDH(C175,$AB$11,$D$1,$D$1)</f>
        <v>22.54</v>
      </c>
      <c r="AC175" s="130">
        <f t="shared" si="93"/>
        <v>8.0000000000001847E-2</v>
      </c>
      <c r="AD175" s="177">
        <f t="shared" si="94"/>
        <v>0.35492457852707121</v>
      </c>
      <c r="AE175" s="132">
        <v>0</v>
      </c>
      <c r="AF175" s="133">
        <f>IF(D175 = D850,1,_xll.BDP(K175,$AF$11)*L175)</f>
        <v>1</v>
      </c>
      <c r="AG175" s="134">
        <f>AC175*AE175*V175/AF175 / AI773</f>
        <v>0</v>
      </c>
      <c r="AH175" s="328">
        <f>AC175*AE175*V175/AF175 / AI850</f>
        <v>0</v>
      </c>
      <c r="AI175" s="77"/>
      <c r="AJ175" s="73"/>
      <c r="AK175" s="65"/>
    </row>
    <row r="176" spans="2:37" s="30" customFormat="1" ht="12" customHeight="1" x14ac:dyDescent="0.2">
      <c r="B176" s="120">
        <v>2089</v>
      </c>
      <c r="C176" s="120" t="s">
        <v>708</v>
      </c>
      <c r="D176" s="120" t="str">
        <f>_xll.BDP(C176,$D$11)</f>
        <v>EUR</v>
      </c>
      <c r="E176" s="120" t="s">
        <v>738</v>
      </c>
      <c r="F176" s="121">
        <f>_xll.BDP(C176,$F$11)</f>
        <v>21.85</v>
      </c>
      <c r="G176" s="121">
        <f>_xll.BDP(C176,$G$11)</f>
        <v>21.77</v>
      </c>
      <c r="H176" s="122">
        <f t="shared" si="84"/>
        <v>-8.0000000000001847E-2</v>
      </c>
      <c r="I176" s="123">
        <f t="shared" si="85"/>
        <v>-0.36613272311213657</v>
      </c>
      <c r="J176" s="124">
        <v>0</v>
      </c>
      <c r="K176" s="120" t="str">
        <f>CONCATENATE(D850,D176, " Curncy")</f>
        <v>EUREUR Curncy</v>
      </c>
      <c r="L176" s="120">
        <f>IF(D176 = D850,1,_xll.BDP(K176,$L$11))</f>
        <v>1</v>
      </c>
      <c r="M176" s="288">
        <f>IF(D176 = D850,1,_xll.BDP(K176,$M$11)*L176)</f>
        <v>1</v>
      </c>
      <c r="N176" s="126">
        <f t="shared" si="86"/>
        <v>0</v>
      </c>
      <c r="O176" s="127">
        <f>N176 / AA773</f>
        <v>0</v>
      </c>
      <c r="P176" s="301">
        <f>N176 / AA850</f>
        <v>0</v>
      </c>
      <c r="Q176" s="128">
        <f t="shared" si="87"/>
        <v>0</v>
      </c>
      <c r="R176" s="129">
        <f>Q176 / AA773*100</f>
        <v>0</v>
      </c>
      <c r="S176" s="312">
        <f>Q176 / AA850*100</f>
        <v>0</v>
      </c>
      <c r="T176" s="129">
        <f t="shared" si="88"/>
        <v>0</v>
      </c>
      <c r="U176" s="312">
        <f t="shared" si="89"/>
        <v>0</v>
      </c>
      <c r="V176" s="120">
        <f t="shared" si="90"/>
        <v>1</v>
      </c>
      <c r="W176" s="120">
        <v>0</v>
      </c>
      <c r="X176" s="120">
        <v>1</v>
      </c>
      <c r="Y176" s="127">
        <f t="shared" si="91"/>
        <v>0</v>
      </c>
      <c r="Z176" s="127">
        <f t="shared" si="92"/>
        <v>0</v>
      </c>
      <c r="AA176" s="74"/>
      <c r="AB176" s="130">
        <f>_xll.BDH(C176,$AB$11,$D$1,$D$1)</f>
        <v>20.89</v>
      </c>
      <c r="AC176" s="130">
        <f t="shared" si="93"/>
        <v>0.96000000000000085</v>
      </c>
      <c r="AD176" s="177">
        <f t="shared" si="94"/>
        <v>4.5955002393489748</v>
      </c>
      <c r="AE176" s="132">
        <v>0</v>
      </c>
      <c r="AF176" s="133">
        <f>IF(D176 = D850,1,_xll.BDP(K176,$AF$11)*L176)</f>
        <v>1</v>
      </c>
      <c r="AG176" s="134">
        <f>AC176*AE176*V176/AF176 / AI773</f>
        <v>0</v>
      </c>
      <c r="AH176" s="328">
        <f>AC176*AE176*V176/AF176 / AI850</f>
        <v>0</v>
      </c>
      <c r="AI176" s="77"/>
      <c r="AJ176" s="73"/>
      <c r="AK176" s="65"/>
    </row>
    <row r="177" spans="1:37" s="30" customFormat="1" ht="12" customHeight="1" x14ac:dyDescent="0.2">
      <c r="B177" s="120">
        <v>2450</v>
      </c>
      <c r="C177" s="120" t="s">
        <v>181</v>
      </c>
      <c r="D177" s="120" t="str">
        <f>_xll.BDP(C177,$D$11)</f>
        <v>EUR</v>
      </c>
      <c r="E177" s="120" t="s">
        <v>397</v>
      </c>
      <c r="F177" s="121">
        <f>_xll.BDP(C177,$F$11)</f>
        <v>103.62</v>
      </c>
      <c r="G177" s="121">
        <f>_xll.BDP(C177,$G$11)</f>
        <v>103.66</v>
      </c>
      <c r="H177" s="122">
        <f t="shared" si="84"/>
        <v>3.9999999999992042E-2</v>
      </c>
      <c r="I177" s="123">
        <f t="shared" si="85"/>
        <v>3.8602586373279325E-2</v>
      </c>
      <c r="J177" s="124">
        <v>6438</v>
      </c>
      <c r="K177" s="120" t="str">
        <f>CONCATENATE(D850,D177, " Curncy")</f>
        <v>EUREUR Curncy</v>
      </c>
      <c r="L177" s="120">
        <f>IF(D177 = D850,1,_xll.BDP(K177,$L$11))</f>
        <v>1</v>
      </c>
      <c r="M177" s="288">
        <f>IF(D177 = D850,1,_xll.BDP(K177,$M$11)*L177)</f>
        <v>1</v>
      </c>
      <c r="N177" s="126">
        <f t="shared" si="86"/>
        <v>257.51999999994877</v>
      </c>
      <c r="O177" s="127">
        <f>N177 / AA773</f>
        <v>1.3537604584795007E-6</v>
      </c>
      <c r="P177" s="301">
        <f>N177 / AA850</f>
        <v>1.254033888987509E-6</v>
      </c>
      <c r="Q177" s="128">
        <f t="shared" si="87"/>
        <v>667363.07999999996</v>
      </c>
      <c r="R177" s="129">
        <f>Q177 / AA773*100</f>
        <v>0.35082702281503236</v>
      </c>
      <c r="S177" s="312">
        <f>Q177 / AA850*100</f>
        <v>0.32498288233117761</v>
      </c>
      <c r="T177" s="129">
        <f t="shared" si="88"/>
        <v>0</v>
      </c>
      <c r="U177" s="312">
        <f t="shared" si="89"/>
        <v>0.35082702281503236</v>
      </c>
      <c r="V177" s="120">
        <f t="shared" si="90"/>
        <v>1</v>
      </c>
      <c r="W177" s="120">
        <v>0</v>
      </c>
      <c r="X177" s="120">
        <v>1</v>
      </c>
      <c r="Y177" s="127">
        <f t="shared" si="91"/>
        <v>0</v>
      </c>
      <c r="Z177" s="127">
        <f t="shared" si="92"/>
        <v>1.3537604584795007E-6</v>
      </c>
      <c r="AA177" s="74"/>
      <c r="AB177" s="130">
        <f>_xll.BDH(C177,$AB$11,$D$1,$D$1)</f>
        <v>100.1</v>
      </c>
      <c r="AC177" s="130">
        <f t="shared" si="93"/>
        <v>3.5200000000000102</v>
      </c>
      <c r="AD177" s="177">
        <f t="shared" si="94"/>
        <v>3.5164835164835271</v>
      </c>
      <c r="AE177" s="132">
        <v>6438</v>
      </c>
      <c r="AF177" s="133">
        <f>IF(D177 = D850,1,_xll.BDP(K177,$AF$11)*L177)</f>
        <v>1</v>
      </c>
      <c r="AG177" s="134">
        <f>AC177*AE177*V177/AF177 / AI773</f>
        <v>1.1929391393316341E-4</v>
      </c>
      <c r="AH177" s="328">
        <f>AC177*AE177*V177/AF177 / AI850</f>
        <v>1.1050186993834623E-4</v>
      </c>
      <c r="AI177" s="77"/>
      <c r="AJ177" s="73"/>
      <c r="AK177" s="65"/>
    </row>
    <row r="178" spans="1:37" s="30" customFormat="1" ht="12" customHeight="1" x14ac:dyDescent="0.2">
      <c r="B178" s="120">
        <v>6735</v>
      </c>
      <c r="C178" s="120" t="s">
        <v>709</v>
      </c>
      <c r="D178" s="120" t="str">
        <f>_xll.BDP(C178,$D$11)</f>
        <v>EUR</v>
      </c>
      <c r="E178" s="120" t="s">
        <v>1349</v>
      </c>
      <c r="F178" s="121">
        <f>_xll.BDP(C178,$F$11)</f>
        <v>10.75</v>
      </c>
      <c r="G178" s="121">
        <f>_xll.BDP(C178,$G$11)</f>
        <v>10.83</v>
      </c>
      <c r="H178" s="122">
        <f t="shared" si="84"/>
        <v>8.0000000000000071E-2</v>
      </c>
      <c r="I178" s="123">
        <f t="shared" si="85"/>
        <v>0.74418604651162856</v>
      </c>
      <c r="J178" s="124">
        <v>0</v>
      </c>
      <c r="K178" s="120" t="str">
        <f>CONCATENATE(D850,D178, " Curncy")</f>
        <v>EUREUR Curncy</v>
      </c>
      <c r="L178" s="120">
        <f>IF(D178 = D850,1,_xll.BDP(K178,$L$11))</f>
        <v>1</v>
      </c>
      <c r="M178" s="288">
        <f>IF(D178 = D850,1,_xll.BDP(K178,$M$11)*L178)</f>
        <v>1</v>
      </c>
      <c r="N178" s="126">
        <f t="shared" si="86"/>
        <v>0</v>
      </c>
      <c r="O178" s="127">
        <f>N178 / AA773</f>
        <v>0</v>
      </c>
      <c r="P178" s="301">
        <f>N178 / AA850</f>
        <v>0</v>
      </c>
      <c r="Q178" s="128">
        <f t="shared" si="87"/>
        <v>0</v>
      </c>
      <c r="R178" s="129">
        <f>Q178 / AA773*100</f>
        <v>0</v>
      </c>
      <c r="S178" s="312">
        <f>Q178 / AA850*100</f>
        <v>0</v>
      </c>
      <c r="T178" s="129">
        <f t="shared" si="88"/>
        <v>0</v>
      </c>
      <c r="U178" s="312">
        <f t="shared" si="89"/>
        <v>0</v>
      </c>
      <c r="V178" s="120">
        <f t="shared" si="90"/>
        <v>1</v>
      </c>
      <c r="W178" s="120">
        <v>0</v>
      </c>
      <c r="X178" s="120">
        <v>1</v>
      </c>
      <c r="Y178" s="127">
        <f t="shared" si="91"/>
        <v>0</v>
      </c>
      <c r="Z178" s="127">
        <f t="shared" si="92"/>
        <v>0</v>
      </c>
      <c r="AA178" s="74"/>
      <c r="AB178" s="130">
        <f>_xll.BDH(C178,$AB$11,$D$1,$D$1)</f>
        <v>11.77</v>
      </c>
      <c r="AC178" s="130">
        <f t="shared" si="93"/>
        <v>-1.0199999999999996</v>
      </c>
      <c r="AD178" s="177">
        <f t="shared" si="94"/>
        <v>-8.666100254885297</v>
      </c>
      <c r="AE178" s="132">
        <v>0</v>
      </c>
      <c r="AF178" s="133">
        <f>IF(D178 = D850,1,_xll.BDP(K178,$AF$11)*L178)</f>
        <v>1</v>
      </c>
      <c r="AG178" s="134">
        <f>AC178*AE178*V178/AF178 / AI773</f>
        <v>0</v>
      </c>
      <c r="AH178" s="328">
        <f>AC178*AE178*V178/AF178 / AI850</f>
        <v>0</v>
      </c>
      <c r="AI178" s="77"/>
      <c r="AJ178" s="73"/>
      <c r="AK178" s="65"/>
    </row>
    <row r="179" spans="1:37" s="30" customFormat="1" ht="12" customHeight="1" x14ac:dyDescent="0.2">
      <c r="B179" s="120">
        <v>1178</v>
      </c>
      <c r="C179" s="120" t="s">
        <v>710</v>
      </c>
      <c r="D179" s="120" t="str">
        <f>_xll.BDP(C179,$D$11)</f>
        <v>EUR</v>
      </c>
      <c r="E179" s="120" t="s">
        <v>739</v>
      </c>
      <c r="F179" s="121">
        <f>_xll.BDP(C179,$F$11)</f>
        <v>111.98</v>
      </c>
      <c r="G179" s="121">
        <f>_xll.BDP(C179,$G$11)</f>
        <v>111.56</v>
      </c>
      <c r="H179" s="122">
        <f t="shared" si="84"/>
        <v>-0.42000000000000171</v>
      </c>
      <c r="I179" s="123">
        <f t="shared" si="85"/>
        <v>-0.37506697624575969</v>
      </c>
      <c r="J179" s="124">
        <v>0</v>
      </c>
      <c r="K179" s="120" t="str">
        <f>CONCATENATE(D850,D179, " Curncy")</f>
        <v>EUREUR Curncy</v>
      </c>
      <c r="L179" s="120">
        <f>IF(D179 = D850,1,_xll.BDP(K179,$L$11))</f>
        <v>1</v>
      </c>
      <c r="M179" s="288">
        <f>IF(D179 = D850,1,_xll.BDP(K179,$M$11)*L179)</f>
        <v>1</v>
      </c>
      <c r="N179" s="126">
        <f t="shared" si="86"/>
        <v>0</v>
      </c>
      <c r="O179" s="127">
        <f>N179 / AA773</f>
        <v>0</v>
      </c>
      <c r="P179" s="301">
        <f>N179 / AA850</f>
        <v>0</v>
      </c>
      <c r="Q179" s="128">
        <f t="shared" si="87"/>
        <v>0</v>
      </c>
      <c r="R179" s="129">
        <f>Q179 / AA773*100</f>
        <v>0</v>
      </c>
      <c r="S179" s="312">
        <f>Q179 / AA850*100</f>
        <v>0</v>
      </c>
      <c r="T179" s="129">
        <f t="shared" si="88"/>
        <v>0</v>
      </c>
      <c r="U179" s="312">
        <f t="shared" si="89"/>
        <v>0</v>
      </c>
      <c r="V179" s="120">
        <f t="shared" si="90"/>
        <v>1</v>
      </c>
      <c r="W179" s="120">
        <v>0</v>
      </c>
      <c r="X179" s="120">
        <v>1</v>
      </c>
      <c r="Y179" s="127">
        <f t="shared" si="91"/>
        <v>0</v>
      </c>
      <c r="Z179" s="127">
        <f t="shared" si="92"/>
        <v>0</v>
      </c>
      <c r="AA179" s="74"/>
      <c r="AB179" s="130">
        <f>_xll.BDH(C179,$AB$11,$D$1,$D$1)</f>
        <v>110.34</v>
      </c>
      <c r="AC179" s="130">
        <f t="shared" si="93"/>
        <v>1.6400000000000006</v>
      </c>
      <c r="AD179" s="177">
        <f t="shared" si="94"/>
        <v>1.4863150262824003</v>
      </c>
      <c r="AE179" s="132">
        <v>0</v>
      </c>
      <c r="AF179" s="133">
        <f>IF(D179 = D850,1,_xll.BDP(K179,$AF$11)*L179)</f>
        <v>1</v>
      </c>
      <c r="AG179" s="134">
        <f>AC179*AE179*V179/AF179 / AI773</f>
        <v>0</v>
      </c>
      <c r="AH179" s="328">
        <f>AC179*AE179*V179/AF179 / AI850</f>
        <v>0</v>
      </c>
      <c r="AI179" s="77"/>
      <c r="AJ179" s="73"/>
      <c r="AK179" s="65"/>
    </row>
    <row r="180" spans="1:37" s="30" customFormat="1" ht="12" customHeight="1" x14ac:dyDescent="0.2">
      <c r="B180" s="120">
        <v>27088</v>
      </c>
      <c r="C180" s="120" t="s">
        <v>441</v>
      </c>
      <c r="D180" s="120" t="str">
        <f>_xll.BDP(C180,$D$11)</f>
        <v>EUR</v>
      </c>
      <c r="E180" s="120" t="s">
        <v>442</v>
      </c>
      <c r="F180" s="121">
        <f>_xll.BDP(C180,$F$11)</f>
        <v>124.8</v>
      </c>
      <c r="G180" s="121">
        <f>_xll.BDP(C180,$G$11)</f>
        <v>123.5</v>
      </c>
      <c r="H180" s="122">
        <f t="shared" si="84"/>
        <v>-1.2999999999999972</v>
      </c>
      <c r="I180" s="123">
        <f t="shared" si="85"/>
        <v>-1.0416666666666643</v>
      </c>
      <c r="J180" s="124">
        <v>-44763</v>
      </c>
      <c r="K180" s="120" t="str">
        <f>CONCATENATE(D850,D180, " Curncy")</f>
        <v>EUREUR Curncy</v>
      </c>
      <c r="L180" s="120">
        <f>IF(D180 = D850,1,_xll.BDP(K180,$L$11))</f>
        <v>1</v>
      </c>
      <c r="M180" s="288">
        <f>IF(D180 = D850,1,_xll.BDP(K180,$M$11)*L180)</f>
        <v>1</v>
      </c>
      <c r="N180" s="126">
        <f t="shared" si="86"/>
        <v>58191.89999999987</v>
      </c>
      <c r="O180" s="127">
        <f>N180 / AA773</f>
        <v>3.0590980593277705E-4</v>
      </c>
      <c r="P180" s="301">
        <f>N180 / AA850</f>
        <v>2.8337455213026786E-4</v>
      </c>
      <c r="Q180" s="128">
        <f t="shared" si="87"/>
        <v>-5528230.5</v>
      </c>
      <c r="R180" s="129">
        <f>Q180 / AA773*100</f>
        <v>-2.9061431563613889</v>
      </c>
      <c r="S180" s="312">
        <f>Q180 / AA850*100</f>
        <v>-2.6920582452375506</v>
      </c>
      <c r="T180" s="129">
        <f t="shared" si="88"/>
        <v>-2.9061431563613889</v>
      </c>
      <c r="U180" s="312">
        <f t="shared" si="89"/>
        <v>0</v>
      </c>
      <c r="V180" s="120">
        <f t="shared" si="90"/>
        <v>1</v>
      </c>
      <c r="W180" s="120">
        <v>0</v>
      </c>
      <c r="X180" s="120">
        <v>1</v>
      </c>
      <c r="Y180" s="127">
        <f t="shared" si="91"/>
        <v>3.0590980593277705E-4</v>
      </c>
      <c r="Z180" s="127">
        <f t="shared" si="92"/>
        <v>0</v>
      </c>
      <c r="AA180" s="74"/>
      <c r="AB180" s="130">
        <f>_xll.BDH(C180,$AB$11,$D$1,$D$1)</f>
        <v>134</v>
      </c>
      <c r="AC180" s="130">
        <f t="shared" si="93"/>
        <v>-9.2000000000000028</v>
      </c>
      <c r="AD180" s="177">
        <f t="shared" si="94"/>
        <v>-6.8656716417910459</v>
      </c>
      <c r="AE180" s="132">
        <v>-44763</v>
      </c>
      <c r="AF180" s="133">
        <f>IF(D180 = D850,1,_xll.BDP(K180,$AF$11)*L180)</f>
        <v>1</v>
      </c>
      <c r="AG180" s="134">
        <f>AC180*AE180*V180/AF180 / AI773</f>
        <v>2.1678621571488556E-3</v>
      </c>
      <c r="AH180" s="328">
        <f>AC180*AE180*V180/AF180 / AI850</f>
        <v>2.0080892162507081E-3</v>
      </c>
      <c r="AI180" s="77"/>
      <c r="AJ180" s="73"/>
      <c r="AK180" s="65"/>
    </row>
    <row r="181" spans="1:37" s="30" customFormat="1" ht="12" customHeight="1" x14ac:dyDescent="0.2">
      <c r="B181" s="120">
        <v>1967</v>
      </c>
      <c r="C181" s="120" t="s">
        <v>711</v>
      </c>
      <c r="D181" s="120" t="str">
        <f>_xll.BDP(C181,$D$11)</f>
        <v>EUR</v>
      </c>
      <c r="E181" s="120" t="s">
        <v>1350</v>
      </c>
      <c r="F181" s="121">
        <f>_xll.BDP(C181,$F$11)</f>
        <v>42.5</v>
      </c>
      <c r="G181" s="121">
        <f>_xll.BDP(C181,$G$11)</f>
        <v>42.68</v>
      </c>
      <c r="H181" s="122">
        <f t="shared" si="84"/>
        <v>0.17999999999999972</v>
      </c>
      <c r="I181" s="123">
        <f t="shared" si="85"/>
        <v>0.42352941176470527</v>
      </c>
      <c r="J181" s="124">
        <v>0</v>
      </c>
      <c r="K181" s="120" t="str">
        <f>CONCATENATE(D850,D181, " Curncy")</f>
        <v>EUREUR Curncy</v>
      </c>
      <c r="L181" s="120">
        <f>IF(D181 = D850,1,_xll.BDP(K181,$L$11))</f>
        <v>1</v>
      </c>
      <c r="M181" s="288">
        <f>IF(D181 = D850,1,_xll.BDP(K181,$M$11)*L181)</f>
        <v>1</v>
      </c>
      <c r="N181" s="126">
        <f t="shared" si="86"/>
        <v>0</v>
      </c>
      <c r="O181" s="127">
        <f>N181 / AA773</f>
        <v>0</v>
      </c>
      <c r="P181" s="301">
        <f>N181 / AA850</f>
        <v>0</v>
      </c>
      <c r="Q181" s="128">
        <f t="shared" si="87"/>
        <v>0</v>
      </c>
      <c r="R181" s="129">
        <f>Q181 / AA773*100</f>
        <v>0</v>
      </c>
      <c r="S181" s="312">
        <f>Q181 / AA850*100</f>
        <v>0</v>
      </c>
      <c r="T181" s="129">
        <f t="shared" si="88"/>
        <v>0</v>
      </c>
      <c r="U181" s="312">
        <f t="shared" si="89"/>
        <v>0</v>
      </c>
      <c r="V181" s="120">
        <f t="shared" si="90"/>
        <v>1</v>
      </c>
      <c r="W181" s="120">
        <v>0</v>
      </c>
      <c r="X181" s="120">
        <v>1</v>
      </c>
      <c r="Y181" s="127">
        <f t="shared" si="91"/>
        <v>0</v>
      </c>
      <c r="Z181" s="127">
        <f t="shared" si="92"/>
        <v>0</v>
      </c>
      <c r="AA181" s="74"/>
      <c r="AB181" s="130">
        <f>_xll.BDH(C181,$AB$11,$D$1,$D$1)</f>
        <v>42.47</v>
      </c>
      <c r="AC181" s="130">
        <f t="shared" si="93"/>
        <v>3.0000000000001137E-2</v>
      </c>
      <c r="AD181" s="177">
        <f t="shared" si="94"/>
        <v>7.06380974805772E-2</v>
      </c>
      <c r="AE181" s="132">
        <v>0</v>
      </c>
      <c r="AF181" s="133">
        <f>IF(D181 = D850,1,_xll.BDP(K181,$AF$11)*L181)</f>
        <v>1</v>
      </c>
      <c r="AG181" s="134">
        <f>AC181*AE181*V181/AF181 / AI773</f>
        <v>0</v>
      </c>
      <c r="AH181" s="328">
        <f>AC181*AE181*V181/AF181 / AI850</f>
        <v>0</v>
      </c>
      <c r="AI181" s="77"/>
      <c r="AJ181" s="73"/>
      <c r="AK181" s="65"/>
    </row>
    <row r="182" spans="1:37" s="30" customFormat="1" ht="12" customHeight="1" x14ac:dyDescent="0.2">
      <c r="B182" s="120">
        <v>3209</v>
      </c>
      <c r="C182" s="120" t="s">
        <v>180</v>
      </c>
      <c r="D182" s="120" t="str">
        <f>_xll.BDP(C182,$D$11)</f>
        <v>EUR</v>
      </c>
      <c r="E182" s="120" t="s">
        <v>396</v>
      </c>
      <c r="F182" s="121">
        <f>_xll.BDP(C182,$F$11)</f>
        <v>11.84</v>
      </c>
      <c r="G182" s="121">
        <f>_xll.BDP(C182,$G$11)</f>
        <v>11.925000000000001</v>
      </c>
      <c r="H182" s="122">
        <f t="shared" si="84"/>
        <v>8.5000000000000853E-2</v>
      </c>
      <c r="I182" s="123">
        <f t="shared" si="85"/>
        <v>0.71790540540541259</v>
      </c>
      <c r="J182" s="124">
        <v>-141306</v>
      </c>
      <c r="K182" s="120" t="str">
        <f>CONCATENATE(D850,D182, " Curncy")</f>
        <v>EUREUR Curncy</v>
      </c>
      <c r="L182" s="120">
        <f>IF(D182 = D850,1,_xll.BDP(K182,$L$11))</f>
        <v>1</v>
      </c>
      <c r="M182" s="288">
        <f>IF(D182 = D850,1,_xll.BDP(K182,$M$11)*L182)</f>
        <v>1</v>
      </c>
      <c r="N182" s="126">
        <f t="shared" si="86"/>
        <v>-12011.01000000012</v>
      </c>
      <c r="O182" s="127">
        <f>N182 / AA773</f>
        <v>-6.3140845000020444E-5</v>
      </c>
      <c r="P182" s="301">
        <f>N182 / AA850</f>
        <v>-5.848949045111451E-5</v>
      </c>
      <c r="Q182" s="128">
        <f t="shared" si="87"/>
        <v>-1685074.05</v>
      </c>
      <c r="R182" s="129">
        <f>Q182 / AA773*100</f>
        <v>-0.88582891367674865</v>
      </c>
      <c r="S182" s="312">
        <f>Q182 / AA850*100</f>
        <v>-0.82057314544651005</v>
      </c>
      <c r="T182" s="129">
        <f t="shared" si="88"/>
        <v>-0.88582891367674865</v>
      </c>
      <c r="U182" s="312">
        <f t="shared" si="89"/>
        <v>0</v>
      </c>
      <c r="V182" s="120">
        <f t="shared" si="90"/>
        <v>1</v>
      </c>
      <c r="W182" s="120">
        <v>0</v>
      </c>
      <c r="X182" s="120">
        <v>1</v>
      </c>
      <c r="Y182" s="127">
        <f t="shared" si="91"/>
        <v>0</v>
      </c>
      <c r="Z182" s="127">
        <f t="shared" si="92"/>
        <v>0</v>
      </c>
      <c r="AA182" s="74"/>
      <c r="AB182" s="130">
        <f>_xll.BDH(C182,$AB$11,$D$1,$D$1)</f>
        <v>12.36</v>
      </c>
      <c r="AC182" s="130">
        <f t="shared" si="93"/>
        <v>-0.51999999999999957</v>
      </c>
      <c r="AD182" s="177">
        <f t="shared" si="94"/>
        <v>-4.2071197411003203</v>
      </c>
      <c r="AE182" s="132">
        <v>-141306</v>
      </c>
      <c r="AF182" s="133">
        <f>IF(D182 = D850,1,_xll.BDP(K182,$AF$11)*L182)</f>
        <v>1</v>
      </c>
      <c r="AG182" s="134">
        <f>AC182*AE182*V182/AF182 / AI773</f>
        <v>3.8680189963906391E-4</v>
      </c>
      <c r="AH182" s="328">
        <f>AC182*AE182*V182/AF182 / AI850</f>
        <v>3.5829433201234605E-4</v>
      </c>
      <c r="AI182" s="77"/>
      <c r="AJ182" s="73"/>
      <c r="AK182" s="65"/>
    </row>
    <row r="183" spans="1:37" s="30" customFormat="1" ht="12" customHeight="1" x14ac:dyDescent="0.2">
      <c r="B183" s="120">
        <v>829</v>
      </c>
      <c r="C183" s="120" t="s">
        <v>179</v>
      </c>
      <c r="D183" s="120" t="str">
        <f>_xll.BDP(C183,$D$11)</f>
        <v>EUR</v>
      </c>
      <c r="E183" s="120" t="s">
        <v>395</v>
      </c>
      <c r="F183" s="121">
        <f>_xll.BDP(C183,$F$11)</f>
        <v>19.91</v>
      </c>
      <c r="G183" s="121">
        <f>_xll.BDP(C183,$G$11)</f>
        <v>19.77</v>
      </c>
      <c r="H183" s="122">
        <f t="shared" si="84"/>
        <v>-0.14000000000000057</v>
      </c>
      <c r="I183" s="123">
        <f t="shared" si="85"/>
        <v>-0.70316423907584413</v>
      </c>
      <c r="J183" s="124">
        <v>-74000</v>
      </c>
      <c r="K183" s="120" t="str">
        <f>CONCATENATE(D850,D183, " Curncy")</f>
        <v>EUREUR Curncy</v>
      </c>
      <c r="L183" s="120">
        <f>IF(D183 = D850,1,_xll.BDP(K183,$L$11))</f>
        <v>1</v>
      </c>
      <c r="M183" s="288">
        <f>IF(D183 = D850,1,_xll.BDP(K183,$M$11)*L183)</f>
        <v>1</v>
      </c>
      <c r="N183" s="126">
        <f t="shared" si="86"/>
        <v>10360.000000000042</v>
      </c>
      <c r="O183" s="127">
        <f>N183 / AA773</f>
        <v>5.4461627639990964E-5</v>
      </c>
      <c r="P183" s="301">
        <f>N183 / AA850</f>
        <v>5.0449639212151408E-5</v>
      </c>
      <c r="Q183" s="128">
        <f t="shared" si="87"/>
        <v>-1462980</v>
      </c>
      <c r="R183" s="129">
        <f>Q183 / AA773*100</f>
        <v>-0.76907598460186932</v>
      </c>
      <c r="S183" s="312">
        <f>Q183 / AA850*100</f>
        <v>-0.71242097658873516</v>
      </c>
      <c r="T183" s="129">
        <f t="shared" si="88"/>
        <v>-0.76907598460186932</v>
      </c>
      <c r="U183" s="312">
        <f t="shared" si="89"/>
        <v>0</v>
      </c>
      <c r="V183" s="120">
        <f t="shared" si="90"/>
        <v>1</v>
      </c>
      <c r="W183" s="120">
        <v>0</v>
      </c>
      <c r="X183" s="120">
        <v>1</v>
      </c>
      <c r="Y183" s="127">
        <f t="shared" si="91"/>
        <v>5.4461627639990964E-5</v>
      </c>
      <c r="Z183" s="127">
        <f t="shared" si="92"/>
        <v>0</v>
      </c>
      <c r="AA183" s="74"/>
      <c r="AB183" s="130">
        <f>_xll.BDH(C183,$AB$11,$D$1,$D$1)</f>
        <v>20.3</v>
      </c>
      <c r="AC183" s="130">
        <f t="shared" si="93"/>
        <v>-0.39000000000000057</v>
      </c>
      <c r="AD183" s="177">
        <f t="shared" si="94"/>
        <v>-1.921182266009855</v>
      </c>
      <c r="AE183" s="132">
        <v>-74000</v>
      </c>
      <c r="AF183" s="133">
        <f>IF(D183 = D850,1,_xll.BDP(K183,$AF$11)*L183)</f>
        <v>1</v>
      </c>
      <c r="AG183" s="134">
        <f>AC183*AE183*V183/AF183 / AI773</f>
        <v>1.5192210826127763E-4</v>
      </c>
      <c r="AH183" s="328">
        <f>AC183*AE183*V183/AF183 / AI850</f>
        <v>1.4072534376944541E-4</v>
      </c>
      <c r="AI183" s="77"/>
      <c r="AJ183" s="73"/>
      <c r="AK183" s="65"/>
    </row>
    <row r="184" spans="1:37" s="30" customFormat="1" ht="12" customHeight="1" x14ac:dyDescent="0.2">
      <c r="B184" s="120">
        <v>363</v>
      </c>
      <c r="C184" s="120" t="s">
        <v>712</v>
      </c>
      <c r="D184" s="120" t="str">
        <f>_xll.BDP(C184,$D$11)</f>
        <v>EUR</v>
      </c>
      <c r="E184" s="120" t="s">
        <v>740</v>
      </c>
      <c r="F184" s="121">
        <f>_xll.BDP(C184,$F$11)</f>
        <v>15.885</v>
      </c>
      <c r="G184" s="121">
        <f>_xll.BDP(C184,$G$11)</f>
        <v>15.96</v>
      </c>
      <c r="H184" s="122">
        <f t="shared" si="84"/>
        <v>7.5000000000001066E-2</v>
      </c>
      <c r="I184" s="123">
        <f t="shared" si="85"/>
        <v>0.47214353163362338</v>
      </c>
      <c r="J184" s="124">
        <v>0</v>
      </c>
      <c r="K184" s="120" t="str">
        <f>CONCATENATE(D850,D184, " Curncy")</f>
        <v>EUREUR Curncy</v>
      </c>
      <c r="L184" s="120">
        <f>IF(D184 = D850,1,_xll.BDP(K184,$L$11))</f>
        <v>1</v>
      </c>
      <c r="M184" s="288">
        <f>IF(D184 = D850,1,_xll.BDP(K184,$M$11)*L184)</f>
        <v>1</v>
      </c>
      <c r="N184" s="126">
        <f t="shared" si="86"/>
        <v>0</v>
      </c>
      <c r="O184" s="127">
        <f>N184 / AA773</f>
        <v>0</v>
      </c>
      <c r="P184" s="301">
        <f>N184 / AA850</f>
        <v>0</v>
      </c>
      <c r="Q184" s="128">
        <f t="shared" si="87"/>
        <v>0</v>
      </c>
      <c r="R184" s="129">
        <f>Q184 / AA773*100</f>
        <v>0</v>
      </c>
      <c r="S184" s="312">
        <f>Q184 / AA850*100</f>
        <v>0</v>
      </c>
      <c r="T184" s="129">
        <f t="shared" si="88"/>
        <v>0</v>
      </c>
      <c r="U184" s="312">
        <f t="shared" si="89"/>
        <v>0</v>
      </c>
      <c r="V184" s="120">
        <f t="shared" si="90"/>
        <v>1</v>
      </c>
      <c r="W184" s="120">
        <v>0</v>
      </c>
      <c r="X184" s="120">
        <v>1</v>
      </c>
      <c r="Y184" s="127">
        <f t="shared" si="91"/>
        <v>0</v>
      </c>
      <c r="Z184" s="127">
        <f t="shared" si="92"/>
        <v>0</v>
      </c>
      <c r="AA184" s="74"/>
      <c r="AB184" s="130">
        <f>_xll.BDH(C184,$AB$11,$D$1,$D$1)</f>
        <v>17.09</v>
      </c>
      <c r="AC184" s="130">
        <f t="shared" si="93"/>
        <v>-1.2050000000000001</v>
      </c>
      <c r="AD184" s="177">
        <f t="shared" si="94"/>
        <v>-7.0509069631363372</v>
      </c>
      <c r="AE184" s="132">
        <v>0</v>
      </c>
      <c r="AF184" s="133">
        <f>IF(D184 = D850,1,_xll.BDP(K184,$AF$11)*L184)</f>
        <v>1</v>
      </c>
      <c r="AG184" s="134">
        <f>AC184*AE184*V184/AF184 / AI773</f>
        <v>0</v>
      </c>
      <c r="AH184" s="328">
        <f>AC184*AE184*V184/AF184 / AI850</f>
        <v>0</v>
      </c>
      <c r="AI184" s="77"/>
      <c r="AJ184" s="73"/>
      <c r="AK184" s="65"/>
    </row>
    <row r="185" spans="1:37" s="30" customFormat="1" ht="12" customHeight="1" x14ac:dyDescent="0.2">
      <c r="B185" s="120">
        <v>24720</v>
      </c>
      <c r="C185" s="120" t="s">
        <v>178</v>
      </c>
      <c r="D185" s="120" t="str">
        <f>_xll.BDP(C185,$D$11)</f>
        <v>EUR</v>
      </c>
      <c r="E185" s="120" t="s">
        <v>394</v>
      </c>
      <c r="F185" s="121">
        <f>_xll.BDP(C185,$F$11)</f>
        <v>26.32</v>
      </c>
      <c r="G185" s="121">
        <f>_xll.BDP(C185,$G$11)</f>
        <v>25.85</v>
      </c>
      <c r="H185" s="122">
        <f t="shared" si="84"/>
        <v>-0.46999999999999886</v>
      </c>
      <c r="I185" s="123">
        <f t="shared" si="85"/>
        <v>-1.7857142857142814</v>
      </c>
      <c r="J185" s="124">
        <v>176946</v>
      </c>
      <c r="K185" s="120" t="str">
        <f>CONCATENATE(D850,D185, " Curncy")</f>
        <v>EUREUR Curncy</v>
      </c>
      <c r="L185" s="120">
        <f>IF(D185 = D850,1,_xll.BDP(K185,$L$11))</f>
        <v>1</v>
      </c>
      <c r="M185" s="288">
        <f>IF(D185 = D850,1,_xll.BDP(K185,$M$11)*L185)</f>
        <v>1</v>
      </c>
      <c r="N185" s="126">
        <f t="shared" si="86"/>
        <v>-83164.619999999792</v>
      </c>
      <c r="O185" s="127">
        <f>N185 / AA773</f>
        <v>-4.3718924394414244E-4</v>
      </c>
      <c r="P185" s="301">
        <f>N185 / AA850</f>
        <v>-4.0498311527178028E-4</v>
      </c>
      <c r="Q185" s="128">
        <f t="shared" si="87"/>
        <v>4574054.1000000006</v>
      </c>
      <c r="R185" s="129">
        <f>Q185 / AA773*100</f>
        <v>2.40454084169279</v>
      </c>
      <c r="S185" s="312">
        <f>Q185 / AA850*100</f>
        <v>2.2274071339947974</v>
      </c>
      <c r="T185" s="129">
        <f t="shared" si="88"/>
        <v>0</v>
      </c>
      <c r="U185" s="312">
        <f t="shared" si="89"/>
        <v>2.40454084169279</v>
      </c>
      <c r="V185" s="120">
        <f t="shared" si="90"/>
        <v>1</v>
      </c>
      <c r="W185" s="120">
        <v>0</v>
      </c>
      <c r="X185" s="120">
        <v>1</v>
      </c>
      <c r="Y185" s="127">
        <f t="shared" si="91"/>
        <v>0</v>
      </c>
      <c r="Z185" s="127">
        <f t="shared" si="92"/>
        <v>0</v>
      </c>
      <c r="AA185" s="74"/>
      <c r="AB185" s="130">
        <f>_xll.BDH(C185,$AB$11,$D$1,$D$1)</f>
        <v>24.95</v>
      </c>
      <c r="AC185" s="130">
        <f t="shared" si="93"/>
        <v>1.370000000000001</v>
      </c>
      <c r="AD185" s="177">
        <f t="shared" si="94"/>
        <v>5.4909819639278599</v>
      </c>
      <c r="AE185" s="132">
        <v>176946</v>
      </c>
      <c r="AF185" s="133">
        <f>IF(D185 = D850,1,_xll.BDP(K185,$AF$11)*L185)</f>
        <v>1</v>
      </c>
      <c r="AG185" s="134">
        <f>AC185*AE185*V185/AF185 / AI773</f>
        <v>1.2761037018263345E-3</v>
      </c>
      <c r="AH185" s="328">
        <f>AC185*AE185*V185/AF185 / AI850</f>
        <v>1.1820539760817993E-3</v>
      </c>
      <c r="AI185" s="77"/>
      <c r="AJ185" s="73"/>
      <c r="AK185" s="65"/>
    </row>
    <row r="186" spans="1:37" s="30" customFormat="1" ht="12" customHeight="1" x14ac:dyDescent="0.2">
      <c r="B186" s="120">
        <v>575</v>
      </c>
      <c r="C186" s="120" t="s">
        <v>713</v>
      </c>
      <c r="D186" s="120" t="str">
        <f>_xll.BDP(C186,$D$11)</f>
        <v>EUR</v>
      </c>
      <c r="E186" s="120" t="s">
        <v>741</v>
      </c>
      <c r="F186" s="121">
        <f>_xll.BDP(C186,$F$11)</f>
        <v>138.69999999999999</v>
      </c>
      <c r="G186" s="121">
        <f>_xll.BDP(C186,$G$11)</f>
        <v>136.30000000000001</v>
      </c>
      <c r="H186" s="122">
        <f t="shared" si="84"/>
        <v>-2.3999999999999773</v>
      </c>
      <c r="I186" s="123">
        <f t="shared" si="85"/>
        <v>-1.7303532804614112</v>
      </c>
      <c r="J186" s="124">
        <v>0</v>
      </c>
      <c r="K186" s="120" t="str">
        <f>CONCATENATE(D850,D186, " Curncy")</f>
        <v>EUREUR Curncy</v>
      </c>
      <c r="L186" s="120">
        <f>IF(D186 = D850,1,_xll.BDP(K186,$L$11))</f>
        <v>1</v>
      </c>
      <c r="M186" s="288">
        <f>IF(D186 = D850,1,_xll.BDP(K186,$M$11)*L186)</f>
        <v>1</v>
      </c>
      <c r="N186" s="126">
        <f t="shared" si="86"/>
        <v>0</v>
      </c>
      <c r="O186" s="127">
        <f>N186 / AA773</f>
        <v>0</v>
      </c>
      <c r="P186" s="301">
        <f>N186 / AA850</f>
        <v>0</v>
      </c>
      <c r="Q186" s="128">
        <f t="shared" si="87"/>
        <v>0</v>
      </c>
      <c r="R186" s="129">
        <f>Q186 / AA773*100</f>
        <v>0</v>
      </c>
      <c r="S186" s="312">
        <f>Q186 / AA850*100</f>
        <v>0</v>
      </c>
      <c r="T186" s="129">
        <f t="shared" si="88"/>
        <v>0</v>
      </c>
      <c r="U186" s="312">
        <f t="shared" si="89"/>
        <v>0</v>
      </c>
      <c r="V186" s="120">
        <f t="shared" si="90"/>
        <v>1</v>
      </c>
      <c r="W186" s="120">
        <v>0</v>
      </c>
      <c r="X186" s="120">
        <v>1</v>
      </c>
      <c r="Y186" s="127">
        <f t="shared" si="91"/>
        <v>0</v>
      </c>
      <c r="Z186" s="127">
        <f t="shared" si="92"/>
        <v>0</v>
      </c>
      <c r="AA186" s="74"/>
      <c r="AB186" s="130">
        <f>_xll.BDH(C186,$AB$11,$D$1,$D$1)</f>
        <v>142.1</v>
      </c>
      <c r="AC186" s="130">
        <f t="shared" si="93"/>
        <v>-3.4000000000000057</v>
      </c>
      <c r="AD186" s="177">
        <f t="shared" si="94"/>
        <v>-2.3926812104152049</v>
      </c>
      <c r="AE186" s="132">
        <v>0</v>
      </c>
      <c r="AF186" s="133">
        <f>IF(D186 = D850,1,_xll.BDP(K186,$AF$11)*L186)</f>
        <v>1</v>
      </c>
      <c r="AG186" s="134">
        <f>AC186*AE186*V186/AF186 / AI773</f>
        <v>0</v>
      </c>
      <c r="AH186" s="328">
        <f>AC186*AE186*V186/AF186 / AI850</f>
        <v>0</v>
      </c>
      <c r="AI186" s="77"/>
      <c r="AJ186" s="73"/>
      <c r="AK186" s="65"/>
    </row>
    <row r="187" spans="1:37" s="30" customFormat="1" ht="12" customHeight="1" x14ac:dyDescent="0.2">
      <c r="B187" s="120">
        <v>10361</v>
      </c>
      <c r="C187" s="120" t="s">
        <v>177</v>
      </c>
      <c r="D187" s="120" t="str">
        <f>_xll.BDP(C187,$D$11)</f>
        <v>EUR</v>
      </c>
      <c r="E187" s="120" t="s">
        <v>393</v>
      </c>
      <c r="F187" s="121">
        <f>_xll.BDP(C187,$F$11)</f>
        <v>124.25</v>
      </c>
      <c r="G187" s="121">
        <f>_xll.BDP(C187,$G$11)</f>
        <v>123.45</v>
      </c>
      <c r="H187" s="122">
        <f t="shared" si="84"/>
        <v>-0.79999999999999716</v>
      </c>
      <c r="I187" s="123">
        <f t="shared" si="85"/>
        <v>-0.64386317907444446</v>
      </c>
      <c r="J187" s="124">
        <v>-12600</v>
      </c>
      <c r="K187" s="120" t="str">
        <f>CONCATENATE(D850,D187, " Curncy")</f>
        <v>EUREUR Curncy</v>
      </c>
      <c r="L187" s="120">
        <f>IF(D187 = D850,1,_xll.BDP(K187,$L$11))</f>
        <v>1</v>
      </c>
      <c r="M187" s="288">
        <f>IF(D187 = D850,1,_xll.BDP(K187,$M$11)*L187)</f>
        <v>1</v>
      </c>
      <c r="N187" s="126">
        <f t="shared" si="86"/>
        <v>10079.999999999964</v>
      </c>
      <c r="O187" s="127">
        <f>N187 / AA773</f>
        <v>5.2989691757828642E-5</v>
      </c>
      <c r="P187" s="301">
        <f>N187 / AA850</f>
        <v>4.9086135449660457E-5</v>
      </c>
      <c r="Q187" s="128">
        <f t="shared" si="87"/>
        <v>-1555470</v>
      </c>
      <c r="R187" s="129">
        <f>Q187 / AA773*100</f>
        <v>-0.81769718093799626</v>
      </c>
      <c r="S187" s="312">
        <f>Q187 / AA850*100</f>
        <v>-0.75746042765757571</v>
      </c>
      <c r="T187" s="129">
        <f t="shared" si="88"/>
        <v>-0.81769718093799626</v>
      </c>
      <c r="U187" s="312">
        <f t="shared" si="89"/>
        <v>0</v>
      </c>
      <c r="V187" s="120">
        <f t="shared" si="90"/>
        <v>1</v>
      </c>
      <c r="W187" s="120">
        <v>0</v>
      </c>
      <c r="X187" s="120">
        <v>1</v>
      </c>
      <c r="Y187" s="127">
        <f t="shared" si="91"/>
        <v>5.2989691757828642E-5</v>
      </c>
      <c r="Z187" s="127">
        <f t="shared" si="92"/>
        <v>0</v>
      </c>
      <c r="AA187" s="74"/>
      <c r="AB187" s="130">
        <f>_xll.BDH(C187,$AB$11,$D$1,$D$1)</f>
        <v>122.7</v>
      </c>
      <c r="AC187" s="130">
        <f t="shared" si="93"/>
        <v>1.5499999999999972</v>
      </c>
      <c r="AD187" s="177">
        <f t="shared" si="94"/>
        <v>1.2632436837815788</v>
      </c>
      <c r="AE187" s="132">
        <v>-12600</v>
      </c>
      <c r="AF187" s="133">
        <f>IF(D187 = D850,1,_xll.BDP(K187,$AF$11)*L187)</f>
        <v>1</v>
      </c>
      <c r="AG187" s="134">
        <f>AC187*AE187*V187/AF187 / AI773</f>
        <v>-1.0280799633897235E-4</v>
      </c>
      <c r="AH187" s="328">
        <f>AC187*AE187*V187/AF187 / AI850</f>
        <v>-9.5230975877243931E-5</v>
      </c>
      <c r="AI187" s="77"/>
      <c r="AJ187" s="73"/>
      <c r="AK187" s="65"/>
    </row>
    <row r="188" spans="1:37" s="30" customFormat="1" ht="12" customHeight="1" x14ac:dyDescent="0.2">
      <c r="B188" s="120">
        <v>19393</v>
      </c>
      <c r="C188" s="120" t="s">
        <v>176</v>
      </c>
      <c r="D188" s="120" t="str">
        <f>_xll.BDP(C188,$D$11)</f>
        <v>EUR</v>
      </c>
      <c r="E188" s="120" t="s">
        <v>296</v>
      </c>
      <c r="F188" s="121">
        <f>_xll.BDP(C188,$F$11)</f>
        <v>191.3</v>
      </c>
      <c r="G188" s="121">
        <f>_xll.BDP(C188,$G$11)</f>
        <v>195.95</v>
      </c>
      <c r="H188" s="122">
        <f t="shared" si="84"/>
        <v>4.6499999999999773</v>
      </c>
      <c r="I188" s="123">
        <f t="shared" si="85"/>
        <v>2.4307370622059472</v>
      </c>
      <c r="J188" s="124">
        <v>0</v>
      </c>
      <c r="K188" s="120" t="str">
        <f>CONCATENATE(D850,D188, " Curncy")</f>
        <v>EUREUR Curncy</v>
      </c>
      <c r="L188" s="120">
        <f>IF(D188 = D850,1,_xll.BDP(K188,$L$11))</f>
        <v>1</v>
      </c>
      <c r="M188" s="288">
        <f>IF(D188 = D850,1,_xll.BDP(K188,$M$11)*L188)</f>
        <v>1</v>
      </c>
      <c r="N188" s="126">
        <f t="shared" si="86"/>
        <v>0</v>
      </c>
      <c r="O188" s="127">
        <f>N188 / AA773</f>
        <v>0</v>
      </c>
      <c r="P188" s="301">
        <f>N188 / AA850</f>
        <v>0</v>
      </c>
      <c r="Q188" s="128">
        <f t="shared" si="87"/>
        <v>0</v>
      </c>
      <c r="R188" s="129">
        <f>Q188 / AA773*100</f>
        <v>0</v>
      </c>
      <c r="S188" s="312">
        <f>Q188 / AA850*100</f>
        <v>0</v>
      </c>
      <c r="T188" s="129">
        <f t="shared" si="88"/>
        <v>0</v>
      </c>
      <c r="U188" s="312">
        <f t="shared" si="89"/>
        <v>0</v>
      </c>
      <c r="V188" s="120">
        <f t="shared" si="90"/>
        <v>1</v>
      </c>
      <c r="W188" s="120">
        <v>0</v>
      </c>
      <c r="X188" s="120">
        <v>1</v>
      </c>
      <c r="Y188" s="127">
        <f t="shared" si="91"/>
        <v>0</v>
      </c>
      <c r="Z188" s="127">
        <f t="shared" si="92"/>
        <v>0</v>
      </c>
      <c r="AA188" s="74"/>
      <c r="AB188" s="130">
        <f>_xll.BDH(C188,$AB$11,$D$1,$D$1)</f>
        <v>169.8</v>
      </c>
      <c r="AC188" s="130">
        <f t="shared" si="93"/>
        <v>21.5</v>
      </c>
      <c r="AD188" s="177">
        <f t="shared" si="94"/>
        <v>12.661955241460539</v>
      </c>
      <c r="AE188" s="132">
        <v>0</v>
      </c>
      <c r="AF188" s="133">
        <f>IF(D188 = D850,1,_xll.BDP(K188,$AF$11)*L188)</f>
        <v>1</v>
      </c>
      <c r="AG188" s="134">
        <f>AC188*AE188*V188/AF188 / AI773</f>
        <v>0</v>
      </c>
      <c r="AH188" s="328">
        <f>AC188*AE188*V188/AF188 / AI850</f>
        <v>0</v>
      </c>
      <c r="AI188" s="77"/>
      <c r="AJ188" s="73"/>
      <c r="AK188" s="65"/>
    </row>
    <row r="189" spans="1:37" s="30" customFormat="1" ht="12" customHeight="1" x14ac:dyDescent="0.2">
      <c r="A189" s="102" t="s">
        <v>288</v>
      </c>
      <c r="B189" s="102"/>
      <c r="C189" s="102"/>
      <c r="D189" s="102"/>
      <c r="E189" s="102" t="s">
        <v>175</v>
      </c>
      <c r="F189" s="136"/>
      <c r="G189" s="136"/>
      <c r="H189" s="137"/>
      <c r="I189" s="138"/>
      <c r="J189" s="139"/>
      <c r="K189" s="102"/>
      <c r="L189" s="102"/>
      <c r="M189" s="289"/>
      <c r="N189" s="158">
        <f t="shared" ref="N189:U189" si="95" xml:space="preserve"> SUM(N142:N188)</f>
        <v>110948.06000000064</v>
      </c>
      <c r="O189" s="140">
        <f t="shared" si="95"/>
        <v>5.8324439489376332E-4</v>
      </c>
      <c r="P189" s="302">
        <f t="shared" si="95"/>
        <v>5.4027891875368136E-4</v>
      </c>
      <c r="Q189" s="141">
        <f t="shared" si="95"/>
        <v>-20342652.239999998</v>
      </c>
      <c r="R189" s="142">
        <f t="shared" si="95"/>
        <v>-10.693957060856212</v>
      </c>
      <c r="S189" s="313">
        <f t="shared" si="95"/>
        <v>-9.9061724529561719</v>
      </c>
      <c r="T189" s="142">
        <f t="shared" si="95"/>
        <v>-13.51536610436775</v>
      </c>
      <c r="U189" s="313">
        <f t="shared" si="95"/>
        <v>2.8214090435115371</v>
      </c>
      <c r="V189" s="102"/>
      <c r="W189" s="102"/>
      <c r="X189" s="102"/>
      <c r="Y189" s="143">
        <f xml:space="preserve"> SUM(Y142:Y188)</f>
        <v>1.110362034680836E-3</v>
      </c>
      <c r="Z189" s="143">
        <f xml:space="preserve"> SUM(Z142:Z188)</f>
        <v>1.3537604584795007E-6</v>
      </c>
      <c r="AA189" s="102"/>
      <c r="AB189" s="144"/>
      <c r="AC189" s="144"/>
      <c r="AD189" s="178"/>
      <c r="AE189" s="145"/>
      <c r="AF189" s="146"/>
      <c r="AG189" s="147">
        <f xml:space="preserve"> SUM(AG142:AG188)</f>
        <v>4.4693634969919203E-3</v>
      </c>
      <c r="AH189" s="329">
        <f xml:space="preserve"> SUM(AH142:AH188)</f>
        <v>4.1399683149678096E-3</v>
      </c>
      <c r="AI189" s="208"/>
      <c r="AJ189" s="73"/>
      <c r="AK189" s="65"/>
    </row>
    <row r="190" spans="1:37" s="30" customFormat="1" ht="12" customHeight="1" x14ac:dyDescent="0.2">
      <c r="A190" s="12"/>
      <c r="B190" s="34"/>
      <c r="C190" s="86"/>
      <c r="D190" s="12"/>
      <c r="E190" s="88"/>
      <c r="F190" s="89"/>
      <c r="G190" s="89"/>
      <c r="H190" s="90"/>
      <c r="I190" s="91"/>
      <c r="J190" s="21"/>
      <c r="K190" s="34"/>
      <c r="L190" s="34"/>
      <c r="M190" s="290"/>
      <c r="N190" s="92"/>
      <c r="O190" s="57"/>
      <c r="P190" s="303"/>
      <c r="Q190" s="92"/>
      <c r="R190" s="78"/>
      <c r="S190" s="316"/>
      <c r="T190" s="160"/>
      <c r="U190" s="324"/>
      <c r="V190" s="27"/>
      <c r="W190" s="12"/>
      <c r="X190" s="12"/>
      <c r="Y190" s="93"/>
      <c r="Z190" s="93"/>
      <c r="AA190" s="94"/>
      <c r="AB190" s="95"/>
      <c r="AC190" s="95"/>
      <c r="AD190" s="96"/>
      <c r="AE190" s="95"/>
      <c r="AF190" s="97"/>
      <c r="AG190" s="98"/>
      <c r="AH190" s="332"/>
      <c r="AI190" s="77"/>
      <c r="AJ190" s="73"/>
      <c r="AK190" s="65"/>
    </row>
    <row r="191" spans="1:37" s="30" customFormat="1" ht="12" customHeight="1" x14ac:dyDescent="0.2">
      <c r="A191" s="12"/>
      <c r="B191" s="120">
        <v>6948</v>
      </c>
      <c r="C191" s="120" t="s">
        <v>445</v>
      </c>
      <c r="D191" s="120" t="str">
        <f>_xll.BDP(C191,$D$11)</f>
        <v>EUR</v>
      </c>
      <c r="E191" s="120" t="s">
        <v>446</v>
      </c>
      <c r="F191" s="121">
        <f>_xll.BDP(C191,$F$11)</f>
        <v>1.5820000000000001</v>
      </c>
      <c r="G191" s="121">
        <f>_xll.BDP(C191,$G$11)</f>
        <v>1.5209999999999999</v>
      </c>
      <c r="H191" s="122">
        <f>IF(OR(OR(G191="#N/A N/A",G191="#N/A Real Time"),OR(F191="#N/A N/A",F191="#N/A Real Time")),0,  G191 - F191)</f>
        <v>-6.1000000000000165E-2</v>
      </c>
      <c r="I191" s="123">
        <f>IF(OR(F191=0,F191="#N/A N/A"),0,H191 / F191*100)</f>
        <v>-3.8558786346397067</v>
      </c>
      <c r="J191" s="124">
        <v>0</v>
      </c>
      <c r="K191" s="120" t="str">
        <f>CONCATENATE(D850,D191, " Curncy")</f>
        <v>EUREUR Curncy</v>
      </c>
      <c r="L191" s="120">
        <f>IF(D191 = D850,1,_xll.BDP(K191,$L$11))</f>
        <v>1</v>
      </c>
      <c r="M191" s="288">
        <f>IF(D191 = D850,1,_xll.BDP(K191,$M$11)*L191)</f>
        <v>1</v>
      </c>
      <c r="N191" s="126">
        <f>H191*J191*V191/M191</f>
        <v>0</v>
      </c>
      <c r="O191" s="127">
        <f>N191 / AA773</f>
        <v>0</v>
      </c>
      <c r="P191" s="301">
        <f>N191 / AA850</f>
        <v>0</v>
      </c>
      <c r="Q191" s="128">
        <f>IF(J191=0,0,G191*J191*V191/M191)</f>
        <v>0</v>
      </c>
      <c r="R191" s="129">
        <f>Q191 / AA773*100</f>
        <v>0</v>
      </c>
      <c r="S191" s="312">
        <f>Q191 / AA850*100</f>
        <v>0</v>
      </c>
      <c r="T191" s="129">
        <f>IF(S191&lt;0,R191,0)</f>
        <v>0</v>
      </c>
      <c r="U191" s="312">
        <f>IF(S191&gt;0,R191,0)</f>
        <v>0</v>
      </c>
      <c r="V191" s="120">
        <f>IF(EXACT(D191,UPPER(D191)),1,0.01)/X191</f>
        <v>1</v>
      </c>
      <c r="W191" s="120">
        <v>0</v>
      </c>
      <c r="X191" s="120">
        <v>1</v>
      </c>
      <c r="Y191" s="127">
        <f>IF(AND(S191&lt;0,O191&gt;0),O191,0)</f>
        <v>0</v>
      </c>
      <c r="Z191" s="127">
        <f>IF(AND(S191&gt;0,O191&gt;0),O191,0)</f>
        <v>0</v>
      </c>
      <c r="AA191" s="94"/>
      <c r="AB191" s="130">
        <f>_xll.BDH(C191,$AB$11,$D$1,$D$1)</f>
        <v>1.6480000000000001</v>
      </c>
      <c r="AC191" s="130">
        <f>IF(OR(OR(F191="#N/A N/A",F191="#N/A Real Time"),OR(AB191="#N/A N/A",AB191="#N/A Real Time")),0,  F191 - AB191)</f>
        <v>-6.6000000000000059E-2</v>
      </c>
      <c r="AD191" s="177">
        <f>IF(OR(AB191=0,AB191="#N/A N/A"),0,AC191 / AB191*100)</f>
        <v>-4.0048543689320422</v>
      </c>
      <c r="AE191" s="132">
        <v>0</v>
      </c>
      <c r="AF191" s="133">
        <f>IF(D191 = D850,1,_xll.BDP(K191,$AF$11)*L191)</f>
        <v>1</v>
      </c>
      <c r="AG191" s="134">
        <f>AC191*AE191*V191/AF191 / AI773</f>
        <v>0</v>
      </c>
      <c r="AH191" s="328">
        <f>AC191*AE191*V191/AF191 / AI850</f>
        <v>0</v>
      </c>
      <c r="AI191" s="77"/>
      <c r="AJ191" s="73"/>
      <c r="AK191" s="65"/>
    </row>
    <row r="192" spans="1:37" s="30" customFormat="1" ht="12" customHeight="1" x14ac:dyDescent="0.2">
      <c r="A192" s="102" t="s">
        <v>443</v>
      </c>
      <c r="B192" s="102"/>
      <c r="C192" s="102"/>
      <c r="D192" s="102"/>
      <c r="E192" s="102" t="s">
        <v>444</v>
      </c>
      <c r="F192" s="136"/>
      <c r="G192" s="136"/>
      <c r="H192" s="137"/>
      <c r="I192" s="138"/>
      <c r="J192" s="139"/>
      <c r="K192" s="102"/>
      <c r="L192" s="102"/>
      <c r="M192" s="289"/>
      <c r="N192" s="158">
        <f t="shared" ref="N192:U192" si="96" xml:space="preserve"> SUM(N190:N191)</f>
        <v>0</v>
      </c>
      <c r="O192" s="140">
        <f t="shared" si="96"/>
        <v>0</v>
      </c>
      <c r="P192" s="302">
        <f t="shared" si="96"/>
        <v>0</v>
      </c>
      <c r="Q192" s="141">
        <f t="shared" si="96"/>
        <v>0</v>
      </c>
      <c r="R192" s="142">
        <f t="shared" si="96"/>
        <v>0</v>
      </c>
      <c r="S192" s="313">
        <f t="shared" si="96"/>
        <v>0</v>
      </c>
      <c r="T192" s="142">
        <f t="shared" si="96"/>
        <v>0</v>
      </c>
      <c r="U192" s="313">
        <f t="shared" si="96"/>
        <v>0</v>
      </c>
      <c r="V192" s="102"/>
      <c r="W192" s="102"/>
      <c r="X192" s="102"/>
      <c r="Y192" s="143">
        <f xml:space="preserve"> SUM(Y190:Y191)</f>
        <v>0</v>
      </c>
      <c r="Z192" s="143">
        <f xml:space="preserve"> SUM(Z190:Z191)</f>
        <v>0</v>
      </c>
      <c r="AA192" s="102"/>
      <c r="AB192" s="144"/>
      <c r="AC192" s="144"/>
      <c r="AD192" s="178"/>
      <c r="AE192" s="145"/>
      <c r="AF192" s="146"/>
      <c r="AG192" s="147">
        <f xml:space="preserve"> SUM(AG190:AG191)</f>
        <v>0</v>
      </c>
      <c r="AH192" s="329">
        <f xml:space="preserve"> SUM(AH190:AH191)</f>
        <v>0</v>
      </c>
      <c r="AI192" s="208"/>
      <c r="AJ192" s="73"/>
      <c r="AK192" s="65"/>
    </row>
    <row r="193" spans="1:37" s="30" customFormat="1" ht="12" customHeight="1" x14ac:dyDescent="0.2">
      <c r="B193" s="32"/>
      <c r="C193" s="51"/>
      <c r="F193" s="38"/>
      <c r="G193" s="38"/>
      <c r="H193" s="39"/>
      <c r="I193" s="42"/>
      <c r="J193" s="18"/>
      <c r="K193" s="32"/>
      <c r="L193" s="32"/>
      <c r="M193" s="290"/>
      <c r="N193" s="99"/>
      <c r="O193" s="57"/>
      <c r="P193" s="303"/>
      <c r="Q193" s="40"/>
      <c r="R193" s="10"/>
      <c r="S193" s="311"/>
      <c r="T193" s="100"/>
      <c r="U193" s="325"/>
      <c r="V193" s="24"/>
      <c r="Y193" s="53"/>
      <c r="Z193" s="53"/>
      <c r="AA193" s="74"/>
      <c r="AB193" s="68"/>
      <c r="AC193" s="67"/>
      <c r="AD193" s="60"/>
      <c r="AE193" s="59"/>
      <c r="AF193" s="61"/>
      <c r="AG193" s="72"/>
      <c r="AH193" s="327"/>
      <c r="AI193" s="77"/>
      <c r="AJ193" s="73"/>
      <c r="AK193" s="65"/>
    </row>
    <row r="194" spans="1:37" s="30" customFormat="1" ht="12" customHeight="1" x14ac:dyDescent="0.2">
      <c r="B194" s="120">
        <v>23726</v>
      </c>
      <c r="C194" s="120" t="s">
        <v>174</v>
      </c>
      <c r="D194" s="120" t="str">
        <f>_xll.BDP(C194,$D$11)</f>
        <v>USD</v>
      </c>
      <c r="E194" s="120" t="s">
        <v>392</v>
      </c>
      <c r="F194" s="121">
        <f>_xll.BDP(C194,$F$11)</f>
        <v>53.79</v>
      </c>
      <c r="G194" s="121">
        <f>_xll.BDP(C194,$G$11)</f>
        <v>53.79</v>
      </c>
      <c r="H194" s="122">
        <f>IF(OR(OR(G194="#N/A N/A",G194="#N/A Real Time"),OR(F194="#N/A N/A",F194="#N/A Real Time")),0,  G194 - F194)</f>
        <v>0</v>
      </c>
      <c r="I194" s="123">
        <f>IF(OR(F194=0,F194="#N/A N/A"),0,H194 / F194*100)</f>
        <v>0</v>
      </c>
      <c r="J194" s="124">
        <v>53988.737800000003</v>
      </c>
      <c r="K194" s="120" t="str">
        <f>CONCATENATE(D850,D194, " Curncy")</f>
        <v>EURUSD Curncy</v>
      </c>
      <c r="L194" s="120">
        <f>IF(D194 = D850,1,_xll.BDP(K194,$L$11))</f>
        <v>1</v>
      </c>
      <c r="M194" s="288">
        <f>IF(D194 = D850,1,_xll.BDP(K194,$M$11)*L194)</f>
        <v>1.1605000000000001</v>
      </c>
      <c r="N194" s="126">
        <f>H194*J194*V194/M194</f>
        <v>0</v>
      </c>
      <c r="O194" s="127">
        <f>N194 / AA773</f>
        <v>0</v>
      </c>
      <c r="P194" s="301">
        <f>N194 / AA850</f>
        <v>0</v>
      </c>
      <c r="Q194" s="128">
        <f>IF(J194=0,0,G194*J194*V194/M194)</f>
        <v>2502416.3776492886</v>
      </c>
      <c r="R194" s="129">
        <f>Q194 / AA773*100</f>
        <v>1.3154987351327223</v>
      </c>
      <c r="S194" s="312">
        <f>Q194 / AA850*100</f>
        <v>1.2185907665152986</v>
      </c>
      <c r="T194" s="129">
        <f>IF(S194&lt;0,R194,0)</f>
        <v>0</v>
      </c>
      <c r="U194" s="312">
        <f>IF(S194&gt;0,R194,0)</f>
        <v>1.3154987351327223</v>
      </c>
      <c r="V194" s="120">
        <f>IF(EXACT(D194,UPPER(D194)),1,0.01)/X194</f>
        <v>1</v>
      </c>
      <c r="W194" s="120">
        <v>4</v>
      </c>
      <c r="X194" s="120">
        <v>1</v>
      </c>
      <c r="Y194" s="127">
        <f>IF(AND(S194&lt;0,O194&gt;0),O194,0)</f>
        <v>0</v>
      </c>
      <c r="Z194" s="127">
        <f>IF(AND(S194&gt;0,O194&gt;0),O194,0)</f>
        <v>0</v>
      </c>
      <c r="AA194" s="74"/>
      <c r="AB194" s="130" t="str">
        <f>_xll.BDH(C194,$AB$11,$D$1,$D$1)</f>
        <v>#N/A N/A</v>
      </c>
      <c r="AC194" s="130">
        <f>IF(OR(OR(F194="#N/A N/A",F194="#N/A Real Time"),OR(AB194="#N/A N/A",AB194="#N/A Real Time")),0,  F194 - AB194)</f>
        <v>0</v>
      </c>
      <c r="AD194" s="177">
        <f>IF(OR(AB194=0,AB194="#N/A N/A"),0,AC194 / AB194*100)</f>
        <v>0</v>
      </c>
      <c r="AE194" s="132">
        <v>53988.737800000003</v>
      </c>
      <c r="AF194" s="133">
        <f>IF(D194 = D850,1,_xll.BDP(K194,$AF$11)*L194)</f>
        <v>1.1601999999999999</v>
      </c>
      <c r="AG194" s="134">
        <f>AC194*AE194*V194/AF194 / AI773</f>
        <v>0</v>
      </c>
      <c r="AH194" s="328">
        <f>AC194*AE194*V194/AF194 / AI850</f>
        <v>0</v>
      </c>
      <c r="AI194" s="77"/>
      <c r="AJ194" s="73"/>
      <c r="AK194" s="65"/>
    </row>
    <row r="195" spans="1:37" s="30" customFormat="1" ht="12" customHeight="1" x14ac:dyDescent="0.2">
      <c r="A195" s="102" t="s">
        <v>278</v>
      </c>
      <c r="B195" s="102"/>
      <c r="C195" s="102"/>
      <c r="D195" s="102"/>
      <c r="E195" s="102" t="s">
        <v>173</v>
      </c>
      <c r="F195" s="136"/>
      <c r="G195" s="136"/>
      <c r="H195" s="137"/>
      <c r="I195" s="138"/>
      <c r="J195" s="139"/>
      <c r="K195" s="102"/>
      <c r="L195" s="102"/>
      <c r="M195" s="289"/>
      <c r="N195" s="158">
        <f t="shared" ref="N195:U195" si="97" xml:space="preserve"> SUM(N193:N194)</f>
        <v>0</v>
      </c>
      <c r="O195" s="140">
        <f t="shared" si="97"/>
        <v>0</v>
      </c>
      <c r="P195" s="302">
        <f t="shared" si="97"/>
        <v>0</v>
      </c>
      <c r="Q195" s="141">
        <f t="shared" si="97"/>
        <v>2502416.3776492886</v>
      </c>
      <c r="R195" s="142">
        <f t="shared" si="97"/>
        <v>1.3154987351327223</v>
      </c>
      <c r="S195" s="313">
        <f t="shared" si="97"/>
        <v>1.2185907665152986</v>
      </c>
      <c r="T195" s="142">
        <f t="shared" si="97"/>
        <v>0</v>
      </c>
      <c r="U195" s="313">
        <f t="shared" si="97"/>
        <v>1.3154987351327223</v>
      </c>
      <c r="V195" s="102"/>
      <c r="W195" s="102"/>
      <c r="X195" s="102"/>
      <c r="Y195" s="143">
        <f xml:space="preserve"> SUM(Y193:Y194)</f>
        <v>0</v>
      </c>
      <c r="Z195" s="143">
        <f xml:space="preserve"> SUM(Z193:Z194)</f>
        <v>0</v>
      </c>
      <c r="AA195" s="102"/>
      <c r="AB195" s="144"/>
      <c r="AC195" s="144"/>
      <c r="AD195" s="178"/>
      <c r="AE195" s="145"/>
      <c r="AF195" s="146"/>
      <c r="AG195" s="147">
        <f xml:space="preserve"> SUM(AG193:AG194)</f>
        <v>0</v>
      </c>
      <c r="AH195" s="329">
        <f xml:space="preserve"> SUM(AH193:AH194)</f>
        <v>0</v>
      </c>
      <c r="AI195" s="208"/>
      <c r="AJ195" s="73"/>
      <c r="AK195" s="65"/>
    </row>
    <row r="196" spans="1:37" s="30" customFormat="1" ht="12" customHeight="1" x14ac:dyDescent="0.2">
      <c r="B196" s="32"/>
      <c r="C196" s="51"/>
      <c r="F196" s="38"/>
      <c r="G196" s="38"/>
      <c r="H196" s="39"/>
      <c r="I196" s="42"/>
      <c r="J196" s="18"/>
      <c r="K196" s="32"/>
      <c r="L196" s="32"/>
      <c r="M196" s="290"/>
      <c r="N196" s="99"/>
      <c r="O196" s="57"/>
      <c r="P196" s="303"/>
      <c r="Q196" s="40"/>
      <c r="R196" s="10"/>
      <c r="S196" s="311"/>
      <c r="T196" s="100"/>
      <c r="U196" s="325"/>
      <c r="V196" s="24"/>
      <c r="Y196" s="53"/>
      <c r="Z196" s="53"/>
      <c r="AA196" s="74"/>
      <c r="AB196" s="68"/>
      <c r="AC196" s="67"/>
      <c r="AD196" s="60"/>
      <c r="AE196" s="59"/>
      <c r="AF196" s="61"/>
      <c r="AG196" s="72"/>
      <c r="AH196" s="327"/>
      <c r="AI196" s="77"/>
      <c r="AJ196" s="73"/>
      <c r="AK196" s="65"/>
    </row>
    <row r="197" spans="1:37" s="30" customFormat="1" ht="12" customHeight="1" x14ac:dyDescent="0.2">
      <c r="B197" s="120">
        <v>833</v>
      </c>
      <c r="C197" s="120" t="s">
        <v>639</v>
      </c>
      <c r="D197" s="120" t="str">
        <f>_xll.BDP(C197,$D$11)</f>
        <v>HKD</v>
      </c>
      <c r="E197" s="120" t="s">
        <v>1354</v>
      </c>
      <c r="F197" s="121">
        <f>_xll.BDP(C197,$F$11)</f>
        <v>12.56</v>
      </c>
      <c r="G197" s="121">
        <f>_xll.BDP(C197,$G$11)</f>
        <v>12.56</v>
      </c>
      <c r="H197" s="122">
        <f t="shared" ref="H197:H212" si="98">IF(OR(OR(G197="#N/A N/A",G197="#N/A Real Time"),OR(F197="#N/A N/A",F197="#N/A Real Time")),0,  G197 - F197)</f>
        <v>0</v>
      </c>
      <c r="I197" s="123">
        <f t="shared" ref="I197:I212" si="99">IF(OR(F197=0,F197="#N/A N/A"),0,H197 / F197*100)</f>
        <v>0</v>
      </c>
      <c r="J197" s="124">
        <v>0</v>
      </c>
      <c r="K197" s="120" t="str">
        <f>CONCATENATE(D850,D197, " Curncy")</f>
        <v>EURHKD Curncy</v>
      </c>
      <c r="L197" s="120">
        <f>IF(D197 = D850,1,_xll.BDP(K197,$L$11))</f>
        <v>1</v>
      </c>
      <c r="M197" s="288">
        <f>IF(D197 = D850,1,_xll.BDP(K197,$M$11)*L197)</f>
        <v>9.1097000000000001</v>
      </c>
      <c r="N197" s="126">
        <f t="shared" ref="N197:N212" si="100">H197*J197*V197/M197</f>
        <v>0</v>
      </c>
      <c r="O197" s="127">
        <f>N197 / AA773</f>
        <v>0</v>
      </c>
      <c r="P197" s="301">
        <f>N197 / AA850</f>
        <v>0</v>
      </c>
      <c r="Q197" s="128">
        <f t="shared" ref="Q197:Q212" si="101">IF(J197=0,0,G197*J197*V197/M197)</f>
        <v>0</v>
      </c>
      <c r="R197" s="129">
        <f>Q197 / AA773*100</f>
        <v>0</v>
      </c>
      <c r="S197" s="312">
        <f>Q197 / AA850*100</f>
        <v>0</v>
      </c>
      <c r="T197" s="129">
        <f t="shared" ref="T197:T212" si="102">IF(S197&lt;0,R197,0)</f>
        <v>0</v>
      </c>
      <c r="U197" s="312">
        <f t="shared" ref="U197:U212" si="103">IF(S197&gt;0,R197,0)</f>
        <v>0</v>
      </c>
      <c r="V197" s="120">
        <f t="shared" ref="V197:V212" si="104">IF(EXACT(D197,UPPER(D197)),1,0.01)/X197</f>
        <v>1</v>
      </c>
      <c r="W197" s="120">
        <v>0</v>
      </c>
      <c r="X197" s="120">
        <v>1</v>
      </c>
      <c r="Y197" s="127">
        <f t="shared" ref="Y197:Y212" si="105">IF(AND(S197&lt;0,O197&gt;0),O197,0)</f>
        <v>0</v>
      </c>
      <c r="Z197" s="127">
        <f t="shared" ref="Z197:Z212" si="106">IF(AND(S197&gt;0,O197&gt;0),O197,0)</f>
        <v>0</v>
      </c>
      <c r="AA197" s="74"/>
      <c r="AB197" s="130">
        <f>_xll.BDH(C197,$AB$11,$D$1,$D$1)</f>
        <v>12.52</v>
      </c>
      <c r="AC197" s="130">
        <f t="shared" ref="AC197:AC212" si="107">IF(OR(OR(F197="#N/A N/A",F197="#N/A Real Time"),OR(AB197="#N/A N/A",AB197="#N/A Real Time")),0,  F197 - AB197)</f>
        <v>4.0000000000000924E-2</v>
      </c>
      <c r="AD197" s="177">
        <f t="shared" ref="AD197:AD212" si="108">IF(OR(AB197=0,AB197="#N/A N/A"),0,AC197 / AB197*100)</f>
        <v>0.31948881789138123</v>
      </c>
      <c r="AE197" s="132">
        <v>0</v>
      </c>
      <c r="AF197" s="133">
        <f>IF(D197 = D850,1,_xll.BDP(K197,$AF$11)*L197)</f>
        <v>9.1058000000000003</v>
      </c>
      <c r="AG197" s="134">
        <f>AC197*AE197*V197/AF197 / AI773</f>
        <v>0</v>
      </c>
      <c r="AH197" s="328">
        <f>AC197*AE197*V197/AF197 / AI850</f>
        <v>0</v>
      </c>
      <c r="AI197" s="77"/>
      <c r="AJ197" s="73"/>
      <c r="AK197" s="65"/>
    </row>
    <row r="198" spans="1:37" s="30" customFormat="1" ht="12" customHeight="1" x14ac:dyDescent="0.2">
      <c r="B198" s="120">
        <v>1809</v>
      </c>
      <c r="C198" s="120" t="s">
        <v>809</v>
      </c>
      <c r="D198" s="120" t="str">
        <f>_xll.BDP(C198,$D$11)</f>
        <v>HKD</v>
      </c>
      <c r="E198" s="120" t="s">
        <v>1351</v>
      </c>
      <c r="F198" s="121">
        <f>_xll.BDP(C198,$F$11)</f>
        <v>5.67</v>
      </c>
      <c r="G198" s="121">
        <f>_xll.BDP(C198,$G$11)</f>
        <v>5.66</v>
      </c>
      <c r="H198" s="122">
        <f t="shared" si="98"/>
        <v>-9.9999999999997868E-3</v>
      </c>
      <c r="I198" s="123">
        <f t="shared" si="99"/>
        <v>-0.17636684303350594</v>
      </c>
      <c r="J198" s="124">
        <v>0</v>
      </c>
      <c r="K198" s="120" t="str">
        <f>CONCATENATE(D850,D198, " Curncy")</f>
        <v>EURHKD Curncy</v>
      </c>
      <c r="L198" s="120">
        <f>IF(D198 = D850,1,_xll.BDP(K198,$L$11))</f>
        <v>1</v>
      </c>
      <c r="M198" s="288">
        <f>IF(D198 = D850,1,_xll.BDP(K198,$M$11)*L198)</f>
        <v>9.1097000000000001</v>
      </c>
      <c r="N198" s="126">
        <f t="shared" si="100"/>
        <v>0</v>
      </c>
      <c r="O198" s="127">
        <f>N198 / AA773</f>
        <v>0</v>
      </c>
      <c r="P198" s="301">
        <f>N198 / AA850</f>
        <v>0</v>
      </c>
      <c r="Q198" s="128">
        <f t="shared" si="101"/>
        <v>0</v>
      </c>
      <c r="R198" s="129">
        <f>Q198 / AA773*100</f>
        <v>0</v>
      </c>
      <c r="S198" s="312">
        <f>Q198 / AA850*100</f>
        <v>0</v>
      </c>
      <c r="T198" s="129">
        <f t="shared" si="102"/>
        <v>0</v>
      </c>
      <c r="U198" s="312">
        <f t="shared" si="103"/>
        <v>0</v>
      </c>
      <c r="V198" s="120">
        <f t="shared" si="104"/>
        <v>1</v>
      </c>
      <c r="W198" s="120">
        <v>0</v>
      </c>
      <c r="X198" s="120">
        <v>1</v>
      </c>
      <c r="Y198" s="127">
        <f t="shared" si="105"/>
        <v>0</v>
      </c>
      <c r="Z198" s="127">
        <f t="shared" si="106"/>
        <v>0</v>
      </c>
      <c r="AA198" s="74"/>
      <c r="AB198" s="130">
        <f>_xll.BDH(C198,$AB$11,$D$1,$D$1)</f>
        <v>5.51</v>
      </c>
      <c r="AC198" s="130">
        <f t="shared" si="107"/>
        <v>0.16000000000000014</v>
      </c>
      <c r="AD198" s="177">
        <f t="shared" si="108"/>
        <v>2.9038112522686053</v>
      </c>
      <c r="AE198" s="132">
        <v>0</v>
      </c>
      <c r="AF198" s="133">
        <f>IF(D198 = D850,1,_xll.BDP(K198,$AF$11)*L198)</f>
        <v>9.1058000000000003</v>
      </c>
      <c r="AG198" s="134">
        <f>AC198*AE198*V198/AF198 / AI773</f>
        <v>0</v>
      </c>
      <c r="AH198" s="328">
        <f>AC198*AE198*V198/AF198 / AI850</f>
        <v>0</v>
      </c>
      <c r="AI198" s="77"/>
      <c r="AJ198" s="73"/>
      <c r="AK198" s="65"/>
    </row>
    <row r="199" spans="1:37" s="30" customFormat="1" ht="12" customHeight="1" x14ac:dyDescent="0.2">
      <c r="B199" s="120">
        <v>2992</v>
      </c>
      <c r="C199" s="120" t="s">
        <v>810</v>
      </c>
      <c r="D199" s="120" t="str">
        <f>_xll.BDP(C199,$D$11)</f>
        <v>HKD</v>
      </c>
      <c r="E199" s="120" t="s">
        <v>858</v>
      </c>
      <c r="F199" s="121">
        <f>_xll.BDP(C199,$F$11)</f>
        <v>6.95</v>
      </c>
      <c r="G199" s="121">
        <f>_xll.BDP(C199,$G$11)</f>
        <v>6.93</v>
      </c>
      <c r="H199" s="122">
        <f t="shared" si="98"/>
        <v>-2.0000000000000462E-2</v>
      </c>
      <c r="I199" s="123">
        <f t="shared" si="99"/>
        <v>-0.28776978417266852</v>
      </c>
      <c r="J199" s="124">
        <v>0</v>
      </c>
      <c r="K199" s="120" t="str">
        <f>CONCATENATE(D850,D199, " Curncy")</f>
        <v>EURHKD Curncy</v>
      </c>
      <c r="L199" s="120">
        <f>IF(D199 = D850,1,_xll.BDP(K199,$L$11))</f>
        <v>1</v>
      </c>
      <c r="M199" s="288">
        <f>IF(D199 = D850,1,_xll.BDP(K199,$M$11)*L199)</f>
        <v>9.1097000000000001</v>
      </c>
      <c r="N199" s="126">
        <f t="shared" si="100"/>
        <v>0</v>
      </c>
      <c r="O199" s="127">
        <f>N199 / AA773</f>
        <v>0</v>
      </c>
      <c r="P199" s="301">
        <f>N199 / AA850</f>
        <v>0</v>
      </c>
      <c r="Q199" s="128">
        <f t="shared" si="101"/>
        <v>0</v>
      </c>
      <c r="R199" s="129">
        <f>Q199 / AA773*100</f>
        <v>0</v>
      </c>
      <c r="S199" s="312">
        <f>Q199 / AA850*100</f>
        <v>0</v>
      </c>
      <c r="T199" s="129">
        <f t="shared" si="102"/>
        <v>0</v>
      </c>
      <c r="U199" s="312">
        <f t="shared" si="103"/>
        <v>0</v>
      </c>
      <c r="V199" s="120">
        <f t="shared" si="104"/>
        <v>1</v>
      </c>
      <c r="W199" s="120">
        <v>0</v>
      </c>
      <c r="X199" s="120">
        <v>1</v>
      </c>
      <c r="Y199" s="127">
        <f t="shared" si="105"/>
        <v>0</v>
      </c>
      <c r="Z199" s="127">
        <f t="shared" si="106"/>
        <v>0</v>
      </c>
      <c r="AA199" s="74"/>
      <c r="AB199" s="130">
        <f>_xll.BDH(C199,$AB$11,$D$1,$D$1)</f>
        <v>6.93</v>
      </c>
      <c r="AC199" s="130">
        <f t="shared" si="107"/>
        <v>2.0000000000000462E-2</v>
      </c>
      <c r="AD199" s="177">
        <f t="shared" si="108"/>
        <v>0.2886002886002953</v>
      </c>
      <c r="AE199" s="132">
        <v>0</v>
      </c>
      <c r="AF199" s="133">
        <f>IF(D199 = D850,1,_xll.BDP(K199,$AF$11)*L199)</f>
        <v>9.1058000000000003</v>
      </c>
      <c r="AG199" s="134">
        <f>AC199*AE199*V199/AF199 / AI773</f>
        <v>0</v>
      </c>
      <c r="AH199" s="328">
        <f>AC199*AE199*V199/AF199 / AI850</f>
        <v>0</v>
      </c>
      <c r="AI199" s="77"/>
      <c r="AJ199" s="73"/>
      <c r="AK199" s="65"/>
    </row>
    <row r="200" spans="1:37" s="30" customFormat="1" ht="12" customHeight="1" x14ac:dyDescent="0.2">
      <c r="A200" s="212"/>
      <c r="B200" s="212">
        <v>28226</v>
      </c>
      <c r="C200" s="212" t="s">
        <v>1512</v>
      </c>
      <c r="D200" s="212" t="str">
        <f>_xll.BDP(C200,$D$11)</f>
        <v>HKD</v>
      </c>
      <c r="E200" s="212" t="s">
        <v>1513</v>
      </c>
      <c r="F200" s="214">
        <f>_xll.BDP(C200,$F$11)</f>
        <v>28.15</v>
      </c>
      <c r="G200" s="214">
        <f>_xll.BDP(C200,$G$11)</f>
        <v>27.5</v>
      </c>
      <c r="H200" s="215">
        <f>IF(OR(OR(G200="#N/A N/A",G200="#N/A Real Time"),OR(F200="#N/A N/A",F200="#N/A Real Time")),0,  G200 - F200)</f>
        <v>-0.64999999999999858</v>
      </c>
      <c r="I200" s="216">
        <f>IF(OR(F200=0,F200="#N/A N/A"),0,H200 / F200*100)</f>
        <v>-2.3090586145648264</v>
      </c>
      <c r="J200" s="217">
        <v>-783000</v>
      </c>
      <c r="K200" s="212" t="str">
        <f>CONCATENATE(D850,D200, " Curncy")</f>
        <v>EURHKD Curncy</v>
      </c>
      <c r="L200" s="212">
        <f>IF(D200 = D850,1,_xll.BDP(K200,$L$11))</f>
        <v>1</v>
      </c>
      <c r="M200" s="291">
        <f>IF(D200 = D850,1,_xll.BDP(K200,$M$11)*L200)</f>
        <v>9.1097000000000001</v>
      </c>
      <c r="N200" s="218">
        <f>H200*J200*V200/M200</f>
        <v>55869.018738267878</v>
      </c>
      <c r="O200" s="219">
        <f>N200 / AA773</f>
        <v>2.9369861922154546E-4</v>
      </c>
      <c r="P200" s="304">
        <f>N200 / AA850</f>
        <v>2.7206291877244495E-4</v>
      </c>
      <c r="Q200" s="220">
        <f>IF(J200=0,0,G200*J200*V200/M200)</f>
        <v>-2363689.2543113385</v>
      </c>
      <c r="R200" s="221">
        <f>Q200 / AA773*100</f>
        <v>-1.2425710813219257</v>
      </c>
      <c r="S200" s="314">
        <f>Q200 / AA850*100</f>
        <v>-1.1510354255757311</v>
      </c>
      <c r="T200" s="221">
        <f>IF(S200&lt;0,R200,0)</f>
        <v>-1.2425710813219257</v>
      </c>
      <c r="U200" s="314">
        <f>IF(S200&gt;0,R200,0)</f>
        <v>0</v>
      </c>
      <c r="V200" s="212">
        <f>IF(EXACT(D200,UPPER(D200)),1,0.01)/X200</f>
        <v>1</v>
      </c>
      <c r="W200" s="212">
        <v>0</v>
      </c>
      <c r="X200" s="212">
        <v>1</v>
      </c>
      <c r="Y200" s="219">
        <f>IF(AND(S200&lt;0,O200&gt;0),O200,0)</f>
        <v>2.9369861922154546E-4</v>
      </c>
      <c r="Z200" s="219">
        <f>IF(AND(S200&gt;0,O200&gt;0),O200,0)</f>
        <v>0</v>
      </c>
      <c r="AA200" s="222"/>
      <c r="AB200" s="223">
        <f>_xll.BDH(C200,$AB$11,$D$1,$D$1)</f>
        <v>26.65</v>
      </c>
      <c r="AC200" s="223">
        <f>IF(OR(OR(F200="#N/A N/A",F200="#N/A Real Time"),OR(AB200="#N/A N/A",AB200="#N/A Real Time")),0,  F200 - AB200)</f>
        <v>1.5</v>
      </c>
      <c r="AD200" s="224">
        <f>IF(OR(AB200=0,AB200="#N/A N/A"),0,AC200 / AB200*100)</f>
        <v>5.6285178236397755</v>
      </c>
      <c r="AE200" s="225">
        <v>-783000</v>
      </c>
      <c r="AF200" s="226">
        <f>IF(D200 = D850,1,_xll.BDP(K200,$AF$11)*L200)</f>
        <v>9.1058000000000003</v>
      </c>
      <c r="AG200" s="227">
        <f>AC200*AE200*V200/AF200 / AI773</f>
        <v>-6.7898403955608767E-4</v>
      </c>
      <c r="AH200" s="330">
        <f>AC200*AE200*V200/AF200 / AI850</f>
        <v>-6.2894244606037577E-4</v>
      </c>
      <c r="AI200" s="228"/>
      <c r="AJ200" s="73"/>
      <c r="AK200" s="65"/>
    </row>
    <row r="201" spans="1:37" s="30" customFormat="1" ht="12" customHeight="1" x14ac:dyDescent="0.2">
      <c r="B201" s="120">
        <v>2474</v>
      </c>
      <c r="C201" s="120" t="s">
        <v>812</v>
      </c>
      <c r="D201" s="120" t="str">
        <f>_xll.BDP(C201,$D$11)</f>
        <v>HKD</v>
      </c>
      <c r="E201" s="120" t="s">
        <v>1352</v>
      </c>
      <c r="F201" s="121">
        <f>_xll.BDP(C201,$F$11)</f>
        <v>3.27</v>
      </c>
      <c r="G201" s="121">
        <f>_xll.BDP(C201,$G$11)</f>
        <v>3.12</v>
      </c>
      <c r="H201" s="122">
        <f t="shared" si="98"/>
        <v>-0.14999999999999991</v>
      </c>
      <c r="I201" s="123">
        <f t="shared" si="99"/>
        <v>-4.5871559633027497</v>
      </c>
      <c r="J201" s="124">
        <v>0</v>
      </c>
      <c r="K201" s="120" t="str">
        <f>CONCATENATE(D850,D201, " Curncy")</f>
        <v>EURHKD Curncy</v>
      </c>
      <c r="L201" s="120">
        <f>IF(D201 = D850,1,_xll.BDP(K201,$L$11))</f>
        <v>1</v>
      </c>
      <c r="M201" s="288">
        <f>IF(D201 = D850,1,_xll.BDP(K201,$M$11)*L201)</f>
        <v>9.1097000000000001</v>
      </c>
      <c r="N201" s="126">
        <f t="shared" si="100"/>
        <v>0</v>
      </c>
      <c r="O201" s="127">
        <f>N201 / AA773</f>
        <v>0</v>
      </c>
      <c r="P201" s="301">
        <f>N201 / AA850</f>
        <v>0</v>
      </c>
      <c r="Q201" s="128">
        <f t="shared" si="101"/>
        <v>0</v>
      </c>
      <c r="R201" s="129">
        <f>Q201 / AA773*100</f>
        <v>0</v>
      </c>
      <c r="S201" s="312">
        <f>Q201 / AA850*100</f>
        <v>0</v>
      </c>
      <c r="T201" s="129">
        <f t="shared" si="102"/>
        <v>0</v>
      </c>
      <c r="U201" s="312">
        <f t="shared" si="103"/>
        <v>0</v>
      </c>
      <c r="V201" s="120">
        <f t="shared" si="104"/>
        <v>1</v>
      </c>
      <c r="W201" s="120">
        <v>0</v>
      </c>
      <c r="X201" s="120">
        <v>1</v>
      </c>
      <c r="Y201" s="127">
        <f t="shared" si="105"/>
        <v>0</v>
      </c>
      <c r="Z201" s="127">
        <f t="shared" si="106"/>
        <v>0</v>
      </c>
      <c r="AA201" s="74"/>
      <c r="AB201" s="130">
        <f>_xll.BDH(C201,$AB$11,$D$1,$D$1)</f>
        <v>3.29</v>
      </c>
      <c r="AC201" s="130">
        <f t="shared" si="107"/>
        <v>-2.0000000000000018E-2</v>
      </c>
      <c r="AD201" s="177">
        <f t="shared" si="108"/>
        <v>-0.60790273556231056</v>
      </c>
      <c r="AE201" s="132">
        <v>0</v>
      </c>
      <c r="AF201" s="133">
        <f>IF(D201 = D850,1,_xll.BDP(K201,$AF$11)*L201)</f>
        <v>9.1058000000000003</v>
      </c>
      <c r="AG201" s="134">
        <f>AC201*AE201*V201/AF201 / AI773</f>
        <v>0</v>
      </c>
      <c r="AH201" s="328">
        <f>AC201*AE201*V201/AF201 / AI850</f>
        <v>0</v>
      </c>
      <c r="AI201" s="77"/>
      <c r="AJ201" s="73"/>
      <c r="AK201" s="65"/>
    </row>
    <row r="202" spans="1:37" s="30" customFormat="1" ht="12" customHeight="1" x14ac:dyDescent="0.2">
      <c r="B202" s="120">
        <v>26486</v>
      </c>
      <c r="C202" s="120" t="s">
        <v>172</v>
      </c>
      <c r="D202" s="120" t="str">
        <f>_xll.BDP(C202,$D$11)</f>
        <v>HKD</v>
      </c>
      <c r="E202" s="120" t="s">
        <v>391</v>
      </c>
      <c r="F202" s="121">
        <f>_xll.BDP(C202,$F$11)</f>
        <v>14.2</v>
      </c>
      <c r="G202" s="121">
        <f>_xll.BDP(C202,$G$11)</f>
        <v>14.24</v>
      </c>
      <c r="H202" s="122">
        <f t="shared" si="98"/>
        <v>4.0000000000000924E-2</v>
      </c>
      <c r="I202" s="123">
        <f t="shared" si="99"/>
        <v>0.28169014084507693</v>
      </c>
      <c r="J202" s="124">
        <v>-1602100</v>
      </c>
      <c r="K202" s="120" t="str">
        <f>CONCATENATE(D850,D202, " Curncy")</f>
        <v>EURHKD Curncy</v>
      </c>
      <c r="L202" s="120">
        <f>IF(D202 = D850,1,_xll.BDP(K202,$L$11))</f>
        <v>1</v>
      </c>
      <c r="M202" s="288">
        <f>IF(D202 = D850,1,_xll.BDP(K202,$M$11)*L202)</f>
        <v>9.1097000000000001</v>
      </c>
      <c r="N202" s="126">
        <f t="shared" si="100"/>
        <v>-7034.6992765954392</v>
      </c>
      <c r="O202" s="127">
        <f>N202 / AA773</f>
        <v>-3.6980808162283115E-5</v>
      </c>
      <c r="P202" s="301">
        <f>N202 / AA850</f>
        <v>-3.4256567612955694E-5</v>
      </c>
      <c r="Q202" s="128">
        <f t="shared" si="101"/>
        <v>-2504352.9424679186</v>
      </c>
      <c r="R202" s="129">
        <f>Q202 / AA773*100</f>
        <v>-1.3165167705772485</v>
      </c>
      <c r="S202" s="312">
        <f>Q202 / AA850*100</f>
        <v>-1.2195338070211945</v>
      </c>
      <c r="T202" s="129">
        <f t="shared" si="102"/>
        <v>-1.3165167705772485</v>
      </c>
      <c r="U202" s="312">
        <f t="shared" si="103"/>
        <v>0</v>
      </c>
      <c r="V202" s="120">
        <f t="shared" si="104"/>
        <v>1</v>
      </c>
      <c r="W202" s="120">
        <v>0</v>
      </c>
      <c r="X202" s="120">
        <v>1</v>
      </c>
      <c r="Y202" s="127">
        <f t="shared" si="105"/>
        <v>0</v>
      </c>
      <c r="Z202" s="127">
        <f t="shared" si="106"/>
        <v>0</v>
      </c>
      <c r="AA202" s="74"/>
      <c r="AB202" s="130">
        <f>_xll.BDH(C202,$AB$11,$D$1,$D$1)</f>
        <v>13.64</v>
      </c>
      <c r="AC202" s="130">
        <f t="shared" si="107"/>
        <v>0.55999999999999872</v>
      </c>
      <c r="AD202" s="177">
        <f t="shared" si="108"/>
        <v>4.1055718475073215</v>
      </c>
      <c r="AE202" s="132">
        <v>-1602100</v>
      </c>
      <c r="AF202" s="133">
        <f>IF(D202 = D850,1,_xll.BDP(K202,$AF$11)*L202)</f>
        <v>9.1058000000000003</v>
      </c>
      <c r="AG202" s="134">
        <f>AC202*AE202*V202/AF202 / AI773</f>
        <v>-5.1866171534505838E-4</v>
      </c>
      <c r="AH202" s="328">
        <f>AC202*AE202*V202/AF202 / AI850</f>
        <v>-4.8043598806867796E-4</v>
      </c>
      <c r="AI202" s="77"/>
      <c r="AJ202" s="73"/>
      <c r="AK202" s="65"/>
    </row>
    <row r="203" spans="1:37" s="30" customFormat="1" ht="12" customHeight="1" x14ac:dyDescent="0.2">
      <c r="A203" s="120"/>
      <c r="B203" s="120">
        <v>28008</v>
      </c>
      <c r="C203" s="120" t="s">
        <v>1393</v>
      </c>
      <c r="D203" s="120" t="str">
        <f>_xll.BDP(C203,$D$11)</f>
        <v>HKD</v>
      </c>
      <c r="E203" s="120" t="s">
        <v>1394</v>
      </c>
      <c r="F203" s="121">
        <f>_xll.BDP(C203,$F$11)</f>
        <v>16.68</v>
      </c>
      <c r="G203" s="121">
        <f>_xll.BDP(C203,$G$11)</f>
        <v>15.94</v>
      </c>
      <c r="H203" s="122">
        <f t="shared" si="98"/>
        <v>-0.74000000000000021</v>
      </c>
      <c r="I203" s="123">
        <f t="shared" si="99"/>
        <v>-4.4364508393285389</v>
      </c>
      <c r="J203" s="124">
        <v>-200000</v>
      </c>
      <c r="K203" s="120" t="str">
        <f>CONCATENATE(D850,D203, " Curncy")</f>
        <v>EURHKD Curncy</v>
      </c>
      <c r="L203" s="120">
        <f>IF(D203 = D850,1,_xll.BDP(K203,$L$11))</f>
        <v>1</v>
      </c>
      <c r="M203" s="288">
        <f>IF(D203 = D850,1,_xll.BDP(K203,$M$11)*L203)</f>
        <v>9.1097000000000001</v>
      </c>
      <c r="N203" s="126">
        <f t="shared" si="100"/>
        <v>16246.418652644987</v>
      </c>
      <c r="O203" s="127">
        <f>N203 / AA773</f>
        <v>8.5406023469474074E-5</v>
      </c>
      <c r="P203" s="301">
        <f>N203 / AA850</f>
        <v>7.9114474856708806E-5</v>
      </c>
      <c r="Q203" s="128">
        <f t="shared" si="101"/>
        <v>-349956.63962589327</v>
      </c>
      <c r="R203" s="129">
        <f>Q203 / AA773*100</f>
        <v>-0.18396919109505627</v>
      </c>
      <c r="S203" s="312">
        <f>Q203 / AA850*100</f>
        <v>-0.17041685529945108</v>
      </c>
      <c r="T203" s="129">
        <f t="shared" si="102"/>
        <v>-0.18396919109505627</v>
      </c>
      <c r="U203" s="312">
        <f t="shared" si="103"/>
        <v>0</v>
      </c>
      <c r="V203" s="120">
        <f t="shared" si="104"/>
        <v>1</v>
      </c>
      <c r="W203" s="120">
        <v>0</v>
      </c>
      <c r="X203" s="120">
        <v>1</v>
      </c>
      <c r="Y203" s="127">
        <f t="shared" si="105"/>
        <v>8.5406023469474074E-5</v>
      </c>
      <c r="Z203" s="127">
        <f t="shared" si="106"/>
        <v>0</v>
      </c>
      <c r="AA203" s="120"/>
      <c r="AB203" s="130">
        <f>_xll.BDH(C203,$AB$11,$D$1,$D$1)</f>
        <v>16.62</v>
      </c>
      <c r="AC203" s="130">
        <f t="shared" si="107"/>
        <v>5.9999999999998721E-2</v>
      </c>
      <c r="AD203" s="177">
        <f t="shared" si="108"/>
        <v>0.36101083032490205</v>
      </c>
      <c r="AE203" s="132">
        <v>-200000</v>
      </c>
      <c r="AF203" s="133">
        <f>IF(D203 = D850,1,_xll.BDP(K203,$AF$11)*L203)</f>
        <v>9.1058000000000003</v>
      </c>
      <c r="AG203" s="134">
        <f>AC203*AE203*V203/AF203 / AI773</f>
        <v>-6.937257109129739E-6</v>
      </c>
      <c r="AH203" s="328">
        <f>AC203*AE203*V203/AF203 / AI850</f>
        <v>-6.425976460386843E-6</v>
      </c>
      <c r="AI203" s="135"/>
      <c r="AJ203" s="73"/>
      <c r="AK203" s="65"/>
    </row>
    <row r="204" spans="1:37" s="30" customFormat="1" ht="12" customHeight="1" x14ac:dyDescent="0.2">
      <c r="B204" s="120">
        <v>2424</v>
      </c>
      <c r="C204" s="120" t="s">
        <v>854</v>
      </c>
      <c r="D204" s="120" t="str">
        <f>_xll.BDP(C204,$D$11)</f>
        <v>HKD</v>
      </c>
      <c r="E204" s="120" t="s">
        <v>1356</v>
      </c>
      <c r="F204" s="121">
        <f>_xll.BDP(C204,$F$11)</f>
        <v>2.93</v>
      </c>
      <c r="G204" s="121">
        <f>_xll.BDP(C204,$G$11)</f>
        <v>2.89</v>
      </c>
      <c r="H204" s="122">
        <f t="shared" si="98"/>
        <v>-4.0000000000000036E-2</v>
      </c>
      <c r="I204" s="123">
        <f t="shared" si="99"/>
        <v>-1.3651877133105812</v>
      </c>
      <c r="J204" s="124">
        <v>0</v>
      </c>
      <c r="K204" s="120" t="str">
        <f>CONCATENATE(D850,D204, " Curncy")</f>
        <v>EURHKD Curncy</v>
      </c>
      <c r="L204" s="120">
        <f>IF(D204 = D850,1,_xll.BDP(K204,$L$11))</f>
        <v>1</v>
      </c>
      <c r="M204" s="288">
        <f>IF(D204 = D850,1,_xll.BDP(K204,$M$11)*L204)</f>
        <v>9.1097000000000001</v>
      </c>
      <c r="N204" s="126">
        <f t="shared" si="100"/>
        <v>0</v>
      </c>
      <c r="O204" s="127">
        <f>N204 / AA773</f>
        <v>0</v>
      </c>
      <c r="P204" s="301">
        <f>N204 / AA850</f>
        <v>0</v>
      </c>
      <c r="Q204" s="128">
        <f t="shared" si="101"/>
        <v>0</v>
      </c>
      <c r="R204" s="129">
        <f>Q204 / AA773*100</f>
        <v>0</v>
      </c>
      <c r="S204" s="312">
        <f>Q204 / AA850*100</f>
        <v>0</v>
      </c>
      <c r="T204" s="129">
        <f t="shared" si="102"/>
        <v>0</v>
      </c>
      <c r="U204" s="312">
        <f t="shared" si="103"/>
        <v>0</v>
      </c>
      <c r="V204" s="120">
        <f t="shared" si="104"/>
        <v>1</v>
      </c>
      <c r="W204" s="120">
        <v>0</v>
      </c>
      <c r="X204" s="120">
        <v>1</v>
      </c>
      <c r="Y204" s="127">
        <f t="shared" si="105"/>
        <v>0</v>
      </c>
      <c r="Z204" s="127">
        <f t="shared" si="106"/>
        <v>0</v>
      </c>
      <c r="AA204" s="74"/>
      <c r="AB204" s="130">
        <f>_xll.BDH(C204,$AB$11,$D$1,$D$1)</f>
        <v>2.87</v>
      </c>
      <c r="AC204" s="130">
        <f t="shared" si="107"/>
        <v>6.0000000000000053E-2</v>
      </c>
      <c r="AD204" s="177">
        <f t="shared" si="108"/>
        <v>2.0905923344947754</v>
      </c>
      <c r="AE204" s="132">
        <v>0</v>
      </c>
      <c r="AF204" s="133">
        <f>IF(D204 = D850,1,_xll.BDP(K204,$AF$11)*L204)</f>
        <v>9.1058000000000003</v>
      </c>
      <c r="AG204" s="134">
        <f>AC204*AE204*V204/AF204 / AI773</f>
        <v>0</v>
      </c>
      <c r="AH204" s="328">
        <f>AC204*AE204*V204/AF204 / AI850</f>
        <v>0</v>
      </c>
      <c r="AI204" s="77"/>
      <c r="AJ204" s="73"/>
      <c r="AK204" s="65"/>
    </row>
    <row r="205" spans="1:37" s="30" customFormat="1" ht="12" customHeight="1" x14ac:dyDescent="0.2">
      <c r="B205" s="120">
        <v>2448</v>
      </c>
      <c r="C205" s="120" t="s">
        <v>811</v>
      </c>
      <c r="D205" s="120" t="str">
        <f>_xll.BDP(C205,$D$11)</f>
        <v>HKD</v>
      </c>
      <c r="E205" s="120" t="s">
        <v>1353</v>
      </c>
      <c r="F205" s="121">
        <f>_xll.BDP(C205,$F$11)</f>
        <v>6.55</v>
      </c>
      <c r="G205" s="121">
        <f>_xll.BDP(C205,$G$11)</f>
        <v>6.22</v>
      </c>
      <c r="H205" s="122">
        <f t="shared" si="98"/>
        <v>-0.33000000000000007</v>
      </c>
      <c r="I205" s="123">
        <f t="shared" si="99"/>
        <v>-5.0381679389312994</v>
      </c>
      <c r="J205" s="124">
        <v>0</v>
      </c>
      <c r="K205" s="120" t="str">
        <f>CONCATENATE(D850,D205, " Curncy")</f>
        <v>EURHKD Curncy</v>
      </c>
      <c r="L205" s="120">
        <f>IF(D205 = D850,1,_xll.BDP(K205,$L$11))</f>
        <v>1</v>
      </c>
      <c r="M205" s="288">
        <f>IF(D205 = D850,1,_xll.BDP(K205,$M$11)*L205)</f>
        <v>9.1097000000000001</v>
      </c>
      <c r="N205" s="126">
        <f t="shared" si="100"/>
        <v>0</v>
      </c>
      <c r="O205" s="127">
        <f>N205 / AA773</f>
        <v>0</v>
      </c>
      <c r="P205" s="301">
        <f>N205 / AA850</f>
        <v>0</v>
      </c>
      <c r="Q205" s="128">
        <f t="shared" si="101"/>
        <v>0</v>
      </c>
      <c r="R205" s="129">
        <f>Q205 / AA773*100</f>
        <v>0</v>
      </c>
      <c r="S205" s="312">
        <f>Q205 / AA850*100</f>
        <v>0</v>
      </c>
      <c r="T205" s="129">
        <f t="shared" si="102"/>
        <v>0</v>
      </c>
      <c r="U205" s="312">
        <f t="shared" si="103"/>
        <v>0</v>
      </c>
      <c r="V205" s="120">
        <f t="shared" si="104"/>
        <v>1</v>
      </c>
      <c r="W205" s="120">
        <v>0</v>
      </c>
      <c r="X205" s="120">
        <v>1</v>
      </c>
      <c r="Y205" s="127">
        <f t="shared" si="105"/>
        <v>0</v>
      </c>
      <c r="Z205" s="127">
        <f t="shared" si="106"/>
        <v>0</v>
      </c>
      <c r="AA205" s="74"/>
      <c r="AB205" s="130">
        <f>_xll.BDH(C205,$AB$11,$D$1,$D$1)</f>
        <v>7.78</v>
      </c>
      <c r="AC205" s="130">
        <f t="shared" si="107"/>
        <v>-1.2300000000000004</v>
      </c>
      <c r="AD205" s="177">
        <f t="shared" si="108"/>
        <v>-15.809768637532141</v>
      </c>
      <c r="AE205" s="132">
        <v>0</v>
      </c>
      <c r="AF205" s="133">
        <f>IF(D205 = D850,1,_xll.BDP(K205,$AF$11)*L205)</f>
        <v>9.1058000000000003</v>
      </c>
      <c r="AG205" s="134">
        <f>AC205*AE205*V205/AF205 / AI773</f>
        <v>0</v>
      </c>
      <c r="AH205" s="328">
        <f>AC205*AE205*V205/AF205 / AI850</f>
        <v>0</v>
      </c>
      <c r="AI205" s="77"/>
      <c r="AJ205" s="73"/>
      <c r="AK205" s="65"/>
    </row>
    <row r="206" spans="1:37" s="30" customFormat="1" ht="12" customHeight="1" x14ac:dyDescent="0.2">
      <c r="B206" s="120">
        <v>1819</v>
      </c>
      <c r="C206" s="120" t="s">
        <v>820</v>
      </c>
      <c r="D206" s="120" t="str">
        <f>_xll.BDP(C206,$D$11)</f>
        <v>HKD</v>
      </c>
      <c r="E206" s="120" t="s">
        <v>865</v>
      </c>
      <c r="F206" s="121">
        <f>_xll.BDP(C206,$F$11)</f>
        <v>223.4</v>
      </c>
      <c r="G206" s="121">
        <f>_xll.BDP(C206,$G$11)</f>
        <v>222</v>
      </c>
      <c r="H206" s="122">
        <f t="shared" si="98"/>
        <v>-1.4000000000000057</v>
      </c>
      <c r="I206" s="123">
        <f t="shared" si="99"/>
        <v>-0.62667860340197212</v>
      </c>
      <c r="J206" s="124">
        <v>0</v>
      </c>
      <c r="K206" s="120" t="str">
        <f>CONCATENATE(D850,D206, " Curncy")</f>
        <v>EURHKD Curncy</v>
      </c>
      <c r="L206" s="120">
        <f>IF(D206 = D850,1,_xll.BDP(K206,$L$11))</f>
        <v>1</v>
      </c>
      <c r="M206" s="288">
        <f>IF(D206 = D850,1,_xll.BDP(K206,$M$11)*L206)</f>
        <v>9.1097000000000001</v>
      </c>
      <c r="N206" s="126">
        <f t="shared" si="100"/>
        <v>0</v>
      </c>
      <c r="O206" s="127">
        <f>N206 / AA773</f>
        <v>0</v>
      </c>
      <c r="P206" s="301">
        <f>N206 / AA850</f>
        <v>0</v>
      </c>
      <c r="Q206" s="128">
        <f t="shared" si="101"/>
        <v>0</v>
      </c>
      <c r="R206" s="129">
        <f>Q206 / AA773*100</f>
        <v>0</v>
      </c>
      <c r="S206" s="312">
        <f>Q206 / AA850*100</f>
        <v>0</v>
      </c>
      <c r="T206" s="129">
        <f t="shared" si="102"/>
        <v>0</v>
      </c>
      <c r="U206" s="312">
        <f t="shared" si="103"/>
        <v>0</v>
      </c>
      <c r="V206" s="120">
        <f t="shared" si="104"/>
        <v>1</v>
      </c>
      <c r="W206" s="120">
        <v>0</v>
      </c>
      <c r="X206" s="120">
        <v>1</v>
      </c>
      <c r="Y206" s="127">
        <f t="shared" si="105"/>
        <v>0</v>
      </c>
      <c r="Z206" s="127">
        <f t="shared" si="106"/>
        <v>0</v>
      </c>
      <c r="AA206" s="74"/>
      <c r="AB206" s="130">
        <f>_xll.BDH(C206,$AB$11,$D$1,$D$1)</f>
        <v>227.6</v>
      </c>
      <c r="AC206" s="130">
        <f t="shared" si="107"/>
        <v>-4.1999999999999886</v>
      </c>
      <c r="AD206" s="177">
        <f t="shared" si="108"/>
        <v>-1.8453427065026311</v>
      </c>
      <c r="AE206" s="132">
        <v>0</v>
      </c>
      <c r="AF206" s="133">
        <f>IF(D206 = D850,1,_xll.BDP(K206,$AF$11)*L206)</f>
        <v>9.1058000000000003</v>
      </c>
      <c r="AG206" s="134">
        <f>AC206*AE206*V206/AF206 / AI773</f>
        <v>0</v>
      </c>
      <c r="AH206" s="328">
        <f>AC206*AE206*V206/AF206 / AI850</f>
        <v>0</v>
      </c>
      <c r="AI206" s="77"/>
      <c r="AJ206" s="73"/>
      <c r="AK206" s="65"/>
    </row>
    <row r="207" spans="1:37" s="30" customFormat="1" ht="12" customHeight="1" x14ac:dyDescent="0.2">
      <c r="B207" s="120">
        <v>1975</v>
      </c>
      <c r="C207" s="120" t="s">
        <v>833</v>
      </c>
      <c r="D207" s="120" t="str">
        <f>_xll.BDP(C207,$D$11)</f>
        <v>HKD</v>
      </c>
      <c r="E207" s="120" t="s">
        <v>1355</v>
      </c>
      <c r="F207" s="121">
        <f>_xll.BDP(C207,$F$11)</f>
        <v>8.9</v>
      </c>
      <c r="G207" s="121">
        <f>_xll.BDP(C207,$G$11)</f>
        <v>8.85</v>
      </c>
      <c r="H207" s="122">
        <f t="shared" si="98"/>
        <v>-5.0000000000000711E-2</v>
      </c>
      <c r="I207" s="123">
        <f t="shared" si="99"/>
        <v>-0.56179775280899669</v>
      </c>
      <c r="J207" s="124">
        <v>0</v>
      </c>
      <c r="K207" s="120" t="str">
        <f>CONCATENATE(D850,D207, " Curncy")</f>
        <v>EURHKD Curncy</v>
      </c>
      <c r="L207" s="120">
        <f>IF(D207 = D850,1,_xll.BDP(K207,$L$11))</f>
        <v>1</v>
      </c>
      <c r="M207" s="288">
        <f>IF(D207 = D850,1,_xll.BDP(K207,$M$11)*L207)</f>
        <v>9.1097000000000001</v>
      </c>
      <c r="N207" s="126">
        <f t="shared" si="100"/>
        <v>0</v>
      </c>
      <c r="O207" s="127">
        <f>N207 / AA773</f>
        <v>0</v>
      </c>
      <c r="P207" s="301">
        <f>N207 / AA850</f>
        <v>0</v>
      </c>
      <c r="Q207" s="128">
        <f t="shared" si="101"/>
        <v>0</v>
      </c>
      <c r="R207" s="129">
        <f>Q207 / AA773*100</f>
        <v>0</v>
      </c>
      <c r="S207" s="312">
        <f>Q207 / AA850*100</f>
        <v>0</v>
      </c>
      <c r="T207" s="129">
        <f t="shared" si="102"/>
        <v>0</v>
      </c>
      <c r="U207" s="312">
        <f t="shared" si="103"/>
        <v>0</v>
      </c>
      <c r="V207" s="120">
        <f t="shared" si="104"/>
        <v>1</v>
      </c>
      <c r="W207" s="120">
        <v>0</v>
      </c>
      <c r="X207" s="120">
        <v>1</v>
      </c>
      <c r="Y207" s="127">
        <f t="shared" si="105"/>
        <v>0</v>
      </c>
      <c r="Z207" s="127">
        <f t="shared" si="106"/>
        <v>0</v>
      </c>
      <c r="AA207" s="74"/>
      <c r="AB207" s="130">
        <f>_xll.BDH(C207,$AB$11,$D$1,$D$1)</f>
        <v>8.7200000000000006</v>
      </c>
      <c r="AC207" s="130">
        <f t="shared" si="107"/>
        <v>0.17999999999999972</v>
      </c>
      <c r="AD207" s="177">
        <f t="shared" si="108"/>
        <v>2.0642201834862353</v>
      </c>
      <c r="AE207" s="132">
        <v>0</v>
      </c>
      <c r="AF207" s="133">
        <f>IF(D207 = D850,1,_xll.BDP(K207,$AF$11)*L207)</f>
        <v>9.1058000000000003</v>
      </c>
      <c r="AG207" s="134">
        <f>AC207*AE207*V207/AF207 / AI773</f>
        <v>0</v>
      </c>
      <c r="AH207" s="328">
        <f>AC207*AE207*V207/AF207 / AI850</f>
        <v>0</v>
      </c>
      <c r="AI207" s="77"/>
      <c r="AJ207" s="73"/>
      <c r="AK207" s="65"/>
    </row>
    <row r="208" spans="1:37" s="30" customFormat="1" ht="12" customHeight="1" x14ac:dyDescent="0.2">
      <c r="B208" s="120">
        <v>19837</v>
      </c>
      <c r="C208" s="120" t="s">
        <v>839</v>
      </c>
      <c r="D208" s="120" t="str">
        <f>_xll.BDP(C208,$D$11)</f>
        <v>HKD</v>
      </c>
      <c r="E208" s="120" t="s">
        <v>884</v>
      </c>
      <c r="F208" s="121">
        <f>_xll.BDP(C208,$F$11)</f>
        <v>5.84</v>
      </c>
      <c r="G208" s="121">
        <f>_xll.BDP(C208,$G$11)</f>
        <v>5.72</v>
      </c>
      <c r="H208" s="122">
        <f t="shared" si="98"/>
        <v>-0.12000000000000011</v>
      </c>
      <c r="I208" s="123">
        <f t="shared" si="99"/>
        <v>-2.0547945205479472</v>
      </c>
      <c r="J208" s="124">
        <v>0</v>
      </c>
      <c r="K208" s="120" t="str">
        <f>CONCATENATE(D850,D208, " Curncy")</f>
        <v>EURHKD Curncy</v>
      </c>
      <c r="L208" s="120">
        <f>IF(D208 = D850,1,_xll.BDP(K208,$L$11))</f>
        <v>1</v>
      </c>
      <c r="M208" s="288">
        <f>IF(D208 = D850,1,_xll.BDP(K208,$M$11)*L208)</f>
        <v>9.1097000000000001</v>
      </c>
      <c r="N208" s="126">
        <f t="shared" si="100"/>
        <v>0</v>
      </c>
      <c r="O208" s="127">
        <f>N208 / AA773</f>
        <v>0</v>
      </c>
      <c r="P208" s="301">
        <f>N208 / AA850</f>
        <v>0</v>
      </c>
      <c r="Q208" s="128">
        <f t="shared" si="101"/>
        <v>0</v>
      </c>
      <c r="R208" s="129">
        <f>Q208 / AA773*100</f>
        <v>0</v>
      </c>
      <c r="S208" s="312">
        <f>Q208 / AA850*100</f>
        <v>0</v>
      </c>
      <c r="T208" s="129">
        <f t="shared" si="102"/>
        <v>0</v>
      </c>
      <c r="U208" s="312">
        <f t="shared" si="103"/>
        <v>0</v>
      </c>
      <c r="V208" s="120">
        <f t="shared" si="104"/>
        <v>1</v>
      </c>
      <c r="W208" s="120">
        <v>0</v>
      </c>
      <c r="X208" s="120">
        <v>1</v>
      </c>
      <c r="Y208" s="127">
        <f t="shared" si="105"/>
        <v>0</v>
      </c>
      <c r="Z208" s="127">
        <f t="shared" si="106"/>
        <v>0</v>
      </c>
      <c r="AA208" s="74"/>
      <c r="AB208" s="130">
        <f>_xll.BDH(C208,$AB$11,$D$1,$D$1)</f>
        <v>5.8100000000000005</v>
      </c>
      <c r="AC208" s="130">
        <f t="shared" si="107"/>
        <v>2.9999999999999361E-2</v>
      </c>
      <c r="AD208" s="177">
        <f t="shared" si="108"/>
        <v>0.51635111876074624</v>
      </c>
      <c r="AE208" s="132">
        <v>0</v>
      </c>
      <c r="AF208" s="133">
        <f>IF(D208 = D850,1,_xll.BDP(K208,$AF$11)*L208)</f>
        <v>9.1058000000000003</v>
      </c>
      <c r="AG208" s="134">
        <f>AC208*AE208*V208/AF208 / AI773</f>
        <v>0</v>
      </c>
      <c r="AH208" s="328">
        <f>AC208*AE208*V208/AF208 / AI850</f>
        <v>0</v>
      </c>
      <c r="AI208" s="77"/>
      <c r="AJ208" s="73"/>
      <c r="AK208" s="65"/>
    </row>
    <row r="209" spans="1:37" s="30" customFormat="1" ht="12" customHeight="1" x14ac:dyDescent="0.2">
      <c r="B209" s="120">
        <v>21026</v>
      </c>
      <c r="C209" s="120" t="s">
        <v>171</v>
      </c>
      <c r="D209" s="120" t="str">
        <f>_xll.BDP(C209,$D$11)</f>
        <v>HKD</v>
      </c>
      <c r="E209" s="120" t="s">
        <v>390</v>
      </c>
      <c r="F209" s="121">
        <f>_xll.BDP(C209,$F$11)</f>
        <v>38.299999999999997</v>
      </c>
      <c r="G209" s="121">
        <f>_xll.BDP(C209,$G$11)</f>
        <v>37.35</v>
      </c>
      <c r="H209" s="122">
        <f t="shared" si="98"/>
        <v>-0.94999999999999574</v>
      </c>
      <c r="I209" s="123">
        <f t="shared" si="99"/>
        <v>-2.4804177545691797</v>
      </c>
      <c r="J209" s="124">
        <v>0</v>
      </c>
      <c r="K209" s="120" t="str">
        <f>CONCATENATE(D850,D209, " Curncy")</f>
        <v>EURHKD Curncy</v>
      </c>
      <c r="L209" s="120">
        <f>IF(D209 = D850,1,_xll.BDP(K209,$L$11))</f>
        <v>1</v>
      </c>
      <c r="M209" s="288">
        <f>IF(D209 = D850,1,_xll.BDP(K209,$M$11)*L209)</f>
        <v>9.1097000000000001</v>
      </c>
      <c r="N209" s="126">
        <f t="shared" si="100"/>
        <v>0</v>
      </c>
      <c r="O209" s="127">
        <f>N209 / AA773</f>
        <v>0</v>
      </c>
      <c r="P209" s="301">
        <f>N209 / AA850</f>
        <v>0</v>
      </c>
      <c r="Q209" s="128">
        <f t="shared" si="101"/>
        <v>0</v>
      </c>
      <c r="R209" s="129">
        <f>Q209 / AA773*100</f>
        <v>0</v>
      </c>
      <c r="S209" s="312">
        <f>Q209 / AA850*100</f>
        <v>0</v>
      </c>
      <c r="T209" s="129">
        <f t="shared" si="102"/>
        <v>0</v>
      </c>
      <c r="U209" s="312">
        <f t="shared" si="103"/>
        <v>0</v>
      </c>
      <c r="V209" s="120">
        <f t="shared" si="104"/>
        <v>1</v>
      </c>
      <c r="W209" s="120">
        <v>0</v>
      </c>
      <c r="X209" s="120">
        <v>1</v>
      </c>
      <c r="Y209" s="127">
        <f t="shared" si="105"/>
        <v>0</v>
      </c>
      <c r="Z209" s="127">
        <f t="shared" si="106"/>
        <v>0</v>
      </c>
      <c r="AA209" s="74"/>
      <c r="AB209" s="130">
        <f>_xll.BDH(C209,$AB$11,$D$1,$D$1)</f>
        <v>37.75</v>
      </c>
      <c r="AC209" s="130">
        <f t="shared" si="107"/>
        <v>0.54999999999999716</v>
      </c>
      <c r="AD209" s="177">
        <f t="shared" si="108"/>
        <v>1.4569536423840983</v>
      </c>
      <c r="AE209" s="132">
        <v>0</v>
      </c>
      <c r="AF209" s="133">
        <f>IF(D209 = D850,1,_xll.BDP(K209,$AF$11)*L209)</f>
        <v>9.1058000000000003</v>
      </c>
      <c r="AG209" s="134">
        <f>AC209*AE209*V209/AF209 / AI773</f>
        <v>0</v>
      </c>
      <c r="AH209" s="328">
        <f>AC209*AE209*V209/AF209 / AI850</f>
        <v>0</v>
      </c>
      <c r="AI209" s="77"/>
      <c r="AJ209" s="73"/>
      <c r="AK209" s="65"/>
    </row>
    <row r="210" spans="1:37" s="30" customFormat="1" ht="12" customHeight="1" x14ac:dyDescent="0.2">
      <c r="B210" s="120">
        <v>1807</v>
      </c>
      <c r="C210" s="120" t="s">
        <v>846</v>
      </c>
      <c r="D210" s="120" t="str">
        <f>_xll.BDP(C210,$D$11)</f>
        <v>HKD</v>
      </c>
      <c r="E210" s="120" t="s">
        <v>891</v>
      </c>
      <c r="F210" s="121">
        <f>_xll.BDP(C210,$F$11)</f>
        <v>116.5</v>
      </c>
      <c r="G210" s="121">
        <f>_xll.BDP(C210,$G$11)</f>
        <v>115.8</v>
      </c>
      <c r="H210" s="122">
        <f t="shared" si="98"/>
        <v>-0.70000000000000284</v>
      </c>
      <c r="I210" s="123">
        <f t="shared" si="99"/>
        <v>-0.60085836909871493</v>
      </c>
      <c r="J210" s="124">
        <v>0</v>
      </c>
      <c r="K210" s="120" t="str">
        <f>CONCATENATE(D850,D210, " Curncy")</f>
        <v>EURHKD Curncy</v>
      </c>
      <c r="L210" s="120">
        <f>IF(D210 = D850,1,_xll.BDP(K210,$L$11))</f>
        <v>1</v>
      </c>
      <c r="M210" s="288">
        <f>IF(D210 = D850,1,_xll.BDP(K210,$M$11)*L210)</f>
        <v>9.1097000000000001</v>
      </c>
      <c r="N210" s="126">
        <f t="shared" si="100"/>
        <v>0</v>
      </c>
      <c r="O210" s="127">
        <f>N210 / AA773</f>
        <v>0</v>
      </c>
      <c r="P210" s="301">
        <f>N210 / AA850</f>
        <v>0</v>
      </c>
      <c r="Q210" s="128">
        <f t="shared" si="101"/>
        <v>0</v>
      </c>
      <c r="R210" s="129">
        <f>Q210 / AA773*100</f>
        <v>0</v>
      </c>
      <c r="S210" s="312">
        <f>Q210 / AA850*100</f>
        <v>0</v>
      </c>
      <c r="T210" s="129">
        <f t="shared" si="102"/>
        <v>0</v>
      </c>
      <c r="U210" s="312">
        <f t="shared" si="103"/>
        <v>0</v>
      </c>
      <c r="V210" s="120">
        <f t="shared" si="104"/>
        <v>1</v>
      </c>
      <c r="W210" s="120">
        <v>0</v>
      </c>
      <c r="X210" s="120">
        <v>1</v>
      </c>
      <c r="Y210" s="127">
        <f t="shared" si="105"/>
        <v>0</v>
      </c>
      <c r="Z210" s="127">
        <f t="shared" si="106"/>
        <v>0</v>
      </c>
      <c r="AA210" s="74"/>
      <c r="AB210" s="130">
        <f>_xll.BDH(C210,$AB$11,$D$1,$D$1)</f>
        <v>120.2</v>
      </c>
      <c r="AC210" s="130">
        <f t="shared" si="107"/>
        <v>-3.7000000000000028</v>
      </c>
      <c r="AD210" s="177">
        <f t="shared" si="108"/>
        <v>-3.0782029950083216</v>
      </c>
      <c r="AE210" s="132">
        <v>0</v>
      </c>
      <c r="AF210" s="133">
        <f>IF(D210 = D850,1,_xll.BDP(K210,$AF$11)*L210)</f>
        <v>9.1058000000000003</v>
      </c>
      <c r="AG210" s="134">
        <f>AC210*AE210*V210/AF210 / AI773</f>
        <v>0</v>
      </c>
      <c r="AH210" s="328">
        <f>AC210*AE210*V210/AF210 / AI850</f>
        <v>0</v>
      </c>
      <c r="AI210" s="77"/>
      <c r="AJ210" s="73"/>
      <c r="AK210" s="65"/>
    </row>
    <row r="211" spans="1:37" s="30" customFormat="1" ht="12" customHeight="1" x14ac:dyDescent="0.2">
      <c r="A211" s="212"/>
      <c r="B211" s="212">
        <v>28346</v>
      </c>
      <c r="C211" s="212" t="s">
        <v>1514</v>
      </c>
      <c r="D211" s="212" t="str">
        <f>_xll.BDP(C211,$D$11)</f>
        <v>HKD</v>
      </c>
      <c r="E211" s="212" t="s">
        <v>1515</v>
      </c>
      <c r="F211" s="214">
        <f>_xll.BDP(C211,$F$11)</f>
        <v>9.31</v>
      </c>
      <c r="G211" s="214">
        <f>_xll.BDP(C211,$G$11)</f>
        <v>8.86</v>
      </c>
      <c r="H211" s="215">
        <f>IF(OR(OR(G211="#N/A N/A",G211="#N/A Real Time"),OR(F211="#N/A N/A",F211="#N/A Real Time")),0,  G211 - F211)</f>
        <v>-0.45000000000000107</v>
      </c>
      <c r="I211" s="216">
        <f>IF(OR(F211=0,F211="#N/A N/A"),0,H211 / F211*100)</f>
        <v>-4.8335123523093566</v>
      </c>
      <c r="J211" s="217">
        <v>-304000</v>
      </c>
      <c r="K211" s="212" t="str">
        <f>CONCATENATE(D850,D211, " Curncy")</f>
        <v>EURHKD Curncy</v>
      </c>
      <c r="L211" s="212">
        <f>IF(D211 = D850,1,_xll.BDP(K211,$L$11))</f>
        <v>1</v>
      </c>
      <c r="M211" s="291">
        <f>IF(D211 = D850,1,_xll.BDP(K211,$M$11)*L211)</f>
        <v>9.1097000000000001</v>
      </c>
      <c r="N211" s="218">
        <f>H211*J211*V211/M211</f>
        <v>15016.959943796208</v>
      </c>
      <c r="O211" s="219">
        <f>N211 / AA773</f>
        <v>7.8942864936649176E-5</v>
      </c>
      <c r="P211" s="304">
        <f>N211 / AA850</f>
        <v>7.3127433516201269E-5</v>
      </c>
      <c r="Q211" s="220">
        <f>IF(J211=0,0,G211*J211*V211/M211)</f>
        <v>-295667.25578229799</v>
      </c>
      <c r="R211" s="221">
        <f>Q211 / AA773*100</f>
        <v>-0.15542972963082444</v>
      </c>
      <c r="S211" s="314">
        <f>Q211 / AA850*100</f>
        <v>-0.14397979132300928</v>
      </c>
      <c r="T211" s="221">
        <f>IF(S211&lt;0,R211,0)</f>
        <v>-0.15542972963082444</v>
      </c>
      <c r="U211" s="314">
        <f>IF(S211&gt;0,R211,0)</f>
        <v>0</v>
      </c>
      <c r="V211" s="212">
        <f>IF(EXACT(D211,UPPER(D211)),1,0.01)/X211</f>
        <v>1</v>
      </c>
      <c r="W211" s="212">
        <v>0</v>
      </c>
      <c r="X211" s="212">
        <v>1</v>
      </c>
      <c r="Y211" s="219">
        <f>IF(AND(S211&lt;0,O211&gt;0),O211,0)</f>
        <v>7.8942864936649176E-5</v>
      </c>
      <c r="Z211" s="219">
        <f>IF(AND(S211&gt;0,O211&gt;0),O211,0)</f>
        <v>0</v>
      </c>
      <c r="AA211" s="222"/>
      <c r="AB211" s="223">
        <f>_xll.BDH(C211,$AB$11,$D$1,$D$1)</f>
        <v>10.06</v>
      </c>
      <c r="AC211" s="223">
        <f>IF(OR(OR(F211="#N/A N/A",F211="#N/A Real Time"),OR(AB211="#N/A N/A",AB211="#N/A Real Time")),0,  F211 - AB211)</f>
        <v>-0.75</v>
      </c>
      <c r="AD211" s="224">
        <f>IF(OR(AB211=0,AB211="#N/A N/A"),0,AC211 / AB211*100)</f>
        <v>-7.4552683896620273</v>
      </c>
      <c r="AE211" s="225">
        <v>-304000</v>
      </c>
      <c r="AF211" s="226">
        <f>IF(D211 = D850,1,_xll.BDP(K211,$AF$11)*L211)</f>
        <v>9.1058000000000003</v>
      </c>
      <c r="AG211" s="227">
        <f>AC211*AE211*V211/AF211 / AI773</f>
        <v>1.3180788507346786E-4</v>
      </c>
      <c r="AH211" s="330">
        <f>AC211*AE211*V211/AF211 / AI850</f>
        <v>1.2209355274735262E-4</v>
      </c>
      <c r="AI211" s="228"/>
      <c r="AJ211" s="73"/>
      <c r="AK211" s="65"/>
    </row>
    <row r="212" spans="1:37" s="30" customFormat="1" ht="12" customHeight="1" x14ac:dyDescent="0.2">
      <c r="B212" s="120">
        <v>24515</v>
      </c>
      <c r="C212" s="120" t="s">
        <v>170</v>
      </c>
      <c r="D212" s="120" t="str">
        <f>_xll.BDP(C212,$D$11)</f>
        <v>HKD</v>
      </c>
      <c r="E212" s="120" t="s">
        <v>389</v>
      </c>
      <c r="F212" s="121">
        <f>_xll.BDP(C212,$F$11)</f>
        <v>21.85</v>
      </c>
      <c r="G212" s="121">
        <f>_xll.BDP(C212,$G$11)</f>
        <v>21.1</v>
      </c>
      <c r="H212" s="122">
        <f t="shared" si="98"/>
        <v>-0.75</v>
      </c>
      <c r="I212" s="123">
        <f t="shared" si="99"/>
        <v>-3.4324942791762014</v>
      </c>
      <c r="J212" s="124">
        <v>0</v>
      </c>
      <c r="K212" s="120" t="str">
        <f>CONCATENATE(D850,D212, " Curncy")</f>
        <v>EURHKD Curncy</v>
      </c>
      <c r="L212" s="120">
        <f>IF(D212 = D850,1,_xll.BDP(K212,$L$11))</f>
        <v>1</v>
      </c>
      <c r="M212" s="288">
        <f>IF(D212 = D850,1,_xll.BDP(K212,$M$11)*L212)</f>
        <v>9.1097000000000001</v>
      </c>
      <c r="N212" s="126">
        <f t="shared" si="100"/>
        <v>0</v>
      </c>
      <c r="O212" s="127">
        <f>N212 / AA773</f>
        <v>0</v>
      </c>
      <c r="P212" s="301">
        <f>N212 / AA850</f>
        <v>0</v>
      </c>
      <c r="Q212" s="128">
        <f t="shared" si="101"/>
        <v>0</v>
      </c>
      <c r="R212" s="129">
        <f>Q212 / AA773*100</f>
        <v>0</v>
      </c>
      <c r="S212" s="312">
        <f>Q212 / AA850*100</f>
        <v>0</v>
      </c>
      <c r="T212" s="129">
        <f t="shared" si="102"/>
        <v>0</v>
      </c>
      <c r="U212" s="312">
        <f t="shared" si="103"/>
        <v>0</v>
      </c>
      <c r="V212" s="120">
        <f t="shared" si="104"/>
        <v>1</v>
      </c>
      <c r="W212" s="120">
        <v>0</v>
      </c>
      <c r="X212" s="120">
        <v>1</v>
      </c>
      <c r="Y212" s="127">
        <f t="shared" si="105"/>
        <v>0</v>
      </c>
      <c r="Z212" s="127">
        <f t="shared" si="106"/>
        <v>0</v>
      </c>
      <c r="AA212" s="74"/>
      <c r="AB212" s="130">
        <f>_xll.BDH(C212,$AB$11,$D$1,$D$1)</f>
        <v>20.350000000000001</v>
      </c>
      <c r="AC212" s="130">
        <f t="shared" si="107"/>
        <v>1.5</v>
      </c>
      <c r="AD212" s="177">
        <f t="shared" si="108"/>
        <v>7.3710073710073711</v>
      </c>
      <c r="AE212" s="132">
        <v>0</v>
      </c>
      <c r="AF212" s="133">
        <f>IF(D212 = D850,1,_xll.BDP(K212,$AF$11)*L212)</f>
        <v>9.1058000000000003</v>
      </c>
      <c r="AG212" s="134">
        <f>AC212*AE212*V212/AF212 / AI773</f>
        <v>0</v>
      </c>
      <c r="AH212" s="328">
        <f>AC212*AE212*V212/AF212 / AI850</f>
        <v>0</v>
      </c>
      <c r="AI212" s="77"/>
      <c r="AJ212" s="73"/>
      <c r="AK212" s="65"/>
    </row>
    <row r="213" spans="1:37" s="30" customFormat="1" ht="12" customHeight="1" x14ac:dyDescent="0.2">
      <c r="A213" s="229" t="s">
        <v>279</v>
      </c>
      <c r="B213" s="229"/>
      <c r="C213" s="229"/>
      <c r="D213" s="229"/>
      <c r="E213" s="229" t="s">
        <v>169</v>
      </c>
      <c r="F213" s="230"/>
      <c r="G213" s="230"/>
      <c r="H213" s="231"/>
      <c r="I213" s="232"/>
      <c r="J213" s="233"/>
      <c r="K213" s="229"/>
      <c r="L213" s="229"/>
      <c r="M213" s="292"/>
      <c r="N213" s="234">
        <f xml:space="preserve"> SUM(N196:N212)</f>
        <v>80097.69805811363</v>
      </c>
      <c r="O213" s="235">
        <f xml:space="preserve"> SUM(O196:O212)</f>
        <v>4.2106669946538562E-4</v>
      </c>
      <c r="P213" s="305">
        <f xml:space="preserve"> SUM(P196:P212)</f>
        <v>3.9004825953239936E-4</v>
      </c>
      <c r="Q213" s="236">
        <f xml:space="preserve"> SUM(Q196:Q212)</f>
        <v>-5513666.0921874475</v>
      </c>
      <c r="R213" s="237">
        <f xml:space="preserve"> SUM(R196:R212)</f>
        <v>-2.8984867726250552</v>
      </c>
      <c r="S213" s="315">
        <f xml:space="preserve"> SUM(S196:S212)</f>
        <v>-2.6849658792193858</v>
      </c>
      <c r="T213" s="237">
        <f xml:space="preserve"> SUM(T196:T212)</f>
        <v>-2.8984867726250552</v>
      </c>
      <c r="U213" s="315">
        <f xml:space="preserve"> SUM(U196:U212)</f>
        <v>0</v>
      </c>
      <c r="V213" s="229"/>
      <c r="W213" s="229"/>
      <c r="X213" s="229"/>
      <c r="Y213" s="238">
        <f xml:space="preserve"> SUM(Y196:Y212)</f>
        <v>4.5804750762766874E-4</v>
      </c>
      <c r="Z213" s="238">
        <f xml:space="preserve"> SUM(Z196:Z212)</f>
        <v>0</v>
      </c>
      <c r="AA213" s="229"/>
      <c r="AB213" s="239"/>
      <c r="AC213" s="239"/>
      <c r="AD213" s="240"/>
      <c r="AE213" s="241"/>
      <c r="AF213" s="242"/>
      <c r="AG213" s="243">
        <f xml:space="preserve"> SUM(AG196:AG212)</f>
        <v>-1.0727751269368081E-3</v>
      </c>
      <c r="AH213" s="331">
        <f xml:space="preserve"> SUM(AH196:AH212)</f>
        <v>-9.9371085784208803E-4</v>
      </c>
      <c r="AI213" s="257"/>
      <c r="AJ213" s="73"/>
      <c r="AK213" s="65"/>
    </row>
    <row r="214" spans="1:37" s="30" customFormat="1" ht="12" customHeight="1" x14ac:dyDescent="0.2">
      <c r="A214" s="12"/>
      <c r="B214" s="34"/>
      <c r="C214" s="86"/>
      <c r="D214" s="12"/>
      <c r="E214" s="12"/>
      <c r="F214" s="89"/>
      <c r="G214" s="89"/>
      <c r="H214" s="90"/>
      <c r="I214" s="91"/>
      <c r="J214" s="21"/>
      <c r="K214" s="34"/>
      <c r="L214" s="34"/>
      <c r="M214" s="290"/>
      <c r="N214" s="99"/>
      <c r="O214" s="57"/>
      <c r="P214" s="303"/>
      <c r="Q214" s="99"/>
      <c r="R214" s="10"/>
      <c r="S214" s="311"/>
      <c r="T214" s="100"/>
      <c r="U214" s="325"/>
      <c r="V214" s="27"/>
      <c r="W214" s="12"/>
      <c r="X214" s="12"/>
      <c r="Y214" s="101"/>
      <c r="Z214" s="101"/>
      <c r="AA214" s="94"/>
      <c r="AB214" s="95"/>
      <c r="AC214" s="95"/>
      <c r="AD214" s="96"/>
      <c r="AE214" s="95"/>
      <c r="AF214" s="97"/>
      <c r="AG214" s="72"/>
      <c r="AH214" s="327"/>
      <c r="AI214" s="77"/>
      <c r="AJ214" s="73"/>
      <c r="AK214" s="65"/>
    </row>
    <row r="215" spans="1:37" s="30" customFormat="1" ht="12" customHeight="1" x14ac:dyDescent="0.2">
      <c r="A215" s="12"/>
      <c r="B215" s="120">
        <v>1254</v>
      </c>
      <c r="C215" s="120" t="s">
        <v>1021</v>
      </c>
      <c r="D215" s="120" t="str">
        <f>_xll.BDP(C215,$D$11)</f>
        <v>HUF</v>
      </c>
      <c r="E215" s="120" t="s">
        <v>1357</v>
      </c>
      <c r="F215" s="121">
        <f>_xll.BDP(C215,$F$11)</f>
        <v>5530</v>
      </c>
      <c r="G215" s="121">
        <f>_xll.BDP(C215,$G$11)</f>
        <v>5505</v>
      </c>
      <c r="H215" s="122">
        <f>IF(OR(OR(G215="#N/A N/A",G215="#N/A Real Time"),OR(F215="#N/A N/A",F215="#N/A Real Time")),0,  G215 - F215)</f>
        <v>-25</v>
      </c>
      <c r="I215" s="123">
        <f>IF(OR(F215=0,F215="#N/A N/A"),0,H215 / F215*100)</f>
        <v>-0.45207956600361665</v>
      </c>
      <c r="J215" s="124">
        <v>0</v>
      </c>
      <c r="K215" s="120" t="str">
        <f>CONCATENATE(D850,D215, " Curncy")</f>
        <v>EURHUF Curncy</v>
      </c>
      <c r="L215" s="120">
        <f>IF(D215 = D850,1,_xll.BDP(K215,$L$11))</f>
        <v>1</v>
      </c>
      <c r="M215" s="288">
        <f>IF(D215 = D850,1,_xll.BDP(K215,$M$11)*L215)</f>
        <v>326.8</v>
      </c>
      <c r="N215" s="126">
        <f>H215*J215*V215/M215</f>
        <v>0</v>
      </c>
      <c r="O215" s="127">
        <f>N215 / AA773</f>
        <v>0</v>
      </c>
      <c r="P215" s="301">
        <f>N215 / AA850</f>
        <v>0</v>
      </c>
      <c r="Q215" s="128">
        <f>IF(J215=0,0,G215*J215*V215/M215)</f>
        <v>0</v>
      </c>
      <c r="R215" s="129">
        <f>Q215 / AA773*100</f>
        <v>0</v>
      </c>
      <c r="S215" s="312">
        <f>Q215 / AA850*100</f>
        <v>0</v>
      </c>
      <c r="T215" s="129">
        <f>IF(S215&lt;0,R215,0)</f>
        <v>0</v>
      </c>
      <c r="U215" s="312">
        <f>IF(S215&gt;0,R215,0)</f>
        <v>0</v>
      </c>
      <c r="V215" s="120">
        <f>IF(EXACT(D215,UPPER(D215)),1,0.01)/X215</f>
        <v>1</v>
      </c>
      <c r="W215" s="120">
        <v>0</v>
      </c>
      <c r="X215" s="120">
        <v>1</v>
      </c>
      <c r="Y215" s="127">
        <f>IF(AND(S215&lt;0,O215&gt;0),O215,0)</f>
        <v>0</v>
      </c>
      <c r="Z215" s="127">
        <f>IF(AND(S215&gt;0,O215&gt;0),O215,0)</f>
        <v>0</v>
      </c>
      <c r="AA215" s="94"/>
      <c r="AB215" s="130">
        <f>_xll.BDH(C215,$AB$11,$D$1,$D$1)</f>
        <v>5010</v>
      </c>
      <c r="AC215" s="130">
        <f>IF(OR(OR(F215="#N/A N/A",F215="#N/A Real Time"),OR(AB215="#N/A N/A",AB215="#N/A Real Time")),0,  F215 - AB215)</f>
        <v>520</v>
      </c>
      <c r="AD215" s="177">
        <f>IF(OR(AB215=0,AB215="#N/A N/A"),0,AC215 / AB215*100)</f>
        <v>10.379241516966067</v>
      </c>
      <c r="AE215" s="132">
        <v>0</v>
      </c>
      <c r="AF215" s="133">
        <f>IF(D215 = D850,1,_xll.BDP(K215,$AF$11)*L215)</f>
        <v>326.60000000000002</v>
      </c>
      <c r="AG215" s="134">
        <f>AC215*AE215*V215/AF215 / AI773</f>
        <v>0</v>
      </c>
      <c r="AH215" s="328">
        <f>AC215*AE215*V215/AF215 / AI850</f>
        <v>0</v>
      </c>
      <c r="AI215" s="77"/>
      <c r="AJ215" s="73"/>
      <c r="AK215" s="65"/>
    </row>
    <row r="216" spans="1:37" s="30" customFormat="1" ht="12" customHeight="1" x14ac:dyDescent="0.2">
      <c r="A216" s="12"/>
      <c r="B216" s="120">
        <v>2244</v>
      </c>
      <c r="C216" s="120" t="s">
        <v>520</v>
      </c>
      <c r="D216" s="120" t="str">
        <f>_xll.BDP(C216,$D$11)</f>
        <v>HUF</v>
      </c>
      <c r="E216" s="120" t="s">
        <v>544</v>
      </c>
      <c r="F216" s="121">
        <f>_xll.BDP(C216,$F$11)</f>
        <v>10360</v>
      </c>
      <c r="G216" s="121">
        <f>_xll.BDP(C216,$G$11)</f>
        <v>10270</v>
      </c>
      <c r="H216" s="122">
        <f>IF(OR(OR(G216="#N/A N/A",G216="#N/A Real Time"),OR(F216="#N/A N/A",F216="#N/A Real Time")),0,  G216 - F216)</f>
        <v>-90</v>
      </c>
      <c r="I216" s="123">
        <f>IF(OR(F216=0,F216="#N/A N/A"),0,H216 / F216*100)</f>
        <v>-0.86872586872586877</v>
      </c>
      <c r="J216" s="124">
        <v>0</v>
      </c>
      <c r="K216" s="120" t="str">
        <f>CONCATENATE(D850,D216, " Curncy")</f>
        <v>EURHUF Curncy</v>
      </c>
      <c r="L216" s="120">
        <f>IF(D216 = D850,1,_xll.BDP(K216,$L$11))</f>
        <v>1</v>
      </c>
      <c r="M216" s="288">
        <f>IF(D216 = D850,1,_xll.BDP(K216,$M$11)*L216)</f>
        <v>326.8</v>
      </c>
      <c r="N216" s="126">
        <f>H216*J216*V216/M216</f>
        <v>0</v>
      </c>
      <c r="O216" s="127">
        <f>N216 / AA773</f>
        <v>0</v>
      </c>
      <c r="P216" s="301">
        <f>N216 / AA850</f>
        <v>0</v>
      </c>
      <c r="Q216" s="128">
        <f>IF(J216=0,0,G216*J216*V216/M216)</f>
        <v>0</v>
      </c>
      <c r="R216" s="129">
        <f>Q216 / AA773*100</f>
        <v>0</v>
      </c>
      <c r="S216" s="312">
        <f>Q216 / AA850*100</f>
        <v>0</v>
      </c>
      <c r="T216" s="129">
        <f>IF(S216&lt;0,R216,0)</f>
        <v>0</v>
      </c>
      <c r="U216" s="312">
        <f>IF(S216&gt;0,R216,0)</f>
        <v>0</v>
      </c>
      <c r="V216" s="120">
        <f>IF(EXACT(D216,UPPER(D216)),1,0.01)/X216</f>
        <v>1</v>
      </c>
      <c r="W216" s="120">
        <v>0</v>
      </c>
      <c r="X216" s="120">
        <v>1</v>
      </c>
      <c r="Y216" s="127">
        <f>IF(AND(S216&lt;0,O216&gt;0),O216,0)</f>
        <v>0</v>
      </c>
      <c r="Z216" s="127">
        <f>IF(AND(S216&gt;0,O216&gt;0),O216,0)</f>
        <v>0</v>
      </c>
      <c r="AA216" s="94"/>
      <c r="AB216" s="130">
        <f>_xll.BDH(C216,$AB$11,$D$1,$D$1)</f>
        <v>10020</v>
      </c>
      <c r="AC216" s="130">
        <f>IF(OR(OR(F216="#N/A N/A",F216="#N/A Real Time"),OR(AB216="#N/A N/A",AB216="#N/A Real Time")),0,  F216 - AB216)</f>
        <v>340</v>
      </c>
      <c r="AD216" s="177">
        <f>IF(OR(AB216=0,AB216="#N/A N/A"),0,AC216 / AB216*100)</f>
        <v>3.3932135728542914</v>
      </c>
      <c r="AE216" s="132">
        <v>0</v>
      </c>
      <c r="AF216" s="133">
        <f>IF(D216 = D850,1,_xll.BDP(K216,$AF$11)*L216)</f>
        <v>326.60000000000002</v>
      </c>
      <c r="AG216" s="134">
        <f>AC216*AE216*V216/AF216 / AI773</f>
        <v>0</v>
      </c>
      <c r="AH216" s="328">
        <f>AC216*AE216*V216/AF216 / AI850</f>
        <v>0</v>
      </c>
      <c r="AI216" s="77"/>
      <c r="AJ216" s="73"/>
      <c r="AK216" s="65"/>
    </row>
    <row r="217" spans="1:37" s="30" customFormat="1" ht="12" customHeight="1" x14ac:dyDescent="0.2">
      <c r="A217" s="102" t="s">
        <v>542</v>
      </c>
      <c r="B217" s="102"/>
      <c r="C217" s="102"/>
      <c r="D217" s="102"/>
      <c r="E217" s="102" t="s">
        <v>543</v>
      </c>
      <c r="F217" s="136"/>
      <c r="G217" s="136"/>
      <c r="H217" s="137"/>
      <c r="I217" s="138"/>
      <c r="J217" s="139"/>
      <c r="K217" s="102"/>
      <c r="L217" s="102"/>
      <c r="M217" s="289"/>
      <c r="N217" s="158">
        <f t="shared" ref="N217:U217" si="109" xml:space="preserve"> SUM(N214:N216)</f>
        <v>0</v>
      </c>
      <c r="O217" s="140">
        <f t="shared" si="109"/>
        <v>0</v>
      </c>
      <c r="P217" s="302">
        <f t="shared" si="109"/>
        <v>0</v>
      </c>
      <c r="Q217" s="141">
        <f t="shared" si="109"/>
        <v>0</v>
      </c>
      <c r="R217" s="142">
        <f t="shared" si="109"/>
        <v>0</v>
      </c>
      <c r="S217" s="313">
        <f t="shared" si="109"/>
        <v>0</v>
      </c>
      <c r="T217" s="142">
        <f t="shared" si="109"/>
        <v>0</v>
      </c>
      <c r="U217" s="313">
        <f t="shared" si="109"/>
        <v>0</v>
      </c>
      <c r="V217" s="102"/>
      <c r="W217" s="102"/>
      <c r="X217" s="102"/>
      <c r="Y217" s="143">
        <f xml:space="preserve"> SUM(Y214:Y216)</f>
        <v>0</v>
      </c>
      <c r="Z217" s="143">
        <f xml:space="preserve"> SUM(Z214:Z216)</f>
        <v>0</v>
      </c>
      <c r="AA217" s="102"/>
      <c r="AB217" s="144"/>
      <c r="AC217" s="144"/>
      <c r="AD217" s="178"/>
      <c r="AE217" s="145"/>
      <c r="AF217" s="146"/>
      <c r="AG217" s="147">
        <f xml:space="preserve"> SUM(AG214:AG216)</f>
        <v>0</v>
      </c>
      <c r="AH217" s="329">
        <f xml:space="preserve"> SUM(AH214:AH216)</f>
        <v>0</v>
      </c>
      <c r="AI217" s="208"/>
      <c r="AJ217" s="73"/>
      <c r="AK217" s="65"/>
    </row>
    <row r="218" spans="1:37" s="30" customFormat="1" ht="12" customHeight="1" x14ac:dyDescent="0.2">
      <c r="B218" s="32"/>
      <c r="C218" s="51"/>
      <c r="F218" s="38"/>
      <c r="G218" s="38"/>
      <c r="H218" s="39"/>
      <c r="I218" s="42"/>
      <c r="J218" s="18"/>
      <c r="K218" s="32"/>
      <c r="L218" s="32"/>
      <c r="M218" s="290"/>
      <c r="N218" s="99"/>
      <c r="O218" s="57"/>
      <c r="P218" s="303"/>
      <c r="Q218" s="40"/>
      <c r="R218" s="10"/>
      <c r="S218" s="311"/>
      <c r="T218" s="100"/>
      <c r="U218" s="325"/>
      <c r="V218" s="24"/>
      <c r="Y218" s="53"/>
      <c r="Z218" s="53"/>
      <c r="AA218" s="74"/>
      <c r="AB218" s="68"/>
      <c r="AC218" s="67"/>
      <c r="AD218" s="60"/>
      <c r="AE218" s="59"/>
      <c r="AF218" s="61"/>
      <c r="AG218" s="72"/>
      <c r="AH218" s="327"/>
      <c r="AI218" s="77"/>
      <c r="AJ218" s="73"/>
      <c r="AK218" s="65"/>
    </row>
    <row r="219" spans="1:37" s="30" customFormat="1" ht="12" customHeight="1" x14ac:dyDescent="0.2">
      <c r="B219" s="120">
        <v>10369</v>
      </c>
      <c r="C219" s="120"/>
      <c r="D219" s="120" t="s">
        <v>7</v>
      </c>
      <c r="E219" s="120" t="s">
        <v>447</v>
      </c>
      <c r="F219" s="121">
        <v>0.20749999999999999</v>
      </c>
      <c r="G219" s="121">
        <v>0.20749999999999999</v>
      </c>
      <c r="H219" s="122">
        <f>IF(OR(OR(G219="#N/A N/A",G219="#N/A Real Time"),OR(F219="#N/A N/A",F219="#N/A Real Time")),0,  G219 - F219)</f>
        <v>0</v>
      </c>
      <c r="I219" s="123">
        <f>IF(OR(F219=0,F219="#N/A N/A"),0,H219 / F219*100)</f>
        <v>0</v>
      </c>
      <c r="J219" s="124">
        <v>-50000</v>
      </c>
      <c r="K219" s="120" t="str">
        <f>CONCATENATE(D850,D219, " Curncy")</f>
        <v>EUREUR Curncy</v>
      </c>
      <c r="L219" s="120">
        <f>IF(D219 = D850,1,_xll.BDP(K219,$L$11))</f>
        <v>1</v>
      </c>
      <c r="M219" s="288">
        <f>IF(D219 = D850,1,_xll.BDP(K219,$M$11)*L219)</f>
        <v>1</v>
      </c>
      <c r="N219" s="126">
        <f>H219*J219*V219/M219</f>
        <v>0</v>
      </c>
      <c r="O219" s="127">
        <f>N219 / AA773</f>
        <v>0</v>
      </c>
      <c r="P219" s="301">
        <f>N219 / AA850</f>
        <v>0</v>
      </c>
      <c r="Q219" s="128">
        <f>IF(J219=0,0,G219*J219*V219/M219)</f>
        <v>-10375</v>
      </c>
      <c r="R219" s="129">
        <f>Q219 / AA773*100</f>
        <v>-5.4540481347963698E-3</v>
      </c>
      <c r="S219" s="312">
        <f>Q219 / AA850*100</f>
        <v>-5.0522684056570344E-3</v>
      </c>
      <c r="T219" s="129">
        <f>IF(S219&lt;0,R219,0)</f>
        <v>-5.4540481347963698E-3</v>
      </c>
      <c r="U219" s="312">
        <f>IF(S219&gt;0,R219,0)</f>
        <v>0</v>
      </c>
      <c r="V219" s="120">
        <f>IF(EXACT(D219,UPPER(D219)),1,0.01)/X219</f>
        <v>1</v>
      </c>
      <c r="W219" s="120">
        <v>1</v>
      </c>
      <c r="X219" s="120">
        <v>1</v>
      </c>
      <c r="Y219" s="127">
        <f>IF(AND(S219&lt;0,O219&gt;0),O219,0)</f>
        <v>0</v>
      </c>
      <c r="Z219" s="127">
        <f>IF(AND(S219&gt;0,O219&gt;0),O219,0)</f>
        <v>0</v>
      </c>
      <c r="AA219" s="74"/>
      <c r="AB219" s="130">
        <v>0.20749999999999999</v>
      </c>
      <c r="AC219" s="130">
        <f>IF(OR(OR(F219="#N/A N/A",F219="#N/A Real Time"),OR(AB219="#N/A N/A",AB219="#N/A Real Time")),0,  F219 - AB219)</f>
        <v>0</v>
      </c>
      <c r="AD219" s="177">
        <f>IF(OR(AB219=0,AB219="#N/A N/A"),0,AC219 / AB219*100)</f>
        <v>0</v>
      </c>
      <c r="AE219" s="132">
        <v>-50000</v>
      </c>
      <c r="AF219" s="133">
        <f>IF(D219 = D850,1,_xll.BDP(K219,$AF$11)*L219)</f>
        <v>1</v>
      </c>
      <c r="AG219" s="134">
        <f>AC219*AE219*V219/AF219 / AI773</f>
        <v>0</v>
      </c>
      <c r="AH219" s="328">
        <f>AC219*AE219*V219/AF219 / AI850</f>
        <v>0</v>
      </c>
      <c r="AI219" s="77"/>
      <c r="AJ219" s="73"/>
      <c r="AK219" s="65"/>
    </row>
    <row r="220" spans="1:37" s="30" customFormat="1" ht="12" customHeight="1" x14ac:dyDescent="0.2">
      <c r="B220" s="120">
        <v>6428</v>
      </c>
      <c r="C220" s="120" t="s">
        <v>168</v>
      </c>
      <c r="D220" s="120" t="str">
        <f>_xll.BDP(C220,$D$11)</f>
        <v>EUR</v>
      </c>
      <c r="E220" s="120" t="s">
        <v>448</v>
      </c>
      <c r="F220" s="121">
        <f>_xll.BDP(C220,$F$11)</f>
        <v>41.86</v>
      </c>
      <c r="G220" s="121">
        <f>_xll.BDP(C220,$G$11)</f>
        <v>42.06</v>
      </c>
      <c r="H220" s="122">
        <f>IF(OR(OR(G220="#N/A N/A",G220="#N/A Real Time"),OR(F220="#N/A N/A",F220="#N/A Real Time")),0,  G220 - F220)</f>
        <v>0.20000000000000284</v>
      </c>
      <c r="I220" s="123">
        <f>IF(OR(F220=0,F220="#N/A N/A"),0,H220 / F220*100)</f>
        <v>0.47778308647874546</v>
      </c>
      <c r="J220" s="124">
        <v>24000</v>
      </c>
      <c r="K220" s="120" t="str">
        <f>CONCATENATE(D850,D220, " Curncy")</f>
        <v>EUREUR Curncy</v>
      </c>
      <c r="L220" s="120">
        <f>IF(D220 = D850,1,_xll.BDP(K220,$L$11))</f>
        <v>1</v>
      </c>
      <c r="M220" s="288">
        <f>IF(D220 = D850,1,_xll.BDP(K220,$M$11)*L220)</f>
        <v>1</v>
      </c>
      <c r="N220" s="126">
        <f>H220*J220*V220/M220</f>
        <v>4800.0000000000682</v>
      </c>
      <c r="O220" s="127">
        <f>N220 / AA773</f>
        <v>2.5233186551347423E-5</v>
      </c>
      <c r="P220" s="301">
        <f>N220 / AA850</f>
        <v>2.3374350214124445E-5</v>
      </c>
      <c r="Q220" s="128">
        <f>IF(J220=0,0,G220*J220*V220/M220)</f>
        <v>1009440</v>
      </c>
      <c r="R220" s="129">
        <f>Q220 / AA773*100</f>
        <v>0.5306539131748288</v>
      </c>
      <c r="S220" s="312">
        <f>Q220 / AA850*100</f>
        <v>0.49156258500303002</v>
      </c>
      <c r="T220" s="129">
        <f>IF(S220&lt;0,R220,0)</f>
        <v>0</v>
      </c>
      <c r="U220" s="312">
        <f>IF(S220&gt;0,R220,0)</f>
        <v>0.5306539131748288</v>
      </c>
      <c r="V220" s="120">
        <f>IF(EXACT(D220,UPPER(D220)),1,0.01)/X220</f>
        <v>1</v>
      </c>
      <c r="W220" s="120">
        <v>0</v>
      </c>
      <c r="X220" s="120">
        <v>1</v>
      </c>
      <c r="Y220" s="127">
        <f>IF(AND(S220&lt;0,O220&gt;0),O220,0)</f>
        <v>0</v>
      </c>
      <c r="Z220" s="127">
        <f>IF(AND(S220&gt;0,O220&gt;0),O220,0)</f>
        <v>2.5233186551347423E-5</v>
      </c>
      <c r="AA220" s="74"/>
      <c r="AB220" s="130">
        <f>_xll.BDH(C220,$AB$11,$D$1,$D$1)</f>
        <v>39.18</v>
      </c>
      <c r="AC220" s="130">
        <f>IF(OR(OR(F220="#N/A N/A",F220="#N/A Real Time"),OR(AB220="#N/A N/A",AB220="#N/A Real Time")),0,  F220 - AB220)</f>
        <v>2.6799999999999997</v>
      </c>
      <c r="AD220" s="177">
        <f>IF(OR(AB220=0,AB220="#N/A N/A"),0,AC220 / AB220*100)</f>
        <v>6.8402246043899941</v>
      </c>
      <c r="AE220" s="132">
        <v>24000</v>
      </c>
      <c r="AF220" s="133">
        <f>IF(D220 = D850,1,_xll.BDP(K220,$AF$11)*L220)</f>
        <v>1</v>
      </c>
      <c r="AG220" s="134">
        <f>AC220*AE220*V220/AF220 / AI773</f>
        <v>3.38587318203928E-4</v>
      </c>
      <c r="AH220" s="328">
        <f>AC220*AE220*V220/AF220 / AI850</f>
        <v>3.1363319858803584E-4</v>
      </c>
      <c r="AI220" s="77"/>
      <c r="AJ220" s="73"/>
      <c r="AK220" s="65"/>
    </row>
    <row r="221" spans="1:37" s="30" customFormat="1" ht="12" customHeight="1" x14ac:dyDescent="0.2">
      <c r="B221" s="120">
        <v>26275</v>
      </c>
      <c r="C221" s="120"/>
      <c r="D221" s="120" t="s">
        <v>33</v>
      </c>
      <c r="E221" s="120" t="s">
        <v>167</v>
      </c>
      <c r="F221" s="121">
        <v>109.68</v>
      </c>
      <c r="G221" s="121">
        <v>110.32</v>
      </c>
      <c r="H221" s="122">
        <f>IF(OR(OR(G221="#N/A N/A",G221="#N/A Real Time"),OR(F221="#N/A N/A",F221="#N/A Real Time")),0,  G221 - F221)</f>
        <v>0.63999999999998636</v>
      </c>
      <c r="I221" s="123">
        <f>IF(OR(F221=0,F221="#N/A N/A"),0,H221 / F221*100)</f>
        <v>0.58351568198394088</v>
      </c>
      <c r="J221" s="124">
        <v>16308.110500000001</v>
      </c>
      <c r="K221" s="120" t="str">
        <f>CONCATENATE(D850,D221, " Curncy")</f>
        <v>EURUSD Curncy</v>
      </c>
      <c r="L221" s="120">
        <f>IF(D221 = D850,1,_xll.BDP(K221,$L$11))</f>
        <v>1</v>
      </c>
      <c r="M221" s="288">
        <f>IF(D221 = D850,1,_xll.BDP(K221,$M$11)*L221)</f>
        <v>1.1605000000000001</v>
      </c>
      <c r="N221" s="126">
        <f>H221*J221*V221/M221</f>
        <v>8993.7016113742156</v>
      </c>
      <c r="O221" s="127">
        <f>N221 / AA773</f>
        <v>4.7279114697282555E-5</v>
      </c>
      <c r="P221" s="301">
        <f>N221 / AA850</f>
        <v>4.3796235663665264E-5</v>
      </c>
      <c r="Q221" s="128">
        <f>IF(J221=0,0,G221*J221*V221/M221)</f>
        <v>1550289.3152606634</v>
      </c>
      <c r="R221" s="129">
        <f>Q221 / AA773*100</f>
        <v>0.81497373959442543</v>
      </c>
      <c r="S221" s="312">
        <f>Q221 / AA850*100</f>
        <v>0.75493761225244604</v>
      </c>
      <c r="T221" s="129">
        <f>IF(S221&lt;0,R221,0)</f>
        <v>0</v>
      </c>
      <c r="U221" s="312">
        <f>IF(S221&gt;0,R221,0)</f>
        <v>0.81497373959442543</v>
      </c>
      <c r="V221" s="120">
        <f>IF(EXACT(D221,UPPER(D221)),1,0.01)/X221</f>
        <v>1</v>
      </c>
      <c r="W221" s="120">
        <v>1</v>
      </c>
      <c r="X221" s="120">
        <v>1</v>
      </c>
      <c r="Y221" s="127">
        <f>IF(AND(S221&lt;0,O221&gt;0),O221,0)</f>
        <v>0</v>
      </c>
      <c r="Z221" s="127">
        <f>IF(AND(S221&gt;0,O221&gt;0),O221,0)</f>
        <v>4.7279114697282555E-5</v>
      </c>
      <c r="AA221" s="74"/>
      <c r="AB221" s="130">
        <v>109.31</v>
      </c>
      <c r="AC221" s="130">
        <f>IF(OR(OR(F221="#N/A N/A",F221="#N/A Real Time"),OR(AB221="#N/A N/A",AB221="#N/A Real Time")),0,  F221 - AB221)</f>
        <v>0.37000000000000455</v>
      </c>
      <c r="AD221" s="177">
        <f>IF(OR(AB221=0,AB221="#N/A N/A"),0,AC221 / AB221*100)</f>
        <v>0.33848687219833917</v>
      </c>
      <c r="AE221" s="132">
        <v>16308.110500000001</v>
      </c>
      <c r="AF221" s="133">
        <f>IF(D221 = D850,1,_xll.BDP(K221,$AF$11)*L221)</f>
        <v>1.1601999999999999</v>
      </c>
      <c r="AG221" s="134">
        <f>AC221*AE221*V221/AF221 / AI773</f>
        <v>2.7377712606114612E-5</v>
      </c>
      <c r="AH221" s="328">
        <f>AC221*AE221*V221/AF221 / AI850</f>
        <v>2.5359956244752532E-5</v>
      </c>
      <c r="AI221" s="77"/>
      <c r="AJ221" s="73"/>
      <c r="AK221" s="65"/>
    </row>
    <row r="222" spans="1:37" s="30" customFormat="1" ht="12" customHeight="1" x14ac:dyDescent="0.2">
      <c r="A222" s="102" t="s">
        <v>280</v>
      </c>
      <c r="B222" s="102"/>
      <c r="C222" s="102"/>
      <c r="D222" s="102"/>
      <c r="E222" s="102" t="s">
        <v>166</v>
      </c>
      <c r="F222" s="136"/>
      <c r="G222" s="136"/>
      <c r="H222" s="137"/>
      <c r="I222" s="138"/>
      <c r="J222" s="139"/>
      <c r="K222" s="102"/>
      <c r="L222" s="102"/>
      <c r="M222" s="289"/>
      <c r="N222" s="158">
        <f t="shared" ref="N222:U222" si="110" xml:space="preserve"> SUM(N218:N221)</f>
        <v>13793.701611374283</v>
      </c>
      <c r="O222" s="140">
        <f t="shared" si="110"/>
        <v>7.2512301248629977E-5</v>
      </c>
      <c r="P222" s="302">
        <f t="shared" si="110"/>
        <v>6.7170585877789705E-5</v>
      </c>
      <c r="Q222" s="141">
        <f t="shared" si="110"/>
        <v>2549354.3152606636</v>
      </c>
      <c r="R222" s="142">
        <f t="shared" si="110"/>
        <v>1.3401736046344579</v>
      </c>
      <c r="S222" s="313">
        <f t="shared" si="110"/>
        <v>1.241447928849819</v>
      </c>
      <c r="T222" s="142">
        <f t="shared" si="110"/>
        <v>-5.4540481347963698E-3</v>
      </c>
      <c r="U222" s="313">
        <f t="shared" si="110"/>
        <v>1.3456276527692541</v>
      </c>
      <c r="V222" s="102"/>
      <c r="W222" s="102"/>
      <c r="X222" s="102"/>
      <c r="Y222" s="143">
        <f xml:space="preserve"> SUM(Y218:Y221)</f>
        <v>0</v>
      </c>
      <c r="Z222" s="143">
        <f xml:space="preserve"> SUM(Z218:Z221)</f>
        <v>7.2512301248629977E-5</v>
      </c>
      <c r="AA222" s="102"/>
      <c r="AB222" s="144"/>
      <c r="AC222" s="144"/>
      <c r="AD222" s="178"/>
      <c r="AE222" s="145"/>
      <c r="AF222" s="146"/>
      <c r="AG222" s="147">
        <f xml:space="preserve"> SUM(AG218:AG221)</f>
        <v>3.6596503081004261E-4</v>
      </c>
      <c r="AH222" s="329">
        <f xml:space="preserve"> SUM(AH218:AH221)</f>
        <v>3.3899315483278835E-4</v>
      </c>
      <c r="AI222" s="208"/>
      <c r="AJ222" s="73"/>
      <c r="AK222" s="65"/>
    </row>
    <row r="223" spans="1:37" s="30" customFormat="1" ht="12" customHeight="1" x14ac:dyDescent="0.2">
      <c r="B223" s="32"/>
      <c r="C223" s="51"/>
      <c r="F223" s="38"/>
      <c r="G223" s="38"/>
      <c r="H223" s="39"/>
      <c r="I223" s="42"/>
      <c r="J223" s="18"/>
      <c r="K223" s="32"/>
      <c r="L223" s="32"/>
      <c r="M223" s="290"/>
      <c r="N223" s="99"/>
      <c r="O223" s="57"/>
      <c r="P223" s="303"/>
      <c r="Q223" s="40"/>
      <c r="R223" s="10"/>
      <c r="S223" s="311"/>
      <c r="T223" s="100"/>
      <c r="U223" s="325"/>
      <c r="V223" s="24"/>
      <c r="Y223" s="53"/>
      <c r="Z223" s="53"/>
      <c r="AA223" s="74"/>
      <c r="AB223" s="68"/>
      <c r="AC223" s="67"/>
      <c r="AD223" s="60"/>
      <c r="AE223" s="59"/>
      <c r="AF223" s="61"/>
      <c r="AG223" s="72"/>
      <c r="AH223" s="327"/>
      <c r="AI223" s="77"/>
      <c r="AJ223" s="73"/>
      <c r="AK223" s="65"/>
    </row>
    <row r="224" spans="1:37" s="30" customFormat="1" ht="12" customHeight="1" x14ac:dyDescent="0.2">
      <c r="B224" s="120"/>
      <c r="C224" s="120" t="s">
        <v>638</v>
      </c>
      <c r="D224" s="120" t="str">
        <f>_xll.BDP(C224,$D$11)</f>
        <v>EUR</v>
      </c>
      <c r="E224" s="120" t="str">
        <f>_xll.BDP(C224,$E$11)</f>
        <v>FTSE/MIB IDX FUT  Sep18</v>
      </c>
      <c r="F224" s="121">
        <f>_xll.BDP(C224,$F$11)</f>
        <v>20245</v>
      </c>
      <c r="G224" s="121">
        <f>_xll.BDP(C224,$G$11)</f>
        <v>20285</v>
      </c>
      <c r="H224" s="122">
        <f t="shared" ref="H224:H244" si="111">IF(OR(OR(G224="#N/A N/A",G224="#N/A Real Time"),OR(F224="#N/A N/A",F224="#N/A Real Time")),0,  G224 - F224)</f>
        <v>40</v>
      </c>
      <c r="I224" s="123">
        <f t="shared" ref="I224:I244" si="112">IF(OR(F224=0,F224="#N/A N/A"),0,H224 / F224*100)</f>
        <v>0.19757964929612248</v>
      </c>
      <c r="J224" s="124">
        <v>0</v>
      </c>
      <c r="K224" s="120" t="str">
        <f>CONCATENATE(D850,D224, " Curncy")</f>
        <v>EUREUR Curncy</v>
      </c>
      <c r="L224" s="120">
        <f>IF(D224 = D850,1,_xll.BDP(K224,$L$11))</f>
        <v>1</v>
      </c>
      <c r="M224" s="288">
        <f>IF(D224 = D850,1,_xll.BDP(K224,$M$11)*L224)</f>
        <v>1</v>
      </c>
      <c r="N224" s="126">
        <f t="shared" ref="N224:N244" si="113">H224*J224*V224/M224</f>
        <v>0</v>
      </c>
      <c r="O224" s="127">
        <f>N224 / AA773</f>
        <v>0</v>
      </c>
      <c r="P224" s="301">
        <f>N224 / AA850</f>
        <v>0</v>
      </c>
      <c r="Q224" s="128">
        <f t="shared" ref="Q224:Q244" si="114">IF(J224=0,0,G224*J224*V224/M224)</f>
        <v>0</v>
      </c>
      <c r="R224" s="129">
        <f>Q224 / AA773*100</f>
        <v>0</v>
      </c>
      <c r="S224" s="312">
        <f>Q224 / AA850*100</f>
        <v>0</v>
      </c>
      <c r="T224" s="129">
        <f t="shared" ref="T224:T244" si="115">IF(S224&lt;0,R224,0)</f>
        <v>0</v>
      </c>
      <c r="U224" s="312">
        <f t="shared" ref="U224:U244" si="116">IF(S224&gt;0,R224,0)</f>
        <v>0</v>
      </c>
      <c r="V224" s="120">
        <f t="shared" ref="V224:V244" si="117">IF(EXACT(D224,UPPER(D224)),1,0.01)/X224</f>
        <v>1</v>
      </c>
      <c r="W224" s="120">
        <v>3</v>
      </c>
      <c r="X224" s="120">
        <v>1</v>
      </c>
      <c r="Y224" s="127">
        <f t="shared" ref="Y224:Y244" si="118">IF(AND(S224&lt;0,O224&gt;0),O224,0)</f>
        <v>0</v>
      </c>
      <c r="Z224" s="127">
        <f t="shared" ref="Z224:Z244" si="119">IF(AND(S224&gt;0,O224&gt;0),O224,0)</f>
        <v>0</v>
      </c>
      <c r="AA224" s="74"/>
      <c r="AB224" s="130">
        <f>_xll.BDH(C224,$AB$11,$D$1,$D$1)</f>
        <v>20973</v>
      </c>
      <c r="AC224" s="130">
        <f t="shared" ref="AC224:AC244" si="120">IF(OR(OR(F224="#N/A N/A",F224="#N/A Real Time"),OR(AB224="#N/A N/A",AB224="#N/A Real Time")),0,  F224 - AB224)</f>
        <v>-728</v>
      </c>
      <c r="AD224" s="177">
        <f t="shared" ref="AD224:AD244" si="121">IF(OR(AB224=0,AB224="#N/A N/A"),0,AC224 / AB224*100)</f>
        <v>-3.47112954751347</v>
      </c>
      <c r="AE224" s="132">
        <v>0</v>
      </c>
      <c r="AF224" s="133">
        <f>IF(D224 = D850,1,_xll.BDP(K224,$AF$11)*L224)</f>
        <v>1</v>
      </c>
      <c r="AG224" s="134">
        <f>AC224*AE224*V224/AF224 / AI773</f>
        <v>0</v>
      </c>
      <c r="AH224" s="328">
        <f>AC224*AE224*V224/AF224 / AI850</f>
        <v>0</v>
      </c>
      <c r="AI224" s="77"/>
      <c r="AJ224" s="73"/>
      <c r="AK224" s="65"/>
    </row>
    <row r="225" spans="1:37" s="30" customFormat="1" ht="12" customHeight="1" x14ac:dyDescent="0.2">
      <c r="B225" s="120">
        <v>27961</v>
      </c>
      <c r="C225" s="120" t="s">
        <v>751</v>
      </c>
      <c r="D225" s="120" t="str">
        <f>_xll.BDP(C225,$D$11)</f>
        <v>EUR</v>
      </c>
      <c r="E225" s="120" t="s">
        <v>1358</v>
      </c>
      <c r="F225" s="121">
        <f>_xll.BDP(C225,$F$11)</f>
        <v>12.28</v>
      </c>
      <c r="G225" s="121">
        <f>_xll.BDP(C225,$G$11)</f>
        <v>12.27</v>
      </c>
      <c r="H225" s="122">
        <f t="shared" si="111"/>
        <v>-9.9999999999997868E-3</v>
      </c>
      <c r="I225" s="123">
        <f t="shared" si="112"/>
        <v>-8.1433224755698599E-2</v>
      </c>
      <c r="J225" s="124">
        <v>0</v>
      </c>
      <c r="K225" s="120" t="str">
        <f>CONCATENATE(D850,D225, " Curncy")</f>
        <v>EUREUR Curncy</v>
      </c>
      <c r="L225" s="120">
        <f>IF(D225 = D850,1,_xll.BDP(K225,$L$11))</f>
        <v>1</v>
      </c>
      <c r="M225" s="288">
        <f>IF(D225 = D850,1,_xll.BDP(K225,$M$11)*L225)</f>
        <v>1</v>
      </c>
      <c r="N225" s="126">
        <f t="shared" si="113"/>
        <v>0</v>
      </c>
      <c r="O225" s="127">
        <f>N225 / AA773</f>
        <v>0</v>
      </c>
      <c r="P225" s="301">
        <f>N225 / AA850</f>
        <v>0</v>
      </c>
      <c r="Q225" s="128">
        <f t="shared" si="114"/>
        <v>0</v>
      </c>
      <c r="R225" s="129">
        <f>Q225 / AA773*100</f>
        <v>0</v>
      </c>
      <c r="S225" s="312">
        <f>Q225 / AA850*100</f>
        <v>0</v>
      </c>
      <c r="T225" s="129">
        <f t="shared" si="115"/>
        <v>0</v>
      </c>
      <c r="U225" s="312">
        <f t="shared" si="116"/>
        <v>0</v>
      </c>
      <c r="V225" s="120">
        <f t="shared" si="117"/>
        <v>1</v>
      </c>
      <c r="W225" s="120">
        <v>0</v>
      </c>
      <c r="X225" s="120">
        <v>1</v>
      </c>
      <c r="Y225" s="127">
        <f t="shared" si="118"/>
        <v>0</v>
      </c>
      <c r="Z225" s="127">
        <f t="shared" si="119"/>
        <v>0</v>
      </c>
      <c r="AA225" s="74"/>
      <c r="AB225" s="130">
        <f>_xll.BDH(C225,$AB$11,$D$1,$D$1)</f>
        <v>13.32</v>
      </c>
      <c r="AC225" s="130">
        <f t="shared" si="120"/>
        <v>-1.0400000000000009</v>
      </c>
      <c r="AD225" s="177">
        <f t="shared" si="121"/>
        <v>-7.8078078078078148</v>
      </c>
      <c r="AE225" s="132">
        <v>0</v>
      </c>
      <c r="AF225" s="133">
        <f>IF(D225 = D850,1,_xll.BDP(K225,$AF$11)*L225)</f>
        <v>1</v>
      </c>
      <c r="AG225" s="134">
        <f>AC225*AE225*V225/AF225 / AI773</f>
        <v>0</v>
      </c>
      <c r="AH225" s="328">
        <f>AC225*AE225*V225/AF225 / AI850</f>
        <v>0</v>
      </c>
      <c r="AI225" s="77"/>
      <c r="AJ225" s="73"/>
      <c r="AK225" s="65"/>
    </row>
    <row r="226" spans="1:37" s="30" customFormat="1" ht="12" customHeight="1" x14ac:dyDescent="0.2">
      <c r="B226" s="120">
        <v>19815</v>
      </c>
      <c r="C226" s="120" t="s">
        <v>759</v>
      </c>
      <c r="D226" s="120" t="str">
        <f>_xll.BDP(C226,$D$11)</f>
        <v>EUR</v>
      </c>
      <c r="E226" s="120" t="s">
        <v>788</v>
      </c>
      <c r="F226" s="121">
        <f>_xll.BDP(C226,$F$11)</f>
        <v>21.16</v>
      </c>
      <c r="G226" s="121">
        <f>_xll.BDP(C226,$G$11)</f>
        <v>21.32</v>
      </c>
      <c r="H226" s="122">
        <f t="shared" si="111"/>
        <v>0.16000000000000014</v>
      </c>
      <c r="I226" s="123">
        <f t="shared" si="112"/>
        <v>0.75614366729678706</v>
      </c>
      <c r="J226" s="124">
        <v>0</v>
      </c>
      <c r="K226" s="120" t="str">
        <f>CONCATENATE(D850,D226, " Curncy")</f>
        <v>EUREUR Curncy</v>
      </c>
      <c r="L226" s="120">
        <f>IF(D226 = D850,1,_xll.BDP(K226,$L$11))</f>
        <v>1</v>
      </c>
      <c r="M226" s="288">
        <f>IF(D226 = D850,1,_xll.BDP(K226,$M$11)*L226)</f>
        <v>1</v>
      </c>
      <c r="N226" s="126">
        <f t="shared" si="113"/>
        <v>0</v>
      </c>
      <c r="O226" s="127">
        <f>N226 / AA773</f>
        <v>0</v>
      </c>
      <c r="P226" s="301">
        <f>N226 / AA850</f>
        <v>0</v>
      </c>
      <c r="Q226" s="128">
        <f t="shared" si="114"/>
        <v>0</v>
      </c>
      <c r="R226" s="129">
        <f>Q226 / AA773*100</f>
        <v>0</v>
      </c>
      <c r="S226" s="312">
        <f>Q226 / AA850*100</f>
        <v>0</v>
      </c>
      <c r="T226" s="129">
        <f t="shared" si="115"/>
        <v>0</v>
      </c>
      <c r="U226" s="312">
        <f t="shared" si="116"/>
        <v>0</v>
      </c>
      <c r="V226" s="120">
        <f t="shared" si="117"/>
        <v>1</v>
      </c>
      <c r="W226" s="120">
        <v>0</v>
      </c>
      <c r="X226" s="120">
        <v>1</v>
      </c>
      <c r="Y226" s="127">
        <f t="shared" si="118"/>
        <v>0</v>
      </c>
      <c r="Z226" s="127">
        <f t="shared" si="119"/>
        <v>0</v>
      </c>
      <c r="AA226" s="74"/>
      <c r="AB226" s="130">
        <f>_xll.BDH(C226,$AB$11,$D$1,$D$1)</f>
        <v>22.34</v>
      </c>
      <c r="AC226" s="130">
        <f t="shared" si="120"/>
        <v>-1.1799999999999997</v>
      </c>
      <c r="AD226" s="177">
        <f t="shared" si="121"/>
        <v>-5.282005371530885</v>
      </c>
      <c r="AE226" s="132">
        <v>0</v>
      </c>
      <c r="AF226" s="133">
        <f>IF(D226 = D850,1,_xll.BDP(K226,$AF$11)*L226)</f>
        <v>1</v>
      </c>
      <c r="AG226" s="134">
        <f>AC226*AE226*V226/AF226 / AI773</f>
        <v>0</v>
      </c>
      <c r="AH226" s="328">
        <f>AC226*AE226*V226/AF226 / AI850</f>
        <v>0</v>
      </c>
      <c r="AI226" s="77"/>
      <c r="AJ226" s="73"/>
      <c r="AK226" s="65"/>
    </row>
    <row r="227" spans="1:37" s="30" customFormat="1" ht="12" customHeight="1" x14ac:dyDescent="0.2">
      <c r="B227" s="120">
        <v>25371</v>
      </c>
      <c r="C227" s="120" t="s">
        <v>165</v>
      </c>
      <c r="D227" s="120" t="str">
        <f>_xll.BDP(C227,$D$11)</f>
        <v>EUR</v>
      </c>
      <c r="E227" s="120" t="s">
        <v>388</v>
      </c>
      <c r="F227" s="121">
        <f>_xll.BDP(C227,$F$11)</f>
        <v>20.260000000000002</v>
      </c>
      <c r="G227" s="121">
        <f>_xll.BDP(C227,$G$11)</f>
        <v>20.36</v>
      </c>
      <c r="H227" s="122">
        <f t="shared" si="111"/>
        <v>9.9999999999997868E-2</v>
      </c>
      <c r="I227" s="123">
        <f t="shared" si="112"/>
        <v>0.49358341559722535</v>
      </c>
      <c r="J227" s="124">
        <v>28000</v>
      </c>
      <c r="K227" s="120" t="str">
        <f>CONCATENATE(D850,D227, " Curncy")</f>
        <v>EUREUR Curncy</v>
      </c>
      <c r="L227" s="120">
        <f>IF(D227 = D850,1,_xll.BDP(K227,$L$11))</f>
        <v>1</v>
      </c>
      <c r="M227" s="288">
        <f>IF(D227 = D850,1,_xll.BDP(K227,$M$11)*L227)</f>
        <v>1</v>
      </c>
      <c r="N227" s="126">
        <f t="shared" si="113"/>
        <v>2799.9999999999404</v>
      </c>
      <c r="O227" s="127">
        <f>N227 / AA773</f>
        <v>1.4719358821618808E-5</v>
      </c>
      <c r="P227" s="301">
        <f>N227 / AA850</f>
        <v>1.3635037624905442E-5</v>
      </c>
      <c r="Q227" s="128">
        <f t="shared" si="114"/>
        <v>570080</v>
      </c>
      <c r="R227" s="129">
        <f>Q227 / AA773*100</f>
        <v>0.29968614560816531</v>
      </c>
      <c r="S227" s="312">
        <f>Q227 / AA850*100</f>
        <v>0.27760936604308067</v>
      </c>
      <c r="T227" s="129">
        <f t="shared" si="115"/>
        <v>0</v>
      </c>
      <c r="U227" s="312">
        <f t="shared" si="116"/>
        <v>0.29968614560816531</v>
      </c>
      <c r="V227" s="120">
        <f t="shared" si="117"/>
        <v>1</v>
      </c>
      <c r="W227" s="120">
        <v>0</v>
      </c>
      <c r="X227" s="120">
        <v>1</v>
      </c>
      <c r="Y227" s="127">
        <f t="shared" si="118"/>
        <v>0</v>
      </c>
      <c r="Z227" s="127">
        <f t="shared" si="119"/>
        <v>1.4719358821618808E-5</v>
      </c>
      <c r="AA227" s="74"/>
      <c r="AB227" s="130">
        <f>_xll.BDH(C227,$AB$11,$D$1,$D$1)</f>
        <v>21.56</v>
      </c>
      <c r="AC227" s="130">
        <f t="shared" si="120"/>
        <v>-1.2999999999999972</v>
      </c>
      <c r="AD227" s="177">
        <f t="shared" si="121"/>
        <v>-6.0296846011131597</v>
      </c>
      <c r="AE227" s="132">
        <v>28000</v>
      </c>
      <c r="AF227" s="133">
        <f>IF(D227 = D850,1,_xll.BDP(K227,$AF$11)*L227)</f>
        <v>1</v>
      </c>
      <c r="AG227" s="134">
        <f>AC227*AE227*V227/AF227 / AI773</f>
        <v>-1.916134698790882E-4</v>
      </c>
      <c r="AH227" s="328">
        <f>AC227*AE227*V227/AF227 / AI850</f>
        <v>-1.7749142457407465E-4</v>
      </c>
      <c r="AI227" s="77"/>
      <c r="AJ227" s="73"/>
      <c r="AK227" s="65"/>
    </row>
    <row r="228" spans="1:37" s="30" customFormat="1" ht="12" customHeight="1" x14ac:dyDescent="0.2">
      <c r="B228" s="120">
        <v>3020</v>
      </c>
      <c r="C228" s="120" t="s">
        <v>752</v>
      </c>
      <c r="D228" s="120" t="str">
        <f>_xll.BDP(C228,$D$11)</f>
        <v>EUR</v>
      </c>
      <c r="E228" s="120" t="s">
        <v>782</v>
      </c>
      <c r="F228" s="121">
        <f>_xll.BDP(C228,$F$11)</f>
        <v>2.0699999999999998</v>
      </c>
      <c r="G228" s="121">
        <f>_xll.BDP(C228,$G$11)</f>
        <v>2.0569999999999999</v>
      </c>
      <c r="H228" s="122">
        <f t="shared" si="111"/>
        <v>-1.2999999999999901E-2</v>
      </c>
      <c r="I228" s="123">
        <f t="shared" si="112"/>
        <v>-0.62801932367149282</v>
      </c>
      <c r="J228" s="124">
        <v>0</v>
      </c>
      <c r="K228" s="120" t="str">
        <f>CONCATENATE(D850,D228, " Curncy")</f>
        <v>EUREUR Curncy</v>
      </c>
      <c r="L228" s="120">
        <f>IF(D228 = D850,1,_xll.BDP(K228,$L$11))</f>
        <v>1</v>
      </c>
      <c r="M228" s="288">
        <f>IF(D228 = D850,1,_xll.BDP(K228,$M$11)*L228)</f>
        <v>1</v>
      </c>
      <c r="N228" s="126">
        <f t="shared" si="113"/>
        <v>0</v>
      </c>
      <c r="O228" s="127">
        <f>N228 / AA773</f>
        <v>0</v>
      </c>
      <c r="P228" s="301">
        <f>N228 / AA850</f>
        <v>0</v>
      </c>
      <c r="Q228" s="128">
        <f t="shared" si="114"/>
        <v>0</v>
      </c>
      <c r="R228" s="129">
        <f>Q228 / AA773*100</f>
        <v>0</v>
      </c>
      <c r="S228" s="312">
        <f>Q228 / AA850*100</f>
        <v>0</v>
      </c>
      <c r="T228" s="129">
        <f t="shared" si="115"/>
        <v>0</v>
      </c>
      <c r="U228" s="312">
        <f t="shared" si="116"/>
        <v>0</v>
      </c>
      <c r="V228" s="120">
        <f t="shared" si="117"/>
        <v>1</v>
      </c>
      <c r="W228" s="120">
        <v>0</v>
      </c>
      <c r="X228" s="120">
        <v>1</v>
      </c>
      <c r="Y228" s="127">
        <f t="shared" si="118"/>
        <v>0</v>
      </c>
      <c r="Z228" s="127">
        <f t="shared" si="119"/>
        <v>0</v>
      </c>
      <c r="AA228" s="74"/>
      <c r="AB228" s="130">
        <f>_xll.BDH(C228,$AB$11,$D$1,$D$1)</f>
        <v>2.2240000000000002</v>
      </c>
      <c r="AC228" s="130">
        <f t="shared" si="120"/>
        <v>-0.15400000000000036</v>
      </c>
      <c r="AD228" s="177">
        <f t="shared" si="121"/>
        <v>-6.9244604316546914</v>
      </c>
      <c r="AE228" s="132">
        <v>0</v>
      </c>
      <c r="AF228" s="133">
        <f>IF(D228 = D850,1,_xll.BDP(K228,$AF$11)*L228)</f>
        <v>1</v>
      </c>
      <c r="AG228" s="134">
        <f>AC228*AE228*V228/AF228 / AI773</f>
        <v>0</v>
      </c>
      <c r="AH228" s="328">
        <f>AC228*AE228*V228/AF228 / AI850</f>
        <v>0</v>
      </c>
      <c r="AI228" s="77"/>
      <c r="AJ228" s="73"/>
      <c r="AK228" s="65"/>
    </row>
    <row r="229" spans="1:37" s="30" customFormat="1" ht="12" customHeight="1" x14ac:dyDescent="0.2">
      <c r="B229" s="120">
        <v>22689</v>
      </c>
      <c r="C229" s="120" t="s">
        <v>753</v>
      </c>
      <c r="D229" s="120" t="str">
        <f>_xll.BDP(C229,$D$11)</f>
        <v>EUR</v>
      </c>
      <c r="E229" s="120" t="s">
        <v>783</v>
      </c>
      <c r="F229" s="121">
        <f>_xll.BDP(C229,$F$11)</f>
        <v>8.98</v>
      </c>
      <c r="G229" s="121">
        <f>_xll.BDP(C229,$G$11)</f>
        <v>9.0150000000000006</v>
      </c>
      <c r="H229" s="122">
        <f t="shared" si="111"/>
        <v>3.5000000000000142E-2</v>
      </c>
      <c r="I229" s="123">
        <f t="shared" si="112"/>
        <v>0.38975501113585903</v>
      </c>
      <c r="J229" s="124">
        <v>0</v>
      </c>
      <c r="K229" s="120" t="str">
        <f>CONCATENATE(D850,D229, " Curncy")</f>
        <v>EUREUR Curncy</v>
      </c>
      <c r="L229" s="120">
        <f>IF(D229 = D850,1,_xll.BDP(K229,$L$11))</f>
        <v>1</v>
      </c>
      <c r="M229" s="288">
        <f>IF(D229 = D850,1,_xll.BDP(K229,$M$11)*L229)</f>
        <v>1</v>
      </c>
      <c r="N229" s="126">
        <f t="shared" si="113"/>
        <v>0</v>
      </c>
      <c r="O229" s="127">
        <f>N229 / AA773</f>
        <v>0</v>
      </c>
      <c r="P229" s="301">
        <f>N229 / AA850</f>
        <v>0</v>
      </c>
      <c r="Q229" s="128">
        <f t="shared" si="114"/>
        <v>0</v>
      </c>
      <c r="R229" s="129">
        <f>Q229 / AA773*100</f>
        <v>0</v>
      </c>
      <c r="S229" s="312">
        <f>Q229 / AA850*100</f>
        <v>0</v>
      </c>
      <c r="T229" s="129">
        <f t="shared" si="115"/>
        <v>0</v>
      </c>
      <c r="U229" s="312">
        <f t="shared" si="116"/>
        <v>0</v>
      </c>
      <c r="V229" s="120">
        <f t="shared" si="117"/>
        <v>1</v>
      </c>
      <c r="W229" s="120">
        <v>0</v>
      </c>
      <c r="X229" s="120">
        <v>1</v>
      </c>
      <c r="Y229" s="127">
        <f t="shared" si="118"/>
        <v>0</v>
      </c>
      <c r="Z229" s="127">
        <f t="shared" si="119"/>
        <v>0</v>
      </c>
      <c r="AA229" s="74"/>
      <c r="AB229" s="130">
        <f>_xll.BDH(C229,$AB$11,$D$1,$D$1)</f>
        <v>9.5350000000000001</v>
      </c>
      <c r="AC229" s="130">
        <f t="shared" si="120"/>
        <v>-0.55499999999999972</v>
      </c>
      <c r="AD229" s="177">
        <f t="shared" si="121"/>
        <v>-5.8206607236497083</v>
      </c>
      <c r="AE229" s="132">
        <v>0</v>
      </c>
      <c r="AF229" s="133">
        <f>IF(D229 = D850,1,_xll.BDP(K229,$AF$11)*L229)</f>
        <v>1</v>
      </c>
      <c r="AG229" s="134">
        <f>AC229*AE229*V229/AF229 / AI773</f>
        <v>0</v>
      </c>
      <c r="AH229" s="328">
        <f>AC229*AE229*V229/AF229 / AI850</f>
        <v>0</v>
      </c>
      <c r="AI229" s="77"/>
      <c r="AJ229" s="73"/>
      <c r="AK229" s="65"/>
    </row>
    <row r="230" spans="1:37" s="30" customFormat="1" ht="12" customHeight="1" x14ac:dyDescent="0.2">
      <c r="B230" s="120">
        <v>19435</v>
      </c>
      <c r="C230" s="120" t="s">
        <v>754</v>
      </c>
      <c r="D230" s="120" t="str">
        <f>_xll.BDP(C230,$D$11)</f>
        <v>EUR</v>
      </c>
      <c r="E230" s="120" t="s">
        <v>784</v>
      </c>
      <c r="F230" s="121">
        <f>_xll.BDP(C230,$F$11)</f>
        <v>10.3</v>
      </c>
      <c r="G230" s="121">
        <f>_xll.BDP(C230,$G$11)</f>
        <v>10.3</v>
      </c>
      <c r="H230" s="122">
        <f t="shared" si="111"/>
        <v>0</v>
      </c>
      <c r="I230" s="123">
        <f t="shared" si="112"/>
        <v>0</v>
      </c>
      <c r="J230" s="124">
        <v>0</v>
      </c>
      <c r="K230" s="120" t="str">
        <f>CONCATENATE(D850,D230, " Curncy")</f>
        <v>EUREUR Curncy</v>
      </c>
      <c r="L230" s="120">
        <f>IF(D230 = D850,1,_xll.BDP(K230,$L$11))</f>
        <v>1</v>
      </c>
      <c r="M230" s="288">
        <f>IF(D230 = D850,1,_xll.BDP(K230,$M$11)*L230)</f>
        <v>1</v>
      </c>
      <c r="N230" s="126">
        <f t="shared" si="113"/>
        <v>0</v>
      </c>
      <c r="O230" s="127">
        <f>N230 / AA773</f>
        <v>0</v>
      </c>
      <c r="P230" s="301">
        <f>N230 / AA850</f>
        <v>0</v>
      </c>
      <c r="Q230" s="128">
        <f t="shared" si="114"/>
        <v>0</v>
      </c>
      <c r="R230" s="129">
        <f>Q230 / AA773*100</f>
        <v>0</v>
      </c>
      <c r="S230" s="312">
        <f>Q230 / AA850*100</f>
        <v>0</v>
      </c>
      <c r="T230" s="129">
        <f t="shared" si="115"/>
        <v>0</v>
      </c>
      <c r="U230" s="312">
        <f t="shared" si="116"/>
        <v>0</v>
      </c>
      <c r="V230" s="120">
        <f t="shared" si="117"/>
        <v>1</v>
      </c>
      <c r="W230" s="120">
        <v>0</v>
      </c>
      <c r="X230" s="120">
        <v>1</v>
      </c>
      <c r="Y230" s="127">
        <f t="shared" si="118"/>
        <v>0</v>
      </c>
      <c r="Z230" s="127">
        <f t="shared" si="119"/>
        <v>0</v>
      </c>
      <c r="AA230" s="74"/>
      <c r="AB230" s="130">
        <f>_xll.BDH(C230,$AB$11,$D$1,$D$1)</f>
        <v>10</v>
      </c>
      <c r="AC230" s="130">
        <f t="shared" si="120"/>
        <v>0.30000000000000071</v>
      </c>
      <c r="AD230" s="177">
        <f t="shared" si="121"/>
        <v>3.0000000000000071</v>
      </c>
      <c r="AE230" s="132">
        <v>0</v>
      </c>
      <c r="AF230" s="133">
        <f>IF(D230 = D850,1,_xll.BDP(K230,$AF$11)*L230)</f>
        <v>1</v>
      </c>
      <c r="AG230" s="134">
        <f>AC230*AE230*V230/AF230 / AI773</f>
        <v>0</v>
      </c>
      <c r="AH230" s="328">
        <f>AC230*AE230*V230/AF230 / AI850</f>
        <v>0</v>
      </c>
      <c r="AI230" s="77"/>
      <c r="AJ230" s="73"/>
      <c r="AK230" s="65"/>
    </row>
    <row r="231" spans="1:37" s="30" customFormat="1" ht="12" customHeight="1" x14ac:dyDescent="0.2">
      <c r="B231" s="120">
        <v>76</v>
      </c>
      <c r="C231" s="120" t="s">
        <v>755</v>
      </c>
      <c r="D231" s="120" t="str">
        <f>_xll.BDP(C231,$D$11)</f>
        <v>EUR</v>
      </c>
      <c r="E231" s="120" t="s">
        <v>1359</v>
      </c>
      <c r="F231" s="121">
        <f>_xll.BDP(C231,$F$11)</f>
        <v>5.43</v>
      </c>
      <c r="G231" s="121">
        <f>_xll.BDP(C231,$G$11)</f>
        <v>5.4</v>
      </c>
      <c r="H231" s="122">
        <f t="shared" si="111"/>
        <v>-2.9999999999999361E-2</v>
      </c>
      <c r="I231" s="123">
        <f t="shared" si="112"/>
        <v>-0.55248618784529213</v>
      </c>
      <c r="J231" s="124">
        <v>0</v>
      </c>
      <c r="K231" s="120" t="str">
        <f>CONCATENATE(D850,D231, " Curncy")</f>
        <v>EUREUR Curncy</v>
      </c>
      <c r="L231" s="120">
        <f>IF(D231 = D850,1,_xll.BDP(K231,$L$11))</f>
        <v>1</v>
      </c>
      <c r="M231" s="288">
        <f>IF(D231 = D850,1,_xll.BDP(K231,$M$11)*L231)</f>
        <v>1</v>
      </c>
      <c r="N231" s="126">
        <f t="shared" si="113"/>
        <v>0</v>
      </c>
      <c r="O231" s="127">
        <f>N231 / AA773</f>
        <v>0</v>
      </c>
      <c r="P231" s="301">
        <f>N231 / AA850</f>
        <v>0</v>
      </c>
      <c r="Q231" s="128">
        <f t="shared" si="114"/>
        <v>0</v>
      </c>
      <c r="R231" s="129">
        <f>Q231 / AA773*100</f>
        <v>0</v>
      </c>
      <c r="S231" s="312">
        <f>Q231 / AA850*100</f>
        <v>0</v>
      </c>
      <c r="T231" s="129">
        <f t="shared" si="115"/>
        <v>0</v>
      </c>
      <c r="U231" s="312">
        <f t="shared" si="116"/>
        <v>0</v>
      </c>
      <c r="V231" s="120">
        <f t="shared" si="117"/>
        <v>1</v>
      </c>
      <c r="W231" s="120">
        <v>0</v>
      </c>
      <c r="X231" s="120">
        <v>1</v>
      </c>
      <c r="Y231" s="127">
        <f t="shared" si="118"/>
        <v>0</v>
      </c>
      <c r="Z231" s="127">
        <f t="shared" si="119"/>
        <v>0</v>
      </c>
      <c r="AA231" s="74"/>
      <c r="AB231" s="130">
        <f>_xll.BDH(C231,$AB$11,$D$1,$D$1)</f>
        <v>5.67</v>
      </c>
      <c r="AC231" s="130">
        <f t="shared" si="120"/>
        <v>-0.24000000000000021</v>
      </c>
      <c r="AD231" s="177">
        <f t="shared" si="121"/>
        <v>-4.232804232804237</v>
      </c>
      <c r="AE231" s="132">
        <v>0</v>
      </c>
      <c r="AF231" s="133">
        <f>IF(D231 = D850,1,_xll.BDP(K231,$AF$11)*L231)</f>
        <v>1</v>
      </c>
      <c r="AG231" s="134">
        <f>AC231*AE231*V231/AF231 / AI773</f>
        <v>0</v>
      </c>
      <c r="AH231" s="328">
        <f>AC231*AE231*V231/AF231 / AI850</f>
        <v>0</v>
      </c>
      <c r="AI231" s="77"/>
      <c r="AJ231" s="73"/>
      <c r="AK231" s="65"/>
    </row>
    <row r="232" spans="1:37" s="30" customFormat="1" ht="12" customHeight="1" x14ac:dyDescent="0.2">
      <c r="B232" s="120">
        <v>4034</v>
      </c>
      <c r="C232" s="120" t="s">
        <v>756</v>
      </c>
      <c r="D232" s="120" t="str">
        <f>_xll.BDP(C232,$D$11)</f>
        <v>EUR</v>
      </c>
      <c r="E232" s="120" t="s">
        <v>785</v>
      </c>
      <c r="F232" s="121">
        <f>_xll.BDP(C232,$F$11)</f>
        <v>4.26</v>
      </c>
      <c r="G232" s="121">
        <f>_xll.BDP(C232,$G$11)</f>
        <v>4.2290000000000001</v>
      </c>
      <c r="H232" s="122">
        <f t="shared" si="111"/>
        <v>-3.0999999999999694E-2</v>
      </c>
      <c r="I232" s="123">
        <f t="shared" si="112"/>
        <v>-0.72769953051642478</v>
      </c>
      <c r="J232" s="124">
        <v>0</v>
      </c>
      <c r="K232" s="120" t="str">
        <f>CONCATENATE(D850,D232, " Curncy")</f>
        <v>EUREUR Curncy</v>
      </c>
      <c r="L232" s="120">
        <f>IF(D232 = D850,1,_xll.BDP(K232,$L$11))</f>
        <v>1</v>
      </c>
      <c r="M232" s="288">
        <f>IF(D232 = D850,1,_xll.BDP(K232,$M$11)*L232)</f>
        <v>1</v>
      </c>
      <c r="N232" s="126">
        <f t="shared" si="113"/>
        <v>0</v>
      </c>
      <c r="O232" s="127">
        <f>N232 / AA773</f>
        <v>0</v>
      </c>
      <c r="P232" s="301">
        <f>N232 / AA850</f>
        <v>0</v>
      </c>
      <c r="Q232" s="128">
        <f t="shared" si="114"/>
        <v>0</v>
      </c>
      <c r="R232" s="129">
        <f>Q232 / AA773*100</f>
        <v>0</v>
      </c>
      <c r="S232" s="312">
        <f>Q232 / AA850*100</f>
        <v>0</v>
      </c>
      <c r="T232" s="129">
        <f t="shared" si="115"/>
        <v>0</v>
      </c>
      <c r="U232" s="312">
        <f t="shared" si="116"/>
        <v>0</v>
      </c>
      <c r="V232" s="120">
        <f t="shared" si="117"/>
        <v>1</v>
      </c>
      <c r="W232" s="120">
        <v>0</v>
      </c>
      <c r="X232" s="120">
        <v>1</v>
      </c>
      <c r="Y232" s="127">
        <f t="shared" si="118"/>
        <v>0</v>
      </c>
      <c r="Z232" s="127">
        <f t="shared" si="119"/>
        <v>0</v>
      </c>
      <c r="AA232" s="74"/>
      <c r="AB232" s="130">
        <f>_xll.BDH(C232,$AB$11,$D$1,$D$1)</f>
        <v>4.4459999999999997</v>
      </c>
      <c r="AC232" s="130">
        <f t="shared" si="120"/>
        <v>-0.18599999999999994</v>
      </c>
      <c r="AD232" s="177">
        <f t="shared" si="121"/>
        <v>-4.18353576248313</v>
      </c>
      <c r="AE232" s="132">
        <v>0</v>
      </c>
      <c r="AF232" s="133">
        <f>IF(D232 = D850,1,_xll.BDP(K232,$AF$11)*L232)</f>
        <v>1</v>
      </c>
      <c r="AG232" s="134">
        <f>AC232*AE232*V232/AF232 / AI773</f>
        <v>0</v>
      </c>
      <c r="AH232" s="328">
        <f>AC232*AE232*V232/AF232 / AI850</f>
        <v>0</v>
      </c>
      <c r="AI232" s="77"/>
      <c r="AJ232" s="73"/>
      <c r="AK232" s="65"/>
    </row>
    <row r="233" spans="1:37" s="30" customFormat="1" ht="12" customHeight="1" x14ac:dyDescent="0.2">
      <c r="B233" s="120">
        <v>96</v>
      </c>
      <c r="C233" s="120" t="s">
        <v>757</v>
      </c>
      <c r="D233" s="120" t="str">
        <f>_xll.BDP(C233,$D$11)</f>
        <v>EUR</v>
      </c>
      <c r="E233" s="120" t="s">
        <v>786</v>
      </c>
      <c r="F233" s="121">
        <f>_xll.BDP(C233,$F$11)</f>
        <v>15.98</v>
      </c>
      <c r="G233" s="121">
        <f>_xll.BDP(C233,$G$11)</f>
        <v>16.053999999999998</v>
      </c>
      <c r="H233" s="122">
        <f t="shared" si="111"/>
        <v>7.3999999999998067E-2</v>
      </c>
      <c r="I233" s="123">
        <f t="shared" si="112"/>
        <v>0.46307884856068876</v>
      </c>
      <c r="J233" s="124">
        <v>0</v>
      </c>
      <c r="K233" s="120" t="str">
        <f>CONCATENATE(D850,D233, " Curncy")</f>
        <v>EUREUR Curncy</v>
      </c>
      <c r="L233" s="120">
        <f>IF(D233 = D850,1,_xll.BDP(K233,$L$11))</f>
        <v>1</v>
      </c>
      <c r="M233" s="288">
        <f>IF(D233 = D850,1,_xll.BDP(K233,$M$11)*L233)</f>
        <v>1</v>
      </c>
      <c r="N233" s="126">
        <f t="shared" si="113"/>
        <v>0</v>
      </c>
      <c r="O233" s="127">
        <f>N233 / AA773</f>
        <v>0</v>
      </c>
      <c r="P233" s="301">
        <f>N233 / AA850</f>
        <v>0</v>
      </c>
      <c r="Q233" s="128">
        <f t="shared" si="114"/>
        <v>0</v>
      </c>
      <c r="R233" s="129">
        <f>Q233 / AA773*100</f>
        <v>0</v>
      </c>
      <c r="S233" s="312">
        <f>Q233 / AA850*100</f>
        <v>0</v>
      </c>
      <c r="T233" s="129">
        <f t="shared" si="115"/>
        <v>0</v>
      </c>
      <c r="U233" s="312">
        <f t="shared" si="116"/>
        <v>0</v>
      </c>
      <c r="V233" s="120">
        <f t="shared" si="117"/>
        <v>1</v>
      </c>
      <c r="W233" s="120">
        <v>0</v>
      </c>
      <c r="X233" s="120">
        <v>1</v>
      </c>
      <c r="Y233" s="127">
        <f t="shared" si="118"/>
        <v>0</v>
      </c>
      <c r="Z233" s="127">
        <f t="shared" si="119"/>
        <v>0</v>
      </c>
      <c r="AA233" s="74"/>
      <c r="AB233" s="130">
        <f>_xll.BDH(C233,$AB$11,$D$1,$D$1)</f>
        <v>15.958</v>
      </c>
      <c r="AC233" s="130">
        <f t="shared" si="120"/>
        <v>2.2000000000000242E-2</v>
      </c>
      <c r="AD233" s="177">
        <f t="shared" si="121"/>
        <v>0.13786188745456973</v>
      </c>
      <c r="AE233" s="132">
        <v>0</v>
      </c>
      <c r="AF233" s="133">
        <f>IF(D233 = D850,1,_xll.BDP(K233,$AF$11)*L233)</f>
        <v>1</v>
      </c>
      <c r="AG233" s="134">
        <f>AC233*AE233*V233/AF233 / AI773</f>
        <v>0</v>
      </c>
      <c r="AH233" s="328">
        <f>AC233*AE233*V233/AF233 / AI850</f>
        <v>0</v>
      </c>
      <c r="AI233" s="77"/>
      <c r="AJ233" s="73"/>
      <c r="AK233" s="65"/>
    </row>
    <row r="234" spans="1:37" s="30" customFormat="1" ht="12" customHeight="1" x14ac:dyDescent="0.2">
      <c r="B234" s="120">
        <v>20770</v>
      </c>
      <c r="C234" s="120" t="s">
        <v>164</v>
      </c>
      <c r="D234" s="120" t="str">
        <f>_xll.BDP(C234,$D$11)</f>
        <v>EUR</v>
      </c>
      <c r="E234" s="120" t="s">
        <v>387</v>
      </c>
      <c r="F234" s="121">
        <f>_xll.BDP(C234,$F$11)</f>
        <v>14.56</v>
      </c>
      <c r="G234" s="121">
        <f>_xll.BDP(C234,$G$11)</f>
        <v>14.698</v>
      </c>
      <c r="H234" s="122">
        <f t="shared" si="111"/>
        <v>0.1379999999999999</v>
      </c>
      <c r="I234" s="123">
        <f t="shared" si="112"/>
        <v>0.94780219780219699</v>
      </c>
      <c r="J234" s="124">
        <v>-272000</v>
      </c>
      <c r="K234" s="120" t="str">
        <f>CONCATENATE(D850,D234, " Curncy")</f>
        <v>EUREUR Curncy</v>
      </c>
      <c r="L234" s="120">
        <f>IF(D234 = D850,1,_xll.BDP(K234,$L$11))</f>
        <v>1</v>
      </c>
      <c r="M234" s="288">
        <f>IF(D234 = D850,1,_xll.BDP(K234,$M$11)*L234)</f>
        <v>1</v>
      </c>
      <c r="N234" s="126">
        <f t="shared" si="113"/>
        <v>-37535.999999999971</v>
      </c>
      <c r="O234" s="127">
        <f>N234 / AA773</f>
        <v>-1.973235188315339E-4</v>
      </c>
      <c r="P234" s="301">
        <f>N234 / AA850</f>
        <v>-1.827874186744504E-4</v>
      </c>
      <c r="Q234" s="128">
        <f t="shared" si="114"/>
        <v>-3997856</v>
      </c>
      <c r="R234" s="129">
        <f>Q234 / AA773*100</f>
        <v>-2.1016384636129617</v>
      </c>
      <c r="S234" s="312">
        <f>Q234 / AA850*100</f>
        <v>-1.9468184635341117</v>
      </c>
      <c r="T234" s="129">
        <f t="shared" si="115"/>
        <v>-2.1016384636129617</v>
      </c>
      <c r="U234" s="312">
        <f t="shared" si="116"/>
        <v>0</v>
      </c>
      <c r="V234" s="120">
        <f t="shared" si="117"/>
        <v>1</v>
      </c>
      <c r="W234" s="120">
        <v>0</v>
      </c>
      <c r="X234" s="120">
        <v>1</v>
      </c>
      <c r="Y234" s="127">
        <f t="shared" si="118"/>
        <v>0</v>
      </c>
      <c r="Z234" s="127">
        <f t="shared" si="119"/>
        <v>0</v>
      </c>
      <c r="AA234" s="74"/>
      <c r="AB234" s="130">
        <f>_xll.BDH(C234,$AB$11,$D$1,$D$1)</f>
        <v>14.068</v>
      </c>
      <c r="AC234" s="130">
        <f t="shared" si="120"/>
        <v>0.49200000000000088</v>
      </c>
      <c r="AD234" s="177">
        <f t="shared" si="121"/>
        <v>3.4972988342337281</v>
      </c>
      <c r="AE234" s="132">
        <v>-272000</v>
      </c>
      <c r="AF234" s="133">
        <f>IF(D234 = D850,1,_xll.BDP(K234,$AF$11)*L234)</f>
        <v>1</v>
      </c>
      <c r="AG234" s="134">
        <f>AC234*AE234*V234/AF234 / AI773</f>
        <v>-7.0446376354668129E-4</v>
      </c>
      <c r="AH234" s="328">
        <f>AC234*AE234*V234/AF234 / AI850</f>
        <v>-6.5254429676376538E-4</v>
      </c>
      <c r="AI234" s="77"/>
      <c r="AJ234" s="73"/>
      <c r="AK234" s="65"/>
    </row>
    <row r="235" spans="1:37" s="30" customFormat="1" ht="12" customHeight="1" x14ac:dyDescent="0.2">
      <c r="B235" s="120">
        <v>26543</v>
      </c>
      <c r="C235" s="120" t="s">
        <v>163</v>
      </c>
      <c r="D235" s="120" t="str">
        <f>_xll.BDP(C235,$D$11)</f>
        <v>EUR</v>
      </c>
      <c r="E235" s="120" t="s">
        <v>386</v>
      </c>
      <c r="F235" s="121">
        <f>_xll.BDP(C235,$F$11)</f>
        <v>0.32550000000000001</v>
      </c>
      <c r="G235" s="121">
        <f>_xll.BDP(C235,$G$11)</f>
        <v>0.33100000000000002</v>
      </c>
      <c r="H235" s="122">
        <f t="shared" si="111"/>
        <v>5.5000000000000049E-3</v>
      </c>
      <c r="I235" s="123">
        <f t="shared" si="112"/>
        <v>1.689708141321046</v>
      </c>
      <c r="J235" s="124">
        <v>-76570</v>
      </c>
      <c r="K235" s="120" t="str">
        <f>CONCATENATE(D850,D235, " Curncy")</f>
        <v>EUREUR Curncy</v>
      </c>
      <c r="L235" s="120">
        <f>IF(D235 = D850,1,_xll.BDP(K235,$L$11))</f>
        <v>1</v>
      </c>
      <c r="M235" s="288">
        <f>IF(D235 = D850,1,_xll.BDP(K235,$M$11)*L235)</f>
        <v>1</v>
      </c>
      <c r="N235" s="126">
        <f t="shared" si="113"/>
        <v>-421.13500000000039</v>
      </c>
      <c r="O235" s="127">
        <f>N235 / AA773</f>
        <v>-2.2138704204794909E-6</v>
      </c>
      <c r="P235" s="301">
        <f>N235 / AA850</f>
        <v>-2.0507827036302429E-6</v>
      </c>
      <c r="Q235" s="128">
        <f t="shared" si="114"/>
        <v>-25344.670000000002</v>
      </c>
      <c r="R235" s="129">
        <f>Q235 / AA773*100</f>
        <v>-1.3323474712340197E-2</v>
      </c>
      <c r="S235" s="312">
        <f>Q235 / AA850*100</f>
        <v>-1.234198318002927E-2</v>
      </c>
      <c r="T235" s="129">
        <f t="shared" si="115"/>
        <v>-1.3323474712340197E-2</v>
      </c>
      <c r="U235" s="312">
        <f t="shared" si="116"/>
        <v>0</v>
      </c>
      <c r="V235" s="120">
        <f t="shared" si="117"/>
        <v>1</v>
      </c>
      <c r="W235" s="120">
        <v>0</v>
      </c>
      <c r="X235" s="120">
        <v>1</v>
      </c>
      <c r="Y235" s="127">
        <f t="shared" si="118"/>
        <v>0</v>
      </c>
      <c r="Z235" s="127">
        <f t="shared" si="119"/>
        <v>0</v>
      </c>
      <c r="AA235" s="74"/>
      <c r="AB235" s="130">
        <f>_xll.BDH(C235,$AB$11,$D$1,$D$1)</f>
        <v>0.31850000000000001</v>
      </c>
      <c r="AC235" s="130">
        <f t="shared" si="120"/>
        <v>7.0000000000000062E-3</v>
      </c>
      <c r="AD235" s="177">
        <f t="shared" si="121"/>
        <v>2.1978021978021998</v>
      </c>
      <c r="AE235" s="132">
        <v>-76570</v>
      </c>
      <c r="AF235" s="133">
        <f>IF(D235 = D850,1,_xll.BDP(K235,$AF$11)*L235)</f>
        <v>1</v>
      </c>
      <c r="AG235" s="134">
        <f>AC235*AE235*V235/AF235 / AI773</f>
        <v>-2.8215083439695824E-6</v>
      </c>
      <c r="AH235" s="328">
        <f>AC235*AE235*V235/AF235 / AI850</f>
        <v>-2.613561226853257E-6</v>
      </c>
      <c r="AI235" s="77"/>
      <c r="AJ235" s="73"/>
      <c r="AK235" s="65"/>
    </row>
    <row r="236" spans="1:37" s="30" customFormat="1" ht="12" customHeight="1" x14ac:dyDescent="0.2">
      <c r="B236" s="120">
        <v>2090</v>
      </c>
      <c r="C236" s="120" t="s">
        <v>760</v>
      </c>
      <c r="D236" s="120" t="str">
        <f>_xll.BDP(C236,$D$11)</f>
        <v>EUR</v>
      </c>
      <c r="E236" s="120" t="s">
        <v>789</v>
      </c>
      <c r="F236" s="121">
        <f>_xll.BDP(C236,$F$11)</f>
        <v>2.1274999999999999</v>
      </c>
      <c r="G236" s="121">
        <f>_xll.BDP(C236,$G$11)</f>
        <v>2.1444999999999999</v>
      </c>
      <c r="H236" s="122">
        <f t="shared" si="111"/>
        <v>1.6999999999999904E-2</v>
      </c>
      <c r="I236" s="123">
        <f t="shared" si="112"/>
        <v>0.79905992949470761</v>
      </c>
      <c r="J236" s="124">
        <v>0</v>
      </c>
      <c r="K236" s="120" t="str">
        <f>CONCATENATE(D850,D236, " Curncy")</f>
        <v>EUREUR Curncy</v>
      </c>
      <c r="L236" s="120">
        <f>IF(D236 = D850,1,_xll.BDP(K236,$L$11))</f>
        <v>1</v>
      </c>
      <c r="M236" s="288">
        <f>IF(D236 = D850,1,_xll.BDP(K236,$M$11)*L236)</f>
        <v>1</v>
      </c>
      <c r="N236" s="126">
        <f t="shared" si="113"/>
        <v>0</v>
      </c>
      <c r="O236" s="127">
        <f>N236 / AA773</f>
        <v>0</v>
      </c>
      <c r="P236" s="301">
        <f>N236 / AA850</f>
        <v>0</v>
      </c>
      <c r="Q236" s="128">
        <f t="shared" si="114"/>
        <v>0</v>
      </c>
      <c r="R236" s="129">
        <f>Q236 / AA773*100</f>
        <v>0</v>
      </c>
      <c r="S236" s="312">
        <f>Q236 / AA850*100</f>
        <v>0</v>
      </c>
      <c r="T236" s="129">
        <f t="shared" si="115"/>
        <v>0</v>
      </c>
      <c r="U236" s="312">
        <f t="shared" si="116"/>
        <v>0</v>
      </c>
      <c r="V236" s="120">
        <f t="shared" si="117"/>
        <v>1</v>
      </c>
      <c r="W236" s="120">
        <v>0</v>
      </c>
      <c r="X236" s="120">
        <v>1</v>
      </c>
      <c r="Y236" s="127">
        <f t="shared" si="118"/>
        <v>0</v>
      </c>
      <c r="Z236" s="127">
        <f t="shared" si="119"/>
        <v>0</v>
      </c>
      <c r="AA236" s="74"/>
      <c r="AB236" s="130">
        <f>_xll.BDH(C236,$AB$11,$D$1,$D$1)</f>
        <v>2.2599999999999998</v>
      </c>
      <c r="AC236" s="130">
        <f t="shared" si="120"/>
        <v>-0.13249999999999984</v>
      </c>
      <c r="AD236" s="177">
        <f t="shared" si="121"/>
        <v>-5.8628318584070724</v>
      </c>
      <c r="AE236" s="132">
        <v>0</v>
      </c>
      <c r="AF236" s="133">
        <f>IF(D236 = D850,1,_xll.BDP(K236,$AF$11)*L236)</f>
        <v>1</v>
      </c>
      <c r="AG236" s="134">
        <f>AC236*AE236*V236/AF236 / AI773</f>
        <v>0</v>
      </c>
      <c r="AH236" s="328">
        <f>AC236*AE236*V236/AF236 / AI850</f>
        <v>0</v>
      </c>
      <c r="AI236" s="77"/>
      <c r="AJ236" s="73"/>
      <c r="AK236" s="65"/>
    </row>
    <row r="237" spans="1:37" s="30" customFormat="1" ht="12" customHeight="1" x14ac:dyDescent="0.2">
      <c r="B237" s="120">
        <v>3081</v>
      </c>
      <c r="C237" s="120" t="s">
        <v>761</v>
      </c>
      <c r="D237" s="120" t="str">
        <f>_xll.BDP(C237,$D$11)</f>
        <v>EUR</v>
      </c>
      <c r="E237" s="120" t="s">
        <v>790</v>
      </c>
      <c r="F237" s="121">
        <f>_xll.BDP(C237,$F$11)</f>
        <v>2.5659999999999998</v>
      </c>
      <c r="G237" s="121">
        <f>_xll.BDP(C237,$G$11)</f>
        <v>2.5539999999999998</v>
      </c>
      <c r="H237" s="122">
        <f t="shared" si="111"/>
        <v>-1.2000000000000011E-2</v>
      </c>
      <c r="I237" s="123">
        <f t="shared" si="112"/>
        <v>-0.46765393608729589</v>
      </c>
      <c r="J237" s="124">
        <v>0</v>
      </c>
      <c r="K237" s="120" t="str">
        <f>CONCATENATE(D850,D237, " Curncy")</f>
        <v>EUREUR Curncy</v>
      </c>
      <c r="L237" s="120">
        <f>IF(D237 = D850,1,_xll.BDP(K237,$L$11))</f>
        <v>1</v>
      </c>
      <c r="M237" s="288">
        <f>IF(D237 = D850,1,_xll.BDP(K237,$M$11)*L237)</f>
        <v>1</v>
      </c>
      <c r="N237" s="126">
        <f t="shared" si="113"/>
        <v>0</v>
      </c>
      <c r="O237" s="127">
        <f>N237 / AA773</f>
        <v>0</v>
      </c>
      <c r="P237" s="301">
        <f>N237 / AA850</f>
        <v>0</v>
      </c>
      <c r="Q237" s="128">
        <f t="shared" si="114"/>
        <v>0</v>
      </c>
      <c r="R237" s="129">
        <f>Q237 / AA773*100</f>
        <v>0</v>
      </c>
      <c r="S237" s="312">
        <f>Q237 / AA850*100</f>
        <v>0</v>
      </c>
      <c r="T237" s="129">
        <f t="shared" si="115"/>
        <v>0</v>
      </c>
      <c r="U237" s="312">
        <f t="shared" si="116"/>
        <v>0</v>
      </c>
      <c r="V237" s="120">
        <f t="shared" si="117"/>
        <v>1</v>
      </c>
      <c r="W237" s="120">
        <v>0</v>
      </c>
      <c r="X237" s="120">
        <v>1</v>
      </c>
      <c r="Y237" s="127">
        <f t="shared" si="118"/>
        <v>0</v>
      </c>
      <c r="Z237" s="127">
        <f t="shared" si="119"/>
        <v>0</v>
      </c>
      <c r="AA237" s="74"/>
      <c r="AB237" s="130">
        <f>_xll.BDH(C237,$AB$11,$D$1,$D$1)</f>
        <v>2.7679999999999998</v>
      </c>
      <c r="AC237" s="130">
        <f t="shared" si="120"/>
        <v>-0.20199999999999996</v>
      </c>
      <c r="AD237" s="177">
        <f t="shared" si="121"/>
        <v>-7.2976878612716751</v>
      </c>
      <c r="AE237" s="132">
        <v>0</v>
      </c>
      <c r="AF237" s="133">
        <f>IF(D237 = D850,1,_xll.BDP(K237,$AF$11)*L237)</f>
        <v>1</v>
      </c>
      <c r="AG237" s="134">
        <f>AC237*AE237*V237/AF237 / AI773</f>
        <v>0</v>
      </c>
      <c r="AH237" s="328">
        <f>AC237*AE237*V237/AF237 / AI850</f>
        <v>0</v>
      </c>
      <c r="AI237" s="77"/>
      <c r="AJ237" s="73"/>
      <c r="AK237" s="65"/>
    </row>
    <row r="238" spans="1:37" s="30" customFormat="1" ht="12" customHeight="1" x14ac:dyDescent="0.2">
      <c r="B238" s="120">
        <v>4315</v>
      </c>
      <c r="C238" s="120" t="s">
        <v>762</v>
      </c>
      <c r="D238" s="120" t="str">
        <f>_xll.BDP(C238,$D$11)</f>
        <v>EUR</v>
      </c>
      <c r="E238" s="120" t="s">
        <v>791</v>
      </c>
      <c r="F238" s="121">
        <f>_xll.BDP(C238,$F$11)</f>
        <v>4.6029999999999998</v>
      </c>
      <c r="G238" s="121">
        <f>_xll.BDP(C238,$G$11)</f>
        <v>4.5739999999999998</v>
      </c>
      <c r="H238" s="122">
        <f t="shared" si="111"/>
        <v>-2.8999999999999915E-2</v>
      </c>
      <c r="I238" s="123">
        <f t="shared" si="112"/>
        <v>-0.63002389745817755</v>
      </c>
      <c r="J238" s="124">
        <v>0</v>
      </c>
      <c r="K238" s="120" t="str">
        <f>CONCATENATE(D850,D238, " Curncy")</f>
        <v>EUREUR Curncy</v>
      </c>
      <c r="L238" s="120">
        <f>IF(D238 = D850,1,_xll.BDP(K238,$L$11))</f>
        <v>1</v>
      </c>
      <c r="M238" s="288">
        <f>IF(D238 = D850,1,_xll.BDP(K238,$M$11)*L238)</f>
        <v>1</v>
      </c>
      <c r="N238" s="126">
        <f t="shared" si="113"/>
        <v>0</v>
      </c>
      <c r="O238" s="127">
        <f>N238 / AA773</f>
        <v>0</v>
      </c>
      <c r="P238" s="301">
        <f>N238 / AA850</f>
        <v>0</v>
      </c>
      <c r="Q238" s="128">
        <f t="shared" si="114"/>
        <v>0</v>
      </c>
      <c r="R238" s="129">
        <f>Q238 / AA773*100</f>
        <v>0</v>
      </c>
      <c r="S238" s="312">
        <f>Q238 / AA850*100</f>
        <v>0</v>
      </c>
      <c r="T238" s="129">
        <f t="shared" si="115"/>
        <v>0</v>
      </c>
      <c r="U238" s="312">
        <f t="shared" si="116"/>
        <v>0</v>
      </c>
      <c r="V238" s="120">
        <f t="shared" si="117"/>
        <v>1</v>
      </c>
      <c r="W238" s="120">
        <v>0</v>
      </c>
      <c r="X238" s="120">
        <v>1</v>
      </c>
      <c r="Y238" s="127">
        <f t="shared" si="118"/>
        <v>0</v>
      </c>
      <c r="Z238" s="127">
        <f t="shared" si="119"/>
        <v>0</v>
      </c>
      <c r="AA238" s="74"/>
      <c r="AB238" s="130">
        <f>_xll.BDH(C238,$AB$11,$D$1,$D$1)</f>
        <v>4.4619999999999997</v>
      </c>
      <c r="AC238" s="130">
        <f t="shared" si="120"/>
        <v>0.14100000000000001</v>
      </c>
      <c r="AD238" s="177">
        <f t="shared" si="121"/>
        <v>3.1600179291797406</v>
      </c>
      <c r="AE238" s="132">
        <v>0</v>
      </c>
      <c r="AF238" s="133">
        <f>IF(D238 = D850,1,_xll.BDP(K238,$AF$11)*L238)</f>
        <v>1</v>
      </c>
      <c r="AG238" s="134">
        <f>AC238*AE238*V238/AF238 / AI773</f>
        <v>0</v>
      </c>
      <c r="AH238" s="328">
        <f>AC238*AE238*V238/AF238 / AI850</f>
        <v>0</v>
      </c>
      <c r="AI238" s="77"/>
      <c r="AJ238" s="73"/>
      <c r="AK238" s="65"/>
    </row>
    <row r="239" spans="1:37" s="30" customFormat="1" ht="12" customHeight="1" x14ac:dyDescent="0.2">
      <c r="A239" s="212"/>
      <c r="B239" s="212">
        <v>6885</v>
      </c>
      <c r="C239" s="212" t="s">
        <v>1516</v>
      </c>
      <c r="D239" s="212" t="str">
        <f>_xll.BDP(C239,$D$11)</f>
        <v>EUR</v>
      </c>
      <c r="E239" s="212" t="s">
        <v>1517</v>
      </c>
      <c r="F239" s="214">
        <f>_xll.BDP(C239,$F$11)</f>
        <v>2.1779999999999999</v>
      </c>
      <c r="G239" s="214">
        <f>_xll.BDP(C239,$G$11)</f>
        <v>2.1840000000000002</v>
      </c>
      <c r="H239" s="215">
        <f>IF(OR(OR(G239="#N/A N/A",G239="#N/A Real Time"),OR(F239="#N/A N/A",F239="#N/A Real Time")),0,  G239 - F239)</f>
        <v>6.0000000000002274E-3</v>
      </c>
      <c r="I239" s="216">
        <f>IF(OR(F239=0,F239="#N/A N/A"),0,H239 / F239*100)</f>
        <v>0.27548209366392229</v>
      </c>
      <c r="J239" s="217">
        <v>443331</v>
      </c>
      <c r="K239" s="212" t="str">
        <f>CONCATENATE(D850,D239, " Curncy")</f>
        <v>EUREUR Curncy</v>
      </c>
      <c r="L239" s="212">
        <f>IF(D239 = D850,1,_xll.BDP(K239,$L$11))</f>
        <v>1</v>
      </c>
      <c r="M239" s="291">
        <f>IF(D239 = D850,1,_xll.BDP(K239,$M$11)*L239)</f>
        <v>1</v>
      </c>
      <c r="N239" s="218">
        <f>H239*J239*V239/M239</f>
        <v>2659.9860000001008</v>
      </c>
      <c r="O239" s="219">
        <f>N239 / AA773</f>
        <v>1.3983317283744586E-5</v>
      </c>
      <c r="P239" s="304">
        <f>N239 / AA850</f>
        <v>1.2953217568472811E-5</v>
      </c>
      <c r="Q239" s="220">
        <f>IF(J239=0,0,G239*J239*V239/M239)</f>
        <v>968234.9040000001</v>
      </c>
      <c r="R239" s="221">
        <f>Q239 / AA773*100</f>
        <v>0.50899274912828363</v>
      </c>
      <c r="S239" s="314">
        <f>Q239 / AA850*100</f>
        <v>0.47149711949239254</v>
      </c>
      <c r="T239" s="221">
        <f>IF(S239&lt;0,R239,0)</f>
        <v>0</v>
      </c>
      <c r="U239" s="314">
        <f>IF(S239&gt;0,R239,0)</f>
        <v>0.50899274912828363</v>
      </c>
      <c r="V239" s="212">
        <f>IF(EXACT(D239,UPPER(D239)),1,0.01)/X239</f>
        <v>1</v>
      </c>
      <c r="W239" s="212">
        <v>0</v>
      </c>
      <c r="X239" s="212">
        <v>1</v>
      </c>
      <c r="Y239" s="219">
        <f>IF(AND(S239&lt;0,O239&gt;0),O239,0)</f>
        <v>0</v>
      </c>
      <c r="Z239" s="219">
        <f>IF(AND(S239&gt;0,O239&gt;0),O239,0)</f>
        <v>1.3983317283744586E-5</v>
      </c>
      <c r="AA239" s="222"/>
      <c r="AB239" s="223">
        <f>_xll.BDH(C239,$AB$11,$D$1,$D$1)</f>
        <v>2.13</v>
      </c>
      <c r="AC239" s="223">
        <f>IF(OR(OR(F239="#N/A N/A",F239="#N/A Real Time"),OR(AB239="#N/A N/A",AB239="#N/A Real Time")),0,  F239 - AB239)</f>
        <v>4.8000000000000043E-2</v>
      </c>
      <c r="AD239" s="224">
        <f>IF(OR(AB239=0,AB239="#N/A N/A"),0,AC239 / AB239*100)</f>
        <v>2.2535211267605657</v>
      </c>
      <c r="AE239" s="225">
        <v>443331</v>
      </c>
      <c r="AF239" s="226">
        <f>IF(D239 = D850,1,_xll.BDP(K239,$AF$11)*L239)</f>
        <v>1</v>
      </c>
      <c r="AG239" s="227">
        <f>AC239*AE239*V239/AF239 / AI773</f>
        <v>1.1201959281094458E-4</v>
      </c>
      <c r="AH239" s="330">
        <f>AC239*AE239*V239/AF239 / AI850</f>
        <v>1.0376367131584526E-4</v>
      </c>
      <c r="AI239" s="228"/>
      <c r="AJ239" s="73"/>
      <c r="AK239" s="65"/>
    </row>
    <row r="240" spans="1:37" s="30" customFormat="1" ht="12" customHeight="1" x14ac:dyDescent="0.2">
      <c r="B240" s="120">
        <v>4134</v>
      </c>
      <c r="C240" s="120" t="s">
        <v>763</v>
      </c>
      <c r="D240" s="120" t="str">
        <f>_xll.BDP(C240,$D$11)</f>
        <v>EUR</v>
      </c>
      <c r="E240" s="120" t="s">
        <v>792</v>
      </c>
      <c r="F240" s="121">
        <f>_xll.BDP(C240,$F$11)</f>
        <v>3.536</v>
      </c>
      <c r="G240" s="121">
        <f>_xll.BDP(C240,$G$11)</f>
        <v>3.5539999999999998</v>
      </c>
      <c r="H240" s="122">
        <f t="shared" si="111"/>
        <v>1.7999999999999794E-2</v>
      </c>
      <c r="I240" s="123">
        <f t="shared" si="112"/>
        <v>0.5090497737556503</v>
      </c>
      <c r="J240" s="124">
        <v>0</v>
      </c>
      <c r="K240" s="120" t="str">
        <f>CONCATENATE(D850,D240, " Curncy")</f>
        <v>EUREUR Curncy</v>
      </c>
      <c r="L240" s="120">
        <f>IF(D240 = D850,1,_xll.BDP(K240,$L$11))</f>
        <v>1</v>
      </c>
      <c r="M240" s="288">
        <f>IF(D240 = D850,1,_xll.BDP(K240,$M$11)*L240)</f>
        <v>1</v>
      </c>
      <c r="N240" s="126">
        <f t="shared" si="113"/>
        <v>0</v>
      </c>
      <c r="O240" s="127">
        <f>N240 / AA773</f>
        <v>0</v>
      </c>
      <c r="P240" s="301">
        <f>N240 / AA850</f>
        <v>0</v>
      </c>
      <c r="Q240" s="128">
        <f t="shared" si="114"/>
        <v>0</v>
      </c>
      <c r="R240" s="129">
        <f>Q240 / AA773*100</f>
        <v>0</v>
      </c>
      <c r="S240" s="312">
        <f>Q240 / AA850*100</f>
        <v>0</v>
      </c>
      <c r="T240" s="129">
        <f t="shared" si="115"/>
        <v>0</v>
      </c>
      <c r="U240" s="312">
        <f t="shared" si="116"/>
        <v>0</v>
      </c>
      <c r="V240" s="120">
        <f t="shared" si="117"/>
        <v>1</v>
      </c>
      <c r="W240" s="120">
        <v>0</v>
      </c>
      <c r="X240" s="120">
        <v>1</v>
      </c>
      <c r="Y240" s="127">
        <f t="shared" si="118"/>
        <v>0</v>
      </c>
      <c r="Z240" s="127">
        <f t="shared" si="119"/>
        <v>0</v>
      </c>
      <c r="AA240" s="74"/>
      <c r="AB240" s="130">
        <f>_xll.BDH(C240,$AB$11,$D$1,$D$1)</f>
        <v>3.714</v>
      </c>
      <c r="AC240" s="130">
        <f t="shared" si="120"/>
        <v>-0.17799999999999994</v>
      </c>
      <c r="AD240" s="177">
        <f t="shared" si="121"/>
        <v>-4.7926763597199766</v>
      </c>
      <c r="AE240" s="132">
        <v>0</v>
      </c>
      <c r="AF240" s="133">
        <f>IF(D240 = D850,1,_xll.BDP(K240,$AF$11)*L240)</f>
        <v>1</v>
      </c>
      <c r="AG240" s="134">
        <f>AC240*AE240*V240/AF240 / AI773</f>
        <v>0</v>
      </c>
      <c r="AH240" s="328">
        <f>AC240*AE240*V240/AF240 / AI850</f>
        <v>0</v>
      </c>
      <c r="AI240" s="77"/>
      <c r="AJ240" s="73"/>
      <c r="AK240" s="65"/>
    </row>
    <row r="241" spans="1:37" s="30" customFormat="1" ht="12" customHeight="1" x14ac:dyDescent="0.2">
      <c r="B241" s="120">
        <v>933</v>
      </c>
      <c r="C241" s="120" t="s">
        <v>764</v>
      </c>
      <c r="D241" s="120" t="str">
        <f>_xll.BDP(C241,$D$11)</f>
        <v>EUR</v>
      </c>
      <c r="E241" s="120" t="s">
        <v>793</v>
      </c>
      <c r="F241" s="121">
        <f>_xll.BDP(C241,$F$11)</f>
        <v>0.54900000000000004</v>
      </c>
      <c r="G241" s="121">
        <f>_xll.BDP(C241,$G$11)</f>
        <v>0.54700000000000004</v>
      </c>
      <c r="H241" s="122">
        <f t="shared" si="111"/>
        <v>-2.0000000000000018E-3</v>
      </c>
      <c r="I241" s="123">
        <f t="shared" si="112"/>
        <v>-0.36429872495446297</v>
      </c>
      <c r="J241" s="124">
        <v>0</v>
      </c>
      <c r="K241" s="120" t="str">
        <f>CONCATENATE(D850,D241, " Curncy")</f>
        <v>EUREUR Curncy</v>
      </c>
      <c r="L241" s="120">
        <f>IF(D241 = D850,1,_xll.BDP(K241,$L$11))</f>
        <v>1</v>
      </c>
      <c r="M241" s="288">
        <f>IF(D241 = D850,1,_xll.BDP(K241,$M$11)*L241)</f>
        <v>1</v>
      </c>
      <c r="N241" s="126">
        <f t="shared" si="113"/>
        <v>0</v>
      </c>
      <c r="O241" s="127">
        <f>N241 / AA773</f>
        <v>0</v>
      </c>
      <c r="P241" s="301">
        <f>N241 / AA850</f>
        <v>0</v>
      </c>
      <c r="Q241" s="128">
        <f t="shared" si="114"/>
        <v>0</v>
      </c>
      <c r="R241" s="129">
        <f>Q241 / AA773*100</f>
        <v>0</v>
      </c>
      <c r="S241" s="312">
        <f>Q241 / AA850*100</f>
        <v>0</v>
      </c>
      <c r="T241" s="129">
        <f t="shared" si="115"/>
        <v>0</v>
      </c>
      <c r="U241" s="312">
        <f t="shared" si="116"/>
        <v>0</v>
      </c>
      <c r="V241" s="120">
        <f t="shared" si="117"/>
        <v>1</v>
      </c>
      <c r="W241" s="120">
        <v>0</v>
      </c>
      <c r="X241" s="120">
        <v>1</v>
      </c>
      <c r="Y241" s="127">
        <f t="shared" si="118"/>
        <v>0</v>
      </c>
      <c r="Z241" s="127">
        <f t="shared" si="119"/>
        <v>0</v>
      </c>
      <c r="AA241" s="74"/>
      <c r="AB241" s="130">
        <f>_xll.BDH(C241,$AB$11,$D$1,$D$1)</f>
        <v>0.61060000000000003</v>
      </c>
      <c r="AC241" s="130">
        <f t="shared" si="120"/>
        <v>-6.1599999999999988E-2</v>
      </c>
      <c r="AD241" s="177">
        <f t="shared" si="121"/>
        <v>-10.088437602358335</v>
      </c>
      <c r="AE241" s="132">
        <v>0</v>
      </c>
      <c r="AF241" s="133">
        <f>IF(D241 = D850,1,_xll.BDP(K241,$AF$11)*L241)</f>
        <v>1</v>
      </c>
      <c r="AG241" s="134">
        <f>AC241*AE241*V241/AF241 / AI773</f>
        <v>0</v>
      </c>
      <c r="AH241" s="328">
        <f>AC241*AE241*V241/AF241 / AI850</f>
        <v>0</v>
      </c>
      <c r="AI241" s="77"/>
      <c r="AJ241" s="73"/>
      <c r="AK241" s="65"/>
    </row>
    <row r="242" spans="1:37" s="30" customFormat="1" ht="12" customHeight="1" x14ac:dyDescent="0.2">
      <c r="B242" s="120">
        <v>10517</v>
      </c>
      <c r="C242" s="120" t="s">
        <v>765</v>
      </c>
      <c r="D242" s="120" t="str">
        <f>_xll.BDP(C242,$D$11)</f>
        <v>EUR</v>
      </c>
      <c r="E242" s="120" t="s">
        <v>794</v>
      </c>
      <c r="F242" s="121">
        <f>_xll.BDP(C242,$F$11)</f>
        <v>59.75</v>
      </c>
      <c r="G242" s="121">
        <f>_xll.BDP(C242,$G$11)</f>
        <v>58.9</v>
      </c>
      <c r="H242" s="122">
        <f t="shared" si="111"/>
        <v>-0.85000000000000142</v>
      </c>
      <c r="I242" s="123">
        <f t="shared" si="112"/>
        <v>-1.4225941422594166</v>
      </c>
      <c r="J242" s="124">
        <v>0</v>
      </c>
      <c r="K242" s="120" t="str">
        <f>CONCATENATE(D850,D242, " Curncy")</f>
        <v>EUREUR Curncy</v>
      </c>
      <c r="L242" s="120">
        <f>IF(D242 = D850,1,_xll.BDP(K242,$L$11))</f>
        <v>1</v>
      </c>
      <c r="M242" s="288">
        <f>IF(D242 = D850,1,_xll.BDP(K242,$M$11)*L242)</f>
        <v>1</v>
      </c>
      <c r="N242" s="126">
        <f t="shared" si="113"/>
        <v>0</v>
      </c>
      <c r="O242" s="127">
        <f>N242 / AA773</f>
        <v>0</v>
      </c>
      <c r="P242" s="301">
        <f>N242 / AA850</f>
        <v>0</v>
      </c>
      <c r="Q242" s="128">
        <f t="shared" si="114"/>
        <v>0</v>
      </c>
      <c r="R242" s="129">
        <f>Q242 / AA773*100</f>
        <v>0</v>
      </c>
      <c r="S242" s="312">
        <f>Q242 / AA850*100</f>
        <v>0</v>
      </c>
      <c r="T242" s="129">
        <f t="shared" si="115"/>
        <v>0</v>
      </c>
      <c r="U242" s="312">
        <f t="shared" si="116"/>
        <v>0</v>
      </c>
      <c r="V242" s="120">
        <f t="shared" si="117"/>
        <v>1</v>
      </c>
      <c r="W242" s="120">
        <v>0</v>
      </c>
      <c r="X242" s="120">
        <v>1</v>
      </c>
      <c r="Y242" s="127">
        <f t="shared" si="118"/>
        <v>0</v>
      </c>
      <c r="Z242" s="127">
        <f t="shared" si="119"/>
        <v>0</v>
      </c>
      <c r="AA242" s="74"/>
      <c r="AB242" s="130">
        <f>_xll.BDH(C242,$AB$11,$D$1,$D$1)</f>
        <v>59.6</v>
      </c>
      <c r="AC242" s="130">
        <f t="shared" si="120"/>
        <v>0.14999999999999858</v>
      </c>
      <c r="AD242" s="177">
        <f t="shared" si="121"/>
        <v>0.25167785234899087</v>
      </c>
      <c r="AE242" s="132">
        <v>0</v>
      </c>
      <c r="AF242" s="133">
        <f>IF(D242 = D850,1,_xll.BDP(K242,$AF$11)*L242)</f>
        <v>1</v>
      </c>
      <c r="AG242" s="134">
        <f>AC242*AE242*V242/AF242 / AI773</f>
        <v>0</v>
      </c>
      <c r="AH242" s="328">
        <f>AC242*AE242*V242/AF242 / AI850</f>
        <v>0</v>
      </c>
      <c r="AI242" s="77"/>
      <c r="AJ242" s="73"/>
      <c r="AK242" s="65"/>
    </row>
    <row r="243" spans="1:37" s="30" customFormat="1" ht="12" customHeight="1" x14ac:dyDescent="0.2">
      <c r="B243" s="120">
        <v>1620</v>
      </c>
      <c r="C243" s="120" t="s">
        <v>767</v>
      </c>
      <c r="D243" s="120" t="str">
        <f>_xll.BDP(C243,$D$11)</f>
        <v>EUR</v>
      </c>
      <c r="E243" s="120" t="s">
        <v>796</v>
      </c>
      <c r="F243" s="121">
        <f>_xll.BDP(C243,$F$11)</f>
        <v>12.433999999999999</v>
      </c>
      <c r="G243" s="121">
        <f>_xll.BDP(C243,$G$11)</f>
        <v>12.436</v>
      </c>
      <c r="H243" s="122">
        <f t="shared" si="111"/>
        <v>2.0000000000006679E-3</v>
      </c>
      <c r="I243" s="123">
        <f t="shared" si="112"/>
        <v>1.6084928422073895E-2</v>
      </c>
      <c r="J243" s="124">
        <v>0</v>
      </c>
      <c r="K243" s="120" t="str">
        <f>CONCATENATE(D850,D243, " Curncy")</f>
        <v>EUREUR Curncy</v>
      </c>
      <c r="L243" s="120">
        <f>IF(D243 = D850,1,_xll.BDP(K243,$L$11))</f>
        <v>1</v>
      </c>
      <c r="M243" s="288">
        <f>IF(D243 = D850,1,_xll.BDP(K243,$M$11)*L243)</f>
        <v>1</v>
      </c>
      <c r="N243" s="126">
        <f t="shared" si="113"/>
        <v>0</v>
      </c>
      <c r="O243" s="127">
        <f>N243 / AA773</f>
        <v>0</v>
      </c>
      <c r="P243" s="301">
        <f>N243 / AA850</f>
        <v>0</v>
      </c>
      <c r="Q243" s="128">
        <f t="shared" si="114"/>
        <v>0</v>
      </c>
      <c r="R243" s="129">
        <f>Q243 / AA773*100</f>
        <v>0</v>
      </c>
      <c r="S243" s="312">
        <f>Q243 / AA850*100</f>
        <v>0</v>
      </c>
      <c r="T243" s="129">
        <f t="shared" si="115"/>
        <v>0</v>
      </c>
      <c r="U243" s="312">
        <f t="shared" si="116"/>
        <v>0</v>
      </c>
      <c r="V243" s="120">
        <f t="shared" si="117"/>
        <v>1</v>
      </c>
      <c r="W243" s="120">
        <v>0</v>
      </c>
      <c r="X243" s="120">
        <v>1</v>
      </c>
      <c r="Y243" s="127">
        <f t="shared" si="118"/>
        <v>0</v>
      </c>
      <c r="Z243" s="127">
        <f t="shared" si="119"/>
        <v>0</v>
      </c>
      <c r="AA243" s="74"/>
      <c r="AB243" s="130">
        <f>_xll.BDH(C243,$AB$11,$D$1,$D$1)</f>
        <v>13.42</v>
      </c>
      <c r="AC243" s="130">
        <f t="shared" si="120"/>
        <v>-0.98600000000000065</v>
      </c>
      <c r="AD243" s="177">
        <f t="shared" si="121"/>
        <v>-7.347242921013418</v>
      </c>
      <c r="AE243" s="132">
        <v>0</v>
      </c>
      <c r="AF243" s="133">
        <f>IF(D243 = D850,1,_xll.BDP(K243,$AF$11)*L243)</f>
        <v>1</v>
      </c>
      <c r="AG243" s="134">
        <f>AC243*AE243*V243/AF243 / AI773</f>
        <v>0</v>
      </c>
      <c r="AH243" s="328">
        <f>AC243*AE243*V243/AF243 / AI850</f>
        <v>0</v>
      </c>
      <c r="AI243" s="77"/>
      <c r="AJ243" s="73"/>
      <c r="AK243" s="65"/>
    </row>
    <row r="244" spans="1:37" s="30" customFormat="1" ht="12" customHeight="1" x14ac:dyDescent="0.2">
      <c r="B244" s="120">
        <v>7273</v>
      </c>
      <c r="C244" s="120" t="s">
        <v>766</v>
      </c>
      <c r="D244" s="120" t="str">
        <f>_xll.BDP(C244,$D$11)</f>
        <v>EUR</v>
      </c>
      <c r="E244" s="120" t="s">
        <v>795</v>
      </c>
      <c r="F244" s="121">
        <f>_xll.BDP(C244,$F$11)</f>
        <v>3.173</v>
      </c>
      <c r="G244" s="121">
        <f>_xll.BDP(C244,$G$11)</f>
        <v>3.2210000000000001</v>
      </c>
      <c r="H244" s="122">
        <f t="shared" si="111"/>
        <v>4.8000000000000043E-2</v>
      </c>
      <c r="I244" s="123">
        <f t="shared" si="112"/>
        <v>1.5127639457926267</v>
      </c>
      <c r="J244" s="124">
        <v>0</v>
      </c>
      <c r="K244" s="120" t="str">
        <f>CONCATENATE(D850,D244, " Curncy")</f>
        <v>EUREUR Curncy</v>
      </c>
      <c r="L244" s="120">
        <f>IF(D244 = D850,1,_xll.BDP(K244,$L$11))</f>
        <v>1</v>
      </c>
      <c r="M244" s="288">
        <f>IF(D244 = D850,1,_xll.BDP(K244,$M$11)*L244)</f>
        <v>1</v>
      </c>
      <c r="N244" s="126">
        <f t="shared" si="113"/>
        <v>0</v>
      </c>
      <c r="O244" s="127">
        <f>N244 / AA773</f>
        <v>0</v>
      </c>
      <c r="P244" s="301">
        <f>N244 / AA850</f>
        <v>0</v>
      </c>
      <c r="Q244" s="128">
        <f t="shared" si="114"/>
        <v>0</v>
      </c>
      <c r="R244" s="129">
        <f>Q244 / AA773*100</f>
        <v>0</v>
      </c>
      <c r="S244" s="312">
        <f>Q244 / AA850*100</f>
        <v>0</v>
      </c>
      <c r="T244" s="129">
        <f t="shared" si="115"/>
        <v>0</v>
      </c>
      <c r="U244" s="312">
        <f t="shared" si="116"/>
        <v>0</v>
      </c>
      <c r="V244" s="120">
        <f t="shared" si="117"/>
        <v>1</v>
      </c>
      <c r="W244" s="120">
        <v>0</v>
      </c>
      <c r="X244" s="120">
        <v>1</v>
      </c>
      <c r="Y244" s="127">
        <f t="shared" si="118"/>
        <v>0</v>
      </c>
      <c r="Z244" s="127">
        <f t="shared" si="119"/>
        <v>0</v>
      </c>
      <c r="AA244" s="74"/>
      <c r="AB244" s="130">
        <f>_xll.BDH(C244,$AB$11,$D$1,$D$1)</f>
        <v>3.3919999999999999</v>
      </c>
      <c r="AC244" s="130">
        <f t="shared" si="120"/>
        <v>-0.21899999999999986</v>
      </c>
      <c r="AD244" s="177">
        <f t="shared" si="121"/>
        <v>-6.4563679245282977</v>
      </c>
      <c r="AE244" s="132">
        <v>0</v>
      </c>
      <c r="AF244" s="133">
        <f>IF(D244 = D850,1,_xll.BDP(K244,$AF$11)*L244)</f>
        <v>1</v>
      </c>
      <c r="AG244" s="134">
        <f>AC244*AE244*V244/AF244 / AI773</f>
        <v>0</v>
      </c>
      <c r="AH244" s="328">
        <f>AC244*AE244*V244/AF244 / AI850</f>
        <v>0</v>
      </c>
      <c r="AI244" s="77"/>
      <c r="AJ244" s="73"/>
      <c r="AK244" s="65"/>
    </row>
    <row r="245" spans="1:37" s="30" customFormat="1" ht="12" customHeight="1" x14ac:dyDescent="0.2">
      <c r="A245" s="229" t="s">
        <v>281</v>
      </c>
      <c r="B245" s="229"/>
      <c r="C245" s="229"/>
      <c r="D245" s="229"/>
      <c r="E245" s="229" t="s">
        <v>162</v>
      </c>
      <c r="F245" s="230"/>
      <c r="G245" s="230"/>
      <c r="H245" s="231"/>
      <c r="I245" s="232"/>
      <c r="J245" s="233"/>
      <c r="K245" s="229"/>
      <c r="L245" s="229"/>
      <c r="M245" s="292"/>
      <c r="N245" s="234">
        <f xml:space="preserve"> SUM(N223:N244)</f>
        <v>-32497.148999999932</v>
      </c>
      <c r="O245" s="235">
        <f xml:space="preserve"> SUM(O223:O244)</f>
        <v>-1.7083471314664999E-4</v>
      </c>
      <c r="P245" s="305">
        <f xml:space="preserve"> SUM(P223:P244)</f>
        <v>-1.5824994618470237E-4</v>
      </c>
      <c r="Q245" s="236">
        <f xml:space="preserve"> SUM(Q223:Q244)</f>
        <v>-2484885.7659999998</v>
      </c>
      <c r="R245" s="237">
        <f xml:space="preserve"> SUM(R223:R244)</f>
        <v>-1.3062830435888531</v>
      </c>
      <c r="S245" s="315">
        <f xml:space="preserve"> SUM(S223:S244)</f>
        <v>-1.2100539611786678</v>
      </c>
      <c r="T245" s="237">
        <f xml:space="preserve"> SUM(T223:T244)</f>
        <v>-2.114961938325302</v>
      </c>
      <c r="U245" s="315">
        <f xml:space="preserve"> SUM(U223:U244)</f>
        <v>0.80867889473644894</v>
      </c>
      <c r="V245" s="229"/>
      <c r="W245" s="229"/>
      <c r="X245" s="229"/>
      <c r="Y245" s="238">
        <f xml:space="preserve"> SUM(Y223:Y244)</f>
        <v>0</v>
      </c>
      <c r="Z245" s="238">
        <f xml:space="preserve"> SUM(Z223:Z244)</f>
        <v>2.8702676105363394E-5</v>
      </c>
      <c r="AA245" s="229"/>
      <c r="AB245" s="239"/>
      <c r="AC245" s="239"/>
      <c r="AD245" s="240"/>
      <c r="AE245" s="241"/>
      <c r="AF245" s="242"/>
      <c r="AG245" s="243">
        <f xml:space="preserve"> SUM(AG223:AG244)</f>
        <v>-7.868791489587944E-4</v>
      </c>
      <c r="AH245" s="331">
        <f xml:space="preserve"> SUM(AH223:AH244)</f>
        <v>-7.2888561124884806E-4</v>
      </c>
      <c r="AI245" s="257"/>
      <c r="AJ245" s="73"/>
      <c r="AK245" s="65"/>
    </row>
    <row r="246" spans="1:37" s="30" customFormat="1" ht="12" customHeight="1" x14ac:dyDescent="0.2">
      <c r="B246" s="32"/>
      <c r="C246" s="51"/>
      <c r="F246" s="38"/>
      <c r="G246" s="38"/>
      <c r="H246" s="39"/>
      <c r="I246" s="42"/>
      <c r="J246" s="18"/>
      <c r="K246" s="32"/>
      <c r="L246" s="32"/>
      <c r="M246" s="290"/>
      <c r="N246" s="99"/>
      <c r="O246" s="57"/>
      <c r="P246" s="303"/>
      <c r="Q246" s="40"/>
      <c r="R246" s="10"/>
      <c r="S246" s="311"/>
      <c r="T246" s="100"/>
      <c r="U246" s="325"/>
      <c r="V246" s="24"/>
      <c r="Y246" s="53"/>
      <c r="Z246" s="53"/>
      <c r="AA246" s="74"/>
      <c r="AB246" s="68"/>
      <c r="AC246" s="67"/>
      <c r="AD246" s="60"/>
      <c r="AE246" s="59"/>
      <c r="AF246" s="61"/>
      <c r="AG246" s="72"/>
      <c r="AH246" s="327"/>
      <c r="AI246" s="77"/>
      <c r="AJ246" s="73"/>
      <c r="AK246" s="65"/>
    </row>
    <row r="247" spans="1:37" s="30" customFormat="1" ht="12" customHeight="1" x14ac:dyDescent="0.2">
      <c r="B247" s="120"/>
      <c r="C247" s="120" t="s">
        <v>641</v>
      </c>
      <c r="D247" s="120" t="str">
        <f>_xll.BDP(C247,$D$11)</f>
        <v>JPY</v>
      </c>
      <c r="E247" s="120" t="str">
        <f>_xll.BDP(C247,$E$11)</f>
        <v>NIKKEI 225  (OSE) Sep18</v>
      </c>
      <c r="F247" s="121">
        <f>_xll.BDP(C247,$F$11)</f>
        <v>22710</v>
      </c>
      <c r="G247" s="121">
        <f>_xll.BDP(C247,$G$11)</f>
        <v>22750</v>
      </c>
      <c r="H247" s="122">
        <f t="shared" ref="H247:H279" si="122">IF(OR(OR(G247="#N/A N/A",G247="#N/A Real Time"),OR(F247="#N/A N/A",F247="#N/A Real Time")),0,  G247 - F247)</f>
        <v>40</v>
      </c>
      <c r="I247" s="123">
        <f t="shared" ref="I247:I279" si="123">IF(OR(F247=0,F247="#N/A N/A"),0,H247 / F247*100)</f>
        <v>0.17613386173491855</v>
      </c>
      <c r="J247" s="124">
        <v>0</v>
      </c>
      <c r="K247" s="120" t="str">
        <f>CONCATENATE(D850,D247, " Curncy")</f>
        <v>EURJPY Curncy</v>
      </c>
      <c r="L247" s="120">
        <f>IF(D247 = D850,1,_xll.BDP(K247,$L$11))</f>
        <v>1</v>
      </c>
      <c r="M247" s="288">
        <f>IF(D247 = D850,1,_xll.BDP(K247,$M$11)*L247)</f>
        <v>128.88</v>
      </c>
      <c r="N247" s="126">
        <f t="shared" ref="N247:N279" si="124">H247*J247*V247/M247</f>
        <v>0</v>
      </c>
      <c r="O247" s="127">
        <f>N247 / AA773</f>
        <v>0</v>
      </c>
      <c r="P247" s="301">
        <f>N247 / AA850</f>
        <v>0</v>
      </c>
      <c r="Q247" s="128">
        <f t="shared" ref="Q247:Q279" si="125">IF(J247=0,0,G247*J247*V247/M247)</f>
        <v>0</v>
      </c>
      <c r="R247" s="129">
        <f>Q247 / AA773*100</f>
        <v>0</v>
      </c>
      <c r="S247" s="312">
        <f>Q247 / AA850*100</f>
        <v>0</v>
      </c>
      <c r="T247" s="129">
        <f t="shared" ref="T247:T279" si="126">IF(S247&lt;0,R247,0)</f>
        <v>0</v>
      </c>
      <c r="U247" s="312">
        <f t="shared" ref="U247:U279" si="127">IF(S247&gt;0,R247,0)</f>
        <v>0</v>
      </c>
      <c r="V247" s="120">
        <f t="shared" ref="V247:V279" si="128">IF(EXACT(D247,UPPER(D247)),1,0.01)/X247</f>
        <v>1</v>
      </c>
      <c r="W247" s="120">
        <v>3</v>
      </c>
      <c r="X247" s="120">
        <v>1</v>
      </c>
      <c r="Y247" s="127">
        <f t="shared" ref="Y247:Y279" si="129">IF(AND(S247&lt;0,O247&gt;0),O247,0)</f>
        <v>0</v>
      </c>
      <c r="Z247" s="127">
        <f t="shared" ref="Z247:Z279" si="130">IF(AND(S247&gt;0,O247&gt;0),O247,0)</f>
        <v>0</v>
      </c>
      <c r="AA247" s="74"/>
      <c r="AB247" s="130">
        <f>_xll.BDH(C247,$AB$11,$D$1,$D$1)</f>
        <v>21890</v>
      </c>
      <c r="AC247" s="130">
        <f t="shared" ref="AC247:AC279" si="131">IF(OR(OR(F247="#N/A N/A",F247="#N/A Real Time"),OR(AB247="#N/A N/A",AB247="#N/A Real Time")),0,  F247 - AB247)</f>
        <v>820</v>
      </c>
      <c r="AD247" s="177">
        <f t="shared" ref="AD247:AD279" si="132">IF(OR(AB247=0,AB247="#N/A N/A"),0,AC247 / AB247*100)</f>
        <v>3.7460027409776151</v>
      </c>
      <c r="AE247" s="132">
        <v>0</v>
      </c>
      <c r="AF247" s="133">
        <f>IF(D247 = D850,1,_xll.BDP(K247,$AF$11)*L247)</f>
        <v>128.84</v>
      </c>
      <c r="AG247" s="134">
        <f>AC247*AE247*V247/AF247 / AI773</f>
        <v>0</v>
      </c>
      <c r="AH247" s="328">
        <f>AC247*AE247*V247/AF247 / AI850</f>
        <v>0</v>
      </c>
      <c r="AI247" s="77"/>
      <c r="AJ247" s="73"/>
      <c r="AK247" s="65"/>
    </row>
    <row r="248" spans="1:37" s="30" customFormat="1" ht="12" customHeight="1" x14ac:dyDescent="0.2">
      <c r="B248" s="120">
        <v>22362</v>
      </c>
      <c r="C248" s="120" t="s">
        <v>806</v>
      </c>
      <c r="D248" s="120" t="str">
        <f>_xll.BDP(C248,$D$11)</f>
        <v>JPY</v>
      </c>
      <c r="E248" s="120" t="s">
        <v>855</v>
      </c>
      <c r="F248" s="121">
        <f>_xll.BDP(C248,$F$11)</f>
        <v>6060</v>
      </c>
      <c r="G248" s="121">
        <f>_xll.BDP(C248,$G$11)</f>
        <v>6120</v>
      </c>
      <c r="H248" s="122">
        <f t="shared" si="122"/>
        <v>60</v>
      </c>
      <c r="I248" s="123">
        <f t="shared" si="123"/>
        <v>0.99009900990099009</v>
      </c>
      <c r="J248" s="124">
        <v>0</v>
      </c>
      <c r="K248" s="120" t="str">
        <f>CONCATENATE(D850,D248, " Curncy")</f>
        <v>EURJPY Curncy</v>
      </c>
      <c r="L248" s="120">
        <f>IF(D248 = D850,1,_xll.BDP(K248,$L$11))</f>
        <v>1</v>
      </c>
      <c r="M248" s="288">
        <f>IF(D248 = D850,1,_xll.BDP(K248,$M$11)*L248)</f>
        <v>128.88</v>
      </c>
      <c r="N248" s="126">
        <f t="shared" si="124"/>
        <v>0</v>
      </c>
      <c r="O248" s="127">
        <f>N248 / AA773</f>
        <v>0</v>
      </c>
      <c r="P248" s="301">
        <f>N248 / AA850</f>
        <v>0</v>
      </c>
      <c r="Q248" s="128">
        <f t="shared" si="125"/>
        <v>0</v>
      </c>
      <c r="R248" s="129">
        <f>Q248 / AA773*100</f>
        <v>0</v>
      </c>
      <c r="S248" s="312">
        <f>Q248 / AA850*100</f>
        <v>0</v>
      </c>
      <c r="T248" s="129">
        <f t="shared" si="126"/>
        <v>0</v>
      </c>
      <c r="U248" s="312">
        <f t="shared" si="127"/>
        <v>0</v>
      </c>
      <c r="V248" s="120">
        <f t="shared" si="128"/>
        <v>1</v>
      </c>
      <c r="W248" s="120">
        <v>0</v>
      </c>
      <c r="X248" s="120">
        <v>1</v>
      </c>
      <c r="Y248" s="127">
        <f t="shared" si="129"/>
        <v>0</v>
      </c>
      <c r="Z248" s="127">
        <f t="shared" si="130"/>
        <v>0</v>
      </c>
      <c r="AA248" s="74"/>
      <c r="AB248" s="130">
        <f>_xll.BDH(C248,$AB$11,$D$1,$D$1)</f>
        <v>6050</v>
      </c>
      <c r="AC248" s="130">
        <f t="shared" si="131"/>
        <v>10</v>
      </c>
      <c r="AD248" s="177">
        <f t="shared" si="132"/>
        <v>0.16528925619834711</v>
      </c>
      <c r="AE248" s="132">
        <v>0</v>
      </c>
      <c r="AF248" s="133">
        <f>IF(D248 = D850,1,_xll.BDP(K248,$AF$11)*L248)</f>
        <v>128.84</v>
      </c>
      <c r="AG248" s="134">
        <f>AC248*AE248*V248/AF248 / AI773</f>
        <v>0</v>
      </c>
      <c r="AH248" s="328">
        <f>AC248*AE248*V248/AF248 / AI850</f>
        <v>0</v>
      </c>
      <c r="AI248" s="77"/>
      <c r="AJ248" s="73"/>
      <c r="AK248" s="65"/>
    </row>
    <row r="249" spans="1:37" s="30" customFormat="1" ht="12" customHeight="1" x14ac:dyDescent="0.2">
      <c r="B249" s="120">
        <v>27327</v>
      </c>
      <c r="C249" s="120" t="s">
        <v>807</v>
      </c>
      <c r="D249" s="120" t="str">
        <f>_xll.BDP(C249,$D$11)</f>
        <v>JPY</v>
      </c>
      <c r="E249" s="120" t="s">
        <v>856</v>
      </c>
      <c r="F249" s="121">
        <f>_xll.BDP(C249,$F$11)</f>
        <v>2664</v>
      </c>
      <c r="G249" s="121">
        <f>_xll.BDP(C249,$G$11)</f>
        <v>2672</v>
      </c>
      <c r="H249" s="122">
        <f t="shared" si="122"/>
        <v>8</v>
      </c>
      <c r="I249" s="123">
        <f t="shared" si="123"/>
        <v>0.3003003003003003</v>
      </c>
      <c r="J249" s="124">
        <v>0</v>
      </c>
      <c r="K249" s="120" t="str">
        <f>CONCATENATE(D850,D249, " Curncy")</f>
        <v>EURJPY Curncy</v>
      </c>
      <c r="L249" s="120">
        <f>IF(D249 = D850,1,_xll.BDP(K249,$L$11))</f>
        <v>1</v>
      </c>
      <c r="M249" s="288">
        <f>IF(D249 = D850,1,_xll.BDP(K249,$M$11)*L249)</f>
        <v>128.88</v>
      </c>
      <c r="N249" s="126">
        <f t="shared" si="124"/>
        <v>0</v>
      </c>
      <c r="O249" s="127">
        <f>N249 / AA773</f>
        <v>0</v>
      </c>
      <c r="P249" s="301">
        <f>N249 / AA850</f>
        <v>0</v>
      </c>
      <c r="Q249" s="128">
        <f t="shared" si="125"/>
        <v>0</v>
      </c>
      <c r="R249" s="129">
        <f>Q249 / AA773*100</f>
        <v>0</v>
      </c>
      <c r="S249" s="312">
        <f>Q249 / AA850*100</f>
        <v>0</v>
      </c>
      <c r="T249" s="129">
        <f t="shared" si="126"/>
        <v>0</v>
      </c>
      <c r="U249" s="312">
        <f t="shared" si="127"/>
        <v>0</v>
      </c>
      <c r="V249" s="120">
        <f t="shared" si="128"/>
        <v>1</v>
      </c>
      <c r="W249" s="120">
        <v>0</v>
      </c>
      <c r="X249" s="120">
        <v>1</v>
      </c>
      <c r="Y249" s="127">
        <f t="shared" si="129"/>
        <v>0</v>
      </c>
      <c r="Z249" s="127">
        <f t="shared" si="130"/>
        <v>0</v>
      </c>
      <c r="AA249" s="74"/>
      <c r="AB249" s="130">
        <f>_xll.BDH(C249,$AB$11,$D$1,$D$1)</f>
        <v>2423</v>
      </c>
      <c r="AC249" s="130">
        <f t="shared" si="131"/>
        <v>241</v>
      </c>
      <c r="AD249" s="177">
        <f t="shared" si="132"/>
        <v>9.9463475030953354</v>
      </c>
      <c r="AE249" s="132">
        <v>0</v>
      </c>
      <c r="AF249" s="133">
        <f>IF(D249 = D850,1,_xll.BDP(K249,$AF$11)*L249)</f>
        <v>128.84</v>
      </c>
      <c r="AG249" s="134">
        <f>AC249*AE249*V249/AF249 / AI773</f>
        <v>0</v>
      </c>
      <c r="AH249" s="328">
        <f>AC249*AE249*V249/AF249 / AI850</f>
        <v>0</v>
      </c>
      <c r="AI249" s="77"/>
      <c r="AJ249" s="73"/>
      <c r="AK249" s="65"/>
    </row>
    <row r="250" spans="1:37" s="30" customFormat="1" ht="12" customHeight="1" x14ac:dyDescent="0.2">
      <c r="B250" s="120">
        <v>20313</v>
      </c>
      <c r="C250" s="120" t="s">
        <v>808</v>
      </c>
      <c r="D250" s="120" t="str">
        <f>_xll.BDP(C250,$D$11)</f>
        <v>JPY</v>
      </c>
      <c r="E250" s="120" t="s">
        <v>857</v>
      </c>
      <c r="F250" s="121">
        <f>_xll.BDP(C250,$F$11)</f>
        <v>1188</v>
      </c>
      <c r="G250" s="121">
        <f>_xll.BDP(C250,$G$11)</f>
        <v>1162</v>
      </c>
      <c r="H250" s="122">
        <f t="shared" si="122"/>
        <v>-26</v>
      </c>
      <c r="I250" s="123">
        <f t="shared" si="123"/>
        <v>-2.1885521885521886</v>
      </c>
      <c r="J250" s="124">
        <v>0</v>
      </c>
      <c r="K250" s="120" t="str">
        <f>CONCATENATE(D850,D250, " Curncy")</f>
        <v>EURJPY Curncy</v>
      </c>
      <c r="L250" s="120">
        <f>IF(D250 = D850,1,_xll.BDP(K250,$L$11))</f>
        <v>1</v>
      </c>
      <c r="M250" s="288">
        <f>IF(D250 = D850,1,_xll.BDP(K250,$M$11)*L250)</f>
        <v>128.88</v>
      </c>
      <c r="N250" s="126">
        <f t="shared" si="124"/>
        <v>0</v>
      </c>
      <c r="O250" s="127">
        <f>N250 / AA773</f>
        <v>0</v>
      </c>
      <c r="P250" s="301">
        <f>N250 / AA850</f>
        <v>0</v>
      </c>
      <c r="Q250" s="128">
        <f t="shared" si="125"/>
        <v>0</v>
      </c>
      <c r="R250" s="129">
        <f>Q250 / AA773*100</f>
        <v>0</v>
      </c>
      <c r="S250" s="312">
        <f>Q250 / AA850*100</f>
        <v>0</v>
      </c>
      <c r="T250" s="129">
        <f t="shared" si="126"/>
        <v>0</v>
      </c>
      <c r="U250" s="312">
        <f t="shared" si="127"/>
        <v>0</v>
      </c>
      <c r="V250" s="120">
        <f t="shared" si="128"/>
        <v>1</v>
      </c>
      <c r="W250" s="120">
        <v>0</v>
      </c>
      <c r="X250" s="120">
        <v>1</v>
      </c>
      <c r="Y250" s="127">
        <f t="shared" si="129"/>
        <v>0</v>
      </c>
      <c r="Z250" s="127">
        <f t="shared" si="130"/>
        <v>0</v>
      </c>
      <c r="AA250" s="74"/>
      <c r="AB250" s="130">
        <f>_xll.BDH(C250,$AB$11,$D$1,$D$1)</f>
        <v>1130</v>
      </c>
      <c r="AC250" s="130">
        <f t="shared" si="131"/>
        <v>58</v>
      </c>
      <c r="AD250" s="177">
        <f t="shared" si="132"/>
        <v>5.1327433628318584</v>
      </c>
      <c r="AE250" s="132">
        <v>0</v>
      </c>
      <c r="AF250" s="133">
        <f>IF(D250 = D850,1,_xll.BDP(K250,$AF$11)*L250)</f>
        <v>128.84</v>
      </c>
      <c r="AG250" s="134">
        <f>AC250*AE250*V250/AF250 / AI773</f>
        <v>0</v>
      </c>
      <c r="AH250" s="328">
        <f>AC250*AE250*V250/AF250 / AI850</f>
        <v>0</v>
      </c>
      <c r="AI250" s="77"/>
      <c r="AJ250" s="73"/>
      <c r="AK250" s="65"/>
    </row>
    <row r="251" spans="1:37" s="30" customFormat="1" ht="12" customHeight="1" x14ac:dyDescent="0.2">
      <c r="B251" s="120">
        <v>1595</v>
      </c>
      <c r="C251" s="120" t="s">
        <v>161</v>
      </c>
      <c r="D251" s="120" t="str">
        <f>_xll.BDP(C251,$D$11)</f>
        <v>JPY</v>
      </c>
      <c r="E251" s="120" t="s">
        <v>385</v>
      </c>
      <c r="F251" s="121">
        <f>_xll.BDP(C251,$F$11)</f>
        <v>2010</v>
      </c>
      <c r="G251" s="121">
        <f>_xll.BDP(C251,$G$11)</f>
        <v>1946</v>
      </c>
      <c r="H251" s="122">
        <f t="shared" si="122"/>
        <v>-64</v>
      </c>
      <c r="I251" s="123">
        <f t="shared" si="123"/>
        <v>-3.1840796019900495</v>
      </c>
      <c r="J251" s="124">
        <v>15500</v>
      </c>
      <c r="K251" s="120" t="str">
        <f>CONCATENATE(D850,D251, " Curncy")</f>
        <v>EURJPY Curncy</v>
      </c>
      <c r="L251" s="120">
        <f>IF(D251 = D850,1,_xll.BDP(K251,$L$11))</f>
        <v>1</v>
      </c>
      <c r="M251" s="288">
        <f>IF(D251 = D850,1,_xll.BDP(K251,$M$11)*L251)</f>
        <v>128.88</v>
      </c>
      <c r="N251" s="126">
        <f t="shared" si="124"/>
        <v>-7697.0825574177534</v>
      </c>
      <c r="O251" s="127">
        <f>N251 / AA773</f>
        <v>-4.0462900015092022E-5</v>
      </c>
      <c r="P251" s="301">
        <f>N251 / AA850</f>
        <v>-3.7482146525855961E-5</v>
      </c>
      <c r="Q251" s="128">
        <f t="shared" si="125"/>
        <v>234039.41651148355</v>
      </c>
      <c r="R251" s="129">
        <f>Q251 / AA773*100</f>
        <v>0.12303250535838919</v>
      </c>
      <c r="S251" s="312">
        <f>Q251 / AA850*100</f>
        <v>0.11396915178018079</v>
      </c>
      <c r="T251" s="129">
        <f t="shared" si="126"/>
        <v>0</v>
      </c>
      <c r="U251" s="312">
        <f t="shared" si="127"/>
        <v>0.12303250535838919</v>
      </c>
      <c r="V251" s="120">
        <f t="shared" si="128"/>
        <v>1</v>
      </c>
      <c r="W251" s="120">
        <v>0</v>
      </c>
      <c r="X251" s="120">
        <v>1</v>
      </c>
      <c r="Y251" s="127">
        <f t="shared" si="129"/>
        <v>0</v>
      </c>
      <c r="Z251" s="127">
        <f t="shared" si="130"/>
        <v>0</v>
      </c>
      <c r="AA251" s="74"/>
      <c r="AB251" s="130">
        <f>_xll.BDH(C251,$AB$11,$D$1,$D$1)</f>
        <v>2000</v>
      </c>
      <c r="AC251" s="130">
        <f t="shared" si="131"/>
        <v>10</v>
      </c>
      <c r="AD251" s="177">
        <f t="shared" si="132"/>
        <v>0.5</v>
      </c>
      <c r="AE251" s="132">
        <v>15500</v>
      </c>
      <c r="AF251" s="133">
        <f>IF(D251 = D850,1,_xll.BDP(K251,$AF$11)*L251)</f>
        <v>128.84</v>
      </c>
      <c r="AG251" s="134">
        <f>AC251*AE251*V251/AF251 / AI773</f>
        <v>6.3329437975840922E-6</v>
      </c>
      <c r="AH251" s="328">
        <f>AC251*AE251*V251/AF251 / AI850</f>
        <v>5.8662014580188107E-6</v>
      </c>
      <c r="AI251" s="77"/>
      <c r="AJ251" s="73"/>
      <c r="AK251" s="65"/>
    </row>
    <row r="252" spans="1:37" s="30" customFormat="1" ht="12" customHeight="1" x14ac:dyDescent="0.2">
      <c r="B252" s="120">
        <v>24432</v>
      </c>
      <c r="C252" s="120" t="s">
        <v>813</v>
      </c>
      <c r="D252" s="120" t="str">
        <f>_xll.BDP(C252,$D$11)</f>
        <v>JPY</v>
      </c>
      <c r="E252" s="120" t="s">
        <v>859</v>
      </c>
      <c r="F252" s="121">
        <f>_xll.BDP(C252,$F$11)</f>
        <v>5770</v>
      </c>
      <c r="G252" s="121">
        <f>_xll.BDP(C252,$G$11)</f>
        <v>5670</v>
      </c>
      <c r="H252" s="122">
        <f t="shared" si="122"/>
        <v>-100</v>
      </c>
      <c r="I252" s="123">
        <f t="shared" si="123"/>
        <v>-1.733102253032929</v>
      </c>
      <c r="J252" s="124">
        <v>0</v>
      </c>
      <c r="K252" s="120" t="str">
        <f>CONCATENATE(D850,D252, " Curncy")</f>
        <v>EURJPY Curncy</v>
      </c>
      <c r="L252" s="120">
        <f>IF(D252 = D850,1,_xll.BDP(K252,$L$11))</f>
        <v>1</v>
      </c>
      <c r="M252" s="288">
        <f>IF(D252 = D850,1,_xll.BDP(K252,$M$11)*L252)</f>
        <v>128.88</v>
      </c>
      <c r="N252" s="126">
        <f t="shared" si="124"/>
        <v>0</v>
      </c>
      <c r="O252" s="127">
        <f>N252 / AA773</f>
        <v>0</v>
      </c>
      <c r="P252" s="301">
        <f>N252 / AA850</f>
        <v>0</v>
      </c>
      <c r="Q252" s="128">
        <f t="shared" si="125"/>
        <v>0</v>
      </c>
      <c r="R252" s="129">
        <f>Q252 / AA773*100</f>
        <v>0</v>
      </c>
      <c r="S252" s="312">
        <f>Q252 / AA850*100</f>
        <v>0</v>
      </c>
      <c r="T252" s="129">
        <f t="shared" si="126"/>
        <v>0</v>
      </c>
      <c r="U252" s="312">
        <f t="shared" si="127"/>
        <v>0</v>
      </c>
      <c r="V252" s="120">
        <f t="shared" si="128"/>
        <v>1</v>
      </c>
      <c r="W252" s="120">
        <v>0</v>
      </c>
      <c r="X252" s="120">
        <v>1</v>
      </c>
      <c r="Y252" s="127">
        <f t="shared" si="129"/>
        <v>0</v>
      </c>
      <c r="Z252" s="127">
        <f t="shared" si="130"/>
        <v>0</v>
      </c>
      <c r="AA252" s="74"/>
      <c r="AB252" s="130">
        <f>_xll.BDH(C252,$AB$11,$D$1,$D$1)</f>
        <v>5220</v>
      </c>
      <c r="AC252" s="130">
        <f t="shared" si="131"/>
        <v>550</v>
      </c>
      <c r="AD252" s="177">
        <f t="shared" si="132"/>
        <v>10.536398467432949</v>
      </c>
      <c r="AE252" s="132">
        <v>0</v>
      </c>
      <c r="AF252" s="133">
        <f>IF(D252 = D850,1,_xll.BDP(K252,$AF$11)*L252)</f>
        <v>128.84</v>
      </c>
      <c r="AG252" s="134">
        <f>AC252*AE252*V252/AF252 / AI773</f>
        <v>0</v>
      </c>
      <c r="AH252" s="328">
        <f>AC252*AE252*V252/AF252 / AI850</f>
        <v>0</v>
      </c>
      <c r="AI252" s="77"/>
      <c r="AJ252" s="73"/>
      <c r="AK252" s="65"/>
    </row>
    <row r="253" spans="1:37" s="30" customFormat="1" ht="12" customHeight="1" x14ac:dyDescent="0.2">
      <c r="B253" s="120">
        <v>3122</v>
      </c>
      <c r="C253" s="120" t="s">
        <v>814</v>
      </c>
      <c r="D253" s="120" t="str">
        <f>_xll.BDP(C253,$D$11)</f>
        <v>JPY</v>
      </c>
      <c r="E253" s="120" t="s">
        <v>860</v>
      </c>
      <c r="F253" s="121">
        <f>_xll.BDP(C253,$F$11)</f>
        <v>2117</v>
      </c>
      <c r="G253" s="121">
        <f>_xll.BDP(C253,$G$11)</f>
        <v>2098.5</v>
      </c>
      <c r="H253" s="122">
        <f t="shared" si="122"/>
        <v>-18.5</v>
      </c>
      <c r="I253" s="123">
        <f t="shared" si="123"/>
        <v>-0.87387812942843657</v>
      </c>
      <c r="J253" s="124">
        <v>0</v>
      </c>
      <c r="K253" s="120" t="str">
        <f>CONCATENATE(D850,D253, " Curncy")</f>
        <v>EURJPY Curncy</v>
      </c>
      <c r="L253" s="120">
        <f>IF(D253 = D850,1,_xll.BDP(K253,$L$11))</f>
        <v>1</v>
      </c>
      <c r="M253" s="288">
        <f>IF(D253 = D850,1,_xll.BDP(K253,$M$11)*L253)</f>
        <v>128.88</v>
      </c>
      <c r="N253" s="126">
        <f t="shared" si="124"/>
        <v>0</v>
      </c>
      <c r="O253" s="127">
        <f>N253 / AA773</f>
        <v>0</v>
      </c>
      <c r="P253" s="301">
        <f>N253 / AA850</f>
        <v>0</v>
      </c>
      <c r="Q253" s="128">
        <f t="shared" si="125"/>
        <v>0</v>
      </c>
      <c r="R253" s="129">
        <f>Q253 / AA773*100</f>
        <v>0</v>
      </c>
      <c r="S253" s="312">
        <f>Q253 / AA850*100</f>
        <v>0</v>
      </c>
      <c r="T253" s="129">
        <f t="shared" si="126"/>
        <v>0</v>
      </c>
      <c r="U253" s="312">
        <f t="shared" si="127"/>
        <v>0</v>
      </c>
      <c r="V253" s="120">
        <f t="shared" si="128"/>
        <v>1</v>
      </c>
      <c r="W253" s="120">
        <v>0</v>
      </c>
      <c r="X253" s="120">
        <v>1</v>
      </c>
      <c r="Y253" s="127">
        <f t="shared" si="129"/>
        <v>0</v>
      </c>
      <c r="Z253" s="127">
        <f t="shared" si="130"/>
        <v>0</v>
      </c>
      <c r="AA253" s="74"/>
      <c r="AB253" s="130">
        <f>_xll.BDH(C253,$AB$11,$D$1,$D$1)</f>
        <v>2013</v>
      </c>
      <c r="AC253" s="130">
        <f t="shared" si="131"/>
        <v>104</v>
      </c>
      <c r="AD253" s="177">
        <f t="shared" si="132"/>
        <v>5.1664182811723798</v>
      </c>
      <c r="AE253" s="132">
        <v>0</v>
      </c>
      <c r="AF253" s="133">
        <f>IF(D253 = D850,1,_xll.BDP(K253,$AF$11)*L253)</f>
        <v>128.84</v>
      </c>
      <c r="AG253" s="134">
        <f>AC253*AE253*V253/AF253 / AI773</f>
        <v>0</v>
      </c>
      <c r="AH253" s="328">
        <f>AC253*AE253*V253/AF253 / AI850</f>
        <v>0</v>
      </c>
      <c r="AI253" s="77"/>
      <c r="AJ253" s="73"/>
      <c r="AK253" s="65"/>
    </row>
    <row r="254" spans="1:37" s="30" customFormat="1" ht="12" customHeight="1" x14ac:dyDescent="0.2">
      <c r="B254" s="120">
        <v>18673</v>
      </c>
      <c r="C254" s="120" t="s">
        <v>815</v>
      </c>
      <c r="D254" s="120" t="str">
        <f>_xll.BDP(C254,$D$11)</f>
        <v>JPY</v>
      </c>
      <c r="E254" s="120" t="s">
        <v>861</v>
      </c>
      <c r="F254" s="121">
        <f>_xll.BDP(C254,$F$11)</f>
        <v>1838</v>
      </c>
      <c r="G254" s="121">
        <f>_xll.BDP(C254,$G$11)</f>
        <v>1791</v>
      </c>
      <c r="H254" s="122">
        <f t="shared" si="122"/>
        <v>-47</v>
      </c>
      <c r="I254" s="123">
        <f t="shared" si="123"/>
        <v>-2.5571273122959739</v>
      </c>
      <c r="J254" s="124">
        <v>0</v>
      </c>
      <c r="K254" s="120" t="str">
        <f>CONCATENATE(D850,D254, " Curncy")</f>
        <v>EURJPY Curncy</v>
      </c>
      <c r="L254" s="120">
        <f>IF(D254 = D850,1,_xll.BDP(K254,$L$11))</f>
        <v>1</v>
      </c>
      <c r="M254" s="288">
        <f>IF(D254 = D850,1,_xll.BDP(K254,$M$11)*L254)</f>
        <v>128.88</v>
      </c>
      <c r="N254" s="126">
        <f t="shared" si="124"/>
        <v>0</v>
      </c>
      <c r="O254" s="127">
        <f>N254 / AA773</f>
        <v>0</v>
      </c>
      <c r="P254" s="301">
        <f>N254 / AA850</f>
        <v>0</v>
      </c>
      <c r="Q254" s="128">
        <f t="shared" si="125"/>
        <v>0</v>
      </c>
      <c r="R254" s="129">
        <f>Q254 / AA773*100</f>
        <v>0</v>
      </c>
      <c r="S254" s="312">
        <f>Q254 / AA850*100</f>
        <v>0</v>
      </c>
      <c r="T254" s="129">
        <f t="shared" si="126"/>
        <v>0</v>
      </c>
      <c r="U254" s="312">
        <f t="shared" si="127"/>
        <v>0</v>
      </c>
      <c r="V254" s="120">
        <f t="shared" si="128"/>
        <v>1</v>
      </c>
      <c r="W254" s="120">
        <v>0</v>
      </c>
      <c r="X254" s="120">
        <v>1</v>
      </c>
      <c r="Y254" s="127">
        <f t="shared" si="129"/>
        <v>0</v>
      </c>
      <c r="Z254" s="127">
        <f t="shared" si="130"/>
        <v>0</v>
      </c>
      <c r="AA254" s="74"/>
      <c r="AB254" s="130">
        <f>_xll.BDH(C254,$AB$11,$D$1,$D$1)</f>
        <v>1614</v>
      </c>
      <c r="AC254" s="130">
        <f t="shared" si="131"/>
        <v>224</v>
      </c>
      <c r="AD254" s="177">
        <f t="shared" si="132"/>
        <v>13.878562577447337</v>
      </c>
      <c r="AE254" s="132">
        <v>0</v>
      </c>
      <c r="AF254" s="133">
        <f>IF(D254 = D850,1,_xll.BDP(K254,$AF$11)*L254)</f>
        <v>128.84</v>
      </c>
      <c r="AG254" s="134">
        <f>AC254*AE254*V254/AF254 / AI773</f>
        <v>0</v>
      </c>
      <c r="AH254" s="328">
        <f>AC254*AE254*V254/AF254 / AI850</f>
        <v>0</v>
      </c>
      <c r="AI254" s="77"/>
      <c r="AJ254" s="73"/>
      <c r="AK254" s="65"/>
    </row>
    <row r="255" spans="1:37" s="30" customFormat="1" ht="12" customHeight="1" x14ac:dyDescent="0.2">
      <c r="B255" s="120">
        <v>490</v>
      </c>
      <c r="C255" s="120" t="s">
        <v>816</v>
      </c>
      <c r="D255" s="120" t="str">
        <f>_xll.BDP(C255,$D$11)</f>
        <v>JPY</v>
      </c>
      <c r="E255" s="120" t="s">
        <v>862</v>
      </c>
      <c r="F255" s="121">
        <f>_xll.BDP(C255,$F$11)</f>
        <v>1272</v>
      </c>
      <c r="G255" s="121">
        <f>_xll.BDP(C255,$G$11)</f>
        <v>1260</v>
      </c>
      <c r="H255" s="122">
        <f t="shared" si="122"/>
        <v>-12</v>
      </c>
      <c r="I255" s="123">
        <f t="shared" si="123"/>
        <v>-0.94339622641509435</v>
      </c>
      <c r="J255" s="124">
        <v>0</v>
      </c>
      <c r="K255" s="120" t="str">
        <f>CONCATENATE(D850,D255, " Curncy")</f>
        <v>EURJPY Curncy</v>
      </c>
      <c r="L255" s="120">
        <f>IF(D255 = D850,1,_xll.BDP(K255,$L$11))</f>
        <v>1</v>
      </c>
      <c r="M255" s="288">
        <f>IF(D255 = D850,1,_xll.BDP(K255,$M$11)*L255)</f>
        <v>128.88</v>
      </c>
      <c r="N255" s="126">
        <f t="shared" si="124"/>
        <v>0</v>
      </c>
      <c r="O255" s="127">
        <f>N255 / AA773</f>
        <v>0</v>
      </c>
      <c r="P255" s="301">
        <f>N255 / AA850</f>
        <v>0</v>
      </c>
      <c r="Q255" s="128">
        <f t="shared" si="125"/>
        <v>0</v>
      </c>
      <c r="R255" s="129">
        <f>Q255 / AA773*100</f>
        <v>0</v>
      </c>
      <c r="S255" s="312">
        <f>Q255 / AA850*100</f>
        <v>0</v>
      </c>
      <c r="T255" s="129">
        <f t="shared" si="126"/>
        <v>0</v>
      </c>
      <c r="U255" s="312">
        <f t="shared" si="127"/>
        <v>0</v>
      </c>
      <c r="V255" s="120">
        <f t="shared" si="128"/>
        <v>1</v>
      </c>
      <c r="W255" s="120">
        <v>0</v>
      </c>
      <c r="X255" s="120">
        <v>1</v>
      </c>
      <c r="Y255" s="127">
        <f t="shared" si="129"/>
        <v>0</v>
      </c>
      <c r="Z255" s="127">
        <f t="shared" si="130"/>
        <v>0</v>
      </c>
      <c r="AA255" s="74"/>
      <c r="AB255" s="130">
        <f>_xll.BDH(C255,$AB$11,$D$1,$D$1)</f>
        <v>1214</v>
      </c>
      <c r="AC255" s="130">
        <f t="shared" si="131"/>
        <v>58</v>
      </c>
      <c r="AD255" s="177">
        <f t="shared" si="132"/>
        <v>4.7775947281713345</v>
      </c>
      <c r="AE255" s="132">
        <v>0</v>
      </c>
      <c r="AF255" s="133">
        <f>IF(D255 = D850,1,_xll.BDP(K255,$AF$11)*L255)</f>
        <v>128.84</v>
      </c>
      <c r="AG255" s="134">
        <f>AC255*AE255*V255/AF255 / AI773</f>
        <v>0</v>
      </c>
      <c r="AH255" s="328">
        <f>AC255*AE255*V255/AF255 / AI850</f>
        <v>0</v>
      </c>
      <c r="AI255" s="77"/>
      <c r="AJ255" s="73"/>
      <c r="AK255" s="65"/>
    </row>
    <row r="256" spans="1:37" s="30" customFormat="1" ht="12" customHeight="1" x14ac:dyDescent="0.2">
      <c r="B256" s="120">
        <v>3117</v>
      </c>
      <c r="C256" s="120" t="s">
        <v>817</v>
      </c>
      <c r="D256" s="120" t="str">
        <f>_xll.BDP(C256,$D$11)</f>
        <v>JPY</v>
      </c>
      <c r="E256" s="120" t="s">
        <v>863</v>
      </c>
      <c r="F256" s="121">
        <f>_xll.BDP(C256,$F$11)</f>
        <v>21775</v>
      </c>
      <c r="G256" s="121">
        <f>_xll.BDP(C256,$G$11)</f>
        <v>21345</v>
      </c>
      <c r="H256" s="122">
        <f t="shared" si="122"/>
        <v>-430</v>
      </c>
      <c r="I256" s="123">
        <f t="shared" si="123"/>
        <v>-1.9747416762342134</v>
      </c>
      <c r="J256" s="124">
        <v>0</v>
      </c>
      <c r="K256" s="120" t="str">
        <f>CONCATENATE(D850,D256, " Curncy")</f>
        <v>EURJPY Curncy</v>
      </c>
      <c r="L256" s="120">
        <f>IF(D256 = D850,1,_xll.BDP(K256,$L$11))</f>
        <v>1</v>
      </c>
      <c r="M256" s="288">
        <f>IF(D256 = D850,1,_xll.BDP(K256,$M$11)*L256)</f>
        <v>128.88</v>
      </c>
      <c r="N256" s="126">
        <f t="shared" si="124"/>
        <v>0</v>
      </c>
      <c r="O256" s="127">
        <f>N256 / AA773</f>
        <v>0</v>
      </c>
      <c r="P256" s="301">
        <f>N256 / AA850</f>
        <v>0</v>
      </c>
      <c r="Q256" s="128">
        <f t="shared" si="125"/>
        <v>0</v>
      </c>
      <c r="R256" s="129">
        <f>Q256 / AA773*100</f>
        <v>0</v>
      </c>
      <c r="S256" s="312">
        <f>Q256 / AA850*100</f>
        <v>0</v>
      </c>
      <c r="T256" s="129">
        <f t="shared" si="126"/>
        <v>0</v>
      </c>
      <c r="U256" s="312">
        <f t="shared" si="127"/>
        <v>0</v>
      </c>
      <c r="V256" s="120">
        <f t="shared" si="128"/>
        <v>1</v>
      </c>
      <c r="W256" s="120">
        <v>0</v>
      </c>
      <c r="X256" s="120">
        <v>1</v>
      </c>
      <c r="Y256" s="127">
        <f t="shared" si="129"/>
        <v>0</v>
      </c>
      <c r="Z256" s="127">
        <f t="shared" si="130"/>
        <v>0</v>
      </c>
      <c r="AA256" s="74"/>
      <c r="AB256" s="130">
        <f>_xll.BDH(C256,$AB$11,$D$1,$D$1)</f>
        <v>21370</v>
      </c>
      <c r="AC256" s="130">
        <f t="shared" si="131"/>
        <v>405</v>
      </c>
      <c r="AD256" s="177">
        <f t="shared" si="132"/>
        <v>1.8951801591015442</v>
      </c>
      <c r="AE256" s="132">
        <v>0</v>
      </c>
      <c r="AF256" s="133">
        <f>IF(D256 = D850,1,_xll.BDP(K256,$AF$11)*L256)</f>
        <v>128.84</v>
      </c>
      <c r="AG256" s="134">
        <f>AC256*AE256*V256/AF256 / AI773</f>
        <v>0</v>
      </c>
      <c r="AH256" s="328">
        <f>AC256*AE256*V256/AF256 / AI850</f>
        <v>0</v>
      </c>
      <c r="AI256" s="77"/>
      <c r="AJ256" s="73"/>
      <c r="AK256" s="65"/>
    </row>
    <row r="257" spans="1:37" s="30" customFormat="1" ht="12" customHeight="1" x14ac:dyDescent="0.2">
      <c r="B257" s="120">
        <v>27960</v>
      </c>
      <c r="C257" s="120" t="s">
        <v>818</v>
      </c>
      <c r="D257" s="120" t="str">
        <f>_xll.BDP(C257,$D$11)</f>
        <v>JPY</v>
      </c>
      <c r="E257" s="120" t="s">
        <v>1360</v>
      </c>
      <c r="F257" s="121">
        <f>_xll.BDP(C257,$F$11)</f>
        <v>1850</v>
      </c>
      <c r="G257" s="121">
        <f>_xll.BDP(C257,$G$11)</f>
        <v>1828</v>
      </c>
      <c r="H257" s="122">
        <f t="shared" si="122"/>
        <v>-22</v>
      </c>
      <c r="I257" s="123">
        <f t="shared" si="123"/>
        <v>-1.1891891891891893</v>
      </c>
      <c r="J257" s="124">
        <v>0</v>
      </c>
      <c r="K257" s="120" t="str">
        <f>CONCATENATE(D850,D257, " Curncy")</f>
        <v>EURJPY Curncy</v>
      </c>
      <c r="L257" s="120">
        <f>IF(D257 = D850,1,_xll.BDP(K257,$L$11))</f>
        <v>1</v>
      </c>
      <c r="M257" s="288">
        <f>IF(D257 = D850,1,_xll.BDP(K257,$M$11)*L257)</f>
        <v>128.88</v>
      </c>
      <c r="N257" s="126">
        <f t="shared" si="124"/>
        <v>0</v>
      </c>
      <c r="O257" s="127">
        <f>N257 / AA773</f>
        <v>0</v>
      </c>
      <c r="P257" s="301">
        <f>N257 / AA850</f>
        <v>0</v>
      </c>
      <c r="Q257" s="128">
        <f t="shared" si="125"/>
        <v>0</v>
      </c>
      <c r="R257" s="129">
        <f>Q257 / AA773*100</f>
        <v>0</v>
      </c>
      <c r="S257" s="312">
        <f>Q257 / AA850*100</f>
        <v>0</v>
      </c>
      <c r="T257" s="129">
        <f t="shared" si="126"/>
        <v>0</v>
      </c>
      <c r="U257" s="312">
        <f t="shared" si="127"/>
        <v>0</v>
      </c>
      <c r="V257" s="120">
        <f t="shared" si="128"/>
        <v>1</v>
      </c>
      <c r="W257" s="120">
        <v>0</v>
      </c>
      <c r="X257" s="120">
        <v>1</v>
      </c>
      <c r="Y257" s="127">
        <f t="shared" si="129"/>
        <v>0</v>
      </c>
      <c r="Z257" s="127">
        <f t="shared" si="130"/>
        <v>0</v>
      </c>
      <c r="AA257" s="74"/>
      <c r="AB257" s="130">
        <f>_xll.BDH(C257,$AB$11,$D$1,$D$1)</f>
        <v>1897</v>
      </c>
      <c r="AC257" s="130">
        <f t="shared" si="131"/>
        <v>-47</v>
      </c>
      <c r="AD257" s="177">
        <f t="shared" si="132"/>
        <v>-2.4775962045334738</v>
      </c>
      <c r="AE257" s="132">
        <v>0</v>
      </c>
      <c r="AF257" s="133">
        <f>IF(D257 = D850,1,_xll.BDP(K257,$AF$11)*L257)</f>
        <v>128.84</v>
      </c>
      <c r="AG257" s="134">
        <f>AC257*AE257*V257/AF257 / AI773</f>
        <v>0</v>
      </c>
      <c r="AH257" s="328">
        <f>AC257*AE257*V257/AF257 / AI850</f>
        <v>0</v>
      </c>
      <c r="AI257" s="77"/>
      <c r="AJ257" s="73"/>
      <c r="AK257" s="65"/>
    </row>
    <row r="258" spans="1:37" s="30" customFormat="1" ht="12" customHeight="1" x14ac:dyDescent="0.2">
      <c r="B258" s="120">
        <v>560</v>
      </c>
      <c r="C258" s="120" t="s">
        <v>819</v>
      </c>
      <c r="D258" s="120" t="str">
        <f>_xll.BDP(C258,$D$11)</f>
        <v>JPY</v>
      </c>
      <c r="E258" s="120" t="s">
        <v>864</v>
      </c>
      <c r="F258" s="121">
        <f>_xll.BDP(C258,$F$11)</f>
        <v>1440</v>
      </c>
      <c r="G258" s="121">
        <f>_xll.BDP(C258,$G$11)</f>
        <v>1423</v>
      </c>
      <c r="H258" s="122">
        <f t="shared" si="122"/>
        <v>-17</v>
      </c>
      <c r="I258" s="123">
        <f t="shared" si="123"/>
        <v>-1.1805555555555556</v>
      </c>
      <c r="J258" s="124">
        <v>0</v>
      </c>
      <c r="K258" s="120" t="str">
        <f>CONCATENATE(D850,D258, " Curncy")</f>
        <v>EURJPY Curncy</v>
      </c>
      <c r="L258" s="120">
        <f>IF(D258 = D850,1,_xll.BDP(K258,$L$11))</f>
        <v>1</v>
      </c>
      <c r="M258" s="288">
        <f>IF(D258 = D850,1,_xll.BDP(K258,$M$11)*L258)</f>
        <v>128.88</v>
      </c>
      <c r="N258" s="126">
        <f t="shared" si="124"/>
        <v>0</v>
      </c>
      <c r="O258" s="127">
        <f>N258 / AA773</f>
        <v>0</v>
      </c>
      <c r="P258" s="301">
        <f>N258 / AA850</f>
        <v>0</v>
      </c>
      <c r="Q258" s="128">
        <f t="shared" si="125"/>
        <v>0</v>
      </c>
      <c r="R258" s="129">
        <f>Q258 / AA773*100</f>
        <v>0</v>
      </c>
      <c r="S258" s="312">
        <f>Q258 / AA850*100</f>
        <v>0</v>
      </c>
      <c r="T258" s="129">
        <f t="shared" si="126"/>
        <v>0</v>
      </c>
      <c r="U258" s="312">
        <f t="shared" si="127"/>
        <v>0</v>
      </c>
      <c r="V258" s="120">
        <f t="shared" si="128"/>
        <v>1</v>
      </c>
      <c r="W258" s="120">
        <v>0</v>
      </c>
      <c r="X258" s="120">
        <v>1</v>
      </c>
      <c r="Y258" s="127">
        <f t="shared" si="129"/>
        <v>0</v>
      </c>
      <c r="Z258" s="127">
        <f t="shared" si="130"/>
        <v>0</v>
      </c>
      <c r="AA258" s="74"/>
      <c r="AB258" s="130">
        <f>_xll.BDH(C258,$AB$11,$D$1,$D$1)</f>
        <v>1411</v>
      </c>
      <c r="AC258" s="130">
        <f t="shared" si="131"/>
        <v>29</v>
      </c>
      <c r="AD258" s="177">
        <f t="shared" si="132"/>
        <v>2.0552799433026223</v>
      </c>
      <c r="AE258" s="132">
        <v>0</v>
      </c>
      <c r="AF258" s="133">
        <f>IF(D258 = D850,1,_xll.BDP(K258,$AF$11)*L258)</f>
        <v>128.84</v>
      </c>
      <c r="AG258" s="134">
        <f>AC258*AE258*V258/AF258 / AI773</f>
        <v>0</v>
      </c>
      <c r="AH258" s="328">
        <f>AC258*AE258*V258/AF258 / AI850</f>
        <v>0</v>
      </c>
      <c r="AI258" s="77"/>
      <c r="AJ258" s="73"/>
      <c r="AK258" s="65"/>
    </row>
    <row r="259" spans="1:37" s="30" customFormat="1" ht="12" customHeight="1" x14ac:dyDescent="0.2">
      <c r="B259" s="120">
        <v>25450</v>
      </c>
      <c r="C259" s="120" t="s">
        <v>821</v>
      </c>
      <c r="D259" s="120" t="str">
        <f>_xll.BDP(C259,$D$11)</f>
        <v>JPY</v>
      </c>
      <c r="E259" s="120" t="s">
        <v>866</v>
      </c>
      <c r="F259" s="121">
        <f>_xll.BDP(C259,$F$11)</f>
        <v>1256</v>
      </c>
      <c r="G259" s="121">
        <f>_xll.BDP(C259,$G$11)</f>
        <v>1257</v>
      </c>
      <c r="H259" s="122">
        <f t="shared" si="122"/>
        <v>1</v>
      </c>
      <c r="I259" s="123">
        <f t="shared" si="123"/>
        <v>7.9617834394904469E-2</v>
      </c>
      <c r="J259" s="124">
        <v>0</v>
      </c>
      <c r="K259" s="120" t="str">
        <f>CONCATENATE(D850,D259, " Curncy")</f>
        <v>EURJPY Curncy</v>
      </c>
      <c r="L259" s="120">
        <f>IF(D259 = D850,1,_xll.BDP(K259,$L$11))</f>
        <v>1</v>
      </c>
      <c r="M259" s="288">
        <f>IF(D259 = D850,1,_xll.BDP(K259,$M$11)*L259)</f>
        <v>128.88</v>
      </c>
      <c r="N259" s="126">
        <f t="shared" si="124"/>
        <v>0</v>
      </c>
      <c r="O259" s="127">
        <f>N259 / AA773</f>
        <v>0</v>
      </c>
      <c r="P259" s="301">
        <f>N259 / AA850</f>
        <v>0</v>
      </c>
      <c r="Q259" s="128">
        <f t="shared" si="125"/>
        <v>0</v>
      </c>
      <c r="R259" s="129">
        <f>Q259 / AA773*100</f>
        <v>0</v>
      </c>
      <c r="S259" s="312">
        <f>Q259 / AA850*100</f>
        <v>0</v>
      </c>
      <c r="T259" s="129">
        <f t="shared" si="126"/>
        <v>0</v>
      </c>
      <c r="U259" s="312">
        <f t="shared" si="127"/>
        <v>0</v>
      </c>
      <c r="V259" s="120">
        <f t="shared" si="128"/>
        <v>1</v>
      </c>
      <c r="W259" s="120">
        <v>0</v>
      </c>
      <c r="X259" s="120">
        <v>1</v>
      </c>
      <c r="Y259" s="127">
        <f t="shared" si="129"/>
        <v>0</v>
      </c>
      <c r="Z259" s="127">
        <f t="shared" si="130"/>
        <v>0</v>
      </c>
      <c r="AA259" s="74"/>
      <c r="AB259" s="130">
        <f>_xll.BDH(C259,$AB$11,$D$1,$D$1)</f>
        <v>1232</v>
      </c>
      <c r="AC259" s="130">
        <f t="shared" si="131"/>
        <v>24</v>
      </c>
      <c r="AD259" s="177">
        <f t="shared" si="132"/>
        <v>1.948051948051948</v>
      </c>
      <c r="AE259" s="132">
        <v>0</v>
      </c>
      <c r="AF259" s="133">
        <f>IF(D259 = D850,1,_xll.BDP(K259,$AF$11)*L259)</f>
        <v>128.84</v>
      </c>
      <c r="AG259" s="134">
        <f>AC259*AE259*V259/AF259 / AI773</f>
        <v>0</v>
      </c>
      <c r="AH259" s="328">
        <f>AC259*AE259*V259/AF259 / AI850</f>
        <v>0</v>
      </c>
      <c r="AI259" s="77"/>
      <c r="AJ259" s="73"/>
      <c r="AK259" s="65"/>
    </row>
    <row r="260" spans="1:37" s="30" customFormat="1" ht="12" customHeight="1" x14ac:dyDescent="0.2">
      <c r="B260" s="120">
        <v>20499</v>
      </c>
      <c r="C260" s="120" t="s">
        <v>822</v>
      </c>
      <c r="D260" s="120" t="str">
        <f>_xll.BDP(C260,$D$11)</f>
        <v>JPY</v>
      </c>
      <c r="E260" s="120" t="s">
        <v>867</v>
      </c>
      <c r="F260" s="121">
        <f>_xll.BDP(C260,$F$11)</f>
        <v>1607</v>
      </c>
      <c r="G260" s="121">
        <f>_xll.BDP(C260,$G$11)</f>
        <v>1594.5</v>
      </c>
      <c r="H260" s="122">
        <f t="shared" si="122"/>
        <v>-12.5</v>
      </c>
      <c r="I260" s="123">
        <f t="shared" si="123"/>
        <v>-0.77784691972619791</v>
      </c>
      <c r="J260" s="124">
        <v>0</v>
      </c>
      <c r="K260" s="120" t="str">
        <f>CONCATENATE(D850,D260, " Curncy")</f>
        <v>EURJPY Curncy</v>
      </c>
      <c r="L260" s="120">
        <f>IF(D260 = D850,1,_xll.BDP(K260,$L$11))</f>
        <v>1</v>
      </c>
      <c r="M260" s="288">
        <f>IF(D260 = D850,1,_xll.BDP(K260,$M$11)*L260)</f>
        <v>128.88</v>
      </c>
      <c r="N260" s="126">
        <f t="shared" si="124"/>
        <v>0</v>
      </c>
      <c r="O260" s="127">
        <f>N260 / AA773</f>
        <v>0</v>
      </c>
      <c r="P260" s="301">
        <f>N260 / AA850</f>
        <v>0</v>
      </c>
      <c r="Q260" s="128">
        <f t="shared" si="125"/>
        <v>0</v>
      </c>
      <c r="R260" s="129">
        <f>Q260 / AA773*100</f>
        <v>0</v>
      </c>
      <c r="S260" s="312">
        <f>Q260 / AA850*100</f>
        <v>0</v>
      </c>
      <c r="T260" s="129">
        <f t="shared" si="126"/>
        <v>0</v>
      </c>
      <c r="U260" s="312">
        <f t="shared" si="127"/>
        <v>0</v>
      </c>
      <c r="V260" s="120">
        <f t="shared" si="128"/>
        <v>1</v>
      </c>
      <c r="W260" s="120">
        <v>0</v>
      </c>
      <c r="X260" s="120">
        <v>1</v>
      </c>
      <c r="Y260" s="127">
        <f t="shared" si="129"/>
        <v>0</v>
      </c>
      <c r="Z260" s="127">
        <f t="shared" si="130"/>
        <v>0</v>
      </c>
      <c r="AA260" s="74"/>
      <c r="AB260" s="130">
        <f>_xll.BDH(C260,$AB$11,$D$1,$D$1)</f>
        <v>1586</v>
      </c>
      <c r="AC260" s="130">
        <f t="shared" si="131"/>
        <v>21</v>
      </c>
      <c r="AD260" s="177">
        <f t="shared" si="132"/>
        <v>1.3240857503152585</v>
      </c>
      <c r="AE260" s="132">
        <v>0</v>
      </c>
      <c r="AF260" s="133">
        <f>IF(D260 = D850,1,_xll.BDP(K260,$AF$11)*L260)</f>
        <v>128.84</v>
      </c>
      <c r="AG260" s="134">
        <f>AC260*AE260*V260/AF260 / AI773</f>
        <v>0</v>
      </c>
      <c r="AH260" s="328">
        <f>AC260*AE260*V260/AF260 / AI850</f>
        <v>0</v>
      </c>
      <c r="AI260" s="77"/>
      <c r="AJ260" s="73"/>
      <c r="AK260" s="65"/>
    </row>
    <row r="261" spans="1:37" s="30" customFormat="1" ht="12" customHeight="1" x14ac:dyDescent="0.2">
      <c r="B261" s="120">
        <v>26549</v>
      </c>
      <c r="C261" s="120" t="s">
        <v>159</v>
      </c>
      <c r="D261" s="120" t="str">
        <f>_xll.BDP(C261,$D$11)</f>
        <v>JPY</v>
      </c>
      <c r="E261" s="120" t="s">
        <v>449</v>
      </c>
      <c r="F261" s="121">
        <f>_xll.BDP(C261,$F$11)</f>
        <v>168</v>
      </c>
      <c r="G261" s="121">
        <f>_xll.BDP(C261,$G$11)</f>
        <v>166</v>
      </c>
      <c r="H261" s="122">
        <f t="shared" si="122"/>
        <v>-2</v>
      </c>
      <c r="I261" s="123">
        <f t="shared" si="123"/>
        <v>-1.1904761904761905</v>
      </c>
      <c r="J261" s="124">
        <v>0</v>
      </c>
      <c r="K261" s="120" t="str">
        <f>CONCATENATE(D850,D261, " Curncy")</f>
        <v>EURJPY Curncy</v>
      </c>
      <c r="L261" s="120">
        <f>IF(D261 = D850,1,_xll.BDP(K261,$L$11))</f>
        <v>1</v>
      </c>
      <c r="M261" s="288">
        <f>IF(D261 = D850,1,_xll.BDP(K261,$M$11)*L261)</f>
        <v>128.88</v>
      </c>
      <c r="N261" s="126">
        <f t="shared" si="124"/>
        <v>0</v>
      </c>
      <c r="O261" s="127">
        <f>N261 / AA773</f>
        <v>0</v>
      </c>
      <c r="P261" s="301">
        <f>N261 / AA850</f>
        <v>0</v>
      </c>
      <c r="Q261" s="128">
        <f t="shared" si="125"/>
        <v>0</v>
      </c>
      <c r="R261" s="129">
        <f>Q261 / AA773*100</f>
        <v>0</v>
      </c>
      <c r="S261" s="312">
        <f>Q261 / AA850*100</f>
        <v>0</v>
      </c>
      <c r="T261" s="129">
        <f t="shared" si="126"/>
        <v>0</v>
      </c>
      <c r="U261" s="312">
        <f t="shared" si="127"/>
        <v>0</v>
      </c>
      <c r="V261" s="120">
        <f t="shared" si="128"/>
        <v>1</v>
      </c>
      <c r="W261" s="120">
        <v>0</v>
      </c>
      <c r="X261" s="120">
        <v>1</v>
      </c>
      <c r="Y261" s="127">
        <f t="shared" si="129"/>
        <v>0</v>
      </c>
      <c r="Z261" s="127">
        <f t="shared" si="130"/>
        <v>0</v>
      </c>
      <c r="AA261" s="74"/>
      <c r="AB261" s="130">
        <f>_xll.BDH(C261,$AB$11,$D$1,$D$1)</f>
        <v>147</v>
      </c>
      <c r="AC261" s="130">
        <f t="shared" si="131"/>
        <v>21</v>
      </c>
      <c r="AD261" s="177">
        <f t="shared" si="132"/>
        <v>14.285714285714285</v>
      </c>
      <c r="AE261" s="132">
        <v>0</v>
      </c>
      <c r="AF261" s="133">
        <f>IF(D261 = D850,1,_xll.BDP(K261,$AF$11)*L261)</f>
        <v>128.84</v>
      </c>
      <c r="AG261" s="134">
        <f>AC261*AE261*V261/AF261 / AI773</f>
        <v>0</v>
      </c>
      <c r="AH261" s="328">
        <f>AC261*AE261*V261/AF261 / AI850</f>
        <v>0</v>
      </c>
      <c r="AI261" s="77"/>
      <c r="AJ261" s="73"/>
      <c r="AK261" s="65"/>
    </row>
    <row r="262" spans="1:37" s="30" customFormat="1" ht="12" customHeight="1" x14ac:dyDescent="0.2">
      <c r="B262" s="120">
        <v>23205</v>
      </c>
      <c r="C262" s="120" t="s">
        <v>823</v>
      </c>
      <c r="D262" s="120" t="str">
        <f>_xll.BDP(C262,$D$11)</f>
        <v>JPY</v>
      </c>
      <c r="E262" s="120" t="s">
        <v>868</v>
      </c>
      <c r="F262" s="121">
        <f>_xll.BDP(C262,$F$11)</f>
        <v>2494</v>
      </c>
      <c r="G262" s="121">
        <f>_xll.BDP(C262,$G$11)</f>
        <v>2474</v>
      </c>
      <c r="H262" s="122">
        <f t="shared" si="122"/>
        <v>-20</v>
      </c>
      <c r="I262" s="123">
        <f t="shared" si="123"/>
        <v>-0.80192461908580592</v>
      </c>
      <c r="J262" s="124">
        <v>0</v>
      </c>
      <c r="K262" s="120" t="str">
        <f>CONCATENATE(D850,D262, " Curncy")</f>
        <v>EURJPY Curncy</v>
      </c>
      <c r="L262" s="120">
        <f>IF(D262 = D850,1,_xll.BDP(K262,$L$11))</f>
        <v>1</v>
      </c>
      <c r="M262" s="288">
        <f>IF(D262 = D850,1,_xll.BDP(K262,$M$11)*L262)</f>
        <v>128.88</v>
      </c>
      <c r="N262" s="126">
        <f t="shared" si="124"/>
        <v>0</v>
      </c>
      <c r="O262" s="127">
        <f>N262 / AA773</f>
        <v>0</v>
      </c>
      <c r="P262" s="301">
        <f>N262 / AA850</f>
        <v>0</v>
      </c>
      <c r="Q262" s="128">
        <f t="shared" si="125"/>
        <v>0</v>
      </c>
      <c r="R262" s="129">
        <f>Q262 / AA773*100</f>
        <v>0</v>
      </c>
      <c r="S262" s="312">
        <f>Q262 / AA850*100</f>
        <v>0</v>
      </c>
      <c r="T262" s="129">
        <f t="shared" si="126"/>
        <v>0</v>
      </c>
      <c r="U262" s="312">
        <f t="shared" si="127"/>
        <v>0</v>
      </c>
      <c r="V262" s="120">
        <f t="shared" si="128"/>
        <v>1</v>
      </c>
      <c r="W262" s="120">
        <v>0</v>
      </c>
      <c r="X262" s="120">
        <v>1</v>
      </c>
      <c r="Y262" s="127">
        <f t="shared" si="129"/>
        <v>0</v>
      </c>
      <c r="Z262" s="127">
        <f t="shared" si="130"/>
        <v>0</v>
      </c>
      <c r="AA262" s="74"/>
      <c r="AB262" s="130">
        <f>_xll.BDH(C262,$AB$11,$D$1,$D$1)</f>
        <v>2346</v>
      </c>
      <c r="AC262" s="130">
        <f t="shared" si="131"/>
        <v>148</v>
      </c>
      <c r="AD262" s="177">
        <f t="shared" si="132"/>
        <v>6.3086104006820118</v>
      </c>
      <c r="AE262" s="132">
        <v>0</v>
      </c>
      <c r="AF262" s="133">
        <f>IF(D262 = D850,1,_xll.BDP(K262,$AF$11)*L262)</f>
        <v>128.84</v>
      </c>
      <c r="AG262" s="134">
        <f>AC262*AE262*V262/AF262 / AI773</f>
        <v>0</v>
      </c>
      <c r="AH262" s="328">
        <f>AC262*AE262*V262/AF262 / AI850</f>
        <v>0</v>
      </c>
      <c r="AI262" s="77"/>
      <c r="AJ262" s="73"/>
      <c r="AK262" s="65"/>
    </row>
    <row r="263" spans="1:37" s="30" customFormat="1" ht="12" customHeight="1" x14ac:dyDescent="0.2">
      <c r="B263" s="120">
        <v>101</v>
      </c>
      <c r="C263" s="120" t="s">
        <v>824</v>
      </c>
      <c r="D263" s="120" t="str">
        <f>_xll.BDP(C263,$D$11)</f>
        <v>JPY</v>
      </c>
      <c r="E263" s="120" t="s">
        <v>869</v>
      </c>
      <c r="F263" s="121">
        <f>_xll.BDP(C263,$F$11)</f>
        <v>201000</v>
      </c>
      <c r="G263" s="121">
        <f>_xll.BDP(C263,$G$11)</f>
        <v>202100</v>
      </c>
      <c r="H263" s="122">
        <f t="shared" si="122"/>
        <v>1100</v>
      </c>
      <c r="I263" s="123">
        <f t="shared" si="123"/>
        <v>0.54726368159203986</v>
      </c>
      <c r="J263" s="124">
        <v>0</v>
      </c>
      <c r="K263" s="120" t="str">
        <f>CONCATENATE(D850,D263, " Curncy")</f>
        <v>EURJPY Curncy</v>
      </c>
      <c r="L263" s="120">
        <f>IF(D263 = D850,1,_xll.BDP(K263,$L$11))</f>
        <v>1</v>
      </c>
      <c r="M263" s="288">
        <f>IF(D263 = D850,1,_xll.BDP(K263,$M$11)*L263)</f>
        <v>128.88</v>
      </c>
      <c r="N263" s="126">
        <f t="shared" si="124"/>
        <v>0</v>
      </c>
      <c r="O263" s="127">
        <f>N263 / AA773</f>
        <v>0</v>
      </c>
      <c r="P263" s="301">
        <f>N263 / AA850</f>
        <v>0</v>
      </c>
      <c r="Q263" s="128">
        <f t="shared" si="125"/>
        <v>0</v>
      </c>
      <c r="R263" s="129">
        <f>Q263 / AA773*100</f>
        <v>0</v>
      </c>
      <c r="S263" s="312">
        <f>Q263 / AA850*100</f>
        <v>0</v>
      </c>
      <c r="T263" s="129">
        <f t="shared" si="126"/>
        <v>0</v>
      </c>
      <c r="U263" s="312">
        <f t="shared" si="127"/>
        <v>0</v>
      </c>
      <c r="V263" s="120">
        <f t="shared" si="128"/>
        <v>1</v>
      </c>
      <c r="W263" s="120">
        <v>0</v>
      </c>
      <c r="X263" s="120">
        <v>1</v>
      </c>
      <c r="Y263" s="127">
        <f t="shared" si="129"/>
        <v>0</v>
      </c>
      <c r="Z263" s="127">
        <f t="shared" si="130"/>
        <v>0</v>
      </c>
      <c r="AA263" s="74"/>
      <c r="AB263" s="130">
        <f>_xll.BDH(C263,$AB$11,$D$1,$D$1)</f>
        <v>199100</v>
      </c>
      <c r="AC263" s="130">
        <f t="shared" si="131"/>
        <v>1900</v>
      </c>
      <c r="AD263" s="177">
        <f t="shared" si="132"/>
        <v>0.95429432446007023</v>
      </c>
      <c r="AE263" s="132">
        <v>0</v>
      </c>
      <c r="AF263" s="133">
        <f>IF(D263 = D850,1,_xll.BDP(K263,$AF$11)*L263)</f>
        <v>128.84</v>
      </c>
      <c r="AG263" s="134">
        <f>AC263*AE263*V263/AF263 / AI773</f>
        <v>0</v>
      </c>
      <c r="AH263" s="328">
        <f>AC263*AE263*V263/AF263 / AI850</f>
        <v>0</v>
      </c>
      <c r="AI263" s="77"/>
      <c r="AJ263" s="73"/>
      <c r="AK263" s="65"/>
    </row>
    <row r="264" spans="1:37" s="30" customFormat="1" ht="12" customHeight="1" x14ac:dyDescent="0.2">
      <c r="B264" s="120">
        <v>25511</v>
      </c>
      <c r="C264" s="120" t="s">
        <v>450</v>
      </c>
      <c r="D264" s="120" t="str">
        <f>_xll.BDP(C264,$D$11)</f>
        <v>JPY</v>
      </c>
      <c r="E264" s="120" t="s">
        <v>1518</v>
      </c>
      <c r="F264" s="121">
        <f>_xll.BDP(C264,$F$11)</f>
        <v>782.4</v>
      </c>
      <c r="G264" s="121">
        <f>_xll.BDP(C264,$G$11)</f>
        <v>774.3</v>
      </c>
      <c r="H264" s="122">
        <f t="shared" si="122"/>
        <v>-8.1000000000000227</v>
      </c>
      <c r="I264" s="123">
        <f t="shared" si="123"/>
        <v>-1.0352760736196347</v>
      </c>
      <c r="J264" s="124">
        <v>658000</v>
      </c>
      <c r="K264" s="120" t="str">
        <f>CONCATENATE(D850,D264, " Curncy")</f>
        <v>EURJPY Curncy</v>
      </c>
      <c r="L264" s="120">
        <f>IF(D264 = D850,1,_xll.BDP(K264,$L$11))</f>
        <v>1</v>
      </c>
      <c r="M264" s="288">
        <f>IF(D264 = D850,1,_xll.BDP(K264,$M$11)*L264)</f>
        <v>128.88</v>
      </c>
      <c r="N264" s="126">
        <f t="shared" si="124"/>
        <v>-41354.748603352069</v>
      </c>
      <c r="O264" s="127">
        <f>N264 / AA773</f>
        <v>-2.1739835131092547E-4</v>
      </c>
      <c r="P264" s="301">
        <f>N264 / AA850</f>
        <v>-2.0138341184829401E-4</v>
      </c>
      <c r="Q264" s="128">
        <f t="shared" si="125"/>
        <v>3953207.6350093107</v>
      </c>
      <c r="R264" s="129">
        <f>Q264 / AA773*100</f>
        <v>2.0781672027166556</v>
      </c>
      <c r="S264" s="312">
        <f>Q264 / AA850*100</f>
        <v>1.9250762443720197</v>
      </c>
      <c r="T264" s="129">
        <f t="shared" si="126"/>
        <v>0</v>
      </c>
      <c r="U264" s="312">
        <f t="shared" si="127"/>
        <v>2.0781672027166556</v>
      </c>
      <c r="V264" s="120">
        <f t="shared" si="128"/>
        <v>1</v>
      </c>
      <c r="W264" s="120">
        <v>0</v>
      </c>
      <c r="X264" s="120">
        <v>1</v>
      </c>
      <c r="Y264" s="127">
        <f t="shared" si="129"/>
        <v>0</v>
      </c>
      <c r="Z264" s="127">
        <f t="shared" si="130"/>
        <v>0</v>
      </c>
      <c r="AA264" s="74"/>
      <c r="AB264" s="130">
        <f>_xll.BDH(C264,$AB$11,$D$1,$D$1)</f>
        <v>777.2</v>
      </c>
      <c r="AC264" s="130">
        <f t="shared" si="131"/>
        <v>5.1999999999999318</v>
      </c>
      <c r="AD264" s="177">
        <f t="shared" si="132"/>
        <v>0.66906845084919353</v>
      </c>
      <c r="AE264" s="132">
        <v>658000</v>
      </c>
      <c r="AF264" s="133">
        <f>IF(D264 = D850,1,_xll.BDP(K264,$AF$11)*L264)</f>
        <v>128.84</v>
      </c>
      <c r="AG264" s="134">
        <f>AC264*AE264*V264/AF264 / AI773</f>
        <v>1.3979871288911903E-4</v>
      </c>
      <c r="AH264" s="328">
        <f>AC264*AE264*V264/AF264 / AI850</f>
        <v>1.2949545102423809E-4</v>
      </c>
      <c r="AI264" s="77"/>
      <c r="AJ264" s="73"/>
      <c r="AK264" s="65"/>
    </row>
    <row r="265" spans="1:37" s="30" customFormat="1" ht="12" customHeight="1" x14ac:dyDescent="0.2">
      <c r="A265" s="212"/>
      <c r="B265" s="212">
        <v>27117</v>
      </c>
      <c r="C265" s="212" t="s">
        <v>1519</v>
      </c>
      <c r="D265" s="212" t="str">
        <f>_xll.BDP(C265,$D$11)</f>
        <v>JPY</v>
      </c>
      <c r="E265" s="212" t="s">
        <v>1520</v>
      </c>
      <c r="F265" s="214">
        <f>_xll.BDP(C265,$F$11)</f>
        <v>3570</v>
      </c>
      <c r="G265" s="214">
        <f>_xll.BDP(C265,$G$11)</f>
        <v>3305</v>
      </c>
      <c r="H265" s="215">
        <f>IF(OR(OR(G265="#N/A N/A",G265="#N/A Real Time"),OR(F265="#N/A N/A",F265="#N/A Real Time")),0,  G265 - F265)</f>
        <v>-265</v>
      </c>
      <c r="I265" s="216">
        <f>IF(OR(F265=0,F265="#N/A N/A"),0,H265 / F265*100)</f>
        <v>-7.4229691876750703</v>
      </c>
      <c r="J265" s="217">
        <v>32300</v>
      </c>
      <c r="K265" s="212" t="str">
        <f>CONCATENATE(D850,D265, " Curncy")</f>
        <v>EURJPY Curncy</v>
      </c>
      <c r="L265" s="212">
        <f>IF(D265 = D850,1,_xll.BDP(K265,$L$11))</f>
        <v>1</v>
      </c>
      <c r="M265" s="291">
        <f>IF(D265 = D850,1,_xll.BDP(K265,$M$11)*L265)</f>
        <v>128.88</v>
      </c>
      <c r="N265" s="218">
        <f>H265*J265*V265/M265</f>
        <v>-66414.494103041594</v>
      </c>
      <c r="O265" s="219">
        <f>N265 / AA773</f>
        <v>-3.4913527487820585E-4</v>
      </c>
      <c r="P265" s="304">
        <f>N265 / AA850</f>
        <v>-3.2341575926216141E-4</v>
      </c>
      <c r="Q265" s="220">
        <f>IF(J265=0,0,G265*J265*V265/M265)</f>
        <v>828301.52079453762</v>
      </c>
      <c r="R265" s="221">
        <f>Q265 / AA773*100</f>
        <v>0.43543097489527183</v>
      </c>
      <c r="S265" s="314">
        <f>Q265 / AA850*100</f>
        <v>0.40335437145714848</v>
      </c>
      <c r="T265" s="221">
        <f>IF(S265&lt;0,R265,0)</f>
        <v>0</v>
      </c>
      <c r="U265" s="314">
        <f>IF(S265&gt;0,R265,0)</f>
        <v>0.43543097489527183</v>
      </c>
      <c r="V265" s="212">
        <f>IF(EXACT(D265,UPPER(D265)),1,0.01)/X265</f>
        <v>1</v>
      </c>
      <c r="W265" s="212">
        <v>0</v>
      </c>
      <c r="X265" s="212">
        <v>1</v>
      </c>
      <c r="Y265" s="219">
        <f>IF(AND(S265&lt;0,O265&gt;0),O265,0)</f>
        <v>0</v>
      </c>
      <c r="Z265" s="219">
        <f>IF(AND(S265&gt;0,O265&gt;0),O265,0)</f>
        <v>0</v>
      </c>
      <c r="AA265" s="222"/>
      <c r="AB265" s="223">
        <f>_xll.BDH(C265,$AB$11,$D$1,$D$1)</f>
        <v>3635</v>
      </c>
      <c r="AC265" s="223">
        <f>IF(OR(OR(F265="#N/A N/A",F265="#N/A Real Time"),OR(AB265="#N/A N/A",AB265="#N/A Real Time")),0,  F265 - AB265)</f>
        <v>-65</v>
      </c>
      <c r="AD265" s="224">
        <f>IF(OR(AB265=0,AB265="#N/A N/A"),0,AC265 / AB265*100)</f>
        <v>-1.7881705639614855</v>
      </c>
      <c r="AE265" s="225">
        <v>32300</v>
      </c>
      <c r="AF265" s="226">
        <f>IF(D265 = D850,1,_xll.BDP(K265,$AF$11)*L265)</f>
        <v>128.84</v>
      </c>
      <c r="AG265" s="227">
        <f>AC265*AE265*V265/AF265 / AI773</f>
        <v>-8.5780745180824526E-5</v>
      </c>
      <c r="AH265" s="330">
        <f>AC265*AE265*V265/AF265 / AI850</f>
        <v>-7.9458644910390292E-5</v>
      </c>
      <c r="AI265" s="228"/>
      <c r="AJ265" s="73"/>
      <c r="AK265" s="65"/>
    </row>
    <row r="266" spans="1:37" s="30" customFormat="1" ht="12" customHeight="1" x14ac:dyDescent="0.2">
      <c r="B266" s="120">
        <v>20426</v>
      </c>
      <c r="C266" s="120" t="s">
        <v>826</v>
      </c>
      <c r="D266" s="120" t="str">
        <f>_xll.BDP(C266,$D$11)</f>
        <v>JPY</v>
      </c>
      <c r="E266" s="120" t="s">
        <v>873</v>
      </c>
      <c r="F266" s="121">
        <f>_xll.BDP(C266,$F$11)</f>
        <v>3040</v>
      </c>
      <c r="G266" s="121">
        <f>_xll.BDP(C266,$G$11)</f>
        <v>3000</v>
      </c>
      <c r="H266" s="122">
        <f t="shared" si="122"/>
        <v>-40</v>
      </c>
      <c r="I266" s="123">
        <f t="shared" si="123"/>
        <v>-1.3157894736842104</v>
      </c>
      <c r="J266" s="124">
        <v>0</v>
      </c>
      <c r="K266" s="120" t="str">
        <f>CONCATENATE(D850,D266, " Curncy")</f>
        <v>EURJPY Curncy</v>
      </c>
      <c r="L266" s="120">
        <f>IF(D266 = D850,1,_xll.BDP(K266,$L$11))</f>
        <v>1</v>
      </c>
      <c r="M266" s="288">
        <f>IF(D266 = D850,1,_xll.BDP(K266,$M$11)*L266)</f>
        <v>128.88</v>
      </c>
      <c r="N266" s="126">
        <f t="shared" si="124"/>
        <v>0</v>
      </c>
      <c r="O266" s="127">
        <f>N266 / AA773</f>
        <v>0</v>
      </c>
      <c r="P266" s="301">
        <f>N266 / AA850</f>
        <v>0</v>
      </c>
      <c r="Q266" s="128">
        <f t="shared" si="125"/>
        <v>0</v>
      </c>
      <c r="R266" s="129">
        <f>Q266 / AA773*100</f>
        <v>0</v>
      </c>
      <c r="S266" s="312">
        <f>Q266 / AA850*100</f>
        <v>0</v>
      </c>
      <c r="T266" s="129">
        <f t="shared" si="126"/>
        <v>0</v>
      </c>
      <c r="U266" s="312">
        <f t="shared" si="127"/>
        <v>0</v>
      </c>
      <c r="V266" s="120">
        <f t="shared" si="128"/>
        <v>1</v>
      </c>
      <c r="W266" s="120">
        <v>0</v>
      </c>
      <c r="X266" s="120">
        <v>1</v>
      </c>
      <c r="Y266" s="127">
        <f t="shared" si="129"/>
        <v>0</v>
      </c>
      <c r="Z266" s="127">
        <f t="shared" si="130"/>
        <v>0</v>
      </c>
      <c r="AA266" s="74"/>
      <c r="AB266" s="130">
        <f>_xll.BDH(C266,$AB$11,$D$1,$D$1)</f>
        <v>3090</v>
      </c>
      <c r="AC266" s="130">
        <f t="shared" si="131"/>
        <v>-50</v>
      </c>
      <c r="AD266" s="177">
        <f t="shared" si="132"/>
        <v>-1.6181229773462782</v>
      </c>
      <c r="AE266" s="132">
        <v>0</v>
      </c>
      <c r="AF266" s="133">
        <f>IF(D266 = D850,1,_xll.BDP(K266,$AF$11)*L266)</f>
        <v>128.84</v>
      </c>
      <c r="AG266" s="134">
        <f>AC266*AE266*V266/AF266 / AI773</f>
        <v>0</v>
      </c>
      <c r="AH266" s="328">
        <f>AC266*AE266*V266/AF266 / AI850</f>
        <v>0</v>
      </c>
      <c r="AI266" s="77"/>
      <c r="AJ266" s="73"/>
      <c r="AK266" s="65"/>
    </row>
    <row r="267" spans="1:37" s="30" customFormat="1" ht="12" customHeight="1" x14ac:dyDescent="0.2">
      <c r="B267" s="120">
        <v>20651</v>
      </c>
      <c r="C267" s="120" t="s">
        <v>827</v>
      </c>
      <c r="D267" s="120" t="str">
        <f>_xll.BDP(C267,$D$11)</f>
        <v>JPY</v>
      </c>
      <c r="E267" s="120" t="s">
        <v>874</v>
      </c>
      <c r="F267" s="121">
        <f>_xll.BDP(C267,$F$11)</f>
        <v>2747.5</v>
      </c>
      <c r="G267" s="121">
        <f>_xll.BDP(C267,$G$11)</f>
        <v>2775</v>
      </c>
      <c r="H267" s="122">
        <f t="shared" si="122"/>
        <v>27.5</v>
      </c>
      <c r="I267" s="123">
        <f t="shared" si="123"/>
        <v>1.0009099181073704</v>
      </c>
      <c r="J267" s="124">
        <v>0</v>
      </c>
      <c r="K267" s="120" t="str">
        <f>CONCATENATE(D850,D267, " Curncy")</f>
        <v>EURJPY Curncy</v>
      </c>
      <c r="L267" s="120">
        <f>IF(D267 = D850,1,_xll.BDP(K267,$L$11))</f>
        <v>1</v>
      </c>
      <c r="M267" s="288">
        <f>IF(D267 = D850,1,_xll.BDP(K267,$M$11)*L267)</f>
        <v>128.88</v>
      </c>
      <c r="N267" s="126">
        <f t="shared" si="124"/>
        <v>0</v>
      </c>
      <c r="O267" s="127">
        <f>N267 / AA773</f>
        <v>0</v>
      </c>
      <c r="P267" s="301">
        <f>N267 / AA850</f>
        <v>0</v>
      </c>
      <c r="Q267" s="128">
        <f t="shared" si="125"/>
        <v>0</v>
      </c>
      <c r="R267" s="129">
        <f>Q267 / AA773*100</f>
        <v>0</v>
      </c>
      <c r="S267" s="312">
        <f>Q267 / AA850*100</f>
        <v>0</v>
      </c>
      <c r="T267" s="129">
        <f t="shared" si="126"/>
        <v>0</v>
      </c>
      <c r="U267" s="312">
        <f t="shared" si="127"/>
        <v>0</v>
      </c>
      <c r="V267" s="120">
        <f t="shared" si="128"/>
        <v>1</v>
      </c>
      <c r="W267" s="120">
        <v>0</v>
      </c>
      <c r="X267" s="120">
        <v>1</v>
      </c>
      <c r="Y267" s="127">
        <f t="shared" si="129"/>
        <v>0</v>
      </c>
      <c r="Z267" s="127">
        <f t="shared" si="130"/>
        <v>0</v>
      </c>
      <c r="AA267" s="74"/>
      <c r="AB267" s="130">
        <f>_xll.BDH(C267,$AB$11,$D$1,$D$1)</f>
        <v>2568</v>
      </c>
      <c r="AC267" s="130">
        <f t="shared" si="131"/>
        <v>179.5</v>
      </c>
      <c r="AD267" s="177">
        <f t="shared" si="132"/>
        <v>6.9898753894081</v>
      </c>
      <c r="AE267" s="132">
        <v>0</v>
      </c>
      <c r="AF267" s="133">
        <f>IF(D267 = D850,1,_xll.BDP(K267,$AF$11)*L267)</f>
        <v>128.84</v>
      </c>
      <c r="AG267" s="134">
        <f>AC267*AE267*V267/AF267 / AI773</f>
        <v>0</v>
      </c>
      <c r="AH267" s="328">
        <f>AC267*AE267*V267/AF267 / AI850</f>
        <v>0</v>
      </c>
      <c r="AI267" s="77"/>
      <c r="AJ267" s="73"/>
      <c r="AK267" s="65"/>
    </row>
    <row r="268" spans="1:37" s="30" customFormat="1" ht="12" customHeight="1" x14ac:dyDescent="0.2">
      <c r="B268" s="120">
        <v>27628</v>
      </c>
      <c r="C268" s="120" t="s">
        <v>828</v>
      </c>
      <c r="D268" s="120" t="str">
        <f>_xll.BDP(C268,$D$11)</f>
        <v>JPY</v>
      </c>
      <c r="E268" s="120" t="s">
        <v>875</v>
      </c>
      <c r="F268" s="121">
        <f>_xll.BDP(C268,$F$11)</f>
        <v>590</v>
      </c>
      <c r="G268" s="121">
        <f>_xll.BDP(C268,$G$11)</f>
        <v>572</v>
      </c>
      <c r="H268" s="122">
        <f t="shared" si="122"/>
        <v>-18</v>
      </c>
      <c r="I268" s="123">
        <f t="shared" si="123"/>
        <v>-3.050847457627119</v>
      </c>
      <c r="J268" s="124">
        <v>1481100</v>
      </c>
      <c r="K268" s="120" t="str">
        <f>CONCATENATE(D850,D268, " Curncy")</f>
        <v>EURJPY Curncy</v>
      </c>
      <c r="L268" s="120">
        <f>IF(D268 = D850,1,_xll.BDP(K268,$L$11))</f>
        <v>1</v>
      </c>
      <c r="M268" s="288">
        <f>IF(D268 = D850,1,_xll.BDP(K268,$M$11)*L268)</f>
        <v>128.88</v>
      </c>
      <c r="N268" s="126">
        <f t="shared" si="124"/>
        <v>-206857.54189944133</v>
      </c>
      <c r="O268" s="127">
        <f>N268 / AA773</f>
        <v>-1.0874322800628531E-3</v>
      </c>
      <c r="P268" s="301">
        <f>N268 / AA850</f>
        <v>-1.0073251309979988E-3</v>
      </c>
      <c r="Q268" s="128">
        <f t="shared" si="125"/>
        <v>6573472.9981378028</v>
      </c>
      <c r="R268" s="129">
        <f>Q268 / AA773*100</f>
        <v>3.4556181344219552</v>
      </c>
      <c r="S268" s="312">
        <f>Q268 / AA850*100</f>
        <v>3.2010554162825291</v>
      </c>
      <c r="T268" s="129">
        <f t="shared" si="126"/>
        <v>0</v>
      </c>
      <c r="U268" s="312">
        <f t="shared" si="127"/>
        <v>3.4556181344219552</v>
      </c>
      <c r="V268" s="120">
        <f t="shared" si="128"/>
        <v>1</v>
      </c>
      <c r="W268" s="120">
        <v>0</v>
      </c>
      <c r="X268" s="120">
        <v>1</v>
      </c>
      <c r="Y268" s="127">
        <f t="shared" si="129"/>
        <v>0</v>
      </c>
      <c r="Z268" s="127">
        <f t="shared" si="130"/>
        <v>0</v>
      </c>
      <c r="AA268" s="74"/>
      <c r="AB268" s="130">
        <f>_xll.BDH(C268,$AB$11,$D$1,$D$1)</f>
        <v>547</v>
      </c>
      <c r="AC268" s="130">
        <f t="shared" si="131"/>
        <v>43</v>
      </c>
      <c r="AD268" s="177">
        <f t="shared" si="132"/>
        <v>7.8610603290676417</v>
      </c>
      <c r="AE268" s="132">
        <v>1481100</v>
      </c>
      <c r="AF268" s="133">
        <f>IF(D268 = D850,1,_xll.BDP(K268,$AF$11)*L268)</f>
        <v>128.84</v>
      </c>
      <c r="AG268" s="134">
        <f>AC268*AE268*V268/AF268 / AI773</f>
        <v>2.6021167194830797E-3</v>
      </c>
      <c r="AH268" s="328">
        <f>AC268*AE268*V268/AF268 / AI850</f>
        <v>2.4103389168856869E-3</v>
      </c>
      <c r="AI268" s="77"/>
      <c r="AJ268" s="73"/>
      <c r="AK268" s="65"/>
    </row>
    <row r="269" spans="1:37" s="30" customFormat="1" ht="12" customHeight="1" x14ac:dyDescent="0.2">
      <c r="B269" s="120">
        <v>18271</v>
      </c>
      <c r="C269" s="120" t="s">
        <v>829</v>
      </c>
      <c r="D269" s="120" t="str">
        <f>_xll.BDP(C269,$D$11)</f>
        <v>JPY</v>
      </c>
      <c r="E269" s="120" t="s">
        <v>876</v>
      </c>
      <c r="F269" s="121">
        <f>_xll.BDP(C269,$F$11)</f>
        <v>1288.5</v>
      </c>
      <c r="G269" s="121">
        <f>_xll.BDP(C269,$G$11)</f>
        <v>1271.5</v>
      </c>
      <c r="H269" s="122">
        <f t="shared" si="122"/>
        <v>-17</v>
      </c>
      <c r="I269" s="123">
        <f t="shared" si="123"/>
        <v>-1.3193636010865346</v>
      </c>
      <c r="J269" s="124">
        <v>0</v>
      </c>
      <c r="K269" s="120" t="str">
        <f>CONCATENATE(D850,D269, " Curncy")</f>
        <v>EURJPY Curncy</v>
      </c>
      <c r="L269" s="120">
        <f>IF(D269 = D850,1,_xll.BDP(K269,$L$11))</f>
        <v>1</v>
      </c>
      <c r="M269" s="288">
        <f>IF(D269 = D850,1,_xll.BDP(K269,$M$11)*L269)</f>
        <v>128.88</v>
      </c>
      <c r="N269" s="126">
        <f t="shared" si="124"/>
        <v>0</v>
      </c>
      <c r="O269" s="127">
        <f>N269 / AA773</f>
        <v>0</v>
      </c>
      <c r="P269" s="301">
        <f>N269 / AA850</f>
        <v>0</v>
      </c>
      <c r="Q269" s="128">
        <f t="shared" si="125"/>
        <v>0</v>
      </c>
      <c r="R269" s="129">
        <f>Q269 / AA773*100</f>
        <v>0</v>
      </c>
      <c r="S269" s="312">
        <f>Q269 / AA850*100</f>
        <v>0</v>
      </c>
      <c r="T269" s="129">
        <f t="shared" si="126"/>
        <v>0</v>
      </c>
      <c r="U269" s="312">
        <f t="shared" si="127"/>
        <v>0</v>
      </c>
      <c r="V269" s="120">
        <f t="shared" si="128"/>
        <v>1</v>
      </c>
      <c r="W269" s="120">
        <v>0</v>
      </c>
      <c r="X269" s="120">
        <v>1</v>
      </c>
      <c r="Y269" s="127">
        <f t="shared" si="129"/>
        <v>0</v>
      </c>
      <c r="Z269" s="127">
        <f t="shared" si="130"/>
        <v>0</v>
      </c>
      <c r="AA269" s="74"/>
      <c r="AB269" s="130">
        <f>_xll.BDH(C269,$AB$11,$D$1,$D$1)</f>
        <v>1294</v>
      </c>
      <c r="AC269" s="130">
        <f t="shared" si="131"/>
        <v>-5.5</v>
      </c>
      <c r="AD269" s="177">
        <f t="shared" si="132"/>
        <v>-0.42503863987635238</v>
      </c>
      <c r="AE269" s="132">
        <v>0</v>
      </c>
      <c r="AF269" s="133">
        <f>IF(D269 = D850,1,_xll.BDP(K269,$AF$11)*L269)</f>
        <v>128.84</v>
      </c>
      <c r="AG269" s="134">
        <f>AC269*AE269*V269/AF269 / AI773</f>
        <v>0</v>
      </c>
      <c r="AH269" s="328">
        <f>AC269*AE269*V269/AF269 / AI850</f>
        <v>0</v>
      </c>
      <c r="AI269" s="77"/>
      <c r="AJ269" s="73"/>
      <c r="AK269" s="65"/>
    </row>
    <row r="270" spans="1:37" s="30" customFormat="1" ht="12" customHeight="1" x14ac:dyDescent="0.2">
      <c r="B270" s="120">
        <v>578</v>
      </c>
      <c r="C270" s="120" t="s">
        <v>830</v>
      </c>
      <c r="D270" s="120" t="str">
        <f>_xll.BDP(C270,$D$11)</f>
        <v>JPY</v>
      </c>
      <c r="E270" s="120" t="s">
        <v>877</v>
      </c>
      <c r="F270" s="121">
        <f>_xll.BDP(C270,$F$11)</f>
        <v>1844.5</v>
      </c>
      <c r="G270" s="121">
        <f>_xll.BDP(C270,$G$11)</f>
        <v>1812.5</v>
      </c>
      <c r="H270" s="122">
        <f t="shared" si="122"/>
        <v>-32</v>
      </c>
      <c r="I270" s="123">
        <f t="shared" si="123"/>
        <v>-1.7348875033884519</v>
      </c>
      <c r="J270" s="124">
        <v>0</v>
      </c>
      <c r="K270" s="120" t="str">
        <f>CONCATENATE(D850,D270, " Curncy")</f>
        <v>EURJPY Curncy</v>
      </c>
      <c r="L270" s="120">
        <f>IF(D270 = D850,1,_xll.BDP(K270,$L$11))</f>
        <v>1</v>
      </c>
      <c r="M270" s="288">
        <f>IF(D270 = D850,1,_xll.BDP(K270,$M$11)*L270)</f>
        <v>128.88</v>
      </c>
      <c r="N270" s="126">
        <f t="shared" si="124"/>
        <v>0</v>
      </c>
      <c r="O270" s="127">
        <f>N270 / AA773</f>
        <v>0</v>
      </c>
      <c r="P270" s="301">
        <f>N270 / AA850</f>
        <v>0</v>
      </c>
      <c r="Q270" s="128">
        <f t="shared" si="125"/>
        <v>0</v>
      </c>
      <c r="R270" s="129">
        <f>Q270 / AA773*100</f>
        <v>0</v>
      </c>
      <c r="S270" s="312">
        <f>Q270 / AA850*100</f>
        <v>0</v>
      </c>
      <c r="T270" s="129">
        <f t="shared" si="126"/>
        <v>0</v>
      </c>
      <c r="U270" s="312">
        <f t="shared" si="127"/>
        <v>0</v>
      </c>
      <c r="V270" s="120">
        <f t="shared" si="128"/>
        <v>1</v>
      </c>
      <c r="W270" s="120">
        <v>0</v>
      </c>
      <c r="X270" s="120">
        <v>1</v>
      </c>
      <c r="Y270" s="127">
        <f t="shared" si="129"/>
        <v>0</v>
      </c>
      <c r="Z270" s="127">
        <f t="shared" si="130"/>
        <v>0</v>
      </c>
      <c r="AA270" s="74"/>
      <c r="AB270" s="130">
        <f>_xll.BDH(C270,$AB$11,$D$1,$D$1)</f>
        <v>1770</v>
      </c>
      <c r="AC270" s="130">
        <f t="shared" si="131"/>
        <v>74.5</v>
      </c>
      <c r="AD270" s="177">
        <f t="shared" si="132"/>
        <v>4.2090395480225986</v>
      </c>
      <c r="AE270" s="132">
        <v>0</v>
      </c>
      <c r="AF270" s="133">
        <f>IF(D270 = D850,1,_xll.BDP(K270,$AF$11)*L270)</f>
        <v>128.84</v>
      </c>
      <c r="AG270" s="134">
        <f>AC270*AE270*V270/AF270 / AI773</f>
        <v>0</v>
      </c>
      <c r="AH270" s="328">
        <f>AC270*AE270*V270/AF270 / AI850</f>
        <v>0</v>
      </c>
      <c r="AI270" s="77"/>
      <c r="AJ270" s="73"/>
      <c r="AK270" s="65"/>
    </row>
    <row r="271" spans="1:37" s="30" customFormat="1" ht="12" customHeight="1" x14ac:dyDescent="0.2">
      <c r="B271" s="120">
        <v>122</v>
      </c>
      <c r="C271" s="120" t="s">
        <v>158</v>
      </c>
      <c r="D271" s="120" t="str">
        <f>_xll.BDP(C271,$D$11)</f>
        <v>JPY</v>
      </c>
      <c r="E271" s="120" t="s">
        <v>383</v>
      </c>
      <c r="F271" s="121">
        <f>_xll.BDP(C271,$F$11)</f>
        <v>670.8</v>
      </c>
      <c r="G271" s="121">
        <f>_xll.BDP(C271,$G$11)</f>
        <v>668</v>
      </c>
      <c r="H271" s="122">
        <f t="shared" si="122"/>
        <v>-2.7999999999999545</v>
      </c>
      <c r="I271" s="123">
        <f t="shared" si="123"/>
        <v>-0.41741204531901527</v>
      </c>
      <c r="J271" s="124">
        <v>120040</v>
      </c>
      <c r="K271" s="120" t="str">
        <f>CONCATENATE(D850,D271, " Curncy")</f>
        <v>EURJPY Curncy</v>
      </c>
      <c r="L271" s="120">
        <f>IF(D271 = D850,1,_xll.BDP(K271,$L$11))</f>
        <v>1</v>
      </c>
      <c r="M271" s="288">
        <f>IF(D271 = D850,1,_xll.BDP(K271,$M$11)*L271)</f>
        <v>128.88</v>
      </c>
      <c r="N271" s="126">
        <f t="shared" si="124"/>
        <v>-2607.9453755430986</v>
      </c>
      <c r="O271" s="127">
        <f>N271 / AA773</f>
        <v>-1.3709744203500393E-5</v>
      </c>
      <c r="P271" s="301">
        <f>N271 / AA850</f>
        <v>-1.2699797614010377E-5</v>
      </c>
      <c r="Q271" s="128">
        <f t="shared" si="125"/>
        <v>622181.25387957797</v>
      </c>
      <c r="R271" s="129">
        <f>Q271 / AA773*100</f>
        <v>0.32707532599780037</v>
      </c>
      <c r="S271" s="312">
        <f>Q271 / AA850*100</f>
        <v>0.30298088593425254</v>
      </c>
      <c r="T271" s="129">
        <f t="shared" si="126"/>
        <v>0</v>
      </c>
      <c r="U271" s="312">
        <f t="shared" si="127"/>
        <v>0.32707532599780037</v>
      </c>
      <c r="V271" s="120">
        <f t="shared" si="128"/>
        <v>1</v>
      </c>
      <c r="W271" s="120">
        <v>0</v>
      </c>
      <c r="X271" s="120">
        <v>1</v>
      </c>
      <c r="Y271" s="127">
        <f t="shared" si="129"/>
        <v>0</v>
      </c>
      <c r="Z271" s="127">
        <f t="shared" si="130"/>
        <v>0</v>
      </c>
      <c r="AA271" s="74"/>
      <c r="AB271" s="130">
        <f>_xll.BDH(C271,$AB$11,$D$1,$D$1)</f>
        <v>650.9</v>
      </c>
      <c r="AC271" s="130">
        <f t="shared" si="131"/>
        <v>19.899999999999977</v>
      </c>
      <c r="AD271" s="177">
        <f t="shared" si="132"/>
        <v>3.0573052696266672</v>
      </c>
      <c r="AE271" s="132">
        <v>120040</v>
      </c>
      <c r="AF271" s="133">
        <f>IF(D271 = D850,1,_xll.BDP(K271,$AF$11)*L271)</f>
        <v>128.84</v>
      </c>
      <c r="AG271" s="134">
        <f>AC271*AE271*V271/AF271 / AI773</f>
        <v>9.7600714915443035E-5</v>
      </c>
      <c r="AH271" s="328">
        <f>AC271*AE271*V271/AF271 / AI850</f>
        <v>9.040747469748056E-5</v>
      </c>
      <c r="AI271" s="77"/>
      <c r="AJ271" s="73"/>
      <c r="AK271" s="65"/>
    </row>
    <row r="272" spans="1:37" s="30" customFormat="1" ht="12" customHeight="1" x14ac:dyDescent="0.2">
      <c r="B272" s="120">
        <v>19989</v>
      </c>
      <c r="C272" s="120" t="s">
        <v>831</v>
      </c>
      <c r="D272" s="120" t="str">
        <f>_xll.BDP(C272,$D$11)</f>
        <v>JPY</v>
      </c>
      <c r="E272" s="120" t="s">
        <v>878</v>
      </c>
      <c r="F272" s="121">
        <f>_xll.BDP(C272,$F$11)</f>
        <v>2544.5</v>
      </c>
      <c r="G272" s="121">
        <f>_xll.BDP(C272,$G$11)</f>
        <v>2480.5</v>
      </c>
      <c r="H272" s="122">
        <f t="shared" si="122"/>
        <v>-64</v>
      </c>
      <c r="I272" s="123">
        <f t="shared" si="123"/>
        <v>-2.515228925132639</v>
      </c>
      <c r="J272" s="124">
        <v>0</v>
      </c>
      <c r="K272" s="120" t="str">
        <f>CONCATENATE(D850,D272, " Curncy")</f>
        <v>EURJPY Curncy</v>
      </c>
      <c r="L272" s="120">
        <f>IF(D272 = D850,1,_xll.BDP(K272,$L$11))</f>
        <v>1</v>
      </c>
      <c r="M272" s="288">
        <f>IF(D272 = D850,1,_xll.BDP(K272,$M$11)*L272)</f>
        <v>128.88</v>
      </c>
      <c r="N272" s="126">
        <f t="shared" si="124"/>
        <v>0</v>
      </c>
      <c r="O272" s="127">
        <f>N272 / AA773</f>
        <v>0</v>
      </c>
      <c r="P272" s="301">
        <f>N272 / AA850</f>
        <v>0</v>
      </c>
      <c r="Q272" s="128">
        <f t="shared" si="125"/>
        <v>0</v>
      </c>
      <c r="R272" s="129">
        <f>Q272 / AA773*100</f>
        <v>0</v>
      </c>
      <c r="S272" s="312">
        <f>Q272 / AA850*100</f>
        <v>0</v>
      </c>
      <c r="T272" s="129">
        <f t="shared" si="126"/>
        <v>0</v>
      </c>
      <c r="U272" s="312">
        <f t="shared" si="127"/>
        <v>0</v>
      </c>
      <c r="V272" s="120">
        <f t="shared" si="128"/>
        <v>1</v>
      </c>
      <c r="W272" s="120">
        <v>0</v>
      </c>
      <c r="X272" s="120">
        <v>1</v>
      </c>
      <c r="Y272" s="127">
        <f t="shared" si="129"/>
        <v>0</v>
      </c>
      <c r="Z272" s="127">
        <f t="shared" si="130"/>
        <v>0</v>
      </c>
      <c r="AA272" s="74"/>
      <c r="AB272" s="130">
        <f>_xll.BDH(C272,$AB$11,$D$1,$D$1)</f>
        <v>2445</v>
      </c>
      <c r="AC272" s="130">
        <f t="shared" si="131"/>
        <v>99.5</v>
      </c>
      <c r="AD272" s="177">
        <f t="shared" si="132"/>
        <v>4.0695296523517381</v>
      </c>
      <c r="AE272" s="132">
        <v>0</v>
      </c>
      <c r="AF272" s="133">
        <f>IF(D272 = D850,1,_xll.BDP(K272,$AF$11)*L272)</f>
        <v>128.84</v>
      </c>
      <c r="AG272" s="134">
        <f>AC272*AE272*V272/AF272 / AI773</f>
        <v>0</v>
      </c>
      <c r="AH272" s="328">
        <f>AC272*AE272*V272/AF272 / AI850</f>
        <v>0</v>
      </c>
      <c r="AI272" s="77"/>
      <c r="AJ272" s="73"/>
      <c r="AK272" s="65"/>
    </row>
    <row r="273" spans="2:37" s="30" customFormat="1" ht="12" customHeight="1" x14ac:dyDescent="0.2">
      <c r="B273" s="120">
        <v>23221</v>
      </c>
      <c r="C273" s="120" t="s">
        <v>832</v>
      </c>
      <c r="D273" s="120" t="str">
        <f>_xll.BDP(C273,$D$11)</f>
        <v>JPY</v>
      </c>
      <c r="E273" s="120" t="s">
        <v>879</v>
      </c>
      <c r="F273" s="121">
        <f>_xll.BDP(C273,$F$11)</f>
        <v>19185</v>
      </c>
      <c r="G273" s="121">
        <f>_xll.BDP(C273,$G$11)</f>
        <v>18835</v>
      </c>
      <c r="H273" s="122">
        <f t="shared" si="122"/>
        <v>-350</v>
      </c>
      <c r="I273" s="123">
        <f t="shared" si="123"/>
        <v>-1.8243419338024498</v>
      </c>
      <c r="J273" s="124">
        <v>0</v>
      </c>
      <c r="K273" s="120" t="str">
        <f>CONCATENATE(D850,D273, " Curncy")</f>
        <v>EURJPY Curncy</v>
      </c>
      <c r="L273" s="120">
        <f>IF(D273 = D850,1,_xll.BDP(K273,$L$11))</f>
        <v>1</v>
      </c>
      <c r="M273" s="288">
        <f>IF(D273 = D850,1,_xll.BDP(K273,$M$11)*L273)</f>
        <v>128.88</v>
      </c>
      <c r="N273" s="126">
        <f t="shared" si="124"/>
        <v>0</v>
      </c>
      <c r="O273" s="127">
        <f>N273 / AA773</f>
        <v>0</v>
      </c>
      <c r="P273" s="301">
        <f>N273 / AA850</f>
        <v>0</v>
      </c>
      <c r="Q273" s="128">
        <f t="shared" si="125"/>
        <v>0</v>
      </c>
      <c r="R273" s="129">
        <f>Q273 / AA773*100</f>
        <v>0</v>
      </c>
      <c r="S273" s="312">
        <f>Q273 / AA850*100</f>
        <v>0</v>
      </c>
      <c r="T273" s="129">
        <f t="shared" si="126"/>
        <v>0</v>
      </c>
      <c r="U273" s="312">
        <f t="shared" si="127"/>
        <v>0</v>
      </c>
      <c r="V273" s="120">
        <f t="shared" si="128"/>
        <v>1</v>
      </c>
      <c r="W273" s="120">
        <v>0</v>
      </c>
      <c r="X273" s="120">
        <v>1</v>
      </c>
      <c r="Y273" s="127">
        <f t="shared" si="129"/>
        <v>0</v>
      </c>
      <c r="Z273" s="127">
        <f t="shared" si="130"/>
        <v>0</v>
      </c>
      <c r="AA273" s="74"/>
      <c r="AB273" s="130">
        <f>_xll.BDH(C273,$AB$11,$D$1,$D$1)</f>
        <v>17220</v>
      </c>
      <c r="AC273" s="130">
        <f t="shared" si="131"/>
        <v>1965</v>
      </c>
      <c r="AD273" s="177">
        <f t="shared" si="132"/>
        <v>11.411149825783973</v>
      </c>
      <c r="AE273" s="132">
        <v>0</v>
      </c>
      <c r="AF273" s="133">
        <f>IF(D273 = D850,1,_xll.BDP(K273,$AF$11)*L273)</f>
        <v>128.84</v>
      </c>
      <c r="AG273" s="134">
        <f>AC273*AE273*V273/AF273 / AI773</f>
        <v>0</v>
      </c>
      <c r="AH273" s="328">
        <f>AC273*AE273*V273/AF273 / AI850</f>
        <v>0</v>
      </c>
      <c r="AI273" s="77"/>
      <c r="AJ273" s="73"/>
      <c r="AK273" s="65"/>
    </row>
    <row r="274" spans="2:37" s="30" customFormat="1" ht="12" customHeight="1" x14ac:dyDescent="0.2">
      <c r="B274" s="120">
        <v>66</v>
      </c>
      <c r="C274" s="120" t="s">
        <v>835</v>
      </c>
      <c r="D274" s="120" t="str">
        <f>_xll.BDP(C274,$D$11)</f>
        <v>JPY</v>
      </c>
      <c r="E274" s="120" t="s">
        <v>880</v>
      </c>
      <c r="F274" s="121">
        <f>_xll.BDP(C274,$F$11)</f>
        <v>647000</v>
      </c>
      <c r="G274" s="121">
        <f>_xll.BDP(C274,$G$11)</f>
        <v>639000</v>
      </c>
      <c r="H274" s="122">
        <f t="shared" si="122"/>
        <v>-8000</v>
      </c>
      <c r="I274" s="123">
        <f t="shared" si="123"/>
        <v>-1.2364760432766615</v>
      </c>
      <c r="J274" s="124">
        <v>0</v>
      </c>
      <c r="K274" s="120" t="str">
        <f>CONCATENATE(D850,D274, " Curncy")</f>
        <v>EURJPY Curncy</v>
      </c>
      <c r="L274" s="120">
        <f>IF(D274 = D850,1,_xll.BDP(K274,$L$11))</f>
        <v>1</v>
      </c>
      <c r="M274" s="288">
        <f>IF(D274 = D850,1,_xll.BDP(K274,$M$11)*L274)</f>
        <v>128.88</v>
      </c>
      <c r="N274" s="126">
        <f t="shared" si="124"/>
        <v>0</v>
      </c>
      <c r="O274" s="127">
        <f>N274 / AA773</f>
        <v>0</v>
      </c>
      <c r="P274" s="301">
        <f>N274 / AA850</f>
        <v>0</v>
      </c>
      <c r="Q274" s="128">
        <f t="shared" si="125"/>
        <v>0</v>
      </c>
      <c r="R274" s="129">
        <f>Q274 / AA773*100</f>
        <v>0</v>
      </c>
      <c r="S274" s="312">
        <f>Q274 / AA850*100</f>
        <v>0</v>
      </c>
      <c r="T274" s="129">
        <f t="shared" si="126"/>
        <v>0</v>
      </c>
      <c r="U274" s="312">
        <f t="shared" si="127"/>
        <v>0</v>
      </c>
      <c r="V274" s="120">
        <f t="shared" si="128"/>
        <v>1</v>
      </c>
      <c r="W274" s="120">
        <v>0</v>
      </c>
      <c r="X274" s="120">
        <v>1</v>
      </c>
      <c r="Y274" s="127">
        <f t="shared" si="129"/>
        <v>0</v>
      </c>
      <c r="Z274" s="127">
        <f t="shared" si="130"/>
        <v>0</v>
      </c>
      <c r="AA274" s="74"/>
      <c r="AB274" s="130">
        <f>_xll.BDH(C274,$AB$11,$D$1,$D$1)</f>
        <v>615000</v>
      </c>
      <c r="AC274" s="130">
        <f t="shared" si="131"/>
        <v>32000</v>
      </c>
      <c r="AD274" s="177">
        <f t="shared" si="132"/>
        <v>5.2032520325203251</v>
      </c>
      <c r="AE274" s="132">
        <v>0</v>
      </c>
      <c r="AF274" s="133">
        <f>IF(D274 = D850,1,_xll.BDP(K274,$AF$11)*L274)</f>
        <v>128.84</v>
      </c>
      <c r="AG274" s="134">
        <f>AC274*AE274*V274/AF274 / AI773</f>
        <v>0</v>
      </c>
      <c r="AH274" s="328">
        <f>AC274*AE274*V274/AF274 / AI850</f>
        <v>0</v>
      </c>
      <c r="AI274" s="77"/>
      <c r="AJ274" s="73"/>
      <c r="AK274" s="65"/>
    </row>
    <row r="275" spans="2:37" s="30" customFormat="1" ht="12" customHeight="1" x14ac:dyDescent="0.2">
      <c r="B275" s="120">
        <v>3250</v>
      </c>
      <c r="C275" s="120" t="s">
        <v>834</v>
      </c>
      <c r="D275" s="120" t="str">
        <f>_xll.BDP(C275,$D$11)</f>
        <v>JPY</v>
      </c>
      <c r="E275" s="120" t="s">
        <v>1361</v>
      </c>
      <c r="F275" s="121">
        <f>_xll.BDP(C275,$F$11)</f>
        <v>1173</v>
      </c>
      <c r="G275" s="121">
        <f>_xll.BDP(C275,$G$11)</f>
        <v>1129</v>
      </c>
      <c r="H275" s="122">
        <f t="shared" si="122"/>
        <v>-44</v>
      </c>
      <c r="I275" s="123">
        <f t="shared" si="123"/>
        <v>-3.7510656436487642</v>
      </c>
      <c r="J275" s="124">
        <v>0</v>
      </c>
      <c r="K275" s="120" t="str">
        <f>CONCATENATE(D850,D275, " Curncy")</f>
        <v>EURJPY Curncy</v>
      </c>
      <c r="L275" s="120">
        <f>IF(D275 = D850,1,_xll.BDP(K275,$L$11))</f>
        <v>1</v>
      </c>
      <c r="M275" s="288">
        <f>IF(D275 = D850,1,_xll.BDP(K275,$M$11)*L275)</f>
        <v>128.88</v>
      </c>
      <c r="N275" s="126">
        <f t="shared" si="124"/>
        <v>0</v>
      </c>
      <c r="O275" s="127">
        <f>N275 / AA773</f>
        <v>0</v>
      </c>
      <c r="P275" s="301">
        <f>N275 / AA850</f>
        <v>0</v>
      </c>
      <c r="Q275" s="128">
        <f t="shared" si="125"/>
        <v>0</v>
      </c>
      <c r="R275" s="129">
        <f>Q275 / AA773*100</f>
        <v>0</v>
      </c>
      <c r="S275" s="312">
        <f>Q275 / AA850*100</f>
        <v>0</v>
      </c>
      <c r="T275" s="129">
        <f t="shared" si="126"/>
        <v>0</v>
      </c>
      <c r="U275" s="312">
        <f t="shared" si="127"/>
        <v>0</v>
      </c>
      <c r="V275" s="120">
        <f t="shared" si="128"/>
        <v>1</v>
      </c>
      <c r="W275" s="120">
        <v>0</v>
      </c>
      <c r="X275" s="120">
        <v>1</v>
      </c>
      <c r="Y275" s="127">
        <f t="shared" si="129"/>
        <v>0</v>
      </c>
      <c r="Z275" s="127">
        <f t="shared" si="130"/>
        <v>0</v>
      </c>
      <c r="AA275" s="74"/>
      <c r="AB275" s="130">
        <f>_xll.BDH(C275,$AB$11,$D$1,$D$1)</f>
        <v>1138</v>
      </c>
      <c r="AC275" s="130">
        <f t="shared" si="131"/>
        <v>35</v>
      </c>
      <c r="AD275" s="177">
        <f t="shared" si="132"/>
        <v>3.0755711775043935</v>
      </c>
      <c r="AE275" s="132">
        <v>0</v>
      </c>
      <c r="AF275" s="133">
        <f>IF(D275 = D850,1,_xll.BDP(K275,$AF$11)*L275)</f>
        <v>128.84</v>
      </c>
      <c r="AG275" s="134">
        <f>AC275*AE275*V275/AF275 / AI773</f>
        <v>0</v>
      </c>
      <c r="AH275" s="328">
        <f>AC275*AE275*V275/AF275 / AI850</f>
        <v>0</v>
      </c>
      <c r="AI275" s="77"/>
      <c r="AJ275" s="73"/>
      <c r="AK275" s="65"/>
    </row>
    <row r="276" spans="2:37" s="30" customFormat="1" ht="12" customHeight="1" x14ac:dyDescent="0.2">
      <c r="B276" s="120">
        <v>677</v>
      </c>
      <c r="C276" s="120" t="s">
        <v>838</v>
      </c>
      <c r="D276" s="120" t="str">
        <f>_xll.BDP(C276,$D$11)</f>
        <v>JPY</v>
      </c>
      <c r="E276" s="120" t="s">
        <v>883</v>
      </c>
      <c r="F276" s="121">
        <f>_xll.BDP(C276,$F$11)</f>
        <v>2235.5</v>
      </c>
      <c r="G276" s="121">
        <f>_xll.BDP(C276,$G$11)</f>
        <v>2197</v>
      </c>
      <c r="H276" s="122">
        <f t="shared" si="122"/>
        <v>-38.5</v>
      </c>
      <c r="I276" s="123">
        <f t="shared" si="123"/>
        <v>-1.7222097964661147</v>
      </c>
      <c r="J276" s="124">
        <v>0</v>
      </c>
      <c r="K276" s="120" t="str">
        <f>CONCATENATE(D850,D276, " Curncy")</f>
        <v>EURJPY Curncy</v>
      </c>
      <c r="L276" s="120">
        <f>IF(D276 = D850,1,_xll.BDP(K276,$L$11))</f>
        <v>1</v>
      </c>
      <c r="M276" s="288">
        <f>IF(D276 = D850,1,_xll.BDP(K276,$M$11)*L276)</f>
        <v>128.88</v>
      </c>
      <c r="N276" s="126">
        <f t="shared" si="124"/>
        <v>0</v>
      </c>
      <c r="O276" s="127">
        <f>N276 / AA773</f>
        <v>0</v>
      </c>
      <c r="P276" s="301">
        <f>N276 / AA850</f>
        <v>0</v>
      </c>
      <c r="Q276" s="128">
        <f t="shared" si="125"/>
        <v>0</v>
      </c>
      <c r="R276" s="129">
        <f>Q276 / AA773*100</f>
        <v>0</v>
      </c>
      <c r="S276" s="312">
        <f>Q276 / AA850*100</f>
        <v>0</v>
      </c>
      <c r="T276" s="129">
        <f t="shared" si="126"/>
        <v>0</v>
      </c>
      <c r="U276" s="312">
        <f t="shared" si="127"/>
        <v>0</v>
      </c>
      <c r="V276" s="120">
        <f t="shared" si="128"/>
        <v>1</v>
      </c>
      <c r="W276" s="120">
        <v>0</v>
      </c>
      <c r="X276" s="120">
        <v>1</v>
      </c>
      <c r="Y276" s="127">
        <f t="shared" si="129"/>
        <v>0</v>
      </c>
      <c r="Z276" s="127">
        <f t="shared" si="130"/>
        <v>0</v>
      </c>
      <c r="AA276" s="74"/>
      <c r="AB276" s="130">
        <f>_xll.BDH(C276,$AB$11,$D$1,$D$1)</f>
        <v>2207.5</v>
      </c>
      <c r="AC276" s="130">
        <f t="shared" si="131"/>
        <v>28</v>
      </c>
      <c r="AD276" s="177">
        <f t="shared" si="132"/>
        <v>1.2684031710079275</v>
      </c>
      <c r="AE276" s="132">
        <v>0</v>
      </c>
      <c r="AF276" s="133">
        <f>IF(D276 = D850,1,_xll.BDP(K276,$AF$11)*L276)</f>
        <v>128.84</v>
      </c>
      <c r="AG276" s="134">
        <f>AC276*AE276*V276/AF276 / AI773</f>
        <v>0</v>
      </c>
      <c r="AH276" s="328">
        <f>AC276*AE276*V276/AF276 / AI850</f>
        <v>0</v>
      </c>
      <c r="AI276" s="77"/>
      <c r="AJ276" s="73"/>
      <c r="AK276" s="65"/>
    </row>
    <row r="277" spans="2:37" s="30" customFormat="1" ht="12" customHeight="1" x14ac:dyDescent="0.2">
      <c r="B277" s="120">
        <v>24030</v>
      </c>
      <c r="C277" s="120" t="s">
        <v>836</v>
      </c>
      <c r="D277" s="120" t="str">
        <f>_xll.BDP(C277,$D$11)</f>
        <v>JPY</v>
      </c>
      <c r="E277" s="120" t="s">
        <v>881</v>
      </c>
      <c r="F277" s="121">
        <f>_xll.BDP(C277,$F$11)</f>
        <v>2661</v>
      </c>
      <c r="G277" s="121">
        <f>_xll.BDP(C277,$G$11)</f>
        <v>2612</v>
      </c>
      <c r="H277" s="122">
        <f t="shared" si="122"/>
        <v>-49</v>
      </c>
      <c r="I277" s="123">
        <f t="shared" si="123"/>
        <v>-1.8414130026305899</v>
      </c>
      <c r="J277" s="124">
        <v>0</v>
      </c>
      <c r="K277" s="120" t="str">
        <f>CONCATENATE(D850,D277, " Curncy")</f>
        <v>EURJPY Curncy</v>
      </c>
      <c r="L277" s="120">
        <f>IF(D277 = D850,1,_xll.BDP(K277,$L$11))</f>
        <v>1</v>
      </c>
      <c r="M277" s="288">
        <f>IF(D277 = D850,1,_xll.BDP(K277,$M$11)*L277)</f>
        <v>128.88</v>
      </c>
      <c r="N277" s="126">
        <f t="shared" si="124"/>
        <v>0</v>
      </c>
      <c r="O277" s="127">
        <f>N277 / AA773</f>
        <v>0</v>
      </c>
      <c r="P277" s="301">
        <f>N277 / AA850</f>
        <v>0</v>
      </c>
      <c r="Q277" s="128">
        <f t="shared" si="125"/>
        <v>0</v>
      </c>
      <c r="R277" s="129">
        <f>Q277 / AA773*100</f>
        <v>0</v>
      </c>
      <c r="S277" s="312">
        <f>Q277 / AA850*100</f>
        <v>0</v>
      </c>
      <c r="T277" s="129">
        <f t="shared" si="126"/>
        <v>0</v>
      </c>
      <c r="U277" s="312">
        <f t="shared" si="127"/>
        <v>0</v>
      </c>
      <c r="V277" s="120">
        <f t="shared" si="128"/>
        <v>1</v>
      </c>
      <c r="W277" s="120">
        <v>0</v>
      </c>
      <c r="X277" s="120">
        <v>1</v>
      </c>
      <c r="Y277" s="127">
        <f t="shared" si="129"/>
        <v>0</v>
      </c>
      <c r="Z277" s="127">
        <f t="shared" si="130"/>
        <v>0</v>
      </c>
      <c r="AA277" s="74"/>
      <c r="AB277" s="130">
        <f>_xll.BDH(C277,$AB$11,$D$1,$D$1)</f>
        <v>2670</v>
      </c>
      <c r="AC277" s="130">
        <f t="shared" si="131"/>
        <v>-9</v>
      </c>
      <c r="AD277" s="177">
        <f t="shared" si="132"/>
        <v>-0.33707865168539325</v>
      </c>
      <c r="AE277" s="132">
        <v>0</v>
      </c>
      <c r="AF277" s="133">
        <f>IF(D277 = D850,1,_xll.BDP(K277,$AF$11)*L277)</f>
        <v>128.84</v>
      </c>
      <c r="AG277" s="134">
        <f>AC277*AE277*V277/AF277 / AI773</f>
        <v>0</v>
      </c>
      <c r="AH277" s="328">
        <f>AC277*AE277*V277/AF277 / AI850</f>
        <v>0</v>
      </c>
      <c r="AI277" s="77"/>
      <c r="AJ277" s="73"/>
      <c r="AK277" s="65"/>
    </row>
    <row r="278" spans="2:37" s="30" customFormat="1" ht="12" customHeight="1" x14ac:dyDescent="0.2">
      <c r="B278" s="120">
        <v>169</v>
      </c>
      <c r="C278" s="120" t="s">
        <v>837</v>
      </c>
      <c r="D278" s="120" t="str">
        <f>_xll.BDP(C278,$D$11)</f>
        <v>JPY</v>
      </c>
      <c r="E278" s="120" t="s">
        <v>882</v>
      </c>
      <c r="F278" s="121">
        <f>_xll.BDP(C278,$F$11)</f>
        <v>508.5</v>
      </c>
      <c r="G278" s="121">
        <f>_xll.BDP(C278,$G$11)</f>
        <v>507.9</v>
      </c>
      <c r="H278" s="122">
        <f t="shared" si="122"/>
        <v>-0.60000000000002274</v>
      </c>
      <c r="I278" s="123">
        <f t="shared" si="123"/>
        <v>-0.11799410029498972</v>
      </c>
      <c r="J278" s="124">
        <v>0</v>
      </c>
      <c r="K278" s="120" t="str">
        <f>CONCATENATE(D850,D278, " Curncy")</f>
        <v>EURJPY Curncy</v>
      </c>
      <c r="L278" s="120">
        <f>IF(D278 = D850,1,_xll.BDP(K278,$L$11))</f>
        <v>1</v>
      </c>
      <c r="M278" s="288">
        <f>IF(D278 = D850,1,_xll.BDP(K278,$M$11)*L278)</f>
        <v>128.88</v>
      </c>
      <c r="N278" s="126">
        <f t="shared" si="124"/>
        <v>0</v>
      </c>
      <c r="O278" s="127">
        <f>N278 / AA773</f>
        <v>0</v>
      </c>
      <c r="P278" s="301">
        <f>N278 / AA850</f>
        <v>0</v>
      </c>
      <c r="Q278" s="128">
        <f t="shared" si="125"/>
        <v>0</v>
      </c>
      <c r="R278" s="129">
        <f>Q278 / AA773*100</f>
        <v>0</v>
      </c>
      <c r="S278" s="312">
        <f>Q278 / AA850*100</f>
        <v>0</v>
      </c>
      <c r="T278" s="129">
        <f t="shared" si="126"/>
        <v>0</v>
      </c>
      <c r="U278" s="312">
        <f t="shared" si="127"/>
        <v>0</v>
      </c>
      <c r="V278" s="120">
        <f t="shared" si="128"/>
        <v>1</v>
      </c>
      <c r="W278" s="120">
        <v>0</v>
      </c>
      <c r="X278" s="120">
        <v>1</v>
      </c>
      <c r="Y278" s="127">
        <f t="shared" si="129"/>
        <v>0</v>
      </c>
      <c r="Z278" s="127">
        <f t="shared" si="130"/>
        <v>0</v>
      </c>
      <c r="AA278" s="74"/>
      <c r="AB278" s="130">
        <f>_xll.BDH(C278,$AB$11,$D$1,$D$1)</f>
        <v>502.1</v>
      </c>
      <c r="AC278" s="130">
        <f t="shared" si="131"/>
        <v>6.3999999999999773</v>
      </c>
      <c r="AD278" s="177">
        <f t="shared" si="132"/>
        <v>1.2746464847639867</v>
      </c>
      <c r="AE278" s="132">
        <v>0</v>
      </c>
      <c r="AF278" s="133">
        <f>IF(D278 = D850,1,_xll.BDP(K278,$AF$11)*L278)</f>
        <v>128.84</v>
      </c>
      <c r="AG278" s="134">
        <f>AC278*AE278*V278/AF278 / AI773</f>
        <v>0</v>
      </c>
      <c r="AH278" s="328">
        <f>AC278*AE278*V278/AF278 / AI850</f>
        <v>0</v>
      </c>
      <c r="AI278" s="77"/>
      <c r="AJ278" s="73"/>
      <c r="AK278" s="65"/>
    </row>
    <row r="279" spans="2:37" s="30" customFormat="1" ht="12" customHeight="1" x14ac:dyDescent="0.2">
      <c r="B279" s="120">
        <v>18458</v>
      </c>
      <c r="C279" s="120" t="s">
        <v>21</v>
      </c>
      <c r="D279" s="120" t="str">
        <f>_xll.BDP(C279,$D$11)</f>
        <v>JPY</v>
      </c>
      <c r="E279" s="120" t="s">
        <v>310</v>
      </c>
      <c r="F279" s="121">
        <f>_xll.BDP(C279,$F$11)</f>
        <v>1787</v>
      </c>
      <c r="G279" s="121">
        <f>_xll.BDP(C279,$G$11)</f>
        <v>1768</v>
      </c>
      <c r="H279" s="122">
        <f t="shared" si="122"/>
        <v>-19</v>
      </c>
      <c r="I279" s="123">
        <f t="shared" si="123"/>
        <v>-1.0632344711807498</v>
      </c>
      <c r="J279" s="124">
        <v>90000</v>
      </c>
      <c r="K279" s="120" t="str">
        <f>CONCATENATE(D850,D279, " Curncy")</f>
        <v>EURJPY Curncy</v>
      </c>
      <c r="L279" s="120">
        <f>IF(D279 = D850,1,_xll.BDP(K279,$L$11))</f>
        <v>1</v>
      </c>
      <c r="M279" s="288">
        <f>IF(D279 = D850,1,_xll.BDP(K279,$M$11)*L279)</f>
        <v>128.88</v>
      </c>
      <c r="N279" s="126">
        <f t="shared" si="124"/>
        <v>-13268.156424581006</v>
      </c>
      <c r="O279" s="127">
        <f>N279 / AA773</f>
        <v>-6.9749555469563872E-5</v>
      </c>
      <c r="P279" s="301">
        <f>N279 / AA850</f>
        <v>-6.4611361450820251E-5</v>
      </c>
      <c r="Q279" s="128">
        <f t="shared" si="125"/>
        <v>1234636.8715083799</v>
      </c>
      <c r="R279" s="129">
        <f>Q279 / AA773*100</f>
        <v>0.64903796879046805</v>
      </c>
      <c r="S279" s="312">
        <f>Q279 / AA850*100</f>
        <v>0.60122572128973795</v>
      </c>
      <c r="T279" s="129">
        <f t="shared" si="126"/>
        <v>0</v>
      </c>
      <c r="U279" s="312">
        <f t="shared" si="127"/>
        <v>0.64903796879046805</v>
      </c>
      <c r="V279" s="120">
        <f t="shared" si="128"/>
        <v>1</v>
      </c>
      <c r="W279" s="120">
        <v>0</v>
      </c>
      <c r="X279" s="120">
        <v>1</v>
      </c>
      <c r="Y279" s="127">
        <f t="shared" si="129"/>
        <v>0</v>
      </c>
      <c r="Z279" s="127">
        <f t="shared" si="130"/>
        <v>0</v>
      </c>
      <c r="AA279" s="74"/>
      <c r="AB279" s="130">
        <f>_xll.BDH(C279,$AB$11,$D$1,$D$1)</f>
        <v>1752</v>
      </c>
      <c r="AC279" s="130">
        <f t="shared" si="131"/>
        <v>35</v>
      </c>
      <c r="AD279" s="177">
        <f t="shared" si="132"/>
        <v>1.9977168949771689</v>
      </c>
      <c r="AE279" s="132">
        <v>90000</v>
      </c>
      <c r="AF279" s="133">
        <f>IF(D279 = D850,1,_xll.BDP(K279,$AF$11)*L279)</f>
        <v>128.84</v>
      </c>
      <c r="AG279" s="134">
        <f>AC279*AE279*V279/AF279 / AI773</f>
        <v>1.2870176104767673E-4</v>
      </c>
      <c r="AH279" s="328">
        <f>AC279*AE279*V279/AF279 / AI850</f>
        <v>1.1921635221135004E-4</v>
      </c>
      <c r="AI279" s="77"/>
      <c r="AJ279" s="73"/>
      <c r="AK279" s="65"/>
    </row>
    <row r="280" spans="2:37" ht="12" customHeight="1" x14ac:dyDescent="0.2">
      <c r="B280" s="120">
        <v>27649</v>
      </c>
      <c r="C280" s="120" t="s">
        <v>451</v>
      </c>
      <c r="D280" s="120" t="str">
        <f>_xll.BDP(C280,$D$11)</f>
        <v>JPY</v>
      </c>
      <c r="E280" s="120" t="s">
        <v>452</v>
      </c>
      <c r="F280" s="121">
        <f>_xll.BDP(C280,$F$11)</f>
        <v>1647</v>
      </c>
      <c r="G280" s="121">
        <f>_xll.BDP(C280,$G$11)</f>
        <v>1603</v>
      </c>
      <c r="H280" s="122">
        <f t="shared" ref="H280:H299" si="133">IF(OR(OR(G280="#N/A N/A",G280="#N/A Real Time"),OR(F280="#N/A N/A",F280="#N/A Real Time")),0,  G280 - F280)</f>
        <v>-44</v>
      </c>
      <c r="I280" s="123">
        <f t="shared" ref="I280:I299" si="134">IF(OR(F280=0,F280="#N/A N/A"),0,H280 / F280*100)</f>
        <v>-2.6715239829993931</v>
      </c>
      <c r="J280" s="124">
        <v>49400</v>
      </c>
      <c r="K280" s="120" t="str">
        <f>CONCATENATE(D850,D280, " Curncy")</f>
        <v>EURJPY Curncy</v>
      </c>
      <c r="L280" s="120">
        <f>IF(D280 = D850,1,_xll.BDP(K280,$L$11))</f>
        <v>1</v>
      </c>
      <c r="M280" s="288">
        <f>IF(D280 = D850,1,_xll.BDP(K280,$M$11)*L280)</f>
        <v>128.88</v>
      </c>
      <c r="N280" s="126">
        <f t="shared" ref="N280:N299" si="135">H280*J280*V280/M280</f>
        <v>-16865.301055245189</v>
      </c>
      <c r="O280" s="127">
        <f>N280 / AA773</f>
        <v>-8.8659434952423409E-5</v>
      </c>
      <c r="P280" s="301">
        <f>N280 / AA850</f>
        <v>-8.212821944415375E-5</v>
      </c>
      <c r="Q280" s="128">
        <f t="shared" ref="Q280:Q299" si="136">IF(J280=0,0,G280*J280*V280/M280)</f>
        <v>614433.58162631909</v>
      </c>
      <c r="R280" s="129">
        <f>Q280 / AA773*100</f>
        <v>0.32300244142894258</v>
      </c>
      <c r="S280" s="312">
        <f>Q280 / AA850*100</f>
        <v>0.29920803583858741</v>
      </c>
      <c r="T280" s="129">
        <f t="shared" ref="T280:T299" si="137">IF(S280&lt;0,R280,0)</f>
        <v>0</v>
      </c>
      <c r="U280" s="312">
        <f t="shared" ref="U280:U299" si="138">IF(S280&gt;0,R280,0)</f>
        <v>0.32300244142894258</v>
      </c>
      <c r="V280" s="120">
        <f t="shared" ref="V280:V299" si="139">IF(EXACT(D280,UPPER(D280)),1,0.01)/X280</f>
        <v>1</v>
      </c>
      <c r="W280" s="120">
        <v>0</v>
      </c>
      <c r="X280" s="120">
        <v>1</v>
      </c>
      <c r="Y280" s="127">
        <f t="shared" ref="Y280:Y299" si="140">IF(AND(S280&lt;0,O280&gt;0),O280,0)</f>
        <v>0</v>
      </c>
      <c r="Z280" s="127">
        <f t="shared" ref="Z280:Z299" si="141">IF(AND(S280&gt;0,O280&gt;0),O280,0)</f>
        <v>0</v>
      </c>
      <c r="AA280" s="74"/>
      <c r="AB280" s="130">
        <f>_xll.BDH(C280,$AB$11,$D$1,$D$1)</f>
        <v>1548</v>
      </c>
      <c r="AC280" s="130">
        <f t="shared" ref="AC280:AC299" si="142">IF(OR(OR(F280="#N/A N/A",F280="#N/A Real Time"),OR(AB280="#N/A N/A",AB280="#N/A Real Time")),0,  F280 - AB280)</f>
        <v>99</v>
      </c>
      <c r="AD280" s="177">
        <f t="shared" ref="AD280:AD299" si="143">IF(OR(AB280=0,AB280="#N/A N/A"),0,AC280 / AB280*100)</f>
        <v>6.395348837209303</v>
      </c>
      <c r="AE280" s="132">
        <v>49400</v>
      </c>
      <c r="AF280" s="133">
        <f>IF(D280 = D850,1,_xll.BDP(K280,$AF$11)*L280)</f>
        <v>128.84</v>
      </c>
      <c r="AG280" s="134">
        <f>AC280*AE280*V280/AF280 / AI773</f>
        <v>1.9981867700945009E-4</v>
      </c>
      <c r="AH280" s="328">
        <f>AC280*AE280*V280/AF280 / AI850</f>
        <v>1.8509190226185032E-4</v>
      </c>
      <c r="AI280" s="77"/>
      <c r="AJ280" s="73"/>
      <c r="AK280" s="65"/>
    </row>
    <row r="281" spans="2:37" s="30" customFormat="1" ht="12" customHeight="1" x14ac:dyDescent="0.2">
      <c r="B281" s="120">
        <v>24215</v>
      </c>
      <c r="C281" s="120" t="s">
        <v>840</v>
      </c>
      <c r="D281" s="120" t="str">
        <f>_xll.BDP(C281,$D$11)</f>
        <v>JPY</v>
      </c>
      <c r="E281" s="120" t="s">
        <v>885</v>
      </c>
      <c r="F281" s="121">
        <f>_xll.BDP(C281,$F$11)</f>
        <v>10030</v>
      </c>
      <c r="G281" s="121">
        <f>_xll.BDP(C281,$G$11)</f>
        <v>9910</v>
      </c>
      <c r="H281" s="122">
        <f t="shared" si="133"/>
        <v>-120</v>
      </c>
      <c r="I281" s="123">
        <f t="shared" si="134"/>
        <v>-1.1964107676969093</v>
      </c>
      <c r="J281" s="124">
        <v>0</v>
      </c>
      <c r="K281" s="120" t="str">
        <f>CONCATENATE(D850,D281, " Curncy")</f>
        <v>EURJPY Curncy</v>
      </c>
      <c r="L281" s="120">
        <f>IF(D281 = D850,1,_xll.BDP(K281,$L$11))</f>
        <v>1</v>
      </c>
      <c r="M281" s="288">
        <f>IF(D281 = D850,1,_xll.BDP(K281,$M$11)*L281)</f>
        <v>128.88</v>
      </c>
      <c r="N281" s="126">
        <f t="shared" si="135"/>
        <v>0</v>
      </c>
      <c r="O281" s="127">
        <f>N281 / AA773</f>
        <v>0</v>
      </c>
      <c r="P281" s="301">
        <f>N281 / AA850</f>
        <v>0</v>
      </c>
      <c r="Q281" s="128">
        <f t="shared" si="136"/>
        <v>0</v>
      </c>
      <c r="R281" s="129">
        <f>Q281 / AA773*100</f>
        <v>0</v>
      </c>
      <c r="S281" s="312">
        <f>Q281 / AA850*100</f>
        <v>0</v>
      </c>
      <c r="T281" s="129">
        <f t="shared" si="137"/>
        <v>0</v>
      </c>
      <c r="U281" s="312">
        <f t="shared" si="138"/>
        <v>0</v>
      </c>
      <c r="V281" s="120">
        <f t="shared" si="139"/>
        <v>1</v>
      </c>
      <c r="W281" s="120">
        <v>0</v>
      </c>
      <c r="X281" s="120">
        <v>1</v>
      </c>
      <c r="Y281" s="127">
        <f t="shared" si="140"/>
        <v>0</v>
      </c>
      <c r="Z281" s="127">
        <f t="shared" si="141"/>
        <v>0</v>
      </c>
      <c r="AA281" s="74"/>
      <c r="AB281" s="130">
        <f>_xll.BDH(C281,$AB$11,$D$1,$D$1)</f>
        <v>9030</v>
      </c>
      <c r="AC281" s="130">
        <f t="shared" si="142"/>
        <v>1000</v>
      </c>
      <c r="AD281" s="177">
        <f t="shared" si="143"/>
        <v>11.074197120708748</v>
      </c>
      <c r="AE281" s="132">
        <v>0</v>
      </c>
      <c r="AF281" s="133">
        <f>IF(D281 = D850,1,_xll.BDP(K281,$AF$11)*L281)</f>
        <v>128.84</v>
      </c>
      <c r="AG281" s="134">
        <f>AC281*AE281*V281/AF281 / AI773</f>
        <v>0</v>
      </c>
      <c r="AH281" s="328">
        <f>AC281*AE281*V281/AF281 / AI850</f>
        <v>0</v>
      </c>
      <c r="AI281" s="77"/>
      <c r="AJ281" s="73"/>
      <c r="AK281" s="65"/>
    </row>
    <row r="282" spans="2:37" s="30" customFormat="1" ht="12" customHeight="1" x14ac:dyDescent="0.2">
      <c r="B282" s="120">
        <v>23459</v>
      </c>
      <c r="C282" s="120" t="s">
        <v>842</v>
      </c>
      <c r="D282" s="120" t="str">
        <f>_xll.BDP(C282,$D$11)</f>
        <v>JPY</v>
      </c>
      <c r="E282" s="120" t="s">
        <v>887</v>
      </c>
      <c r="F282" s="121">
        <f>_xll.BDP(C282,$F$11)</f>
        <v>5280</v>
      </c>
      <c r="G282" s="121">
        <f>_xll.BDP(C282,$G$11)</f>
        <v>5270</v>
      </c>
      <c r="H282" s="122">
        <f t="shared" si="133"/>
        <v>-10</v>
      </c>
      <c r="I282" s="123">
        <f t="shared" si="134"/>
        <v>-0.18939393939393939</v>
      </c>
      <c r="J282" s="124">
        <v>0</v>
      </c>
      <c r="K282" s="120" t="str">
        <f>CONCATENATE(D850,D282, " Curncy")</f>
        <v>EURJPY Curncy</v>
      </c>
      <c r="L282" s="120">
        <f>IF(D282 = D850,1,_xll.BDP(K282,$L$11))</f>
        <v>1</v>
      </c>
      <c r="M282" s="288">
        <f>IF(D282 = D850,1,_xll.BDP(K282,$M$11)*L282)</f>
        <v>128.88</v>
      </c>
      <c r="N282" s="126">
        <f t="shared" si="135"/>
        <v>0</v>
      </c>
      <c r="O282" s="127">
        <f>N282 / AA773</f>
        <v>0</v>
      </c>
      <c r="P282" s="301">
        <f>N282 / AA850</f>
        <v>0</v>
      </c>
      <c r="Q282" s="128">
        <f t="shared" si="136"/>
        <v>0</v>
      </c>
      <c r="R282" s="129">
        <f>Q282 / AA773*100</f>
        <v>0</v>
      </c>
      <c r="S282" s="312">
        <f>Q282 / AA850*100</f>
        <v>0</v>
      </c>
      <c r="T282" s="129">
        <f t="shared" si="137"/>
        <v>0</v>
      </c>
      <c r="U282" s="312">
        <f t="shared" si="138"/>
        <v>0</v>
      </c>
      <c r="V282" s="120">
        <f t="shared" si="139"/>
        <v>1</v>
      </c>
      <c r="W282" s="120">
        <v>0</v>
      </c>
      <c r="X282" s="120">
        <v>1</v>
      </c>
      <c r="Y282" s="127">
        <f t="shared" si="140"/>
        <v>0</v>
      </c>
      <c r="Z282" s="127">
        <f t="shared" si="141"/>
        <v>0</v>
      </c>
      <c r="AA282" s="74"/>
      <c r="AB282" s="130">
        <f>_xll.BDH(C282,$AB$11,$D$1,$D$1)</f>
        <v>5050</v>
      </c>
      <c r="AC282" s="130">
        <f t="shared" si="142"/>
        <v>230</v>
      </c>
      <c r="AD282" s="177">
        <f t="shared" si="143"/>
        <v>4.5544554455445541</v>
      </c>
      <c r="AE282" s="132">
        <v>0</v>
      </c>
      <c r="AF282" s="133">
        <f>IF(D282 = D850,1,_xll.BDP(K282,$AF$11)*L282)</f>
        <v>128.84</v>
      </c>
      <c r="AG282" s="134">
        <f>AC282*AE282*V282/AF282 / AI773</f>
        <v>0</v>
      </c>
      <c r="AH282" s="328">
        <f>AC282*AE282*V282/AF282 / AI850</f>
        <v>0</v>
      </c>
      <c r="AI282" s="77"/>
      <c r="AJ282" s="73"/>
      <c r="AK282" s="65"/>
    </row>
    <row r="283" spans="2:37" s="30" customFormat="1" ht="12" customHeight="1" x14ac:dyDescent="0.2">
      <c r="B283" s="120">
        <v>583</v>
      </c>
      <c r="C283" s="120" t="s">
        <v>843</v>
      </c>
      <c r="D283" s="120" t="str">
        <f>_xll.BDP(C283,$D$11)</f>
        <v>JPY</v>
      </c>
      <c r="E283" s="120" t="s">
        <v>888</v>
      </c>
      <c r="F283" s="121">
        <f>_xll.BDP(C283,$F$11)</f>
        <v>4525</v>
      </c>
      <c r="G283" s="121">
        <f>_xll.BDP(C283,$G$11)</f>
        <v>4562</v>
      </c>
      <c r="H283" s="122">
        <f t="shared" si="133"/>
        <v>37</v>
      </c>
      <c r="I283" s="123">
        <f t="shared" si="134"/>
        <v>0.81767955801104963</v>
      </c>
      <c r="J283" s="124">
        <v>0</v>
      </c>
      <c r="K283" s="120" t="str">
        <f>CONCATENATE(D850,D283, " Curncy")</f>
        <v>EURJPY Curncy</v>
      </c>
      <c r="L283" s="120">
        <f>IF(D283 = D850,1,_xll.BDP(K283,$L$11))</f>
        <v>1</v>
      </c>
      <c r="M283" s="288">
        <f>IF(D283 = D850,1,_xll.BDP(K283,$M$11)*L283)</f>
        <v>128.88</v>
      </c>
      <c r="N283" s="126">
        <f t="shared" si="135"/>
        <v>0</v>
      </c>
      <c r="O283" s="127">
        <f>N283 / AA773</f>
        <v>0</v>
      </c>
      <c r="P283" s="301">
        <f>N283 / AA850</f>
        <v>0</v>
      </c>
      <c r="Q283" s="128">
        <f t="shared" si="136"/>
        <v>0</v>
      </c>
      <c r="R283" s="129">
        <f>Q283 / AA773*100</f>
        <v>0</v>
      </c>
      <c r="S283" s="312">
        <f>Q283 / AA850*100</f>
        <v>0</v>
      </c>
      <c r="T283" s="129">
        <f t="shared" si="137"/>
        <v>0</v>
      </c>
      <c r="U283" s="312">
        <f t="shared" si="138"/>
        <v>0</v>
      </c>
      <c r="V283" s="120">
        <f t="shared" si="139"/>
        <v>1</v>
      </c>
      <c r="W283" s="120">
        <v>0</v>
      </c>
      <c r="X283" s="120">
        <v>1</v>
      </c>
      <c r="Y283" s="127">
        <f t="shared" si="140"/>
        <v>0</v>
      </c>
      <c r="Z283" s="127">
        <f t="shared" si="141"/>
        <v>0</v>
      </c>
      <c r="AA283" s="74"/>
      <c r="AB283" s="130">
        <f>_xll.BDH(C283,$AB$11,$D$1,$D$1)</f>
        <v>4497</v>
      </c>
      <c r="AC283" s="130">
        <f t="shared" si="142"/>
        <v>28</v>
      </c>
      <c r="AD283" s="177">
        <f t="shared" si="143"/>
        <v>0.62263731376473197</v>
      </c>
      <c r="AE283" s="132">
        <v>0</v>
      </c>
      <c r="AF283" s="133">
        <f>IF(D283 = D850,1,_xll.BDP(K283,$AF$11)*L283)</f>
        <v>128.84</v>
      </c>
      <c r="AG283" s="134">
        <f>AC283*AE283*V283/AF283 / AI773</f>
        <v>0</v>
      </c>
      <c r="AH283" s="328">
        <f>AC283*AE283*V283/AF283 / AI850</f>
        <v>0</v>
      </c>
      <c r="AI283" s="77"/>
      <c r="AJ283" s="73"/>
      <c r="AK283" s="65"/>
    </row>
    <row r="284" spans="2:37" s="30" customFormat="1" ht="12" customHeight="1" x14ac:dyDescent="0.2">
      <c r="B284" s="120">
        <v>25547</v>
      </c>
      <c r="C284" s="120" t="s">
        <v>157</v>
      </c>
      <c r="D284" s="120" t="str">
        <f>_xll.BDP(C284,$D$11)</f>
        <v>JPY</v>
      </c>
      <c r="E284" s="120" t="s">
        <v>453</v>
      </c>
      <c r="F284" s="121">
        <f>_xll.BDP(C284,$F$11)</f>
        <v>2633</v>
      </c>
      <c r="G284" s="121">
        <f>_xll.BDP(C284,$G$11)</f>
        <v>2552</v>
      </c>
      <c r="H284" s="122">
        <f t="shared" si="133"/>
        <v>-81</v>
      </c>
      <c r="I284" s="123">
        <f t="shared" si="134"/>
        <v>-3.0763387770603874</v>
      </c>
      <c r="J284" s="124">
        <v>-61170</v>
      </c>
      <c r="K284" s="120" t="str">
        <f>CONCATENATE(D850,D284, " Curncy")</f>
        <v>EURJPY Curncy</v>
      </c>
      <c r="L284" s="120">
        <f>IF(D284 = D850,1,_xll.BDP(K284,$L$11))</f>
        <v>1</v>
      </c>
      <c r="M284" s="288">
        <f>IF(D284 = D850,1,_xll.BDP(K284,$M$11)*L284)</f>
        <v>128.88</v>
      </c>
      <c r="N284" s="126">
        <f t="shared" si="135"/>
        <v>38444.832402234635</v>
      </c>
      <c r="O284" s="127">
        <f>N284 / AA773</f>
        <v>2.0210117248767892E-4</v>
      </c>
      <c r="P284" s="301">
        <f>N284 / AA850</f>
        <v>1.8721312010273723E-4</v>
      </c>
      <c r="Q284" s="128">
        <f t="shared" si="136"/>
        <v>-1211249.5344506518</v>
      </c>
      <c r="R284" s="129">
        <f>Q284 / AA773*100</f>
        <v>-0.63674344714636621</v>
      </c>
      <c r="S284" s="312">
        <f>Q284 / AA850*100</f>
        <v>-0.58983689197800671</v>
      </c>
      <c r="T284" s="129">
        <f t="shared" si="137"/>
        <v>-0.63674344714636621</v>
      </c>
      <c r="U284" s="312">
        <f t="shared" si="138"/>
        <v>0</v>
      </c>
      <c r="V284" s="120">
        <f t="shared" si="139"/>
        <v>1</v>
      </c>
      <c r="W284" s="120">
        <v>0</v>
      </c>
      <c r="X284" s="120">
        <v>1</v>
      </c>
      <c r="Y284" s="127">
        <f t="shared" si="140"/>
        <v>2.0210117248767892E-4</v>
      </c>
      <c r="Z284" s="127">
        <f t="shared" si="141"/>
        <v>0</v>
      </c>
      <c r="AA284" s="74"/>
      <c r="AB284" s="130">
        <f>_xll.BDH(C284,$AB$11,$D$1,$D$1)</f>
        <v>2772</v>
      </c>
      <c r="AC284" s="130">
        <f t="shared" si="142"/>
        <v>-139</v>
      </c>
      <c r="AD284" s="177">
        <f t="shared" si="143"/>
        <v>-5.0144300144300145</v>
      </c>
      <c r="AE284" s="132">
        <v>-61170</v>
      </c>
      <c r="AF284" s="133">
        <f>IF(D284 = D850,1,_xll.BDP(K284,$AF$11)*L284)</f>
        <v>128.84</v>
      </c>
      <c r="AG284" s="134">
        <f>AC284*AE284*V284/AF284 / AI773</f>
        <v>3.47397922075177E-4</v>
      </c>
      <c r="AH284" s="328">
        <f>AC284*AE284*V284/AF284 / AI850</f>
        <v>3.2179445485802898E-4</v>
      </c>
      <c r="AI284" s="77"/>
      <c r="AJ284" s="73"/>
      <c r="AK284" s="65"/>
    </row>
    <row r="285" spans="2:37" s="30" customFormat="1" ht="12" customHeight="1" x14ac:dyDescent="0.2">
      <c r="B285" s="120">
        <v>24443</v>
      </c>
      <c r="C285" s="120" t="s">
        <v>156</v>
      </c>
      <c r="D285" s="120" t="str">
        <f>_xll.BDP(C285,$D$11)</f>
        <v>JPY</v>
      </c>
      <c r="E285" s="120" t="s">
        <v>382</v>
      </c>
      <c r="F285" s="121">
        <f>_xll.BDP(C285,$F$11)</f>
        <v>1341</v>
      </c>
      <c r="G285" s="121">
        <f>_xll.BDP(C285,$G$11)</f>
        <v>1335</v>
      </c>
      <c r="H285" s="122">
        <f t="shared" si="133"/>
        <v>-6</v>
      </c>
      <c r="I285" s="123">
        <f t="shared" si="134"/>
        <v>-0.44742729306487694</v>
      </c>
      <c r="J285" s="124">
        <v>0</v>
      </c>
      <c r="K285" s="120" t="str">
        <f>CONCATENATE(D850,D285, " Curncy")</f>
        <v>EURJPY Curncy</v>
      </c>
      <c r="L285" s="120">
        <f>IF(D285 = D850,1,_xll.BDP(K285,$L$11))</f>
        <v>1</v>
      </c>
      <c r="M285" s="288">
        <f>IF(D285 = D850,1,_xll.BDP(K285,$M$11)*L285)</f>
        <v>128.88</v>
      </c>
      <c r="N285" s="126">
        <f t="shared" si="135"/>
        <v>0</v>
      </c>
      <c r="O285" s="127">
        <f>N285 / AA773</f>
        <v>0</v>
      </c>
      <c r="P285" s="301">
        <f>N285 / AA850</f>
        <v>0</v>
      </c>
      <c r="Q285" s="128">
        <f t="shared" si="136"/>
        <v>0</v>
      </c>
      <c r="R285" s="129">
        <f>Q285 / AA773*100</f>
        <v>0</v>
      </c>
      <c r="S285" s="312">
        <f>Q285 / AA850*100</f>
        <v>0</v>
      </c>
      <c r="T285" s="129">
        <f t="shared" si="137"/>
        <v>0</v>
      </c>
      <c r="U285" s="312">
        <f t="shared" si="138"/>
        <v>0</v>
      </c>
      <c r="V285" s="120">
        <f t="shared" si="139"/>
        <v>1</v>
      </c>
      <c r="W285" s="120">
        <v>0</v>
      </c>
      <c r="X285" s="120">
        <v>1</v>
      </c>
      <c r="Y285" s="127">
        <f t="shared" si="140"/>
        <v>0</v>
      </c>
      <c r="Z285" s="127">
        <f t="shared" si="141"/>
        <v>0</v>
      </c>
      <c r="AA285" s="74"/>
      <c r="AB285" s="130">
        <f>_xll.BDH(C285,$AB$11,$D$1,$D$1)</f>
        <v>1287</v>
      </c>
      <c r="AC285" s="130">
        <f t="shared" si="142"/>
        <v>54</v>
      </c>
      <c r="AD285" s="177">
        <f t="shared" si="143"/>
        <v>4.1958041958041958</v>
      </c>
      <c r="AE285" s="132">
        <v>0</v>
      </c>
      <c r="AF285" s="133">
        <f>IF(D285 = D850,1,_xll.BDP(K285,$AF$11)*L285)</f>
        <v>128.84</v>
      </c>
      <c r="AG285" s="134">
        <f>AC285*AE285*V285/AF285 / AI773</f>
        <v>0</v>
      </c>
      <c r="AH285" s="328">
        <f>AC285*AE285*V285/AF285 / AI850</f>
        <v>0</v>
      </c>
      <c r="AI285" s="77"/>
      <c r="AJ285" s="73"/>
      <c r="AK285" s="65"/>
    </row>
    <row r="286" spans="2:37" s="30" customFormat="1" ht="12" customHeight="1" x14ac:dyDescent="0.2">
      <c r="B286" s="120">
        <v>22749</v>
      </c>
      <c r="C286" s="120" t="s">
        <v>155</v>
      </c>
      <c r="D286" s="120" t="str">
        <f>_xll.BDP(C286,$D$11)</f>
        <v>JPY</v>
      </c>
      <c r="E286" s="120" t="s">
        <v>381</v>
      </c>
      <c r="F286" s="121">
        <f>_xll.BDP(C286,$F$11)</f>
        <v>7824</v>
      </c>
      <c r="G286" s="121">
        <f>_xll.BDP(C286,$G$11)</f>
        <v>7783</v>
      </c>
      <c r="H286" s="122">
        <f t="shared" si="133"/>
        <v>-41</v>
      </c>
      <c r="I286" s="123">
        <f t="shared" si="134"/>
        <v>-0.52402862985685073</v>
      </c>
      <c r="J286" s="124">
        <v>159700</v>
      </c>
      <c r="K286" s="120" t="str">
        <f>CONCATENATE(D850,D286, " Curncy")</f>
        <v>EURJPY Curncy</v>
      </c>
      <c r="L286" s="120">
        <f>IF(D286 = D850,1,_xll.BDP(K286,$L$11))</f>
        <v>1</v>
      </c>
      <c r="M286" s="288">
        <f>IF(D286 = D850,1,_xll.BDP(K286,$M$11)*L286)</f>
        <v>128.88</v>
      </c>
      <c r="N286" s="126">
        <f t="shared" si="135"/>
        <v>-50804.624456859099</v>
      </c>
      <c r="O286" s="127">
        <f>N286 / AA773</f>
        <v>-2.6707553470646983E-4</v>
      </c>
      <c r="P286" s="301">
        <f>N286 / AA850</f>
        <v>-2.4740105928159988E-4</v>
      </c>
      <c r="Q286" s="128">
        <f t="shared" si="136"/>
        <v>9644204.6865301058</v>
      </c>
      <c r="R286" s="129">
        <f>Q286 / AA773*100</f>
        <v>5.0698753332206206</v>
      </c>
      <c r="S286" s="312">
        <f>Q286 / AA850*100</f>
        <v>4.696396205826078</v>
      </c>
      <c r="T286" s="129">
        <f t="shared" si="137"/>
        <v>0</v>
      </c>
      <c r="U286" s="312">
        <f t="shared" si="138"/>
        <v>5.0698753332206206</v>
      </c>
      <c r="V286" s="120">
        <f t="shared" si="139"/>
        <v>1</v>
      </c>
      <c r="W286" s="120">
        <v>0</v>
      </c>
      <c r="X286" s="120">
        <v>1</v>
      </c>
      <c r="Y286" s="127">
        <f t="shared" si="140"/>
        <v>0</v>
      </c>
      <c r="Z286" s="127">
        <f t="shared" si="141"/>
        <v>0</v>
      </c>
      <c r="AA286" s="74"/>
      <c r="AB286" s="130">
        <f>_xll.BDH(C286,$AB$11,$D$1,$D$1)</f>
        <v>7500</v>
      </c>
      <c r="AC286" s="130">
        <f t="shared" si="142"/>
        <v>324</v>
      </c>
      <c r="AD286" s="177">
        <f t="shared" si="143"/>
        <v>4.32</v>
      </c>
      <c r="AE286" s="132">
        <v>159700</v>
      </c>
      <c r="AF286" s="133">
        <f>IF(D286 = D850,1,_xll.BDP(K286,$AF$11)*L286)</f>
        <v>128.84</v>
      </c>
      <c r="AG286" s="134">
        <f>AC286*AE286*V286/AF286 / AI773</f>
        <v>2.1140918989008654E-3</v>
      </c>
      <c r="AH286" s="328">
        <f>AC286*AE286*V286/AF286 / AI850</f>
        <v>1.9582818632385532E-3</v>
      </c>
      <c r="AI286" s="77"/>
      <c r="AJ286" s="73"/>
      <c r="AK286" s="65"/>
    </row>
    <row r="287" spans="2:37" s="30" customFormat="1" ht="12" customHeight="1" x14ac:dyDescent="0.2">
      <c r="B287" s="120">
        <v>24413</v>
      </c>
      <c r="C287" s="120" t="s">
        <v>844</v>
      </c>
      <c r="D287" s="120" t="str">
        <f>_xll.BDP(C287,$D$11)</f>
        <v>JPY</v>
      </c>
      <c r="E287" s="120" t="s">
        <v>889</v>
      </c>
      <c r="F287" s="121">
        <f>_xll.BDP(C287,$F$11)</f>
        <v>2241</v>
      </c>
      <c r="G287" s="121">
        <f>_xll.BDP(C287,$G$11)</f>
        <v>2231</v>
      </c>
      <c r="H287" s="122">
        <f t="shared" si="133"/>
        <v>-10</v>
      </c>
      <c r="I287" s="123">
        <f t="shared" si="134"/>
        <v>-0.44622936189201251</v>
      </c>
      <c r="J287" s="124">
        <v>0</v>
      </c>
      <c r="K287" s="120" t="str">
        <f>CONCATENATE(D850,D287, " Curncy")</f>
        <v>EURJPY Curncy</v>
      </c>
      <c r="L287" s="120">
        <f>IF(D287 = D850,1,_xll.BDP(K287,$L$11))</f>
        <v>1</v>
      </c>
      <c r="M287" s="288">
        <f>IF(D287 = D850,1,_xll.BDP(K287,$M$11)*L287)</f>
        <v>128.88</v>
      </c>
      <c r="N287" s="126">
        <f t="shared" si="135"/>
        <v>0</v>
      </c>
      <c r="O287" s="127">
        <f>N287 / AA773</f>
        <v>0</v>
      </c>
      <c r="P287" s="301">
        <f>N287 / AA850</f>
        <v>0</v>
      </c>
      <c r="Q287" s="128">
        <f t="shared" si="136"/>
        <v>0</v>
      </c>
      <c r="R287" s="129">
        <f>Q287 / AA773*100</f>
        <v>0</v>
      </c>
      <c r="S287" s="312">
        <f>Q287 / AA850*100</f>
        <v>0</v>
      </c>
      <c r="T287" s="129">
        <f t="shared" si="137"/>
        <v>0</v>
      </c>
      <c r="U287" s="312">
        <f t="shared" si="138"/>
        <v>0</v>
      </c>
      <c r="V287" s="120">
        <f t="shared" si="139"/>
        <v>1</v>
      </c>
      <c r="W287" s="120">
        <v>0</v>
      </c>
      <c r="X287" s="120">
        <v>1</v>
      </c>
      <c r="Y287" s="127">
        <f t="shared" si="140"/>
        <v>0</v>
      </c>
      <c r="Z287" s="127">
        <f t="shared" si="141"/>
        <v>0</v>
      </c>
      <c r="AA287" s="74"/>
      <c r="AB287" s="130">
        <f>_xll.BDH(C287,$AB$11,$D$1,$D$1)</f>
        <v>1944</v>
      </c>
      <c r="AC287" s="130">
        <f t="shared" si="142"/>
        <v>297</v>
      </c>
      <c r="AD287" s="177">
        <f t="shared" si="143"/>
        <v>15.277777777777779</v>
      </c>
      <c r="AE287" s="132">
        <v>0</v>
      </c>
      <c r="AF287" s="133">
        <f>IF(D287 = D850,1,_xll.BDP(K287,$AF$11)*L287)</f>
        <v>128.84</v>
      </c>
      <c r="AG287" s="134">
        <f>AC287*AE287*V287/AF287 / AI773</f>
        <v>0</v>
      </c>
      <c r="AH287" s="328">
        <f>AC287*AE287*V287/AF287 / AI850</f>
        <v>0</v>
      </c>
      <c r="AI287" s="77"/>
      <c r="AJ287" s="73"/>
      <c r="AK287" s="65"/>
    </row>
    <row r="288" spans="2:37" s="30" customFormat="1" ht="12" customHeight="1" x14ac:dyDescent="0.2">
      <c r="B288" s="120">
        <v>21029</v>
      </c>
      <c r="C288" s="120" t="s">
        <v>845</v>
      </c>
      <c r="D288" s="120" t="str">
        <f>_xll.BDP(C288,$D$11)</f>
        <v>JPY</v>
      </c>
      <c r="E288" s="120" t="s">
        <v>890</v>
      </c>
      <c r="F288" s="121">
        <f>_xll.BDP(C288,$F$11)</f>
        <v>4890</v>
      </c>
      <c r="G288" s="121">
        <f>_xll.BDP(C288,$G$11)</f>
        <v>4855</v>
      </c>
      <c r="H288" s="122">
        <f t="shared" si="133"/>
        <v>-35</v>
      </c>
      <c r="I288" s="123">
        <f t="shared" si="134"/>
        <v>-0.71574642126789367</v>
      </c>
      <c r="J288" s="124">
        <v>0</v>
      </c>
      <c r="K288" s="120" t="str">
        <f>CONCATENATE(D850,D288, " Curncy")</f>
        <v>EURJPY Curncy</v>
      </c>
      <c r="L288" s="120">
        <f>IF(D288 = D850,1,_xll.BDP(K288,$L$11))</f>
        <v>1</v>
      </c>
      <c r="M288" s="288">
        <f>IF(D288 = D850,1,_xll.BDP(K288,$M$11)*L288)</f>
        <v>128.88</v>
      </c>
      <c r="N288" s="126">
        <f t="shared" si="135"/>
        <v>0</v>
      </c>
      <c r="O288" s="127">
        <f>N288 / AA773</f>
        <v>0</v>
      </c>
      <c r="P288" s="301">
        <f>N288 / AA850</f>
        <v>0</v>
      </c>
      <c r="Q288" s="128">
        <f t="shared" si="136"/>
        <v>0</v>
      </c>
      <c r="R288" s="129">
        <f>Q288 / AA773*100</f>
        <v>0</v>
      </c>
      <c r="S288" s="312">
        <f>Q288 / AA850*100</f>
        <v>0</v>
      </c>
      <c r="T288" s="129">
        <f t="shared" si="137"/>
        <v>0</v>
      </c>
      <c r="U288" s="312">
        <f t="shared" si="138"/>
        <v>0</v>
      </c>
      <c r="V288" s="120">
        <f t="shared" si="139"/>
        <v>1</v>
      </c>
      <c r="W288" s="120">
        <v>0</v>
      </c>
      <c r="X288" s="120">
        <v>1</v>
      </c>
      <c r="Y288" s="127">
        <f t="shared" si="140"/>
        <v>0</v>
      </c>
      <c r="Z288" s="127">
        <f t="shared" si="141"/>
        <v>0</v>
      </c>
      <c r="AA288" s="74"/>
      <c r="AB288" s="130">
        <f>_xll.BDH(C288,$AB$11,$D$1,$D$1)</f>
        <v>4595</v>
      </c>
      <c r="AC288" s="130">
        <f t="shared" si="142"/>
        <v>295</v>
      </c>
      <c r="AD288" s="177">
        <f t="shared" si="143"/>
        <v>6.4200217627856366</v>
      </c>
      <c r="AE288" s="132">
        <v>0</v>
      </c>
      <c r="AF288" s="133">
        <f>IF(D288 = D850,1,_xll.BDP(K288,$AF$11)*L288)</f>
        <v>128.84</v>
      </c>
      <c r="AG288" s="134">
        <f>AC288*AE288*V288/AF288 / AI773</f>
        <v>0</v>
      </c>
      <c r="AH288" s="328">
        <f>AC288*AE288*V288/AF288 / AI850</f>
        <v>0</v>
      </c>
      <c r="AI288" s="77"/>
      <c r="AJ288" s="73"/>
      <c r="AK288" s="65"/>
    </row>
    <row r="289" spans="1:37" s="30" customFormat="1" ht="12" customHeight="1" x14ac:dyDescent="0.2">
      <c r="B289" s="120">
        <v>23220</v>
      </c>
      <c r="C289" s="120" t="s">
        <v>154</v>
      </c>
      <c r="D289" s="120" t="str">
        <f>_xll.BDP(C289,$D$11)</f>
        <v>JPY</v>
      </c>
      <c r="E289" s="120" t="s">
        <v>306</v>
      </c>
      <c r="F289" s="121">
        <f>_xll.BDP(C289,$F$11)</f>
        <v>5070</v>
      </c>
      <c r="G289" s="121">
        <f>_xll.BDP(C289,$G$11)</f>
        <v>5060</v>
      </c>
      <c r="H289" s="122">
        <f t="shared" si="133"/>
        <v>-10</v>
      </c>
      <c r="I289" s="123">
        <f t="shared" si="134"/>
        <v>-0.19723865877712032</v>
      </c>
      <c r="J289" s="124">
        <v>42500</v>
      </c>
      <c r="K289" s="120" t="str">
        <f>CONCATENATE(D850,D289, " Curncy")</f>
        <v>EURJPY Curncy</v>
      </c>
      <c r="L289" s="120">
        <f>IF(D289 = D850,1,_xll.BDP(K289,$L$11))</f>
        <v>1</v>
      </c>
      <c r="M289" s="288">
        <f>IF(D289 = D850,1,_xll.BDP(K289,$M$11)*L289)</f>
        <v>128.88</v>
      </c>
      <c r="N289" s="126">
        <f t="shared" si="135"/>
        <v>-3297.6412166356304</v>
      </c>
      <c r="O289" s="127">
        <f>N289 / AA773</f>
        <v>-1.7335415833078741E-5</v>
      </c>
      <c r="P289" s="301">
        <f>N289 / AA850</f>
        <v>-1.6058379307952405E-5</v>
      </c>
      <c r="Q289" s="128">
        <f t="shared" si="136"/>
        <v>1668606.4556176288</v>
      </c>
      <c r="R289" s="129">
        <f>Q289 / AA773*100</f>
        <v>0.87717204115378422</v>
      </c>
      <c r="S289" s="312">
        <f>Q289 / AA850*100</f>
        <v>0.8125539929823915</v>
      </c>
      <c r="T289" s="129">
        <f t="shared" si="137"/>
        <v>0</v>
      </c>
      <c r="U289" s="312">
        <f t="shared" si="138"/>
        <v>0.87717204115378422</v>
      </c>
      <c r="V289" s="120">
        <f t="shared" si="139"/>
        <v>1</v>
      </c>
      <c r="W289" s="120">
        <v>0</v>
      </c>
      <c r="X289" s="120">
        <v>1</v>
      </c>
      <c r="Y289" s="127">
        <f t="shared" si="140"/>
        <v>0</v>
      </c>
      <c r="Z289" s="127">
        <f t="shared" si="141"/>
        <v>0</v>
      </c>
      <c r="AA289" s="74"/>
      <c r="AB289" s="130">
        <f>_xll.BDH(C289,$AB$11,$D$1,$D$1)</f>
        <v>4725</v>
      </c>
      <c r="AC289" s="130">
        <f t="shared" si="142"/>
        <v>345</v>
      </c>
      <c r="AD289" s="177">
        <f t="shared" si="143"/>
        <v>7.3015873015873023</v>
      </c>
      <c r="AE289" s="132">
        <v>42500</v>
      </c>
      <c r="AF289" s="133">
        <f>IF(D289 = D850,1,_xll.BDP(K289,$AF$11)*L289)</f>
        <v>128.84</v>
      </c>
      <c r="AG289" s="134">
        <f>AC289*AE289*V289/AF289 / AI773</f>
        <v>5.9907605440049521E-4</v>
      </c>
      <c r="AH289" s="328">
        <f>AC289*AE289*V289/AF289 / AI850</f>
        <v>5.5492373469806988E-4</v>
      </c>
      <c r="AI289" s="77"/>
      <c r="AJ289" s="73"/>
      <c r="AK289" s="65"/>
    </row>
    <row r="290" spans="1:37" s="30" customFormat="1" ht="12" customHeight="1" x14ac:dyDescent="0.2">
      <c r="A290" s="212"/>
      <c r="B290" s="212">
        <v>26491</v>
      </c>
      <c r="C290" s="212" t="s">
        <v>1521</v>
      </c>
      <c r="D290" s="212" t="str">
        <f>_xll.BDP(C290,$D$11)</f>
        <v>JPY</v>
      </c>
      <c r="E290" s="212" t="s">
        <v>1522</v>
      </c>
      <c r="F290" s="214">
        <f>_xll.BDP(C290,$F$11)</f>
        <v>2168</v>
      </c>
      <c r="G290" s="214">
        <f>_xll.BDP(C290,$G$11)</f>
        <v>2090</v>
      </c>
      <c r="H290" s="215">
        <f>IF(OR(OR(G290="#N/A N/A",G290="#N/A Real Time"),OR(F290="#N/A N/A",F290="#N/A Real Time")),0,  G290 - F290)</f>
        <v>-78</v>
      </c>
      <c r="I290" s="216">
        <f>IF(OR(F290=0,F290="#N/A N/A"),0,H290 / F290*100)</f>
        <v>-3.5977859778597785</v>
      </c>
      <c r="J290" s="217">
        <v>48400</v>
      </c>
      <c r="K290" s="212" t="str">
        <f>CONCATENATE(D850,D290, " Curncy")</f>
        <v>EURJPY Curncy</v>
      </c>
      <c r="L290" s="212">
        <f>IF(D290 = D850,1,_xll.BDP(K290,$L$11))</f>
        <v>1</v>
      </c>
      <c r="M290" s="291">
        <f>IF(D290 = D850,1,_xll.BDP(K290,$M$11)*L290)</f>
        <v>128.88</v>
      </c>
      <c r="N290" s="218">
        <f>H290*J290*V290/M290</f>
        <v>-29292.364990689013</v>
      </c>
      <c r="O290" s="219">
        <f>N290 / AA773</f>
        <v>-1.5398743965420908E-4</v>
      </c>
      <c r="P290" s="304">
        <f>N290 / AA850</f>
        <v>-1.4264374956089862E-4</v>
      </c>
      <c r="Q290" s="220">
        <f>IF(J290=0,0,G290*J290*V290/M290)</f>
        <v>784885.16449410305</v>
      </c>
      <c r="R290" s="221">
        <f>Q290 / AA773*100</f>
        <v>0.41260737035550893</v>
      </c>
      <c r="S290" s="314">
        <f>Q290 / AA850*100</f>
        <v>0.38221209818240781</v>
      </c>
      <c r="T290" s="221">
        <f>IF(S290&lt;0,R290,0)</f>
        <v>0</v>
      </c>
      <c r="U290" s="314">
        <f>IF(S290&gt;0,R290,0)</f>
        <v>0.41260737035550893</v>
      </c>
      <c r="V290" s="212">
        <f>IF(EXACT(D290,UPPER(D290)),1,0.01)/X290</f>
        <v>1</v>
      </c>
      <c r="W290" s="212">
        <v>0</v>
      </c>
      <c r="X290" s="212">
        <v>1</v>
      </c>
      <c r="Y290" s="219">
        <f>IF(AND(S290&lt;0,O290&gt;0),O290,0)</f>
        <v>0</v>
      </c>
      <c r="Z290" s="219">
        <f>IF(AND(S290&gt;0,O290&gt;0),O290,0)</f>
        <v>0</v>
      </c>
      <c r="AA290" s="222"/>
      <c r="AB290" s="223">
        <f>_xll.BDH(C290,$AB$11,$D$1,$D$1)</f>
        <v>2097</v>
      </c>
      <c r="AC290" s="223">
        <f>IF(OR(OR(F290="#N/A N/A",F290="#N/A Real Time"),OR(AB290="#N/A N/A",AB290="#N/A Real Time")),0,  F290 - AB290)</f>
        <v>71</v>
      </c>
      <c r="AD290" s="224">
        <f>IF(OR(AB290=0,AB290="#N/A N/A"),0,AC290 / AB290*100)</f>
        <v>3.3857892226990942</v>
      </c>
      <c r="AE290" s="225">
        <v>48400</v>
      </c>
      <c r="AF290" s="226">
        <f>IF(D290 = D850,1,_xll.BDP(K290,$AF$11)*L290)</f>
        <v>128.84</v>
      </c>
      <c r="AG290" s="227">
        <f>AC290*AE290*V290/AF290 / AI773</f>
        <v>1.4040340687753532E-4</v>
      </c>
      <c r="AH290" s="330">
        <f>AC290*AE290*V290/AF290 / AI850</f>
        <v>1.3005557864732801E-4</v>
      </c>
      <c r="AI290" s="228"/>
      <c r="AJ290" s="73"/>
      <c r="AK290" s="65"/>
    </row>
    <row r="291" spans="1:37" s="30" customFormat="1" ht="12" customHeight="1" x14ac:dyDescent="0.2">
      <c r="B291" s="120">
        <v>773</v>
      </c>
      <c r="C291" s="120" t="s">
        <v>153</v>
      </c>
      <c r="D291" s="120" t="str">
        <f>_xll.BDP(C291,$D$11)</f>
        <v>JPY</v>
      </c>
      <c r="E291" s="120" t="s">
        <v>380</v>
      </c>
      <c r="F291" s="121">
        <f>_xll.BDP(C291,$F$11)</f>
        <v>4381</v>
      </c>
      <c r="G291" s="121">
        <f>_xll.BDP(C291,$G$11)</f>
        <v>4364</v>
      </c>
      <c r="H291" s="122">
        <f t="shared" si="133"/>
        <v>-17</v>
      </c>
      <c r="I291" s="123">
        <f t="shared" si="134"/>
        <v>-0.38803926044282128</v>
      </c>
      <c r="J291" s="124">
        <v>18520</v>
      </c>
      <c r="K291" s="120" t="str">
        <f>CONCATENATE(D850,D291, " Curncy")</f>
        <v>EURJPY Curncy</v>
      </c>
      <c r="L291" s="120">
        <f>IF(D291 = D850,1,_xll.BDP(K291,$L$11))</f>
        <v>1</v>
      </c>
      <c r="M291" s="288">
        <f>IF(D291 = D850,1,_xll.BDP(K291,$M$11)*L291)</f>
        <v>128.88</v>
      </c>
      <c r="N291" s="126">
        <f t="shared" si="135"/>
        <v>-2442.892613283675</v>
      </c>
      <c r="O291" s="127">
        <f>N291 / AA773</f>
        <v>-1.2842076049144731E-5</v>
      </c>
      <c r="P291" s="301">
        <f>N291 / AA850</f>
        <v>-1.1896047391331141E-5</v>
      </c>
      <c r="Q291" s="128">
        <f t="shared" si="136"/>
        <v>627104.90378646809</v>
      </c>
      <c r="R291" s="129">
        <f>Q291 / AA773*100</f>
        <v>0.32966364634392709</v>
      </c>
      <c r="S291" s="312">
        <f>Q291 / AA850*100</f>
        <v>0.30537853421040645</v>
      </c>
      <c r="T291" s="129">
        <f t="shared" si="137"/>
        <v>0</v>
      </c>
      <c r="U291" s="312">
        <f t="shared" si="138"/>
        <v>0.32966364634392709</v>
      </c>
      <c r="V291" s="120">
        <f t="shared" si="139"/>
        <v>1</v>
      </c>
      <c r="W291" s="120">
        <v>0</v>
      </c>
      <c r="X291" s="120">
        <v>1</v>
      </c>
      <c r="Y291" s="127">
        <f t="shared" si="140"/>
        <v>0</v>
      </c>
      <c r="Z291" s="127">
        <f t="shared" si="141"/>
        <v>0</v>
      </c>
      <c r="AA291" s="74"/>
      <c r="AB291" s="130">
        <f>_xll.BDH(C291,$AB$11,$D$1,$D$1)</f>
        <v>4280</v>
      </c>
      <c r="AC291" s="130">
        <f t="shared" si="142"/>
        <v>101</v>
      </c>
      <c r="AD291" s="177">
        <f t="shared" si="143"/>
        <v>2.3598130841121492</v>
      </c>
      <c r="AE291" s="132">
        <v>18520</v>
      </c>
      <c r="AF291" s="133">
        <f>IF(D291 = D850,1,_xll.BDP(K291,$AF$11)*L291)</f>
        <v>128.84</v>
      </c>
      <c r="AG291" s="134">
        <f>AC291*AE291*V291/AF291 / AI773</f>
        <v>7.6425148595206426E-5</v>
      </c>
      <c r="AH291" s="328">
        <f>AC291*AE291*V291/AF291 / AI850</f>
        <v>7.0792562266150627E-5</v>
      </c>
      <c r="AI291" s="77"/>
      <c r="AJ291" s="73"/>
      <c r="AK291" s="65"/>
    </row>
    <row r="292" spans="1:37" s="30" customFormat="1" ht="12" customHeight="1" x14ac:dyDescent="0.2">
      <c r="B292" s="120">
        <v>19476</v>
      </c>
      <c r="C292" s="120" t="s">
        <v>497</v>
      </c>
      <c r="D292" s="120" t="str">
        <f>_xll.BDP(C292,$D$11)</f>
        <v>JPY</v>
      </c>
      <c r="E292" s="120" t="s">
        <v>498</v>
      </c>
      <c r="F292" s="121">
        <f>_xll.BDP(C292,$F$11)</f>
        <v>1221</v>
      </c>
      <c r="G292" s="121">
        <f>_xll.BDP(C292,$G$11)</f>
        <v>1179</v>
      </c>
      <c r="H292" s="122">
        <f t="shared" si="133"/>
        <v>-42</v>
      </c>
      <c r="I292" s="123">
        <f t="shared" si="134"/>
        <v>-3.4398034398034398</v>
      </c>
      <c r="J292" s="124">
        <v>0</v>
      </c>
      <c r="K292" s="120" t="str">
        <f>CONCATENATE(D850,D292, " Curncy")</f>
        <v>EURJPY Curncy</v>
      </c>
      <c r="L292" s="120">
        <f>IF(D292 = D850,1,_xll.BDP(K292,$L$11))</f>
        <v>1</v>
      </c>
      <c r="M292" s="288">
        <f>IF(D292 = D850,1,_xll.BDP(K292,$M$11)*L292)</f>
        <v>128.88</v>
      </c>
      <c r="N292" s="126">
        <f t="shared" si="135"/>
        <v>0</v>
      </c>
      <c r="O292" s="127">
        <f>N292 / AA773</f>
        <v>0</v>
      </c>
      <c r="P292" s="301">
        <f>N292 / AA850</f>
        <v>0</v>
      </c>
      <c r="Q292" s="128">
        <f t="shared" si="136"/>
        <v>0</v>
      </c>
      <c r="R292" s="129">
        <f>Q292 / AA773*100</f>
        <v>0</v>
      </c>
      <c r="S292" s="312">
        <f>Q292 / AA850*100</f>
        <v>0</v>
      </c>
      <c r="T292" s="129">
        <f t="shared" si="137"/>
        <v>0</v>
      </c>
      <c r="U292" s="312">
        <f t="shared" si="138"/>
        <v>0</v>
      </c>
      <c r="V292" s="120">
        <f t="shared" si="139"/>
        <v>1</v>
      </c>
      <c r="W292" s="120">
        <v>0</v>
      </c>
      <c r="X292" s="120">
        <v>1</v>
      </c>
      <c r="Y292" s="127">
        <f t="shared" si="140"/>
        <v>0</v>
      </c>
      <c r="Z292" s="127">
        <f t="shared" si="141"/>
        <v>0</v>
      </c>
      <c r="AA292" s="74"/>
      <c r="AB292" s="130">
        <f>_xll.BDH(C292,$AB$11,$D$1,$D$1)</f>
        <v>1240</v>
      </c>
      <c r="AC292" s="130">
        <f t="shared" si="142"/>
        <v>-19</v>
      </c>
      <c r="AD292" s="177">
        <f t="shared" si="143"/>
        <v>-1.532258064516129</v>
      </c>
      <c r="AE292" s="132">
        <v>0</v>
      </c>
      <c r="AF292" s="133">
        <f>IF(D292 = D850,1,_xll.BDP(K292,$AF$11)*L292)</f>
        <v>128.84</v>
      </c>
      <c r="AG292" s="134">
        <f>AC292*AE292*V292/AF292 / AI773</f>
        <v>0</v>
      </c>
      <c r="AH292" s="328">
        <f>AC292*AE292*V292/AF292 / AI850</f>
        <v>0</v>
      </c>
      <c r="AI292" s="77"/>
      <c r="AJ292" s="73"/>
      <c r="AK292" s="65"/>
    </row>
    <row r="293" spans="1:37" s="30" customFormat="1" ht="12" customHeight="1" x14ac:dyDescent="0.2">
      <c r="B293" s="120">
        <v>27664</v>
      </c>
      <c r="C293" s="120" t="s">
        <v>454</v>
      </c>
      <c r="D293" s="120" t="str">
        <f>_xll.BDP(C293,$D$11)</f>
        <v>JPY</v>
      </c>
      <c r="E293" s="120" t="s">
        <v>455</v>
      </c>
      <c r="F293" s="121">
        <f>_xll.BDP(C293,$F$11)</f>
        <v>1167</v>
      </c>
      <c r="G293" s="121">
        <f>_xll.BDP(C293,$G$11)</f>
        <v>1132</v>
      </c>
      <c r="H293" s="122">
        <f t="shared" si="133"/>
        <v>-35</v>
      </c>
      <c r="I293" s="123">
        <f t="shared" si="134"/>
        <v>-2.9991431019708652</v>
      </c>
      <c r="J293" s="124">
        <v>51900</v>
      </c>
      <c r="K293" s="120" t="str">
        <f>CONCATENATE(D850,D293, " Curncy")</f>
        <v>EURJPY Curncy</v>
      </c>
      <c r="L293" s="120">
        <f>IF(D293 = D850,1,_xll.BDP(K293,$L$11))</f>
        <v>1</v>
      </c>
      <c r="M293" s="288">
        <f>IF(D293 = D850,1,_xll.BDP(K293,$M$11)*L293)</f>
        <v>128.88</v>
      </c>
      <c r="N293" s="126">
        <f t="shared" si="135"/>
        <v>-14094.506517690876</v>
      </c>
      <c r="O293" s="127">
        <f>N293 / AA773</f>
        <v>-7.4093606731264781E-5</v>
      </c>
      <c r="P293" s="301">
        <f>N293 / AA850</f>
        <v>-6.8635402383283631E-5</v>
      </c>
      <c r="Q293" s="128">
        <f t="shared" si="136"/>
        <v>455856.61080074491</v>
      </c>
      <c r="R293" s="129">
        <f>Q293 / AA773*100</f>
        <v>0.2396398937708335</v>
      </c>
      <c r="S293" s="312">
        <f>Q293 / AA850*100</f>
        <v>0.22198650142250592</v>
      </c>
      <c r="T293" s="129">
        <f t="shared" si="137"/>
        <v>0</v>
      </c>
      <c r="U293" s="312">
        <f t="shared" si="138"/>
        <v>0.2396398937708335</v>
      </c>
      <c r="V293" s="120">
        <f t="shared" si="139"/>
        <v>1</v>
      </c>
      <c r="W293" s="120">
        <v>0</v>
      </c>
      <c r="X293" s="120">
        <v>1</v>
      </c>
      <c r="Y293" s="127">
        <f t="shared" si="140"/>
        <v>0</v>
      </c>
      <c r="Z293" s="127">
        <f t="shared" si="141"/>
        <v>0</v>
      </c>
      <c r="AA293" s="74"/>
      <c r="AB293" s="130">
        <f>_xll.BDH(C293,$AB$11,$D$1,$D$1)</f>
        <v>1100</v>
      </c>
      <c r="AC293" s="130">
        <f t="shared" si="142"/>
        <v>67</v>
      </c>
      <c r="AD293" s="177">
        <f t="shared" si="143"/>
        <v>6.0909090909090908</v>
      </c>
      <c r="AE293" s="132">
        <v>51900</v>
      </c>
      <c r="AF293" s="133">
        <f>IF(D293 = D850,1,_xll.BDP(K293,$AF$11)*L293)</f>
        <v>128.84</v>
      </c>
      <c r="AG293" s="134">
        <f>AC293*AE293*V293/AF293 / AI773</f>
        <v>1.4207448688605912E-4</v>
      </c>
      <c r="AH293" s="328">
        <f>AC293*AE293*V293/AF293 / AI850</f>
        <v>1.316034989030246E-4</v>
      </c>
      <c r="AI293" s="77"/>
      <c r="AJ293" s="73"/>
      <c r="AK293" s="65"/>
    </row>
    <row r="294" spans="1:37" s="30" customFormat="1" ht="12" customHeight="1" x14ac:dyDescent="0.2">
      <c r="B294" s="120">
        <v>25585</v>
      </c>
      <c r="C294" s="120" t="s">
        <v>847</v>
      </c>
      <c r="D294" s="120" t="str">
        <f>_xll.BDP(C294,$D$11)</f>
        <v>JPY</v>
      </c>
      <c r="E294" s="120" t="s">
        <v>892</v>
      </c>
      <c r="F294" s="121">
        <f>_xll.BDP(C294,$F$11)</f>
        <v>18875</v>
      </c>
      <c r="G294" s="121">
        <f>_xll.BDP(C294,$G$11)</f>
        <v>18510</v>
      </c>
      <c r="H294" s="122">
        <f t="shared" si="133"/>
        <v>-365</v>
      </c>
      <c r="I294" s="123">
        <f t="shared" si="134"/>
        <v>-1.933774834437086</v>
      </c>
      <c r="J294" s="124">
        <v>0</v>
      </c>
      <c r="K294" s="120" t="str">
        <f>CONCATENATE(D850,D294, " Curncy")</f>
        <v>EURJPY Curncy</v>
      </c>
      <c r="L294" s="120">
        <f>IF(D294 = D850,1,_xll.BDP(K294,$L$11))</f>
        <v>1</v>
      </c>
      <c r="M294" s="288">
        <f>IF(D294 = D850,1,_xll.BDP(K294,$M$11)*L294)</f>
        <v>128.88</v>
      </c>
      <c r="N294" s="126">
        <f t="shared" si="135"/>
        <v>0</v>
      </c>
      <c r="O294" s="127">
        <f>N294 / AA773</f>
        <v>0</v>
      </c>
      <c r="P294" s="301">
        <f>N294 / AA850</f>
        <v>0</v>
      </c>
      <c r="Q294" s="128">
        <f t="shared" si="136"/>
        <v>0</v>
      </c>
      <c r="R294" s="129">
        <f>Q294 / AA773*100</f>
        <v>0</v>
      </c>
      <c r="S294" s="312">
        <f>Q294 / AA850*100</f>
        <v>0</v>
      </c>
      <c r="T294" s="129">
        <f t="shared" si="137"/>
        <v>0</v>
      </c>
      <c r="U294" s="312">
        <f t="shared" si="138"/>
        <v>0</v>
      </c>
      <c r="V294" s="120">
        <f t="shared" si="139"/>
        <v>1</v>
      </c>
      <c r="W294" s="120">
        <v>0</v>
      </c>
      <c r="X294" s="120">
        <v>1</v>
      </c>
      <c r="Y294" s="127">
        <f t="shared" si="140"/>
        <v>0</v>
      </c>
      <c r="Z294" s="127">
        <f t="shared" si="141"/>
        <v>0</v>
      </c>
      <c r="AA294" s="74"/>
      <c r="AB294" s="130">
        <f>_xll.BDH(C294,$AB$11,$D$1,$D$1)</f>
        <v>18185</v>
      </c>
      <c r="AC294" s="130">
        <f t="shared" si="142"/>
        <v>690</v>
      </c>
      <c r="AD294" s="177">
        <f t="shared" si="143"/>
        <v>3.7943359912015397</v>
      </c>
      <c r="AE294" s="132">
        <v>0</v>
      </c>
      <c r="AF294" s="133">
        <f>IF(D294 = D850,1,_xll.BDP(K294,$AF$11)*L294)</f>
        <v>128.84</v>
      </c>
      <c r="AG294" s="134">
        <f>AC294*AE294*V294/AF294 / AI773</f>
        <v>0</v>
      </c>
      <c r="AH294" s="328">
        <f>AC294*AE294*V294/AF294 / AI850</f>
        <v>0</v>
      </c>
      <c r="AI294" s="77"/>
      <c r="AJ294" s="73"/>
      <c r="AK294" s="65"/>
    </row>
    <row r="295" spans="1:37" s="30" customFormat="1" ht="12" customHeight="1" x14ac:dyDescent="0.2">
      <c r="B295" s="120">
        <v>18611</v>
      </c>
      <c r="C295" s="120" t="s">
        <v>848</v>
      </c>
      <c r="D295" s="120" t="str">
        <f>_xll.BDP(C295,$D$11)</f>
        <v>JPY</v>
      </c>
      <c r="E295" s="120" t="s">
        <v>893</v>
      </c>
      <c r="F295" s="121">
        <f>_xll.BDP(C295,$F$11)</f>
        <v>6290</v>
      </c>
      <c r="G295" s="121">
        <f>_xll.BDP(C295,$G$11)</f>
        <v>6210</v>
      </c>
      <c r="H295" s="122">
        <f t="shared" si="133"/>
        <v>-80</v>
      </c>
      <c r="I295" s="123">
        <f t="shared" si="134"/>
        <v>-1.2718600953895072</v>
      </c>
      <c r="J295" s="124">
        <v>0</v>
      </c>
      <c r="K295" s="120" t="str">
        <f>CONCATENATE(D850,D295, " Curncy")</f>
        <v>EURJPY Curncy</v>
      </c>
      <c r="L295" s="120">
        <f>IF(D295 = D850,1,_xll.BDP(K295,$L$11))</f>
        <v>1</v>
      </c>
      <c r="M295" s="288">
        <f>IF(D295 = D850,1,_xll.BDP(K295,$M$11)*L295)</f>
        <v>128.88</v>
      </c>
      <c r="N295" s="126">
        <f t="shared" si="135"/>
        <v>0</v>
      </c>
      <c r="O295" s="127">
        <f>N295 / AA773</f>
        <v>0</v>
      </c>
      <c r="P295" s="301">
        <f>N295 / AA850</f>
        <v>0</v>
      </c>
      <c r="Q295" s="128">
        <f t="shared" si="136"/>
        <v>0</v>
      </c>
      <c r="R295" s="129">
        <f>Q295 / AA773*100</f>
        <v>0</v>
      </c>
      <c r="S295" s="312">
        <f>Q295 / AA850*100</f>
        <v>0</v>
      </c>
      <c r="T295" s="129">
        <f t="shared" si="137"/>
        <v>0</v>
      </c>
      <c r="U295" s="312">
        <f t="shared" si="138"/>
        <v>0</v>
      </c>
      <c r="V295" s="120">
        <f t="shared" si="139"/>
        <v>1</v>
      </c>
      <c r="W295" s="120">
        <v>0</v>
      </c>
      <c r="X295" s="120">
        <v>1</v>
      </c>
      <c r="Y295" s="127">
        <f t="shared" si="140"/>
        <v>0</v>
      </c>
      <c r="Z295" s="127">
        <f t="shared" si="141"/>
        <v>0</v>
      </c>
      <c r="AA295" s="74"/>
      <c r="AB295" s="130">
        <f>_xll.BDH(C295,$AB$11,$D$1,$D$1)</f>
        <v>6070</v>
      </c>
      <c r="AC295" s="130">
        <f t="shared" si="142"/>
        <v>220</v>
      </c>
      <c r="AD295" s="177">
        <f t="shared" si="143"/>
        <v>3.6243822075782535</v>
      </c>
      <c r="AE295" s="132">
        <v>0</v>
      </c>
      <c r="AF295" s="133">
        <f>IF(D295 = D850,1,_xll.BDP(K295,$AF$11)*L295)</f>
        <v>128.84</v>
      </c>
      <c r="AG295" s="134">
        <f>AC295*AE295*V295/AF295 / AI773</f>
        <v>0</v>
      </c>
      <c r="AH295" s="328">
        <f>AC295*AE295*V295/AF295 / AI850</f>
        <v>0</v>
      </c>
      <c r="AI295" s="77"/>
      <c r="AJ295" s="73"/>
      <c r="AK295" s="65"/>
    </row>
    <row r="296" spans="1:37" s="30" customFormat="1" ht="12" customHeight="1" x14ac:dyDescent="0.2">
      <c r="B296" s="120">
        <v>8555</v>
      </c>
      <c r="C296" s="120" t="s">
        <v>849</v>
      </c>
      <c r="D296" s="120" t="str">
        <f>_xll.BDP(C296,$D$11)</f>
        <v>JPY</v>
      </c>
      <c r="E296" s="120" t="s">
        <v>894</v>
      </c>
      <c r="F296" s="121">
        <f>_xll.BDP(C296,$F$11)</f>
        <v>6930</v>
      </c>
      <c r="G296" s="121">
        <f>_xll.BDP(C296,$G$11)</f>
        <v>6816</v>
      </c>
      <c r="H296" s="122">
        <f t="shared" si="133"/>
        <v>-114</v>
      </c>
      <c r="I296" s="123">
        <f t="shared" si="134"/>
        <v>-1.6450216450216451</v>
      </c>
      <c r="J296" s="124">
        <v>0</v>
      </c>
      <c r="K296" s="120" t="str">
        <f>CONCATENATE(D850,D296, " Curncy")</f>
        <v>EURJPY Curncy</v>
      </c>
      <c r="L296" s="120">
        <f>IF(D296 = D850,1,_xll.BDP(K296,$L$11))</f>
        <v>1</v>
      </c>
      <c r="M296" s="288">
        <f>IF(D296 = D850,1,_xll.BDP(K296,$M$11)*L296)</f>
        <v>128.88</v>
      </c>
      <c r="N296" s="126">
        <f t="shared" si="135"/>
        <v>0</v>
      </c>
      <c r="O296" s="127">
        <f>N296 / AA773</f>
        <v>0</v>
      </c>
      <c r="P296" s="301">
        <f>N296 / AA850</f>
        <v>0</v>
      </c>
      <c r="Q296" s="128">
        <f t="shared" si="136"/>
        <v>0</v>
      </c>
      <c r="R296" s="129">
        <f>Q296 / AA773*100</f>
        <v>0</v>
      </c>
      <c r="S296" s="312">
        <f>Q296 / AA850*100</f>
        <v>0</v>
      </c>
      <c r="T296" s="129">
        <f t="shared" si="137"/>
        <v>0</v>
      </c>
      <c r="U296" s="312">
        <f t="shared" si="138"/>
        <v>0</v>
      </c>
      <c r="V296" s="120">
        <f t="shared" si="139"/>
        <v>1</v>
      </c>
      <c r="W296" s="120">
        <v>0</v>
      </c>
      <c r="X296" s="120">
        <v>1</v>
      </c>
      <c r="Y296" s="127">
        <f t="shared" si="140"/>
        <v>0</v>
      </c>
      <c r="Z296" s="127">
        <f t="shared" si="141"/>
        <v>0</v>
      </c>
      <c r="AA296" s="74"/>
      <c r="AB296" s="130">
        <f>_xll.BDH(C296,$AB$11,$D$1,$D$1)</f>
        <v>6805</v>
      </c>
      <c r="AC296" s="130">
        <f t="shared" si="142"/>
        <v>125</v>
      </c>
      <c r="AD296" s="177">
        <f t="shared" si="143"/>
        <v>1.8368846436443791</v>
      </c>
      <c r="AE296" s="132">
        <v>0</v>
      </c>
      <c r="AF296" s="133">
        <f>IF(D296 = D850,1,_xll.BDP(K296,$AF$11)*L296)</f>
        <v>128.84</v>
      </c>
      <c r="AG296" s="134">
        <f>AC296*AE296*V296/AF296 / AI773</f>
        <v>0</v>
      </c>
      <c r="AH296" s="328">
        <f>AC296*AE296*V296/AF296 / AI850</f>
        <v>0</v>
      </c>
      <c r="AI296" s="77"/>
      <c r="AJ296" s="73"/>
      <c r="AK296" s="65"/>
    </row>
    <row r="297" spans="1:37" s="30" customFormat="1" ht="12" customHeight="1" x14ac:dyDescent="0.2">
      <c r="B297" s="120">
        <v>27477</v>
      </c>
      <c r="C297" s="120" t="s">
        <v>850</v>
      </c>
      <c r="D297" s="120" t="str">
        <f>_xll.BDP(C297,$D$11)</f>
        <v>JPY</v>
      </c>
      <c r="E297" s="120" t="s">
        <v>895</v>
      </c>
      <c r="F297" s="121">
        <f>_xll.BDP(C297,$F$11)</f>
        <v>2827</v>
      </c>
      <c r="G297" s="121">
        <f>_xll.BDP(C297,$G$11)</f>
        <v>2781</v>
      </c>
      <c r="H297" s="122">
        <f t="shared" si="133"/>
        <v>-46</v>
      </c>
      <c r="I297" s="123">
        <f t="shared" si="134"/>
        <v>-1.6271666077113549</v>
      </c>
      <c r="J297" s="124">
        <v>0</v>
      </c>
      <c r="K297" s="120" t="str">
        <f>CONCATENATE(D850,D297, " Curncy")</f>
        <v>EURJPY Curncy</v>
      </c>
      <c r="L297" s="120">
        <f>IF(D297 = D850,1,_xll.BDP(K297,$L$11))</f>
        <v>1</v>
      </c>
      <c r="M297" s="288">
        <f>IF(D297 = D850,1,_xll.BDP(K297,$M$11)*L297)</f>
        <v>128.88</v>
      </c>
      <c r="N297" s="126">
        <f t="shared" si="135"/>
        <v>0</v>
      </c>
      <c r="O297" s="127">
        <f>N297 / AA773</f>
        <v>0</v>
      </c>
      <c r="P297" s="301">
        <f>N297 / AA850</f>
        <v>0</v>
      </c>
      <c r="Q297" s="128">
        <f t="shared" si="136"/>
        <v>0</v>
      </c>
      <c r="R297" s="129">
        <f>Q297 / AA773*100</f>
        <v>0</v>
      </c>
      <c r="S297" s="312">
        <f>Q297 / AA850*100</f>
        <v>0</v>
      </c>
      <c r="T297" s="129">
        <f t="shared" si="137"/>
        <v>0</v>
      </c>
      <c r="U297" s="312">
        <f t="shared" si="138"/>
        <v>0</v>
      </c>
      <c r="V297" s="120">
        <f t="shared" si="139"/>
        <v>1</v>
      </c>
      <c r="W297" s="120">
        <v>0</v>
      </c>
      <c r="X297" s="120">
        <v>1</v>
      </c>
      <c r="Y297" s="127">
        <f t="shared" si="140"/>
        <v>0</v>
      </c>
      <c r="Z297" s="127">
        <f t="shared" si="141"/>
        <v>0</v>
      </c>
      <c r="AA297" s="74"/>
      <c r="AB297" s="130">
        <f>_xll.BDH(C297,$AB$11,$D$1,$D$1)</f>
        <v>2729</v>
      </c>
      <c r="AC297" s="130">
        <f t="shared" si="142"/>
        <v>98</v>
      </c>
      <c r="AD297" s="177">
        <f t="shared" si="143"/>
        <v>3.5910589959692194</v>
      </c>
      <c r="AE297" s="132">
        <v>0</v>
      </c>
      <c r="AF297" s="133">
        <f>IF(D297 = D850,1,_xll.BDP(K297,$AF$11)*L297)</f>
        <v>128.84</v>
      </c>
      <c r="AG297" s="134">
        <f>AC297*AE297*V297/AF297 / AI773</f>
        <v>0</v>
      </c>
      <c r="AH297" s="328">
        <f>AC297*AE297*V297/AF297 / AI850</f>
        <v>0</v>
      </c>
      <c r="AI297" s="77"/>
      <c r="AJ297" s="73"/>
      <c r="AK297" s="65"/>
    </row>
    <row r="298" spans="1:37" s="30" customFormat="1" ht="12" customHeight="1" x14ac:dyDescent="0.2">
      <c r="B298" s="120">
        <v>23869</v>
      </c>
      <c r="C298" s="120" t="s">
        <v>852</v>
      </c>
      <c r="D298" s="120" t="str">
        <f>_xll.BDP(C298,$D$11)</f>
        <v>JPY</v>
      </c>
      <c r="E298" s="120" t="s">
        <v>897</v>
      </c>
      <c r="F298" s="121">
        <f>_xll.BDP(C298,$F$11)</f>
        <v>382</v>
      </c>
      <c r="G298" s="121">
        <f>_xll.BDP(C298,$G$11)</f>
        <v>379</v>
      </c>
      <c r="H298" s="122">
        <f t="shared" si="133"/>
        <v>-3</v>
      </c>
      <c r="I298" s="123">
        <f t="shared" si="134"/>
        <v>-0.78534031413612559</v>
      </c>
      <c r="J298" s="124">
        <v>0</v>
      </c>
      <c r="K298" s="120" t="str">
        <f>CONCATENATE(D850,D298, " Curncy")</f>
        <v>EURJPY Curncy</v>
      </c>
      <c r="L298" s="120">
        <f>IF(D298 = D850,1,_xll.BDP(K298,$L$11))</f>
        <v>1</v>
      </c>
      <c r="M298" s="288">
        <f>IF(D298 = D850,1,_xll.BDP(K298,$M$11)*L298)</f>
        <v>128.88</v>
      </c>
      <c r="N298" s="126">
        <f t="shared" si="135"/>
        <v>0</v>
      </c>
      <c r="O298" s="127">
        <f>N298 / AA773</f>
        <v>0</v>
      </c>
      <c r="P298" s="301">
        <f>N298 / AA850</f>
        <v>0</v>
      </c>
      <c r="Q298" s="128">
        <f t="shared" si="136"/>
        <v>0</v>
      </c>
      <c r="R298" s="129">
        <f>Q298 / AA773*100</f>
        <v>0</v>
      </c>
      <c r="S298" s="312">
        <f>Q298 / AA850*100</f>
        <v>0</v>
      </c>
      <c r="T298" s="129">
        <f t="shared" si="137"/>
        <v>0</v>
      </c>
      <c r="U298" s="312">
        <f t="shared" si="138"/>
        <v>0</v>
      </c>
      <c r="V298" s="120">
        <f t="shared" si="139"/>
        <v>1</v>
      </c>
      <c r="W298" s="120">
        <v>0</v>
      </c>
      <c r="X298" s="120">
        <v>1</v>
      </c>
      <c r="Y298" s="127">
        <f t="shared" si="140"/>
        <v>0</v>
      </c>
      <c r="Z298" s="127">
        <f t="shared" si="141"/>
        <v>0</v>
      </c>
      <c r="AA298" s="74"/>
      <c r="AB298" s="130">
        <f>_xll.BDH(C298,$AB$11,$D$1,$D$1)</f>
        <v>400</v>
      </c>
      <c r="AC298" s="130">
        <f t="shared" si="142"/>
        <v>-18</v>
      </c>
      <c r="AD298" s="177">
        <f t="shared" si="143"/>
        <v>-4.5</v>
      </c>
      <c r="AE298" s="132">
        <v>0</v>
      </c>
      <c r="AF298" s="133">
        <f>IF(D298 = D850,1,_xll.BDP(K298,$AF$11)*L298)</f>
        <v>128.84</v>
      </c>
      <c r="AG298" s="134">
        <f>AC298*AE298*V298/AF298 / AI773</f>
        <v>0</v>
      </c>
      <c r="AH298" s="328">
        <f>AC298*AE298*V298/AF298 / AI850</f>
        <v>0</v>
      </c>
      <c r="AI298" s="77"/>
      <c r="AJ298" s="73"/>
      <c r="AK298" s="65"/>
    </row>
    <row r="299" spans="1:37" s="30" customFormat="1" ht="12" customHeight="1" x14ac:dyDescent="0.2">
      <c r="B299" s="120">
        <v>25621</v>
      </c>
      <c r="C299" s="120" t="s">
        <v>853</v>
      </c>
      <c r="D299" s="120" t="str">
        <f>_xll.BDP(C299,$D$11)</f>
        <v>JPY</v>
      </c>
      <c r="E299" s="120" t="s">
        <v>898</v>
      </c>
      <c r="F299" s="121">
        <f>_xll.BDP(C299,$F$11)</f>
        <v>3304</v>
      </c>
      <c r="G299" s="121">
        <f>_xll.BDP(C299,$G$11)</f>
        <v>3269</v>
      </c>
      <c r="H299" s="122">
        <f t="shared" si="133"/>
        <v>-35</v>
      </c>
      <c r="I299" s="123">
        <f t="shared" si="134"/>
        <v>-1.0593220338983049</v>
      </c>
      <c r="J299" s="124">
        <v>0</v>
      </c>
      <c r="K299" s="120" t="str">
        <f>CONCATENATE(D850,D299, " Curncy")</f>
        <v>EURJPY Curncy</v>
      </c>
      <c r="L299" s="120">
        <f>IF(D299 = D850,1,_xll.BDP(K299,$L$11))</f>
        <v>1</v>
      </c>
      <c r="M299" s="288">
        <f>IF(D299 = D850,1,_xll.BDP(K299,$M$11)*L299)</f>
        <v>128.88</v>
      </c>
      <c r="N299" s="126">
        <f t="shared" si="135"/>
        <v>0</v>
      </c>
      <c r="O299" s="127">
        <f>N299 / AA773</f>
        <v>0</v>
      </c>
      <c r="P299" s="301">
        <f>N299 / AA850</f>
        <v>0</v>
      </c>
      <c r="Q299" s="128">
        <f t="shared" si="136"/>
        <v>0</v>
      </c>
      <c r="R299" s="129">
        <f>Q299 / AA773*100</f>
        <v>0</v>
      </c>
      <c r="S299" s="312">
        <f>Q299 / AA850*100</f>
        <v>0</v>
      </c>
      <c r="T299" s="129">
        <f t="shared" si="137"/>
        <v>0</v>
      </c>
      <c r="U299" s="312">
        <f t="shared" si="138"/>
        <v>0</v>
      </c>
      <c r="V299" s="120">
        <f t="shared" si="139"/>
        <v>1</v>
      </c>
      <c r="W299" s="120">
        <v>0</v>
      </c>
      <c r="X299" s="120">
        <v>1</v>
      </c>
      <c r="Y299" s="127">
        <f t="shared" si="140"/>
        <v>0</v>
      </c>
      <c r="Z299" s="127">
        <f t="shared" si="141"/>
        <v>0</v>
      </c>
      <c r="AA299" s="74"/>
      <c r="AB299" s="130">
        <f>_xll.BDH(C299,$AB$11,$D$1,$D$1)</f>
        <v>3205</v>
      </c>
      <c r="AC299" s="130">
        <f t="shared" si="142"/>
        <v>99</v>
      </c>
      <c r="AD299" s="177">
        <f t="shared" si="143"/>
        <v>3.0889235569422779</v>
      </c>
      <c r="AE299" s="132">
        <v>0</v>
      </c>
      <c r="AF299" s="133">
        <f>IF(D299 = D850,1,_xll.BDP(K299,$AF$11)*L299)</f>
        <v>128.84</v>
      </c>
      <c r="AG299" s="134">
        <f>AC299*AE299*V299/AF299 / AI773</f>
        <v>0</v>
      </c>
      <c r="AH299" s="328">
        <f>AC299*AE299*V299/AF299 / AI850</f>
        <v>0</v>
      </c>
      <c r="AI299" s="77"/>
      <c r="AJ299" s="73"/>
      <c r="AK299" s="65"/>
    </row>
    <row r="300" spans="1:37" ht="12" customHeight="1" x14ac:dyDescent="0.2">
      <c r="A300" s="229" t="s">
        <v>282</v>
      </c>
      <c r="B300" s="229"/>
      <c r="C300" s="229"/>
      <c r="D300" s="229"/>
      <c r="E300" s="229" t="s">
        <v>22</v>
      </c>
      <c r="F300" s="230"/>
      <c r="G300" s="230"/>
      <c r="H300" s="231"/>
      <c r="I300" s="232"/>
      <c r="J300" s="233"/>
      <c r="K300" s="229"/>
      <c r="L300" s="229"/>
      <c r="M300" s="292"/>
      <c r="N300" s="234">
        <f xml:space="preserve"> SUM(N246:N299)</f>
        <v>-416552.46741154569</v>
      </c>
      <c r="O300" s="235">
        <f xml:space="preserve"> SUM(O246:O299)</f>
        <v>-2.1897804413790523E-3</v>
      </c>
      <c r="P300" s="305">
        <f xml:space="preserve"> SUM(P246:P299)</f>
        <v>-2.0284673449656229E-3</v>
      </c>
      <c r="Q300" s="236">
        <f xml:space="preserve"> SUM(Q246:Q299)</f>
        <v>26029681.564245809</v>
      </c>
      <c r="R300" s="237">
        <f xml:space="preserve"> SUM(R246:R299)</f>
        <v>13.683579391307793</v>
      </c>
      <c r="S300" s="315">
        <f xml:space="preserve"> SUM(S246:S299)</f>
        <v>12.675560267600238</v>
      </c>
      <c r="T300" s="237">
        <f xml:space="preserve"> SUM(T246:T299)</f>
        <v>-0.63674344714636621</v>
      </c>
      <c r="U300" s="315">
        <f xml:space="preserve"> SUM(U246:U299)</f>
        <v>14.320322838454159</v>
      </c>
      <c r="V300" s="229"/>
      <c r="W300" s="229"/>
      <c r="X300" s="229"/>
      <c r="Y300" s="238">
        <f xml:space="preserve"> SUM(Y246:Y299)</f>
        <v>2.0210117248767892E-4</v>
      </c>
      <c r="Z300" s="238">
        <f xml:space="preserve"> SUM(Z246:Z299)</f>
        <v>0</v>
      </c>
      <c r="AA300" s="229"/>
      <c r="AB300" s="239"/>
      <c r="AC300" s="239"/>
      <c r="AD300" s="240"/>
      <c r="AE300" s="241"/>
      <c r="AF300" s="242"/>
      <c r="AG300" s="243">
        <f xml:space="preserve"> SUM(AG246:AG299)</f>
        <v>6.5080577016968658E-3</v>
      </c>
      <c r="AH300" s="331">
        <f xml:space="preserve"> SUM(AH246:AH299)</f>
        <v>6.0284093462393907E-3</v>
      </c>
      <c r="AI300" s="257"/>
      <c r="AJ300" s="73"/>
      <c r="AK300" s="65"/>
    </row>
    <row r="301" spans="1:37" ht="12" customHeight="1" x14ac:dyDescent="0.2">
      <c r="C301" s="84"/>
      <c r="D301" s="5"/>
      <c r="E301" s="5"/>
      <c r="F301" s="22"/>
      <c r="G301" s="22"/>
      <c r="H301" s="25"/>
      <c r="I301" s="41"/>
      <c r="J301" s="19"/>
      <c r="K301" s="31"/>
      <c r="L301" s="23"/>
      <c r="M301" s="287"/>
      <c r="N301" s="92"/>
      <c r="O301" s="108"/>
      <c r="P301" s="300"/>
      <c r="Q301" s="28"/>
      <c r="R301" s="43"/>
      <c r="S301" s="317"/>
      <c r="T301" s="160"/>
      <c r="U301" s="324"/>
      <c r="V301" s="24"/>
      <c r="W301" s="1"/>
      <c r="X301" s="1"/>
      <c r="Y301" s="53"/>
      <c r="Z301" s="53"/>
      <c r="AA301" s="74"/>
      <c r="AB301" s="69"/>
      <c r="AC301" s="67"/>
      <c r="AD301" s="58"/>
      <c r="AE301" s="59"/>
      <c r="AF301" s="61"/>
      <c r="AG301" s="72"/>
      <c r="AH301" s="327"/>
      <c r="AI301" s="77"/>
      <c r="AJ301" s="73"/>
      <c r="AK301" s="65"/>
    </row>
    <row r="302" spans="1:37" s="30" customFormat="1" ht="12" customHeight="1" x14ac:dyDescent="0.2">
      <c r="B302" s="120">
        <v>112</v>
      </c>
      <c r="C302" s="120" t="s">
        <v>152</v>
      </c>
      <c r="D302" s="120" t="str">
        <f>_xll.BDP(C302,$D$11)</f>
        <v>EUR</v>
      </c>
      <c r="E302" s="120" t="s">
        <v>379</v>
      </c>
      <c r="F302" s="121">
        <f>_xll.BDP(C302,$F$11)</f>
        <v>5.1660000000000004</v>
      </c>
      <c r="G302" s="121">
        <f>_xll.BDP(C302,$G$11)</f>
        <v>5.2460000000000004</v>
      </c>
      <c r="H302" s="122">
        <f t="shared" ref="H302:H314" si="144">IF(OR(OR(G302="#N/A N/A",G302="#N/A Real Time"),OR(F302="#N/A N/A",F302="#N/A Real Time")),0,  G302 - F302)</f>
        <v>8.0000000000000071E-2</v>
      </c>
      <c r="I302" s="123">
        <f t="shared" ref="I302:I314" si="145">IF(OR(F302=0,F302="#N/A N/A"),0,H302 / F302*100)</f>
        <v>1.5485869144405742</v>
      </c>
      <c r="J302" s="124">
        <v>-280979</v>
      </c>
      <c r="K302" s="120" t="str">
        <f>CONCATENATE(D850,D302, " Curncy")</f>
        <v>EUREUR Curncy</v>
      </c>
      <c r="L302" s="120">
        <f>IF(D302 = D850,1,_xll.BDP(K302,$L$11))</f>
        <v>1</v>
      </c>
      <c r="M302" s="288">
        <f>IF(D302 = D850,1,_xll.BDP(K302,$M$11)*L302)</f>
        <v>1</v>
      </c>
      <c r="N302" s="126">
        <f t="shared" ref="N302:N314" si="146">H302*J302*V302/M302</f>
        <v>-22478.320000000022</v>
      </c>
      <c r="O302" s="127">
        <f>N302 / AA773</f>
        <v>-1.1816659206684922E-4</v>
      </c>
      <c r="P302" s="301">
        <f>N302 / AA850</f>
        <v>-1.0946169248023975E-4</v>
      </c>
      <c r="Q302" s="128">
        <f t="shared" ref="Q302:Q314" si="147">IF(J302=0,0,G302*J302*V302/M302)</f>
        <v>-1474015.834</v>
      </c>
      <c r="R302" s="129">
        <f>Q302 / AA773*100</f>
        <v>-0.77487742747836308</v>
      </c>
      <c r="S302" s="312">
        <f>Q302 / AA850*100</f>
        <v>-0.71779504843917152</v>
      </c>
      <c r="T302" s="129">
        <f t="shared" ref="T302:T314" si="148">IF(S302&lt;0,R302,0)</f>
        <v>-0.77487742747836308</v>
      </c>
      <c r="U302" s="312">
        <f t="shared" ref="U302:U314" si="149">IF(S302&gt;0,R302,0)</f>
        <v>0</v>
      </c>
      <c r="V302" s="120">
        <f t="shared" ref="V302:V314" si="150">IF(EXACT(D302,UPPER(D302)),1,0.01)/X302</f>
        <v>1</v>
      </c>
      <c r="W302" s="120">
        <v>0</v>
      </c>
      <c r="X302" s="120">
        <v>1</v>
      </c>
      <c r="Y302" s="127">
        <f t="shared" ref="Y302:Y314" si="151">IF(AND(S302&lt;0,O302&gt;0),O302,0)</f>
        <v>0</v>
      </c>
      <c r="Z302" s="127">
        <f t="shared" ref="Z302:Z314" si="152">IF(AND(S302&gt;0,O302&gt;0),O302,0)</f>
        <v>0</v>
      </c>
      <c r="AA302" s="74"/>
      <c r="AB302" s="130">
        <f>_xll.BDH(C302,$AB$11,$D$1,$D$1)</f>
        <v>5.4059999999999997</v>
      </c>
      <c r="AC302" s="130">
        <f t="shared" ref="AC302:AC314" si="153">IF(OR(OR(F302="#N/A N/A",F302="#N/A Real Time"),OR(AB302="#N/A N/A",AB302="#N/A Real Time")),0,  F302 - AB302)</f>
        <v>-0.23999999999999932</v>
      </c>
      <c r="AD302" s="177">
        <f t="shared" ref="AD302:AD314" si="154">IF(OR(AB302=0,AB302="#N/A N/A"),0,AC302 / AB302*100)</f>
        <v>-4.4395116537180783</v>
      </c>
      <c r="AE302" s="132">
        <v>-280979</v>
      </c>
      <c r="AF302" s="133">
        <f>IF(D302 = D850,1,_xll.BDP(K302,$AF$11)*L302)</f>
        <v>1</v>
      </c>
      <c r="AG302" s="134">
        <f>AC302*AE302*V302/AF302 / AI773</f>
        <v>3.5498479881201954E-4</v>
      </c>
      <c r="AH302" s="328">
        <f>AC302*AE302*V302/AF302 / AI850</f>
        <v>3.288221735301026E-4</v>
      </c>
      <c r="AI302" s="77"/>
      <c r="AJ302" s="73"/>
      <c r="AK302" s="65"/>
    </row>
    <row r="303" spans="1:37" s="30" customFormat="1" ht="12" customHeight="1" x14ac:dyDescent="0.2">
      <c r="B303" s="120">
        <v>3170</v>
      </c>
      <c r="C303" s="120" t="s">
        <v>743</v>
      </c>
      <c r="D303" s="120" t="str">
        <f>_xll.BDP(C303,$D$11)</f>
        <v>EUR</v>
      </c>
      <c r="E303" s="120" t="s">
        <v>775</v>
      </c>
      <c r="F303" s="121">
        <f>_xll.BDP(C303,$F$11)</f>
        <v>38.72</v>
      </c>
      <c r="G303" s="121">
        <f>_xll.BDP(C303,$G$11)</f>
        <v>38.72</v>
      </c>
      <c r="H303" s="122">
        <f t="shared" si="144"/>
        <v>0</v>
      </c>
      <c r="I303" s="123">
        <f t="shared" si="145"/>
        <v>0</v>
      </c>
      <c r="J303" s="124">
        <v>0</v>
      </c>
      <c r="K303" s="120" t="str">
        <f>CONCATENATE(D850,D303, " Curncy")</f>
        <v>EUREUR Curncy</v>
      </c>
      <c r="L303" s="120">
        <f>IF(D303 = D850,1,_xll.BDP(K303,$L$11))</f>
        <v>1</v>
      </c>
      <c r="M303" s="288">
        <f>IF(D303 = D850,1,_xll.BDP(K303,$M$11)*L303)</f>
        <v>1</v>
      </c>
      <c r="N303" s="126">
        <f t="shared" si="146"/>
        <v>0</v>
      </c>
      <c r="O303" s="127">
        <f>N303 / AA773</f>
        <v>0</v>
      </c>
      <c r="P303" s="301">
        <f>N303 / AA850</f>
        <v>0</v>
      </c>
      <c r="Q303" s="128">
        <f t="shared" si="147"/>
        <v>0</v>
      </c>
      <c r="R303" s="129">
        <f>Q303 / AA773*100</f>
        <v>0</v>
      </c>
      <c r="S303" s="312">
        <f>Q303 / AA850*100</f>
        <v>0</v>
      </c>
      <c r="T303" s="129">
        <f t="shared" si="148"/>
        <v>0</v>
      </c>
      <c r="U303" s="312">
        <f t="shared" si="149"/>
        <v>0</v>
      </c>
      <c r="V303" s="120">
        <f t="shared" si="150"/>
        <v>1</v>
      </c>
      <c r="W303" s="120">
        <v>0</v>
      </c>
      <c r="X303" s="120">
        <v>1</v>
      </c>
      <c r="Y303" s="127">
        <f t="shared" si="151"/>
        <v>0</v>
      </c>
      <c r="Z303" s="127">
        <f t="shared" si="152"/>
        <v>0</v>
      </c>
      <c r="AA303" s="74"/>
      <c r="AB303" s="130">
        <f>_xll.BDH(C303,$AB$11,$D$1,$D$1)</f>
        <v>40.869999999999997</v>
      </c>
      <c r="AC303" s="130">
        <f t="shared" si="153"/>
        <v>-2.1499999999999986</v>
      </c>
      <c r="AD303" s="177">
        <f t="shared" si="154"/>
        <v>-5.2605823342304836</v>
      </c>
      <c r="AE303" s="132">
        <v>0</v>
      </c>
      <c r="AF303" s="133">
        <f>IF(D303 = D850,1,_xll.BDP(K303,$AF$11)*L303)</f>
        <v>1</v>
      </c>
      <c r="AG303" s="134">
        <f>AC303*AE303*V303/AF303 / AI773</f>
        <v>0</v>
      </c>
      <c r="AH303" s="328">
        <f>AC303*AE303*V303/AF303 / AI850</f>
        <v>0</v>
      </c>
      <c r="AI303" s="77"/>
      <c r="AJ303" s="73"/>
      <c r="AK303" s="65"/>
    </row>
    <row r="304" spans="1:37" s="30" customFormat="1" ht="12" customHeight="1" x14ac:dyDescent="0.2">
      <c r="B304" s="120">
        <v>2011</v>
      </c>
      <c r="C304" s="120" t="s">
        <v>151</v>
      </c>
      <c r="D304" s="120" t="str">
        <f>_xll.BDP(C304,$D$11)</f>
        <v>EUR</v>
      </c>
      <c r="E304" s="120" t="s">
        <v>378</v>
      </c>
      <c r="F304" s="121">
        <f>_xll.BDP(C304,$F$11)</f>
        <v>25.94</v>
      </c>
      <c r="G304" s="121">
        <f>_xll.BDP(C304,$G$11)</f>
        <v>25.96</v>
      </c>
      <c r="H304" s="122">
        <f t="shared" si="144"/>
        <v>1.9999999999999574E-2</v>
      </c>
      <c r="I304" s="123">
        <f t="shared" si="145"/>
        <v>7.7101002313028424E-2</v>
      </c>
      <c r="J304" s="124">
        <v>-92400</v>
      </c>
      <c r="K304" s="120" t="str">
        <f>CONCATENATE(D850,D304, " Curncy")</f>
        <v>EUREUR Curncy</v>
      </c>
      <c r="L304" s="120">
        <f>IF(D304 = D850,1,_xll.BDP(K304,$L$11))</f>
        <v>1</v>
      </c>
      <c r="M304" s="288">
        <f>IF(D304 = D850,1,_xll.BDP(K304,$M$11)*L304)</f>
        <v>1</v>
      </c>
      <c r="N304" s="126">
        <f t="shared" si="146"/>
        <v>-1847.9999999999607</v>
      </c>
      <c r="O304" s="127">
        <f>N304 / AA773</f>
        <v>-9.7147768222684126E-6</v>
      </c>
      <c r="P304" s="301">
        <f>N304 / AA850</f>
        <v>-8.999124832437591E-6</v>
      </c>
      <c r="Q304" s="128">
        <f t="shared" si="147"/>
        <v>-2398704</v>
      </c>
      <c r="R304" s="129">
        <f>Q304 / AA773*100</f>
        <v>-1.2609780315304668</v>
      </c>
      <c r="S304" s="312">
        <f>Q304 / AA850*100</f>
        <v>-1.1680864032504241</v>
      </c>
      <c r="T304" s="129">
        <f t="shared" si="148"/>
        <v>-1.2609780315304668</v>
      </c>
      <c r="U304" s="312">
        <f t="shared" si="149"/>
        <v>0</v>
      </c>
      <c r="V304" s="120">
        <f t="shared" si="150"/>
        <v>1</v>
      </c>
      <c r="W304" s="120">
        <v>0</v>
      </c>
      <c r="X304" s="120">
        <v>1</v>
      </c>
      <c r="Y304" s="127">
        <f t="shared" si="151"/>
        <v>0</v>
      </c>
      <c r="Z304" s="127">
        <f t="shared" si="152"/>
        <v>0</v>
      </c>
      <c r="AA304" s="74"/>
      <c r="AB304" s="130">
        <f>_xll.BDH(C304,$AB$11,$D$1,$D$1)</f>
        <v>26.285</v>
      </c>
      <c r="AC304" s="130">
        <f t="shared" si="153"/>
        <v>-0.34499999999999886</v>
      </c>
      <c r="AD304" s="177">
        <f t="shared" si="154"/>
        <v>-1.3125356667300698</v>
      </c>
      <c r="AE304" s="132">
        <v>-92400</v>
      </c>
      <c r="AF304" s="133">
        <f>IF(D304 = D850,1,_xll.BDP(K304,$AF$11)*L304)</f>
        <v>1</v>
      </c>
      <c r="AG304" s="134">
        <f>AC304*AE304*V304/AF304 / AI773</f>
        <v>1.6780918112103204E-4</v>
      </c>
      <c r="AH304" s="328">
        <f>AC304*AE304*V304/AF304 / AI850</f>
        <v>1.5544152836737213E-4</v>
      </c>
      <c r="AI304" s="77"/>
      <c r="AJ304" s="73"/>
      <c r="AK304" s="65"/>
    </row>
    <row r="305" spans="1:37" s="30" customFormat="1" ht="12" customHeight="1" x14ac:dyDescent="0.2">
      <c r="B305" s="120">
        <v>1650</v>
      </c>
      <c r="C305" s="120" t="s">
        <v>744</v>
      </c>
      <c r="D305" s="120" t="str">
        <f>_xll.BDP(C305,$D$11)</f>
        <v>EUR</v>
      </c>
      <c r="E305" s="120" t="s">
        <v>776</v>
      </c>
      <c r="F305" s="121">
        <f>_xll.BDP(C305,$F$11)</f>
        <v>175.64</v>
      </c>
      <c r="G305" s="121">
        <f>_xll.BDP(C305,$G$11)</f>
        <v>176.98</v>
      </c>
      <c r="H305" s="122">
        <f t="shared" si="144"/>
        <v>1.3400000000000034</v>
      </c>
      <c r="I305" s="123">
        <f t="shared" si="145"/>
        <v>0.76292416306080812</v>
      </c>
      <c r="J305" s="124">
        <v>0</v>
      </c>
      <c r="K305" s="120" t="str">
        <f>CONCATENATE(D850,D305, " Curncy")</f>
        <v>EUREUR Curncy</v>
      </c>
      <c r="L305" s="120">
        <f>IF(D305 = D850,1,_xll.BDP(K305,$L$11))</f>
        <v>1</v>
      </c>
      <c r="M305" s="288">
        <f>IF(D305 = D850,1,_xll.BDP(K305,$M$11)*L305)</f>
        <v>1</v>
      </c>
      <c r="N305" s="126">
        <f t="shared" si="146"/>
        <v>0</v>
      </c>
      <c r="O305" s="127">
        <f>N305 / AA773</f>
        <v>0</v>
      </c>
      <c r="P305" s="301">
        <f>N305 / AA850</f>
        <v>0</v>
      </c>
      <c r="Q305" s="128">
        <f t="shared" si="147"/>
        <v>0</v>
      </c>
      <c r="R305" s="129">
        <f>Q305 / AA773*100</f>
        <v>0</v>
      </c>
      <c r="S305" s="312">
        <f>Q305 / AA850*100</f>
        <v>0</v>
      </c>
      <c r="T305" s="129">
        <f t="shared" si="148"/>
        <v>0</v>
      </c>
      <c r="U305" s="312">
        <f t="shared" si="149"/>
        <v>0</v>
      </c>
      <c r="V305" s="120">
        <f t="shared" si="150"/>
        <v>1</v>
      </c>
      <c r="W305" s="120">
        <v>0</v>
      </c>
      <c r="X305" s="120">
        <v>1</v>
      </c>
      <c r="Y305" s="127">
        <f t="shared" si="151"/>
        <v>0</v>
      </c>
      <c r="Z305" s="127">
        <f t="shared" si="152"/>
        <v>0</v>
      </c>
      <c r="AA305" s="74"/>
      <c r="AB305" s="130">
        <f>_xll.BDH(C305,$AB$11,$D$1,$D$1)</f>
        <v>180.05</v>
      </c>
      <c r="AC305" s="130">
        <f t="shared" si="153"/>
        <v>-4.410000000000025</v>
      </c>
      <c r="AD305" s="177">
        <f t="shared" si="154"/>
        <v>-2.449319633435171</v>
      </c>
      <c r="AE305" s="132">
        <v>0</v>
      </c>
      <c r="AF305" s="133">
        <f>IF(D305 = D850,1,_xll.BDP(K305,$AF$11)*L305)</f>
        <v>1</v>
      </c>
      <c r="AG305" s="134">
        <f>AC305*AE305*V305/AF305 / AI773</f>
        <v>0</v>
      </c>
      <c r="AH305" s="328">
        <f>AC305*AE305*V305/AF305 / AI850</f>
        <v>0</v>
      </c>
      <c r="AI305" s="77"/>
      <c r="AJ305" s="73"/>
      <c r="AK305" s="65"/>
    </row>
    <row r="306" spans="1:37" s="30" customFormat="1" ht="12" customHeight="1" x14ac:dyDescent="0.2">
      <c r="B306" s="120">
        <v>68</v>
      </c>
      <c r="C306" s="120" t="s">
        <v>745</v>
      </c>
      <c r="D306" s="120" t="str">
        <f>_xll.BDP(C306,$D$11)</f>
        <v>EUR</v>
      </c>
      <c r="E306" s="120" t="s">
        <v>777</v>
      </c>
      <c r="F306" s="121">
        <f>_xll.BDP(C306,$F$11)</f>
        <v>11.055</v>
      </c>
      <c r="G306" s="121">
        <f>_xll.BDP(C306,$G$11)</f>
        <v>11.12</v>
      </c>
      <c r="H306" s="122">
        <f t="shared" si="144"/>
        <v>6.4999999999999503E-2</v>
      </c>
      <c r="I306" s="123">
        <f t="shared" si="145"/>
        <v>0.58796924468565814</v>
      </c>
      <c r="J306" s="124">
        <v>0</v>
      </c>
      <c r="K306" s="120" t="str">
        <f>CONCATENATE(D850,D306, " Curncy")</f>
        <v>EUREUR Curncy</v>
      </c>
      <c r="L306" s="120">
        <f>IF(D306 = D850,1,_xll.BDP(K306,$L$11))</f>
        <v>1</v>
      </c>
      <c r="M306" s="288">
        <f>IF(D306 = D850,1,_xll.BDP(K306,$M$11)*L306)</f>
        <v>1</v>
      </c>
      <c r="N306" s="126">
        <f t="shared" si="146"/>
        <v>0</v>
      </c>
      <c r="O306" s="127">
        <f>N306 / AA773</f>
        <v>0</v>
      </c>
      <c r="P306" s="301">
        <f>N306 / AA850</f>
        <v>0</v>
      </c>
      <c r="Q306" s="128">
        <f t="shared" si="147"/>
        <v>0</v>
      </c>
      <c r="R306" s="129">
        <f>Q306 / AA773*100</f>
        <v>0</v>
      </c>
      <c r="S306" s="312">
        <f>Q306 / AA850*100</f>
        <v>0</v>
      </c>
      <c r="T306" s="129">
        <f t="shared" si="148"/>
        <v>0</v>
      </c>
      <c r="U306" s="312">
        <f t="shared" si="149"/>
        <v>0</v>
      </c>
      <c r="V306" s="120">
        <f t="shared" si="150"/>
        <v>1</v>
      </c>
      <c r="W306" s="120">
        <v>0</v>
      </c>
      <c r="X306" s="120">
        <v>1</v>
      </c>
      <c r="Y306" s="127">
        <f t="shared" si="151"/>
        <v>0</v>
      </c>
      <c r="Z306" s="127">
        <f t="shared" si="152"/>
        <v>0</v>
      </c>
      <c r="AA306" s="74"/>
      <c r="AB306" s="130">
        <f>_xll.BDH(C306,$AB$11,$D$1,$D$1)</f>
        <v>11.775</v>
      </c>
      <c r="AC306" s="130">
        <f t="shared" si="153"/>
        <v>-0.72000000000000064</v>
      </c>
      <c r="AD306" s="177">
        <f t="shared" si="154"/>
        <v>-6.1146496815286682</v>
      </c>
      <c r="AE306" s="132">
        <v>0</v>
      </c>
      <c r="AF306" s="133">
        <f>IF(D306 = D850,1,_xll.BDP(K306,$AF$11)*L306)</f>
        <v>1</v>
      </c>
      <c r="AG306" s="134">
        <f>AC306*AE306*V306/AF306 / AI773</f>
        <v>0</v>
      </c>
      <c r="AH306" s="328">
        <f>AC306*AE306*V306/AF306 / AI850</f>
        <v>0</v>
      </c>
      <c r="AI306" s="77"/>
      <c r="AJ306" s="73"/>
      <c r="AK306" s="65"/>
    </row>
    <row r="307" spans="1:37" s="30" customFormat="1" ht="12" customHeight="1" x14ac:dyDescent="0.2">
      <c r="B307" s="120">
        <v>2522</v>
      </c>
      <c r="C307" s="120" t="s">
        <v>746</v>
      </c>
      <c r="D307" s="120" t="str">
        <f>_xll.BDP(C307,$D$11)</f>
        <v>EUR</v>
      </c>
      <c r="E307" s="120" t="s">
        <v>778</v>
      </c>
      <c r="F307" s="121">
        <f>_xll.BDP(C307,$F$11)</f>
        <v>85.14</v>
      </c>
      <c r="G307" s="121">
        <f>_xll.BDP(C307,$G$11)</f>
        <v>85.64</v>
      </c>
      <c r="H307" s="122">
        <f t="shared" si="144"/>
        <v>0.5</v>
      </c>
      <c r="I307" s="123">
        <f t="shared" si="145"/>
        <v>0.58726802912849418</v>
      </c>
      <c r="J307" s="124">
        <v>0</v>
      </c>
      <c r="K307" s="120" t="str">
        <f>CONCATENATE(D850,D307, " Curncy")</f>
        <v>EUREUR Curncy</v>
      </c>
      <c r="L307" s="120">
        <f>IF(D307 = D850,1,_xll.BDP(K307,$L$11))</f>
        <v>1</v>
      </c>
      <c r="M307" s="288">
        <f>IF(D307 = D850,1,_xll.BDP(K307,$M$11)*L307)</f>
        <v>1</v>
      </c>
      <c r="N307" s="126">
        <f t="shared" si="146"/>
        <v>0</v>
      </c>
      <c r="O307" s="127">
        <f>N307 / AA773</f>
        <v>0</v>
      </c>
      <c r="P307" s="301">
        <f>N307 / AA850</f>
        <v>0</v>
      </c>
      <c r="Q307" s="128">
        <f t="shared" si="147"/>
        <v>0</v>
      </c>
      <c r="R307" s="129">
        <f>Q307 / AA773*100</f>
        <v>0</v>
      </c>
      <c r="S307" s="312">
        <f>Q307 / AA850*100</f>
        <v>0</v>
      </c>
      <c r="T307" s="129">
        <f t="shared" si="148"/>
        <v>0</v>
      </c>
      <c r="U307" s="312">
        <f t="shared" si="149"/>
        <v>0</v>
      </c>
      <c r="V307" s="120">
        <f t="shared" si="150"/>
        <v>1</v>
      </c>
      <c r="W307" s="120">
        <v>0</v>
      </c>
      <c r="X307" s="120">
        <v>1</v>
      </c>
      <c r="Y307" s="127">
        <f t="shared" si="151"/>
        <v>0</v>
      </c>
      <c r="Z307" s="127">
        <f t="shared" si="152"/>
        <v>0</v>
      </c>
      <c r="AA307" s="74"/>
      <c r="AB307" s="130">
        <f>_xll.BDH(C307,$AB$11,$D$1,$D$1)</f>
        <v>87.08</v>
      </c>
      <c r="AC307" s="130">
        <f t="shared" si="153"/>
        <v>-1.9399999999999977</v>
      </c>
      <c r="AD307" s="177">
        <f t="shared" si="154"/>
        <v>-2.2278364722094599</v>
      </c>
      <c r="AE307" s="132">
        <v>0</v>
      </c>
      <c r="AF307" s="133">
        <f>IF(D307 = D850,1,_xll.BDP(K307,$AF$11)*L307)</f>
        <v>1</v>
      </c>
      <c r="AG307" s="134">
        <f>AC307*AE307*V307/AF307 / AI773</f>
        <v>0</v>
      </c>
      <c r="AH307" s="328">
        <f>AC307*AE307*V307/AF307 / AI850</f>
        <v>0</v>
      </c>
      <c r="AI307" s="77"/>
      <c r="AJ307" s="73"/>
      <c r="AK307" s="65"/>
    </row>
    <row r="308" spans="1:37" s="30" customFormat="1" ht="12" customHeight="1" x14ac:dyDescent="0.2">
      <c r="B308" s="120">
        <v>63</v>
      </c>
      <c r="C308" s="120" t="s">
        <v>150</v>
      </c>
      <c r="D308" s="120" t="str">
        <f>_xll.BDP(C308,$D$11)</f>
        <v>EUR</v>
      </c>
      <c r="E308" s="120" t="s">
        <v>377</v>
      </c>
      <c r="F308" s="121">
        <f>_xll.BDP(C308,$F$11)</f>
        <v>68.599999999999994</v>
      </c>
      <c r="G308" s="121">
        <f>_xll.BDP(C308,$G$11)</f>
        <v>68.599999999999994</v>
      </c>
      <c r="H308" s="122">
        <f t="shared" si="144"/>
        <v>0</v>
      </c>
      <c r="I308" s="123">
        <f t="shared" si="145"/>
        <v>0</v>
      </c>
      <c r="J308" s="124">
        <v>115126</v>
      </c>
      <c r="K308" s="120" t="str">
        <f>CONCATENATE(D850,D308, " Curncy")</f>
        <v>EUREUR Curncy</v>
      </c>
      <c r="L308" s="120">
        <f>IF(D308 = D850,1,_xll.BDP(K308,$L$11))</f>
        <v>1</v>
      </c>
      <c r="M308" s="288">
        <f>IF(D308 = D850,1,_xll.BDP(K308,$M$11)*L308)</f>
        <v>1</v>
      </c>
      <c r="N308" s="126">
        <f t="shared" si="146"/>
        <v>0</v>
      </c>
      <c r="O308" s="127">
        <f>N308 / AA773</f>
        <v>0</v>
      </c>
      <c r="P308" s="301">
        <f>N308 / AA850</f>
        <v>0</v>
      </c>
      <c r="Q308" s="128">
        <f t="shared" si="147"/>
        <v>7897643.5999999996</v>
      </c>
      <c r="R308" s="129">
        <f>Q308 / AA773*100</f>
        <v>4.1517232140594214</v>
      </c>
      <c r="S308" s="312">
        <f>Q308 / AA850*100</f>
        <v>3.8458809869319981</v>
      </c>
      <c r="T308" s="129">
        <f t="shared" si="148"/>
        <v>0</v>
      </c>
      <c r="U308" s="312">
        <f t="shared" si="149"/>
        <v>4.1517232140594214</v>
      </c>
      <c r="V308" s="120">
        <f t="shared" si="150"/>
        <v>1</v>
      </c>
      <c r="W308" s="120">
        <v>0</v>
      </c>
      <c r="X308" s="120">
        <v>1</v>
      </c>
      <c r="Y308" s="127">
        <f t="shared" si="151"/>
        <v>0</v>
      </c>
      <c r="Z308" s="127">
        <f t="shared" si="152"/>
        <v>0</v>
      </c>
      <c r="AA308" s="74"/>
      <c r="AB308" s="130">
        <f>_xll.BDH(C308,$AB$11,$D$1,$D$1)</f>
        <v>69.599999999999994</v>
      </c>
      <c r="AC308" s="130">
        <f t="shared" si="153"/>
        <v>-1</v>
      </c>
      <c r="AD308" s="177">
        <f t="shared" si="154"/>
        <v>-1.4367816091954024</v>
      </c>
      <c r="AE308" s="132">
        <v>115126</v>
      </c>
      <c r="AF308" s="133">
        <f>IF(D308 = D850,1,_xll.BDP(K308,$AF$11)*L308)</f>
        <v>1</v>
      </c>
      <c r="AG308" s="134">
        <f>AC308*AE308*V308/AF308 / AI773</f>
        <v>-6.0603550366208675E-4</v>
      </c>
      <c r="AH308" s="328">
        <f>AC308*AE308*V308/AF308 / AI850</f>
        <v>-5.6137026773392753E-4</v>
      </c>
      <c r="AI308" s="77"/>
      <c r="AJ308" s="73"/>
      <c r="AK308" s="65"/>
    </row>
    <row r="309" spans="1:37" s="30" customFormat="1" ht="12" customHeight="1" x14ac:dyDescent="0.2">
      <c r="B309" s="120">
        <v>720</v>
      </c>
      <c r="C309" s="120" t="s">
        <v>742</v>
      </c>
      <c r="D309" s="120" t="str">
        <f>_xll.BDP(C309,$D$11)</f>
        <v>EUR</v>
      </c>
      <c r="E309" s="120" t="s">
        <v>774</v>
      </c>
      <c r="F309" s="121">
        <f>_xll.BDP(C309,$F$11)</f>
        <v>20.96</v>
      </c>
      <c r="G309" s="121">
        <f>_xll.BDP(C309,$G$11)</f>
        <v>21.055</v>
      </c>
      <c r="H309" s="122">
        <f t="shared" si="144"/>
        <v>9.4999999999998863E-2</v>
      </c>
      <c r="I309" s="123">
        <f t="shared" si="145"/>
        <v>0.45324427480915491</v>
      </c>
      <c r="J309" s="124">
        <v>0</v>
      </c>
      <c r="K309" s="120" t="str">
        <f>CONCATENATE(D850,D309, " Curncy")</f>
        <v>EUREUR Curncy</v>
      </c>
      <c r="L309" s="120">
        <f>IF(D309 = D850,1,_xll.BDP(K309,$L$11))</f>
        <v>1</v>
      </c>
      <c r="M309" s="288">
        <f>IF(D309 = D850,1,_xll.BDP(K309,$M$11)*L309)</f>
        <v>1</v>
      </c>
      <c r="N309" s="126">
        <f t="shared" si="146"/>
        <v>0</v>
      </c>
      <c r="O309" s="127">
        <f>N309 / AA773</f>
        <v>0</v>
      </c>
      <c r="P309" s="301">
        <f>N309 / AA850</f>
        <v>0</v>
      </c>
      <c r="Q309" s="128">
        <f t="shared" si="147"/>
        <v>0</v>
      </c>
      <c r="R309" s="129">
        <f>Q309 / AA773*100</f>
        <v>0</v>
      </c>
      <c r="S309" s="312">
        <f>Q309 / AA850*100</f>
        <v>0</v>
      </c>
      <c r="T309" s="129">
        <f t="shared" si="148"/>
        <v>0</v>
      </c>
      <c r="U309" s="312">
        <f t="shared" si="149"/>
        <v>0</v>
      </c>
      <c r="V309" s="120">
        <f t="shared" si="150"/>
        <v>1</v>
      </c>
      <c r="W309" s="120">
        <v>0</v>
      </c>
      <c r="X309" s="120">
        <v>1</v>
      </c>
      <c r="Y309" s="127">
        <f t="shared" si="151"/>
        <v>0</v>
      </c>
      <c r="Z309" s="127">
        <f t="shared" si="152"/>
        <v>0</v>
      </c>
      <c r="AA309" s="74"/>
      <c r="AB309" s="130">
        <f>_xll.BDH(C309,$AB$11,$D$1,$D$1)</f>
        <v>20.69</v>
      </c>
      <c r="AC309" s="130">
        <f t="shared" si="153"/>
        <v>0.26999999999999957</v>
      </c>
      <c r="AD309" s="177">
        <f t="shared" si="154"/>
        <v>1.3049782503624918</v>
      </c>
      <c r="AE309" s="132">
        <v>0</v>
      </c>
      <c r="AF309" s="133">
        <f>IF(D309 = D850,1,_xll.BDP(K309,$AF$11)*L309)</f>
        <v>1</v>
      </c>
      <c r="AG309" s="134">
        <f>AC309*AE309*V309/AF309 / AI773</f>
        <v>0</v>
      </c>
      <c r="AH309" s="328">
        <f>AC309*AE309*V309/AF309 / AI850</f>
        <v>0</v>
      </c>
      <c r="AI309" s="77"/>
      <c r="AJ309" s="73"/>
      <c r="AK309" s="65"/>
    </row>
    <row r="310" spans="1:37" s="30" customFormat="1" ht="12" customHeight="1" x14ac:dyDescent="0.2">
      <c r="B310" s="120">
        <v>4108</v>
      </c>
      <c r="C310" s="120" t="s">
        <v>747</v>
      </c>
      <c r="D310" s="120" t="str">
        <f>_xll.BDP(C310,$D$11)</f>
        <v>EUR</v>
      </c>
      <c r="E310" s="120" t="s">
        <v>779</v>
      </c>
      <c r="F310" s="121">
        <f>_xll.BDP(C310,$F$11)</f>
        <v>2.2010000000000001</v>
      </c>
      <c r="G310" s="121">
        <f>_xll.BDP(C310,$G$11)</f>
        <v>2.181</v>
      </c>
      <c r="H310" s="122">
        <f t="shared" si="144"/>
        <v>-2.0000000000000018E-2</v>
      </c>
      <c r="I310" s="123">
        <f t="shared" si="145"/>
        <v>-0.90867787369377628</v>
      </c>
      <c r="J310" s="124">
        <v>0</v>
      </c>
      <c r="K310" s="120" t="str">
        <f>CONCATENATE(D850,D310, " Curncy")</f>
        <v>EUREUR Curncy</v>
      </c>
      <c r="L310" s="120">
        <f>IF(D310 = D850,1,_xll.BDP(K310,$L$11))</f>
        <v>1</v>
      </c>
      <c r="M310" s="288">
        <f>IF(D310 = D850,1,_xll.BDP(K310,$M$11)*L310)</f>
        <v>1</v>
      </c>
      <c r="N310" s="126">
        <f t="shared" si="146"/>
        <v>0</v>
      </c>
      <c r="O310" s="127">
        <f>N310 / AA773</f>
        <v>0</v>
      </c>
      <c r="P310" s="301">
        <f>N310 / AA850</f>
        <v>0</v>
      </c>
      <c r="Q310" s="128">
        <f t="shared" si="147"/>
        <v>0</v>
      </c>
      <c r="R310" s="129">
        <f>Q310 / AA773*100</f>
        <v>0</v>
      </c>
      <c r="S310" s="312">
        <f>Q310 / AA850*100</f>
        <v>0</v>
      </c>
      <c r="T310" s="129">
        <f t="shared" si="148"/>
        <v>0</v>
      </c>
      <c r="U310" s="312">
        <f t="shared" si="149"/>
        <v>0</v>
      </c>
      <c r="V310" s="120">
        <f t="shared" si="150"/>
        <v>1</v>
      </c>
      <c r="W310" s="120">
        <v>0</v>
      </c>
      <c r="X310" s="120">
        <v>1</v>
      </c>
      <c r="Y310" s="127">
        <f t="shared" si="151"/>
        <v>0</v>
      </c>
      <c r="Z310" s="127">
        <f t="shared" si="152"/>
        <v>0</v>
      </c>
      <c r="AA310" s="74"/>
      <c r="AB310" s="130">
        <f>_xll.BDH(C310,$AB$11,$D$1,$D$1)</f>
        <v>2.3570000000000002</v>
      </c>
      <c r="AC310" s="130">
        <f t="shared" si="153"/>
        <v>-0.15600000000000014</v>
      </c>
      <c r="AD310" s="177">
        <f t="shared" si="154"/>
        <v>-6.6185829444208792</v>
      </c>
      <c r="AE310" s="132">
        <v>0</v>
      </c>
      <c r="AF310" s="133">
        <f>IF(D310 = D850,1,_xll.BDP(K310,$AF$11)*L310)</f>
        <v>1</v>
      </c>
      <c r="AG310" s="134">
        <f>AC310*AE310*V310/AF310 / AI773</f>
        <v>0</v>
      </c>
      <c r="AH310" s="328">
        <f>AC310*AE310*V310/AF310 / AI850</f>
        <v>0</v>
      </c>
      <c r="AI310" s="77"/>
      <c r="AJ310" s="73"/>
      <c r="AK310" s="65"/>
    </row>
    <row r="311" spans="1:37" s="30" customFormat="1" ht="12" customHeight="1" x14ac:dyDescent="0.2">
      <c r="B311" s="120">
        <v>2876</v>
      </c>
      <c r="C311" s="120" t="s">
        <v>149</v>
      </c>
      <c r="D311" s="120" t="str">
        <f>_xll.BDP(C311,$D$11)</f>
        <v>EUR</v>
      </c>
      <c r="E311" s="120" t="s">
        <v>320</v>
      </c>
      <c r="F311" s="121">
        <f>_xll.BDP(C311,$F$11)</f>
        <v>38.49</v>
      </c>
      <c r="G311" s="121">
        <f>_xll.BDP(C311,$G$11)</f>
        <v>38.284999999999997</v>
      </c>
      <c r="H311" s="122">
        <f t="shared" si="144"/>
        <v>-0.2050000000000054</v>
      </c>
      <c r="I311" s="123">
        <f t="shared" si="145"/>
        <v>-0.53260587165498929</v>
      </c>
      <c r="J311" s="124">
        <v>0</v>
      </c>
      <c r="K311" s="120" t="str">
        <f>CONCATENATE(D850,D311, " Curncy")</f>
        <v>EUREUR Curncy</v>
      </c>
      <c r="L311" s="120">
        <f>IF(D311 = D850,1,_xll.BDP(K311,$L$11))</f>
        <v>1</v>
      </c>
      <c r="M311" s="288">
        <f>IF(D311 = D850,1,_xll.BDP(K311,$M$11)*L311)</f>
        <v>1</v>
      </c>
      <c r="N311" s="126">
        <f t="shared" si="146"/>
        <v>0</v>
      </c>
      <c r="O311" s="127">
        <f>N311 / AA773</f>
        <v>0</v>
      </c>
      <c r="P311" s="301">
        <f>N311 / AA850</f>
        <v>0</v>
      </c>
      <c r="Q311" s="128">
        <f t="shared" si="147"/>
        <v>0</v>
      </c>
      <c r="R311" s="129">
        <f>Q311 / AA773*100</f>
        <v>0</v>
      </c>
      <c r="S311" s="312">
        <f>Q311 / AA850*100</f>
        <v>0</v>
      </c>
      <c r="T311" s="129">
        <f t="shared" si="148"/>
        <v>0</v>
      </c>
      <c r="U311" s="312">
        <f t="shared" si="149"/>
        <v>0</v>
      </c>
      <c r="V311" s="120">
        <f t="shared" si="150"/>
        <v>1</v>
      </c>
      <c r="W311" s="120">
        <v>0</v>
      </c>
      <c r="X311" s="120">
        <v>1</v>
      </c>
      <c r="Y311" s="127">
        <f t="shared" si="151"/>
        <v>0</v>
      </c>
      <c r="Z311" s="127">
        <f t="shared" si="152"/>
        <v>0</v>
      </c>
      <c r="AA311" s="74"/>
      <c r="AB311" s="130">
        <f>_xll.BDH(C311,$AB$11,$D$1,$D$1)</f>
        <v>37.505000000000003</v>
      </c>
      <c r="AC311" s="130">
        <f t="shared" si="153"/>
        <v>0.98499999999999943</v>
      </c>
      <c r="AD311" s="177">
        <f t="shared" si="154"/>
        <v>2.6263164911345136</v>
      </c>
      <c r="AE311" s="132">
        <v>0</v>
      </c>
      <c r="AF311" s="133">
        <f>IF(D311 = D850,1,_xll.BDP(K311,$AF$11)*L311)</f>
        <v>1</v>
      </c>
      <c r="AG311" s="134">
        <f>AC311*AE311*V311/AF311 / AI773</f>
        <v>0</v>
      </c>
      <c r="AH311" s="328">
        <f>AC311*AE311*V311/AF311 / AI850</f>
        <v>0</v>
      </c>
      <c r="AI311" s="77"/>
      <c r="AJ311" s="73"/>
      <c r="AK311" s="65"/>
    </row>
    <row r="312" spans="1:37" s="30" customFormat="1" ht="12" customHeight="1" x14ac:dyDescent="0.2">
      <c r="B312" s="120">
        <v>24237</v>
      </c>
      <c r="C312" s="120" t="s">
        <v>748</v>
      </c>
      <c r="D312" s="120" t="str">
        <f>_xll.BDP(C312,$D$11)</f>
        <v>EUR</v>
      </c>
      <c r="E312" s="120" t="s">
        <v>1523</v>
      </c>
      <c r="F312" s="121">
        <f>_xll.BDP(C312,$F$11)</f>
        <v>24.24</v>
      </c>
      <c r="G312" s="121">
        <f>_xll.BDP(C312,$G$11)</f>
        <v>24.42</v>
      </c>
      <c r="H312" s="122">
        <f t="shared" si="144"/>
        <v>0.18000000000000327</v>
      </c>
      <c r="I312" s="123">
        <f t="shared" si="145"/>
        <v>0.74257425742575611</v>
      </c>
      <c r="J312" s="124">
        <v>0</v>
      </c>
      <c r="K312" s="120" t="str">
        <f>CONCATENATE(D850,D312, " Curncy")</f>
        <v>EUREUR Curncy</v>
      </c>
      <c r="L312" s="120">
        <f>IF(D312 = D850,1,_xll.BDP(K312,$L$11))</f>
        <v>1</v>
      </c>
      <c r="M312" s="288">
        <f>IF(D312 = D850,1,_xll.BDP(K312,$M$11)*L312)</f>
        <v>1</v>
      </c>
      <c r="N312" s="126">
        <f t="shared" si="146"/>
        <v>0</v>
      </c>
      <c r="O312" s="127">
        <f>N312 / AA773</f>
        <v>0</v>
      </c>
      <c r="P312" s="301">
        <f>N312 / AA850</f>
        <v>0</v>
      </c>
      <c r="Q312" s="128">
        <f t="shared" si="147"/>
        <v>0</v>
      </c>
      <c r="R312" s="129">
        <f>Q312 / AA773*100</f>
        <v>0</v>
      </c>
      <c r="S312" s="312">
        <f>Q312 / AA850*100</f>
        <v>0</v>
      </c>
      <c r="T312" s="129">
        <f t="shared" si="148"/>
        <v>0</v>
      </c>
      <c r="U312" s="312">
        <f t="shared" si="149"/>
        <v>0</v>
      </c>
      <c r="V312" s="120">
        <f t="shared" si="150"/>
        <v>1</v>
      </c>
      <c r="W312" s="120">
        <v>0</v>
      </c>
      <c r="X312" s="120">
        <v>1</v>
      </c>
      <c r="Y312" s="127">
        <f t="shared" si="151"/>
        <v>0</v>
      </c>
      <c r="Z312" s="127">
        <f t="shared" si="152"/>
        <v>0</v>
      </c>
      <c r="AA312" s="74"/>
      <c r="AB312" s="130">
        <f>_xll.BDH(C312,$AB$11,$D$1,$D$1)</f>
        <v>23.95</v>
      </c>
      <c r="AC312" s="130">
        <f t="shared" si="153"/>
        <v>0.28999999999999915</v>
      </c>
      <c r="AD312" s="177">
        <f t="shared" si="154"/>
        <v>1.2108559498956122</v>
      </c>
      <c r="AE312" s="132">
        <v>0</v>
      </c>
      <c r="AF312" s="133">
        <f>IF(D312 = D850,1,_xll.BDP(K312,$AF$11)*L312)</f>
        <v>1</v>
      </c>
      <c r="AG312" s="134">
        <f>AC312*AE312*V312/AF312 / AI773</f>
        <v>0</v>
      </c>
      <c r="AH312" s="328">
        <f>AC312*AE312*V312/AF312 / AI850</f>
        <v>0</v>
      </c>
      <c r="AI312" s="77"/>
      <c r="AJ312" s="73"/>
      <c r="AK312" s="65"/>
    </row>
    <row r="313" spans="1:37" s="30" customFormat="1" ht="12" customHeight="1" x14ac:dyDescent="0.2">
      <c r="B313" s="120">
        <v>1209</v>
      </c>
      <c r="C313" s="120" t="s">
        <v>749</v>
      </c>
      <c r="D313" s="120" t="str">
        <f>_xll.BDP(C313,$D$11)</f>
        <v>EUR</v>
      </c>
      <c r="E313" s="120" t="s">
        <v>780</v>
      </c>
      <c r="F313" s="121">
        <f>_xll.BDP(C313,$F$11)</f>
        <v>27.99</v>
      </c>
      <c r="G313" s="121">
        <f>_xll.BDP(C313,$G$11)</f>
        <v>28.15</v>
      </c>
      <c r="H313" s="122">
        <f t="shared" si="144"/>
        <v>0.16000000000000014</v>
      </c>
      <c r="I313" s="123">
        <f t="shared" si="145"/>
        <v>0.57163272597356252</v>
      </c>
      <c r="J313" s="124">
        <v>0</v>
      </c>
      <c r="K313" s="120" t="str">
        <f>CONCATENATE(D850,D313, " Curncy")</f>
        <v>EUREUR Curncy</v>
      </c>
      <c r="L313" s="120">
        <f>IF(D313 = D850,1,_xll.BDP(K313,$L$11))</f>
        <v>1</v>
      </c>
      <c r="M313" s="288">
        <f>IF(D313 = D850,1,_xll.BDP(K313,$M$11)*L313)</f>
        <v>1</v>
      </c>
      <c r="N313" s="126">
        <f t="shared" si="146"/>
        <v>0</v>
      </c>
      <c r="O313" s="127">
        <f>N313 / AA773</f>
        <v>0</v>
      </c>
      <c r="P313" s="301">
        <f>N313 / AA850</f>
        <v>0</v>
      </c>
      <c r="Q313" s="128">
        <f t="shared" si="147"/>
        <v>0</v>
      </c>
      <c r="R313" s="129">
        <f>Q313 / AA773*100</f>
        <v>0</v>
      </c>
      <c r="S313" s="312">
        <f>Q313 / AA850*100</f>
        <v>0</v>
      </c>
      <c r="T313" s="129">
        <f t="shared" si="148"/>
        <v>0</v>
      </c>
      <c r="U313" s="312">
        <f t="shared" si="149"/>
        <v>0</v>
      </c>
      <c r="V313" s="120">
        <f t="shared" si="150"/>
        <v>1</v>
      </c>
      <c r="W313" s="120">
        <v>0</v>
      </c>
      <c r="X313" s="120">
        <v>1</v>
      </c>
      <c r="Y313" s="127">
        <f t="shared" si="151"/>
        <v>0</v>
      </c>
      <c r="Z313" s="127">
        <f t="shared" si="152"/>
        <v>0</v>
      </c>
      <c r="AA313" s="74"/>
      <c r="AB313" s="130">
        <f>_xll.BDH(C313,$AB$11,$D$1,$D$1)</f>
        <v>28.23</v>
      </c>
      <c r="AC313" s="130">
        <f t="shared" si="153"/>
        <v>-0.24000000000000199</v>
      </c>
      <c r="AD313" s="177">
        <f t="shared" si="154"/>
        <v>-0.85015940488842368</v>
      </c>
      <c r="AE313" s="132">
        <v>0</v>
      </c>
      <c r="AF313" s="133">
        <f>IF(D313 = D850,1,_xll.BDP(K313,$AF$11)*L313)</f>
        <v>1</v>
      </c>
      <c r="AG313" s="134">
        <f>AC313*AE313*V313/AF313 / AI773</f>
        <v>0</v>
      </c>
      <c r="AH313" s="328">
        <f>AC313*AE313*V313/AF313 / AI850</f>
        <v>0</v>
      </c>
      <c r="AI313" s="77"/>
      <c r="AJ313" s="73"/>
      <c r="AK313" s="65"/>
    </row>
    <row r="314" spans="1:37" s="30" customFormat="1" ht="12" customHeight="1" x14ac:dyDescent="0.2">
      <c r="B314" s="120">
        <v>6889</v>
      </c>
      <c r="C314" s="120" t="s">
        <v>750</v>
      </c>
      <c r="D314" s="120" t="str">
        <f>_xll.BDP(C314,$D$11)</f>
        <v>EUR</v>
      </c>
      <c r="E314" s="120" t="s">
        <v>781</v>
      </c>
      <c r="F314" s="121">
        <f>_xll.BDP(C314,$F$11)</f>
        <v>54.6</v>
      </c>
      <c r="G314" s="121">
        <f>_xll.BDP(C314,$G$11)</f>
        <v>55.08</v>
      </c>
      <c r="H314" s="122">
        <f t="shared" si="144"/>
        <v>0.47999999999999687</v>
      </c>
      <c r="I314" s="123">
        <f t="shared" si="145"/>
        <v>0.87912087912087344</v>
      </c>
      <c r="J314" s="124">
        <v>0</v>
      </c>
      <c r="K314" s="120" t="str">
        <f>CONCATENATE(D850,D314, " Curncy")</f>
        <v>EUREUR Curncy</v>
      </c>
      <c r="L314" s="120">
        <f>IF(D314 = D850,1,_xll.BDP(K314,$L$11))</f>
        <v>1</v>
      </c>
      <c r="M314" s="288">
        <f>IF(D314 = D850,1,_xll.BDP(K314,$M$11)*L314)</f>
        <v>1</v>
      </c>
      <c r="N314" s="126">
        <f t="shared" si="146"/>
        <v>0</v>
      </c>
      <c r="O314" s="127">
        <f>N314 / AA773</f>
        <v>0</v>
      </c>
      <c r="P314" s="301">
        <f>N314 / AA850</f>
        <v>0</v>
      </c>
      <c r="Q314" s="128">
        <f t="shared" si="147"/>
        <v>0</v>
      </c>
      <c r="R314" s="129">
        <f>Q314 / AA773*100</f>
        <v>0</v>
      </c>
      <c r="S314" s="312">
        <f>Q314 / AA850*100</f>
        <v>0</v>
      </c>
      <c r="T314" s="129">
        <f t="shared" si="148"/>
        <v>0</v>
      </c>
      <c r="U314" s="312">
        <f t="shared" si="149"/>
        <v>0</v>
      </c>
      <c r="V314" s="120">
        <f t="shared" si="150"/>
        <v>1</v>
      </c>
      <c r="W314" s="120">
        <v>0</v>
      </c>
      <c r="X314" s="120">
        <v>1</v>
      </c>
      <c r="Y314" s="127">
        <f t="shared" si="151"/>
        <v>0</v>
      </c>
      <c r="Z314" s="127">
        <f t="shared" si="152"/>
        <v>0</v>
      </c>
      <c r="AA314" s="74"/>
      <c r="AB314" s="130">
        <f>_xll.BDH(C314,$AB$11,$D$1,$D$1)</f>
        <v>54.22</v>
      </c>
      <c r="AC314" s="130">
        <f t="shared" si="153"/>
        <v>0.38000000000000256</v>
      </c>
      <c r="AD314" s="177">
        <f t="shared" si="154"/>
        <v>0.70084839542604682</v>
      </c>
      <c r="AE314" s="132">
        <v>0</v>
      </c>
      <c r="AF314" s="133">
        <f>IF(D314 = D850,1,_xll.BDP(K314,$AF$11)*L314)</f>
        <v>1</v>
      </c>
      <c r="AG314" s="134">
        <f>AC314*AE314*V314/AF314 / AI773</f>
        <v>0</v>
      </c>
      <c r="AH314" s="328">
        <f>AC314*AE314*V314/AF314 / AI850</f>
        <v>0</v>
      </c>
      <c r="AI314" s="77"/>
      <c r="AJ314" s="73"/>
      <c r="AK314" s="65"/>
    </row>
    <row r="315" spans="1:37" s="30" customFormat="1" ht="12" customHeight="1" x14ac:dyDescent="0.2">
      <c r="A315" s="102" t="s">
        <v>283</v>
      </c>
      <c r="B315" s="102"/>
      <c r="C315" s="102"/>
      <c r="D315" s="102"/>
      <c r="E315" s="102" t="s">
        <v>148</v>
      </c>
      <c r="F315" s="136"/>
      <c r="G315" s="136"/>
      <c r="H315" s="137"/>
      <c r="I315" s="138"/>
      <c r="J315" s="139"/>
      <c r="K315" s="102"/>
      <c r="L315" s="102"/>
      <c r="M315" s="289"/>
      <c r="N315" s="158">
        <f t="shared" ref="N315:U315" si="155" xml:space="preserve"> SUM(N301:N314)</f>
        <v>-24326.319999999982</v>
      </c>
      <c r="O315" s="140">
        <f t="shared" si="155"/>
        <v>-1.2788136888911765E-4</v>
      </c>
      <c r="P315" s="302">
        <f t="shared" si="155"/>
        <v>-1.1846081731267734E-4</v>
      </c>
      <c r="Q315" s="141">
        <f t="shared" si="155"/>
        <v>4024923.7659999998</v>
      </c>
      <c r="R315" s="142">
        <f t="shared" si="155"/>
        <v>2.1158677550505915</v>
      </c>
      <c r="S315" s="313">
        <f t="shared" si="155"/>
        <v>1.9599995352424024</v>
      </c>
      <c r="T315" s="142">
        <f t="shared" si="155"/>
        <v>-2.0358554590088298</v>
      </c>
      <c r="U315" s="313">
        <f t="shared" si="155"/>
        <v>4.1517232140594214</v>
      </c>
      <c r="V315" s="102"/>
      <c r="W315" s="102"/>
      <c r="X315" s="102"/>
      <c r="Y315" s="143">
        <f xml:space="preserve"> SUM(Y301:Y314)</f>
        <v>0</v>
      </c>
      <c r="Z315" s="143">
        <f xml:space="preserve"> SUM(Z301:Z314)</f>
        <v>0</v>
      </c>
      <c r="AA315" s="102"/>
      <c r="AB315" s="144"/>
      <c r="AC315" s="144"/>
      <c r="AD315" s="178"/>
      <c r="AE315" s="145"/>
      <c r="AF315" s="146"/>
      <c r="AG315" s="147">
        <f xml:space="preserve"> SUM(AG301:AG314)</f>
        <v>-8.3241523729035141E-5</v>
      </c>
      <c r="AH315" s="329">
        <f xml:space="preserve"> SUM(AH301:AH314)</f>
        <v>-7.7106565836452797E-5</v>
      </c>
      <c r="AI315" s="208"/>
      <c r="AJ315" s="73"/>
      <c r="AK315" s="65"/>
    </row>
    <row r="316" spans="1:37" s="30" customFormat="1" ht="12" customHeight="1" x14ac:dyDescent="0.2">
      <c r="B316" s="32"/>
      <c r="C316" s="51"/>
      <c r="F316" s="38"/>
      <c r="G316" s="38"/>
      <c r="H316" s="39"/>
      <c r="I316" s="42"/>
      <c r="J316" s="18"/>
      <c r="K316" s="32"/>
      <c r="L316" s="32"/>
      <c r="M316" s="290"/>
      <c r="N316" s="99"/>
      <c r="O316" s="57"/>
      <c r="P316" s="303"/>
      <c r="Q316" s="40"/>
      <c r="R316" s="44"/>
      <c r="S316" s="318"/>
      <c r="T316" s="100"/>
      <c r="U316" s="325"/>
      <c r="V316" s="24"/>
      <c r="Y316" s="53"/>
      <c r="Z316" s="53"/>
      <c r="AA316" s="74"/>
      <c r="AB316" s="68"/>
      <c r="AC316" s="67"/>
      <c r="AD316" s="60"/>
      <c r="AE316" s="59"/>
      <c r="AF316" s="61"/>
      <c r="AG316" s="72"/>
      <c r="AH316" s="327"/>
      <c r="AI316" s="77"/>
      <c r="AJ316" s="73"/>
      <c r="AK316" s="65"/>
    </row>
    <row r="317" spans="1:37" s="30" customFormat="1" ht="12" customHeight="1" x14ac:dyDescent="0.2">
      <c r="B317" s="120">
        <v>24498</v>
      </c>
      <c r="C317" s="120" t="s">
        <v>147</v>
      </c>
      <c r="D317" s="120" t="str">
        <f>_xll.BDP(C317,$D$11)</f>
        <v>NOK</v>
      </c>
      <c r="E317" s="120" t="s">
        <v>337</v>
      </c>
      <c r="F317" s="121">
        <f>_xll.BDP(C317,$F$11)</f>
        <v>297</v>
      </c>
      <c r="G317" s="121">
        <f>_xll.BDP(C317,$G$11)</f>
        <v>297.60000000000002</v>
      </c>
      <c r="H317" s="122">
        <f t="shared" ref="H317:H331" si="156">IF(OR(OR(G317="#N/A N/A",G317="#N/A Real Time"),OR(F317="#N/A N/A",F317="#N/A Real Time")),0,  G317 - F317)</f>
        <v>0.60000000000002274</v>
      </c>
      <c r="I317" s="123">
        <f t="shared" ref="I317:I331" si="157">IF(OR(F317=0,F317="#N/A N/A"),0,H317 / F317*100)</f>
        <v>0.2020202020202097</v>
      </c>
      <c r="J317" s="124">
        <v>408926</v>
      </c>
      <c r="K317" s="120" t="str">
        <f>CONCATENATE(D850,D317, " Curncy")</f>
        <v>EURNOK Curncy</v>
      </c>
      <c r="L317" s="120">
        <f>IF(D317 = D850,1,_xll.BDP(K317,$L$11))</f>
        <v>1</v>
      </c>
      <c r="M317" s="288">
        <f>IF(D317 = D850,1,_xll.BDP(K317,$M$11)*L317)</f>
        <v>9.7024000000000008</v>
      </c>
      <c r="N317" s="126">
        <f t="shared" ref="N317:N331" si="158">H317*J317*V317/M317</f>
        <v>25288.134894460058</v>
      </c>
      <c r="O317" s="127">
        <f>N317 / AA773</f>
        <v>1.3293754694323749E-4</v>
      </c>
      <c r="P317" s="301">
        <f>N317 / AA850</f>
        <v>1.2314452526773371E-4</v>
      </c>
      <c r="Q317" s="128">
        <f t="shared" ref="Q317:Q331" si="159">IF(J317=0,0,G317*J317*V317/M317)</f>
        <v>12542914.907651715</v>
      </c>
      <c r="R317" s="129">
        <f>Q317 / AA773*100</f>
        <v>6.5937023283843308</v>
      </c>
      <c r="S317" s="312">
        <f>Q317 / AA850*100</f>
        <v>6.1079684532793621</v>
      </c>
      <c r="T317" s="129">
        <f t="shared" ref="T317:T331" si="160">IF(S317&lt;0,R317,0)</f>
        <v>0</v>
      </c>
      <c r="U317" s="312">
        <f t="shared" ref="U317:U331" si="161">IF(S317&gt;0,R317,0)</f>
        <v>6.5937023283843308</v>
      </c>
      <c r="V317" s="120">
        <f t="shared" ref="V317:V331" si="162">IF(EXACT(D317,UPPER(D317)),1,0.01)/X317</f>
        <v>1</v>
      </c>
      <c r="W317" s="120">
        <v>0</v>
      </c>
      <c r="X317" s="120">
        <v>1</v>
      </c>
      <c r="Y317" s="127">
        <f t="shared" ref="Y317:Y331" si="163">IF(AND(S317&lt;0,O317&gt;0),O317,0)</f>
        <v>0</v>
      </c>
      <c r="Z317" s="127">
        <f t="shared" ref="Z317:Z331" si="164">IF(AND(S317&gt;0,O317&gt;0),O317,0)</f>
        <v>1.3293754694323749E-4</v>
      </c>
      <c r="AA317" s="74"/>
      <c r="AB317" s="130">
        <f>_xll.BDH(C317,$AB$11,$D$1,$D$1)</f>
        <v>283.2</v>
      </c>
      <c r="AC317" s="130">
        <f t="shared" ref="AC317:AC331" si="165">IF(OR(OR(F317="#N/A N/A",F317="#N/A Real Time"),OR(AB317="#N/A N/A",AB317="#N/A Real Time")),0,  F317 - AB317)</f>
        <v>13.800000000000011</v>
      </c>
      <c r="AD317" s="177">
        <f t="shared" ref="AD317:AD331" si="166">IF(OR(AB317=0,AB317="#N/A N/A"),0,AC317 / AB317*100)</f>
        <v>4.8728813559322077</v>
      </c>
      <c r="AE317" s="132">
        <v>408926</v>
      </c>
      <c r="AF317" s="133">
        <f>IF(D317 = D850,1,_xll.BDP(K317,$AF$11)*L317)</f>
        <v>9.7301000000000002</v>
      </c>
      <c r="AG317" s="134">
        <f>AC317*AE317*V317/AF317 / AI773</f>
        <v>3.0530306122016535E-3</v>
      </c>
      <c r="AH317" s="328">
        <f>AC317*AE317*V317/AF317 / AI850</f>
        <v>2.8280201437293094E-3</v>
      </c>
      <c r="AI317" s="77"/>
      <c r="AJ317" s="73"/>
      <c r="AK317" s="65"/>
    </row>
    <row r="318" spans="1:37" s="30" customFormat="1" ht="12" customHeight="1" x14ac:dyDescent="0.2">
      <c r="B318" s="120">
        <v>26358</v>
      </c>
      <c r="C318" s="120" t="s">
        <v>146</v>
      </c>
      <c r="D318" s="120" t="str">
        <f>_xll.BDP(C318,$D$11)</f>
        <v>NOK</v>
      </c>
      <c r="E318" s="120" t="s">
        <v>332</v>
      </c>
      <c r="F318" s="121">
        <f>_xll.BDP(C318,$F$11)</f>
        <v>34.799999999999997</v>
      </c>
      <c r="G318" s="121">
        <f>_xll.BDP(C318,$G$11)</f>
        <v>34.6</v>
      </c>
      <c r="H318" s="122">
        <f t="shared" si="156"/>
        <v>-0.19999999999999574</v>
      </c>
      <c r="I318" s="123">
        <f t="shared" si="157"/>
        <v>-0.57471264367814867</v>
      </c>
      <c r="J318" s="124">
        <v>237389</v>
      </c>
      <c r="K318" s="120" t="str">
        <f>CONCATENATE(D850,D318, " Curncy")</f>
        <v>EURNOK Curncy</v>
      </c>
      <c r="L318" s="120">
        <f>IF(D318 = D850,1,_xll.BDP(K318,$L$11))</f>
        <v>1</v>
      </c>
      <c r="M318" s="288">
        <f>IF(D318 = D850,1,_xll.BDP(K318,$M$11)*L318)</f>
        <v>9.7024000000000008</v>
      </c>
      <c r="N318" s="126">
        <f t="shared" si="158"/>
        <v>-4893.4078166225872</v>
      </c>
      <c r="O318" s="127">
        <f>N318 / AA773</f>
        <v>-2.5724223397637015E-5</v>
      </c>
      <c r="P318" s="301">
        <f>N318 / AA850</f>
        <v>-2.3829214176305995E-5</v>
      </c>
      <c r="Q318" s="128">
        <f t="shared" si="159"/>
        <v>846559.55227572552</v>
      </c>
      <c r="R318" s="129">
        <f>Q318 / AA773*100</f>
        <v>0.44502906477912979</v>
      </c>
      <c r="S318" s="312">
        <f>Q318 / AA850*100</f>
        <v>0.41224540525010245</v>
      </c>
      <c r="T318" s="129">
        <f t="shared" si="160"/>
        <v>0</v>
      </c>
      <c r="U318" s="312">
        <f t="shared" si="161"/>
        <v>0.44502906477912979</v>
      </c>
      <c r="V318" s="120">
        <f t="shared" si="162"/>
        <v>1</v>
      </c>
      <c r="W318" s="120">
        <v>0</v>
      </c>
      <c r="X318" s="120">
        <v>1</v>
      </c>
      <c r="Y318" s="127">
        <f t="shared" si="163"/>
        <v>0</v>
      </c>
      <c r="Z318" s="127">
        <f t="shared" si="164"/>
        <v>0</v>
      </c>
      <c r="AA318" s="74"/>
      <c r="AB318" s="130">
        <f>_xll.BDH(C318,$AB$11,$D$1,$D$1)</f>
        <v>37.4</v>
      </c>
      <c r="AC318" s="130">
        <f t="shared" si="165"/>
        <v>-2.6000000000000014</v>
      </c>
      <c r="AD318" s="177">
        <f t="shared" si="166"/>
        <v>-6.9518716577540145</v>
      </c>
      <c r="AE318" s="132">
        <v>237389</v>
      </c>
      <c r="AF318" s="133">
        <f>IF(D318 = D850,1,_xll.BDP(K318,$AF$11)*L318)</f>
        <v>9.7301000000000002</v>
      </c>
      <c r="AG318" s="134">
        <f>AC318*AE318*V318/AF318 / AI773</f>
        <v>-3.3391911991160708E-4</v>
      </c>
      <c r="AH318" s="328">
        <f>AC318*AE318*V318/AF318 / AI850</f>
        <v>-3.0930904973972608E-4</v>
      </c>
      <c r="AI318" s="77"/>
      <c r="AJ318" s="73"/>
      <c r="AK318" s="65"/>
    </row>
    <row r="319" spans="1:37" s="30" customFormat="1" ht="12" customHeight="1" x14ac:dyDescent="0.2">
      <c r="B319" s="120">
        <v>2981</v>
      </c>
      <c r="C319" s="120" t="s">
        <v>768</v>
      </c>
      <c r="D319" s="120" t="str">
        <f>_xll.BDP(C319,$D$11)</f>
        <v>NOK</v>
      </c>
      <c r="E319" s="120" t="s">
        <v>797</v>
      </c>
      <c r="F319" s="121">
        <f>_xll.BDP(C319,$F$11)</f>
        <v>170.8</v>
      </c>
      <c r="G319" s="121">
        <f>_xll.BDP(C319,$G$11)</f>
        <v>170.6</v>
      </c>
      <c r="H319" s="122">
        <f t="shared" si="156"/>
        <v>-0.20000000000001705</v>
      </c>
      <c r="I319" s="123">
        <f t="shared" si="157"/>
        <v>-0.11709601873537297</v>
      </c>
      <c r="J319" s="124">
        <v>0</v>
      </c>
      <c r="K319" s="120" t="str">
        <f>CONCATENATE(D850,D319, " Curncy")</f>
        <v>EURNOK Curncy</v>
      </c>
      <c r="L319" s="120">
        <f>IF(D319 = D850,1,_xll.BDP(K319,$L$11))</f>
        <v>1</v>
      </c>
      <c r="M319" s="288">
        <f>IF(D319 = D850,1,_xll.BDP(K319,$M$11)*L319)</f>
        <v>9.7024000000000008</v>
      </c>
      <c r="N319" s="126">
        <f t="shared" si="158"/>
        <v>0</v>
      </c>
      <c r="O319" s="127">
        <f>N319 / AA773</f>
        <v>0</v>
      </c>
      <c r="P319" s="301">
        <f>N319 / AA850</f>
        <v>0</v>
      </c>
      <c r="Q319" s="128">
        <f t="shared" si="159"/>
        <v>0</v>
      </c>
      <c r="R319" s="129">
        <f>Q319 / AA773*100</f>
        <v>0</v>
      </c>
      <c r="S319" s="312">
        <f>Q319 / AA850*100</f>
        <v>0</v>
      </c>
      <c r="T319" s="129">
        <f t="shared" si="160"/>
        <v>0</v>
      </c>
      <c r="U319" s="312">
        <f t="shared" si="161"/>
        <v>0</v>
      </c>
      <c r="V319" s="120">
        <f t="shared" si="162"/>
        <v>1</v>
      </c>
      <c r="W319" s="120">
        <v>0</v>
      </c>
      <c r="X319" s="120">
        <v>1</v>
      </c>
      <c r="Y319" s="127">
        <f t="shared" si="163"/>
        <v>0</v>
      </c>
      <c r="Z319" s="127">
        <f t="shared" si="164"/>
        <v>0</v>
      </c>
      <c r="AA319" s="74"/>
      <c r="AB319" s="130">
        <f>_xll.BDH(C319,$AB$11,$D$1,$D$1)</f>
        <v>166.4</v>
      </c>
      <c r="AC319" s="130">
        <f t="shared" si="165"/>
        <v>4.4000000000000057</v>
      </c>
      <c r="AD319" s="177">
        <f t="shared" si="166"/>
        <v>2.6442307692307727</v>
      </c>
      <c r="AE319" s="132">
        <v>0</v>
      </c>
      <c r="AF319" s="133">
        <f>IF(D319 = D850,1,_xll.BDP(K319,$AF$11)*L319)</f>
        <v>9.7301000000000002</v>
      </c>
      <c r="AG319" s="134">
        <f>AC319*AE319*V319/AF319 / AI773</f>
        <v>0</v>
      </c>
      <c r="AH319" s="328">
        <f>AC319*AE319*V319/AF319 / AI850</f>
        <v>0</v>
      </c>
      <c r="AI319" s="77"/>
      <c r="AJ319" s="73"/>
      <c r="AK319" s="65"/>
    </row>
    <row r="320" spans="1:37" s="30" customFormat="1" ht="12" customHeight="1" x14ac:dyDescent="0.2">
      <c r="B320" s="120">
        <v>565</v>
      </c>
      <c r="C320" s="120" t="s">
        <v>145</v>
      </c>
      <c r="D320" s="120" t="str">
        <f>_xll.BDP(C320,$D$11)</f>
        <v>NOK</v>
      </c>
      <c r="E320" s="120" t="s">
        <v>327</v>
      </c>
      <c r="F320" s="121">
        <f>_xll.BDP(C320,$F$11)</f>
        <v>45.5</v>
      </c>
      <c r="G320" s="121">
        <f>_xll.BDP(C320,$G$11)</f>
        <v>44.28</v>
      </c>
      <c r="H320" s="122">
        <f t="shared" si="156"/>
        <v>-1.2199999999999989</v>
      </c>
      <c r="I320" s="123">
        <f t="shared" si="157"/>
        <v>-2.6813186813186789</v>
      </c>
      <c r="J320" s="124">
        <v>0</v>
      </c>
      <c r="K320" s="120" t="str">
        <f>CONCATENATE(D850,D320, " Curncy")</f>
        <v>EURNOK Curncy</v>
      </c>
      <c r="L320" s="120">
        <f>IF(D320 = D850,1,_xll.BDP(K320,$L$11))</f>
        <v>1</v>
      </c>
      <c r="M320" s="288">
        <f>IF(D320 = D850,1,_xll.BDP(K320,$M$11)*L320)</f>
        <v>9.7024000000000008</v>
      </c>
      <c r="N320" s="126">
        <f t="shared" si="158"/>
        <v>0</v>
      </c>
      <c r="O320" s="127">
        <f>N320 / AA773</f>
        <v>0</v>
      </c>
      <c r="P320" s="301">
        <f>N320 / AA850</f>
        <v>0</v>
      </c>
      <c r="Q320" s="128">
        <f t="shared" si="159"/>
        <v>0</v>
      </c>
      <c r="R320" s="129">
        <f>Q320 / AA773*100</f>
        <v>0</v>
      </c>
      <c r="S320" s="312">
        <f>Q320 / AA850*100</f>
        <v>0</v>
      </c>
      <c r="T320" s="129">
        <f t="shared" si="160"/>
        <v>0</v>
      </c>
      <c r="U320" s="312">
        <f t="shared" si="161"/>
        <v>0</v>
      </c>
      <c r="V320" s="120">
        <f t="shared" si="162"/>
        <v>1</v>
      </c>
      <c r="W320" s="120">
        <v>0</v>
      </c>
      <c r="X320" s="120">
        <v>1</v>
      </c>
      <c r="Y320" s="127">
        <f t="shared" si="163"/>
        <v>0</v>
      </c>
      <c r="Z320" s="127">
        <f t="shared" si="164"/>
        <v>0</v>
      </c>
      <c r="AA320" s="74"/>
      <c r="AB320" s="130">
        <f>_xll.BDH(C320,$AB$11,$D$1,$D$1)</f>
        <v>40.6</v>
      </c>
      <c r="AC320" s="130">
        <f t="shared" si="165"/>
        <v>4.8999999999999986</v>
      </c>
      <c r="AD320" s="177">
        <f t="shared" si="166"/>
        <v>12.068965517241375</v>
      </c>
      <c r="AE320" s="132">
        <v>0</v>
      </c>
      <c r="AF320" s="133">
        <f>IF(D320 = D850,1,_xll.BDP(K320,$AF$11)*L320)</f>
        <v>9.7301000000000002</v>
      </c>
      <c r="AG320" s="134">
        <f>AC320*AE320*V320/AF320 / AI773</f>
        <v>0</v>
      </c>
      <c r="AH320" s="328">
        <f>AC320*AE320*V320/AF320 / AI850</f>
        <v>0</v>
      </c>
      <c r="AI320" s="77"/>
      <c r="AJ320" s="73"/>
      <c r="AK320" s="65"/>
    </row>
    <row r="321" spans="1:37" s="30" customFormat="1" ht="12" customHeight="1" x14ac:dyDescent="0.2">
      <c r="A321" s="212"/>
      <c r="B321" s="212">
        <v>28128</v>
      </c>
      <c r="C321" s="212" t="s">
        <v>1524</v>
      </c>
      <c r="D321" s="212" t="str">
        <f>_xll.BDP(C321,$D$11)</f>
        <v>NOK</v>
      </c>
      <c r="E321" s="212" t="s">
        <v>1525</v>
      </c>
      <c r="F321" s="214">
        <f>_xll.BDP(C321,$F$11)</f>
        <v>3.3849999999999998</v>
      </c>
      <c r="G321" s="214">
        <f>_xll.BDP(C321,$G$11)</f>
        <v>3.355</v>
      </c>
      <c r="H321" s="215">
        <f>IF(OR(OR(G321="#N/A N/A",G321="#N/A Real Time"),OR(F321="#N/A N/A",F321="#N/A Real Time")),0,  G321 - F321)</f>
        <v>-2.9999999999999805E-2</v>
      </c>
      <c r="I321" s="216">
        <f>IF(OR(F321=0,F321="#N/A N/A"),0,H321 / F321*100)</f>
        <v>-0.88626292466764578</v>
      </c>
      <c r="J321" s="217">
        <v>240196</v>
      </c>
      <c r="K321" s="212" t="str">
        <f>CONCATENATE(D850,D321, " Curncy")</f>
        <v>EURNOK Curncy</v>
      </c>
      <c r="L321" s="212">
        <f>IF(D321 = D850,1,_xll.BDP(K321,$L$11))</f>
        <v>1</v>
      </c>
      <c r="M321" s="291">
        <f>IF(D321 = D850,1,_xll.BDP(K321,$M$11)*L321)</f>
        <v>9.7024000000000008</v>
      </c>
      <c r="N321" s="218">
        <f>H321*J321*V321/M321</f>
        <v>-742.69046833772597</v>
      </c>
      <c r="O321" s="219">
        <f>N321 / AA773</f>
        <v>-3.9042598203069084E-6</v>
      </c>
      <c r="P321" s="304">
        <f>N321 / AA850</f>
        <v>-3.6166473140870544E-6</v>
      </c>
      <c r="Q321" s="220">
        <f>IF(J321=0,0,G321*J321*V321/M321)</f>
        <v>83057.550709102885</v>
      </c>
      <c r="R321" s="221">
        <f>Q321 / AA773*100</f>
        <v>4.3662638990432538E-2</v>
      </c>
      <c r="S321" s="314">
        <f>Q321 / AA850*100</f>
        <v>4.0446172462540481E-2</v>
      </c>
      <c r="T321" s="221">
        <f>IF(S321&lt;0,R321,0)</f>
        <v>0</v>
      </c>
      <c r="U321" s="314">
        <f>IF(S321&gt;0,R321,0)</f>
        <v>4.3662638990432538E-2</v>
      </c>
      <c r="V321" s="212">
        <f>IF(EXACT(D321,UPPER(D321)),1,0.01)/X321</f>
        <v>1</v>
      </c>
      <c r="W321" s="212">
        <v>0</v>
      </c>
      <c r="X321" s="212">
        <v>1</v>
      </c>
      <c r="Y321" s="219">
        <f>IF(AND(S321&lt;0,O321&gt;0),O321,0)</f>
        <v>0</v>
      </c>
      <c r="Z321" s="219">
        <f>IF(AND(S321&gt;0,O321&gt;0),O321,0)</f>
        <v>0</v>
      </c>
      <c r="AA321" s="222"/>
      <c r="AB321" s="223">
        <f>_xll.BDH(C321,$AB$11,$D$1,$D$1)</f>
        <v>3.4249999999999998</v>
      </c>
      <c r="AC321" s="223">
        <f>IF(OR(OR(F321="#N/A N/A",F321="#N/A Real Time"),OR(AB321="#N/A N/A",AB321="#N/A Real Time")),0,  F321 - AB321)</f>
        <v>-4.0000000000000036E-2</v>
      </c>
      <c r="AD321" s="224">
        <f>IF(OR(AB321=0,AB321="#N/A N/A"),0,AC321 / AB321*100)</f>
        <v>-1.1678832116788334</v>
      </c>
      <c r="AE321" s="225">
        <v>240196</v>
      </c>
      <c r="AF321" s="226">
        <f>IF(D321 = D850,1,_xll.BDP(K321,$AF$11)*L321)</f>
        <v>9.7301000000000002</v>
      </c>
      <c r="AG321" s="227">
        <f>AC321*AE321*V321/AF321 / AI773</f>
        <v>-5.1979621197073423E-6</v>
      </c>
      <c r="AH321" s="330">
        <f>AC321*AE321*V321/AF321 / AI850</f>
        <v>-4.8148687150809767E-6</v>
      </c>
      <c r="AI321" s="228"/>
      <c r="AJ321" s="73"/>
      <c r="AK321" s="65"/>
    </row>
    <row r="322" spans="1:37" s="30" customFormat="1" ht="12" customHeight="1" x14ac:dyDescent="0.2">
      <c r="A322" s="212"/>
      <c r="B322" s="212">
        <v>1464</v>
      </c>
      <c r="C322" s="212" t="s">
        <v>144</v>
      </c>
      <c r="D322" s="212" t="str">
        <f>_xll.BDP(C322,$D$11)</f>
        <v>NOK</v>
      </c>
      <c r="E322" s="212" t="s">
        <v>316</v>
      </c>
      <c r="F322" s="214">
        <f>_xll.BDP(C322,$F$11)</f>
        <v>181.15</v>
      </c>
      <c r="G322" s="214">
        <f>_xll.BDP(C322,$G$11)</f>
        <v>181.05</v>
      </c>
      <c r="H322" s="215">
        <f>IF(OR(OR(G322="#N/A N/A",G322="#N/A Real Time"),OR(F322="#N/A N/A",F322="#N/A Real Time")),0,  G322 - F322)</f>
        <v>-9.9999999999994316E-2</v>
      </c>
      <c r="I322" s="216">
        <f>IF(OR(F322=0,F322="#N/A N/A"),0,H322 / F322*100)</f>
        <v>-5.5202870549265419E-2</v>
      </c>
      <c r="J322" s="217">
        <v>-58000</v>
      </c>
      <c r="K322" s="212" t="str">
        <f>CONCATENATE(D850,D322, " Curncy")</f>
        <v>EURNOK Curncy</v>
      </c>
      <c r="L322" s="212">
        <f>IF(D322 = D850,1,_xll.BDP(K322,$L$11))</f>
        <v>1</v>
      </c>
      <c r="M322" s="291">
        <f>IF(D322 = D850,1,_xll.BDP(K322,$M$11)*L322)</f>
        <v>9.7024000000000008</v>
      </c>
      <c r="N322" s="218">
        <f>H322*J322*V322/M322</f>
        <v>597.79023746698454</v>
      </c>
      <c r="O322" s="219">
        <f>N322 / AA773</f>
        <v>3.1425317876205171E-6</v>
      </c>
      <c r="P322" s="304">
        <f>N322 / AA850</f>
        <v>2.9110329927370237E-6</v>
      </c>
      <c r="Q322" s="220">
        <f>IF(J322=0,0,G322*J322*V322/M322)</f>
        <v>-1082299.2249340368</v>
      </c>
      <c r="R322" s="221">
        <f>Q322 / AA773*100</f>
        <v>-0.56895538014872693</v>
      </c>
      <c r="S322" s="314">
        <f>Q322 / AA850*100</f>
        <v>-0.52704252333506796</v>
      </c>
      <c r="T322" s="221">
        <f>IF(S322&lt;0,R322,0)</f>
        <v>-0.56895538014872693</v>
      </c>
      <c r="U322" s="314">
        <f>IF(S322&gt;0,R322,0)</f>
        <v>0</v>
      </c>
      <c r="V322" s="212">
        <f>IF(EXACT(D322,UPPER(D322)),1,0.01)/X322</f>
        <v>1</v>
      </c>
      <c r="W322" s="212">
        <v>0</v>
      </c>
      <c r="X322" s="212">
        <v>1</v>
      </c>
      <c r="Y322" s="219">
        <f>IF(AND(S322&lt;0,O322&gt;0),O322,0)</f>
        <v>3.1425317876205171E-6</v>
      </c>
      <c r="Z322" s="219">
        <f>IF(AND(S322&gt;0,O322&gt;0),O322,0)</f>
        <v>0</v>
      </c>
      <c r="AA322" s="222"/>
      <c r="AB322" s="223">
        <f>_xll.BDH(C322,$AB$11,$D$1,$D$1)</f>
        <v>177.4</v>
      </c>
      <c r="AC322" s="223">
        <f>IF(OR(OR(F322="#N/A N/A",F322="#N/A Real Time"),OR(AB322="#N/A N/A",AB322="#N/A Real Time")),0,  F322 - AB322)</f>
        <v>3.75</v>
      </c>
      <c r="AD322" s="224">
        <f>IF(OR(AB322=0,AB322="#N/A N/A"),0,AC322 / AB322*100)</f>
        <v>2.1138669673055244</v>
      </c>
      <c r="AE322" s="225">
        <v>-58000</v>
      </c>
      <c r="AF322" s="226">
        <f>IF(D322 = D850,1,_xll.BDP(K322,$AF$11)*L322)</f>
        <v>9.7301000000000002</v>
      </c>
      <c r="AG322" s="227">
        <f>AC322*AE322*V322/AF322 / AI773</f>
        <v>-1.1767023191855254E-4</v>
      </c>
      <c r="AH322" s="330">
        <f>AC322*AE322*V322/AF322 / AI850</f>
        <v>-1.0899785441161713E-4</v>
      </c>
      <c r="AI322" s="228"/>
      <c r="AJ322" s="73"/>
      <c r="AK322" s="65"/>
    </row>
    <row r="323" spans="1:37" s="30" customFormat="1" ht="12" customHeight="1" x14ac:dyDescent="0.2">
      <c r="B323" s="120">
        <v>106</v>
      </c>
      <c r="C323" s="120" t="s">
        <v>769</v>
      </c>
      <c r="D323" s="120" t="str">
        <f>_xll.BDP(C323,$D$11)</f>
        <v>NOK</v>
      </c>
      <c r="E323" s="120" t="s">
        <v>798</v>
      </c>
      <c r="F323" s="121">
        <f>_xll.BDP(C323,$F$11)</f>
        <v>46.31</v>
      </c>
      <c r="G323" s="121">
        <f>_xll.BDP(C323,$G$11)</f>
        <v>45.73</v>
      </c>
      <c r="H323" s="122">
        <f t="shared" si="156"/>
        <v>-0.5800000000000054</v>
      </c>
      <c r="I323" s="123">
        <f t="shared" si="157"/>
        <v>-1.2524292809328554</v>
      </c>
      <c r="J323" s="124">
        <v>0</v>
      </c>
      <c r="K323" s="120" t="str">
        <f>CONCATENATE(D850,D323, " Curncy")</f>
        <v>EURNOK Curncy</v>
      </c>
      <c r="L323" s="120">
        <f>IF(D323 = D850,1,_xll.BDP(K323,$L$11))</f>
        <v>1</v>
      </c>
      <c r="M323" s="288">
        <f>IF(D323 = D850,1,_xll.BDP(K323,$M$11)*L323)</f>
        <v>9.7024000000000008</v>
      </c>
      <c r="N323" s="126">
        <f t="shared" si="158"/>
        <v>0</v>
      </c>
      <c r="O323" s="127">
        <f>N323 / AA773</f>
        <v>0</v>
      </c>
      <c r="P323" s="301">
        <f>N323 / AA850</f>
        <v>0</v>
      </c>
      <c r="Q323" s="128">
        <f t="shared" si="159"/>
        <v>0</v>
      </c>
      <c r="R323" s="129">
        <f>Q323 / AA773*100</f>
        <v>0</v>
      </c>
      <c r="S323" s="312">
        <f>Q323 / AA850*100</f>
        <v>0</v>
      </c>
      <c r="T323" s="129">
        <f t="shared" si="160"/>
        <v>0</v>
      </c>
      <c r="U323" s="312">
        <f t="shared" si="161"/>
        <v>0</v>
      </c>
      <c r="V323" s="120">
        <f t="shared" si="162"/>
        <v>1</v>
      </c>
      <c r="W323" s="120">
        <v>0</v>
      </c>
      <c r="X323" s="120">
        <v>1</v>
      </c>
      <c r="Y323" s="127">
        <f t="shared" si="163"/>
        <v>0</v>
      </c>
      <c r="Z323" s="127">
        <f t="shared" si="164"/>
        <v>0</v>
      </c>
      <c r="AA323" s="74"/>
      <c r="AB323" s="130">
        <f>_xll.BDH(C323,$AB$11,$D$1,$D$1)</f>
        <v>46.88</v>
      </c>
      <c r="AC323" s="130">
        <f t="shared" si="165"/>
        <v>-0.57000000000000028</v>
      </c>
      <c r="AD323" s="177">
        <f t="shared" si="166"/>
        <v>-1.2158703071672361</v>
      </c>
      <c r="AE323" s="132">
        <v>0</v>
      </c>
      <c r="AF323" s="133">
        <f>IF(D323 = D850,1,_xll.BDP(K323,$AF$11)*L323)</f>
        <v>9.7301000000000002</v>
      </c>
      <c r="AG323" s="134">
        <f>AC323*AE323*V323/AF323 / AI773</f>
        <v>0</v>
      </c>
      <c r="AH323" s="328">
        <f>AC323*AE323*V323/AF323 / AI850</f>
        <v>0</v>
      </c>
      <c r="AI323" s="77"/>
      <c r="AJ323" s="73"/>
      <c r="AK323" s="65"/>
    </row>
    <row r="324" spans="1:37" s="30" customFormat="1" ht="12" customHeight="1" x14ac:dyDescent="0.2">
      <c r="B324" s="120">
        <v>26989</v>
      </c>
      <c r="C324" s="120" t="s">
        <v>143</v>
      </c>
      <c r="D324" s="120" t="str">
        <f>_xll.BDP(C324,$D$11)</f>
        <v>NOK</v>
      </c>
      <c r="E324" s="120" t="s">
        <v>311</v>
      </c>
      <c r="F324" s="121">
        <f>_xll.BDP(C324,$F$11)</f>
        <v>73.400000000000006</v>
      </c>
      <c r="G324" s="121">
        <f>_xll.BDP(C324,$G$11)</f>
        <v>74.400000000000006</v>
      </c>
      <c r="H324" s="122">
        <f t="shared" si="156"/>
        <v>1</v>
      </c>
      <c r="I324" s="123">
        <f t="shared" si="157"/>
        <v>1.3623978201634876</v>
      </c>
      <c r="J324" s="124">
        <v>277636</v>
      </c>
      <c r="K324" s="120" t="str">
        <f>CONCATENATE(D850,D324, " Curncy")</f>
        <v>EURNOK Curncy</v>
      </c>
      <c r="L324" s="120">
        <f>IF(D324 = D850,1,_xll.BDP(K324,$L$11))</f>
        <v>1</v>
      </c>
      <c r="M324" s="288">
        <f>IF(D324 = D850,1,_xll.BDP(K324,$M$11)*L324)</f>
        <v>9.7024000000000008</v>
      </c>
      <c r="N324" s="126">
        <f t="shared" si="158"/>
        <v>28615.187994722954</v>
      </c>
      <c r="O324" s="127">
        <f>N324 / AA773</f>
        <v>1.5042757851514815E-4</v>
      </c>
      <c r="P324" s="301">
        <f>N324 / AA850</f>
        <v>1.3934613033992794E-4</v>
      </c>
      <c r="Q324" s="128">
        <f t="shared" si="159"/>
        <v>2128969.9868073878</v>
      </c>
      <c r="R324" s="129">
        <f>Q324 / AA773*100</f>
        <v>1.1191811841527022</v>
      </c>
      <c r="S324" s="312">
        <f>Q324 / AA850*100</f>
        <v>1.0367352097290639</v>
      </c>
      <c r="T324" s="129">
        <f t="shared" si="160"/>
        <v>0</v>
      </c>
      <c r="U324" s="312">
        <f t="shared" si="161"/>
        <v>1.1191811841527022</v>
      </c>
      <c r="V324" s="120">
        <f t="shared" si="162"/>
        <v>1</v>
      </c>
      <c r="W324" s="120">
        <v>0</v>
      </c>
      <c r="X324" s="120">
        <v>1</v>
      </c>
      <c r="Y324" s="127">
        <f t="shared" si="163"/>
        <v>0</v>
      </c>
      <c r="Z324" s="127">
        <f t="shared" si="164"/>
        <v>1.5042757851514815E-4</v>
      </c>
      <c r="AA324" s="74"/>
      <c r="AB324" s="130">
        <f>_xll.BDH(C324,$AB$11,$D$1,$D$1)</f>
        <v>70.8</v>
      </c>
      <c r="AC324" s="130">
        <f t="shared" si="165"/>
        <v>2.6000000000000085</v>
      </c>
      <c r="AD324" s="177">
        <f t="shared" si="166"/>
        <v>3.6723163841808031</v>
      </c>
      <c r="AE324" s="132">
        <v>277636</v>
      </c>
      <c r="AF324" s="133">
        <f>IF(D324 = D850,1,_xll.BDP(K324,$AF$11)*L324)</f>
        <v>9.7301000000000002</v>
      </c>
      <c r="AG324" s="134">
        <f>AC324*AE324*V324/AF324 / AI773</f>
        <v>3.9053186447467745E-4</v>
      </c>
      <c r="AH324" s="328">
        <f>AC324*AE324*V324/AF324 / AI850</f>
        <v>3.617493958588596E-4</v>
      </c>
      <c r="AI324" s="77"/>
      <c r="AJ324" s="73"/>
      <c r="AK324" s="65"/>
    </row>
    <row r="325" spans="1:37" s="30" customFormat="1" ht="12" customHeight="1" x14ac:dyDescent="0.2">
      <c r="B325" s="120">
        <v>2836</v>
      </c>
      <c r="C325" s="120" t="s">
        <v>142</v>
      </c>
      <c r="D325" s="120" t="str">
        <f>_xll.BDP(C325,$D$11)</f>
        <v>NOK</v>
      </c>
      <c r="E325" s="120" t="s">
        <v>376</v>
      </c>
      <c r="F325" s="121">
        <f>_xll.BDP(C325,$F$11)</f>
        <v>32.590000000000003</v>
      </c>
      <c r="G325" s="121">
        <f>_xll.BDP(C325,$G$11)</f>
        <v>32.619999999999997</v>
      </c>
      <c r="H325" s="122">
        <f t="shared" si="156"/>
        <v>2.9999999999994031E-2</v>
      </c>
      <c r="I325" s="123">
        <f t="shared" si="157"/>
        <v>9.2052776925418925E-2</v>
      </c>
      <c r="J325" s="124">
        <v>0</v>
      </c>
      <c r="K325" s="120" t="str">
        <f>CONCATENATE(D850,D325, " Curncy")</f>
        <v>EURNOK Curncy</v>
      </c>
      <c r="L325" s="120">
        <f>IF(D325 = D850,1,_xll.BDP(K325,$L$11))</f>
        <v>1</v>
      </c>
      <c r="M325" s="288">
        <f>IF(D325 = D850,1,_xll.BDP(K325,$M$11)*L325)</f>
        <v>9.7024000000000008</v>
      </c>
      <c r="N325" s="126">
        <f t="shared" si="158"/>
        <v>0</v>
      </c>
      <c r="O325" s="127">
        <f>N325 / AA773</f>
        <v>0</v>
      </c>
      <c r="P325" s="301">
        <f>N325 / AA850</f>
        <v>0</v>
      </c>
      <c r="Q325" s="128">
        <f t="shared" si="159"/>
        <v>0</v>
      </c>
      <c r="R325" s="129">
        <f>Q325 / AA773*100</f>
        <v>0</v>
      </c>
      <c r="S325" s="312">
        <f>Q325 / AA850*100</f>
        <v>0</v>
      </c>
      <c r="T325" s="129">
        <f t="shared" si="160"/>
        <v>0</v>
      </c>
      <c r="U325" s="312">
        <f t="shared" si="161"/>
        <v>0</v>
      </c>
      <c r="V325" s="120">
        <f t="shared" si="162"/>
        <v>1</v>
      </c>
      <c r="W325" s="120">
        <v>0</v>
      </c>
      <c r="X325" s="120">
        <v>1</v>
      </c>
      <c r="Y325" s="127">
        <f t="shared" si="163"/>
        <v>0</v>
      </c>
      <c r="Z325" s="127">
        <f t="shared" si="164"/>
        <v>0</v>
      </c>
      <c r="AA325" s="74"/>
      <c r="AB325" s="130">
        <f>_xll.BDH(C325,$AB$11,$D$1,$D$1)</f>
        <v>38.700000000000003</v>
      </c>
      <c r="AC325" s="130">
        <f t="shared" si="165"/>
        <v>-6.1099999999999994</v>
      </c>
      <c r="AD325" s="177">
        <f t="shared" si="166"/>
        <v>-15.788113695090436</v>
      </c>
      <c r="AE325" s="132">
        <v>0</v>
      </c>
      <c r="AF325" s="133">
        <f>IF(D325 = D850,1,_xll.BDP(K325,$AF$11)*L325)</f>
        <v>9.7301000000000002</v>
      </c>
      <c r="AG325" s="134">
        <f>AC325*AE325*V325/AF325 / AI773</f>
        <v>0</v>
      </c>
      <c r="AH325" s="328">
        <f>AC325*AE325*V325/AF325 / AI850</f>
        <v>0</v>
      </c>
      <c r="AI325" s="77"/>
      <c r="AJ325" s="73"/>
      <c r="AK325" s="65"/>
    </row>
    <row r="326" spans="1:37" s="30" customFormat="1" ht="12" customHeight="1" x14ac:dyDescent="0.2">
      <c r="B326" s="120">
        <v>2014</v>
      </c>
      <c r="C326" s="120" t="s">
        <v>141</v>
      </c>
      <c r="D326" s="120" t="str">
        <f>_xll.BDP(C326,$D$11)</f>
        <v>NOK</v>
      </c>
      <c r="E326" s="120" t="s">
        <v>375</v>
      </c>
      <c r="F326" s="121">
        <f>_xll.BDP(C326,$F$11)</f>
        <v>163</v>
      </c>
      <c r="G326" s="121">
        <f>_xll.BDP(C326,$G$11)</f>
        <v>163</v>
      </c>
      <c r="H326" s="122">
        <f t="shared" si="156"/>
        <v>0</v>
      </c>
      <c r="I326" s="123">
        <f t="shared" si="157"/>
        <v>0</v>
      </c>
      <c r="J326" s="124">
        <v>0</v>
      </c>
      <c r="K326" s="120" t="str">
        <f>CONCATENATE(D850,D326, " Curncy")</f>
        <v>EURNOK Curncy</v>
      </c>
      <c r="L326" s="120">
        <f>IF(D326 = D850,1,_xll.BDP(K326,$L$11))</f>
        <v>1</v>
      </c>
      <c r="M326" s="288">
        <f>IF(D326 = D850,1,_xll.BDP(K326,$M$11)*L326)</f>
        <v>9.7024000000000008</v>
      </c>
      <c r="N326" s="126">
        <f t="shared" si="158"/>
        <v>0</v>
      </c>
      <c r="O326" s="127">
        <f>N326 / AA773</f>
        <v>0</v>
      </c>
      <c r="P326" s="301">
        <f>N326 / AA850</f>
        <v>0</v>
      </c>
      <c r="Q326" s="128">
        <f t="shared" si="159"/>
        <v>0</v>
      </c>
      <c r="R326" s="129">
        <f>Q326 / AA773*100</f>
        <v>0</v>
      </c>
      <c r="S326" s="312">
        <f>Q326 / AA850*100</f>
        <v>0</v>
      </c>
      <c r="T326" s="129">
        <f t="shared" si="160"/>
        <v>0</v>
      </c>
      <c r="U326" s="312">
        <f t="shared" si="161"/>
        <v>0</v>
      </c>
      <c r="V326" s="120">
        <f t="shared" si="162"/>
        <v>1</v>
      </c>
      <c r="W326" s="120">
        <v>0</v>
      </c>
      <c r="X326" s="120">
        <v>1</v>
      </c>
      <c r="Y326" s="127">
        <f t="shared" si="163"/>
        <v>0</v>
      </c>
      <c r="Z326" s="127">
        <f t="shared" si="164"/>
        <v>0</v>
      </c>
      <c r="AA326" s="74"/>
      <c r="AB326" s="130">
        <f>_xll.BDH(C326,$AB$11,$D$1,$D$1)</f>
        <v>157.62</v>
      </c>
      <c r="AC326" s="130">
        <f t="shared" si="165"/>
        <v>5.3799999999999955</v>
      </c>
      <c r="AD326" s="177">
        <f t="shared" si="166"/>
        <v>3.4132724273569317</v>
      </c>
      <c r="AE326" s="132">
        <v>0</v>
      </c>
      <c r="AF326" s="133">
        <f>IF(D326 = D850,1,_xll.BDP(K326,$AF$11)*L326)</f>
        <v>9.7301000000000002</v>
      </c>
      <c r="AG326" s="134">
        <f>AC326*AE326*V326/AF326 / AI773</f>
        <v>0</v>
      </c>
      <c r="AH326" s="328">
        <f>AC326*AE326*V326/AF326 / AI850</f>
        <v>0</v>
      </c>
      <c r="AI326" s="77"/>
      <c r="AJ326" s="73"/>
      <c r="AK326" s="65"/>
    </row>
    <row r="327" spans="1:37" s="30" customFormat="1" ht="12" customHeight="1" x14ac:dyDescent="0.2">
      <c r="B327" s="120">
        <v>92</v>
      </c>
      <c r="C327" s="120" t="s">
        <v>1526</v>
      </c>
      <c r="D327" s="120" t="str">
        <f>_xll.BDP(C327,$D$11)</f>
        <v>NOK</v>
      </c>
      <c r="E327" s="120" t="s">
        <v>799</v>
      </c>
      <c r="F327" s="121">
        <f>_xll.BDP(C327,$F$11)</f>
        <v>215.1</v>
      </c>
      <c r="G327" s="121">
        <f>_xll.BDP(C327,$G$11)</f>
        <v>214.9</v>
      </c>
      <c r="H327" s="122">
        <f t="shared" si="156"/>
        <v>-0.19999999999998863</v>
      </c>
      <c r="I327" s="123">
        <f t="shared" si="157"/>
        <v>-9.2980009297995644E-2</v>
      </c>
      <c r="J327" s="124">
        <v>0</v>
      </c>
      <c r="K327" s="120" t="str">
        <f>CONCATENATE(D850,D327, " Curncy")</f>
        <v>EURNOK Curncy</v>
      </c>
      <c r="L327" s="120">
        <f>IF(D327 = D850,1,_xll.BDP(K327,$L$11))</f>
        <v>1</v>
      </c>
      <c r="M327" s="288">
        <f>IF(D327 = D850,1,_xll.BDP(K327,$M$11)*L327)</f>
        <v>9.7024000000000008</v>
      </c>
      <c r="N327" s="126">
        <f t="shared" si="158"/>
        <v>0</v>
      </c>
      <c r="O327" s="127">
        <f>N327 / AA773</f>
        <v>0</v>
      </c>
      <c r="P327" s="301">
        <f>N327 / AA850</f>
        <v>0</v>
      </c>
      <c r="Q327" s="128">
        <f t="shared" si="159"/>
        <v>0</v>
      </c>
      <c r="R327" s="129">
        <f>Q327 / AA773*100</f>
        <v>0</v>
      </c>
      <c r="S327" s="312">
        <f>Q327 / AA850*100</f>
        <v>0</v>
      </c>
      <c r="T327" s="129">
        <f t="shared" si="160"/>
        <v>0</v>
      </c>
      <c r="U327" s="312">
        <f t="shared" si="161"/>
        <v>0</v>
      </c>
      <c r="V327" s="120">
        <f t="shared" si="162"/>
        <v>1</v>
      </c>
      <c r="W327" s="120">
        <v>0</v>
      </c>
      <c r="X327" s="120">
        <v>1</v>
      </c>
      <c r="Y327" s="127">
        <f t="shared" si="163"/>
        <v>0</v>
      </c>
      <c r="Z327" s="127">
        <f t="shared" si="164"/>
        <v>0</v>
      </c>
      <c r="AA327" s="74"/>
      <c r="AB327" s="130">
        <f>_xll.BDH(C327,$AB$11,$D$1,$D$1)</f>
        <v>216.6</v>
      </c>
      <c r="AC327" s="130">
        <f t="shared" si="165"/>
        <v>-1.5</v>
      </c>
      <c r="AD327" s="177">
        <f t="shared" si="166"/>
        <v>-0.69252077562326864</v>
      </c>
      <c r="AE327" s="132">
        <v>0</v>
      </c>
      <c r="AF327" s="133">
        <f>IF(D327 = D850,1,_xll.BDP(K327,$AF$11)*L327)</f>
        <v>9.7301000000000002</v>
      </c>
      <c r="AG327" s="134">
        <f>AC327*AE327*V327/AF327 / AI773</f>
        <v>0</v>
      </c>
      <c r="AH327" s="328">
        <f>AC327*AE327*V327/AF327 / AI850</f>
        <v>0</v>
      </c>
      <c r="AI327" s="77"/>
      <c r="AJ327" s="73"/>
      <c r="AK327" s="65"/>
    </row>
    <row r="328" spans="1:37" s="30" customFormat="1" ht="12" customHeight="1" x14ac:dyDescent="0.2">
      <c r="B328" s="120">
        <v>3052</v>
      </c>
      <c r="C328" s="120" t="s">
        <v>770</v>
      </c>
      <c r="D328" s="120" t="str">
        <f>_xll.BDP(C328,$D$11)</f>
        <v>NOK</v>
      </c>
      <c r="E328" s="120" t="s">
        <v>800</v>
      </c>
      <c r="F328" s="121">
        <f>_xll.BDP(C328,$F$11)</f>
        <v>74.3</v>
      </c>
      <c r="G328" s="121">
        <f>_xll.BDP(C328,$G$11)</f>
        <v>74.98</v>
      </c>
      <c r="H328" s="122">
        <f t="shared" si="156"/>
        <v>0.68000000000000682</v>
      </c>
      <c r="I328" s="123">
        <f t="shared" si="157"/>
        <v>0.91520861372813844</v>
      </c>
      <c r="J328" s="124">
        <v>0</v>
      </c>
      <c r="K328" s="120" t="str">
        <f>CONCATENATE(D850,D328, " Curncy")</f>
        <v>EURNOK Curncy</v>
      </c>
      <c r="L328" s="120">
        <f>IF(D328 = D850,1,_xll.BDP(K328,$L$11))</f>
        <v>1</v>
      </c>
      <c r="M328" s="288">
        <f>IF(D328 = D850,1,_xll.BDP(K328,$M$11)*L328)</f>
        <v>9.7024000000000008</v>
      </c>
      <c r="N328" s="126">
        <f t="shared" si="158"/>
        <v>0</v>
      </c>
      <c r="O328" s="127">
        <f>N328 / AA773</f>
        <v>0</v>
      </c>
      <c r="P328" s="301">
        <f>N328 / AA850</f>
        <v>0</v>
      </c>
      <c r="Q328" s="128">
        <f t="shared" si="159"/>
        <v>0</v>
      </c>
      <c r="R328" s="129">
        <f>Q328 / AA773*100</f>
        <v>0</v>
      </c>
      <c r="S328" s="312">
        <f>Q328 / AA850*100</f>
        <v>0</v>
      </c>
      <c r="T328" s="129">
        <f t="shared" si="160"/>
        <v>0</v>
      </c>
      <c r="U328" s="312">
        <f t="shared" si="161"/>
        <v>0</v>
      </c>
      <c r="V328" s="120">
        <f t="shared" si="162"/>
        <v>1</v>
      </c>
      <c r="W328" s="120">
        <v>0</v>
      </c>
      <c r="X328" s="120">
        <v>1</v>
      </c>
      <c r="Y328" s="127">
        <f t="shared" si="163"/>
        <v>0</v>
      </c>
      <c r="Z328" s="127">
        <f t="shared" si="164"/>
        <v>0</v>
      </c>
      <c r="AA328" s="74"/>
      <c r="AB328" s="130">
        <f>_xll.BDH(C328,$AB$11,$D$1,$D$1)</f>
        <v>71.44</v>
      </c>
      <c r="AC328" s="130">
        <f t="shared" si="165"/>
        <v>2.8599999999999994</v>
      </c>
      <c r="AD328" s="177">
        <f t="shared" si="166"/>
        <v>4.0033594624860021</v>
      </c>
      <c r="AE328" s="132">
        <v>0</v>
      </c>
      <c r="AF328" s="133">
        <f>IF(D328 = D850,1,_xll.BDP(K328,$AF$11)*L328)</f>
        <v>9.7301000000000002</v>
      </c>
      <c r="AG328" s="134">
        <f>AC328*AE328*V328/AF328 / AI773</f>
        <v>0</v>
      </c>
      <c r="AH328" s="328">
        <f>AC328*AE328*V328/AF328 / AI850</f>
        <v>0</v>
      </c>
      <c r="AI328" s="77"/>
      <c r="AJ328" s="73"/>
      <c r="AK328" s="65"/>
    </row>
    <row r="329" spans="1:37" s="30" customFormat="1" ht="12" customHeight="1" x14ac:dyDescent="0.2">
      <c r="B329" s="120">
        <v>6477</v>
      </c>
      <c r="C329" s="120" t="s">
        <v>771</v>
      </c>
      <c r="D329" s="120" t="str">
        <f>_xll.BDP(C329,$D$11)</f>
        <v>NOK</v>
      </c>
      <c r="E329" s="120" t="s">
        <v>801</v>
      </c>
      <c r="F329" s="121">
        <f>_xll.BDP(C329,$F$11)</f>
        <v>114.05</v>
      </c>
      <c r="G329" s="121">
        <f>_xll.BDP(C329,$G$11)</f>
        <v>114.15</v>
      </c>
      <c r="H329" s="122">
        <f t="shared" si="156"/>
        <v>0.10000000000000853</v>
      </c>
      <c r="I329" s="123">
        <f t="shared" si="157"/>
        <v>8.7680841736088144E-2</v>
      </c>
      <c r="J329" s="124">
        <v>78000</v>
      </c>
      <c r="K329" s="120" t="str">
        <f>CONCATENATE(D850,D329, " Curncy")</f>
        <v>EURNOK Curncy</v>
      </c>
      <c r="L329" s="120">
        <f>IF(D329 = D850,1,_xll.BDP(K329,$L$11))</f>
        <v>1</v>
      </c>
      <c r="M329" s="288">
        <f>IF(D329 = D850,1,_xll.BDP(K329,$M$11)*L329)</f>
        <v>9.7024000000000008</v>
      </c>
      <c r="N329" s="126">
        <f t="shared" si="158"/>
        <v>803.92480211088639</v>
      </c>
      <c r="O329" s="127">
        <f>N329 / AA773</f>
        <v>4.2261634385247437E-6</v>
      </c>
      <c r="P329" s="301">
        <f>N329 / AA850</f>
        <v>3.9148374729917254E-6</v>
      </c>
      <c r="Q329" s="128">
        <f t="shared" si="159"/>
        <v>917680.16160949855</v>
      </c>
      <c r="R329" s="129">
        <f>Q329 / AA773*100</f>
        <v>0.48241655650755827</v>
      </c>
      <c r="S329" s="312">
        <f>Q329 / AA850*100</f>
        <v>0.4468786975419673</v>
      </c>
      <c r="T329" s="129">
        <f t="shared" si="160"/>
        <v>0</v>
      </c>
      <c r="U329" s="312">
        <f t="shared" si="161"/>
        <v>0.48241655650755827</v>
      </c>
      <c r="V329" s="120">
        <f t="shared" si="162"/>
        <v>1</v>
      </c>
      <c r="W329" s="120">
        <v>0</v>
      </c>
      <c r="X329" s="120">
        <v>1</v>
      </c>
      <c r="Y329" s="127">
        <f t="shared" si="163"/>
        <v>0</v>
      </c>
      <c r="Z329" s="127">
        <f t="shared" si="164"/>
        <v>4.2261634385247437E-6</v>
      </c>
      <c r="AA329" s="74"/>
      <c r="AB329" s="130">
        <f>_xll.BDH(C329,$AB$11,$D$1,$D$1)</f>
        <v>112.55</v>
      </c>
      <c r="AC329" s="130">
        <f t="shared" si="165"/>
        <v>1.5</v>
      </c>
      <c r="AD329" s="177">
        <f t="shared" si="166"/>
        <v>1.332741003998223</v>
      </c>
      <c r="AE329" s="132">
        <v>78000</v>
      </c>
      <c r="AF329" s="133">
        <f>IF(D329 = D850,1,_xll.BDP(K329,$AF$11)*L329)</f>
        <v>9.7301000000000002</v>
      </c>
      <c r="AG329" s="134">
        <f>AC329*AE329*V329/AF329 / AI773</f>
        <v>6.3298469583773087E-5</v>
      </c>
      <c r="AH329" s="328">
        <f>AC329*AE329*V329/AF329 / AI850</f>
        <v>5.8633328580042311E-5</v>
      </c>
      <c r="AI329" s="77"/>
      <c r="AJ329" s="73"/>
      <c r="AK329" s="65"/>
    </row>
    <row r="330" spans="1:37" s="30" customFormat="1" ht="12" customHeight="1" x14ac:dyDescent="0.2">
      <c r="B330" s="120">
        <v>522</v>
      </c>
      <c r="C330" s="120" t="s">
        <v>772</v>
      </c>
      <c r="D330" s="120" t="str">
        <f>_xll.BDP(C330,$D$11)</f>
        <v>NOK</v>
      </c>
      <c r="E330" s="120" t="s">
        <v>802</v>
      </c>
      <c r="F330" s="121">
        <f>_xll.BDP(C330,$F$11)</f>
        <v>158.1</v>
      </c>
      <c r="G330" s="121">
        <f>_xll.BDP(C330,$G$11)</f>
        <v>158.69999999999999</v>
      </c>
      <c r="H330" s="122">
        <f t="shared" si="156"/>
        <v>0.59999999999999432</v>
      </c>
      <c r="I330" s="123">
        <f t="shared" si="157"/>
        <v>0.37950664136622031</v>
      </c>
      <c r="J330" s="124">
        <v>0</v>
      </c>
      <c r="K330" s="120" t="str">
        <f>CONCATENATE(D850,D330, " Curncy")</f>
        <v>EURNOK Curncy</v>
      </c>
      <c r="L330" s="120">
        <f>IF(D330 = D850,1,_xll.BDP(K330,$L$11))</f>
        <v>1</v>
      </c>
      <c r="M330" s="288">
        <f>IF(D330 = D850,1,_xll.BDP(K330,$M$11)*L330)</f>
        <v>9.7024000000000008</v>
      </c>
      <c r="N330" s="126">
        <f t="shared" si="158"/>
        <v>0</v>
      </c>
      <c r="O330" s="127">
        <f>N330 / AA773</f>
        <v>0</v>
      </c>
      <c r="P330" s="301">
        <f>N330 / AA850</f>
        <v>0</v>
      </c>
      <c r="Q330" s="128">
        <f t="shared" si="159"/>
        <v>0</v>
      </c>
      <c r="R330" s="129">
        <f>Q330 / AA773*100</f>
        <v>0</v>
      </c>
      <c r="S330" s="312">
        <f>Q330 / AA850*100</f>
        <v>0</v>
      </c>
      <c r="T330" s="129">
        <f t="shared" si="160"/>
        <v>0</v>
      </c>
      <c r="U330" s="312">
        <f t="shared" si="161"/>
        <v>0</v>
      </c>
      <c r="V330" s="120">
        <f t="shared" si="162"/>
        <v>1</v>
      </c>
      <c r="W330" s="120">
        <v>0</v>
      </c>
      <c r="X330" s="120">
        <v>1</v>
      </c>
      <c r="Y330" s="127">
        <f t="shared" si="163"/>
        <v>0</v>
      </c>
      <c r="Z330" s="127">
        <f t="shared" si="164"/>
        <v>0</v>
      </c>
      <c r="AA330" s="74"/>
      <c r="AB330" s="130">
        <f>_xll.BDH(C330,$AB$11,$D$1,$D$1)</f>
        <v>159.75</v>
      </c>
      <c r="AC330" s="130">
        <f t="shared" si="165"/>
        <v>-1.6500000000000057</v>
      </c>
      <c r="AD330" s="177">
        <f t="shared" si="166"/>
        <v>-1.0328638497652618</v>
      </c>
      <c r="AE330" s="132">
        <v>0</v>
      </c>
      <c r="AF330" s="133">
        <f>IF(D330 = D850,1,_xll.BDP(K330,$AF$11)*L330)</f>
        <v>9.7301000000000002</v>
      </c>
      <c r="AG330" s="134">
        <f>AC330*AE330*V330/AF330 / AI773</f>
        <v>0</v>
      </c>
      <c r="AH330" s="328">
        <f>AC330*AE330*V330/AF330 / AI850</f>
        <v>0</v>
      </c>
      <c r="AI330" s="77"/>
      <c r="AJ330" s="73"/>
      <c r="AK330" s="65"/>
    </row>
    <row r="331" spans="1:37" s="30" customFormat="1" ht="12" customHeight="1" x14ac:dyDescent="0.2">
      <c r="B331" s="120">
        <v>100</v>
      </c>
      <c r="C331" s="120" t="s">
        <v>773</v>
      </c>
      <c r="D331" s="120" t="str">
        <f>_xll.BDP(C331,$D$11)</f>
        <v>NOK</v>
      </c>
      <c r="E331" s="120" t="s">
        <v>803</v>
      </c>
      <c r="F331" s="121">
        <f>_xll.BDP(C331,$F$11)</f>
        <v>386</v>
      </c>
      <c r="G331" s="121">
        <f>_xll.BDP(C331,$G$11)</f>
        <v>389</v>
      </c>
      <c r="H331" s="122">
        <f t="shared" si="156"/>
        <v>3</v>
      </c>
      <c r="I331" s="123">
        <f t="shared" si="157"/>
        <v>0.77720207253886009</v>
      </c>
      <c r="J331" s="124">
        <v>0</v>
      </c>
      <c r="K331" s="120" t="str">
        <f>CONCATENATE(D850,D331, " Curncy")</f>
        <v>EURNOK Curncy</v>
      </c>
      <c r="L331" s="120">
        <f>IF(D331 = D850,1,_xll.BDP(K331,$L$11))</f>
        <v>1</v>
      </c>
      <c r="M331" s="288">
        <f>IF(D331 = D850,1,_xll.BDP(K331,$M$11)*L331)</f>
        <v>9.7024000000000008</v>
      </c>
      <c r="N331" s="126">
        <f t="shared" si="158"/>
        <v>0</v>
      </c>
      <c r="O331" s="127">
        <f>N331 / AA773</f>
        <v>0</v>
      </c>
      <c r="P331" s="301">
        <f>N331 / AA850</f>
        <v>0</v>
      </c>
      <c r="Q331" s="128">
        <f t="shared" si="159"/>
        <v>0</v>
      </c>
      <c r="R331" s="129">
        <f>Q331 / AA773*100</f>
        <v>0</v>
      </c>
      <c r="S331" s="312">
        <f>Q331 / AA850*100</f>
        <v>0</v>
      </c>
      <c r="T331" s="129">
        <f t="shared" si="160"/>
        <v>0</v>
      </c>
      <c r="U331" s="312">
        <f t="shared" si="161"/>
        <v>0</v>
      </c>
      <c r="V331" s="120">
        <f t="shared" si="162"/>
        <v>1</v>
      </c>
      <c r="W331" s="120">
        <v>0</v>
      </c>
      <c r="X331" s="120">
        <v>1</v>
      </c>
      <c r="Y331" s="127">
        <f t="shared" si="163"/>
        <v>0</v>
      </c>
      <c r="Z331" s="127">
        <f t="shared" si="164"/>
        <v>0</v>
      </c>
      <c r="AA331" s="74"/>
      <c r="AB331" s="130">
        <f>_xll.BDH(C331,$AB$11,$D$1,$D$1)</f>
        <v>364.9</v>
      </c>
      <c r="AC331" s="130">
        <f t="shared" si="165"/>
        <v>21.100000000000023</v>
      </c>
      <c r="AD331" s="177">
        <f t="shared" si="166"/>
        <v>5.7824061386681347</v>
      </c>
      <c r="AE331" s="132">
        <v>0</v>
      </c>
      <c r="AF331" s="133">
        <f>IF(D331 = D850,1,_xll.BDP(K331,$AF$11)*L331)</f>
        <v>9.7301000000000002</v>
      </c>
      <c r="AG331" s="134">
        <f>AC331*AE331*V331/AF331 / AI773</f>
        <v>0</v>
      </c>
      <c r="AH331" s="328">
        <f>AC331*AE331*V331/AF331 / AI850</f>
        <v>0</v>
      </c>
      <c r="AI331" s="77"/>
      <c r="AJ331" s="73"/>
      <c r="AK331" s="65"/>
    </row>
    <row r="332" spans="1:37" s="30" customFormat="1" ht="12" customHeight="1" x14ac:dyDescent="0.2">
      <c r="A332" s="229" t="s">
        <v>284</v>
      </c>
      <c r="B332" s="229"/>
      <c r="C332" s="229"/>
      <c r="D332" s="229"/>
      <c r="E332" s="229" t="s">
        <v>140</v>
      </c>
      <c r="F332" s="230"/>
      <c r="G332" s="230"/>
      <c r="H332" s="231"/>
      <c r="I332" s="232"/>
      <c r="J332" s="233"/>
      <c r="K332" s="229"/>
      <c r="L332" s="229"/>
      <c r="M332" s="292"/>
      <c r="N332" s="234">
        <f xml:space="preserve"> SUM(N316:N331)</f>
        <v>49668.939643800572</v>
      </c>
      <c r="O332" s="235">
        <f xml:space="preserve"> SUM(O316:O331)</f>
        <v>2.6110533746658698E-4</v>
      </c>
      <c r="P332" s="305">
        <f xml:space="preserve"> SUM(P316:P331)</f>
        <v>2.4187066458299734E-4</v>
      </c>
      <c r="Q332" s="236">
        <f xml:space="preserve"> SUM(Q316:Q331)</f>
        <v>15436882.93411939</v>
      </c>
      <c r="R332" s="237">
        <f xml:space="preserve"> SUM(R316:R331)</f>
        <v>8.1150363926654272</v>
      </c>
      <c r="S332" s="315">
        <f xml:space="preserve"> SUM(S316:S331)</f>
        <v>7.5172314149279673</v>
      </c>
      <c r="T332" s="237">
        <f xml:space="preserve"> SUM(T316:T331)</f>
        <v>-0.56895538014872693</v>
      </c>
      <c r="U332" s="315">
        <f xml:space="preserve"> SUM(U316:U331)</f>
        <v>8.6839917728141529</v>
      </c>
      <c r="V332" s="229"/>
      <c r="W332" s="229"/>
      <c r="X332" s="229"/>
      <c r="Y332" s="238">
        <f xml:space="preserve"> SUM(Y316:Y331)</f>
        <v>3.1425317876205171E-6</v>
      </c>
      <c r="Z332" s="238">
        <f xml:space="preserve"> SUM(Z316:Z331)</f>
        <v>2.8759128889691037E-4</v>
      </c>
      <c r="AA332" s="229"/>
      <c r="AB332" s="239"/>
      <c r="AC332" s="239"/>
      <c r="AD332" s="240"/>
      <c r="AE332" s="241"/>
      <c r="AF332" s="242"/>
      <c r="AG332" s="243">
        <f xml:space="preserve"> SUM(AG316:AG331)</f>
        <v>3.0500736323102375E-3</v>
      </c>
      <c r="AH332" s="331">
        <f xml:space="preserve"> SUM(AH316:AH331)</f>
        <v>2.8252810953017875E-3</v>
      </c>
      <c r="AI332" s="257"/>
      <c r="AJ332" s="73"/>
      <c r="AK332" s="65"/>
    </row>
    <row r="333" spans="1:37" s="30" customFormat="1" ht="12" customHeight="1" x14ac:dyDescent="0.2">
      <c r="A333" s="12"/>
      <c r="B333" s="34"/>
      <c r="C333" s="86"/>
      <c r="D333" s="12"/>
      <c r="E333" s="12"/>
      <c r="F333" s="89"/>
      <c r="G333" s="89"/>
      <c r="H333" s="90"/>
      <c r="I333" s="91"/>
      <c r="J333" s="21"/>
      <c r="K333" s="34"/>
      <c r="L333" s="34"/>
      <c r="M333" s="290"/>
      <c r="N333" s="99"/>
      <c r="O333" s="57"/>
      <c r="P333" s="303"/>
      <c r="Q333" s="99"/>
      <c r="R333" s="103"/>
      <c r="S333" s="318"/>
      <c r="T333" s="100"/>
      <c r="U333" s="325"/>
      <c r="V333" s="27"/>
      <c r="W333" s="12"/>
      <c r="X333" s="12"/>
      <c r="Y333" s="101"/>
      <c r="Z333" s="101"/>
      <c r="AA333" s="94"/>
      <c r="AB333" s="95"/>
      <c r="AC333" s="95"/>
      <c r="AD333" s="96"/>
      <c r="AE333" s="95"/>
      <c r="AF333" s="97"/>
      <c r="AG333" s="72"/>
      <c r="AH333" s="327"/>
      <c r="AI333" s="77"/>
      <c r="AJ333" s="73"/>
      <c r="AK333" s="65"/>
    </row>
    <row r="334" spans="1:37" s="30" customFormat="1" ht="12" customHeight="1" x14ac:dyDescent="0.2">
      <c r="A334" s="12"/>
      <c r="B334" s="120">
        <v>2690</v>
      </c>
      <c r="C334" s="120" t="s">
        <v>650</v>
      </c>
      <c r="D334" s="120" t="str">
        <f>_xll.BDP(C334,$D$11)</f>
        <v>EUR</v>
      </c>
      <c r="E334" s="120" t="s">
        <v>669</v>
      </c>
      <c r="F334" s="121">
        <f>_xll.BDP(C334,$F$11)</f>
        <v>0.25080000000000002</v>
      </c>
      <c r="G334" s="121">
        <f>_xll.BDP(C334,$G$11)</f>
        <v>0.24959999999999999</v>
      </c>
      <c r="H334" s="122">
        <f>IF(OR(OR(G334="#N/A N/A",G334="#N/A Real Time"),OR(F334="#N/A N/A",F334="#N/A Real Time")),0,  G334 - F334)</f>
        <v>-1.2000000000000344E-3</v>
      </c>
      <c r="I334" s="123">
        <f>IF(OR(F334=0,F334="#N/A N/A"),0,H334 / F334*100)</f>
        <v>-0.47846889952154481</v>
      </c>
      <c r="J334" s="124">
        <v>0</v>
      </c>
      <c r="K334" s="120" t="str">
        <f>CONCATENATE(D850,D334, " Curncy")</f>
        <v>EUREUR Curncy</v>
      </c>
      <c r="L334" s="120">
        <f>IF(D334 = D850,1,_xll.BDP(K334,$L$11))</f>
        <v>1</v>
      </c>
      <c r="M334" s="288">
        <f>IF(D334 = D850,1,_xll.BDP(K334,$M$11)*L334)</f>
        <v>1</v>
      </c>
      <c r="N334" s="126">
        <f>H334*J334*V334/M334</f>
        <v>0</v>
      </c>
      <c r="O334" s="127">
        <f>N334 / AA773</f>
        <v>0</v>
      </c>
      <c r="P334" s="301">
        <f>N334 / AA850</f>
        <v>0</v>
      </c>
      <c r="Q334" s="128">
        <f>IF(J334=0,0,G334*J334*V334/M334)</f>
        <v>0</v>
      </c>
      <c r="R334" s="129">
        <f>Q334 / AA773*100</f>
        <v>0</v>
      </c>
      <c r="S334" s="312">
        <f>Q334 / AA850*100</f>
        <v>0</v>
      </c>
      <c r="T334" s="129">
        <f>IF(S334&lt;0,R334,0)</f>
        <v>0</v>
      </c>
      <c r="U334" s="312">
        <f>IF(S334&gt;0,R334,0)</f>
        <v>0</v>
      </c>
      <c r="V334" s="120">
        <f>IF(EXACT(D334,UPPER(D334)),1,0.01)/X334</f>
        <v>1</v>
      </c>
      <c r="W334" s="120">
        <v>0</v>
      </c>
      <c r="X334" s="120">
        <v>1</v>
      </c>
      <c r="Y334" s="127">
        <f>IF(AND(S334&lt;0,O334&gt;0),O334,0)</f>
        <v>0</v>
      </c>
      <c r="Z334" s="127">
        <f>IF(AND(S334&gt;0,O334&gt;0),O334,0)</f>
        <v>0</v>
      </c>
      <c r="AA334" s="94"/>
      <c r="AB334" s="130">
        <f>_xll.BDH(C334,$AB$11,$D$1,$D$1)</f>
        <v>0.26</v>
      </c>
      <c r="AC334" s="130">
        <f>IF(OR(OR(F334="#N/A N/A",F334="#N/A Real Time"),OR(AB334="#N/A N/A",AB334="#N/A Real Time")),0,  F334 - AB334)</f>
        <v>-9.199999999999986E-3</v>
      </c>
      <c r="AD334" s="177">
        <f>IF(OR(AB334=0,AB334="#N/A N/A"),0,AC334 / AB334*100)</f>
        <v>-3.5384615384615326</v>
      </c>
      <c r="AE334" s="132">
        <v>0</v>
      </c>
      <c r="AF334" s="133">
        <f>IF(D334 = D850,1,_xll.BDP(K334,$AF$11)*L334)</f>
        <v>1</v>
      </c>
      <c r="AG334" s="134">
        <f>AC334*AE334*V334/AF334 / AI773</f>
        <v>0</v>
      </c>
      <c r="AH334" s="328">
        <f>AC334*AE334*V334/AF334 / AI850</f>
        <v>0</v>
      </c>
      <c r="AI334" s="77"/>
      <c r="AJ334" s="73"/>
      <c r="AK334" s="65"/>
    </row>
    <row r="335" spans="1:37" s="30" customFormat="1" ht="12" customHeight="1" x14ac:dyDescent="0.2">
      <c r="A335" s="12"/>
      <c r="B335" s="120">
        <v>6396</v>
      </c>
      <c r="C335" s="120" t="s">
        <v>655</v>
      </c>
      <c r="D335" s="120" t="str">
        <f>_xll.BDP(C335,$D$11)</f>
        <v>EUR</v>
      </c>
      <c r="E335" s="120" t="s">
        <v>674</v>
      </c>
      <c r="F335" s="121">
        <f>_xll.BDP(C335,$F$11)</f>
        <v>3.3650000000000002</v>
      </c>
      <c r="G335" s="121">
        <f>_xll.BDP(C335,$G$11)</f>
        <v>3.3570000000000002</v>
      </c>
      <c r="H335" s="122">
        <f>IF(OR(OR(G335="#N/A N/A",G335="#N/A Real Time"),OR(F335="#N/A N/A",F335="#N/A Real Time")),0,  G335 - F335)</f>
        <v>-8.0000000000000071E-3</v>
      </c>
      <c r="I335" s="123">
        <f>IF(OR(F335=0,F335="#N/A N/A"),0,H335 / F335*100)</f>
        <v>-0.23774145616641923</v>
      </c>
      <c r="J335" s="124">
        <v>0</v>
      </c>
      <c r="K335" s="120" t="str">
        <f>CONCATENATE(D850,D335, " Curncy")</f>
        <v>EUREUR Curncy</v>
      </c>
      <c r="L335" s="120">
        <f>IF(D335 = D850,1,_xll.BDP(K335,$L$11))</f>
        <v>1</v>
      </c>
      <c r="M335" s="288">
        <f>IF(D335 = D850,1,_xll.BDP(K335,$M$11)*L335)</f>
        <v>1</v>
      </c>
      <c r="N335" s="126">
        <f>H335*J335*V335/M335</f>
        <v>0</v>
      </c>
      <c r="O335" s="127">
        <f>N335 / AA773</f>
        <v>0</v>
      </c>
      <c r="P335" s="301">
        <f>N335 / AA850</f>
        <v>0</v>
      </c>
      <c r="Q335" s="128">
        <f>IF(J335=0,0,G335*J335*V335/M335)</f>
        <v>0</v>
      </c>
      <c r="R335" s="129">
        <f>Q335 / AA773*100</f>
        <v>0</v>
      </c>
      <c r="S335" s="312">
        <f>Q335 / AA850*100</f>
        <v>0</v>
      </c>
      <c r="T335" s="129">
        <f>IF(S335&lt;0,R335,0)</f>
        <v>0</v>
      </c>
      <c r="U335" s="312">
        <f>IF(S335&gt;0,R335,0)</f>
        <v>0</v>
      </c>
      <c r="V335" s="120">
        <f>IF(EXACT(D335,UPPER(D335)),1,0.01)/X335</f>
        <v>1</v>
      </c>
      <c r="W335" s="120">
        <v>0</v>
      </c>
      <c r="X335" s="120">
        <v>1</v>
      </c>
      <c r="Y335" s="127">
        <f>IF(AND(S335&lt;0,O335&gt;0),O335,0)</f>
        <v>0</v>
      </c>
      <c r="Z335" s="127">
        <f>IF(AND(S335&gt;0,O335&gt;0),O335,0)</f>
        <v>0</v>
      </c>
      <c r="AA335" s="94"/>
      <c r="AB335" s="130">
        <f>_xll.BDH(C335,$AB$11,$D$1,$D$1)</f>
        <v>3.4239999999999999</v>
      </c>
      <c r="AC335" s="130">
        <f>IF(OR(OR(F335="#N/A N/A",F335="#N/A Real Time"),OR(AB335="#N/A N/A",AB335="#N/A Real Time")),0,  F335 - AB335)</f>
        <v>-5.8999999999999719E-2</v>
      </c>
      <c r="AD335" s="177">
        <f>IF(OR(AB335=0,AB335="#N/A N/A"),0,AC335 / AB335*100)</f>
        <v>-1.7231308411214872</v>
      </c>
      <c r="AE335" s="132">
        <v>0</v>
      </c>
      <c r="AF335" s="133">
        <f>IF(D335 = D850,1,_xll.BDP(K335,$AF$11)*L335)</f>
        <v>1</v>
      </c>
      <c r="AG335" s="134">
        <f>AC335*AE335*V335/AF335 / AI773</f>
        <v>0</v>
      </c>
      <c r="AH335" s="328">
        <f>AC335*AE335*V335/AF335 / AI850</f>
        <v>0</v>
      </c>
      <c r="AI335" s="77"/>
      <c r="AJ335" s="73"/>
      <c r="AK335" s="65"/>
    </row>
    <row r="336" spans="1:37" s="30" customFormat="1" ht="12" customHeight="1" x14ac:dyDescent="0.2">
      <c r="A336" s="102" t="s">
        <v>667</v>
      </c>
      <c r="B336" s="102"/>
      <c r="C336" s="102"/>
      <c r="D336" s="102"/>
      <c r="E336" s="102" t="s">
        <v>668</v>
      </c>
      <c r="F336" s="136"/>
      <c r="G336" s="136"/>
      <c r="H336" s="137"/>
      <c r="I336" s="138"/>
      <c r="J336" s="139"/>
      <c r="K336" s="102"/>
      <c r="L336" s="102"/>
      <c r="M336" s="289"/>
      <c r="N336" s="158">
        <f t="shared" ref="N336:U336" si="167" xml:space="preserve"> SUM(N333:N335)</f>
        <v>0</v>
      </c>
      <c r="O336" s="140">
        <f t="shared" si="167"/>
        <v>0</v>
      </c>
      <c r="P336" s="302">
        <f t="shared" si="167"/>
        <v>0</v>
      </c>
      <c r="Q336" s="141">
        <f t="shared" si="167"/>
        <v>0</v>
      </c>
      <c r="R336" s="142">
        <f t="shared" si="167"/>
        <v>0</v>
      </c>
      <c r="S336" s="313">
        <f t="shared" si="167"/>
        <v>0</v>
      </c>
      <c r="T336" s="142">
        <f t="shared" si="167"/>
        <v>0</v>
      </c>
      <c r="U336" s="313">
        <f t="shared" si="167"/>
        <v>0</v>
      </c>
      <c r="V336" s="102"/>
      <c r="W336" s="102"/>
      <c r="X336" s="102"/>
      <c r="Y336" s="143">
        <f xml:space="preserve"> SUM(Y333:Y335)</f>
        <v>0</v>
      </c>
      <c r="Z336" s="143">
        <f xml:space="preserve"> SUM(Z333:Z335)</f>
        <v>0</v>
      </c>
      <c r="AA336" s="102"/>
      <c r="AB336" s="144"/>
      <c r="AC336" s="144"/>
      <c r="AD336" s="178"/>
      <c r="AE336" s="145"/>
      <c r="AF336" s="146"/>
      <c r="AG336" s="147">
        <f xml:space="preserve"> SUM(AG333:AG335)</f>
        <v>0</v>
      </c>
      <c r="AH336" s="329">
        <f xml:space="preserve"> SUM(AH333:AH335)</f>
        <v>0</v>
      </c>
      <c r="AI336" s="208"/>
      <c r="AJ336" s="73"/>
      <c r="AK336" s="65"/>
    </row>
    <row r="337" spans="1:37" s="30" customFormat="1" ht="12" customHeight="1" x14ac:dyDescent="0.2">
      <c r="A337" s="12"/>
      <c r="B337" s="34"/>
      <c r="C337" s="86"/>
      <c r="D337" s="12"/>
      <c r="E337" s="12"/>
      <c r="F337" s="89"/>
      <c r="G337" s="89"/>
      <c r="H337" s="90"/>
      <c r="I337" s="91"/>
      <c r="J337" s="21"/>
      <c r="K337" s="34"/>
      <c r="L337" s="34"/>
      <c r="M337" s="290"/>
      <c r="N337" s="99"/>
      <c r="O337" s="57"/>
      <c r="P337" s="303"/>
      <c r="Q337" s="99"/>
      <c r="R337" s="103"/>
      <c r="S337" s="318"/>
      <c r="T337" s="100"/>
      <c r="U337" s="325"/>
      <c r="V337" s="27"/>
      <c r="W337" s="12"/>
      <c r="X337" s="12"/>
      <c r="Y337" s="101"/>
      <c r="Z337" s="101"/>
      <c r="AA337" s="94"/>
      <c r="AB337" s="95"/>
      <c r="AC337" s="95"/>
      <c r="AD337" s="96"/>
      <c r="AE337" s="95"/>
      <c r="AF337" s="97"/>
      <c r="AG337" s="72"/>
      <c r="AH337" s="327"/>
      <c r="AI337" s="77"/>
      <c r="AJ337" s="73"/>
      <c r="AK337" s="65"/>
    </row>
    <row r="338" spans="1:37" s="30" customFormat="1" ht="12" customHeight="1" x14ac:dyDescent="0.2">
      <c r="A338" s="12"/>
      <c r="B338" s="120">
        <v>17826</v>
      </c>
      <c r="C338" s="120" t="s">
        <v>825</v>
      </c>
      <c r="D338" s="120" t="str">
        <f>_xll.BDP(C338,$D$11)</f>
        <v>USD</v>
      </c>
      <c r="E338" s="120" t="s">
        <v>872</v>
      </c>
      <c r="F338" s="121">
        <f>_xll.BDP(C338,$F$11)</f>
        <v>63.12</v>
      </c>
      <c r="G338" s="121">
        <f>_xll.BDP(C338,$G$11)</f>
        <v>62.54</v>
      </c>
      <c r="H338" s="122">
        <f>IF(OR(OR(G338="#N/A N/A",G338="#N/A Real Time"),OR(F338="#N/A N/A",F338="#N/A Real Time")),0,  G338 - F338)</f>
        <v>-0.57999999999999829</v>
      </c>
      <c r="I338" s="123">
        <f>IF(OR(F338=0,F338="#N/A N/A"),0,H338 / F338*100)</f>
        <v>-0.9188846641318098</v>
      </c>
      <c r="J338" s="124">
        <v>0</v>
      </c>
      <c r="K338" s="120" t="str">
        <f>CONCATENATE(D850,D338, " Curncy")</f>
        <v>EURUSD Curncy</v>
      </c>
      <c r="L338" s="120">
        <f>IF(D338 = D850,1,_xll.BDP(K338,$L$11))</f>
        <v>1</v>
      </c>
      <c r="M338" s="288">
        <f>IF(D338 = D850,1,_xll.BDP(K338,$M$11)*L338)</f>
        <v>1.1605000000000001</v>
      </c>
      <c r="N338" s="126">
        <f>H338*J338*V338/M338</f>
        <v>0</v>
      </c>
      <c r="O338" s="127">
        <f>N338 / AA773</f>
        <v>0</v>
      </c>
      <c r="P338" s="301">
        <f>N338 / AA850</f>
        <v>0</v>
      </c>
      <c r="Q338" s="128">
        <f>IF(J338=0,0,G338*J338*V338/M338)</f>
        <v>0</v>
      </c>
      <c r="R338" s="129">
        <f>Q338 / AA773*100</f>
        <v>0</v>
      </c>
      <c r="S338" s="312">
        <f>Q338 / AA850*100</f>
        <v>0</v>
      </c>
      <c r="T338" s="129">
        <f>IF(S338&lt;0,R338,0)</f>
        <v>0</v>
      </c>
      <c r="U338" s="312">
        <f>IF(S338&gt;0,R338,0)</f>
        <v>0</v>
      </c>
      <c r="V338" s="120">
        <f>IF(EXACT(D338,UPPER(D338)),1,0.01)/X338</f>
        <v>1</v>
      </c>
      <c r="W338" s="120">
        <v>0</v>
      </c>
      <c r="X338" s="120">
        <v>1</v>
      </c>
      <c r="Y338" s="127">
        <f>IF(AND(S338&lt;0,O338&gt;0),O338,0)</f>
        <v>0</v>
      </c>
      <c r="Z338" s="127">
        <f>IF(AND(S338&gt;0,O338&gt;0),O338,0)</f>
        <v>0</v>
      </c>
      <c r="AA338" s="94"/>
      <c r="AB338" s="130">
        <f>_xll.BDH(C338,$AB$11,$D$1,$D$1)</f>
        <v>66.209999999999994</v>
      </c>
      <c r="AC338" s="130">
        <f>IF(OR(OR(F338="#N/A N/A",F338="#N/A Real Time"),OR(AB338="#N/A N/A",AB338="#N/A Real Time")),0,  F338 - AB338)</f>
        <v>-3.0899999999999963</v>
      </c>
      <c r="AD338" s="177">
        <f>IF(OR(AB338=0,AB338="#N/A N/A"),0,AC338 / AB338*100)</f>
        <v>-4.6669687358405021</v>
      </c>
      <c r="AE338" s="132">
        <v>0</v>
      </c>
      <c r="AF338" s="133">
        <f>IF(D338 = D850,1,_xll.BDP(K338,$AF$11)*L338)</f>
        <v>1.1601999999999999</v>
      </c>
      <c r="AG338" s="134">
        <f>AC338*AE338*V338/AF338 / AI773</f>
        <v>0</v>
      </c>
      <c r="AH338" s="328">
        <f>AC338*AE338*V338/AF338 / AI850</f>
        <v>0</v>
      </c>
      <c r="AI338" s="77"/>
      <c r="AJ338" s="73"/>
      <c r="AK338" s="65"/>
    </row>
    <row r="339" spans="1:37" s="30" customFormat="1" ht="12" customHeight="1" x14ac:dyDescent="0.2">
      <c r="A339" s="12"/>
      <c r="B339" s="120">
        <v>8569</v>
      </c>
      <c r="C339" s="120" t="s">
        <v>851</v>
      </c>
      <c r="D339" s="120" t="str">
        <f>_xll.BDP(C339,$D$11)</f>
        <v>SGD</v>
      </c>
      <c r="E339" s="120" t="s">
        <v>896</v>
      </c>
      <c r="F339" s="121">
        <f>_xll.BDP(C339,$F$11)</f>
        <v>27.06</v>
      </c>
      <c r="G339" s="121">
        <f>_xll.BDP(C339,$G$11)</f>
        <v>26.78</v>
      </c>
      <c r="H339" s="122">
        <f>IF(OR(OR(G339="#N/A N/A",G339="#N/A Real Time"),OR(F339="#N/A N/A",F339="#N/A Real Time")),0,  G339 - F339)</f>
        <v>-0.27999999999999758</v>
      </c>
      <c r="I339" s="123">
        <f>IF(OR(F339=0,F339="#N/A N/A"),0,H339 / F339*100)</f>
        <v>-1.0347376201034648</v>
      </c>
      <c r="J339" s="124">
        <v>0</v>
      </c>
      <c r="K339" s="120" t="str">
        <f>CONCATENATE(D850,D339, " Curncy")</f>
        <v>EURSGD Curncy</v>
      </c>
      <c r="L339" s="120">
        <f>IF(D339 = D850,1,_xll.BDP(K339,$L$11))</f>
        <v>1</v>
      </c>
      <c r="M339" s="288">
        <f>IF(D339 = D850,1,_xll.BDP(K339,$M$11)*L339)</f>
        <v>1.5911</v>
      </c>
      <c r="N339" s="126">
        <f>H339*J339*V339/M339</f>
        <v>0</v>
      </c>
      <c r="O339" s="127">
        <f>N339 / AA773</f>
        <v>0</v>
      </c>
      <c r="P339" s="301">
        <f>N339 / AA850</f>
        <v>0</v>
      </c>
      <c r="Q339" s="128">
        <f>IF(J339=0,0,G339*J339*V339/M339)</f>
        <v>0</v>
      </c>
      <c r="R339" s="129">
        <f>Q339 / AA773*100</f>
        <v>0</v>
      </c>
      <c r="S339" s="312">
        <f>Q339 / AA850*100</f>
        <v>0</v>
      </c>
      <c r="T339" s="129">
        <f>IF(S339&lt;0,R339,0)</f>
        <v>0</v>
      </c>
      <c r="U339" s="312">
        <f>IF(S339&gt;0,R339,0)</f>
        <v>0</v>
      </c>
      <c r="V339" s="120">
        <f>IF(EXACT(D339,UPPER(D339)),1,0.01)/X339</f>
        <v>1</v>
      </c>
      <c r="W339" s="120">
        <v>0</v>
      </c>
      <c r="X339" s="120">
        <v>1</v>
      </c>
      <c r="Y339" s="127">
        <f>IF(AND(S339&lt;0,O339&gt;0),O339,0)</f>
        <v>0</v>
      </c>
      <c r="Z339" s="127">
        <f>IF(AND(S339&gt;0,O339&gt;0),O339,0)</f>
        <v>0</v>
      </c>
      <c r="AA339" s="94"/>
      <c r="AB339" s="130">
        <f>_xll.BDH(C339,$AB$11,$D$1,$D$1)</f>
        <v>27.62</v>
      </c>
      <c r="AC339" s="130">
        <f>IF(OR(OR(F339="#N/A N/A",F339="#N/A Real Time"),OR(AB339="#N/A N/A",AB339="#N/A Real Time")),0,  F339 - AB339)</f>
        <v>-0.56000000000000227</v>
      </c>
      <c r="AD339" s="177">
        <f>IF(OR(AB339=0,AB339="#N/A N/A"),0,AC339 / AB339*100)</f>
        <v>-2.0275162925416446</v>
      </c>
      <c r="AE339" s="132">
        <v>0</v>
      </c>
      <c r="AF339" s="133">
        <f>IF(D339 = D850,1,_xll.BDP(K339,$AF$11)*L339)</f>
        <v>1.5915999999999999</v>
      </c>
      <c r="AG339" s="134">
        <f>AC339*AE339*V339/AF339 / AI773</f>
        <v>0</v>
      </c>
      <c r="AH339" s="328">
        <f>AC339*AE339*V339/AF339 / AI850</f>
        <v>0</v>
      </c>
      <c r="AI339" s="77"/>
      <c r="AJ339" s="73"/>
      <c r="AK339" s="65"/>
    </row>
    <row r="340" spans="1:37" s="30" customFormat="1" ht="12" customHeight="1" x14ac:dyDescent="0.2">
      <c r="A340" s="102" t="s">
        <v>870</v>
      </c>
      <c r="B340" s="102"/>
      <c r="C340" s="102"/>
      <c r="D340" s="102"/>
      <c r="E340" s="102" t="s">
        <v>871</v>
      </c>
      <c r="F340" s="136"/>
      <c r="G340" s="136"/>
      <c r="H340" s="137"/>
      <c r="I340" s="138"/>
      <c r="J340" s="139"/>
      <c r="K340" s="102"/>
      <c r="L340" s="102"/>
      <c r="M340" s="289"/>
      <c r="N340" s="158">
        <f t="shared" ref="N340:U340" si="168" xml:space="preserve"> SUM(N337:N339)</f>
        <v>0</v>
      </c>
      <c r="O340" s="140">
        <f t="shared" si="168"/>
        <v>0</v>
      </c>
      <c r="P340" s="302">
        <f t="shared" si="168"/>
        <v>0</v>
      </c>
      <c r="Q340" s="141">
        <f t="shared" si="168"/>
        <v>0</v>
      </c>
      <c r="R340" s="142">
        <f t="shared" si="168"/>
        <v>0</v>
      </c>
      <c r="S340" s="313">
        <f t="shared" si="168"/>
        <v>0</v>
      </c>
      <c r="T340" s="142">
        <f t="shared" si="168"/>
        <v>0</v>
      </c>
      <c r="U340" s="313">
        <f t="shared" si="168"/>
        <v>0</v>
      </c>
      <c r="V340" s="102"/>
      <c r="W340" s="102"/>
      <c r="X340" s="102"/>
      <c r="Y340" s="143">
        <f xml:space="preserve"> SUM(Y337:Y339)</f>
        <v>0</v>
      </c>
      <c r="Z340" s="143">
        <f xml:space="preserve"> SUM(Z337:Z339)</f>
        <v>0</v>
      </c>
      <c r="AA340" s="102"/>
      <c r="AB340" s="144"/>
      <c r="AC340" s="144"/>
      <c r="AD340" s="178"/>
      <c r="AE340" s="145"/>
      <c r="AF340" s="146"/>
      <c r="AG340" s="147">
        <f xml:space="preserve"> SUM(AG337:AG339)</f>
        <v>0</v>
      </c>
      <c r="AH340" s="329">
        <f xml:space="preserve"> SUM(AH337:AH339)</f>
        <v>0</v>
      </c>
      <c r="AI340" s="208"/>
      <c r="AJ340" s="73"/>
      <c r="AK340" s="65"/>
    </row>
    <row r="341" spans="1:37" s="30" customFormat="1" ht="12" customHeight="1" x14ac:dyDescent="0.2">
      <c r="B341" s="32"/>
      <c r="C341" s="51"/>
      <c r="F341" s="38"/>
      <c r="G341" s="38"/>
      <c r="H341" s="39"/>
      <c r="I341" s="42"/>
      <c r="J341" s="18"/>
      <c r="K341" s="32"/>
      <c r="L341" s="32"/>
      <c r="M341" s="290"/>
      <c r="N341" s="99"/>
      <c r="O341" s="57"/>
      <c r="P341" s="303"/>
      <c r="Q341" s="40"/>
      <c r="R341" s="44"/>
      <c r="S341" s="318"/>
      <c r="T341" s="100"/>
      <c r="U341" s="325"/>
      <c r="V341" s="24"/>
      <c r="Y341" s="53"/>
      <c r="Z341" s="53"/>
      <c r="AA341" s="74"/>
      <c r="AB341" s="68"/>
      <c r="AC341" s="67"/>
      <c r="AD341" s="60"/>
      <c r="AE341" s="59"/>
      <c r="AF341" s="61"/>
      <c r="AG341" s="72"/>
      <c r="AH341" s="327"/>
      <c r="AI341" s="77"/>
      <c r="AJ341" s="73"/>
      <c r="AK341" s="65"/>
    </row>
    <row r="342" spans="1:37" s="30" customFormat="1" ht="12" customHeight="1" x14ac:dyDescent="0.2">
      <c r="B342" s="120">
        <v>18897</v>
      </c>
      <c r="C342" s="120" t="s">
        <v>139</v>
      </c>
      <c r="D342" s="120" t="str">
        <f>_xll.BDP(C342,$D$11)</f>
        <v>ZAr</v>
      </c>
      <c r="E342" s="120" t="s">
        <v>374</v>
      </c>
      <c r="F342" s="121">
        <f>_xll.BDP(C342,$F$11)</f>
        <v>59</v>
      </c>
      <c r="G342" s="121">
        <f>_xll.BDP(C342,$G$11)</f>
        <v>56</v>
      </c>
      <c r="H342" s="122">
        <f>IF(OR(OR(G342="#N/A N/A",G342="#N/A Real Time"),OR(F342="#N/A N/A",F342="#N/A Real Time")),0,  G342 - F342)</f>
        <v>-3</v>
      </c>
      <c r="I342" s="123">
        <f>IF(OR(F342=0,F342="#N/A N/A"),0,H342 / F342*100)</f>
        <v>-5.0847457627118651</v>
      </c>
      <c r="J342" s="124">
        <v>-4310000</v>
      </c>
      <c r="K342" s="120" t="str">
        <f>CONCATENATE(D850,D342, " Curncy")</f>
        <v>EURZAr Curncy</v>
      </c>
      <c r="L342" s="120">
        <f>IF(D342 = D850,1,_xll.BDP(K342,$L$11))</f>
        <v>1</v>
      </c>
      <c r="M342" s="288">
        <f>IF(D342 = D850,1,_xll.BDP(K342,$M$11)*L342)</f>
        <v>17.2256</v>
      </c>
      <c r="N342" s="126">
        <f>H342*J342*V342/M342</f>
        <v>7506.2697380642767</v>
      </c>
      <c r="O342" s="127">
        <f>N342 / AA773</f>
        <v>3.9459813459438951E-5</v>
      </c>
      <c r="P342" s="301">
        <f>N342 / AA850</f>
        <v>3.655295367899918E-5</v>
      </c>
      <c r="Q342" s="128">
        <f>IF(J342=0,0,G342*J342*V342/M342)</f>
        <v>-140117.03511053315</v>
      </c>
      <c r="R342" s="129">
        <f>Q342 / AA773*100</f>
        <v>-7.3658318457619359E-2</v>
      </c>
      <c r="S342" s="312">
        <f>Q342 / AA850*100</f>
        <v>-6.8232180200798465E-2</v>
      </c>
      <c r="T342" s="129">
        <f>IF(S342&lt;0,R342,0)</f>
        <v>-7.3658318457619359E-2</v>
      </c>
      <c r="U342" s="312">
        <f>IF(S342&gt;0,R342,0)</f>
        <v>0</v>
      </c>
      <c r="V342" s="120">
        <f>IF(EXACT(D342,UPPER(D342)),1,0.01)/X342</f>
        <v>0.01</v>
      </c>
      <c r="W342" s="120">
        <v>0</v>
      </c>
      <c r="X342" s="120">
        <v>1</v>
      </c>
      <c r="Y342" s="127">
        <f>IF(AND(S342&lt;0,O342&gt;0),O342,0)</f>
        <v>3.9459813459438951E-5</v>
      </c>
      <c r="Z342" s="127">
        <f>IF(AND(S342&gt;0,O342&gt;0),O342,0)</f>
        <v>0</v>
      </c>
      <c r="AA342" s="74"/>
      <c r="AB342" s="130">
        <f>_xll.BDH(C342,$AB$11,$D$1,$D$1)</f>
        <v>54</v>
      </c>
      <c r="AC342" s="130">
        <f>IF(OR(OR(F342="#N/A N/A",F342="#N/A Real Time"),OR(AB342="#N/A N/A",AB342="#N/A Real Time")),0,  F342 - AB342)</f>
        <v>5</v>
      </c>
      <c r="AD342" s="177">
        <f>IF(OR(AB342=0,AB342="#N/A N/A"),0,AC342 / AB342*100)</f>
        <v>9.2592592592592595</v>
      </c>
      <c r="AE342" s="132">
        <v>-4310000</v>
      </c>
      <c r="AF342" s="133">
        <f>IF(D342 = D850,1,_xll.BDP(K342,$AF$11)*L342)</f>
        <v>17.040500000000002</v>
      </c>
      <c r="AG342" s="134">
        <f>AC342*AE342*V342/AF342 / AI773</f>
        <v>-6.6571691614682012E-5</v>
      </c>
      <c r="AH342" s="328">
        <f>AC342*AE342*V342/AF342 / AI850</f>
        <v>-6.1665311882572529E-5</v>
      </c>
      <c r="AI342" s="77"/>
      <c r="AJ342" s="73"/>
      <c r="AK342" s="65"/>
    </row>
    <row r="343" spans="1:37" s="30" customFormat="1" ht="12" customHeight="1" x14ac:dyDescent="0.2">
      <c r="B343" s="120">
        <v>924</v>
      </c>
      <c r="C343" s="120" t="s">
        <v>456</v>
      </c>
      <c r="D343" s="120" t="str">
        <f>_xll.BDP(C343,$D$11)</f>
        <v>ZAr</v>
      </c>
      <c r="E343" s="120" t="s">
        <v>457</v>
      </c>
      <c r="F343" s="121">
        <f>_xll.BDP(C343,$F$11)</f>
        <v>11790</v>
      </c>
      <c r="G343" s="121">
        <f>_xll.BDP(C343,$G$11)</f>
        <v>11831</v>
      </c>
      <c r="H343" s="122">
        <f>IF(OR(OR(G343="#N/A N/A",G343="#N/A Real Time"),OR(F343="#N/A N/A",F343="#N/A Real Time")),0,  G343 - F343)</f>
        <v>41</v>
      </c>
      <c r="I343" s="123">
        <f>IF(OR(F343=0,F343="#N/A N/A"),0,H343 / F343*100)</f>
        <v>0.34775233248515691</v>
      </c>
      <c r="J343" s="124">
        <v>87620</v>
      </c>
      <c r="K343" s="120" t="str">
        <f>CONCATENATE(D850,D343, " Curncy")</f>
        <v>EURZAr Curncy</v>
      </c>
      <c r="L343" s="120">
        <f>IF(D343 = D850,1,_xll.BDP(K343,$L$11))</f>
        <v>1</v>
      </c>
      <c r="M343" s="288">
        <f>IF(D343 = D850,1,_xll.BDP(K343,$M$11)*L343)</f>
        <v>17.2256</v>
      </c>
      <c r="N343" s="126">
        <f>H343*J343*V343/M343</f>
        <v>2085.5122608211036</v>
      </c>
      <c r="O343" s="127">
        <f>N343 / AA773</f>
        <v>1.0963358319254267E-5</v>
      </c>
      <c r="P343" s="301">
        <f>N343 / AA850</f>
        <v>1.015572790839213E-5</v>
      </c>
      <c r="Q343" s="128">
        <f>IF(J343=0,0,G343*J343*V343/M343)</f>
        <v>601797.45262864581</v>
      </c>
      <c r="R343" s="129">
        <f>Q343 / AA773*100</f>
        <v>0.31635973725633471</v>
      </c>
      <c r="S343" s="312">
        <f>Q343 / AA850*100</f>
        <v>0.29305467532728607</v>
      </c>
      <c r="T343" s="129">
        <f>IF(S343&lt;0,R343,0)</f>
        <v>0</v>
      </c>
      <c r="U343" s="312">
        <f>IF(S343&gt;0,R343,0)</f>
        <v>0.31635973725633471</v>
      </c>
      <c r="V343" s="120">
        <f>IF(EXACT(D343,UPPER(D343)),1,0.01)/X343</f>
        <v>0.01</v>
      </c>
      <c r="W343" s="120">
        <v>0</v>
      </c>
      <c r="X343" s="120">
        <v>1</v>
      </c>
      <c r="Y343" s="127">
        <f>IF(AND(S343&lt;0,O343&gt;0),O343,0)</f>
        <v>0</v>
      </c>
      <c r="Z343" s="127">
        <f>IF(AND(S343&gt;0,O343&gt;0),O343,0)</f>
        <v>1.0963358319254267E-5</v>
      </c>
      <c r="AA343" s="74"/>
      <c r="AB343" s="130">
        <f>_xll.BDH(C343,$AB$11,$D$1,$D$1)</f>
        <v>11975</v>
      </c>
      <c r="AC343" s="130">
        <f>IF(OR(OR(F343="#N/A N/A",F343="#N/A Real Time"),OR(AB343="#N/A N/A",AB343="#N/A Real Time")),0,  F343 - AB343)</f>
        <v>-185</v>
      </c>
      <c r="AD343" s="177">
        <f>IF(OR(AB343=0,AB343="#N/A N/A"),0,AC343 / AB343*100)</f>
        <v>-1.544885177453027</v>
      </c>
      <c r="AE343" s="132">
        <v>87620</v>
      </c>
      <c r="AF343" s="133">
        <f>IF(D343 = D850,1,_xll.BDP(K343,$AF$11)*L343)</f>
        <v>17.040500000000002</v>
      </c>
      <c r="AG343" s="134">
        <f>AC343*AE343*V343/AF343 / AI773</f>
        <v>-5.0074577706102596E-5</v>
      </c>
      <c r="AH343" s="328">
        <f>AC343*AE343*V343/AF343 / AI850</f>
        <v>-4.6384046683198873E-5</v>
      </c>
      <c r="AI343" s="77"/>
      <c r="AJ343" s="73"/>
      <c r="AK343" s="65"/>
    </row>
    <row r="344" spans="1:37" s="30" customFormat="1" ht="12" customHeight="1" x14ac:dyDescent="0.2">
      <c r="B344" s="120">
        <v>23878</v>
      </c>
      <c r="C344" s="120" t="s">
        <v>138</v>
      </c>
      <c r="D344" s="120" t="str">
        <f>_xll.BDP(C344,$D$11)</f>
        <v>ZAr</v>
      </c>
      <c r="E344" s="120" t="s">
        <v>458</v>
      </c>
      <c r="F344" s="121">
        <f>_xll.BDP(C344,$F$11)</f>
        <v>26509</v>
      </c>
      <c r="G344" s="121">
        <f>_xll.BDP(C344,$G$11)</f>
        <v>27381</v>
      </c>
      <c r="H344" s="122">
        <f>IF(OR(OR(G344="#N/A N/A",G344="#N/A Real Time"),OR(F344="#N/A N/A",F344="#N/A Real Time")),0,  G344 - F344)</f>
        <v>872</v>
      </c>
      <c r="I344" s="123">
        <f>IF(OR(F344=0,F344="#N/A N/A"),0,H344 / F344*100)</f>
        <v>3.2894488664227244</v>
      </c>
      <c r="J344" s="124">
        <v>-100120</v>
      </c>
      <c r="K344" s="120" t="str">
        <f>CONCATENATE(D850,D344, " Curncy")</f>
        <v>EURZAr Curncy</v>
      </c>
      <c r="L344" s="120">
        <f>IF(D344 = D850,1,_xll.BDP(K344,$L$11))</f>
        <v>1</v>
      </c>
      <c r="M344" s="288">
        <f>IF(D344 = D850,1,_xll.BDP(K344,$M$11)*L344)</f>
        <v>17.2256</v>
      </c>
      <c r="N344" s="126">
        <f>H344*J344*V344/M344</f>
        <v>-50683.07635147687</v>
      </c>
      <c r="O344" s="127">
        <f>N344 / AA773</f>
        <v>-2.6643656678603802E-4</v>
      </c>
      <c r="P344" s="301">
        <f>N344 / AA850</f>
        <v>-2.4680916178512752E-4</v>
      </c>
      <c r="Q344" s="128">
        <f>IF(J344=0,0,G344*J344*V344/M344)</f>
        <v>-1591460.22199517</v>
      </c>
      <c r="R344" s="129">
        <f>Q344 / AA773*100</f>
        <v>-0.83661693063859022</v>
      </c>
      <c r="S344" s="312">
        <f>Q344 / AA850*100</f>
        <v>-0.77498642876589174</v>
      </c>
      <c r="T344" s="129">
        <f>IF(S344&lt;0,R344,0)</f>
        <v>-0.83661693063859022</v>
      </c>
      <c r="U344" s="312">
        <f>IF(S344&gt;0,R344,0)</f>
        <v>0</v>
      </c>
      <c r="V344" s="120">
        <f>IF(EXACT(D344,UPPER(D344)),1,0.01)/X344</f>
        <v>0.01</v>
      </c>
      <c r="W344" s="120">
        <v>0</v>
      </c>
      <c r="X344" s="120">
        <v>1</v>
      </c>
      <c r="Y344" s="127">
        <f>IF(AND(S344&lt;0,O344&gt;0),O344,0)</f>
        <v>0</v>
      </c>
      <c r="Z344" s="127">
        <f>IF(AND(S344&gt;0,O344&gt;0),O344,0)</f>
        <v>0</v>
      </c>
      <c r="AA344" s="74"/>
      <c r="AB344" s="130">
        <f>_xll.BDH(C344,$AB$11,$D$1,$D$1)</f>
        <v>29809</v>
      </c>
      <c r="AC344" s="130">
        <f>IF(OR(OR(F344="#N/A N/A",F344="#N/A Real Time"),OR(AB344="#N/A N/A",AB344="#N/A Real Time")),0,  F344 - AB344)</f>
        <v>-3300</v>
      </c>
      <c r="AD344" s="177">
        <f>IF(OR(AB344=0,AB344="#N/A N/A"),0,AC344 / AB344*100)</f>
        <v>-11.070482069173741</v>
      </c>
      <c r="AE344" s="132">
        <v>-100120</v>
      </c>
      <c r="AF344" s="133">
        <f>IF(D344 = D850,1,_xll.BDP(K344,$AF$11)*L344)</f>
        <v>17.040500000000002</v>
      </c>
      <c r="AG344" s="134">
        <f>AC344*AE344*V344/AF344 / AI773</f>
        <v>1.0206506089431313E-3</v>
      </c>
      <c r="AH344" s="328">
        <f>AC344*AE344*V344/AF344 / AI850</f>
        <v>9.4542795288883672E-4</v>
      </c>
      <c r="AI344" s="77"/>
      <c r="AJ344" s="73"/>
      <c r="AK344" s="65"/>
    </row>
    <row r="345" spans="1:37" s="30" customFormat="1" ht="12" customHeight="1" x14ac:dyDescent="0.2">
      <c r="B345" s="120">
        <v>19942</v>
      </c>
      <c r="C345" s="120" t="s">
        <v>899</v>
      </c>
      <c r="D345" s="120" t="str">
        <f>_xll.BDP(C345,$D$11)</f>
        <v>ZAr</v>
      </c>
      <c r="E345" s="120" t="s">
        <v>930</v>
      </c>
      <c r="F345" s="121">
        <f>_xll.BDP(C345,$F$11)</f>
        <v>855</v>
      </c>
      <c r="G345" s="121">
        <f>_xll.BDP(C345,$G$11)</f>
        <v>892</v>
      </c>
      <c r="H345" s="122">
        <f>IF(OR(OR(G345="#N/A N/A",G345="#N/A Real Time"),OR(F345="#N/A N/A",F345="#N/A Real Time")),0,  G345 - F345)</f>
        <v>37</v>
      </c>
      <c r="I345" s="123">
        <f>IF(OR(F345=0,F345="#N/A N/A"),0,H345 / F345*100)</f>
        <v>4.3274853801169595</v>
      </c>
      <c r="J345" s="124">
        <v>0</v>
      </c>
      <c r="K345" s="120" t="str">
        <f>CONCATENATE(D850,D345, " Curncy")</f>
        <v>EURZAr Curncy</v>
      </c>
      <c r="L345" s="120">
        <f>IF(D345 = D850,1,_xll.BDP(K345,$L$11))</f>
        <v>1</v>
      </c>
      <c r="M345" s="288">
        <f>IF(D345 = D850,1,_xll.BDP(K345,$M$11)*L345)</f>
        <v>17.2256</v>
      </c>
      <c r="N345" s="126">
        <f>H345*J345*V345/M345</f>
        <v>0</v>
      </c>
      <c r="O345" s="127">
        <f>N345 / AA773</f>
        <v>0</v>
      </c>
      <c r="P345" s="301">
        <f>N345 / AA850</f>
        <v>0</v>
      </c>
      <c r="Q345" s="128">
        <f>IF(J345=0,0,G345*J345*V345/M345)</f>
        <v>0</v>
      </c>
      <c r="R345" s="129">
        <f>Q345 / AA773*100</f>
        <v>0</v>
      </c>
      <c r="S345" s="312">
        <f>Q345 / AA850*100</f>
        <v>0</v>
      </c>
      <c r="T345" s="129">
        <f>IF(S345&lt;0,R345,0)</f>
        <v>0</v>
      </c>
      <c r="U345" s="312">
        <f>IF(S345&gt;0,R345,0)</f>
        <v>0</v>
      </c>
      <c r="V345" s="120">
        <f>IF(EXACT(D345,UPPER(D345)),1,0.01)/X345</f>
        <v>0.01</v>
      </c>
      <c r="W345" s="120">
        <v>0</v>
      </c>
      <c r="X345" s="120">
        <v>1</v>
      </c>
      <c r="Y345" s="127">
        <f>IF(AND(S345&lt;0,O345&gt;0),O345,0)</f>
        <v>0</v>
      </c>
      <c r="Z345" s="127">
        <f>IF(AND(S345&gt;0,O345&gt;0),O345,0)</f>
        <v>0</v>
      </c>
      <c r="AA345" s="74"/>
      <c r="AB345" s="130">
        <f>_xll.BDH(C345,$AB$11,$D$1,$D$1)</f>
        <v>866</v>
      </c>
      <c r="AC345" s="130">
        <f>IF(OR(OR(F345="#N/A N/A",F345="#N/A Real Time"),OR(AB345="#N/A N/A",AB345="#N/A Real Time")),0,  F345 - AB345)</f>
        <v>-11</v>
      </c>
      <c r="AD345" s="177">
        <f>IF(OR(AB345=0,AB345="#N/A N/A"),0,AC345 / AB345*100)</f>
        <v>-1.2702078521939952</v>
      </c>
      <c r="AE345" s="132">
        <v>0</v>
      </c>
      <c r="AF345" s="133">
        <f>IF(D345 = D850,1,_xll.BDP(K345,$AF$11)*L345)</f>
        <v>17.040500000000002</v>
      </c>
      <c r="AG345" s="134">
        <f>AC345*AE345*V345/AF345 / AI773</f>
        <v>0</v>
      </c>
      <c r="AH345" s="328">
        <f>AC345*AE345*V345/AF345 / AI850</f>
        <v>0</v>
      </c>
      <c r="AI345" s="77"/>
      <c r="AJ345" s="73"/>
      <c r="AK345" s="65"/>
    </row>
    <row r="346" spans="1:37" s="30" customFormat="1" ht="12" customHeight="1" x14ac:dyDescent="0.2">
      <c r="A346" s="102" t="s">
        <v>285</v>
      </c>
      <c r="B346" s="102"/>
      <c r="C346" s="102"/>
      <c r="D346" s="102"/>
      <c r="E346" s="102" t="s">
        <v>137</v>
      </c>
      <c r="F346" s="136"/>
      <c r="G346" s="136"/>
      <c r="H346" s="137"/>
      <c r="I346" s="138"/>
      <c r="J346" s="139"/>
      <c r="K346" s="102"/>
      <c r="L346" s="102"/>
      <c r="M346" s="289"/>
      <c r="N346" s="158">
        <f t="shared" ref="N346:U346" si="169" xml:space="preserve"> SUM(N341:N345)</f>
        <v>-41091.294352591489</v>
      </c>
      <c r="O346" s="140">
        <f t="shared" si="169"/>
        <v>-2.1601339500734479E-4</v>
      </c>
      <c r="P346" s="302">
        <f t="shared" si="169"/>
        <v>-2.0010048019773621E-4</v>
      </c>
      <c r="Q346" s="141">
        <f t="shared" si="169"/>
        <v>-1129779.8044770574</v>
      </c>
      <c r="R346" s="142">
        <f t="shared" si="169"/>
        <v>-0.5939155118398749</v>
      </c>
      <c r="S346" s="313">
        <f t="shared" si="169"/>
        <v>-0.55016393363940419</v>
      </c>
      <c r="T346" s="142">
        <f t="shared" si="169"/>
        <v>-0.9102752490962096</v>
      </c>
      <c r="U346" s="313">
        <f t="shared" si="169"/>
        <v>0.31635973725633471</v>
      </c>
      <c r="V346" s="102"/>
      <c r="W346" s="102"/>
      <c r="X346" s="102"/>
      <c r="Y346" s="143">
        <f xml:space="preserve"> SUM(Y341:Y345)</f>
        <v>3.9459813459438951E-5</v>
      </c>
      <c r="Z346" s="143">
        <f xml:space="preserve"> SUM(Z341:Z345)</f>
        <v>1.0963358319254267E-5</v>
      </c>
      <c r="AA346" s="102"/>
      <c r="AB346" s="144"/>
      <c r="AC346" s="144"/>
      <c r="AD346" s="178"/>
      <c r="AE346" s="145"/>
      <c r="AF346" s="146"/>
      <c r="AG346" s="147">
        <f xml:space="preserve"> SUM(AG341:AG345)</f>
        <v>9.0400433962234666E-4</v>
      </c>
      <c r="AH346" s="329">
        <f xml:space="preserve"> SUM(AH341:AH345)</f>
        <v>8.3737859432306532E-4</v>
      </c>
      <c r="AI346" s="208"/>
      <c r="AJ346" s="73"/>
      <c r="AK346" s="65"/>
    </row>
    <row r="347" spans="1:37" s="30" customFormat="1" ht="12" customHeight="1" x14ac:dyDescent="0.2">
      <c r="A347" s="12"/>
      <c r="B347" s="34"/>
      <c r="C347" s="86"/>
      <c r="D347" s="12"/>
      <c r="E347" s="12"/>
      <c r="F347" s="89"/>
      <c r="G347" s="89"/>
      <c r="H347" s="90"/>
      <c r="I347" s="91"/>
      <c r="J347" s="21"/>
      <c r="K347" s="34"/>
      <c r="L347" s="34"/>
      <c r="M347" s="290"/>
      <c r="N347" s="99"/>
      <c r="O347" s="57"/>
      <c r="P347" s="303"/>
      <c r="Q347" s="99"/>
      <c r="R347" s="103"/>
      <c r="S347" s="318"/>
      <c r="T347" s="100"/>
      <c r="U347" s="325"/>
      <c r="V347" s="27"/>
      <c r="W347" s="12"/>
      <c r="X347" s="12"/>
      <c r="Y347" s="101"/>
      <c r="Z347" s="101"/>
      <c r="AA347" s="94"/>
      <c r="AB347" s="95"/>
      <c r="AC347" s="95"/>
      <c r="AD347" s="96"/>
      <c r="AE347" s="95"/>
      <c r="AF347" s="97"/>
      <c r="AG347" s="72"/>
      <c r="AH347" s="327"/>
      <c r="AI347" s="77"/>
      <c r="AJ347" s="73"/>
      <c r="AK347" s="65"/>
    </row>
    <row r="348" spans="1:37" s="30" customFormat="1" ht="12" customHeight="1" x14ac:dyDescent="0.2">
      <c r="A348" s="12"/>
      <c r="B348" s="120"/>
      <c r="C348" s="120" t="s">
        <v>659</v>
      </c>
      <c r="D348" s="120" t="str">
        <f>_xll.BDP(C348,$D$11)</f>
        <v>EUR</v>
      </c>
      <c r="E348" s="120" t="str">
        <f>_xll.BDP(C348,$E$11)</f>
        <v>IBEX 35 INDX FUTR Sep18</v>
      </c>
      <c r="F348" s="121">
        <f>_xll.BDP(C348,$F$11)</f>
        <v>9386.2000000000007</v>
      </c>
      <c r="G348" s="121">
        <f>_xll.BDP(C348,$G$11)</f>
        <v>9385</v>
      </c>
      <c r="H348" s="122">
        <f t="shared" ref="H348:H361" si="170">IF(OR(OR(G348="#N/A N/A",G348="#N/A Real Time"),OR(F348="#N/A N/A",F348="#N/A Real Time")),0,  G348 - F348)</f>
        <v>-1.2000000000007276</v>
      </c>
      <c r="I348" s="123">
        <f t="shared" ref="I348:I361" si="171">IF(OR(F348=0,F348="#N/A N/A"),0,H348 / F348*100)</f>
        <v>-1.2784726513399751E-2</v>
      </c>
      <c r="J348" s="124">
        <v>0</v>
      </c>
      <c r="K348" s="120" t="str">
        <f>CONCATENATE(D850,D348, " Curncy")</f>
        <v>EUREUR Curncy</v>
      </c>
      <c r="L348" s="120">
        <f>IF(D348 = D850,1,_xll.BDP(K348,$L$11))</f>
        <v>1</v>
      </c>
      <c r="M348" s="288">
        <f>IF(D348 = D850,1,_xll.BDP(K348,$M$11)*L348)</f>
        <v>1</v>
      </c>
      <c r="N348" s="126">
        <f t="shared" ref="N348:N361" si="172">H348*J348*V348/M348</f>
        <v>0</v>
      </c>
      <c r="O348" s="127">
        <f>N348 / AA773</f>
        <v>0</v>
      </c>
      <c r="P348" s="301">
        <f>N348 / AA850</f>
        <v>0</v>
      </c>
      <c r="Q348" s="128">
        <f t="shared" ref="Q348:Q361" si="173">IF(J348=0,0,G348*J348*V348/M348)</f>
        <v>0</v>
      </c>
      <c r="R348" s="129">
        <f>Q348 / AA773*100</f>
        <v>0</v>
      </c>
      <c r="S348" s="312">
        <f>Q348 / AA850*100</f>
        <v>0</v>
      </c>
      <c r="T348" s="129">
        <f t="shared" ref="T348:T361" si="174">IF(S348&lt;0,R348,0)</f>
        <v>0</v>
      </c>
      <c r="U348" s="312">
        <f t="shared" ref="U348:U361" si="175">IF(S348&gt;0,R348,0)</f>
        <v>0</v>
      </c>
      <c r="V348" s="120">
        <f t="shared" ref="V348:V361" si="176">IF(EXACT(D348,UPPER(D348)),1,0.01)/X348</f>
        <v>1</v>
      </c>
      <c r="W348" s="120">
        <v>3</v>
      </c>
      <c r="X348" s="120">
        <v>1</v>
      </c>
      <c r="Y348" s="127">
        <f t="shared" ref="Y348:Y361" si="177">IF(AND(S348&lt;0,O348&gt;0),O348,0)</f>
        <v>0</v>
      </c>
      <c r="Z348" s="127">
        <f t="shared" ref="Z348:Z361" si="178">IF(AND(S348&gt;0,O348&gt;0),O348,0)</f>
        <v>0</v>
      </c>
      <c r="AA348" s="94"/>
      <c r="AB348" s="130">
        <f>_xll.BDH(C348,$AB$11,$D$1,$D$1)</f>
        <v>9532</v>
      </c>
      <c r="AC348" s="130">
        <f t="shared" ref="AC348:AC361" si="179">IF(OR(OR(F348="#N/A N/A",F348="#N/A Real Time"),OR(AB348="#N/A N/A",AB348="#N/A Real Time")),0,  F348 - AB348)</f>
        <v>-145.79999999999927</v>
      </c>
      <c r="AD348" s="177">
        <f t="shared" ref="AD348:AD361" si="180">IF(OR(AB348=0,AB348="#N/A N/A"),0,AC348 / AB348*100)</f>
        <v>-1.5295845572807309</v>
      </c>
      <c r="AE348" s="132">
        <v>0</v>
      </c>
      <c r="AF348" s="133">
        <f>IF(D348 = D850,1,_xll.BDP(K348,$AF$11)*L348)</f>
        <v>1</v>
      </c>
      <c r="AG348" s="134">
        <f>AC348*AE348*V348/AF348 / AI773</f>
        <v>0</v>
      </c>
      <c r="AH348" s="328">
        <f>AC348*AE348*V348/AF348 / AI850</f>
        <v>0</v>
      </c>
      <c r="AI348" s="77"/>
      <c r="AJ348" s="73"/>
      <c r="AK348" s="65"/>
    </row>
    <row r="349" spans="1:37" s="30" customFormat="1" ht="12" customHeight="1" x14ac:dyDescent="0.2">
      <c r="A349" s="12"/>
      <c r="B349" s="120">
        <v>6897</v>
      </c>
      <c r="C349" s="120" t="s">
        <v>647</v>
      </c>
      <c r="D349" s="120" t="str">
        <f>_xll.BDP(C349,$D$11)</f>
        <v>EUR</v>
      </c>
      <c r="E349" s="120" t="s">
        <v>665</v>
      </c>
      <c r="F349" s="121" t="str">
        <f>_xll.BDP(C349,$F$11)</f>
        <v>#N/A N/A</v>
      </c>
      <c r="G349" s="121" t="str">
        <f>_xll.BDP(C349,$G$11)</f>
        <v>#N/A Real Time</v>
      </c>
      <c r="H349" s="122">
        <f t="shared" si="170"/>
        <v>0</v>
      </c>
      <c r="I349" s="123">
        <f t="shared" si="171"/>
        <v>0</v>
      </c>
      <c r="J349" s="124">
        <v>0</v>
      </c>
      <c r="K349" s="120" t="str">
        <f>CONCATENATE(D850,D349, " Curncy")</f>
        <v>EUREUR Curncy</v>
      </c>
      <c r="L349" s="120">
        <f>IF(D349 = D850,1,_xll.BDP(K349,$L$11))</f>
        <v>1</v>
      </c>
      <c r="M349" s="288">
        <f>IF(D349 = D850,1,_xll.BDP(K349,$M$11)*L349)</f>
        <v>1</v>
      </c>
      <c r="N349" s="126">
        <f t="shared" si="172"/>
        <v>0</v>
      </c>
      <c r="O349" s="127">
        <f>N349 / AA773</f>
        <v>0</v>
      </c>
      <c r="P349" s="301">
        <f>N349 / AA850</f>
        <v>0</v>
      </c>
      <c r="Q349" s="128">
        <f t="shared" si="173"/>
        <v>0</v>
      </c>
      <c r="R349" s="129">
        <f>Q349 / AA773*100</f>
        <v>0</v>
      </c>
      <c r="S349" s="312">
        <f>Q349 / AA850*100</f>
        <v>0</v>
      </c>
      <c r="T349" s="129">
        <f t="shared" si="174"/>
        <v>0</v>
      </c>
      <c r="U349" s="312">
        <f t="shared" si="175"/>
        <v>0</v>
      </c>
      <c r="V349" s="120">
        <f t="shared" si="176"/>
        <v>1</v>
      </c>
      <c r="W349" s="120">
        <v>0</v>
      </c>
      <c r="X349" s="120">
        <v>1</v>
      </c>
      <c r="Y349" s="127">
        <f t="shared" si="177"/>
        <v>0</v>
      </c>
      <c r="Z349" s="127">
        <f t="shared" si="178"/>
        <v>0</v>
      </c>
      <c r="AA349" s="94"/>
      <c r="AB349" s="130" t="str">
        <f>_xll.BDH(C349,$AB$11,$D$1,$D$1)</f>
        <v>#N/A N/A</v>
      </c>
      <c r="AC349" s="130">
        <f t="shared" si="179"/>
        <v>0</v>
      </c>
      <c r="AD349" s="177">
        <f t="shared" si="180"/>
        <v>0</v>
      </c>
      <c r="AE349" s="132">
        <v>0</v>
      </c>
      <c r="AF349" s="133">
        <f>IF(D349 = D850,1,_xll.BDP(K349,$AF$11)*L349)</f>
        <v>1</v>
      </c>
      <c r="AG349" s="134">
        <f>AC349*AE349*V349/AF349 / AI773</f>
        <v>0</v>
      </c>
      <c r="AH349" s="328">
        <f>AC349*AE349*V349/AF349 / AI850</f>
        <v>0</v>
      </c>
      <c r="AI349" s="77"/>
      <c r="AJ349" s="73"/>
      <c r="AK349" s="65"/>
    </row>
    <row r="350" spans="1:37" s="30" customFormat="1" ht="12" customHeight="1" x14ac:dyDescent="0.2">
      <c r="A350" s="12"/>
      <c r="B350" s="120">
        <v>78</v>
      </c>
      <c r="C350" s="120" t="s">
        <v>648</v>
      </c>
      <c r="D350" s="120" t="str">
        <f>_xll.BDP(C350,$D$11)</f>
        <v>EUR</v>
      </c>
      <c r="E350" s="120" t="s">
        <v>1362</v>
      </c>
      <c r="F350" s="121">
        <f>_xll.BDP(C350,$F$11)</f>
        <v>11.58</v>
      </c>
      <c r="G350" s="121">
        <f>_xll.BDP(C350,$G$11)</f>
        <v>11.695</v>
      </c>
      <c r="H350" s="122">
        <f t="shared" si="170"/>
        <v>0.11500000000000021</v>
      </c>
      <c r="I350" s="123">
        <f t="shared" si="171"/>
        <v>0.99309153713298981</v>
      </c>
      <c r="J350" s="124">
        <v>0</v>
      </c>
      <c r="K350" s="120" t="str">
        <f>CONCATENATE(D850,D350, " Curncy")</f>
        <v>EUREUR Curncy</v>
      </c>
      <c r="L350" s="120">
        <f>IF(D350 = D850,1,_xll.BDP(K350,$L$11))</f>
        <v>1</v>
      </c>
      <c r="M350" s="288">
        <f>IF(D350 = D850,1,_xll.BDP(K350,$M$11)*L350)</f>
        <v>1</v>
      </c>
      <c r="N350" s="126">
        <f t="shared" si="172"/>
        <v>0</v>
      </c>
      <c r="O350" s="127">
        <f>N350 / AA773</f>
        <v>0</v>
      </c>
      <c r="P350" s="301">
        <f>N350 / AA850</f>
        <v>0</v>
      </c>
      <c r="Q350" s="128">
        <f t="shared" si="173"/>
        <v>0</v>
      </c>
      <c r="R350" s="129">
        <f>Q350 / AA773*100</f>
        <v>0</v>
      </c>
      <c r="S350" s="312">
        <f>Q350 / AA850*100</f>
        <v>0</v>
      </c>
      <c r="T350" s="129">
        <f t="shared" si="174"/>
        <v>0</v>
      </c>
      <c r="U350" s="312">
        <f t="shared" si="175"/>
        <v>0</v>
      </c>
      <c r="V350" s="120">
        <f t="shared" si="176"/>
        <v>1</v>
      </c>
      <c r="W350" s="120">
        <v>0</v>
      </c>
      <c r="X350" s="120">
        <v>1</v>
      </c>
      <c r="Y350" s="127">
        <f t="shared" si="177"/>
        <v>0</v>
      </c>
      <c r="Z350" s="127">
        <f t="shared" si="178"/>
        <v>0</v>
      </c>
      <c r="AA350" s="94"/>
      <c r="AB350" s="130">
        <f>_xll.BDH(C350,$AB$11,$D$1,$D$1)</f>
        <v>12.425000000000001</v>
      </c>
      <c r="AC350" s="130">
        <f t="shared" si="179"/>
        <v>-0.84500000000000064</v>
      </c>
      <c r="AD350" s="177">
        <f t="shared" si="180"/>
        <v>-6.8008048289738481</v>
      </c>
      <c r="AE350" s="132">
        <v>0</v>
      </c>
      <c r="AF350" s="133">
        <f>IF(D350 = D850,1,_xll.BDP(K350,$AF$11)*L350)</f>
        <v>1</v>
      </c>
      <c r="AG350" s="134">
        <f>AC350*AE350*V350/AF350 / AI773</f>
        <v>0</v>
      </c>
      <c r="AH350" s="328">
        <f>AC350*AE350*V350/AF350 / AI850</f>
        <v>0</v>
      </c>
      <c r="AI350" s="77"/>
      <c r="AJ350" s="73"/>
      <c r="AK350" s="65"/>
    </row>
    <row r="351" spans="1:37" s="30" customFormat="1" ht="12" customHeight="1" x14ac:dyDescent="0.2">
      <c r="A351" s="12"/>
      <c r="B351" s="120">
        <v>2799</v>
      </c>
      <c r="C351" s="120" t="s">
        <v>649</v>
      </c>
      <c r="D351" s="120" t="str">
        <f>_xll.BDP(C351,$D$11)</f>
        <v>EUR</v>
      </c>
      <c r="E351" s="120" t="s">
        <v>666</v>
      </c>
      <c r="F351" s="121">
        <f>_xll.BDP(C351,$F$11)</f>
        <v>79.92</v>
      </c>
      <c r="G351" s="121">
        <f>_xll.BDP(C351,$G$11)</f>
        <v>81.22</v>
      </c>
      <c r="H351" s="122">
        <f t="shared" si="170"/>
        <v>1.2999999999999972</v>
      </c>
      <c r="I351" s="123">
        <f t="shared" si="171"/>
        <v>1.6266266266266229</v>
      </c>
      <c r="J351" s="124">
        <v>0</v>
      </c>
      <c r="K351" s="120" t="str">
        <f>CONCATENATE(D850,D351, " Curncy")</f>
        <v>EUREUR Curncy</v>
      </c>
      <c r="L351" s="120">
        <f>IF(D351 = D850,1,_xll.BDP(K351,$L$11))</f>
        <v>1</v>
      </c>
      <c r="M351" s="288">
        <f>IF(D351 = D850,1,_xll.BDP(K351,$M$11)*L351)</f>
        <v>1</v>
      </c>
      <c r="N351" s="126">
        <f t="shared" si="172"/>
        <v>0</v>
      </c>
      <c r="O351" s="127">
        <f>N351 / AA773</f>
        <v>0</v>
      </c>
      <c r="P351" s="301">
        <f>N351 / AA850</f>
        <v>0</v>
      </c>
      <c r="Q351" s="128">
        <f t="shared" si="173"/>
        <v>0</v>
      </c>
      <c r="R351" s="129">
        <f>Q351 / AA773*100</f>
        <v>0</v>
      </c>
      <c r="S351" s="312">
        <f>Q351 / AA850*100</f>
        <v>0</v>
      </c>
      <c r="T351" s="129">
        <f t="shared" si="174"/>
        <v>0</v>
      </c>
      <c r="U351" s="312">
        <f t="shared" si="175"/>
        <v>0</v>
      </c>
      <c r="V351" s="120">
        <f t="shared" si="176"/>
        <v>1</v>
      </c>
      <c r="W351" s="120">
        <v>0</v>
      </c>
      <c r="X351" s="120">
        <v>1</v>
      </c>
      <c r="Y351" s="127">
        <f t="shared" si="177"/>
        <v>0</v>
      </c>
      <c r="Z351" s="127">
        <f t="shared" si="178"/>
        <v>0</v>
      </c>
      <c r="AA351" s="94"/>
      <c r="AB351" s="130">
        <f>_xll.BDH(C351,$AB$11,$D$1,$D$1)</f>
        <v>74</v>
      </c>
      <c r="AC351" s="130">
        <f t="shared" si="179"/>
        <v>5.9200000000000017</v>
      </c>
      <c r="AD351" s="177">
        <f t="shared" si="180"/>
        <v>8.0000000000000036</v>
      </c>
      <c r="AE351" s="132">
        <v>0</v>
      </c>
      <c r="AF351" s="133">
        <f>IF(D351 = D850,1,_xll.BDP(K351,$AF$11)*L351)</f>
        <v>1</v>
      </c>
      <c r="AG351" s="134">
        <f>AC351*AE351*V351/AF351 / AI773</f>
        <v>0</v>
      </c>
      <c r="AH351" s="328">
        <f>AC351*AE351*V351/AF351 / AI850</f>
        <v>0</v>
      </c>
      <c r="AI351" s="77"/>
      <c r="AJ351" s="73"/>
      <c r="AK351" s="65"/>
    </row>
    <row r="352" spans="1:37" s="30" customFormat="1" ht="12" customHeight="1" x14ac:dyDescent="0.2">
      <c r="A352" s="12"/>
      <c r="B352" s="120">
        <v>2337</v>
      </c>
      <c r="C352" s="120" t="s">
        <v>652</v>
      </c>
      <c r="D352" s="120" t="str">
        <f>_xll.BDP(C352,$D$11)</f>
        <v>EUR</v>
      </c>
      <c r="E352" s="120" t="s">
        <v>671</v>
      </c>
      <c r="F352" s="121">
        <f>_xll.BDP(C352,$F$11)</f>
        <v>5.37</v>
      </c>
      <c r="G352" s="121">
        <f>_xll.BDP(C352,$G$11)</f>
        <v>5.3360000000000003</v>
      </c>
      <c r="H352" s="122">
        <f t="shared" si="170"/>
        <v>-3.3999999999999808E-2</v>
      </c>
      <c r="I352" s="123">
        <f t="shared" si="171"/>
        <v>-0.6331471135940373</v>
      </c>
      <c r="J352" s="124">
        <v>0</v>
      </c>
      <c r="K352" s="120" t="str">
        <f>CONCATENATE(D850,D352, " Curncy")</f>
        <v>EUREUR Curncy</v>
      </c>
      <c r="L352" s="120">
        <f>IF(D352 = D850,1,_xll.BDP(K352,$L$11))</f>
        <v>1</v>
      </c>
      <c r="M352" s="288">
        <f>IF(D352 = D850,1,_xll.BDP(K352,$M$11)*L352)</f>
        <v>1</v>
      </c>
      <c r="N352" s="126">
        <f t="shared" si="172"/>
        <v>0</v>
      </c>
      <c r="O352" s="127">
        <f>N352 / AA773</f>
        <v>0</v>
      </c>
      <c r="P352" s="301">
        <f>N352 / AA850</f>
        <v>0</v>
      </c>
      <c r="Q352" s="128">
        <f t="shared" si="173"/>
        <v>0</v>
      </c>
      <c r="R352" s="129">
        <f>Q352 / AA773*100</f>
        <v>0</v>
      </c>
      <c r="S352" s="312">
        <f>Q352 / AA850*100</f>
        <v>0</v>
      </c>
      <c r="T352" s="129">
        <f t="shared" si="174"/>
        <v>0</v>
      </c>
      <c r="U352" s="312">
        <f t="shared" si="175"/>
        <v>0</v>
      </c>
      <c r="V352" s="120">
        <f t="shared" si="176"/>
        <v>1</v>
      </c>
      <c r="W352" s="120">
        <v>0</v>
      </c>
      <c r="X352" s="120">
        <v>1</v>
      </c>
      <c r="Y352" s="127">
        <f t="shared" si="177"/>
        <v>0</v>
      </c>
      <c r="Z352" s="127">
        <f t="shared" si="178"/>
        <v>0</v>
      </c>
      <c r="AA352" s="94"/>
      <c r="AB352" s="130">
        <f>_xll.BDH(C352,$AB$11,$D$1,$D$1)</f>
        <v>5.4580000000000002</v>
      </c>
      <c r="AC352" s="130">
        <f t="shared" si="179"/>
        <v>-8.8000000000000078E-2</v>
      </c>
      <c r="AD352" s="177">
        <f t="shared" si="180"/>
        <v>-1.6123122022718959</v>
      </c>
      <c r="AE352" s="132">
        <v>0</v>
      </c>
      <c r="AF352" s="133">
        <f>IF(D352 = D850,1,_xll.BDP(K352,$AF$11)*L352)</f>
        <v>1</v>
      </c>
      <c r="AG352" s="134">
        <f>AC352*AE352*V352/AF352 / AI773</f>
        <v>0</v>
      </c>
      <c r="AH352" s="328">
        <f>AC352*AE352*V352/AF352 / AI850</f>
        <v>0</v>
      </c>
      <c r="AI352" s="77"/>
      <c r="AJ352" s="73"/>
      <c r="AK352" s="65"/>
    </row>
    <row r="353" spans="1:37" s="30" customFormat="1" ht="12" customHeight="1" x14ac:dyDescent="0.2">
      <c r="A353" s="12"/>
      <c r="B353" s="120">
        <v>4284</v>
      </c>
      <c r="C353" s="120" t="s">
        <v>653</v>
      </c>
      <c r="D353" s="120" t="str">
        <f>_xll.BDP(C353,$D$11)</f>
        <v>EUR</v>
      </c>
      <c r="E353" s="120" t="s">
        <v>672</v>
      </c>
      <c r="F353" s="121">
        <f>_xll.BDP(C353,$F$11)</f>
        <v>1.3220000000000001</v>
      </c>
      <c r="G353" s="121">
        <f>_xll.BDP(C353,$G$11)</f>
        <v>1.3134999999999999</v>
      </c>
      <c r="H353" s="122">
        <f t="shared" si="170"/>
        <v>-8.5000000000001741E-3</v>
      </c>
      <c r="I353" s="123">
        <f t="shared" si="171"/>
        <v>-0.64296520423601922</v>
      </c>
      <c r="J353" s="124">
        <v>-1228000</v>
      </c>
      <c r="K353" s="120" t="str">
        <f>CONCATENATE(D850,D353, " Curncy")</f>
        <v>EUREUR Curncy</v>
      </c>
      <c r="L353" s="120">
        <f>IF(D353 = D850,1,_xll.BDP(K353,$L$11))</f>
        <v>1</v>
      </c>
      <c r="M353" s="288">
        <f>IF(D353 = D850,1,_xll.BDP(K353,$M$11)*L353)</f>
        <v>1</v>
      </c>
      <c r="N353" s="126">
        <f t="shared" si="172"/>
        <v>10438.000000000215</v>
      </c>
      <c r="O353" s="127">
        <f>N353 / AA773</f>
        <v>5.4871666921451262E-5</v>
      </c>
      <c r="P353" s="301">
        <f>N353 / AA850</f>
        <v>5.0829472403131767E-5</v>
      </c>
      <c r="Q353" s="128">
        <f t="shared" si="173"/>
        <v>-1612977.9999999998</v>
      </c>
      <c r="R353" s="129">
        <f>Q353 / AA773*100</f>
        <v>-0.8479286411920558</v>
      </c>
      <c r="S353" s="312">
        <f>Q353 / AA850*100</f>
        <v>-0.78546484707661401</v>
      </c>
      <c r="T353" s="129">
        <f t="shared" si="174"/>
        <v>-0.8479286411920558</v>
      </c>
      <c r="U353" s="312">
        <f t="shared" si="175"/>
        <v>0</v>
      </c>
      <c r="V353" s="120">
        <f t="shared" si="176"/>
        <v>1</v>
      </c>
      <c r="W353" s="120">
        <v>0</v>
      </c>
      <c r="X353" s="120">
        <v>1</v>
      </c>
      <c r="Y353" s="127">
        <f t="shared" si="177"/>
        <v>5.4871666921451262E-5</v>
      </c>
      <c r="Z353" s="127">
        <f t="shared" si="178"/>
        <v>0</v>
      </c>
      <c r="AA353" s="94"/>
      <c r="AB353" s="130">
        <f>_xll.BDH(C353,$AB$11,$D$1,$D$1)</f>
        <v>1.361</v>
      </c>
      <c r="AC353" s="130">
        <f t="shared" si="179"/>
        <v>-3.8999999999999924E-2</v>
      </c>
      <c r="AD353" s="177">
        <f t="shared" si="180"/>
        <v>-2.8655400440852259</v>
      </c>
      <c r="AE353" s="132">
        <v>-1228000</v>
      </c>
      <c r="AF353" s="133">
        <f>IF(D353 = D850,1,_xll.BDP(K353,$AF$11)*L353)</f>
        <v>1</v>
      </c>
      <c r="AG353" s="134">
        <f>AC353*AE353*V353/AF353 / AI773</f>
        <v>2.5210857965520038E-4</v>
      </c>
      <c r="AH353" s="328">
        <f>AC353*AE353*V353/AF353 / AI850</f>
        <v>2.3352800290388968E-4</v>
      </c>
      <c r="AI353" s="77"/>
      <c r="AJ353" s="73"/>
      <c r="AK353" s="65"/>
    </row>
    <row r="354" spans="1:37" s="30" customFormat="1" ht="12" customHeight="1" x14ac:dyDescent="0.2">
      <c r="A354" s="12"/>
      <c r="B354" s="120">
        <v>104</v>
      </c>
      <c r="C354" s="120" t="s">
        <v>651</v>
      </c>
      <c r="D354" s="120" t="str">
        <f>_xll.BDP(C354,$D$11)</f>
        <v>EUR</v>
      </c>
      <c r="E354" s="120" t="s">
        <v>670</v>
      </c>
      <c r="F354" s="121">
        <f>_xll.BDP(C354,$F$11)</f>
        <v>4.2880000000000003</v>
      </c>
      <c r="G354" s="121">
        <f>_xll.BDP(C354,$G$11)</f>
        <v>4.2590000000000003</v>
      </c>
      <c r="H354" s="122">
        <f t="shared" si="170"/>
        <v>-2.8999999999999915E-2</v>
      </c>
      <c r="I354" s="123">
        <f t="shared" si="171"/>
        <v>-0.67630597014925165</v>
      </c>
      <c r="J354" s="124">
        <v>0</v>
      </c>
      <c r="K354" s="120" t="str">
        <f>CONCATENATE(D850,D354, " Curncy")</f>
        <v>EUREUR Curncy</v>
      </c>
      <c r="L354" s="120">
        <f>IF(D354 = D850,1,_xll.BDP(K354,$L$11))</f>
        <v>1</v>
      </c>
      <c r="M354" s="288">
        <f>IF(D354 = D850,1,_xll.BDP(K354,$M$11)*L354)</f>
        <v>1</v>
      </c>
      <c r="N354" s="126">
        <f t="shared" si="172"/>
        <v>0</v>
      </c>
      <c r="O354" s="127">
        <f>N354 / AA773</f>
        <v>0</v>
      </c>
      <c r="P354" s="301">
        <f>N354 / AA850</f>
        <v>0</v>
      </c>
      <c r="Q354" s="128">
        <f t="shared" si="173"/>
        <v>0</v>
      </c>
      <c r="R354" s="129">
        <f>Q354 / AA773*100</f>
        <v>0</v>
      </c>
      <c r="S354" s="312">
        <f>Q354 / AA850*100</f>
        <v>0</v>
      </c>
      <c r="T354" s="129">
        <f t="shared" si="174"/>
        <v>0</v>
      </c>
      <c r="U354" s="312">
        <f t="shared" si="175"/>
        <v>0</v>
      </c>
      <c r="V354" s="120">
        <f t="shared" si="176"/>
        <v>1</v>
      </c>
      <c r="W354" s="120">
        <v>0</v>
      </c>
      <c r="X354" s="120">
        <v>1</v>
      </c>
      <c r="Y354" s="127">
        <f t="shared" si="177"/>
        <v>0</v>
      </c>
      <c r="Z354" s="127">
        <f t="shared" si="178"/>
        <v>0</v>
      </c>
      <c r="AA354" s="94"/>
      <c r="AB354" s="130">
        <f>_xll.BDH(C354,$AB$11,$D$1,$D$1)</f>
        <v>4.43</v>
      </c>
      <c r="AC354" s="130">
        <f t="shared" si="179"/>
        <v>-0.14199999999999946</v>
      </c>
      <c r="AD354" s="177">
        <f t="shared" si="180"/>
        <v>-3.2054176072234646</v>
      </c>
      <c r="AE354" s="132">
        <v>0</v>
      </c>
      <c r="AF354" s="133">
        <f>IF(D354 = D850,1,_xll.BDP(K354,$AF$11)*L354)</f>
        <v>1</v>
      </c>
      <c r="AG354" s="134">
        <f>AC354*AE354*V354/AF354 / AI773</f>
        <v>0</v>
      </c>
      <c r="AH354" s="328">
        <f>AC354*AE354*V354/AF354 / AI850</f>
        <v>0</v>
      </c>
      <c r="AI354" s="77"/>
      <c r="AJ354" s="73"/>
      <c r="AK354" s="65"/>
    </row>
    <row r="355" spans="1:37" s="30" customFormat="1" ht="12" customHeight="1" x14ac:dyDescent="0.2">
      <c r="A355" s="12"/>
      <c r="B355" s="120">
        <v>12083</v>
      </c>
      <c r="C355" s="120" t="s">
        <v>654</v>
      </c>
      <c r="D355" s="120" t="str">
        <f>_xll.BDP(C355,$D$11)</f>
        <v>EUR</v>
      </c>
      <c r="E355" s="120" t="s">
        <v>673</v>
      </c>
      <c r="F355" s="121">
        <f>_xll.BDP(C355,$F$11)</f>
        <v>3.8610000000000002</v>
      </c>
      <c r="G355" s="121">
        <f>_xll.BDP(C355,$G$11)</f>
        <v>3.8620000000000001</v>
      </c>
      <c r="H355" s="122">
        <f t="shared" si="170"/>
        <v>9.9999999999988987E-4</v>
      </c>
      <c r="I355" s="123">
        <f t="shared" si="171"/>
        <v>2.5900025900023046E-2</v>
      </c>
      <c r="J355" s="124">
        <v>0</v>
      </c>
      <c r="K355" s="120" t="str">
        <f>CONCATENATE(D850,D355, " Curncy")</f>
        <v>EUREUR Curncy</v>
      </c>
      <c r="L355" s="120">
        <f>IF(D355 = D850,1,_xll.BDP(K355,$L$11))</f>
        <v>1</v>
      </c>
      <c r="M355" s="288">
        <f>IF(D355 = D850,1,_xll.BDP(K355,$M$11)*L355)</f>
        <v>1</v>
      </c>
      <c r="N355" s="126">
        <f t="shared" si="172"/>
        <v>0</v>
      </c>
      <c r="O355" s="127">
        <f>N355 / AA773</f>
        <v>0</v>
      </c>
      <c r="P355" s="301">
        <f>N355 / AA850</f>
        <v>0</v>
      </c>
      <c r="Q355" s="128">
        <f t="shared" si="173"/>
        <v>0</v>
      </c>
      <c r="R355" s="129">
        <f>Q355 / AA773*100</f>
        <v>0</v>
      </c>
      <c r="S355" s="312">
        <f>Q355 / AA850*100</f>
        <v>0</v>
      </c>
      <c r="T355" s="129">
        <f t="shared" si="174"/>
        <v>0</v>
      </c>
      <c r="U355" s="312">
        <f t="shared" si="175"/>
        <v>0</v>
      </c>
      <c r="V355" s="120">
        <f t="shared" si="176"/>
        <v>1</v>
      </c>
      <c r="W355" s="120">
        <v>0</v>
      </c>
      <c r="X355" s="120">
        <v>1</v>
      </c>
      <c r="Y355" s="127">
        <f t="shared" si="177"/>
        <v>0</v>
      </c>
      <c r="Z355" s="127">
        <f t="shared" si="178"/>
        <v>0</v>
      </c>
      <c r="AA355" s="94"/>
      <c r="AB355" s="130">
        <f>_xll.BDH(C355,$AB$11,$D$1,$D$1)</f>
        <v>3.8639999999999999</v>
      </c>
      <c r="AC355" s="130">
        <f t="shared" si="179"/>
        <v>-2.9999999999996696E-3</v>
      </c>
      <c r="AD355" s="177">
        <f t="shared" si="180"/>
        <v>-7.7639751552786476E-2</v>
      </c>
      <c r="AE355" s="132">
        <v>0</v>
      </c>
      <c r="AF355" s="133">
        <f>IF(D355 = D850,1,_xll.BDP(K355,$AF$11)*L355)</f>
        <v>1</v>
      </c>
      <c r="AG355" s="134">
        <f>AC355*AE355*V355/AF355 / AI773</f>
        <v>0</v>
      </c>
      <c r="AH355" s="328">
        <f>AC355*AE355*V355/AF355 / AI850</f>
        <v>0</v>
      </c>
      <c r="AI355" s="77"/>
      <c r="AJ355" s="73"/>
      <c r="AK355" s="65"/>
    </row>
    <row r="356" spans="1:37" s="30" customFormat="1" ht="12" customHeight="1" x14ac:dyDescent="0.2">
      <c r="A356" s="12"/>
      <c r="B356" s="120">
        <v>6282</v>
      </c>
      <c r="C356" s="120" t="s">
        <v>656</v>
      </c>
      <c r="D356" s="120" t="str">
        <f>_xll.BDP(C356,$D$11)</f>
        <v>EUR</v>
      </c>
      <c r="E356" s="120" t="s">
        <v>675</v>
      </c>
      <c r="F356" s="121">
        <f>_xll.BDP(C356,$F$11)</f>
        <v>19.29</v>
      </c>
      <c r="G356" s="121">
        <f>_xll.BDP(C356,$G$11)</f>
        <v>19.25</v>
      </c>
      <c r="H356" s="122">
        <f t="shared" si="170"/>
        <v>-3.9999999999999147E-2</v>
      </c>
      <c r="I356" s="123">
        <f t="shared" si="171"/>
        <v>-0.20736132711248909</v>
      </c>
      <c r="J356" s="124">
        <v>0</v>
      </c>
      <c r="K356" s="120" t="str">
        <f>CONCATENATE(D850,D356, " Curncy")</f>
        <v>EUREUR Curncy</v>
      </c>
      <c r="L356" s="120">
        <f>IF(D356 = D850,1,_xll.BDP(K356,$L$11))</f>
        <v>1</v>
      </c>
      <c r="M356" s="288">
        <f>IF(D356 = D850,1,_xll.BDP(K356,$M$11)*L356)</f>
        <v>1</v>
      </c>
      <c r="N356" s="126">
        <f t="shared" si="172"/>
        <v>0</v>
      </c>
      <c r="O356" s="127">
        <f>N356 / AA773</f>
        <v>0</v>
      </c>
      <c r="P356" s="301">
        <f>N356 / AA850</f>
        <v>0</v>
      </c>
      <c r="Q356" s="128">
        <f t="shared" si="173"/>
        <v>0</v>
      </c>
      <c r="R356" s="129">
        <f>Q356 / AA773*100</f>
        <v>0</v>
      </c>
      <c r="S356" s="312">
        <f>Q356 / AA850*100</f>
        <v>0</v>
      </c>
      <c r="T356" s="129">
        <f t="shared" si="174"/>
        <v>0</v>
      </c>
      <c r="U356" s="312">
        <f t="shared" si="175"/>
        <v>0</v>
      </c>
      <c r="V356" s="120">
        <f t="shared" si="176"/>
        <v>1</v>
      </c>
      <c r="W356" s="120">
        <v>0</v>
      </c>
      <c r="X356" s="120">
        <v>1</v>
      </c>
      <c r="Y356" s="127">
        <f t="shared" si="177"/>
        <v>0</v>
      </c>
      <c r="Z356" s="127">
        <f t="shared" si="178"/>
        <v>0</v>
      </c>
      <c r="AA356" s="94"/>
      <c r="AB356" s="130">
        <f>_xll.BDH(C356,$AB$11,$D$1,$D$1)</f>
        <v>19.745000000000001</v>
      </c>
      <c r="AC356" s="130">
        <f t="shared" si="179"/>
        <v>-0.45500000000000185</v>
      </c>
      <c r="AD356" s="177">
        <f t="shared" si="180"/>
        <v>-2.3043808559128984</v>
      </c>
      <c r="AE356" s="132">
        <v>0</v>
      </c>
      <c r="AF356" s="133">
        <f>IF(D356 = D850,1,_xll.BDP(K356,$AF$11)*L356)</f>
        <v>1</v>
      </c>
      <c r="AG356" s="134">
        <f>AC356*AE356*V356/AF356 / AI773</f>
        <v>0</v>
      </c>
      <c r="AH356" s="328">
        <f>AC356*AE356*V356/AF356 / AI850</f>
        <v>0</v>
      </c>
      <c r="AI356" s="77"/>
      <c r="AJ356" s="73"/>
      <c r="AK356" s="65"/>
    </row>
    <row r="357" spans="1:37" s="30" customFormat="1" ht="12" customHeight="1" x14ac:dyDescent="0.2">
      <c r="A357" s="12"/>
      <c r="B357" s="120">
        <v>3929</v>
      </c>
      <c r="C357" s="120" t="s">
        <v>658</v>
      </c>
      <c r="D357" s="120" t="str">
        <f>_xll.BDP(C357,$D$11)</f>
        <v>EUR</v>
      </c>
      <c r="E357" s="120" t="s">
        <v>677</v>
      </c>
      <c r="F357" s="121">
        <f>_xll.BDP(C357,$F$11)</f>
        <v>10.6</v>
      </c>
      <c r="G357" s="121">
        <f>_xll.BDP(C357,$G$11)</f>
        <v>10.5</v>
      </c>
      <c r="H357" s="122">
        <f t="shared" si="170"/>
        <v>-9.9999999999999645E-2</v>
      </c>
      <c r="I357" s="123">
        <f t="shared" si="171"/>
        <v>-0.94339622641509102</v>
      </c>
      <c r="J357" s="124">
        <v>0</v>
      </c>
      <c r="K357" s="120" t="str">
        <f>CONCATENATE(D850,D357, " Curncy")</f>
        <v>EUREUR Curncy</v>
      </c>
      <c r="L357" s="120">
        <f>IF(D357 = D850,1,_xll.BDP(K357,$L$11))</f>
        <v>1</v>
      </c>
      <c r="M357" s="288">
        <f>IF(D357 = D850,1,_xll.BDP(K357,$M$11)*L357)</f>
        <v>1</v>
      </c>
      <c r="N357" s="126">
        <f t="shared" si="172"/>
        <v>0</v>
      </c>
      <c r="O357" s="127">
        <f>N357 / AA773</f>
        <v>0</v>
      </c>
      <c r="P357" s="301">
        <f>N357 / AA850</f>
        <v>0</v>
      </c>
      <c r="Q357" s="128">
        <f t="shared" si="173"/>
        <v>0</v>
      </c>
      <c r="R357" s="129">
        <f>Q357 / AA773*100</f>
        <v>0</v>
      </c>
      <c r="S357" s="312">
        <f>Q357 / AA850*100</f>
        <v>0</v>
      </c>
      <c r="T357" s="129">
        <f t="shared" si="174"/>
        <v>0</v>
      </c>
      <c r="U357" s="312">
        <f t="shared" si="175"/>
        <v>0</v>
      </c>
      <c r="V357" s="120">
        <f t="shared" si="176"/>
        <v>1</v>
      </c>
      <c r="W357" s="120">
        <v>0</v>
      </c>
      <c r="X357" s="120">
        <v>1</v>
      </c>
      <c r="Y357" s="127">
        <f t="shared" si="177"/>
        <v>0</v>
      </c>
      <c r="Z357" s="127">
        <f t="shared" si="178"/>
        <v>0</v>
      </c>
      <c r="AA357" s="94"/>
      <c r="AB357" s="130">
        <f>_xll.BDH(C357,$AB$11,$D$1,$D$1)</f>
        <v>10.5</v>
      </c>
      <c r="AC357" s="130">
        <f t="shared" si="179"/>
        <v>9.9999999999999645E-2</v>
      </c>
      <c r="AD357" s="177">
        <f t="shared" si="180"/>
        <v>0.952380952380949</v>
      </c>
      <c r="AE357" s="132">
        <v>0</v>
      </c>
      <c r="AF357" s="133">
        <f>IF(D357 = D850,1,_xll.BDP(K357,$AF$11)*L357)</f>
        <v>1</v>
      </c>
      <c r="AG357" s="134">
        <f>AC357*AE357*V357/AF357 / AI773</f>
        <v>0</v>
      </c>
      <c r="AH357" s="328">
        <f>AC357*AE357*V357/AF357 / AI850</f>
        <v>0</v>
      </c>
      <c r="AI357" s="77"/>
      <c r="AJ357" s="73"/>
      <c r="AK357" s="65"/>
    </row>
    <row r="358" spans="1:37" s="30" customFormat="1" ht="12" customHeight="1" x14ac:dyDescent="0.2">
      <c r="A358" s="12"/>
      <c r="B358" s="120">
        <v>2395</v>
      </c>
      <c r="C358" s="120" t="s">
        <v>657</v>
      </c>
      <c r="D358" s="120" t="str">
        <f>_xll.BDP(C358,$D$11)</f>
        <v>EUR</v>
      </c>
      <c r="E358" s="120" t="s">
        <v>676</v>
      </c>
      <c r="F358" s="121">
        <f>_xll.BDP(C358,$F$11)</f>
        <v>26.05</v>
      </c>
      <c r="G358" s="121">
        <f>_xll.BDP(C358,$G$11)</f>
        <v>25.74</v>
      </c>
      <c r="H358" s="122">
        <f t="shared" si="170"/>
        <v>-0.31000000000000227</v>
      </c>
      <c r="I358" s="123">
        <f t="shared" si="171"/>
        <v>-1.1900191938579741</v>
      </c>
      <c r="J358" s="124">
        <v>0</v>
      </c>
      <c r="K358" s="120" t="str">
        <f>CONCATENATE(D850,D358, " Curncy")</f>
        <v>EUREUR Curncy</v>
      </c>
      <c r="L358" s="120">
        <f>IF(D358 = D850,1,_xll.BDP(K358,$L$11))</f>
        <v>1</v>
      </c>
      <c r="M358" s="288">
        <f>IF(D358 = D850,1,_xll.BDP(K358,$M$11)*L358)</f>
        <v>1</v>
      </c>
      <c r="N358" s="126">
        <f t="shared" si="172"/>
        <v>0</v>
      </c>
      <c r="O358" s="127">
        <f>N358 / AA773</f>
        <v>0</v>
      </c>
      <c r="P358" s="301">
        <f>N358 / AA850</f>
        <v>0</v>
      </c>
      <c r="Q358" s="128">
        <f t="shared" si="173"/>
        <v>0</v>
      </c>
      <c r="R358" s="129">
        <f>Q358 / AA773*100</f>
        <v>0</v>
      </c>
      <c r="S358" s="312">
        <f>Q358 / AA850*100</f>
        <v>0</v>
      </c>
      <c r="T358" s="129">
        <f t="shared" si="174"/>
        <v>0</v>
      </c>
      <c r="U358" s="312">
        <f t="shared" si="175"/>
        <v>0</v>
      </c>
      <c r="V358" s="120">
        <f t="shared" si="176"/>
        <v>1</v>
      </c>
      <c r="W358" s="120">
        <v>0</v>
      </c>
      <c r="X358" s="120">
        <v>1</v>
      </c>
      <c r="Y358" s="127">
        <f t="shared" si="177"/>
        <v>0</v>
      </c>
      <c r="Z358" s="127">
        <f t="shared" si="178"/>
        <v>0</v>
      </c>
      <c r="AA358" s="94"/>
      <c r="AB358" s="130">
        <f>_xll.BDH(C358,$AB$11,$D$1,$D$1)</f>
        <v>27.86</v>
      </c>
      <c r="AC358" s="130">
        <f t="shared" si="179"/>
        <v>-1.8099999999999987</v>
      </c>
      <c r="AD358" s="177">
        <f t="shared" si="180"/>
        <v>-6.4967695620961914</v>
      </c>
      <c r="AE358" s="132">
        <v>0</v>
      </c>
      <c r="AF358" s="133">
        <f>IF(D358 = D850,1,_xll.BDP(K358,$AF$11)*L358)</f>
        <v>1</v>
      </c>
      <c r="AG358" s="134">
        <f>AC358*AE358*V358/AF358 / AI773</f>
        <v>0</v>
      </c>
      <c r="AH358" s="328">
        <f>AC358*AE358*V358/AF358 / AI850</f>
        <v>0</v>
      </c>
      <c r="AI358" s="77"/>
      <c r="AJ358" s="73"/>
      <c r="AK358" s="65"/>
    </row>
    <row r="359" spans="1:37" s="30" customFormat="1" ht="12" customHeight="1" x14ac:dyDescent="0.2">
      <c r="A359" s="12"/>
      <c r="B359" s="120">
        <v>3347</v>
      </c>
      <c r="C359" s="120" t="s">
        <v>660</v>
      </c>
      <c r="D359" s="120" t="str">
        <f>_xll.BDP(C359,$D$11)</f>
        <v>EUR</v>
      </c>
      <c r="E359" s="120" t="s">
        <v>678</v>
      </c>
      <c r="F359" s="121">
        <f>_xll.BDP(C359,$F$11)</f>
        <v>2.5390000000000001</v>
      </c>
      <c r="G359" s="121">
        <f>_xll.BDP(C359,$G$11)</f>
        <v>2.5430000000000001</v>
      </c>
      <c r="H359" s="122">
        <f t="shared" si="170"/>
        <v>4.0000000000000036E-3</v>
      </c>
      <c r="I359" s="123">
        <f t="shared" si="171"/>
        <v>0.15754233950374175</v>
      </c>
      <c r="J359" s="124">
        <v>0</v>
      </c>
      <c r="K359" s="120" t="str">
        <f>CONCATENATE(D850,D359, " Curncy")</f>
        <v>EUREUR Curncy</v>
      </c>
      <c r="L359" s="120">
        <f>IF(D359 = D850,1,_xll.BDP(K359,$L$11))</f>
        <v>1</v>
      </c>
      <c r="M359" s="288">
        <f>IF(D359 = D850,1,_xll.BDP(K359,$M$11)*L359)</f>
        <v>1</v>
      </c>
      <c r="N359" s="126">
        <f t="shared" si="172"/>
        <v>0</v>
      </c>
      <c r="O359" s="127">
        <f>N359 / AA773</f>
        <v>0</v>
      </c>
      <c r="P359" s="301">
        <f>N359 / AA850</f>
        <v>0</v>
      </c>
      <c r="Q359" s="128">
        <f t="shared" si="173"/>
        <v>0</v>
      </c>
      <c r="R359" s="129">
        <f>Q359 / AA773*100</f>
        <v>0</v>
      </c>
      <c r="S359" s="312">
        <f>Q359 / AA850*100</f>
        <v>0</v>
      </c>
      <c r="T359" s="129">
        <f t="shared" si="174"/>
        <v>0</v>
      </c>
      <c r="U359" s="312">
        <f t="shared" si="175"/>
        <v>0</v>
      </c>
      <c r="V359" s="120">
        <f t="shared" si="176"/>
        <v>1</v>
      </c>
      <c r="W359" s="120">
        <v>0</v>
      </c>
      <c r="X359" s="120">
        <v>1</v>
      </c>
      <c r="Y359" s="127">
        <f t="shared" si="177"/>
        <v>0</v>
      </c>
      <c r="Z359" s="127">
        <f t="shared" si="178"/>
        <v>0</v>
      </c>
      <c r="AA359" s="94"/>
      <c r="AB359" s="130">
        <f>_xll.BDH(C359,$AB$11,$D$1,$D$1)</f>
        <v>2.6070000000000002</v>
      </c>
      <c r="AC359" s="130">
        <f t="shared" si="179"/>
        <v>-6.800000000000006E-2</v>
      </c>
      <c r="AD359" s="177">
        <f t="shared" si="180"/>
        <v>-2.6083621020329901</v>
      </c>
      <c r="AE359" s="132">
        <v>0</v>
      </c>
      <c r="AF359" s="133">
        <f>IF(D359 = D850,1,_xll.BDP(K359,$AF$11)*L359)</f>
        <v>1</v>
      </c>
      <c r="AG359" s="134">
        <f>AC359*AE359*V359/AF359 / AI773</f>
        <v>0</v>
      </c>
      <c r="AH359" s="328">
        <f>AC359*AE359*V359/AF359 / AI850</f>
        <v>0</v>
      </c>
      <c r="AI359" s="77"/>
      <c r="AJ359" s="73"/>
      <c r="AK359" s="65"/>
    </row>
    <row r="360" spans="1:37" s="30" customFormat="1" ht="12" customHeight="1" x14ac:dyDescent="0.2">
      <c r="A360" s="12"/>
      <c r="B360" s="120">
        <v>1067</v>
      </c>
      <c r="C360" s="120" t="s">
        <v>661</v>
      </c>
      <c r="D360" s="120" t="str">
        <f>_xll.BDP(C360,$D$11)</f>
        <v>EUR</v>
      </c>
      <c r="E360" s="120" t="s">
        <v>679</v>
      </c>
      <c r="F360" s="121">
        <f>_xll.BDP(C360,$F$11)</f>
        <v>16.565000000000001</v>
      </c>
      <c r="G360" s="121">
        <f>_xll.BDP(C360,$G$11)</f>
        <v>16.645</v>
      </c>
      <c r="H360" s="122">
        <f t="shared" si="170"/>
        <v>7.9999999999998295E-2</v>
      </c>
      <c r="I360" s="123">
        <f t="shared" si="171"/>
        <v>0.48294597041954895</v>
      </c>
      <c r="J360" s="124">
        <v>0</v>
      </c>
      <c r="K360" s="120" t="str">
        <f>CONCATENATE(D850,D360, " Curncy")</f>
        <v>EUREUR Curncy</v>
      </c>
      <c r="L360" s="120">
        <f>IF(D360 = D850,1,_xll.BDP(K360,$L$11))</f>
        <v>1</v>
      </c>
      <c r="M360" s="288">
        <f>IF(D360 = D850,1,_xll.BDP(K360,$M$11)*L360)</f>
        <v>1</v>
      </c>
      <c r="N360" s="126">
        <f t="shared" si="172"/>
        <v>0</v>
      </c>
      <c r="O360" s="127">
        <f>N360 / AA773</f>
        <v>0</v>
      </c>
      <c r="P360" s="301">
        <f>N360 / AA850</f>
        <v>0</v>
      </c>
      <c r="Q360" s="128">
        <f t="shared" si="173"/>
        <v>0</v>
      </c>
      <c r="R360" s="129">
        <f>Q360 / AA773*100</f>
        <v>0</v>
      </c>
      <c r="S360" s="312">
        <f>Q360 / AA850*100</f>
        <v>0</v>
      </c>
      <c r="T360" s="129">
        <f t="shared" si="174"/>
        <v>0</v>
      </c>
      <c r="U360" s="312">
        <f t="shared" si="175"/>
        <v>0</v>
      </c>
      <c r="V360" s="120">
        <f t="shared" si="176"/>
        <v>1</v>
      </c>
      <c r="W360" s="120">
        <v>0</v>
      </c>
      <c r="X360" s="120">
        <v>1</v>
      </c>
      <c r="Y360" s="127">
        <f t="shared" si="177"/>
        <v>0</v>
      </c>
      <c r="Z360" s="127">
        <f t="shared" si="178"/>
        <v>0</v>
      </c>
      <c r="AA360" s="94"/>
      <c r="AB360" s="130">
        <f>_xll.BDH(C360,$AB$11,$D$1,$D$1)</f>
        <v>16.71</v>
      </c>
      <c r="AC360" s="130">
        <f t="shared" si="179"/>
        <v>-0.14499999999999957</v>
      </c>
      <c r="AD360" s="177">
        <f t="shared" si="180"/>
        <v>-0.86774386594853126</v>
      </c>
      <c r="AE360" s="132">
        <v>0</v>
      </c>
      <c r="AF360" s="133">
        <f>IF(D360 = D850,1,_xll.BDP(K360,$AF$11)*L360)</f>
        <v>1</v>
      </c>
      <c r="AG360" s="134">
        <f>AC360*AE360*V360/AF360 / AI773</f>
        <v>0</v>
      </c>
      <c r="AH360" s="328">
        <f>AC360*AE360*V360/AF360 / AI850</f>
        <v>0</v>
      </c>
      <c r="AI360" s="77"/>
      <c r="AJ360" s="73"/>
      <c r="AK360" s="65"/>
    </row>
    <row r="361" spans="1:37" s="30" customFormat="1" ht="12" customHeight="1" x14ac:dyDescent="0.2">
      <c r="A361" s="12"/>
      <c r="B361" s="120">
        <v>3959</v>
      </c>
      <c r="C361" s="120" t="s">
        <v>662</v>
      </c>
      <c r="D361" s="120" t="str">
        <f>_xll.BDP(C361,$D$11)</f>
        <v>EUR</v>
      </c>
      <c r="E361" s="120" t="s">
        <v>680</v>
      </c>
      <c r="F361" s="121">
        <f>_xll.BDP(C361,$F$11)</f>
        <v>6.9870000000000001</v>
      </c>
      <c r="G361" s="121">
        <f>_xll.BDP(C361,$G$11)</f>
        <v>6.9729999999999999</v>
      </c>
      <c r="H361" s="122">
        <f t="shared" si="170"/>
        <v>-1.4000000000000234E-2</v>
      </c>
      <c r="I361" s="123">
        <f t="shared" si="171"/>
        <v>-0.20037211965078339</v>
      </c>
      <c r="J361" s="124">
        <v>0</v>
      </c>
      <c r="K361" s="120" t="str">
        <f>CONCATENATE(D850,D361, " Curncy")</f>
        <v>EUREUR Curncy</v>
      </c>
      <c r="L361" s="120">
        <f>IF(D361 = D850,1,_xll.BDP(K361,$L$11))</f>
        <v>1</v>
      </c>
      <c r="M361" s="288">
        <f>IF(D361 = D850,1,_xll.BDP(K361,$M$11)*L361)</f>
        <v>1</v>
      </c>
      <c r="N361" s="126">
        <f t="shared" si="172"/>
        <v>0</v>
      </c>
      <c r="O361" s="127">
        <f>N361 / AA773</f>
        <v>0</v>
      </c>
      <c r="P361" s="301">
        <f>N361 / AA850</f>
        <v>0</v>
      </c>
      <c r="Q361" s="128">
        <f t="shared" si="173"/>
        <v>0</v>
      </c>
      <c r="R361" s="129">
        <f>Q361 / AA773*100</f>
        <v>0</v>
      </c>
      <c r="S361" s="312">
        <f>Q361 / AA850*100</f>
        <v>0</v>
      </c>
      <c r="T361" s="129">
        <f t="shared" si="174"/>
        <v>0</v>
      </c>
      <c r="U361" s="312">
        <f t="shared" si="175"/>
        <v>0</v>
      </c>
      <c r="V361" s="120">
        <f t="shared" si="176"/>
        <v>1</v>
      </c>
      <c r="W361" s="120">
        <v>0</v>
      </c>
      <c r="X361" s="120">
        <v>1</v>
      </c>
      <c r="Y361" s="127">
        <f t="shared" si="177"/>
        <v>0</v>
      </c>
      <c r="Z361" s="127">
        <f t="shared" si="178"/>
        <v>0</v>
      </c>
      <c r="AA361" s="94"/>
      <c r="AB361" s="130">
        <f>_xll.BDH(C361,$AB$11,$D$1,$D$1)</f>
        <v>7.4530000000000003</v>
      </c>
      <c r="AC361" s="130">
        <f t="shared" si="179"/>
        <v>-0.46600000000000019</v>
      </c>
      <c r="AD361" s="177">
        <f t="shared" si="180"/>
        <v>-6.252515765463575</v>
      </c>
      <c r="AE361" s="132">
        <v>0</v>
      </c>
      <c r="AF361" s="133">
        <f>IF(D361 = D850,1,_xll.BDP(K361,$AF$11)*L361)</f>
        <v>1</v>
      </c>
      <c r="AG361" s="134">
        <f>AC361*AE361*V361/AF361 / AI773</f>
        <v>0</v>
      </c>
      <c r="AH361" s="328">
        <f>AC361*AE361*V361/AF361 / AI850</f>
        <v>0</v>
      </c>
      <c r="AI361" s="77"/>
      <c r="AJ361" s="73"/>
      <c r="AK361" s="65"/>
    </row>
    <row r="362" spans="1:37" s="30" customFormat="1" ht="12" customHeight="1" x14ac:dyDescent="0.2">
      <c r="A362" s="102" t="s">
        <v>663</v>
      </c>
      <c r="B362" s="102"/>
      <c r="C362" s="102"/>
      <c r="D362" s="102"/>
      <c r="E362" s="102" t="s">
        <v>664</v>
      </c>
      <c r="F362" s="136"/>
      <c r="G362" s="136"/>
      <c r="H362" s="137"/>
      <c r="I362" s="138"/>
      <c r="J362" s="139"/>
      <c r="K362" s="102"/>
      <c r="L362" s="102"/>
      <c r="M362" s="289"/>
      <c r="N362" s="158">
        <f t="shared" ref="N362:U362" si="181" xml:space="preserve"> SUM(N347:N361)</f>
        <v>10438.000000000215</v>
      </c>
      <c r="O362" s="140">
        <f t="shared" si="181"/>
        <v>5.4871666921451262E-5</v>
      </c>
      <c r="P362" s="302">
        <f t="shared" si="181"/>
        <v>5.0829472403131767E-5</v>
      </c>
      <c r="Q362" s="141">
        <f t="shared" si="181"/>
        <v>-1612977.9999999998</v>
      </c>
      <c r="R362" s="142">
        <f t="shared" si="181"/>
        <v>-0.8479286411920558</v>
      </c>
      <c r="S362" s="313">
        <f t="shared" si="181"/>
        <v>-0.78546484707661401</v>
      </c>
      <c r="T362" s="142">
        <f t="shared" si="181"/>
        <v>-0.8479286411920558</v>
      </c>
      <c r="U362" s="313">
        <f t="shared" si="181"/>
        <v>0</v>
      </c>
      <c r="V362" s="102"/>
      <c r="W362" s="102"/>
      <c r="X362" s="102"/>
      <c r="Y362" s="143">
        <f xml:space="preserve"> SUM(Y347:Y361)</f>
        <v>5.4871666921451262E-5</v>
      </c>
      <c r="Z362" s="143">
        <f xml:space="preserve"> SUM(Z347:Z361)</f>
        <v>0</v>
      </c>
      <c r="AA362" s="102"/>
      <c r="AB362" s="144"/>
      <c r="AC362" s="144"/>
      <c r="AD362" s="178"/>
      <c r="AE362" s="145"/>
      <c r="AF362" s="146"/>
      <c r="AG362" s="147">
        <f xml:space="preserve"> SUM(AG347:AG361)</f>
        <v>2.5210857965520038E-4</v>
      </c>
      <c r="AH362" s="329">
        <f xml:space="preserve"> SUM(AH347:AH361)</f>
        <v>2.3352800290388968E-4</v>
      </c>
      <c r="AI362" s="208"/>
      <c r="AJ362" s="73"/>
      <c r="AK362" s="65"/>
    </row>
    <row r="363" spans="1:37" s="30" customFormat="1" ht="12" customHeight="1" x14ac:dyDescent="0.2">
      <c r="B363" s="32"/>
      <c r="C363" s="51"/>
      <c r="F363" s="38"/>
      <c r="G363" s="38"/>
      <c r="H363" s="39"/>
      <c r="I363" s="42"/>
      <c r="J363" s="18"/>
      <c r="K363" s="32"/>
      <c r="L363" s="32"/>
      <c r="M363" s="290"/>
      <c r="N363" s="99"/>
      <c r="O363" s="57"/>
      <c r="P363" s="303"/>
      <c r="Q363" s="40"/>
      <c r="R363" s="44"/>
      <c r="S363" s="318"/>
      <c r="T363" s="100"/>
      <c r="U363" s="325"/>
      <c r="V363" s="24"/>
      <c r="Y363" s="53"/>
      <c r="Z363" s="53"/>
      <c r="AA363" s="74"/>
      <c r="AB363" s="68"/>
      <c r="AC363" s="67"/>
      <c r="AD363" s="60"/>
      <c r="AE363" s="59"/>
      <c r="AF363" s="61"/>
      <c r="AG363" s="72"/>
      <c r="AH363" s="327"/>
      <c r="AI363" s="77"/>
      <c r="AJ363" s="73"/>
      <c r="AK363" s="65"/>
    </row>
    <row r="364" spans="1:37" s="30" customFormat="1" ht="12" customHeight="1" x14ac:dyDescent="0.2">
      <c r="B364" s="120">
        <v>1496</v>
      </c>
      <c r="C364" s="120" t="s">
        <v>900</v>
      </c>
      <c r="D364" s="120" t="str">
        <f>_xll.BDP(C364,$D$11)</f>
        <v>SEK</v>
      </c>
      <c r="E364" s="120" t="s">
        <v>931</v>
      </c>
      <c r="F364" s="121">
        <f>_xll.BDP(C364,$F$11)</f>
        <v>186.4</v>
      </c>
      <c r="G364" s="121">
        <f>_xll.BDP(C364,$G$11)</f>
        <v>187.35</v>
      </c>
      <c r="H364" s="122">
        <f t="shared" ref="H364:H382" si="182">IF(OR(OR(G364="#N/A N/A",G364="#N/A Real Time"),OR(F364="#N/A N/A",F364="#N/A Real Time")),0,  G364 - F364)</f>
        <v>0.94999999999998863</v>
      </c>
      <c r="I364" s="123">
        <f t="shared" ref="I364:I382" si="183">IF(OR(F364=0,F364="#N/A N/A"),0,H364 / F364*100)</f>
        <v>0.50965665236050894</v>
      </c>
      <c r="J364" s="124">
        <v>0</v>
      </c>
      <c r="K364" s="120" t="str">
        <f>CONCATENATE(D850,D364, " Curncy")</f>
        <v>EURSEK Curncy</v>
      </c>
      <c r="L364" s="120">
        <f>IF(D364 = D850,1,_xll.BDP(K364,$L$11))</f>
        <v>1</v>
      </c>
      <c r="M364" s="288">
        <f>IF(D364 = D850,1,_xll.BDP(K364,$M$11)*L364)</f>
        <v>10.5761</v>
      </c>
      <c r="N364" s="126">
        <f t="shared" ref="N364:N382" si="184">H364*J364*V364/M364</f>
        <v>0</v>
      </c>
      <c r="O364" s="127">
        <f>N364 / AA773</f>
        <v>0</v>
      </c>
      <c r="P364" s="301">
        <f>N364 / AA850</f>
        <v>0</v>
      </c>
      <c r="Q364" s="128">
        <f t="shared" ref="Q364:Q382" si="185">IF(J364=0,0,G364*J364*V364/M364)</f>
        <v>0</v>
      </c>
      <c r="R364" s="129">
        <f>Q364 / AA773*100</f>
        <v>0</v>
      </c>
      <c r="S364" s="312">
        <f>Q364 / AA850*100</f>
        <v>0</v>
      </c>
      <c r="T364" s="129">
        <f t="shared" ref="T364:T382" si="186">IF(S364&lt;0,R364,0)</f>
        <v>0</v>
      </c>
      <c r="U364" s="312">
        <f t="shared" ref="U364:U382" si="187">IF(S364&gt;0,R364,0)</f>
        <v>0</v>
      </c>
      <c r="V364" s="120">
        <f t="shared" ref="V364:V382" si="188">IF(EXACT(D364,UPPER(D364)),1,0.01)/X364</f>
        <v>1</v>
      </c>
      <c r="W364" s="120">
        <v>0</v>
      </c>
      <c r="X364" s="120">
        <v>1</v>
      </c>
      <c r="Y364" s="127">
        <f t="shared" ref="Y364:Y382" si="189">IF(AND(S364&lt;0,O364&gt;0),O364,0)</f>
        <v>0</v>
      </c>
      <c r="Z364" s="127">
        <f t="shared" ref="Z364:Z382" si="190">IF(AND(S364&gt;0,O364&gt;0),O364,0)</f>
        <v>0</v>
      </c>
      <c r="AA364" s="74"/>
      <c r="AB364" s="130">
        <f>_xll.BDH(C364,$AB$11,$D$1,$D$1)</f>
        <v>177.55</v>
      </c>
      <c r="AC364" s="130">
        <f t="shared" ref="AC364:AC382" si="191">IF(OR(OR(F364="#N/A N/A",F364="#N/A Real Time"),OR(AB364="#N/A N/A",AB364="#N/A Real Time")),0,  F364 - AB364)</f>
        <v>8.8499999999999943</v>
      </c>
      <c r="AD364" s="177">
        <f t="shared" ref="AD364:AD382" si="192">IF(OR(AB364=0,AB364="#N/A N/A"),0,AC364 / AB364*100)</f>
        <v>4.9845114052379573</v>
      </c>
      <c r="AE364" s="132">
        <v>0</v>
      </c>
      <c r="AF364" s="133">
        <f>IF(D364 = D850,1,_xll.BDP(K364,$AF$11)*L364)</f>
        <v>10.603199999999999</v>
      </c>
      <c r="AG364" s="134">
        <f>AC364*AE364*V364/AF364 / AI773</f>
        <v>0</v>
      </c>
      <c r="AH364" s="328">
        <f>AC364*AE364*V364/AF364 / AI850</f>
        <v>0</v>
      </c>
      <c r="AI364" s="77"/>
      <c r="AJ364" s="73"/>
      <c r="AK364" s="65"/>
    </row>
    <row r="365" spans="1:37" s="30" customFormat="1" ht="12" customHeight="1" x14ac:dyDescent="0.2">
      <c r="B365" s="120">
        <v>8397</v>
      </c>
      <c r="C365" s="120" t="s">
        <v>901</v>
      </c>
      <c r="D365" s="120" t="str">
        <f>_xll.BDP(C365,$D$11)</f>
        <v>SEK</v>
      </c>
      <c r="E365" s="120" t="s">
        <v>932</v>
      </c>
      <c r="F365" s="121">
        <f>_xll.BDP(C365,$F$11)</f>
        <v>814</v>
      </c>
      <c r="G365" s="121">
        <f>_xll.BDP(C365,$G$11)</f>
        <v>817</v>
      </c>
      <c r="H365" s="122">
        <f t="shared" si="182"/>
        <v>3</v>
      </c>
      <c r="I365" s="123">
        <f t="shared" si="183"/>
        <v>0.36855036855036855</v>
      </c>
      <c r="J365" s="124">
        <v>0</v>
      </c>
      <c r="K365" s="120" t="str">
        <f>CONCATENATE(D850,D365, " Curncy")</f>
        <v>EURSEK Curncy</v>
      </c>
      <c r="L365" s="120">
        <f>IF(D365 = D850,1,_xll.BDP(K365,$L$11))</f>
        <v>1</v>
      </c>
      <c r="M365" s="288">
        <f>IF(D365 = D850,1,_xll.BDP(K365,$M$11)*L365)</f>
        <v>10.5761</v>
      </c>
      <c r="N365" s="126">
        <f t="shared" si="184"/>
        <v>0</v>
      </c>
      <c r="O365" s="127">
        <f>N365 / AA773</f>
        <v>0</v>
      </c>
      <c r="P365" s="301">
        <f>N365 / AA850</f>
        <v>0</v>
      </c>
      <c r="Q365" s="128">
        <f t="shared" si="185"/>
        <v>0</v>
      </c>
      <c r="R365" s="129">
        <f>Q365 / AA773*100</f>
        <v>0</v>
      </c>
      <c r="S365" s="312">
        <f>Q365 / AA850*100</f>
        <v>0</v>
      </c>
      <c r="T365" s="129">
        <f t="shared" si="186"/>
        <v>0</v>
      </c>
      <c r="U365" s="312">
        <f t="shared" si="187"/>
        <v>0</v>
      </c>
      <c r="V365" s="120">
        <f t="shared" si="188"/>
        <v>1</v>
      </c>
      <c r="W365" s="120">
        <v>0</v>
      </c>
      <c r="X365" s="120">
        <v>1</v>
      </c>
      <c r="Y365" s="127">
        <f t="shared" si="189"/>
        <v>0</v>
      </c>
      <c r="Z365" s="127">
        <f t="shared" si="190"/>
        <v>0</v>
      </c>
      <c r="AA365" s="74"/>
      <c r="AB365" s="130">
        <f>_xll.BDH(C365,$AB$11,$D$1,$D$1)</f>
        <v>860</v>
      </c>
      <c r="AC365" s="130">
        <f t="shared" si="191"/>
        <v>-46</v>
      </c>
      <c r="AD365" s="177">
        <f t="shared" si="192"/>
        <v>-5.3488372093023253</v>
      </c>
      <c r="AE365" s="132">
        <v>0</v>
      </c>
      <c r="AF365" s="133">
        <f>IF(D365 = D850,1,_xll.BDP(K365,$AF$11)*L365)</f>
        <v>10.603199999999999</v>
      </c>
      <c r="AG365" s="134">
        <f>AC365*AE365*V365/AF365 / AI773</f>
        <v>0</v>
      </c>
      <c r="AH365" s="328">
        <f>AC365*AE365*V365/AF365 / AI850</f>
        <v>0</v>
      </c>
      <c r="AI365" s="77"/>
      <c r="AJ365" s="73"/>
      <c r="AK365" s="65"/>
    </row>
    <row r="366" spans="1:37" s="30" customFormat="1" ht="12" customHeight="1" x14ac:dyDescent="0.2">
      <c r="B366" s="120">
        <v>21323</v>
      </c>
      <c r="C366" s="120" t="s">
        <v>136</v>
      </c>
      <c r="D366" s="120" t="str">
        <f>_xll.BDP(C366,$D$11)</f>
        <v>SEK</v>
      </c>
      <c r="E366" s="120" t="s">
        <v>373</v>
      </c>
      <c r="F366" s="121">
        <f>_xll.BDP(C366,$F$11)</f>
        <v>27.44</v>
      </c>
      <c r="G366" s="121">
        <f>_xll.BDP(C366,$G$11)</f>
        <v>27.56</v>
      </c>
      <c r="H366" s="122">
        <f t="shared" si="182"/>
        <v>0.11999999999999744</v>
      </c>
      <c r="I366" s="123">
        <f t="shared" si="183"/>
        <v>0.43731778425655043</v>
      </c>
      <c r="J366" s="124">
        <v>110000</v>
      </c>
      <c r="K366" s="120" t="str">
        <f>CONCATENATE(D850,D366, " Curncy")</f>
        <v>EURSEK Curncy</v>
      </c>
      <c r="L366" s="120">
        <f>IF(D366 = D850,1,_xll.BDP(K366,$L$11))</f>
        <v>1</v>
      </c>
      <c r="M366" s="288">
        <f>IF(D366 = D850,1,_xll.BDP(K366,$M$11)*L366)</f>
        <v>10.5761</v>
      </c>
      <c r="N366" s="126">
        <f t="shared" si="184"/>
        <v>1248.097124648946</v>
      </c>
      <c r="O366" s="127">
        <f>N366 / AA773</f>
        <v>6.5611390792639005E-6</v>
      </c>
      <c r="P366" s="301">
        <f>N366 / AA850</f>
        <v>6.0778040193303699E-6</v>
      </c>
      <c r="Q366" s="128">
        <f t="shared" si="185"/>
        <v>286646.30629438075</v>
      </c>
      <c r="R366" s="129">
        <f>Q366 / AA773*100</f>
        <v>0.15068749418709748</v>
      </c>
      <c r="S366" s="312">
        <f>Q366 / AA850*100</f>
        <v>0.13958689897729051</v>
      </c>
      <c r="T366" s="129">
        <f t="shared" si="186"/>
        <v>0</v>
      </c>
      <c r="U366" s="312">
        <f t="shared" si="187"/>
        <v>0.15068749418709748</v>
      </c>
      <c r="V366" s="120">
        <f t="shared" si="188"/>
        <v>1</v>
      </c>
      <c r="W366" s="120">
        <v>0</v>
      </c>
      <c r="X366" s="120">
        <v>1</v>
      </c>
      <c r="Y366" s="127">
        <f t="shared" si="189"/>
        <v>0</v>
      </c>
      <c r="Z366" s="127">
        <f t="shared" si="190"/>
        <v>6.5611390792639005E-6</v>
      </c>
      <c r="AA366" s="74"/>
      <c r="AB366" s="130">
        <f>_xll.BDH(C366,$AB$11,$D$1,$D$1)</f>
        <v>27.52</v>
      </c>
      <c r="AC366" s="130">
        <f t="shared" si="191"/>
        <v>-7.9999999999998295E-2</v>
      </c>
      <c r="AD366" s="177">
        <f t="shared" si="192"/>
        <v>-0.29069767441859845</v>
      </c>
      <c r="AE366" s="132">
        <v>110000</v>
      </c>
      <c r="AF366" s="133">
        <f>IF(D366 = D850,1,_xll.BDP(K366,$AF$11)*L366)</f>
        <v>10.603199999999999</v>
      </c>
      <c r="AG366" s="134">
        <f>AC366*AE366*V366/AF366 / AI773</f>
        <v>-4.3688825614119599E-6</v>
      </c>
      <c r="AH366" s="328">
        <f>AC366*AE366*V366/AF366 / AI850</f>
        <v>-4.0468928938615753E-6</v>
      </c>
      <c r="AI366" s="77"/>
      <c r="AJ366" s="73"/>
      <c r="AK366" s="65"/>
    </row>
    <row r="367" spans="1:37" s="30" customFormat="1" ht="12" customHeight="1" x14ac:dyDescent="0.2">
      <c r="B367" s="120">
        <v>2289</v>
      </c>
      <c r="C367" s="120" t="s">
        <v>902</v>
      </c>
      <c r="D367" s="120" t="str">
        <f>_xll.BDP(C367,$D$11)</f>
        <v>SEK</v>
      </c>
      <c r="E367" s="120" t="s">
        <v>933</v>
      </c>
      <c r="F367" s="121">
        <f>_xll.BDP(C367,$F$11)</f>
        <v>204</v>
      </c>
      <c r="G367" s="121">
        <f>_xll.BDP(C367,$G$11)</f>
        <v>204</v>
      </c>
      <c r="H367" s="122">
        <f t="shared" si="182"/>
        <v>0</v>
      </c>
      <c r="I367" s="123">
        <f t="shared" si="183"/>
        <v>0</v>
      </c>
      <c r="J367" s="124">
        <v>0</v>
      </c>
      <c r="K367" s="120" t="str">
        <f>CONCATENATE(D850,D367, " Curncy")</f>
        <v>EURSEK Curncy</v>
      </c>
      <c r="L367" s="120">
        <f>IF(D367 = D850,1,_xll.BDP(K367,$L$11))</f>
        <v>1</v>
      </c>
      <c r="M367" s="288">
        <f>IF(D367 = D850,1,_xll.BDP(K367,$M$11)*L367)</f>
        <v>10.5761</v>
      </c>
      <c r="N367" s="126">
        <f t="shared" si="184"/>
        <v>0</v>
      </c>
      <c r="O367" s="127">
        <f>N367 / AA773</f>
        <v>0</v>
      </c>
      <c r="P367" s="301">
        <f>N367 / AA850</f>
        <v>0</v>
      </c>
      <c r="Q367" s="128">
        <f t="shared" si="185"/>
        <v>0</v>
      </c>
      <c r="R367" s="129">
        <f>Q367 / AA773*100</f>
        <v>0</v>
      </c>
      <c r="S367" s="312">
        <f>Q367 / AA850*100</f>
        <v>0</v>
      </c>
      <c r="T367" s="129">
        <f t="shared" si="186"/>
        <v>0</v>
      </c>
      <c r="U367" s="312">
        <f t="shared" si="187"/>
        <v>0</v>
      </c>
      <c r="V367" s="120">
        <f t="shared" si="188"/>
        <v>1</v>
      </c>
      <c r="W367" s="120">
        <v>0</v>
      </c>
      <c r="X367" s="120">
        <v>1</v>
      </c>
      <c r="Y367" s="127">
        <f t="shared" si="189"/>
        <v>0</v>
      </c>
      <c r="Z367" s="127">
        <f t="shared" si="190"/>
        <v>0</v>
      </c>
      <c r="AA367" s="74"/>
      <c r="AB367" s="130">
        <f>_xll.BDH(C367,$AB$11,$D$1,$D$1)</f>
        <v>203.1</v>
      </c>
      <c r="AC367" s="130">
        <f t="shared" si="191"/>
        <v>0.90000000000000568</v>
      </c>
      <c r="AD367" s="177">
        <f t="shared" si="192"/>
        <v>0.4431314623338285</v>
      </c>
      <c r="AE367" s="132">
        <v>0</v>
      </c>
      <c r="AF367" s="133">
        <f>IF(D367 = D850,1,_xll.BDP(K367,$AF$11)*L367)</f>
        <v>10.603199999999999</v>
      </c>
      <c r="AG367" s="134">
        <f>AC367*AE367*V367/AF367 / AI773</f>
        <v>0</v>
      </c>
      <c r="AH367" s="328">
        <f>AC367*AE367*V367/AF367 / AI850</f>
        <v>0</v>
      </c>
      <c r="AI367" s="77"/>
      <c r="AJ367" s="73"/>
      <c r="AK367" s="65"/>
    </row>
    <row r="368" spans="1:37" s="30" customFormat="1" ht="12" customHeight="1" x14ac:dyDescent="0.2">
      <c r="B368" s="120">
        <v>17998</v>
      </c>
      <c r="C368" s="120" t="s">
        <v>903</v>
      </c>
      <c r="D368" s="120" t="str">
        <f>_xll.BDP(C368,$D$11)</f>
        <v>SEK</v>
      </c>
      <c r="E368" s="120" t="s">
        <v>934</v>
      </c>
      <c r="F368" s="121">
        <f>_xll.BDP(C368,$F$11)</f>
        <v>119.55</v>
      </c>
      <c r="G368" s="121">
        <f>_xll.BDP(C368,$G$11)</f>
        <v>117.85</v>
      </c>
      <c r="H368" s="122">
        <f t="shared" si="182"/>
        <v>-1.7000000000000028</v>
      </c>
      <c r="I368" s="123">
        <f t="shared" si="183"/>
        <v>-1.4219991635299063</v>
      </c>
      <c r="J368" s="124">
        <v>0</v>
      </c>
      <c r="K368" s="120" t="str">
        <f>CONCATENATE(D850,D368, " Curncy")</f>
        <v>EURSEK Curncy</v>
      </c>
      <c r="L368" s="120">
        <f>IF(D368 = D850,1,_xll.BDP(K368,$L$11))</f>
        <v>1</v>
      </c>
      <c r="M368" s="288">
        <f>IF(D368 = D850,1,_xll.BDP(K368,$M$11)*L368)</f>
        <v>10.5761</v>
      </c>
      <c r="N368" s="126">
        <f t="shared" si="184"/>
        <v>0</v>
      </c>
      <c r="O368" s="127">
        <f>N368 / AA773</f>
        <v>0</v>
      </c>
      <c r="P368" s="301">
        <f>N368 / AA850</f>
        <v>0</v>
      </c>
      <c r="Q368" s="128">
        <f t="shared" si="185"/>
        <v>0</v>
      </c>
      <c r="R368" s="129">
        <f>Q368 / AA773*100</f>
        <v>0</v>
      </c>
      <c r="S368" s="312">
        <f>Q368 / AA850*100</f>
        <v>0</v>
      </c>
      <c r="T368" s="129">
        <f t="shared" si="186"/>
        <v>0</v>
      </c>
      <c r="U368" s="312">
        <f t="shared" si="187"/>
        <v>0</v>
      </c>
      <c r="V368" s="120">
        <f t="shared" si="188"/>
        <v>1</v>
      </c>
      <c r="W368" s="120">
        <v>0</v>
      </c>
      <c r="X368" s="120">
        <v>1</v>
      </c>
      <c r="Y368" s="127">
        <f t="shared" si="189"/>
        <v>0</v>
      </c>
      <c r="Z368" s="127">
        <f t="shared" si="190"/>
        <v>0</v>
      </c>
      <c r="AA368" s="74"/>
      <c r="AB368" s="130">
        <f>_xll.BDH(C368,$AB$11,$D$1,$D$1)</f>
        <v>124.5</v>
      </c>
      <c r="AC368" s="130">
        <f t="shared" si="191"/>
        <v>-4.9500000000000028</v>
      </c>
      <c r="AD368" s="177">
        <f t="shared" si="192"/>
        <v>-3.9759036144578332</v>
      </c>
      <c r="AE368" s="132">
        <v>0</v>
      </c>
      <c r="AF368" s="133">
        <f>IF(D368 = D850,1,_xll.BDP(K368,$AF$11)*L368)</f>
        <v>10.603199999999999</v>
      </c>
      <c r="AG368" s="134">
        <f>AC368*AE368*V368/AF368 / AI773</f>
        <v>0</v>
      </c>
      <c r="AH368" s="328">
        <f>AC368*AE368*V368/AF368 / AI850</f>
        <v>0</v>
      </c>
      <c r="AI368" s="77"/>
      <c r="AJ368" s="73"/>
      <c r="AK368" s="65"/>
    </row>
    <row r="369" spans="1:37" s="30" customFormat="1" ht="12" customHeight="1" x14ac:dyDescent="0.2">
      <c r="B369" s="120">
        <v>6927</v>
      </c>
      <c r="C369" s="120" t="s">
        <v>904</v>
      </c>
      <c r="D369" s="120" t="str">
        <f>_xll.BDP(C369,$D$11)</f>
        <v>SEK</v>
      </c>
      <c r="E369" s="120" t="s">
        <v>935</v>
      </c>
      <c r="F369" s="121">
        <f>_xll.BDP(C369,$F$11)</f>
        <v>2.77</v>
      </c>
      <c r="G369" s="121">
        <f>_xll.BDP(C369,$G$11)</f>
        <v>2.5529999999999999</v>
      </c>
      <c r="H369" s="122">
        <f t="shared" si="182"/>
        <v>-0.21700000000000008</v>
      </c>
      <c r="I369" s="123">
        <f t="shared" si="183"/>
        <v>-7.8339350180505445</v>
      </c>
      <c r="J369" s="124">
        <v>0</v>
      </c>
      <c r="K369" s="120" t="str">
        <f>CONCATENATE(D850,D369, " Curncy")</f>
        <v>EURSEK Curncy</v>
      </c>
      <c r="L369" s="120">
        <f>IF(D369 = D850,1,_xll.BDP(K369,$L$11))</f>
        <v>1</v>
      </c>
      <c r="M369" s="288">
        <f>IF(D369 = D850,1,_xll.BDP(K369,$M$11)*L369)</f>
        <v>10.5761</v>
      </c>
      <c r="N369" s="126">
        <f t="shared" si="184"/>
        <v>0</v>
      </c>
      <c r="O369" s="127">
        <f>N369 / AA773</f>
        <v>0</v>
      </c>
      <c r="P369" s="301">
        <f>N369 / AA850</f>
        <v>0</v>
      </c>
      <c r="Q369" s="128">
        <f t="shared" si="185"/>
        <v>0</v>
      </c>
      <c r="R369" s="129">
        <f>Q369 / AA773*100</f>
        <v>0</v>
      </c>
      <c r="S369" s="312">
        <f>Q369 / AA850*100</f>
        <v>0</v>
      </c>
      <c r="T369" s="129">
        <f t="shared" si="186"/>
        <v>0</v>
      </c>
      <c r="U369" s="312">
        <f t="shared" si="187"/>
        <v>0</v>
      </c>
      <c r="V369" s="120">
        <f t="shared" si="188"/>
        <v>1</v>
      </c>
      <c r="W369" s="120">
        <v>0</v>
      </c>
      <c r="X369" s="120">
        <v>1</v>
      </c>
      <c r="Y369" s="127">
        <f t="shared" si="189"/>
        <v>0</v>
      </c>
      <c r="Z369" s="127">
        <f t="shared" si="190"/>
        <v>0</v>
      </c>
      <c r="AA369" s="74"/>
      <c r="AB369" s="130">
        <f>_xll.BDH(C369,$AB$11,$D$1,$D$1)</f>
        <v>3.794</v>
      </c>
      <c r="AC369" s="130">
        <f t="shared" si="191"/>
        <v>-1.024</v>
      </c>
      <c r="AD369" s="177">
        <f t="shared" si="192"/>
        <v>-26.989984185556143</v>
      </c>
      <c r="AE369" s="132">
        <v>0</v>
      </c>
      <c r="AF369" s="133">
        <f>IF(D369 = D850,1,_xll.BDP(K369,$AF$11)*L369)</f>
        <v>10.603199999999999</v>
      </c>
      <c r="AG369" s="134">
        <f>AC369*AE369*V369/AF369 / AI773</f>
        <v>0</v>
      </c>
      <c r="AH369" s="328">
        <f>AC369*AE369*V369/AF369 / AI850</f>
        <v>0</v>
      </c>
      <c r="AI369" s="77"/>
      <c r="AJ369" s="73"/>
      <c r="AK369" s="65"/>
    </row>
    <row r="370" spans="1:37" s="30" customFormat="1" ht="12" customHeight="1" x14ac:dyDescent="0.2">
      <c r="B370" s="120">
        <v>7235</v>
      </c>
      <c r="C370" s="120" t="s">
        <v>135</v>
      </c>
      <c r="D370" s="120" t="str">
        <f>_xll.BDP(C370,$D$11)</f>
        <v>SEK</v>
      </c>
      <c r="E370" s="120" t="s">
        <v>372</v>
      </c>
      <c r="F370" s="121">
        <f>_xll.BDP(C370,$F$11)</f>
        <v>109</v>
      </c>
      <c r="G370" s="121">
        <f>_xll.BDP(C370,$G$11)</f>
        <v>109.05</v>
      </c>
      <c r="H370" s="122">
        <f t="shared" si="182"/>
        <v>4.9999999999997158E-2</v>
      </c>
      <c r="I370" s="123">
        <f t="shared" si="183"/>
        <v>4.5871559633024916E-2</v>
      </c>
      <c r="J370" s="124">
        <v>-382600</v>
      </c>
      <c r="K370" s="120" t="str">
        <f>CONCATENATE(D850,D370, " Curncy")</f>
        <v>EURSEK Curncy</v>
      </c>
      <c r="L370" s="120">
        <f>IF(D370 = D850,1,_xll.BDP(K370,$L$11))</f>
        <v>1</v>
      </c>
      <c r="M370" s="288">
        <f>IF(D370 = D850,1,_xll.BDP(K370,$M$11)*L370)</f>
        <v>10.5761</v>
      </c>
      <c r="N370" s="126">
        <f t="shared" si="184"/>
        <v>-1808.7953026161733</v>
      </c>
      <c r="O370" s="127">
        <f>N370 / AA773</f>
        <v>-9.5086811050237852E-6</v>
      </c>
      <c r="P370" s="301">
        <f>N370 / AA850</f>
        <v>-8.8082114310443823E-6</v>
      </c>
      <c r="Q370" s="128">
        <f t="shared" si="185"/>
        <v>-3944982.5550060985</v>
      </c>
      <c r="R370" s="129">
        <f>Q370 / AA773*100</f>
        <v>-2.0738433490058052</v>
      </c>
      <c r="S370" s="312">
        <f>Q370 / AA850*100</f>
        <v>-1.921070913110889</v>
      </c>
      <c r="T370" s="129">
        <f t="shared" si="186"/>
        <v>-2.0738433490058052</v>
      </c>
      <c r="U370" s="312">
        <f t="shared" si="187"/>
        <v>0</v>
      </c>
      <c r="V370" s="120">
        <f t="shared" si="188"/>
        <v>1</v>
      </c>
      <c r="W370" s="120">
        <v>0</v>
      </c>
      <c r="X370" s="120">
        <v>1</v>
      </c>
      <c r="Y370" s="127">
        <f t="shared" si="189"/>
        <v>0</v>
      </c>
      <c r="Z370" s="127">
        <f t="shared" si="190"/>
        <v>0</v>
      </c>
      <c r="AA370" s="74"/>
      <c r="AB370" s="130">
        <f>_xll.BDH(C370,$AB$11,$D$1,$D$1)</f>
        <v>97.24</v>
      </c>
      <c r="AC370" s="130">
        <f t="shared" si="191"/>
        <v>11.760000000000005</v>
      </c>
      <c r="AD370" s="177">
        <f t="shared" si="192"/>
        <v>12.093788564376807</v>
      </c>
      <c r="AE370" s="132">
        <v>-382600</v>
      </c>
      <c r="AF370" s="133">
        <f>IF(D370 = D850,1,_xll.BDP(K370,$AF$11)*L370)</f>
        <v>10.603199999999999</v>
      </c>
      <c r="AG370" s="134">
        <f>AC370*AE370*V370/AF370 / AI773</f>
        <v>-2.2337778799586283E-3</v>
      </c>
      <c r="AH370" s="328">
        <f>AC370*AE370*V370/AF370 / AI850</f>
        <v>-2.0691469046831491E-3</v>
      </c>
      <c r="AI370" s="77"/>
      <c r="AJ370" s="73"/>
      <c r="AK370" s="65"/>
    </row>
    <row r="371" spans="1:37" s="30" customFormat="1" ht="12" customHeight="1" x14ac:dyDescent="0.2">
      <c r="B371" s="120">
        <v>1999</v>
      </c>
      <c r="C371" s="120" t="s">
        <v>905</v>
      </c>
      <c r="D371" s="120" t="str">
        <f>_xll.BDP(C371,$D$11)</f>
        <v>SEK</v>
      </c>
      <c r="E371" s="120" t="s">
        <v>936</v>
      </c>
      <c r="F371" s="121">
        <f>_xll.BDP(C371,$F$11)</f>
        <v>123.22</v>
      </c>
      <c r="G371" s="121">
        <f>_xll.BDP(C371,$G$11)</f>
        <v>123.7</v>
      </c>
      <c r="H371" s="122">
        <f t="shared" si="182"/>
        <v>0.48000000000000398</v>
      </c>
      <c r="I371" s="123">
        <f t="shared" si="183"/>
        <v>0.38954715143645835</v>
      </c>
      <c r="J371" s="124">
        <v>0</v>
      </c>
      <c r="K371" s="120" t="str">
        <f>CONCATENATE(D850,D371, " Curncy")</f>
        <v>EURSEK Curncy</v>
      </c>
      <c r="L371" s="120">
        <f>IF(D371 = D850,1,_xll.BDP(K371,$L$11))</f>
        <v>1</v>
      </c>
      <c r="M371" s="288">
        <f>IF(D371 = D850,1,_xll.BDP(K371,$M$11)*L371)</f>
        <v>10.5761</v>
      </c>
      <c r="N371" s="126">
        <f t="shared" si="184"/>
        <v>0</v>
      </c>
      <c r="O371" s="127">
        <f>N371 / AA773</f>
        <v>0</v>
      </c>
      <c r="P371" s="301">
        <f>N371 / AA850</f>
        <v>0</v>
      </c>
      <c r="Q371" s="128">
        <f t="shared" si="185"/>
        <v>0</v>
      </c>
      <c r="R371" s="129">
        <f>Q371 / AA773*100</f>
        <v>0</v>
      </c>
      <c r="S371" s="312">
        <f>Q371 / AA850*100</f>
        <v>0</v>
      </c>
      <c r="T371" s="129">
        <f t="shared" si="186"/>
        <v>0</v>
      </c>
      <c r="U371" s="312">
        <f t="shared" si="187"/>
        <v>0</v>
      </c>
      <c r="V371" s="120">
        <f t="shared" si="188"/>
        <v>1</v>
      </c>
      <c r="W371" s="120">
        <v>0</v>
      </c>
      <c r="X371" s="120">
        <v>1</v>
      </c>
      <c r="Y371" s="127">
        <f t="shared" si="189"/>
        <v>0</v>
      </c>
      <c r="Z371" s="127">
        <f t="shared" si="190"/>
        <v>0</v>
      </c>
      <c r="AA371" s="74"/>
      <c r="AB371" s="130">
        <f>_xll.BDH(C371,$AB$11,$D$1,$D$1)</f>
        <v>128.4</v>
      </c>
      <c r="AC371" s="130">
        <f t="shared" si="191"/>
        <v>-5.1800000000000068</v>
      </c>
      <c r="AD371" s="177">
        <f t="shared" si="192"/>
        <v>-4.0342679127725907</v>
      </c>
      <c r="AE371" s="132">
        <v>0</v>
      </c>
      <c r="AF371" s="133">
        <f>IF(D371 = D850,1,_xll.BDP(K371,$AF$11)*L371)</f>
        <v>10.603199999999999</v>
      </c>
      <c r="AG371" s="134">
        <f>AC371*AE371*V371/AF371 / AI773</f>
        <v>0</v>
      </c>
      <c r="AH371" s="328">
        <f>AC371*AE371*V371/AF371 / AI850</f>
        <v>0</v>
      </c>
      <c r="AI371" s="77"/>
      <c r="AJ371" s="73"/>
      <c r="AK371" s="65"/>
    </row>
    <row r="372" spans="1:37" s="30" customFormat="1" ht="12" customHeight="1" x14ac:dyDescent="0.2">
      <c r="B372" s="120">
        <v>3244</v>
      </c>
      <c r="C372" s="120" t="s">
        <v>134</v>
      </c>
      <c r="D372" s="120" t="str">
        <f>_xll.BDP(C372,$D$11)</f>
        <v>SEK</v>
      </c>
      <c r="E372" s="120" t="s">
        <v>324</v>
      </c>
      <c r="F372" s="121">
        <f>_xll.BDP(C372,$F$11)</f>
        <v>543.20000000000005</v>
      </c>
      <c r="G372" s="121">
        <f>_xll.BDP(C372,$G$11)</f>
        <v>549</v>
      </c>
      <c r="H372" s="122">
        <f t="shared" si="182"/>
        <v>5.7999999999999545</v>
      </c>
      <c r="I372" s="123">
        <f t="shared" si="183"/>
        <v>1.0677466863033789</v>
      </c>
      <c r="J372" s="124">
        <v>0</v>
      </c>
      <c r="K372" s="120" t="str">
        <f>CONCATENATE(D850,D372, " Curncy")</f>
        <v>EURSEK Curncy</v>
      </c>
      <c r="L372" s="120">
        <f>IF(D372 = D850,1,_xll.BDP(K372,$L$11))</f>
        <v>1</v>
      </c>
      <c r="M372" s="288">
        <f>IF(D372 = D850,1,_xll.BDP(K372,$M$11)*L372)</f>
        <v>10.5761</v>
      </c>
      <c r="N372" s="126">
        <f t="shared" si="184"/>
        <v>0</v>
      </c>
      <c r="O372" s="127">
        <f>N372 / AA773</f>
        <v>0</v>
      </c>
      <c r="P372" s="301">
        <f>N372 / AA850</f>
        <v>0</v>
      </c>
      <c r="Q372" s="128">
        <f t="shared" si="185"/>
        <v>0</v>
      </c>
      <c r="R372" s="129">
        <f>Q372 / AA773*100</f>
        <v>0</v>
      </c>
      <c r="S372" s="312">
        <f>Q372 / AA850*100</f>
        <v>0</v>
      </c>
      <c r="T372" s="129">
        <f t="shared" si="186"/>
        <v>0</v>
      </c>
      <c r="U372" s="312">
        <f t="shared" si="187"/>
        <v>0</v>
      </c>
      <c r="V372" s="120">
        <f t="shared" si="188"/>
        <v>1</v>
      </c>
      <c r="W372" s="120">
        <v>0</v>
      </c>
      <c r="X372" s="120">
        <v>1</v>
      </c>
      <c r="Y372" s="127">
        <f t="shared" si="189"/>
        <v>0</v>
      </c>
      <c r="Z372" s="127">
        <f t="shared" si="190"/>
        <v>0</v>
      </c>
      <c r="AA372" s="74"/>
      <c r="AB372" s="130">
        <f>_xll.BDH(C372,$AB$11,$D$1,$D$1)</f>
        <v>535.20000000000005</v>
      </c>
      <c r="AC372" s="130">
        <f t="shared" si="191"/>
        <v>8</v>
      </c>
      <c r="AD372" s="177">
        <f t="shared" si="192"/>
        <v>1.4947683109118086</v>
      </c>
      <c r="AE372" s="132">
        <v>0</v>
      </c>
      <c r="AF372" s="133">
        <f>IF(D372 = D850,1,_xll.BDP(K372,$AF$11)*L372)</f>
        <v>10.603199999999999</v>
      </c>
      <c r="AG372" s="134">
        <f>AC372*AE372*V372/AF372 / AI773</f>
        <v>0</v>
      </c>
      <c r="AH372" s="328">
        <f>AC372*AE372*V372/AF372 / AI850</f>
        <v>0</v>
      </c>
      <c r="AI372" s="77"/>
      <c r="AJ372" s="73"/>
      <c r="AK372" s="65"/>
    </row>
    <row r="373" spans="1:37" s="30" customFormat="1" ht="12" customHeight="1" x14ac:dyDescent="0.2">
      <c r="B373" s="120">
        <v>6707</v>
      </c>
      <c r="C373" s="120" t="s">
        <v>906</v>
      </c>
      <c r="D373" s="120" t="str">
        <f>_xll.BDP(C373,$D$11)</f>
        <v>SEK</v>
      </c>
      <c r="E373" s="120" t="s">
        <v>937</v>
      </c>
      <c r="F373" s="121">
        <f>_xll.BDP(C373,$F$11)</f>
        <v>317.7</v>
      </c>
      <c r="G373" s="121">
        <f>_xll.BDP(C373,$G$11)</f>
        <v>319.5</v>
      </c>
      <c r="H373" s="122">
        <f t="shared" si="182"/>
        <v>1.8000000000000114</v>
      </c>
      <c r="I373" s="123">
        <f t="shared" si="183"/>
        <v>0.56657223796034351</v>
      </c>
      <c r="J373" s="124">
        <v>0</v>
      </c>
      <c r="K373" s="120" t="str">
        <f>CONCATENATE(D850,D373, " Curncy")</f>
        <v>EURSEK Curncy</v>
      </c>
      <c r="L373" s="120">
        <f>IF(D373 = D850,1,_xll.BDP(K373,$L$11))</f>
        <v>1</v>
      </c>
      <c r="M373" s="288">
        <f>IF(D373 = D850,1,_xll.BDP(K373,$M$11)*L373)</f>
        <v>10.5761</v>
      </c>
      <c r="N373" s="126">
        <f t="shared" si="184"/>
        <v>0</v>
      </c>
      <c r="O373" s="127">
        <f>N373 / AA773</f>
        <v>0</v>
      </c>
      <c r="P373" s="301">
        <f>N373 / AA850</f>
        <v>0</v>
      </c>
      <c r="Q373" s="128">
        <f t="shared" si="185"/>
        <v>0</v>
      </c>
      <c r="R373" s="129">
        <f>Q373 / AA773*100</f>
        <v>0</v>
      </c>
      <c r="S373" s="312">
        <f>Q373 / AA850*100</f>
        <v>0</v>
      </c>
      <c r="T373" s="129">
        <f t="shared" si="186"/>
        <v>0</v>
      </c>
      <c r="U373" s="312">
        <f t="shared" si="187"/>
        <v>0</v>
      </c>
      <c r="V373" s="120">
        <f t="shared" si="188"/>
        <v>1</v>
      </c>
      <c r="W373" s="120">
        <v>0</v>
      </c>
      <c r="X373" s="120">
        <v>1</v>
      </c>
      <c r="Y373" s="127">
        <f t="shared" si="189"/>
        <v>0</v>
      </c>
      <c r="Z373" s="127">
        <f t="shared" si="190"/>
        <v>0</v>
      </c>
      <c r="AA373" s="74"/>
      <c r="AB373" s="130">
        <f>_xll.BDH(C373,$AB$11,$D$1,$D$1)</f>
        <v>291.60000000000002</v>
      </c>
      <c r="AC373" s="130">
        <f t="shared" si="191"/>
        <v>26.099999999999966</v>
      </c>
      <c r="AD373" s="177">
        <f t="shared" si="192"/>
        <v>8.9506172839506046</v>
      </c>
      <c r="AE373" s="132">
        <v>0</v>
      </c>
      <c r="AF373" s="133">
        <f>IF(D373 = D850,1,_xll.BDP(K373,$AF$11)*L373)</f>
        <v>10.603199999999999</v>
      </c>
      <c r="AG373" s="134">
        <f>AC373*AE373*V373/AF373 / AI773</f>
        <v>0</v>
      </c>
      <c r="AH373" s="328">
        <f>AC373*AE373*V373/AF373 / AI850</f>
        <v>0</v>
      </c>
      <c r="AI373" s="77"/>
      <c r="AJ373" s="73"/>
      <c r="AK373" s="65"/>
    </row>
    <row r="374" spans="1:37" s="30" customFormat="1" ht="12" customHeight="1" x14ac:dyDescent="0.2">
      <c r="B374" s="120">
        <v>3049</v>
      </c>
      <c r="C374" s="120" t="s">
        <v>907</v>
      </c>
      <c r="D374" s="120" t="str">
        <f>_xll.BDP(C374,$D$11)</f>
        <v>SEK</v>
      </c>
      <c r="E374" s="120" t="s">
        <v>938</v>
      </c>
      <c r="F374" s="121">
        <f>_xll.BDP(C374,$F$11)</f>
        <v>98.8</v>
      </c>
      <c r="G374" s="121">
        <f>_xll.BDP(C374,$G$11)</f>
        <v>97.88</v>
      </c>
      <c r="H374" s="122">
        <f t="shared" si="182"/>
        <v>-0.92000000000000171</v>
      </c>
      <c r="I374" s="123">
        <f t="shared" si="183"/>
        <v>-0.9311740890688277</v>
      </c>
      <c r="J374" s="124">
        <v>0</v>
      </c>
      <c r="K374" s="120" t="str">
        <f>CONCATENATE(D850,D374, " Curncy")</f>
        <v>EURSEK Curncy</v>
      </c>
      <c r="L374" s="120">
        <f>IF(D374 = D850,1,_xll.BDP(K374,$L$11))</f>
        <v>1</v>
      </c>
      <c r="M374" s="288">
        <f>IF(D374 = D850,1,_xll.BDP(K374,$M$11)*L374)</f>
        <v>10.5761</v>
      </c>
      <c r="N374" s="126">
        <f t="shared" si="184"/>
        <v>0</v>
      </c>
      <c r="O374" s="127">
        <f>N374 / AA773</f>
        <v>0</v>
      </c>
      <c r="P374" s="301">
        <f>N374 / AA850</f>
        <v>0</v>
      </c>
      <c r="Q374" s="128">
        <f t="shared" si="185"/>
        <v>0</v>
      </c>
      <c r="R374" s="129">
        <f>Q374 / AA773*100</f>
        <v>0</v>
      </c>
      <c r="S374" s="312">
        <f>Q374 / AA850*100</f>
        <v>0</v>
      </c>
      <c r="T374" s="129">
        <f t="shared" si="186"/>
        <v>0</v>
      </c>
      <c r="U374" s="312">
        <f t="shared" si="187"/>
        <v>0</v>
      </c>
      <c r="V374" s="120">
        <f t="shared" si="188"/>
        <v>1</v>
      </c>
      <c r="W374" s="120">
        <v>0</v>
      </c>
      <c r="X374" s="120">
        <v>1</v>
      </c>
      <c r="Y374" s="127">
        <f t="shared" si="189"/>
        <v>0</v>
      </c>
      <c r="Z374" s="127">
        <f t="shared" si="190"/>
        <v>0</v>
      </c>
      <c r="AA374" s="74"/>
      <c r="AB374" s="130">
        <f>_xll.BDH(C374,$AB$11,$D$1,$D$1)</f>
        <v>92.02</v>
      </c>
      <c r="AC374" s="130">
        <f t="shared" si="191"/>
        <v>6.7800000000000011</v>
      </c>
      <c r="AD374" s="177">
        <f t="shared" si="192"/>
        <v>7.3679634861986543</v>
      </c>
      <c r="AE374" s="132">
        <v>0</v>
      </c>
      <c r="AF374" s="133">
        <f>IF(D374 = D850,1,_xll.BDP(K374,$AF$11)*L374)</f>
        <v>10.603199999999999</v>
      </c>
      <c r="AG374" s="134">
        <f>AC374*AE374*V374/AF374 / AI773</f>
        <v>0</v>
      </c>
      <c r="AH374" s="328">
        <f>AC374*AE374*V374/AF374 / AI850</f>
        <v>0</v>
      </c>
      <c r="AI374" s="77"/>
      <c r="AJ374" s="73"/>
      <c r="AK374" s="65"/>
    </row>
    <row r="375" spans="1:37" s="30" customFormat="1" ht="12" customHeight="1" x14ac:dyDescent="0.2">
      <c r="B375" s="120">
        <v>1150</v>
      </c>
      <c r="C375" s="120" t="s">
        <v>908</v>
      </c>
      <c r="D375" s="120" t="str">
        <f>_xll.BDP(C375,$D$11)</f>
        <v>SEK</v>
      </c>
      <c r="E375" s="120" t="s">
        <v>939</v>
      </c>
      <c r="F375" s="121">
        <f>_xll.BDP(C375,$F$11)</f>
        <v>160.05000000000001</v>
      </c>
      <c r="G375" s="121">
        <f>_xll.BDP(C375,$G$11)</f>
        <v>160.69999999999999</v>
      </c>
      <c r="H375" s="122">
        <f t="shared" si="182"/>
        <v>0.64999999999997726</v>
      </c>
      <c r="I375" s="123">
        <f t="shared" si="183"/>
        <v>0.40612308653544349</v>
      </c>
      <c r="J375" s="124">
        <v>0</v>
      </c>
      <c r="K375" s="120" t="str">
        <f>CONCATENATE(D850,D375, " Curncy")</f>
        <v>EURSEK Curncy</v>
      </c>
      <c r="L375" s="120">
        <f>IF(D375 = D850,1,_xll.BDP(K375,$L$11))</f>
        <v>1</v>
      </c>
      <c r="M375" s="288">
        <f>IF(D375 = D850,1,_xll.BDP(K375,$M$11)*L375)</f>
        <v>10.5761</v>
      </c>
      <c r="N375" s="126">
        <f t="shared" si="184"/>
        <v>0</v>
      </c>
      <c r="O375" s="127">
        <f>N375 / AA773</f>
        <v>0</v>
      </c>
      <c r="P375" s="301">
        <f>N375 / AA850</f>
        <v>0</v>
      </c>
      <c r="Q375" s="128">
        <f t="shared" si="185"/>
        <v>0</v>
      </c>
      <c r="R375" s="129">
        <f>Q375 / AA773*100</f>
        <v>0</v>
      </c>
      <c r="S375" s="312">
        <f>Q375 / AA850*100</f>
        <v>0</v>
      </c>
      <c r="T375" s="129">
        <f t="shared" si="186"/>
        <v>0</v>
      </c>
      <c r="U375" s="312">
        <f t="shared" si="187"/>
        <v>0</v>
      </c>
      <c r="V375" s="120">
        <f t="shared" si="188"/>
        <v>1</v>
      </c>
      <c r="W375" s="120">
        <v>0</v>
      </c>
      <c r="X375" s="120">
        <v>1</v>
      </c>
      <c r="Y375" s="127">
        <f t="shared" si="189"/>
        <v>0</v>
      </c>
      <c r="Z375" s="127">
        <f t="shared" si="190"/>
        <v>0</v>
      </c>
      <c r="AA375" s="74"/>
      <c r="AB375" s="130">
        <f>_xll.BDH(C375,$AB$11,$D$1,$D$1)</f>
        <v>159.80000000000001</v>
      </c>
      <c r="AC375" s="130">
        <f t="shared" si="191"/>
        <v>0.25</v>
      </c>
      <c r="AD375" s="177">
        <f t="shared" si="192"/>
        <v>0.15644555694618273</v>
      </c>
      <c r="AE375" s="132">
        <v>0</v>
      </c>
      <c r="AF375" s="133">
        <f>IF(D375 = D850,1,_xll.BDP(K375,$AF$11)*L375)</f>
        <v>10.603199999999999</v>
      </c>
      <c r="AG375" s="134">
        <f>AC375*AE375*V375/AF375 / AI773</f>
        <v>0</v>
      </c>
      <c r="AH375" s="328">
        <f>AC375*AE375*V375/AF375 / AI850</f>
        <v>0</v>
      </c>
      <c r="AI375" s="77"/>
      <c r="AJ375" s="73"/>
      <c r="AK375" s="65"/>
    </row>
    <row r="376" spans="1:37" s="30" customFormat="1" ht="12" customHeight="1" x14ac:dyDescent="0.2">
      <c r="B376" s="120">
        <v>742</v>
      </c>
      <c r="C376" s="120" t="s">
        <v>910</v>
      </c>
      <c r="D376" s="120" t="str">
        <f>_xll.BDP(C376,$D$11)</f>
        <v>SEK</v>
      </c>
      <c r="E376" s="120" t="s">
        <v>941</v>
      </c>
      <c r="F376" s="121">
        <f>_xll.BDP(C376,$F$11)</f>
        <v>162.69999999999999</v>
      </c>
      <c r="G376" s="121">
        <f>_xll.BDP(C376,$G$11)</f>
        <v>162.85</v>
      </c>
      <c r="H376" s="122">
        <f t="shared" si="182"/>
        <v>0.15000000000000568</v>
      </c>
      <c r="I376" s="123">
        <f t="shared" si="183"/>
        <v>9.2194222495393788E-2</v>
      </c>
      <c r="J376" s="124">
        <v>0</v>
      </c>
      <c r="K376" s="120" t="str">
        <f>CONCATENATE(D850,D376, " Curncy")</f>
        <v>EURSEK Curncy</v>
      </c>
      <c r="L376" s="120">
        <f>IF(D376 = D850,1,_xll.BDP(K376,$L$11))</f>
        <v>1</v>
      </c>
      <c r="M376" s="288">
        <f>IF(D376 = D850,1,_xll.BDP(K376,$M$11)*L376)</f>
        <v>10.5761</v>
      </c>
      <c r="N376" s="126">
        <f t="shared" si="184"/>
        <v>0</v>
      </c>
      <c r="O376" s="127">
        <f>N376 / AA773</f>
        <v>0</v>
      </c>
      <c r="P376" s="301">
        <f>N376 / AA850</f>
        <v>0</v>
      </c>
      <c r="Q376" s="128">
        <f t="shared" si="185"/>
        <v>0</v>
      </c>
      <c r="R376" s="129">
        <f>Q376 / AA773*100</f>
        <v>0</v>
      </c>
      <c r="S376" s="312">
        <f>Q376 / AA850*100</f>
        <v>0</v>
      </c>
      <c r="T376" s="129">
        <f t="shared" si="186"/>
        <v>0</v>
      </c>
      <c r="U376" s="312">
        <f t="shared" si="187"/>
        <v>0</v>
      </c>
      <c r="V376" s="120">
        <f t="shared" si="188"/>
        <v>1</v>
      </c>
      <c r="W376" s="120">
        <v>0</v>
      </c>
      <c r="X376" s="120">
        <v>1</v>
      </c>
      <c r="Y376" s="127">
        <f t="shared" si="189"/>
        <v>0</v>
      </c>
      <c r="Z376" s="127">
        <f t="shared" si="190"/>
        <v>0</v>
      </c>
      <c r="AA376" s="74"/>
      <c r="AB376" s="130">
        <f>_xll.BDH(C376,$AB$11,$D$1,$D$1)</f>
        <v>160</v>
      </c>
      <c r="AC376" s="130">
        <f t="shared" si="191"/>
        <v>2.6999999999999886</v>
      </c>
      <c r="AD376" s="177">
        <f t="shared" si="192"/>
        <v>1.6874999999999929</v>
      </c>
      <c r="AE376" s="132">
        <v>0</v>
      </c>
      <c r="AF376" s="133">
        <f>IF(D376 = D850,1,_xll.BDP(K376,$AF$11)*L376)</f>
        <v>10.603199999999999</v>
      </c>
      <c r="AG376" s="134">
        <f>AC376*AE376*V376/AF376 / AI773</f>
        <v>0</v>
      </c>
      <c r="AH376" s="328">
        <f>AC376*AE376*V376/AF376 / AI850</f>
        <v>0</v>
      </c>
      <c r="AI376" s="77"/>
      <c r="AJ376" s="73"/>
      <c r="AK376" s="65"/>
    </row>
    <row r="377" spans="1:37" s="30" customFormat="1" ht="12" customHeight="1" x14ac:dyDescent="0.2">
      <c r="B377" s="120">
        <v>6273</v>
      </c>
      <c r="C377" s="120" t="s">
        <v>490</v>
      </c>
      <c r="D377" s="120" t="str">
        <f>_xll.BDP(C377,$D$11)</f>
        <v>SEK</v>
      </c>
      <c r="E377" s="120" t="s">
        <v>491</v>
      </c>
      <c r="F377" s="121">
        <f>_xll.BDP(C377,$F$11)</f>
        <v>171.7</v>
      </c>
      <c r="G377" s="121">
        <f>_xll.BDP(C377,$G$11)</f>
        <v>172.3</v>
      </c>
      <c r="H377" s="122">
        <f t="shared" si="182"/>
        <v>0.60000000000002274</v>
      </c>
      <c r="I377" s="123">
        <f t="shared" si="183"/>
        <v>0.34944670937683331</v>
      </c>
      <c r="J377" s="124">
        <v>0</v>
      </c>
      <c r="K377" s="120" t="str">
        <f>CONCATENATE(D850,D377, " Curncy")</f>
        <v>EURSEK Curncy</v>
      </c>
      <c r="L377" s="120">
        <f>IF(D377 = D850,1,_xll.BDP(K377,$L$11))</f>
        <v>1</v>
      </c>
      <c r="M377" s="288">
        <f>IF(D377 = D850,1,_xll.BDP(K377,$M$11)*L377)</f>
        <v>10.5761</v>
      </c>
      <c r="N377" s="126">
        <f t="shared" si="184"/>
        <v>0</v>
      </c>
      <c r="O377" s="127">
        <f>N377 / AA773</f>
        <v>0</v>
      </c>
      <c r="P377" s="301">
        <f>N377 / AA850</f>
        <v>0</v>
      </c>
      <c r="Q377" s="128">
        <f t="shared" si="185"/>
        <v>0</v>
      </c>
      <c r="R377" s="129">
        <f>Q377 / AA773*100</f>
        <v>0</v>
      </c>
      <c r="S377" s="312">
        <f>Q377 / AA850*100</f>
        <v>0</v>
      </c>
      <c r="T377" s="129">
        <f t="shared" si="186"/>
        <v>0</v>
      </c>
      <c r="U377" s="312">
        <f t="shared" si="187"/>
        <v>0</v>
      </c>
      <c r="V377" s="120">
        <f t="shared" si="188"/>
        <v>1</v>
      </c>
      <c r="W377" s="120">
        <v>0</v>
      </c>
      <c r="X377" s="120">
        <v>1</v>
      </c>
      <c r="Y377" s="127">
        <f t="shared" si="189"/>
        <v>0</v>
      </c>
      <c r="Z377" s="127">
        <f t="shared" si="190"/>
        <v>0</v>
      </c>
      <c r="AA377" s="74"/>
      <c r="AB377" s="130">
        <f>_xll.BDH(C377,$AB$11,$D$1,$D$1)</f>
        <v>166</v>
      </c>
      <c r="AC377" s="130">
        <f t="shared" si="191"/>
        <v>5.6999999999999886</v>
      </c>
      <c r="AD377" s="177">
        <f t="shared" si="192"/>
        <v>3.4337349397590291</v>
      </c>
      <c r="AE377" s="132">
        <v>0</v>
      </c>
      <c r="AF377" s="133">
        <f>IF(D377 = D850,1,_xll.BDP(K377,$AF$11)*L377)</f>
        <v>10.603199999999999</v>
      </c>
      <c r="AG377" s="134">
        <f>AC377*AE377*V377/AF377 / AI773</f>
        <v>0</v>
      </c>
      <c r="AH377" s="328">
        <f>AC377*AE377*V377/AF377 / AI850</f>
        <v>0</v>
      </c>
      <c r="AI377" s="77"/>
      <c r="AJ377" s="73"/>
      <c r="AK377" s="65"/>
    </row>
    <row r="378" spans="1:37" s="30" customFormat="1" ht="12" customHeight="1" x14ac:dyDescent="0.2">
      <c r="B378" s="120">
        <v>678</v>
      </c>
      <c r="C378" s="120" t="s">
        <v>911</v>
      </c>
      <c r="D378" s="120" t="str">
        <f>_xll.BDP(C378,$D$11)</f>
        <v>SEK</v>
      </c>
      <c r="E378" s="120" t="s">
        <v>942</v>
      </c>
      <c r="F378" s="121">
        <f>_xll.BDP(C378,$F$11)</f>
        <v>175.75</v>
      </c>
      <c r="G378" s="121">
        <f>_xll.BDP(C378,$G$11)</f>
        <v>175</v>
      </c>
      <c r="H378" s="122">
        <f t="shared" si="182"/>
        <v>-0.75</v>
      </c>
      <c r="I378" s="123">
        <f t="shared" si="183"/>
        <v>-0.42674253200568996</v>
      </c>
      <c r="J378" s="124">
        <v>0</v>
      </c>
      <c r="K378" s="120" t="str">
        <f>CONCATENATE(D850,D378, " Curncy")</f>
        <v>EURSEK Curncy</v>
      </c>
      <c r="L378" s="120">
        <f>IF(D378 = D850,1,_xll.BDP(K378,$L$11))</f>
        <v>1</v>
      </c>
      <c r="M378" s="288">
        <f>IF(D378 = D850,1,_xll.BDP(K378,$M$11)*L378)</f>
        <v>10.5761</v>
      </c>
      <c r="N378" s="126">
        <f t="shared" si="184"/>
        <v>0</v>
      </c>
      <c r="O378" s="127">
        <f>N378 / AA773</f>
        <v>0</v>
      </c>
      <c r="P378" s="301">
        <f>N378 / AA850</f>
        <v>0</v>
      </c>
      <c r="Q378" s="128">
        <f t="shared" si="185"/>
        <v>0</v>
      </c>
      <c r="R378" s="129">
        <f>Q378 / AA773*100</f>
        <v>0</v>
      </c>
      <c r="S378" s="312">
        <f>Q378 / AA850*100</f>
        <v>0</v>
      </c>
      <c r="T378" s="129">
        <f t="shared" si="186"/>
        <v>0</v>
      </c>
      <c r="U378" s="312">
        <f t="shared" si="187"/>
        <v>0</v>
      </c>
      <c r="V378" s="120">
        <f t="shared" si="188"/>
        <v>1</v>
      </c>
      <c r="W378" s="120">
        <v>0</v>
      </c>
      <c r="X378" s="120">
        <v>1</v>
      </c>
      <c r="Y378" s="127">
        <f t="shared" si="189"/>
        <v>0</v>
      </c>
      <c r="Z378" s="127">
        <f t="shared" si="190"/>
        <v>0</v>
      </c>
      <c r="AA378" s="74"/>
      <c r="AB378" s="130">
        <f>_xll.BDH(C378,$AB$11,$D$1,$D$1)</f>
        <v>176.7</v>
      </c>
      <c r="AC378" s="130">
        <f t="shared" si="191"/>
        <v>-0.94999999999998863</v>
      </c>
      <c r="AD378" s="177">
        <f t="shared" si="192"/>
        <v>-0.53763440860214418</v>
      </c>
      <c r="AE378" s="132">
        <v>0</v>
      </c>
      <c r="AF378" s="133">
        <f>IF(D378 = D850,1,_xll.BDP(K378,$AF$11)*L378)</f>
        <v>10.603199999999999</v>
      </c>
      <c r="AG378" s="134">
        <f>AC378*AE378*V378/AF378 / AI773</f>
        <v>0</v>
      </c>
      <c r="AH378" s="328">
        <f>AC378*AE378*V378/AF378 / AI850</f>
        <v>0</v>
      </c>
      <c r="AI378" s="77"/>
      <c r="AJ378" s="73"/>
      <c r="AK378" s="65"/>
    </row>
    <row r="379" spans="1:37" s="30" customFormat="1" ht="12" customHeight="1" x14ac:dyDescent="0.2">
      <c r="B379" s="120">
        <v>6315</v>
      </c>
      <c r="C379" s="120" t="s">
        <v>912</v>
      </c>
      <c r="D379" s="120" t="str">
        <f>_xll.BDP(C379,$D$11)</f>
        <v>SEK</v>
      </c>
      <c r="E379" s="120" t="s">
        <v>1363</v>
      </c>
      <c r="F379" s="121">
        <f>_xll.BDP(C379,$F$11)</f>
        <v>39.86</v>
      </c>
      <c r="G379" s="121">
        <f>_xll.BDP(C379,$G$11)</f>
        <v>40.159999999999997</v>
      </c>
      <c r="H379" s="122">
        <f t="shared" si="182"/>
        <v>0.29999999999999716</v>
      </c>
      <c r="I379" s="123">
        <f t="shared" si="183"/>
        <v>0.7526342197691851</v>
      </c>
      <c r="J379" s="124">
        <v>0</v>
      </c>
      <c r="K379" s="120" t="str">
        <f>CONCATENATE(D850,D379, " Curncy")</f>
        <v>EURSEK Curncy</v>
      </c>
      <c r="L379" s="120">
        <f>IF(D379 = D850,1,_xll.BDP(K379,$L$11))</f>
        <v>1</v>
      </c>
      <c r="M379" s="288">
        <f>IF(D379 = D850,1,_xll.BDP(K379,$M$11)*L379)</f>
        <v>10.5761</v>
      </c>
      <c r="N379" s="126">
        <f t="shared" si="184"/>
        <v>0</v>
      </c>
      <c r="O379" s="127">
        <f>N379 / AA773</f>
        <v>0</v>
      </c>
      <c r="P379" s="301">
        <f>N379 / AA850</f>
        <v>0</v>
      </c>
      <c r="Q379" s="128">
        <f t="shared" si="185"/>
        <v>0</v>
      </c>
      <c r="R379" s="129">
        <f>Q379 / AA773*100</f>
        <v>0</v>
      </c>
      <c r="S379" s="312">
        <f>Q379 / AA850*100</f>
        <v>0</v>
      </c>
      <c r="T379" s="129">
        <f t="shared" si="186"/>
        <v>0</v>
      </c>
      <c r="U379" s="312">
        <f t="shared" si="187"/>
        <v>0</v>
      </c>
      <c r="V379" s="120">
        <f t="shared" si="188"/>
        <v>1</v>
      </c>
      <c r="W379" s="120">
        <v>0</v>
      </c>
      <c r="X379" s="120">
        <v>1</v>
      </c>
      <c r="Y379" s="127">
        <f t="shared" si="189"/>
        <v>0</v>
      </c>
      <c r="Z379" s="127">
        <f t="shared" si="190"/>
        <v>0</v>
      </c>
      <c r="AA379" s="74"/>
      <c r="AB379" s="130">
        <f>_xll.BDH(C379,$AB$11,$D$1,$D$1)</f>
        <v>41.31</v>
      </c>
      <c r="AC379" s="130">
        <f t="shared" si="191"/>
        <v>-1.4500000000000028</v>
      </c>
      <c r="AD379" s="177">
        <f t="shared" si="192"/>
        <v>-3.510045993706131</v>
      </c>
      <c r="AE379" s="132">
        <v>0</v>
      </c>
      <c r="AF379" s="133">
        <f>IF(D379 = D850,1,_xll.BDP(K379,$AF$11)*L379)</f>
        <v>10.603199999999999</v>
      </c>
      <c r="AG379" s="134">
        <f>AC379*AE379*V379/AF379 / AI773</f>
        <v>0</v>
      </c>
      <c r="AH379" s="328">
        <f>AC379*AE379*V379/AF379 / AI850</f>
        <v>0</v>
      </c>
      <c r="AI379" s="77"/>
      <c r="AJ379" s="73"/>
      <c r="AK379" s="65"/>
    </row>
    <row r="380" spans="1:37" s="30" customFormat="1" ht="12" customHeight="1" x14ac:dyDescent="0.2">
      <c r="B380" s="120">
        <v>2977</v>
      </c>
      <c r="C380" s="120" t="s">
        <v>913</v>
      </c>
      <c r="D380" s="120" t="str">
        <f>_xll.BDP(C380,$D$11)</f>
        <v>SEK</v>
      </c>
      <c r="E380" s="120" t="s">
        <v>943</v>
      </c>
      <c r="F380" s="121">
        <f>_xll.BDP(C380,$F$11)</f>
        <v>212.8</v>
      </c>
      <c r="G380" s="121">
        <f>_xll.BDP(C380,$G$11)</f>
        <v>213.1</v>
      </c>
      <c r="H380" s="122">
        <f t="shared" si="182"/>
        <v>0.29999999999998295</v>
      </c>
      <c r="I380" s="123">
        <f t="shared" si="183"/>
        <v>0.14097744360901451</v>
      </c>
      <c r="J380" s="124">
        <v>0</v>
      </c>
      <c r="K380" s="120" t="str">
        <f>CONCATENATE(D850,D380, " Curncy")</f>
        <v>EURSEK Curncy</v>
      </c>
      <c r="L380" s="120">
        <f>IF(D380 = D850,1,_xll.BDP(K380,$L$11))</f>
        <v>1</v>
      </c>
      <c r="M380" s="288">
        <f>IF(D380 = D850,1,_xll.BDP(K380,$M$11)*L380)</f>
        <v>10.5761</v>
      </c>
      <c r="N380" s="126">
        <f t="shared" si="184"/>
        <v>0</v>
      </c>
      <c r="O380" s="127">
        <f>N380 / AA773</f>
        <v>0</v>
      </c>
      <c r="P380" s="301">
        <f>N380 / AA850</f>
        <v>0</v>
      </c>
      <c r="Q380" s="128">
        <f t="shared" si="185"/>
        <v>0</v>
      </c>
      <c r="R380" s="129">
        <f>Q380 / AA773*100</f>
        <v>0</v>
      </c>
      <c r="S380" s="312">
        <f>Q380 / AA850*100</f>
        <v>0</v>
      </c>
      <c r="T380" s="129">
        <f t="shared" si="186"/>
        <v>0</v>
      </c>
      <c r="U380" s="312">
        <f t="shared" si="187"/>
        <v>0</v>
      </c>
      <c r="V380" s="120">
        <f t="shared" si="188"/>
        <v>1</v>
      </c>
      <c r="W380" s="120">
        <v>0</v>
      </c>
      <c r="X380" s="120">
        <v>1</v>
      </c>
      <c r="Y380" s="127">
        <f t="shared" si="189"/>
        <v>0</v>
      </c>
      <c r="Z380" s="127">
        <f t="shared" si="190"/>
        <v>0</v>
      </c>
      <c r="AA380" s="74"/>
      <c r="AB380" s="130">
        <f>_xll.BDH(C380,$AB$11,$D$1,$D$1)</f>
        <v>204</v>
      </c>
      <c r="AC380" s="130">
        <f t="shared" si="191"/>
        <v>8.8000000000000114</v>
      </c>
      <c r="AD380" s="177">
        <f t="shared" si="192"/>
        <v>4.3137254901960835</v>
      </c>
      <c r="AE380" s="132">
        <v>0</v>
      </c>
      <c r="AF380" s="133">
        <f>IF(D380 = D850,1,_xll.BDP(K380,$AF$11)*L380)</f>
        <v>10.603199999999999</v>
      </c>
      <c r="AG380" s="134">
        <f>AC380*AE380*V380/AF380 / AI773</f>
        <v>0</v>
      </c>
      <c r="AH380" s="328">
        <f>AC380*AE380*V380/AF380 / AI850</f>
        <v>0</v>
      </c>
      <c r="AI380" s="77"/>
      <c r="AJ380" s="73"/>
      <c r="AK380" s="65"/>
    </row>
    <row r="381" spans="1:37" s="30" customFormat="1" ht="12" customHeight="1" x14ac:dyDescent="0.2">
      <c r="B381" s="120">
        <v>113</v>
      </c>
      <c r="C381" s="120" t="s">
        <v>132</v>
      </c>
      <c r="D381" s="120" t="str">
        <f>_xll.BDP(C381,$D$11)</f>
        <v>SEK</v>
      </c>
      <c r="E381" s="120" t="s">
        <v>371</v>
      </c>
      <c r="F381" s="121">
        <f>_xll.BDP(C381,$F$11)</f>
        <v>77.14</v>
      </c>
      <c r="G381" s="121">
        <f>_xll.BDP(C381,$G$11)</f>
        <v>77.62</v>
      </c>
      <c r="H381" s="122">
        <f t="shared" si="182"/>
        <v>0.48000000000000398</v>
      </c>
      <c r="I381" s="123">
        <f t="shared" si="183"/>
        <v>0.62224526834327709</v>
      </c>
      <c r="J381" s="124">
        <v>561506</v>
      </c>
      <c r="K381" s="120" t="str">
        <f>CONCATENATE(D850,D381, " Curncy")</f>
        <v>EURSEK Curncy</v>
      </c>
      <c r="L381" s="120">
        <f>IF(D381 = D850,1,_xll.BDP(K381,$L$11))</f>
        <v>1</v>
      </c>
      <c r="M381" s="288">
        <f>IF(D381 = D850,1,_xll.BDP(K381,$M$11)*L381)</f>
        <v>10.5761</v>
      </c>
      <c r="N381" s="126">
        <f t="shared" si="184"/>
        <v>25484.146329932792</v>
      </c>
      <c r="O381" s="127">
        <f>N381 / AA773</f>
        <v>1.3396796217604598E-4</v>
      </c>
      <c r="P381" s="301">
        <f>N381 / AA850</f>
        <v>1.2409903358829891E-4</v>
      </c>
      <c r="Q381" s="128">
        <f t="shared" si="185"/>
        <v>4120998.829436182</v>
      </c>
      <c r="R381" s="129">
        <f>Q381 / AA773*100</f>
        <v>2.1663735883551265</v>
      </c>
      <c r="S381" s="312">
        <f>Q381 / AA850*100</f>
        <v>2.0067847889841008</v>
      </c>
      <c r="T381" s="129">
        <f t="shared" si="186"/>
        <v>0</v>
      </c>
      <c r="U381" s="312">
        <f t="shared" si="187"/>
        <v>2.1663735883551265</v>
      </c>
      <c r="V381" s="120">
        <f t="shared" si="188"/>
        <v>1</v>
      </c>
      <c r="W381" s="120">
        <v>0</v>
      </c>
      <c r="X381" s="120">
        <v>1</v>
      </c>
      <c r="Y381" s="127">
        <f t="shared" si="189"/>
        <v>0</v>
      </c>
      <c r="Z381" s="127">
        <f t="shared" si="190"/>
        <v>1.3396796217604598E-4</v>
      </c>
      <c r="AA381" s="74"/>
      <c r="AB381" s="130">
        <f>_xll.BDH(C381,$AB$11,$D$1,$D$1)</f>
        <v>71.2</v>
      </c>
      <c r="AC381" s="130">
        <f t="shared" si="191"/>
        <v>5.9399999999999977</v>
      </c>
      <c r="AD381" s="177">
        <f t="shared" si="192"/>
        <v>8.3426966292134797</v>
      </c>
      <c r="AE381" s="132">
        <v>561506</v>
      </c>
      <c r="AF381" s="133">
        <f>IF(D381 = D850,1,_xll.BDP(K381,$AF$11)*L381)</f>
        <v>10.603199999999999</v>
      </c>
      <c r="AG381" s="134">
        <f>AC381*AE381*V381/AF381 / AI773</f>
        <v>1.6558787957815589E-3</v>
      </c>
      <c r="AH381" s="328">
        <f>AC381*AE381*V381/AF381 / AI850</f>
        <v>1.5338393828509623E-3</v>
      </c>
      <c r="AI381" s="77"/>
      <c r="AJ381" s="73"/>
      <c r="AK381" s="65"/>
    </row>
    <row r="382" spans="1:37" s="30" customFormat="1" ht="12" customHeight="1" x14ac:dyDescent="0.2">
      <c r="B382" s="120">
        <v>116</v>
      </c>
      <c r="C382" s="120" t="s">
        <v>914</v>
      </c>
      <c r="D382" s="120" t="str">
        <f>_xll.BDP(C382,$D$11)</f>
        <v>SEK</v>
      </c>
      <c r="E382" s="120" t="s">
        <v>944</v>
      </c>
      <c r="F382" s="121">
        <f>_xll.BDP(C382,$F$11)</f>
        <v>157.5</v>
      </c>
      <c r="G382" s="121">
        <f>_xll.BDP(C382,$G$11)</f>
        <v>157.15</v>
      </c>
      <c r="H382" s="122">
        <f t="shared" si="182"/>
        <v>-0.34999999999999432</v>
      </c>
      <c r="I382" s="123">
        <f t="shared" si="183"/>
        <v>-0.22222222222221863</v>
      </c>
      <c r="J382" s="124">
        <v>0</v>
      </c>
      <c r="K382" s="120" t="str">
        <f>CONCATENATE(D850,D382, " Curncy")</f>
        <v>EURSEK Curncy</v>
      </c>
      <c r="L382" s="120">
        <f>IF(D382 = D850,1,_xll.BDP(K382,$L$11))</f>
        <v>1</v>
      </c>
      <c r="M382" s="288">
        <f>IF(D382 = D850,1,_xll.BDP(K382,$M$11)*L382)</f>
        <v>10.5761</v>
      </c>
      <c r="N382" s="126">
        <f t="shared" si="184"/>
        <v>0</v>
      </c>
      <c r="O382" s="127">
        <f>N382 / AA773</f>
        <v>0</v>
      </c>
      <c r="P382" s="301">
        <f>N382 / AA850</f>
        <v>0</v>
      </c>
      <c r="Q382" s="128">
        <f t="shared" si="185"/>
        <v>0</v>
      </c>
      <c r="R382" s="129">
        <f>Q382 / AA773*100</f>
        <v>0</v>
      </c>
      <c r="S382" s="312">
        <f>Q382 / AA850*100</f>
        <v>0</v>
      </c>
      <c r="T382" s="129">
        <f t="shared" si="186"/>
        <v>0</v>
      </c>
      <c r="U382" s="312">
        <f t="shared" si="187"/>
        <v>0</v>
      </c>
      <c r="V382" s="120">
        <f t="shared" si="188"/>
        <v>1</v>
      </c>
      <c r="W382" s="120">
        <v>0</v>
      </c>
      <c r="X382" s="120">
        <v>1</v>
      </c>
      <c r="Y382" s="127">
        <f t="shared" si="189"/>
        <v>0</v>
      </c>
      <c r="Z382" s="127">
        <f t="shared" si="190"/>
        <v>0</v>
      </c>
      <c r="AA382" s="74"/>
      <c r="AB382" s="130">
        <f>_xll.BDH(C382,$AB$11,$D$1,$D$1)</f>
        <v>148.9</v>
      </c>
      <c r="AC382" s="130">
        <f t="shared" si="191"/>
        <v>8.5999999999999943</v>
      </c>
      <c r="AD382" s="177">
        <f t="shared" si="192"/>
        <v>5.7756883814640654</v>
      </c>
      <c r="AE382" s="132">
        <v>0</v>
      </c>
      <c r="AF382" s="133">
        <f>IF(D382 = D850,1,_xll.BDP(K382,$AF$11)*L382)</f>
        <v>10.603199999999999</v>
      </c>
      <c r="AG382" s="134">
        <f>AC382*AE382*V382/AF382 / AI773</f>
        <v>0</v>
      </c>
      <c r="AH382" s="328">
        <f>AC382*AE382*V382/AF382 / AI850</f>
        <v>0</v>
      </c>
      <c r="AI382" s="77"/>
      <c r="AJ382" s="73"/>
      <c r="AK382" s="65"/>
    </row>
    <row r="383" spans="1:37" s="30" customFormat="1" ht="12" customHeight="1" x14ac:dyDescent="0.2">
      <c r="A383" s="102" t="s">
        <v>286</v>
      </c>
      <c r="B383" s="102"/>
      <c r="C383" s="102"/>
      <c r="D383" s="102"/>
      <c r="E383" s="102" t="s">
        <v>131</v>
      </c>
      <c r="F383" s="136"/>
      <c r="G383" s="136"/>
      <c r="H383" s="137"/>
      <c r="I383" s="138"/>
      <c r="J383" s="139"/>
      <c r="K383" s="102"/>
      <c r="L383" s="102"/>
      <c r="M383" s="289"/>
      <c r="N383" s="158">
        <f t="shared" ref="N383:U383" si="193" xml:space="preserve"> SUM(N363:N382)</f>
        <v>24923.448151965564</v>
      </c>
      <c r="O383" s="140">
        <f t="shared" si="193"/>
        <v>1.3102042015028609E-4</v>
      </c>
      <c r="P383" s="302">
        <f t="shared" si="193"/>
        <v>1.213686261765849E-4</v>
      </c>
      <c r="Q383" s="141">
        <f t="shared" si="193"/>
        <v>462662.58072446426</v>
      </c>
      <c r="R383" s="142">
        <f t="shared" si="193"/>
        <v>0.24321773353641873</v>
      </c>
      <c r="S383" s="313">
        <f t="shared" si="193"/>
        <v>0.22530077485050248</v>
      </c>
      <c r="T383" s="142">
        <f t="shared" si="193"/>
        <v>-2.0738433490058052</v>
      </c>
      <c r="U383" s="313">
        <f t="shared" si="193"/>
        <v>2.317061082542224</v>
      </c>
      <c r="V383" s="102"/>
      <c r="W383" s="102"/>
      <c r="X383" s="102"/>
      <c r="Y383" s="143">
        <f xml:space="preserve"> SUM(Y363:Y382)</f>
        <v>0</v>
      </c>
      <c r="Z383" s="143">
        <f xml:space="preserve"> SUM(Z363:Z382)</f>
        <v>1.4052910125530988E-4</v>
      </c>
      <c r="AA383" s="102"/>
      <c r="AB383" s="144"/>
      <c r="AC383" s="144"/>
      <c r="AD383" s="178"/>
      <c r="AE383" s="145"/>
      <c r="AF383" s="146"/>
      <c r="AG383" s="147">
        <f xml:space="preserve"> SUM(AG363:AG382)</f>
        <v>-5.8226796673848118E-4</v>
      </c>
      <c r="AH383" s="329">
        <f xml:space="preserve"> SUM(AH363:AH382)</f>
        <v>-5.3935441472604834E-4</v>
      </c>
      <c r="AI383" s="208"/>
      <c r="AJ383" s="73"/>
      <c r="AK383" s="65"/>
    </row>
    <row r="384" spans="1:37" s="30" customFormat="1" ht="12" customHeight="1" x14ac:dyDescent="0.2">
      <c r="B384" s="32"/>
      <c r="C384" s="51"/>
      <c r="F384" s="38"/>
      <c r="G384" s="38"/>
      <c r="H384" s="39"/>
      <c r="I384" s="42"/>
      <c r="J384" s="18"/>
      <c r="K384" s="32"/>
      <c r="L384" s="32"/>
      <c r="M384" s="290"/>
      <c r="N384" s="99"/>
      <c r="O384" s="57"/>
      <c r="P384" s="303"/>
      <c r="Q384" s="40"/>
      <c r="R384" s="44"/>
      <c r="S384" s="318"/>
      <c r="T384" s="100"/>
      <c r="U384" s="325"/>
      <c r="V384" s="24"/>
      <c r="Y384" s="53"/>
      <c r="Z384" s="53"/>
      <c r="AA384" s="74"/>
      <c r="AB384" s="68"/>
      <c r="AC384" s="67"/>
      <c r="AD384" s="60"/>
      <c r="AE384" s="59"/>
      <c r="AF384" s="61"/>
      <c r="AG384" s="72"/>
      <c r="AH384" s="327"/>
      <c r="AI384" s="77"/>
      <c r="AJ384" s="73"/>
      <c r="AK384" s="65"/>
    </row>
    <row r="385" spans="1:37" s="30" customFormat="1" ht="12" customHeight="1" x14ac:dyDescent="0.2">
      <c r="B385" s="120"/>
      <c r="C385" s="120" t="s">
        <v>642</v>
      </c>
      <c r="D385" s="120" t="str">
        <f>_xll.BDP(C385,$D$11)</f>
        <v>CHF</v>
      </c>
      <c r="E385" s="120" t="str">
        <f>_xll.BDP(C385,$E$11)</f>
        <v>SWISS MKT IX FUTR Sep18</v>
      </c>
      <c r="F385" s="121">
        <f>_xll.BDP(C385,$F$11)</f>
        <v>8954</v>
      </c>
      <c r="G385" s="121">
        <f>_xll.BDP(C385,$G$11)</f>
        <v>8967</v>
      </c>
      <c r="H385" s="122">
        <f t="shared" ref="H385:H407" si="194">IF(OR(OR(G385="#N/A N/A",G385="#N/A Real Time"),OR(F385="#N/A N/A",F385="#N/A Real Time")),0,  G385 - F385)</f>
        <v>13</v>
      </c>
      <c r="I385" s="123">
        <f t="shared" ref="I385:I407" si="195">IF(OR(F385=0,F385="#N/A N/A"),0,H385 / F385*100)</f>
        <v>0.14518650882287246</v>
      </c>
      <c r="J385" s="124">
        <v>0</v>
      </c>
      <c r="K385" s="120" t="str">
        <f>CONCATENATE(D850,D385, " Curncy")</f>
        <v>EURCHF Curncy</v>
      </c>
      <c r="L385" s="120">
        <f>IF(D385 = D850,1,_xll.BDP(K385,$L$11))</f>
        <v>1</v>
      </c>
      <c r="M385" s="288">
        <f>IF(D385 = D850,1,_xll.BDP(K385,$M$11)*L385)</f>
        <v>1.1257600000000001</v>
      </c>
      <c r="N385" s="126">
        <f t="shared" ref="N385:N407" si="196">H385*J385*V385/M385</f>
        <v>0</v>
      </c>
      <c r="O385" s="127">
        <f>N385 / AA773</f>
        <v>0</v>
      </c>
      <c r="P385" s="301">
        <f>N385 / AA850</f>
        <v>0</v>
      </c>
      <c r="Q385" s="128">
        <f t="shared" ref="Q385:Q407" si="197">IF(J385=0,0,G385*J385*V385/M385)</f>
        <v>0</v>
      </c>
      <c r="R385" s="129">
        <f>Q385 / AA773*100</f>
        <v>0</v>
      </c>
      <c r="S385" s="312">
        <f>Q385 / AA850*100</f>
        <v>0</v>
      </c>
      <c r="T385" s="129">
        <f t="shared" ref="T385:T407" si="198">IF(S385&lt;0,R385,0)</f>
        <v>0</v>
      </c>
      <c r="U385" s="312">
        <f t="shared" ref="U385:U407" si="199">IF(S385&gt;0,R385,0)</f>
        <v>0</v>
      </c>
      <c r="V385" s="120">
        <f t="shared" ref="V385:V407" si="200">IF(EXACT(D385,UPPER(D385)),1,0.01)/X385</f>
        <v>1</v>
      </c>
      <c r="W385" s="120">
        <v>3</v>
      </c>
      <c r="X385" s="120">
        <v>1</v>
      </c>
      <c r="Y385" s="127">
        <f t="shared" ref="Y385:Y407" si="201">IF(AND(S385&lt;0,O385&gt;0),O385,0)</f>
        <v>0</v>
      </c>
      <c r="Z385" s="127">
        <f t="shared" ref="Z385:Z407" si="202">IF(AND(S385&gt;0,O385&gt;0),O385,0)</f>
        <v>0</v>
      </c>
      <c r="AA385" s="74"/>
      <c r="AB385" s="130">
        <f>_xll.BDH(C385,$AB$11,$D$1,$D$1)</f>
        <v>8986</v>
      </c>
      <c r="AC385" s="130">
        <f t="shared" ref="AC385:AC407" si="203">IF(OR(OR(F385="#N/A N/A",F385="#N/A Real Time"),OR(AB385="#N/A N/A",AB385="#N/A Real Time")),0,  F385 - AB385)</f>
        <v>-32</v>
      </c>
      <c r="AD385" s="177">
        <f t="shared" ref="AD385:AD407" si="204">IF(OR(AB385=0,AB385="#N/A N/A"),0,AC385 / AB385*100)</f>
        <v>-0.35610950367237926</v>
      </c>
      <c r="AE385" s="132">
        <v>0</v>
      </c>
      <c r="AF385" s="133">
        <f>IF(D385 = D850,1,_xll.BDP(K385,$AF$11)*L385)</f>
        <v>1.1242399999999999</v>
      </c>
      <c r="AG385" s="134">
        <f>AC385*AE385*V385/AF385 / AI773</f>
        <v>0</v>
      </c>
      <c r="AH385" s="328">
        <f>AC385*AE385*V385/AF385 / AI850</f>
        <v>0</v>
      </c>
      <c r="AI385" s="77"/>
      <c r="AJ385" s="73"/>
      <c r="AK385" s="65"/>
    </row>
    <row r="386" spans="1:37" s="30" customFormat="1" ht="12" customHeight="1" x14ac:dyDescent="0.2">
      <c r="B386" s="120">
        <v>467</v>
      </c>
      <c r="C386" s="120" t="s">
        <v>915</v>
      </c>
      <c r="D386" s="120" t="str">
        <f>_xll.BDP(C386,$D$11)</f>
        <v>CHF</v>
      </c>
      <c r="E386" s="120" t="s">
        <v>945</v>
      </c>
      <c r="F386" s="121">
        <f>_xll.BDP(C386,$F$11)</f>
        <v>22.85</v>
      </c>
      <c r="G386" s="121">
        <f>_xll.BDP(C386,$G$11)</f>
        <v>22.88</v>
      </c>
      <c r="H386" s="122">
        <f t="shared" si="194"/>
        <v>2.9999999999997584E-2</v>
      </c>
      <c r="I386" s="123">
        <f t="shared" si="195"/>
        <v>0.13129102844637891</v>
      </c>
      <c r="J386" s="124">
        <v>0</v>
      </c>
      <c r="K386" s="120" t="str">
        <f>CONCATENATE(D850,D386, " Curncy")</f>
        <v>EURCHF Curncy</v>
      </c>
      <c r="L386" s="120">
        <f>IF(D386 = D850,1,_xll.BDP(K386,$L$11))</f>
        <v>1</v>
      </c>
      <c r="M386" s="288">
        <f>IF(D386 = D850,1,_xll.BDP(K386,$M$11)*L386)</f>
        <v>1.1257600000000001</v>
      </c>
      <c r="N386" s="126">
        <f t="shared" si="196"/>
        <v>0</v>
      </c>
      <c r="O386" s="127">
        <f>N386 / AA773</f>
        <v>0</v>
      </c>
      <c r="P386" s="301">
        <f>N386 / AA850</f>
        <v>0</v>
      </c>
      <c r="Q386" s="128">
        <f t="shared" si="197"/>
        <v>0</v>
      </c>
      <c r="R386" s="129">
        <f>Q386 / AA773*100</f>
        <v>0</v>
      </c>
      <c r="S386" s="312">
        <f>Q386 / AA850*100</f>
        <v>0</v>
      </c>
      <c r="T386" s="129">
        <f t="shared" si="198"/>
        <v>0</v>
      </c>
      <c r="U386" s="312">
        <f t="shared" si="199"/>
        <v>0</v>
      </c>
      <c r="V386" s="120">
        <f t="shared" si="200"/>
        <v>1</v>
      </c>
      <c r="W386" s="120">
        <v>0</v>
      </c>
      <c r="X386" s="120">
        <v>1</v>
      </c>
      <c r="Y386" s="127">
        <f t="shared" si="201"/>
        <v>0</v>
      </c>
      <c r="Z386" s="127">
        <f t="shared" si="202"/>
        <v>0</v>
      </c>
      <c r="AA386" s="74"/>
      <c r="AB386" s="130">
        <f>_xll.BDH(C386,$AB$11,$D$1,$D$1)</f>
        <v>22.48</v>
      </c>
      <c r="AC386" s="130">
        <f t="shared" si="203"/>
        <v>0.37000000000000099</v>
      </c>
      <c r="AD386" s="177">
        <f t="shared" si="204"/>
        <v>1.6459074733096131</v>
      </c>
      <c r="AE386" s="132">
        <v>0</v>
      </c>
      <c r="AF386" s="133">
        <f>IF(D386 = D850,1,_xll.BDP(K386,$AF$11)*L386)</f>
        <v>1.1242399999999999</v>
      </c>
      <c r="AG386" s="134">
        <f>AC386*AE386*V386/AF386 / AI773</f>
        <v>0</v>
      </c>
      <c r="AH386" s="328">
        <f>AC386*AE386*V386/AF386 / AI850</f>
        <v>0</v>
      </c>
      <c r="AI386" s="77"/>
      <c r="AJ386" s="73"/>
      <c r="AK386" s="65"/>
    </row>
    <row r="387" spans="1:37" s="30" customFormat="1" ht="12" customHeight="1" x14ac:dyDescent="0.2">
      <c r="B387" s="120">
        <v>404</v>
      </c>
      <c r="C387" s="120" t="s">
        <v>916</v>
      </c>
      <c r="D387" s="120" t="str">
        <f>_xll.BDP(C387,$D$11)</f>
        <v>CHF</v>
      </c>
      <c r="E387" s="120" t="s">
        <v>946</v>
      </c>
      <c r="F387" s="121">
        <f>_xll.BDP(C387,$F$11)</f>
        <v>59.38</v>
      </c>
      <c r="G387" s="121">
        <f>_xll.BDP(C387,$G$11)</f>
        <v>59.22</v>
      </c>
      <c r="H387" s="122">
        <f t="shared" si="194"/>
        <v>-0.16000000000000369</v>
      </c>
      <c r="I387" s="123">
        <f t="shared" si="195"/>
        <v>-0.26945099360054509</v>
      </c>
      <c r="J387" s="124">
        <v>0</v>
      </c>
      <c r="K387" s="120" t="str">
        <f>CONCATENATE(D850,D387, " Curncy")</f>
        <v>EURCHF Curncy</v>
      </c>
      <c r="L387" s="120">
        <f>IF(D387 = D850,1,_xll.BDP(K387,$L$11))</f>
        <v>1</v>
      </c>
      <c r="M387" s="288">
        <f>IF(D387 = D850,1,_xll.BDP(K387,$M$11)*L387)</f>
        <v>1.1257600000000001</v>
      </c>
      <c r="N387" s="126">
        <f t="shared" si="196"/>
        <v>0</v>
      </c>
      <c r="O387" s="127">
        <f>N387 / AA773</f>
        <v>0</v>
      </c>
      <c r="P387" s="301">
        <f>N387 / AA850</f>
        <v>0</v>
      </c>
      <c r="Q387" s="128">
        <f t="shared" si="197"/>
        <v>0</v>
      </c>
      <c r="R387" s="129">
        <f>Q387 / AA773*100</f>
        <v>0</v>
      </c>
      <c r="S387" s="312">
        <f>Q387 / AA850*100</f>
        <v>0</v>
      </c>
      <c r="T387" s="129">
        <f t="shared" si="198"/>
        <v>0</v>
      </c>
      <c r="U387" s="312">
        <f t="shared" si="199"/>
        <v>0</v>
      </c>
      <c r="V387" s="120">
        <f t="shared" si="200"/>
        <v>1</v>
      </c>
      <c r="W387" s="120">
        <v>0</v>
      </c>
      <c r="X387" s="120">
        <v>1</v>
      </c>
      <c r="Y387" s="127">
        <f t="shared" si="201"/>
        <v>0</v>
      </c>
      <c r="Z387" s="127">
        <f t="shared" si="202"/>
        <v>0</v>
      </c>
      <c r="AA387" s="74"/>
      <c r="AB387" s="130">
        <f>_xll.BDH(C387,$AB$11,$D$1,$D$1)</f>
        <v>58</v>
      </c>
      <c r="AC387" s="130">
        <f t="shared" si="203"/>
        <v>1.3800000000000026</v>
      </c>
      <c r="AD387" s="177">
        <f t="shared" si="204"/>
        <v>2.3793103448275907</v>
      </c>
      <c r="AE387" s="132">
        <v>0</v>
      </c>
      <c r="AF387" s="133">
        <f>IF(D387 = D850,1,_xll.BDP(K387,$AF$11)*L387)</f>
        <v>1.1242399999999999</v>
      </c>
      <c r="AG387" s="134">
        <f>AC387*AE387*V387/AF387 / AI773</f>
        <v>0</v>
      </c>
      <c r="AH387" s="328">
        <f>AC387*AE387*V387/AF387 / AI850</f>
        <v>0</v>
      </c>
      <c r="AI387" s="77"/>
      <c r="AJ387" s="73"/>
      <c r="AK387" s="65"/>
    </row>
    <row r="388" spans="1:37" s="30" customFormat="1" ht="12" customHeight="1" x14ac:dyDescent="0.2">
      <c r="A388" s="212"/>
      <c r="B388" s="212">
        <v>18837</v>
      </c>
      <c r="C388" s="212" t="s">
        <v>1527</v>
      </c>
      <c r="D388" s="212" t="str">
        <f>_xll.BDP(C388,$D$11)</f>
        <v>CHF</v>
      </c>
      <c r="E388" s="212" t="s">
        <v>1528</v>
      </c>
      <c r="F388" s="214">
        <f>_xll.BDP(C388,$F$11)</f>
        <v>76.78</v>
      </c>
      <c r="G388" s="214">
        <f>_xll.BDP(C388,$G$11)</f>
        <v>76.44</v>
      </c>
      <c r="H388" s="215">
        <f>IF(OR(OR(G388="#N/A N/A",G388="#N/A Real Time"),OR(F388="#N/A N/A",F388="#N/A Real Time")),0,  G388 - F388)</f>
        <v>-0.34000000000000341</v>
      </c>
      <c r="I388" s="216">
        <f>IF(OR(F388=0,F388="#N/A N/A"),0,H388 / F388*100)</f>
        <v>-0.44282365199271084</v>
      </c>
      <c r="J388" s="217">
        <v>-106763</v>
      </c>
      <c r="K388" s="212" t="str">
        <f>CONCATENATE(D850,D388, " Curncy")</f>
        <v>EURCHF Curncy</v>
      </c>
      <c r="L388" s="212">
        <f>IF(D388 = D850,1,_xll.BDP(K388,$L$11))</f>
        <v>1</v>
      </c>
      <c r="M388" s="291">
        <f>IF(D388 = D850,1,_xll.BDP(K388,$M$11)*L388)</f>
        <v>1.1257600000000001</v>
      </c>
      <c r="N388" s="218">
        <f>H388*J388*V388/M388</f>
        <v>32244.368249005434</v>
      </c>
      <c r="O388" s="219">
        <f>N388 / AA773</f>
        <v>1.6950586651197629E-4</v>
      </c>
      <c r="P388" s="304">
        <f>N388 / AA850</f>
        <v>1.57018990809466E-4</v>
      </c>
      <c r="Q388" s="220">
        <f>IF(J388=0,0,G388*J388*V388/M388)</f>
        <v>-7249292.6733939731</v>
      </c>
      <c r="R388" s="221">
        <f>Q388 / AA773*100</f>
        <v>-3.8108907165221586</v>
      </c>
      <c r="S388" s="314">
        <f>Q388 / AA850*100</f>
        <v>-3.5301563698457246</v>
      </c>
      <c r="T388" s="221">
        <f>IF(S388&lt;0,R388,0)</f>
        <v>-3.8108907165221586</v>
      </c>
      <c r="U388" s="314">
        <f>IF(S388&gt;0,R388,0)</f>
        <v>0</v>
      </c>
      <c r="V388" s="212">
        <f>IF(EXACT(D388,UPPER(D388)),1,0.01)/X388</f>
        <v>1</v>
      </c>
      <c r="W388" s="212">
        <v>0</v>
      </c>
      <c r="X388" s="212">
        <v>1</v>
      </c>
      <c r="Y388" s="219">
        <f>IF(AND(S388&lt;0,O388&gt;0),O388,0)</f>
        <v>1.6950586651197629E-4</v>
      </c>
      <c r="Z388" s="219">
        <f>IF(AND(S388&gt;0,O388&gt;0),O388,0)</f>
        <v>0</v>
      </c>
      <c r="AA388" s="222"/>
      <c r="AB388" s="223">
        <f>_xll.BDH(C388,$AB$11,$D$1,$D$1)</f>
        <v>70.739999999999995</v>
      </c>
      <c r="AC388" s="223">
        <f>IF(OR(OR(F388="#N/A N/A",F388="#N/A Real Time"),OR(AB388="#N/A N/A",AB388="#N/A Real Time")),0,  F388 - AB388)</f>
        <v>6.0400000000000063</v>
      </c>
      <c r="AD388" s="224">
        <f>IF(OR(AB388=0,AB388="#N/A N/A"),0,AC388 / AB388*100)</f>
        <v>8.5383093016680895</v>
      </c>
      <c r="AE388" s="225">
        <v>-106763</v>
      </c>
      <c r="AF388" s="226">
        <f>IF(D388 = D850,1,_xll.BDP(K388,$AF$11)*L388)</f>
        <v>1.1242399999999999</v>
      </c>
      <c r="AG388" s="227">
        <f>AC388*AE388*V388/AF388 / AI773</f>
        <v>-3.019418599749414E-3</v>
      </c>
      <c r="AH388" s="330">
        <f>AC388*AE388*V388/AF388 / AI850</f>
        <v>-2.7968853598505242E-3</v>
      </c>
      <c r="AI388" s="228"/>
      <c r="AJ388" s="73"/>
      <c r="AK388" s="65"/>
    </row>
    <row r="389" spans="1:37" s="30" customFormat="1" ht="12" customHeight="1" x14ac:dyDescent="0.2">
      <c r="A389" s="120"/>
      <c r="B389" s="120">
        <v>21355</v>
      </c>
      <c r="C389" s="120" t="s">
        <v>130</v>
      </c>
      <c r="D389" s="120" t="str">
        <f>_xll.BDP(C389,$D$11)</f>
        <v>CHF</v>
      </c>
      <c r="E389" s="120" t="s">
        <v>334</v>
      </c>
      <c r="F389" s="121">
        <f>_xll.BDP(C389,$F$11)</f>
        <v>9.0839999999999996</v>
      </c>
      <c r="G389" s="121">
        <f>_xll.BDP(C389,$G$11)</f>
        <v>8.98</v>
      </c>
      <c r="H389" s="122">
        <f t="shared" si="194"/>
        <v>-0.1039999999999992</v>
      </c>
      <c r="I389" s="123">
        <f t="shared" si="195"/>
        <v>-1.1448701012769618</v>
      </c>
      <c r="J389" s="124">
        <v>-163100</v>
      </c>
      <c r="K389" s="120" t="str">
        <f>CONCATENATE(D850,D389, " Curncy")</f>
        <v>EURCHF Curncy</v>
      </c>
      <c r="L389" s="120">
        <f>IF(D389 = D850,1,_xll.BDP(K389,$L$11))</f>
        <v>1</v>
      </c>
      <c r="M389" s="288">
        <f>IF(D389 = D850,1,_xll.BDP(K389,$M$11)*L389)</f>
        <v>1.1257600000000001</v>
      </c>
      <c r="N389" s="126">
        <f t="shared" si="196"/>
        <v>15067.509948834449</v>
      </c>
      <c r="O389" s="127">
        <f>N389 / AA773</f>
        <v>7.9208601959003644E-5</v>
      </c>
      <c r="P389" s="301">
        <f>N389 / AA850</f>
        <v>7.3373594666428272E-5</v>
      </c>
      <c r="Q389" s="128">
        <f t="shared" si="197"/>
        <v>-1301021.5321205228</v>
      </c>
      <c r="R389" s="129">
        <f>Q389 / AA773*100</f>
        <v>-0.68393581306909434</v>
      </c>
      <c r="S389" s="312">
        <f>Q389 / AA850*100</f>
        <v>-0.63355276933127957</v>
      </c>
      <c r="T389" s="129">
        <f t="shared" si="198"/>
        <v>-0.68393581306909434</v>
      </c>
      <c r="U389" s="312">
        <f t="shared" si="199"/>
        <v>0</v>
      </c>
      <c r="V389" s="120">
        <f t="shared" si="200"/>
        <v>1</v>
      </c>
      <c r="W389" s="120">
        <v>0</v>
      </c>
      <c r="X389" s="120">
        <v>1</v>
      </c>
      <c r="Y389" s="127">
        <f t="shared" si="201"/>
        <v>7.9208601959003644E-5</v>
      </c>
      <c r="Z389" s="127">
        <f t="shared" si="202"/>
        <v>0</v>
      </c>
      <c r="AA389" s="120"/>
      <c r="AB389" s="130">
        <f>_xll.BDH(C389,$AB$11,$D$1,$D$1)</f>
        <v>8.2420000000000009</v>
      </c>
      <c r="AC389" s="130">
        <f t="shared" si="203"/>
        <v>0.84199999999999875</v>
      </c>
      <c r="AD389" s="177">
        <f t="shared" si="204"/>
        <v>10.215966998301367</v>
      </c>
      <c r="AE389" s="132">
        <v>-163100</v>
      </c>
      <c r="AF389" s="133">
        <f>IF(D389 = D850,1,_xll.BDP(K389,$AF$11)*L389)</f>
        <v>1.1242399999999999</v>
      </c>
      <c r="AG389" s="134">
        <f>AC389*AE389*V389/AF389 / AI773</f>
        <v>-6.4303064568917037E-4</v>
      </c>
      <c r="AH389" s="328">
        <f>AC389*AE389*V389/AF389 / AI850</f>
        <v>-5.9563884219714645E-4</v>
      </c>
      <c r="AI389" s="135"/>
      <c r="AJ389" s="73"/>
      <c r="AK389" s="65"/>
    </row>
    <row r="390" spans="1:37" s="30" customFormat="1" ht="12" customHeight="1" x14ac:dyDescent="0.2">
      <c r="B390" s="120">
        <v>433</v>
      </c>
      <c r="C390" s="120" t="s">
        <v>925</v>
      </c>
      <c r="D390" s="120" t="str">
        <f>_xll.BDP(C390,$D$11)</f>
        <v>CHF</v>
      </c>
      <c r="E390" s="120" t="s">
        <v>955</v>
      </c>
      <c r="F390" s="121">
        <f>_xll.BDP(C390,$F$11)</f>
        <v>85.7</v>
      </c>
      <c r="G390" s="121">
        <f>_xll.BDP(C390,$G$11)</f>
        <v>84.7</v>
      </c>
      <c r="H390" s="122">
        <f t="shared" si="194"/>
        <v>-1</v>
      </c>
      <c r="I390" s="123">
        <f t="shared" si="195"/>
        <v>-1.1668611435239207</v>
      </c>
      <c r="J390" s="124">
        <v>0</v>
      </c>
      <c r="K390" s="120" t="str">
        <f>CONCATENATE(D850,D390, " Curncy")</f>
        <v>EURCHF Curncy</v>
      </c>
      <c r="L390" s="120">
        <f>IF(D390 = D850,1,_xll.BDP(K390,$L$11))</f>
        <v>1</v>
      </c>
      <c r="M390" s="288">
        <f>IF(D390 = D850,1,_xll.BDP(K390,$M$11)*L390)</f>
        <v>1.1257600000000001</v>
      </c>
      <c r="N390" s="126">
        <f t="shared" si="196"/>
        <v>0</v>
      </c>
      <c r="O390" s="127">
        <f>N390 / AA773</f>
        <v>0</v>
      </c>
      <c r="P390" s="301">
        <f>N390 / AA850</f>
        <v>0</v>
      </c>
      <c r="Q390" s="128">
        <f t="shared" si="197"/>
        <v>0</v>
      </c>
      <c r="R390" s="129">
        <f>Q390 / AA773*100</f>
        <v>0</v>
      </c>
      <c r="S390" s="312">
        <f>Q390 / AA850*100</f>
        <v>0</v>
      </c>
      <c r="T390" s="129">
        <f t="shared" si="198"/>
        <v>0</v>
      </c>
      <c r="U390" s="312">
        <f t="shared" si="199"/>
        <v>0</v>
      </c>
      <c r="V390" s="120">
        <f t="shared" si="200"/>
        <v>1</v>
      </c>
      <c r="W390" s="120">
        <v>0</v>
      </c>
      <c r="X390" s="120">
        <v>1</v>
      </c>
      <c r="Y390" s="127">
        <f t="shared" si="201"/>
        <v>0</v>
      </c>
      <c r="Z390" s="127">
        <f t="shared" si="202"/>
        <v>0</v>
      </c>
      <c r="AA390" s="74"/>
      <c r="AB390" s="130">
        <f>_xll.BDH(C390,$AB$11,$D$1,$D$1)</f>
        <v>86.38</v>
      </c>
      <c r="AC390" s="130">
        <f t="shared" si="203"/>
        <v>-0.67999999999999261</v>
      </c>
      <c r="AD390" s="177">
        <f t="shared" si="204"/>
        <v>-0.78721926371844475</v>
      </c>
      <c r="AE390" s="132">
        <v>0</v>
      </c>
      <c r="AF390" s="133">
        <f>IF(D390 = D850,1,_xll.BDP(K390,$AF$11)*L390)</f>
        <v>1.1242399999999999</v>
      </c>
      <c r="AG390" s="134">
        <f>AC390*AE390*V390/AF390 / AI773</f>
        <v>0</v>
      </c>
      <c r="AH390" s="328">
        <f>AC390*AE390*V390/AF390 / AI850</f>
        <v>0</v>
      </c>
      <c r="AI390" s="77"/>
      <c r="AJ390" s="73"/>
      <c r="AK390" s="65"/>
    </row>
    <row r="391" spans="1:37" s="30" customFormat="1" ht="12" customHeight="1" x14ac:dyDescent="0.2">
      <c r="B391" s="120">
        <v>861</v>
      </c>
      <c r="C391" s="120" t="s">
        <v>917</v>
      </c>
      <c r="D391" s="120" t="str">
        <f>_xll.BDP(C391,$D$11)</f>
        <v>CHF</v>
      </c>
      <c r="E391" s="120" t="s">
        <v>947</v>
      </c>
      <c r="F391" s="121">
        <f>_xll.BDP(C391,$F$11)</f>
        <v>24.22</v>
      </c>
      <c r="G391" s="121">
        <f>_xll.BDP(C391,$G$11)</f>
        <v>24.19</v>
      </c>
      <c r="H391" s="122">
        <f t="shared" si="194"/>
        <v>-2.9999999999997584E-2</v>
      </c>
      <c r="I391" s="123">
        <f t="shared" si="195"/>
        <v>-0.1238645747316168</v>
      </c>
      <c r="J391" s="124">
        <v>0</v>
      </c>
      <c r="K391" s="120" t="str">
        <f>CONCATENATE(D850,D391, " Curncy")</f>
        <v>EURCHF Curncy</v>
      </c>
      <c r="L391" s="120">
        <f>IF(D391 = D850,1,_xll.BDP(K391,$L$11))</f>
        <v>1</v>
      </c>
      <c r="M391" s="288">
        <f>IF(D391 = D850,1,_xll.BDP(K391,$M$11)*L391)</f>
        <v>1.1257600000000001</v>
      </c>
      <c r="N391" s="126">
        <f t="shared" si="196"/>
        <v>0</v>
      </c>
      <c r="O391" s="127">
        <f>N391 / AA773</f>
        <v>0</v>
      </c>
      <c r="P391" s="301">
        <f>N391 / AA850</f>
        <v>0</v>
      </c>
      <c r="Q391" s="128">
        <f t="shared" si="197"/>
        <v>0</v>
      </c>
      <c r="R391" s="129">
        <f>Q391 / AA773*100</f>
        <v>0</v>
      </c>
      <c r="S391" s="312">
        <f>Q391 / AA850*100</f>
        <v>0</v>
      </c>
      <c r="T391" s="129">
        <f t="shared" si="198"/>
        <v>0</v>
      </c>
      <c r="U391" s="312">
        <f t="shared" si="199"/>
        <v>0</v>
      </c>
      <c r="V391" s="120">
        <f t="shared" si="200"/>
        <v>1</v>
      </c>
      <c r="W391" s="120">
        <v>0</v>
      </c>
      <c r="X391" s="120">
        <v>1</v>
      </c>
      <c r="Y391" s="127">
        <f t="shared" si="201"/>
        <v>0</v>
      </c>
      <c r="Z391" s="127">
        <f t="shared" si="202"/>
        <v>0</v>
      </c>
      <c r="AA391" s="74"/>
      <c r="AB391" s="130">
        <f>_xll.BDH(C391,$AB$11,$D$1,$D$1)</f>
        <v>23.65</v>
      </c>
      <c r="AC391" s="130">
        <f t="shared" si="203"/>
        <v>0.57000000000000028</v>
      </c>
      <c r="AD391" s="177">
        <f t="shared" si="204"/>
        <v>2.4101479915433419</v>
      </c>
      <c r="AE391" s="132">
        <v>0</v>
      </c>
      <c r="AF391" s="133">
        <f>IF(D391 = D850,1,_xll.BDP(K391,$AF$11)*L391)</f>
        <v>1.1242399999999999</v>
      </c>
      <c r="AG391" s="134">
        <f>AC391*AE391*V391/AF391 / AI773</f>
        <v>0</v>
      </c>
      <c r="AH391" s="328">
        <f>AC391*AE391*V391/AF391 / AI850</f>
        <v>0</v>
      </c>
      <c r="AI391" s="77"/>
      <c r="AJ391" s="73"/>
      <c r="AK391" s="65"/>
    </row>
    <row r="392" spans="1:37" s="30" customFormat="1" ht="12" customHeight="1" x14ac:dyDescent="0.2">
      <c r="B392" s="120">
        <v>931</v>
      </c>
      <c r="C392" s="120" t="s">
        <v>918</v>
      </c>
      <c r="D392" s="120" t="str">
        <f>_xll.BDP(C392,$D$11)</f>
        <v>CHF</v>
      </c>
      <c r="E392" s="120" t="s">
        <v>948</v>
      </c>
      <c r="F392" s="121">
        <f>_xll.BDP(C392,$F$11)</f>
        <v>14.515000000000001</v>
      </c>
      <c r="G392" s="121">
        <f>_xll.BDP(C392,$G$11)</f>
        <v>14.615</v>
      </c>
      <c r="H392" s="122">
        <f t="shared" si="194"/>
        <v>9.9999999999999645E-2</v>
      </c>
      <c r="I392" s="123">
        <f t="shared" si="195"/>
        <v>0.68894247330347669</v>
      </c>
      <c r="J392" s="124">
        <v>0</v>
      </c>
      <c r="K392" s="120" t="str">
        <f>CONCATENATE(D850,D392, " Curncy")</f>
        <v>EURCHF Curncy</v>
      </c>
      <c r="L392" s="120">
        <f>IF(D392 = D850,1,_xll.BDP(K392,$L$11))</f>
        <v>1</v>
      </c>
      <c r="M392" s="288">
        <f>IF(D392 = D850,1,_xll.BDP(K392,$M$11)*L392)</f>
        <v>1.1257600000000001</v>
      </c>
      <c r="N392" s="126">
        <f t="shared" si="196"/>
        <v>0</v>
      </c>
      <c r="O392" s="127">
        <f>N392 / AA773</f>
        <v>0</v>
      </c>
      <c r="P392" s="301">
        <f>N392 / AA850</f>
        <v>0</v>
      </c>
      <c r="Q392" s="128">
        <f t="shared" si="197"/>
        <v>0</v>
      </c>
      <c r="R392" s="129">
        <f>Q392 / AA773*100</f>
        <v>0</v>
      </c>
      <c r="S392" s="312">
        <f>Q392 / AA850*100</f>
        <v>0</v>
      </c>
      <c r="T392" s="129">
        <f t="shared" si="198"/>
        <v>0</v>
      </c>
      <c r="U392" s="312">
        <f t="shared" si="199"/>
        <v>0</v>
      </c>
      <c r="V392" s="120">
        <f t="shared" si="200"/>
        <v>1</v>
      </c>
      <c r="W392" s="120">
        <v>0</v>
      </c>
      <c r="X392" s="120">
        <v>1</v>
      </c>
      <c r="Y392" s="127">
        <f t="shared" si="201"/>
        <v>0</v>
      </c>
      <c r="Z392" s="127">
        <f t="shared" si="202"/>
        <v>0</v>
      </c>
      <c r="AA392" s="74"/>
      <c r="AB392" s="130">
        <f>_xll.BDH(C392,$AB$11,$D$1,$D$1)</f>
        <v>15.055</v>
      </c>
      <c r="AC392" s="130">
        <f t="shared" si="203"/>
        <v>-0.53999999999999915</v>
      </c>
      <c r="AD392" s="177">
        <f t="shared" si="204"/>
        <v>-3.5868482231816614</v>
      </c>
      <c r="AE392" s="132">
        <v>0</v>
      </c>
      <c r="AF392" s="133">
        <f>IF(D392 = D850,1,_xll.BDP(K392,$AF$11)*L392)</f>
        <v>1.1242399999999999</v>
      </c>
      <c r="AG392" s="134">
        <f>AC392*AE392*V392/AF392 / AI773</f>
        <v>0</v>
      </c>
      <c r="AH392" s="328">
        <f>AC392*AE392*V392/AF392 / AI850</f>
        <v>0</v>
      </c>
      <c r="AI392" s="77"/>
      <c r="AJ392" s="73"/>
      <c r="AK392" s="65"/>
    </row>
    <row r="393" spans="1:37" s="30" customFormat="1" ht="12" customHeight="1" x14ac:dyDescent="0.2">
      <c r="A393" s="212"/>
      <c r="B393" s="212">
        <v>3294</v>
      </c>
      <c r="C393" s="212" t="s">
        <v>1529</v>
      </c>
      <c r="D393" s="212" t="str">
        <f>_xll.BDP(C393,$D$11)</f>
        <v>CHF</v>
      </c>
      <c r="E393" s="212" t="s">
        <v>1530</v>
      </c>
      <c r="F393" s="214">
        <f>_xll.BDP(C393,$F$11)</f>
        <v>119.9</v>
      </c>
      <c r="G393" s="214">
        <f>_xll.BDP(C393,$G$11)</f>
        <v>119.45</v>
      </c>
      <c r="H393" s="215">
        <f>IF(OR(OR(G393="#N/A N/A",G393="#N/A Real Time"),OR(F393="#N/A N/A",F393="#N/A Real Time")),0,  G393 - F393)</f>
        <v>-0.45000000000000284</v>
      </c>
      <c r="I393" s="216">
        <f>IF(OR(F393=0,F393="#N/A N/A"),0,H393 / F393*100)</f>
        <v>-0.37531276063386393</v>
      </c>
      <c r="J393" s="217">
        <v>-11614</v>
      </c>
      <c r="K393" s="212" t="str">
        <f>CONCATENATE(D850,D393, " Curncy")</f>
        <v>EURCHF Curncy</v>
      </c>
      <c r="L393" s="212">
        <f>IF(D393 = D850,1,_xll.BDP(K393,$L$11))</f>
        <v>1</v>
      </c>
      <c r="M393" s="291">
        <f>IF(D393 = D850,1,_xll.BDP(K393,$M$11)*L393)</f>
        <v>1.1257600000000001</v>
      </c>
      <c r="N393" s="218">
        <f>H393*J393*V393/M393</f>
        <v>4642.4637578169704</v>
      </c>
      <c r="O393" s="219">
        <f>N393 / AA773</f>
        <v>2.4405032095596527E-5</v>
      </c>
      <c r="P393" s="304">
        <f>N393 / AA850</f>
        <v>2.2607202860748442E-5</v>
      </c>
      <c r="Q393" s="220">
        <f>IF(J393=0,0,G393*J393*V393/M393)</f>
        <v>-1232316.2130471859</v>
      </c>
      <c r="R393" s="221">
        <f>Q393 / AA773*100</f>
        <v>-0.64781801862644151</v>
      </c>
      <c r="S393" s="314">
        <f>Q393 / AA850*100</f>
        <v>-0.60009564038141883</v>
      </c>
      <c r="T393" s="221">
        <f>IF(S393&lt;0,R393,0)</f>
        <v>-0.64781801862644151</v>
      </c>
      <c r="U393" s="314">
        <f>IF(S393&gt;0,R393,0)</f>
        <v>0</v>
      </c>
      <c r="V393" s="212">
        <f>IF(EXACT(D393,UPPER(D393)),1,0.01)/X393</f>
        <v>1</v>
      </c>
      <c r="W393" s="212">
        <v>0</v>
      </c>
      <c r="X393" s="212">
        <v>1</v>
      </c>
      <c r="Y393" s="219">
        <f>IF(AND(S393&lt;0,O393&gt;0),O393,0)</f>
        <v>2.4405032095596527E-5</v>
      </c>
      <c r="Z393" s="219">
        <f>IF(AND(S393&gt;0,O393&gt;0),O393,0)</f>
        <v>0</v>
      </c>
      <c r="AA393" s="222"/>
      <c r="AB393" s="223">
        <f>_xll.BDH(C393,$AB$11,$D$1,$D$1)</f>
        <v>119.9</v>
      </c>
      <c r="AC393" s="223">
        <f>IF(OR(OR(F393="#N/A N/A",F393="#N/A Real Time"),OR(AB393="#N/A N/A",AB393="#N/A Real Time")),0,  F393 - AB393)</f>
        <v>0</v>
      </c>
      <c r="AD393" s="224">
        <f>IF(OR(AB393=0,AB393="#N/A N/A"),0,AC393 / AB393*100)</f>
        <v>0</v>
      </c>
      <c r="AE393" s="225">
        <v>-11614</v>
      </c>
      <c r="AF393" s="226">
        <f>IF(D393 = D850,1,_xll.BDP(K393,$AF$11)*L393)</f>
        <v>1.1242399999999999</v>
      </c>
      <c r="AG393" s="227">
        <f>AC393*AE393*V393/AF393 / AI773</f>
        <v>0</v>
      </c>
      <c r="AH393" s="330">
        <f>AC393*AE393*V393/AF393 / AI850</f>
        <v>0</v>
      </c>
      <c r="AI393" s="228"/>
      <c r="AJ393" s="73"/>
      <c r="AK393" s="65"/>
    </row>
    <row r="394" spans="1:37" s="30" customFormat="1" ht="12" customHeight="1" x14ac:dyDescent="0.2">
      <c r="B394" s="120">
        <v>1348</v>
      </c>
      <c r="C394" s="120" t="s">
        <v>919</v>
      </c>
      <c r="D394" s="120" t="str">
        <f>_xll.BDP(C394,$D$11)</f>
        <v>CHF</v>
      </c>
      <c r="E394" s="120" t="s">
        <v>949</v>
      </c>
      <c r="F394" s="121">
        <f>_xll.BDP(C394,$F$11)</f>
        <v>2358</v>
      </c>
      <c r="G394" s="121">
        <f>_xll.BDP(C394,$G$11)</f>
        <v>2349</v>
      </c>
      <c r="H394" s="122">
        <f t="shared" si="194"/>
        <v>-9</v>
      </c>
      <c r="I394" s="123">
        <f t="shared" si="195"/>
        <v>-0.38167938931297707</v>
      </c>
      <c r="J394" s="124">
        <v>0</v>
      </c>
      <c r="K394" s="120" t="str">
        <f>CONCATENATE(D850,D394, " Curncy")</f>
        <v>EURCHF Curncy</v>
      </c>
      <c r="L394" s="120">
        <f>IF(D394 = D850,1,_xll.BDP(K394,$L$11))</f>
        <v>1</v>
      </c>
      <c r="M394" s="288">
        <f>IF(D394 = D850,1,_xll.BDP(K394,$M$11)*L394)</f>
        <v>1.1257600000000001</v>
      </c>
      <c r="N394" s="126">
        <f t="shared" si="196"/>
        <v>0</v>
      </c>
      <c r="O394" s="127">
        <f>N394 / AA773</f>
        <v>0</v>
      </c>
      <c r="P394" s="301">
        <f>N394 / AA850</f>
        <v>0</v>
      </c>
      <c r="Q394" s="128">
        <f t="shared" si="197"/>
        <v>0</v>
      </c>
      <c r="R394" s="129">
        <f>Q394 / AA773*100</f>
        <v>0</v>
      </c>
      <c r="S394" s="312">
        <f>Q394 / AA850*100</f>
        <v>0</v>
      </c>
      <c r="T394" s="129">
        <f t="shared" si="198"/>
        <v>0</v>
      </c>
      <c r="U394" s="312">
        <f t="shared" si="199"/>
        <v>0</v>
      </c>
      <c r="V394" s="120">
        <f t="shared" si="200"/>
        <v>1</v>
      </c>
      <c r="W394" s="120">
        <v>0</v>
      </c>
      <c r="X394" s="120">
        <v>1</v>
      </c>
      <c r="Y394" s="127">
        <f t="shared" si="201"/>
        <v>0</v>
      </c>
      <c r="Z394" s="127">
        <f t="shared" si="202"/>
        <v>0</v>
      </c>
      <c r="AA394" s="74"/>
      <c r="AB394" s="130">
        <f>_xll.BDH(C394,$AB$11,$D$1,$D$1)</f>
        <v>2280</v>
      </c>
      <c r="AC394" s="130">
        <f t="shared" si="203"/>
        <v>78</v>
      </c>
      <c r="AD394" s="177">
        <f t="shared" si="204"/>
        <v>3.4210526315789478</v>
      </c>
      <c r="AE394" s="132">
        <v>0</v>
      </c>
      <c r="AF394" s="133">
        <f>IF(D394 = D850,1,_xll.BDP(K394,$AF$11)*L394)</f>
        <v>1.1242399999999999</v>
      </c>
      <c r="AG394" s="134">
        <f>AC394*AE394*V394/AF394 / AI773</f>
        <v>0</v>
      </c>
      <c r="AH394" s="328">
        <f>AC394*AE394*V394/AF394 / AI850</f>
        <v>0</v>
      </c>
      <c r="AI394" s="77"/>
      <c r="AJ394" s="73"/>
      <c r="AK394" s="65"/>
    </row>
    <row r="395" spans="1:37" s="30" customFormat="1" ht="12" customHeight="1" x14ac:dyDescent="0.2">
      <c r="B395" s="120">
        <v>3160</v>
      </c>
      <c r="C395" s="120" t="s">
        <v>920</v>
      </c>
      <c r="D395" s="120" t="str">
        <f>_xll.BDP(C395,$D$11)</f>
        <v>CHF</v>
      </c>
      <c r="E395" s="120" t="s">
        <v>950</v>
      </c>
      <c r="F395" s="121">
        <f>_xll.BDP(C395,$F$11)</f>
        <v>51.52</v>
      </c>
      <c r="G395" s="121">
        <f>_xll.BDP(C395,$G$11)</f>
        <v>51.42</v>
      </c>
      <c r="H395" s="122">
        <f t="shared" si="194"/>
        <v>-0.10000000000000142</v>
      </c>
      <c r="I395" s="123">
        <f t="shared" si="195"/>
        <v>-0.19409937888199033</v>
      </c>
      <c r="J395" s="124">
        <v>0</v>
      </c>
      <c r="K395" s="120" t="str">
        <f>CONCATENATE(D850,D395, " Curncy")</f>
        <v>EURCHF Curncy</v>
      </c>
      <c r="L395" s="120">
        <f>IF(D395 = D850,1,_xll.BDP(K395,$L$11))</f>
        <v>1</v>
      </c>
      <c r="M395" s="288">
        <f>IF(D395 = D850,1,_xll.BDP(K395,$M$11)*L395)</f>
        <v>1.1257600000000001</v>
      </c>
      <c r="N395" s="126">
        <f t="shared" si="196"/>
        <v>0</v>
      </c>
      <c r="O395" s="127">
        <f>N395 / AA773</f>
        <v>0</v>
      </c>
      <c r="P395" s="301">
        <f>N395 / AA850</f>
        <v>0</v>
      </c>
      <c r="Q395" s="128">
        <f t="shared" si="197"/>
        <v>0</v>
      </c>
      <c r="R395" s="129">
        <f>Q395 / AA773*100</f>
        <v>0</v>
      </c>
      <c r="S395" s="312">
        <f>Q395 / AA850*100</f>
        <v>0</v>
      </c>
      <c r="T395" s="129">
        <f t="shared" si="198"/>
        <v>0</v>
      </c>
      <c r="U395" s="312">
        <f t="shared" si="199"/>
        <v>0</v>
      </c>
      <c r="V395" s="120">
        <f t="shared" si="200"/>
        <v>1</v>
      </c>
      <c r="W395" s="120">
        <v>0</v>
      </c>
      <c r="X395" s="120">
        <v>1</v>
      </c>
      <c r="Y395" s="127">
        <f t="shared" si="201"/>
        <v>0</v>
      </c>
      <c r="Z395" s="127">
        <f t="shared" si="202"/>
        <v>0</v>
      </c>
      <c r="AA395" s="74"/>
      <c r="AB395" s="130">
        <f>_xll.BDH(C395,$AB$11,$D$1,$D$1)</f>
        <v>53.78</v>
      </c>
      <c r="AC395" s="130">
        <f t="shared" si="203"/>
        <v>-2.259999999999998</v>
      </c>
      <c r="AD395" s="177">
        <f t="shared" si="204"/>
        <v>-4.2023056898475231</v>
      </c>
      <c r="AE395" s="132">
        <v>0</v>
      </c>
      <c r="AF395" s="133">
        <f>IF(D395 = D850,1,_xll.BDP(K395,$AF$11)*L395)</f>
        <v>1.1242399999999999</v>
      </c>
      <c r="AG395" s="134">
        <f>AC395*AE395*V395/AF395 / AI773</f>
        <v>0</v>
      </c>
      <c r="AH395" s="328">
        <f>AC395*AE395*V395/AF395 / AI850</f>
        <v>0</v>
      </c>
      <c r="AI395" s="77"/>
      <c r="AJ395" s="73"/>
      <c r="AK395" s="65"/>
    </row>
    <row r="396" spans="1:37" s="30" customFormat="1" ht="12" customHeight="1" x14ac:dyDescent="0.2">
      <c r="B396" s="120">
        <v>1811</v>
      </c>
      <c r="C396" s="120" t="s">
        <v>921</v>
      </c>
      <c r="D396" s="120" t="str">
        <f>_xll.BDP(C396,$D$11)</f>
        <v>CHF</v>
      </c>
      <c r="E396" s="120" t="s">
        <v>951</v>
      </c>
      <c r="F396" s="121">
        <f>_xll.BDP(C396,$F$11)</f>
        <v>156.5</v>
      </c>
      <c r="G396" s="121">
        <f>_xll.BDP(C396,$G$11)</f>
        <v>156</v>
      </c>
      <c r="H396" s="122">
        <f t="shared" si="194"/>
        <v>-0.5</v>
      </c>
      <c r="I396" s="123">
        <f t="shared" si="195"/>
        <v>-0.31948881789137379</v>
      </c>
      <c r="J396" s="124">
        <v>0</v>
      </c>
      <c r="K396" s="120" t="str">
        <f>CONCATENATE(D850,D396, " Curncy")</f>
        <v>EURCHF Curncy</v>
      </c>
      <c r="L396" s="120">
        <f>IF(D396 = D850,1,_xll.BDP(K396,$L$11))</f>
        <v>1</v>
      </c>
      <c r="M396" s="288">
        <f>IF(D396 = D850,1,_xll.BDP(K396,$M$11)*L396)</f>
        <v>1.1257600000000001</v>
      </c>
      <c r="N396" s="126">
        <f t="shared" si="196"/>
        <v>0</v>
      </c>
      <c r="O396" s="127">
        <f>N396 / AA773</f>
        <v>0</v>
      </c>
      <c r="P396" s="301">
        <f>N396 / AA850</f>
        <v>0</v>
      </c>
      <c r="Q396" s="128">
        <f t="shared" si="197"/>
        <v>0</v>
      </c>
      <c r="R396" s="129">
        <f>Q396 / AA773*100</f>
        <v>0</v>
      </c>
      <c r="S396" s="312">
        <f>Q396 / AA850*100</f>
        <v>0</v>
      </c>
      <c r="T396" s="129">
        <f t="shared" si="198"/>
        <v>0</v>
      </c>
      <c r="U396" s="312">
        <f t="shared" si="199"/>
        <v>0</v>
      </c>
      <c r="V396" s="120">
        <f t="shared" si="200"/>
        <v>1</v>
      </c>
      <c r="W396" s="120">
        <v>0</v>
      </c>
      <c r="X396" s="120">
        <v>1</v>
      </c>
      <c r="Y396" s="127">
        <f t="shared" si="201"/>
        <v>0</v>
      </c>
      <c r="Z396" s="127">
        <f t="shared" si="202"/>
        <v>0</v>
      </c>
      <c r="AA396" s="74"/>
      <c r="AB396" s="130">
        <f>_xll.BDH(C396,$AB$11,$D$1,$D$1)</f>
        <v>156.94999999999999</v>
      </c>
      <c r="AC396" s="130">
        <f t="shared" si="203"/>
        <v>-0.44999999999998863</v>
      </c>
      <c r="AD396" s="177">
        <f t="shared" si="204"/>
        <v>-0.28671551449505489</v>
      </c>
      <c r="AE396" s="132">
        <v>0</v>
      </c>
      <c r="AF396" s="133">
        <f>IF(D396 = D850,1,_xll.BDP(K396,$AF$11)*L396)</f>
        <v>1.1242399999999999</v>
      </c>
      <c r="AG396" s="134">
        <f>AC396*AE396*V396/AF396 / AI773</f>
        <v>0</v>
      </c>
      <c r="AH396" s="328">
        <f>AC396*AE396*V396/AF396 / AI850</f>
        <v>0</v>
      </c>
      <c r="AI396" s="77"/>
      <c r="AJ396" s="73"/>
      <c r="AK396" s="65"/>
    </row>
    <row r="397" spans="1:37" s="30" customFormat="1" ht="12" customHeight="1" x14ac:dyDescent="0.2">
      <c r="B397" s="120">
        <v>3156</v>
      </c>
      <c r="C397" s="120" t="s">
        <v>129</v>
      </c>
      <c r="D397" s="120" t="str">
        <f>_xll.BDP(C397,$D$11)</f>
        <v>CHF</v>
      </c>
      <c r="E397" s="120" t="s">
        <v>370</v>
      </c>
      <c r="F397" s="121">
        <f>_xll.BDP(C397,$F$11)</f>
        <v>47.2</v>
      </c>
      <c r="G397" s="121">
        <f>_xll.BDP(C397,$G$11)</f>
        <v>46.89</v>
      </c>
      <c r="H397" s="122">
        <f t="shared" si="194"/>
        <v>-0.31000000000000227</v>
      </c>
      <c r="I397" s="123">
        <f t="shared" si="195"/>
        <v>-0.65677966101695384</v>
      </c>
      <c r="J397" s="124">
        <v>-57700</v>
      </c>
      <c r="K397" s="120" t="str">
        <f>CONCATENATE(D850,D397, " Curncy")</f>
        <v>EURCHF Curncy</v>
      </c>
      <c r="L397" s="120">
        <f>IF(D397 = D850,1,_xll.BDP(K397,$L$11))</f>
        <v>1</v>
      </c>
      <c r="M397" s="288">
        <f>IF(D397 = D850,1,_xll.BDP(K397,$M$11)*L397)</f>
        <v>1.1257600000000001</v>
      </c>
      <c r="N397" s="126">
        <f t="shared" si="196"/>
        <v>15888.821773735192</v>
      </c>
      <c r="O397" s="127">
        <f>N397 / AA773</f>
        <v>8.3526167478701087E-5</v>
      </c>
      <c r="P397" s="301">
        <f>N397 / AA850</f>
        <v>7.7373100964393129E-5</v>
      </c>
      <c r="Q397" s="128">
        <f t="shared" si="197"/>
        <v>-2403312.4289368959</v>
      </c>
      <c r="R397" s="129">
        <f>Q397 / AA773*100</f>
        <v>-1.2634006429278275</v>
      </c>
      <c r="S397" s="312">
        <f>Q397 / AA850*100</f>
        <v>-1.1703305497485055</v>
      </c>
      <c r="T397" s="129">
        <f t="shared" si="198"/>
        <v>-1.2634006429278275</v>
      </c>
      <c r="U397" s="312">
        <f t="shared" si="199"/>
        <v>0</v>
      </c>
      <c r="V397" s="120">
        <f t="shared" si="200"/>
        <v>1</v>
      </c>
      <c r="W397" s="120">
        <v>0</v>
      </c>
      <c r="X397" s="120">
        <v>1</v>
      </c>
      <c r="Y397" s="127">
        <f t="shared" si="201"/>
        <v>8.3526167478701087E-5</v>
      </c>
      <c r="Z397" s="127">
        <f t="shared" si="202"/>
        <v>0</v>
      </c>
      <c r="AA397" s="74"/>
      <c r="AB397" s="130">
        <f>_xll.BDH(C397,$AB$11,$D$1,$D$1)</f>
        <v>48.66</v>
      </c>
      <c r="AC397" s="130">
        <f t="shared" si="203"/>
        <v>-1.4599999999999937</v>
      </c>
      <c r="AD397" s="177">
        <f t="shared" si="204"/>
        <v>-3.00041101520755</v>
      </c>
      <c r="AE397" s="132">
        <v>-49700</v>
      </c>
      <c r="AF397" s="133">
        <f>IF(D397 = D850,1,_xll.BDP(K397,$AF$11)*L397)</f>
        <v>1.1242399999999999</v>
      </c>
      <c r="AG397" s="134">
        <f>AC397*AE397*V397/AF397 / AI773</f>
        <v>3.3976204587554264E-4</v>
      </c>
      <c r="AH397" s="328">
        <f>AC397*AE397*V397/AF397 / AI850</f>
        <v>3.1472134801747336E-4</v>
      </c>
      <c r="AI397" s="77"/>
      <c r="AJ397" s="73"/>
      <c r="AK397" s="65"/>
    </row>
    <row r="398" spans="1:37" s="30" customFormat="1" ht="12" customHeight="1" x14ac:dyDescent="0.2">
      <c r="B398" s="120">
        <v>352</v>
      </c>
      <c r="C398" s="120" t="s">
        <v>922</v>
      </c>
      <c r="D398" s="120" t="str">
        <f>_xll.BDP(C398,$D$11)</f>
        <v>CHF</v>
      </c>
      <c r="E398" s="120" t="s">
        <v>952</v>
      </c>
      <c r="F398" s="121">
        <f>_xll.BDP(C398,$F$11)</f>
        <v>311.89999999999998</v>
      </c>
      <c r="G398" s="121">
        <f>_xll.BDP(C398,$G$11)</f>
        <v>313.7</v>
      </c>
      <c r="H398" s="122">
        <f t="shared" si="194"/>
        <v>1.8000000000000114</v>
      </c>
      <c r="I398" s="123">
        <f t="shared" si="195"/>
        <v>0.57710804745110988</v>
      </c>
      <c r="J398" s="124">
        <v>0</v>
      </c>
      <c r="K398" s="120" t="str">
        <f>CONCATENATE(D850,D398, " Curncy")</f>
        <v>EURCHF Curncy</v>
      </c>
      <c r="L398" s="120">
        <f>IF(D398 = D850,1,_xll.BDP(K398,$L$11))</f>
        <v>1</v>
      </c>
      <c r="M398" s="288">
        <f>IF(D398 = D850,1,_xll.BDP(K398,$M$11)*L398)</f>
        <v>1.1257600000000001</v>
      </c>
      <c r="N398" s="126">
        <f t="shared" si="196"/>
        <v>0</v>
      </c>
      <c r="O398" s="127">
        <f>N398 / AA773</f>
        <v>0</v>
      </c>
      <c r="P398" s="301">
        <f>N398 / AA850</f>
        <v>0</v>
      </c>
      <c r="Q398" s="128">
        <f t="shared" si="197"/>
        <v>0</v>
      </c>
      <c r="R398" s="129">
        <f>Q398 / AA773*100</f>
        <v>0</v>
      </c>
      <c r="S398" s="312">
        <f>Q398 / AA850*100</f>
        <v>0</v>
      </c>
      <c r="T398" s="129">
        <f t="shared" si="198"/>
        <v>0</v>
      </c>
      <c r="U398" s="312">
        <f t="shared" si="199"/>
        <v>0</v>
      </c>
      <c r="V398" s="120">
        <f t="shared" si="200"/>
        <v>1</v>
      </c>
      <c r="W398" s="120">
        <v>0</v>
      </c>
      <c r="X398" s="120">
        <v>1</v>
      </c>
      <c r="Y398" s="127">
        <f t="shared" si="201"/>
        <v>0</v>
      </c>
      <c r="Z398" s="127">
        <f t="shared" si="202"/>
        <v>0</v>
      </c>
      <c r="AA398" s="74"/>
      <c r="AB398" s="130">
        <f>_xll.BDH(C398,$AB$11,$D$1,$D$1)</f>
        <v>319</v>
      </c>
      <c r="AC398" s="130">
        <f t="shared" si="203"/>
        <v>-7.1000000000000227</v>
      </c>
      <c r="AD398" s="177">
        <f t="shared" si="204"/>
        <v>-2.225705329153612</v>
      </c>
      <c r="AE398" s="132">
        <v>0</v>
      </c>
      <c r="AF398" s="133">
        <f>IF(D398 = D850,1,_xll.BDP(K398,$AF$11)*L398)</f>
        <v>1.1242399999999999</v>
      </c>
      <c r="AG398" s="134">
        <f>AC398*AE398*V398/AF398 / AI773</f>
        <v>0</v>
      </c>
      <c r="AH398" s="328">
        <f>AC398*AE398*V398/AF398 / AI850</f>
        <v>0</v>
      </c>
      <c r="AI398" s="77"/>
      <c r="AJ398" s="73"/>
      <c r="AK398" s="65"/>
    </row>
    <row r="399" spans="1:37" s="30" customFormat="1" ht="12" customHeight="1" x14ac:dyDescent="0.2">
      <c r="B399" s="120">
        <v>2492</v>
      </c>
      <c r="C399" s="120" t="s">
        <v>128</v>
      </c>
      <c r="D399" s="120" t="str">
        <f>_xll.BDP(C399,$D$11)</f>
        <v>CHF</v>
      </c>
      <c r="E399" s="120" t="s">
        <v>313</v>
      </c>
      <c r="F399" s="121">
        <f>_xll.BDP(C399,$F$11)</f>
        <v>81.38</v>
      </c>
      <c r="G399" s="121">
        <f>_xll.BDP(C399,$G$11)</f>
        <v>81.52</v>
      </c>
      <c r="H399" s="122">
        <f t="shared" si="194"/>
        <v>0.14000000000000057</v>
      </c>
      <c r="I399" s="123">
        <f t="shared" si="195"/>
        <v>0.17203244040304816</v>
      </c>
      <c r="J399" s="124">
        <v>0</v>
      </c>
      <c r="K399" s="120" t="str">
        <f>CONCATENATE(D850,D399, " Curncy")</f>
        <v>EURCHF Curncy</v>
      </c>
      <c r="L399" s="120">
        <f>IF(D399 = D850,1,_xll.BDP(K399,$L$11))</f>
        <v>1</v>
      </c>
      <c r="M399" s="288">
        <f>IF(D399 = D850,1,_xll.BDP(K399,$M$11)*L399)</f>
        <v>1.1257600000000001</v>
      </c>
      <c r="N399" s="126">
        <f t="shared" si="196"/>
        <v>0</v>
      </c>
      <c r="O399" s="127">
        <f>N399 / AA773</f>
        <v>0</v>
      </c>
      <c r="P399" s="301">
        <f>N399 / AA850</f>
        <v>0</v>
      </c>
      <c r="Q399" s="128">
        <f t="shared" si="197"/>
        <v>0</v>
      </c>
      <c r="R399" s="129">
        <f>Q399 / AA773*100</f>
        <v>0</v>
      </c>
      <c r="S399" s="312">
        <f>Q399 / AA850*100</f>
        <v>0</v>
      </c>
      <c r="T399" s="129">
        <f t="shared" si="198"/>
        <v>0</v>
      </c>
      <c r="U399" s="312">
        <f t="shared" si="199"/>
        <v>0</v>
      </c>
      <c r="V399" s="120">
        <f t="shared" si="200"/>
        <v>1</v>
      </c>
      <c r="W399" s="120">
        <v>0</v>
      </c>
      <c r="X399" s="120">
        <v>1</v>
      </c>
      <c r="Y399" s="127">
        <f t="shared" si="201"/>
        <v>0</v>
      </c>
      <c r="Z399" s="127">
        <f t="shared" si="202"/>
        <v>0</v>
      </c>
      <c r="AA399" s="74"/>
      <c r="AB399" s="130">
        <f>_xll.BDH(C399,$AB$11,$D$1,$D$1)</f>
        <v>80.64</v>
      </c>
      <c r="AC399" s="130">
        <f t="shared" si="203"/>
        <v>0.73999999999999488</v>
      </c>
      <c r="AD399" s="177">
        <f t="shared" si="204"/>
        <v>0.91765873015872379</v>
      </c>
      <c r="AE399" s="132">
        <v>0</v>
      </c>
      <c r="AF399" s="133">
        <f>IF(D399 = D850,1,_xll.BDP(K399,$AF$11)*L399)</f>
        <v>1.1242399999999999</v>
      </c>
      <c r="AG399" s="134">
        <f>AC399*AE399*V399/AF399 / AI773</f>
        <v>0</v>
      </c>
      <c r="AH399" s="328">
        <f>AC399*AE399*V399/AF399 / AI850</f>
        <v>0</v>
      </c>
      <c r="AI399" s="77"/>
      <c r="AJ399" s="73"/>
      <c r="AK399" s="65"/>
    </row>
    <row r="400" spans="1:37" s="30" customFormat="1" ht="12" customHeight="1" x14ac:dyDescent="0.2">
      <c r="B400" s="120">
        <v>347</v>
      </c>
      <c r="C400" s="120" t="s">
        <v>923</v>
      </c>
      <c r="D400" s="120" t="str">
        <f>_xll.BDP(C400,$D$11)</f>
        <v>CHF</v>
      </c>
      <c r="E400" s="120" t="s">
        <v>953</v>
      </c>
      <c r="F400" s="121">
        <f>_xll.BDP(C400,$F$11)</f>
        <v>80.38</v>
      </c>
      <c r="G400" s="121">
        <f>_xll.BDP(C400,$G$11)</f>
        <v>80.52</v>
      </c>
      <c r="H400" s="122">
        <f t="shared" si="194"/>
        <v>0.14000000000000057</v>
      </c>
      <c r="I400" s="123">
        <f t="shared" si="195"/>
        <v>0.17417267977108805</v>
      </c>
      <c r="J400" s="124">
        <v>0</v>
      </c>
      <c r="K400" s="120" t="str">
        <f>CONCATENATE(D850,D400, " Curncy")</f>
        <v>EURCHF Curncy</v>
      </c>
      <c r="L400" s="120">
        <f>IF(D400 = D850,1,_xll.BDP(K400,$L$11))</f>
        <v>1</v>
      </c>
      <c r="M400" s="288">
        <f>IF(D400 = D850,1,_xll.BDP(K400,$M$11)*L400)</f>
        <v>1.1257600000000001</v>
      </c>
      <c r="N400" s="126">
        <f t="shared" si="196"/>
        <v>0</v>
      </c>
      <c r="O400" s="127">
        <f>N400 / AA773</f>
        <v>0</v>
      </c>
      <c r="P400" s="301">
        <f>N400 / AA850</f>
        <v>0</v>
      </c>
      <c r="Q400" s="128">
        <f t="shared" si="197"/>
        <v>0</v>
      </c>
      <c r="R400" s="129">
        <f>Q400 / AA773*100</f>
        <v>0</v>
      </c>
      <c r="S400" s="312">
        <f>Q400 / AA850*100</f>
        <v>0</v>
      </c>
      <c r="T400" s="129">
        <f t="shared" si="198"/>
        <v>0</v>
      </c>
      <c r="U400" s="312">
        <f t="shared" si="199"/>
        <v>0</v>
      </c>
      <c r="V400" s="120">
        <f t="shared" si="200"/>
        <v>1</v>
      </c>
      <c r="W400" s="120">
        <v>0</v>
      </c>
      <c r="X400" s="120">
        <v>1</v>
      </c>
      <c r="Y400" s="127">
        <f t="shared" si="201"/>
        <v>0</v>
      </c>
      <c r="Z400" s="127">
        <f t="shared" si="202"/>
        <v>0</v>
      </c>
      <c r="AA400" s="74"/>
      <c r="AB400" s="130">
        <f>_xll.BDH(C400,$AB$11,$D$1,$D$1)</f>
        <v>81.680000000000007</v>
      </c>
      <c r="AC400" s="130">
        <f t="shared" si="203"/>
        <v>-1.3000000000000114</v>
      </c>
      <c r="AD400" s="177">
        <f t="shared" si="204"/>
        <v>-1.591576885406478</v>
      </c>
      <c r="AE400" s="132">
        <v>0</v>
      </c>
      <c r="AF400" s="133">
        <f>IF(D400 = D850,1,_xll.BDP(K400,$AF$11)*L400)</f>
        <v>1.1242399999999999</v>
      </c>
      <c r="AG400" s="134">
        <f>AC400*AE400*V400/AF400 / AI773</f>
        <v>0</v>
      </c>
      <c r="AH400" s="328">
        <f>AC400*AE400*V400/AF400 / AI850</f>
        <v>0</v>
      </c>
      <c r="AI400" s="77"/>
      <c r="AJ400" s="73"/>
      <c r="AK400" s="65"/>
    </row>
    <row r="401" spans="1:37" s="30" customFormat="1" ht="12" customHeight="1" x14ac:dyDescent="0.2">
      <c r="B401" s="120">
        <v>18249</v>
      </c>
      <c r="C401" s="120" t="s">
        <v>924</v>
      </c>
      <c r="D401" s="120" t="str">
        <f>_xll.BDP(C401,$D$11)</f>
        <v>CHF</v>
      </c>
      <c r="E401" s="120" t="s">
        <v>954</v>
      </c>
      <c r="F401" s="121">
        <f>_xll.BDP(C401,$F$11)</f>
        <v>761</v>
      </c>
      <c r="G401" s="121">
        <f>_xll.BDP(C401,$G$11)</f>
        <v>758.5</v>
      </c>
      <c r="H401" s="122">
        <f t="shared" si="194"/>
        <v>-2.5</v>
      </c>
      <c r="I401" s="123">
        <f t="shared" si="195"/>
        <v>-0.32851511169513797</v>
      </c>
      <c r="J401" s="124">
        <v>0</v>
      </c>
      <c r="K401" s="120" t="str">
        <f>CONCATENATE(D850,D401, " Curncy")</f>
        <v>EURCHF Curncy</v>
      </c>
      <c r="L401" s="120">
        <f>IF(D401 = D850,1,_xll.BDP(K401,$L$11))</f>
        <v>1</v>
      </c>
      <c r="M401" s="288">
        <f>IF(D401 = D850,1,_xll.BDP(K401,$M$11)*L401)</f>
        <v>1.1257600000000001</v>
      </c>
      <c r="N401" s="126">
        <f t="shared" si="196"/>
        <v>0</v>
      </c>
      <c r="O401" s="127">
        <f>N401 / AA773</f>
        <v>0</v>
      </c>
      <c r="P401" s="301">
        <f>N401 / AA850</f>
        <v>0</v>
      </c>
      <c r="Q401" s="128">
        <f t="shared" si="197"/>
        <v>0</v>
      </c>
      <c r="R401" s="129">
        <f>Q401 / AA773*100</f>
        <v>0</v>
      </c>
      <c r="S401" s="312">
        <f>Q401 / AA850*100</f>
        <v>0</v>
      </c>
      <c r="T401" s="129">
        <f t="shared" si="198"/>
        <v>0</v>
      </c>
      <c r="U401" s="312">
        <f t="shared" si="199"/>
        <v>0</v>
      </c>
      <c r="V401" s="120">
        <f t="shared" si="200"/>
        <v>1</v>
      </c>
      <c r="W401" s="120">
        <v>0</v>
      </c>
      <c r="X401" s="120">
        <v>1</v>
      </c>
      <c r="Y401" s="127">
        <f t="shared" si="201"/>
        <v>0</v>
      </c>
      <c r="Z401" s="127">
        <f t="shared" si="202"/>
        <v>0</v>
      </c>
      <c r="AA401" s="74"/>
      <c r="AB401" s="130">
        <f>_xll.BDH(C401,$AB$11,$D$1,$D$1)</f>
        <v>742</v>
      </c>
      <c r="AC401" s="130">
        <f t="shared" si="203"/>
        <v>19</v>
      </c>
      <c r="AD401" s="177">
        <f t="shared" si="204"/>
        <v>2.5606469002695418</v>
      </c>
      <c r="AE401" s="132">
        <v>0</v>
      </c>
      <c r="AF401" s="133">
        <f>IF(D401 = D850,1,_xll.BDP(K401,$AF$11)*L401)</f>
        <v>1.1242399999999999</v>
      </c>
      <c r="AG401" s="134">
        <f>AC401*AE401*V401/AF401 / AI773</f>
        <v>0</v>
      </c>
      <c r="AH401" s="328">
        <f>AC401*AE401*V401/AF401 / AI850</f>
        <v>0</v>
      </c>
      <c r="AI401" s="77"/>
      <c r="AJ401" s="73"/>
      <c r="AK401" s="65"/>
    </row>
    <row r="402" spans="1:37" s="30" customFormat="1" ht="12" customHeight="1" x14ac:dyDescent="0.2">
      <c r="B402" s="120">
        <v>373</v>
      </c>
      <c r="C402" s="120" t="s">
        <v>926</v>
      </c>
      <c r="D402" s="120" t="str">
        <f>_xll.BDP(C402,$D$11)</f>
        <v>CHF</v>
      </c>
      <c r="E402" s="120" t="s">
        <v>956</v>
      </c>
      <c r="F402" s="121">
        <f>_xll.BDP(C402,$F$11)</f>
        <v>240.8</v>
      </c>
      <c r="G402" s="121">
        <f>_xll.BDP(C402,$G$11)</f>
        <v>240.55</v>
      </c>
      <c r="H402" s="122">
        <f t="shared" si="194"/>
        <v>-0.25</v>
      </c>
      <c r="I402" s="123">
        <f t="shared" si="195"/>
        <v>-0.1038205980066445</v>
      </c>
      <c r="J402" s="124">
        <v>0</v>
      </c>
      <c r="K402" s="120" t="str">
        <f>CONCATENATE(D850,D402, " Curncy")</f>
        <v>EURCHF Curncy</v>
      </c>
      <c r="L402" s="120">
        <f>IF(D402 = D850,1,_xll.BDP(K402,$L$11))</f>
        <v>1</v>
      </c>
      <c r="M402" s="288">
        <f>IF(D402 = D850,1,_xll.BDP(K402,$M$11)*L402)</f>
        <v>1.1257600000000001</v>
      </c>
      <c r="N402" s="126">
        <f t="shared" si="196"/>
        <v>0</v>
      </c>
      <c r="O402" s="127">
        <f>N402 / AA773</f>
        <v>0</v>
      </c>
      <c r="P402" s="301">
        <f>N402 / AA850</f>
        <v>0</v>
      </c>
      <c r="Q402" s="128">
        <f t="shared" si="197"/>
        <v>0</v>
      </c>
      <c r="R402" s="129">
        <f>Q402 / AA773*100</f>
        <v>0</v>
      </c>
      <c r="S402" s="312">
        <f>Q402 / AA850*100</f>
        <v>0</v>
      </c>
      <c r="T402" s="129">
        <f t="shared" si="198"/>
        <v>0</v>
      </c>
      <c r="U402" s="312">
        <f t="shared" si="199"/>
        <v>0</v>
      </c>
      <c r="V402" s="120">
        <f t="shared" si="200"/>
        <v>1</v>
      </c>
      <c r="W402" s="120">
        <v>0</v>
      </c>
      <c r="X402" s="120">
        <v>1</v>
      </c>
      <c r="Y402" s="127">
        <f t="shared" si="201"/>
        <v>0</v>
      </c>
      <c r="Z402" s="127">
        <f t="shared" si="202"/>
        <v>0</v>
      </c>
      <c r="AA402" s="74"/>
      <c r="AB402" s="130">
        <f>_xll.BDH(C402,$AB$11,$D$1,$D$1)</f>
        <v>238.15</v>
      </c>
      <c r="AC402" s="130">
        <f t="shared" si="203"/>
        <v>2.6500000000000057</v>
      </c>
      <c r="AD402" s="177">
        <f t="shared" si="204"/>
        <v>1.1127440688641637</v>
      </c>
      <c r="AE402" s="132">
        <v>0</v>
      </c>
      <c r="AF402" s="133">
        <f>IF(D402 = D850,1,_xll.BDP(K402,$AF$11)*L402)</f>
        <v>1.1242399999999999</v>
      </c>
      <c r="AG402" s="134">
        <f>AC402*AE402*V402/AF402 / AI773</f>
        <v>0</v>
      </c>
      <c r="AH402" s="328">
        <f>AC402*AE402*V402/AF402 / AI850</f>
        <v>0</v>
      </c>
      <c r="AI402" s="77"/>
      <c r="AJ402" s="73"/>
      <c r="AK402" s="65"/>
    </row>
    <row r="403" spans="1:37" s="30" customFormat="1" ht="12" customHeight="1" x14ac:dyDescent="0.2">
      <c r="B403" s="120">
        <v>4032</v>
      </c>
      <c r="C403" s="120" t="s">
        <v>927</v>
      </c>
      <c r="D403" s="120" t="str">
        <f>_xll.BDP(C403,$D$11)</f>
        <v>CHF</v>
      </c>
      <c r="E403" s="120" t="s">
        <v>957</v>
      </c>
      <c r="F403" s="121">
        <f>_xll.BDP(C403,$F$11)</f>
        <v>2553</v>
      </c>
      <c r="G403" s="121">
        <f>_xll.BDP(C403,$G$11)</f>
        <v>2565</v>
      </c>
      <c r="H403" s="122">
        <f t="shared" si="194"/>
        <v>12</v>
      </c>
      <c r="I403" s="123">
        <f t="shared" si="195"/>
        <v>0.4700352526439483</v>
      </c>
      <c r="J403" s="124">
        <v>0</v>
      </c>
      <c r="K403" s="120" t="str">
        <f>CONCATENATE(D850,D403, " Curncy")</f>
        <v>EURCHF Curncy</v>
      </c>
      <c r="L403" s="120">
        <f>IF(D403 = D850,1,_xll.BDP(K403,$L$11))</f>
        <v>1</v>
      </c>
      <c r="M403" s="288">
        <f>IF(D403 = D850,1,_xll.BDP(K403,$M$11)*L403)</f>
        <v>1.1257600000000001</v>
      </c>
      <c r="N403" s="126">
        <f t="shared" si="196"/>
        <v>0</v>
      </c>
      <c r="O403" s="127">
        <f>N403 / AA773</f>
        <v>0</v>
      </c>
      <c r="P403" s="301">
        <f>N403 / AA850</f>
        <v>0</v>
      </c>
      <c r="Q403" s="128">
        <f t="shared" si="197"/>
        <v>0</v>
      </c>
      <c r="R403" s="129">
        <f>Q403 / AA773*100</f>
        <v>0</v>
      </c>
      <c r="S403" s="312">
        <f>Q403 / AA850*100</f>
        <v>0</v>
      </c>
      <c r="T403" s="129">
        <f t="shared" si="198"/>
        <v>0</v>
      </c>
      <c r="U403" s="312">
        <f t="shared" si="199"/>
        <v>0</v>
      </c>
      <c r="V403" s="120">
        <f t="shared" si="200"/>
        <v>1</v>
      </c>
      <c r="W403" s="120">
        <v>0</v>
      </c>
      <c r="X403" s="120">
        <v>1</v>
      </c>
      <c r="Y403" s="127">
        <f t="shared" si="201"/>
        <v>0</v>
      </c>
      <c r="Z403" s="127">
        <f t="shared" si="202"/>
        <v>0</v>
      </c>
      <c r="AA403" s="74"/>
      <c r="AB403" s="130">
        <f>_xll.BDH(C403,$AB$11,$D$1,$D$1)</f>
        <v>2578</v>
      </c>
      <c r="AC403" s="130">
        <f t="shared" si="203"/>
        <v>-25</v>
      </c>
      <c r="AD403" s="177">
        <f t="shared" si="204"/>
        <v>-0.96974398758727687</v>
      </c>
      <c r="AE403" s="132">
        <v>0</v>
      </c>
      <c r="AF403" s="133">
        <f>IF(D403 = D850,1,_xll.BDP(K403,$AF$11)*L403)</f>
        <v>1.1242399999999999</v>
      </c>
      <c r="AG403" s="134">
        <f>AC403*AE403*V403/AF403 / AI773</f>
        <v>0</v>
      </c>
      <c r="AH403" s="328">
        <f>AC403*AE403*V403/AF403 / AI850</f>
        <v>0</v>
      </c>
      <c r="AI403" s="77"/>
      <c r="AJ403" s="73"/>
      <c r="AK403" s="65"/>
    </row>
    <row r="404" spans="1:37" s="30" customFormat="1" ht="12" customHeight="1" x14ac:dyDescent="0.2">
      <c r="B404" s="120">
        <v>2010</v>
      </c>
      <c r="C404" s="120" t="s">
        <v>1531</v>
      </c>
      <c r="D404" s="120" t="str">
        <f>_xll.BDP(C404,$D$11)</f>
        <v>CHF</v>
      </c>
      <c r="E404" s="120" t="s">
        <v>958</v>
      </c>
      <c r="F404" s="121">
        <f>_xll.BDP(C404,$F$11)</f>
        <v>143.69999999999999</v>
      </c>
      <c r="G404" s="121">
        <f>_xll.BDP(C404,$G$11)</f>
        <v>143.6</v>
      </c>
      <c r="H404" s="122">
        <f t="shared" si="194"/>
        <v>-9.9999999999994316E-2</v>
      </c>
      <c r="I404" s="123">
        <f t="shared" si="195"/>
        <v>-6.9589422407790064E-2</v>
      </c>
      <c r="J404" s="124">
        <v>0</v>
      </c>
      <c r="K404" s="120" t="str">
        <f>CONCATENATE(D850,D404, " Curncy")</f>
        <v>EURCHF Curncy</v>
      </c>
      <c r="L404" s="120">
        <f>IF(D404 = D850,1,_xll.BDP(K404,$L$11))</f>
        <v>1</v>
      </c>
      <c r="M404" s="288">
        <f>IF(D404 = D850,1,_xll.BDP(K404,$M$11)*L404)</f>
        <v>1.1257600000000001</v>
      </c>
      <c r="N404" s="126">
        <f t="shared" si="196"/>
        <v>0</v>
      </c>
      <c r="O404" s="127">
        <f>N404 / AA773</f>
        <v>0</v>
      </c>
      <c r="P404" s="301">
        <f>N404 / AA850</f>
        <v>0</v>
      </c>
      <c r="Q404" s="128">
        <f t="shared" si="197"/>
        <v>0</v>
      </c>
      <c r="R404" s="129">
        <f>Q404 / AA773*100</f>
        <v>0</v>
      </c>
      <c r="S404" s="312">
        <f>Q404 / AA850*100</f>
        <v>0</v>
      </c>
      <c r="T404" s="129">
        <f t="shared" si="198"/>
        <v>0</v>
      </c>
      <c r="U404" s="312">
        <f t="shared" si="199"/>
        <v>0</v>
      </c>
      <c r="V404" s="120">
        <f t="shared" si="200"/>
        <v>1</v>
      </c>
      <c r="W404" s="120">
        <v>0</v>
      </c>
      <c r="X404" s="120">
        <v>1</v>
      </c>
      <c r="Y404" s="127">
        <f t="shared" si="201"/>
        <v>0</v>
      </c>
      <c r="Z404" s="127">
        <f t="shared" si="202"/>
        <v>0</v>
      </c>
      <c r="AA404" s="74"/>
      <c r="AB404" s="130">
        <f>_xll.BDH(C404,$AB$11,$D$1,$D$1)</f>
        <v>138</v>
      </c>
      <c r="AC404" s="130">
        <f t="shared" si="203"/>
        <v>5.6999999999999886</v>
      </c>
      <c r="AD404" s="177">
        <f t="shared" si="204"/>
        <v>4.1304347826086873</v>
      </c>
      <c r="AE404" s="132">
        <v>0</v>
      </c>
      <c r="AF404" s="133">
        <f>IF(D404 = D850,1,_xll.BDP(K404,$AF$11)*L404)</f>
        <v>1.1242399999999999</v>
      </c>
      <c r="AG404" s="134">
        <f>AC404*AE404*V404/AF404 / AI773</f>
        <v>0</v>
      </c>
      <c r="AH404" s="328">
        <f>AC404*AE404*V404/AF404 / AI850</f>
        <v>0</v>
      </c>
      <c r="AI404" s="77"/>
      <c r="AJ404" s="73"/>
      <c r="AK404" s="65"/>
    </row>
    <row r="405" spans="1:37" s="30" customFormat="1" ht="12" customHeight="1" x14ac:dyDescent="0.2">
      <c r="B405" s="120">
        <v>2330</v>
      </c>
      <c r="C405" s="120" t="s">
        <v>127</v>
      </c>
      <c r="D405" s="120" t="str">
        <f>_xll.BDP(C405,$D$11)</f>
        <v>CHF</v>
      </c>
      <c r="E405" s="120" t="s">
        <v>1532</v>
      </c>
      <c r="F405" s="121">
        <f>_xll.BDP(C405,$F$11)</f>
        <v>413.6</v>
      </c>
      <c r="G405" s="121">
        <f>_xll.BDP(C405,$G$11)</f>
        <v>400.2</v>
      </c>
      <c r="H405" s="122">
        <f t="shared" si="194"/>
        <v>-13.400000000000034</v>
      </c>
      <c r="I405" s="123">
        <f t="shared" si="195"/>
        <v>-3.2398452611218644</v>
      </c>
      <c r="J405" s="124">
        <v>-8961</v>
      </c>
      <c r="K405" s="120" t="str">
        <f>CONCATENATE(D850,D405, " Curncy")</f>
        <v>EURCHF Curncy</v>
      </c>
      <c r="L405" s="120">
        <f>IF(D405 = D850,1,_xll.BDP(K405,$L$11))</f>
        <v>1</v>
      </c>
      <c r="M405" s="288">
        <f>IF(D405 = D850,1,_xll.BDP(K405,$M$11)*L405)</f>
        <v>1.1257600000000001</v>
      </c>
      <c r="N405" s="126">
        <f t="shared" si="196"/>
        <v>106663.40960773193</v>
      </c>
      <c r="O405" s="127">
        <f>N405 / AA773</f>
        <v>5.6072035684055093E-4</v>
      </c>
      <c r="P405" s="301">
        <f>N405 / AA850</f>
        <v>5.1941414400077013E-4</v>
      </c>
      <c r="Q405" s="128">
        <f t="shared" si="197"/>
        <v>-3185574.3675383735</v>
      </c>
      <c r="R405" s="129">
        <f>Q405 / AA773*100</f>
        <v>-1.6746290060267752</v>
      </c>
      <c r="S405" s="312">
        <f>Q405 / AA850*100</f>
        <v>-1.5512652270828928</v>
      </c>
      <c r="T405" s="129">
        <f t="shared" si="198"/>
        <v>-1.6746290060267752</v>
      </c>
      <c r="U405" s="312">
        <f t="shared" si="199"/>
        <v>0</v>
      </c>
      <c r="V405" s="120">
        <f t="shared" si="200"/>
        <v>1</v>
      </c>
      <c r="W405" s="120">
        <v>0</v>
      </c>
      <c r="X405" s="120">
        <v>1</v>
      </c>
      <c r="Y405" s="127">
        <f t="shared" si="201"/>
        <v>5.6072035684055093E-4</v>
      </c>
      <c r="Z405" s="127">
        <f t="shared" si="202"/>
        <v>0</v>
      </c>
      <c r="AA405" s="74"/>
      <c r="AB405" s="130">
        <f>_xll.BDH(C405,$AB$11,$D$1,$D$1)</f>
        <v>435.1</v>
      </c>
      <c r="AC405" s="130">
        <f t="shared" si="203"/>
        <v>-21.5</v>
      </c>
      <c r="AD405" s="177">
        <f t="shared" si="204"/>
        <v>-4.9413927832682143</v>
      </c>
      <c r="AE405" s="132">
        <v>-8961</v>
      </c>
      <c r="AF405" s="133">
        <f>IF(D405 = D850,1,_xll.BDP(K405,$AF$11)*L405)</f>
        <v>1.1242399999999999</v>
      </c>
      <c r="AG405" s="134">
        <f>AC405*AE405*V405/AF405 / AI773</f>
        <v>9.0211219924273228E-4</v>
      </c>
      <c r="AH405" s="328">
        <f>AC405*AE405*V405/AF405 / AI850</f>
        <v>8.356259059985765E-4</v>
      </c>
      <c r="AI405" s="77"/>
      <c r="AJ405" s="73"/>
      <c r="AK405" s="65"/>
    </row>
    <row r="406" spans="1:37" s="30" customFormat="1" ht="12" customHeight="1" x14ac:dyDescent="0.2">
      <c r="B406" s="120">
        <v>23690</v>
      </c>
      <c r="C406" s="120" t="s">
        <v>928</v>
      </c>
      <c r="D406" s="120" t="str">
        <f>_xll.BDP(C406,$D$11)</f>
        <v>CHF</v>
      </c>
      <c r="E406" s="120" t="s">
        <v>959</v>
      </c>
      <c r="F406" s="121">
        <f>_xll.BDP(C406,$F$11)</f>
        <v>15.135</v>
      </c>
      <c r="G406" s="121">
        <f>_xll.BDP(C406,$G$11)</f>
        <v>15.185</v>
      </c>
      <c r="H406" s="122">
        <f t="shared" si="194"/>
        <v>5.0000000000000711E-2</v>
      </c>
      <c r="I406" s="123">
        <f t="shared" si="195"/>
        <v>0.33036009250083059</v>
      </c>
      <c r="J406" s="124">
        <v>0</v>
      </c>
      <c r="K406" s="120" t="str">
        <f>CONCATENATE(D850,D406, " Curncy")</f>
        <v>EURCHF Curncy</v>
      </c>
      <c r="L406" s="120">
        <f>IF(D406 = D850,1,_xll.BDP(K406,$L$11))</f>
        <v>1</v>
      </c>
      <c r="M406" s="288">
        <f>IF(D406 = D850,1,_xll.BDP(K406,$M$11)*L406)</f>
        <v>1.1257600000000001</v>
      </c>
      <c r="N406" s="126">
        <f t="shared" si="196"/>
        <v>0</v>
      </c>
      <c r="O406" s="127">
        <f>N406 / AA773</f>
        <v>0</v>
      </c>
      <c r="P406" s="301">
        <f>N406 / AA850</f>
        <v>0</v>
      </c>
      <c r="Q406" s="128">
        <f t="shared" si="197"/>
        <v>0</v>
      </c>
      <c r="R406" s="129">
        <f>Q406 / AA773*100</f>
        <v>0</v>
      </c>
      <c r="S406" s="312">
        <f>Q406 / AA850*100</f>
        <v>0</v>
      </c>
      <c r="T406" s="129">
        <f t="shared" si="198"/>
        <v>0</v>
      </c>
      <c r="U406" s="312">
        <f t="shared" si="199"/>
        <v>0</v>
      </c>
      <c r="V406" s="120">
        <f t="shared" si="200"/>
        <v>1</v>
      </c>
      <c r="W406" s="120">
        <v>0</v>
      </c>
      <c r="X406" s="120">
        <v>1</v>
      </c>
      <c r="Y406" s="127">
        <f t="shared" si="201"/>
        <v>0</v>
      </c>
      <c r="Z406" s="127">
        <f t="shared" si="202"/>
        <v>0</v>
      </c>
      <c r="AA406" s="74"/>
      <c r="AB406" s="130">
        <f>_xll.BDH(C406,$AB$11,$D$1,$D$1)</f>
        <v>15.445</v>
      </c>
      <c r="AC406" s="130">
        <f t="shared" si="203"/>
        <v>-0.3100000000000005</v>
      </c>
      <c r="AD406" s="177">
        <f t="shared" si="204"/>
        <v>-2.0071220459695729</v>
      </c>
      <c r="AE406" s="132">
        <v>0</v>
      </c>
      <c r="AF406" s="133">
        <f>IF(D406 = D850,1,_xll.BDP(K406,$AF$11)*L406)</f>
        <v>1.1242399999999999</v>
      </c>
      <c r="AG406" s="134">
        <f>AC406*AE406*V406/AF406 / AI773</f>
        <v>0</v>
      </c>
      <c r="AH406" s="328">
        <f>AC406*AE406*V406/AF406 / AI850</f>
        <v>0</v>
      </c>
      <c r="AI406" s="77"/>
      <c r="AJ406" s="73"/>
      <c r="AK406" s="65"/>
    </row>
    <row r="407" spans="1:37" s="30" customFormat="1" ht="12" customHeight="1" x14ac:dyDescent="0.2">
      <c r="B407" s="120">
        <v>372</v>
      </c>
      <c r="C407" s="120" t="s">
        <v>929</v>
      </c>
      <c r="D407" s="120" t="str">
        <f>_xll.BDP(C407,$D$11)</f>
        <v>CHF</v>
      </c>
      <c r="E407" s="120" t="s">
        <v>960</v>
      </c>
      <c r="F407" s="121">
        <f>_xll.BDP(C407,$F$11)</f>
        <v>295.2</v>
      </c>
      <c r="G407" s="121">
        <f>_xll.BDP(C407,$G$11)</f>
        <v>296.8</v>
      </c>
      <c r="H407" s="122">
        <f t="shared" si="194"/>
        <v>1.6000000000000227</v>
      </c>
      <c r="I407" s="123">
        <f t="shared" si="195"/>
        <v>0.54200542005420826</v>
      </c>
      <c r="J407" s="124">
        <v>0</v>
      </c>
      <c r="K407" s="120" t="str">
        <f>CONCATENATE(D850,D407, " Curncy")</f>
        <v>EURCHF Curncy</v>
      </c>
      <c r="L407" s="120">
        <f>IF(D407 = D850,1,_xll.BDP(K407,$L$11))</f>
        <v>1</v>
      </c>
      <c r="M407" s="288">
        <f>IF(D407 = D850,1,_xll.BDP(K407,$M$11)*L407)</f>
        <v>1.1257600000000001</v>
      </c>
      <c r="N407" s="126">
        <f t="shared" si="196"/>
        <v>0</v>
      </c>
      <c r="O407" s="127">
        <f>N407 / AA773</f>
        <v>0</v>
      </c>
      <c r="P407" s="301">
        <f>N407 / AA850</f>
        <v>0</v>
      </c>
      <c r="Q407" s="128">
        <f t="shared" si="197"/>
        <v>0</v>
      </c>
      <c r="R407" s="129">
        <f>Q407 / AA773*100</f>
        <v>0</v>
      </c>
      <c r="S407" s="312">
        <f>Q407 / AA850*100</f>
        <v>0</v>
      </c>
      <c r="T407" s="129">
        <f t="shared" si="198"/>
        <v>0</v>
      </c>
      <c r="U407" s="312">
        <f t="shared" si="199"/>
        <v>0</v>
      </c>
      <c r="V407" s="120">
        <f t="shared" si="200"/>
        <v>1</v>
      </c>
      <c r="W407" s="120">
        <v>0</v>
      </c>
      <c r="X407" s="120">
        <v>1</v>
      </c>
      <c r="Y407" s="127">
        <f t="shared" si="201"/>
        <v>0</v>
      </c>
      <c r="Z407" s="127">
        <f t="shared" si="202"/>
        <v>0</v>
      </c>
      <c r="AA407" s="74"/>
      <c r="AB407" s="130">
        <f>_xll.BDH(C407,$AB$11,$D$1,$D$1)</f>
        <v>296.7</v>
      </c>
      <c r="AC407" s="130">
        <f t="shared" si="203"/>
        <v>-1.5</v>
      </c>
      <c r="AD407" s="177">
        <f t="shared" si="204"/>
        <v>-0.50556117290192115</v>
      </c>
      <c r="AE407" s="132">
        <v>0</v>
      </c>
      <c r="AF407" s="133">
        <f>IF(D407 = D850,1,_xll.BDP(K407,$AF$11)*L407)</f>
        <v>1.1242399999999999</v>
      </c>
      <c r="AG407" s="134">
        <f>AC407*AE407*V407/AF407 / AI773</f>
        <v>0</v>
      </c>
      <c r="AH407" s="328">
        <f>AC407*AE407*V407/AF407 / AI850</f>
        <v>0</v>
      </c>
      <c r="AI407" s="77"/>
      <c r="AJ407" s="73"/>
      <c r="AK407" s="65"/>
    </row>
    <row r="408" spans="1:37" s="30" customFormat="1" ht="12" customHeight="1" x14ac:dyDescent="0.2">
      <c r="A408" s="229" t="s">
        <v>287</v>
      </c>
      <c r="B408" s="229"/>
      <c r="C408" s="229"/>
      <c r="D408" s="229"/>
      <c r="E408" s="229" t="s">
        <v>126</v>
      </c>
      <c r="F408" s="230"/>
      <c r="G408" s="230"/>
      <c r="H408" s="231"/>
      <c r="I408" s="232"/>
      <c r="J408" s="233"/>
      <c r="K408" s="229"/>
      <c r="L408" s="229"/>
      <c r="M408" s="292"/>
      <c r="N408" s="234">
        <f xml:space="preserve"> SUM(N384:N407)</f>
        <v>174506.57333712396</v>
      </c>
      <c r="O408" s="235">
        <f xml:space="preserve"> SUM(O384:O407)</f>
        <v>9.173660248858285E-4</v>
      </c>
      <c r="P408" s="305">
        <f xml:space="preserve"> SUM(P384:P407)</f>
        <v>8.4978703330180604E-4</v>
      </c>
      <c r="Q408" s="236">
        <f xml:space="preserve"> SUM(Q384:Q407)</f>
        <v>-15371517.215036951</v>
      </c>
      <c r="R408" s="237">
        <f xml:space="preserve"> SUM(R384:R407)</f>
        <v>-8.0806741971722982</v>
      </c>
      <c r="S408" s="315">
        <f xml:space="preserve"> SUM(S384:S407)</f>
        <v>-7.4854005563898207</v>
      </c>
      <c r="T408" s="237">
        <f xml:space="preserve"> SUM(T384:T407)</f>
        <v>-8.0806741971722982</v>
      </c>
      <c r="U408" s="315">
        <f xml:space="preserve"> SUM(U384:U407)</f>
        <v>0</v>
      </c>
      <c r="V408" s="229"/>
      <c r="W408" s="229"/>
      <c r="X408" s="229"/>
      <c r="Y408" s="238">
        <f xml:space="preserve"> SUM(Y384:Y407)</f>
        <v>9.173660248858285E-4</v>
      </c>
      <c r="Z408" s="238">
        <f xml:space="preserve"> SUM(Z384:Z407)</f>
        <v>0</v>
      </c>
      <c r="AA408" s="229"/>
      <c r="AB408" s="239"/>
      <c r="AC408" s="239"/>
      <c r="AD408" s="240"/>
      <c r="AE408" s="241"/>
      <c r="AF408" s="242"/>
      <c r="AG408" s="243">
        <f xml:space="preserve"> SUM(AG384:AG407)</f>
        <v>-2.4205750003203096E-3</v>
      </c>
      <c r="AH408" s="331">
        <f xml:space="preserve"> SUM(AH384:AH407)</f>
        <v>-2.2421769480316209E-3</v>
      </c>
      <c r="AI408" s="257"/>
      <c r="AJ408" s="73"/>
      <c r="AK408" s="65"/>
    </row>
    <row r="409" spans="1:37" s="30" customFormat="1" ht="12" customHeight="1" x14ac:dyDescent="0.2">
      <c r="A409" s="12"/>
      <c r="B409" s="34"/>
      <c r="C409" s="86"/>
      <c r="D409" s="12"/>
      <c r="E409" s="12"/>
      <c r="F409" s="89"/>
      <c r="G409" s="89"/>
      <c r="H409" s="90"/>
      <c r="I409" s="91"/>
      <c r="J409" s="21"/>
      <c r="K409" s="34"/>
      <c r="L409" s="34"/>
      <c r="M409" s="290"/>
      <c r="N409" s="99"/>
      <c r="O409" s="57"/>
      <c r="P409" s="303"/>
      <c r="Q409" s="99"/>
      <c r="R409" s="103"/>
      <c r="S409" s="318"/>
      <c r="T409" s="100"/>
      <c r="U409" s="325"/>
      <c r="V409" s="27"/>
      <c r="W409" s="12"/>
      <c r="X409" s="12"/>
      <c r="Y409" s="101"/>
      <c r="Z409" s="101"/>
      <c r="AA409" s="94"/>
      <c r="AB409" s="95"/>
      <c r="AC409" s="95"/>
      <c r="AD409" s="96"/>
      <c r="AE409" s="95"/>
      <c r="AF409" s="97"/>
      <c r="AG409" s="72"/>
      <c r="AH409" s="327"/>
      <c r="AI409" s="77"/>
      <c r="AJ409" s="73"/>
      <c r="AK409" s="65"/>
    </row>
    <row r="410" spans="1:37" s="30" customFormat="1" ht="12" customHeight="1" x14ac:dyDescent="0.2">
      <c r="A410" s="12"/>
      <c r="B410" s="120">
        <v>2901</v>
      </c>
      <c r="C410" s="120" t="s">
        <v>518</v>
      </c>
      <c r="D410" s="120" t="str">
        <f>_xll.BDP(C410,$D$11)</f>
        <v>TRY</v>
      </c>
      <c r="E410" s="120" t="s">
        <v>540</v>
      </c>
      <c r="F410" s="121">
        <f>_xll.BDP(C410,$F$11)</f>
        <v>5.95</v>
      </c>
      <c r="G410" s="121">
        <f>_xll.BDP(C410,$G$11)</f>
        <v>6.05</v>
      </c>
      <c r="H410" s="122">
        <f>IF(OR(OR(G410="#N/A N/A",G410="#N/A Real Time"),OR(F410="#N/A N/A",F410="#N/A Real Time")),0,  G410 - F410)</f>
        <v>9.9999999999999645E-2</v>
      </c>
      <c r="I410" s="123">
        <f>IF(OR(F410=0,F410="#N/A N/A"),0,H410 / F410*100)</f>
        <v>1.6806722689075571</v>
      </c>
      <c r="J410" s="124">
        <v>0</v>
      </c>
      <c r="K410" s="120" t="str">
        <f>CONCATENATE(D850,D410, " Curncy")</f>
        <v>EURTRY Curncy</v>
      </c>
      <c r="L410" s="120">
        <f>IF(D410 = D850,1,_xll.BDP(K410,$L$11))</f>
        <v>1</v>
      </c>
      <c r="M410" s="288">
        <f>IF(D410 = D850,1,_xll.BDP(K410,$M$11)*L410)</f>
        <v>7.6940999999999997</v>
      </c>
      <c r="N410" s="126">
        <f>H410*J410*V410/M410</f>
        <v>0</v>
      </c>
      <c r="O410" s="127">
        <f>N410 / AA773</f>
        <v>0</v>
      </c>
      <c r="P410" s="301">
        <f>N410 / AA850</f>
        <v>0</v>
      </c>
      <c r="Q410" s="128">
        <f>IF(J410=0,0,G410*J410*V410/M410)</f>
        <v>0</v>
      </c>
      <c r="R410" s="129">
        <f>Q410 / AA773*100</f>
        <v>0</v>
      </c>
      <c r="S410" s="312">
        <f>Q410 / AA850*100</f>
        <v>0</v>
      </c>
      <c r="T410" s="129">
        <f>IF(S410&lt;0,R410,0)</f>
        <v>0</v>
      </c>
      <c r="U410" s="312">
        <f>IF(S410&gt;0,R410,0)</f>
        <v>0</v>
      </c>
      <c r="V410" s="120">
        <f>IF(EXACT(D410,UPPER(D410)),1,0.01)/X410</f>
        <v>1</v>
      </c>
      <c r="W410" s="120">
        <v>0</v>
      </c>
      <c r="X410" s="120">
        <v>1</v>
      </c>
      <c r="Y410" s="127">
        <f>IF(AND(S410&lt;0,O410&gt;0),O410,0)</f>
        <v>0</v>
      </c>
      <c r="Z410" s="127">
        <f>IF(AND(S410&gt;0,O410&gt;0),O410,0)</f>
        <v>0</v>
      </c>
      <c r="AA410" s="94"/>
      <c r="AB410" s="130">
        <f>_xll.BDH(C410,$AB$11,$D$1,$D$1)</f>
        <v>5.86</v>
      </c>
      <c r="AC410" s="130">
        <f>IF(OR(OR(F410="#N/A N/A",F410="#N/A Real Time"),OR(AB410="#N/A N/A",AB410="#N/A Real Time")),0,  F410 - AB410)</f>
        <v>8.9999999999999858E-2</v>
      </c>
      <c r="AD410" s="177">
        <f>IF(OR(AB410=0,AB410="#N/A N/A"),0,AC410 / AB410*100)</f>
        <v>1.5358361774744003</v>
      </c>
      <c r="AE410" s="132">
        <v>0</v>
      </c>
      <c r="AF410" s="133">
        <f>IF(D410 = D850,1,_xll.BDP(K410,$AF$11)*L410)</f>
        <v>7.6022999999999996</v>
      </c>
      <c r="AG410" s="134">
        <f>AC410*AE410*V410/AF410 / AI773</f>
        <v>0</v>
      </c>
      <c r="AH410" s="328">
        <f>AC410*AE410*V410/AF410 / AI850</f>
        <v>0</v>
      </c>
      <c r="AI410" s="77"/>
      <c r="AJ410" s="73"/>
      <c r="AK410" s="65"/>
    </row>
    <row r="411" spans="1:37" s="30" customFormat="1" ht="12" customHeight="1" x14ac:dyDescent="0.2">
      <c r="A411" s="102" t="s">
        <v>538</v>
      </c>
      <c r="B411" s="102"/>
      <c r="C411" s="102"/>
      <c r="D411" s="102"/>
      <c r="E411" s="102" t="s">
        <v>539</v>
      </c>
      <c r="F411" s="136"/>
      <c r="G411" s="136"/>
      <c r="H411" s="137"/>
      <c r="I411" s="138"/>
      <c r="J411" s="139"/>
      <c r="K411" s="102"/>
      <c r="L411" s="102"/>
      <c r="M411" s="289"/>
      <c r="N411" s="158">
        <f t="shared" ref="N411:U411" si="205" xml:space="preserve"> SUM(N409:N410)</f>
        <v>0</v>
      </c>
      <c r="O411" s="140">
        <f t="shared" si="205"/>
        <v>0</v>
      </c>
      <c r="P411" s="302">
        <f t="shared" si="205"/>
        <v>0</v>
      </c>
      <c r="Q411" s="141">
        <f t="shared" si="205"/>
        <v>0</v>
      </c>
      <c r="R411" s="142">
        <f t="shared" si="205"/>
        <v>0</v>
      </c>
      <c r="S411" s="313">
        <f t="shared" si="205"/>
        <v>0</v>
      </c>
      <c r="T411" s="142">
        <f t="shared" si="205"/>
        <v>0</v>
      </c>
      <c r="U411" s="313">
        <f t="shared" si="205"/>
        <v>0</v>
      </c>
      <c r="V411" s="102"/>
      <c r="W411" s="102"/>
      <c r="X411" s="102"/>
      <c r="Y411" s="143">
        <f xml:space="preserve"> SUM(Y409:Y410)</f>
        <v>0</v>
      </c>
      <c r="Z411" s="143">
        <f xml:space="preserve"> SUM(Z409:Z410)</f>
        <v>0</v>
      </c>
      <c r="AA411" s="102"/>
      <c r="AB411" s="144"/>
      <c r="AC411" s="144"/>
      <c r="AD411" s="178"/>
      <c r="AE411" s="145"/>
      <c r="AF411" s="146"/>
      <c r="AG411" s="147">
        <f xml:space="preserve"> SUM(AG409:AG410)</f>
        <v>0</v>
      </c>
      <c r="AH411" s="329">
        <f xml:space="preserve"> SUM(AH409:AH410)</f>
        <v>0</v>
      </c>
      <c r="AI411" s="208"/>
      <c r="AJ411" s="73"/>
      <c r="AK411" s="65"/>
    </row>
    <row r="412" spans="1:37" s="30" customFormat="1" ht="12" customHeight="1" x14ac:dyDescent="0.2">
      <c r="B412" s="32"/>
      <c r="C412" s="51"/>
      <c r="F412" s="38"/>
      <c r="G412" s="38"/>
      <c r="H412" s="39"/>
      <c r="I412" s="42"/>
      <c r="J412" s="18"/>
      <c r="K412" s="32"/>
      <c r="L412" s="32"/>
      <c r="M412" s="290"/>
      <c r="N412" s="99"/>
      <c r="O412" s="57"/>
      <c r="P412" s="303"/>
      <c r="Q412" s="40"/>
      <c r="R412" s="44"/>
      <c r="S412" s="318"/>
      <c r="T412" s="100"/>
      <c r="U412" s="325"/>
      <c r="V412" s="24"/>
      <c r="Y412" s="53"/>
      <c r="Z412" s="53"/>
      <c r="AA412" s="74"/>
      <c r="AB412" s="68"/>
      <c r="AC412" s="67"/>
      <c r="AD412" s="60"/>
      <c r="AE412" s="59"/>
      <c r="AF412" s="61"/>
      <c r="AG412" s="72"/>
      <c r="AH412" s="327"/>
      <c r="AI412" s="77"/>
      <c r="AJ412" s="73"/>
      <c r="AK412" s="65"/>
    </row>
    <row r="413" spans="1:37" s="30" customFormat="1" ht="12" customHeight="1" x14ac:dyDescent="0.2">
      <c r="B413" s="120"/>
      <c r="C413" s="120" t="s">
        <v>645</v>
      </c>
      <c r="D413" s="120" t="str">
        <f>_xll.BDP(C413,$D$11)</f>
        <v>GBP</v>
      </c>
      <c r="E413" s="120" t="str">
        <f>_xll.BDP(C413,$E$11)</f>
        <v>FTSE 100 IDX FUT  Sep18</v>
      </c>
      <c r="F413" s="121">
        <f>_xll.BDP(C413,$F$11)</f>
        <v>7424</v>
      </c>
      <c r="G413" s="121">
        <f>_xll.BDP(C413,$G$11)</f>
        <v>7493</v>
      </c>
      <c r="H413" s="122">
        <f t="shared" ref="H413:H445" si="206">IF(OR(OR(G413="#N/A N/A",G413="#N/A Real Time"),OR(F413="#N/A N/A",F413="#N/A Real Time")),0,  G413 - F413)</f>
        <v>69</v>
      </c>
      <c r="I413" s="123">
        <f t="shared" ref="I413:I445" si="207">IF(OR(F413=0,F413="#N/A N/A"),0,H413 / F413*100)</f>
        <v>0.92941810344827591</v>
      </c>
      <c r="J413" s="124">
        <v>0</v>
      </c>
      <c r="K413" s="120" t="str">
        <f>CONCATENATE(D850,D413, " Curncy")</f>
        <v>EURGBP Curncy</v>
      </c>
      <c r="L413" s="120">
        <f>IF(D413 = D850,1,_xll.BDP(K413,$L$11))</f>
        <v>1</v>
      </c>
      <c r="M413" s="288">
        <f>IF(D413 = D850,1,_xll.BDP(K413,$M$11)*L413)</f>
        <v>0.90110000000000001</v>
      </c>
      <c r="N413" s="126">
        <f t="shared" ref="N413:N445" si="208">H413*J413*V413/M413</f>
        <v>0</v>
      </c>
      <c r="O413" s="127">
        <f>N413 / AA773</f>
        <v>0</v>
      </c>
      <c r="P413" s="301">
        <f>N413 / AA850</f>
        <v>0</v>
      </c>
      <c r="Q413" s="128">
        <f t="shared" ref="Q413:Q445" si="209">IF(J413=0,0,G413*J413*V413/M413)</f>
        <v>0</v>
      </c>
      <c r="R413" s="129">
        <f>Q413 / AA773*100</f>
        <v>0</v>
      </c>
      <c r="S413" s="312">
        <f>Q413 / AA850*100</f>
        <v>0</v>
      </c>
      <c r="T413" s="129">
        <f t="shared" ref="T413:T445" si="210">IF(S413&lt;0,R413,0)</f>
        <v>0</v>
      </c>
      <c r="U413" s="312">
        <f t="shared" ref="U413:U445" si="211">IF(S413&gt;0,R413,0)</f>
        <v>0</v>
      </c>
      <c r="V413" s="120">
        <f t="shared" ref="V413:V445" si="212">IF(EXACT(D413,UPPER(D413)),1,0.01)/X413</f>
        <v>1</v>
      </c>
      <c r="W413" s="120">
        <v>3</v>
      </c>
      <c r="X413" s="120">
        <v>1</v>
      </c>
      <c r="Y413" s="127">
        <f t="shared" ref="Y413:Y445" si="213">IF(AND(S413&lt;0,O413&gt;0),O413,0)</f>
        <v>0</v>
      </c>
      <c r="Z413" s="127">
        <f t="shared" ref="Z413:Z445" si="214">IF(AND(S413&gt;0,O413&gt;0),O413,0)</f>
        <v>0</v>
      </c>
      <c r="AA413" s="74"/>
      <c r="AB413" s="130">
        <f>_xll.BDH(C413,$AB$11,$D$1,$D$1)</f>
        <v>7628</v>
      </c>
      <c r="AC413" s="130">
        <f t="shared" ref="AC413:AC445" si="215">IF(OR(OR(F413="#N/A N/A",F413="#N/A Real Time"),OR(AB413="#N/A N/A",AB413="#N/A Real Time")),0,  F413 - AB413)</f>
        <v>-204</v>
      </c>
      <c r="AD413" s="177">
        <f t="shared" ref="AD413:AD445" si="216">IF(OR(AB413=0,AB413="#N/A N/A"),0,AC413 / AB413*100)</f>
        <v>-2.6743576297850029</v>
      </c>
      <c r="AE413" s="132">
        <v>0</v>
      </c>
      <c r="AF413" s="133">
        <f>IF(D413 = D850,1,_xll.BDP(K413,$AF$11)*L413)</f>
        <v>0.89554</v>
      </c>
      <c r="AG413" s="134">
        <f>AC413*AE413*V413/AF413 / AI773</f>
        <v>0</v>
      </c>
      <c r="AH413" s="328">
        <f>AC413*AE413*V413/AF413 / AI850</f>
        <v>0</v>
      </c>
      <c r="AI413" s="77"/>
      <c r="AJ413" s="73"/>
      <c r="AK413" s="65"/>
    </row>
    <row r="414" spans="1:37" s="30" customFormat="1" ht="12" customHeight="1" x14ac:dyDescent="0.2">
      <c r="B414" s="120"/>
      <c r="C414" s="120" t="s">
        <v>646</v>
      </c>
      <c r="D414" s="120" t="str">
        <f>_xll.BDP(C414,$D$11)</f>
        <v>GBP</v>
      </c>
      <c r="E414" s="120" t="str">
        <f>_xll.BDP(C414,$E$11)</f>
        <v>FTSE 250 Index FU Sep18</v>
      </c>
      <c r="F414" s="121">
        <f>_xll.BDP(C414,$F$11)</f>
        <v>20637.5</v>
      </c>
      <c r="G414" s="121">
        <f>_xll.BDP(C414,$G$11)</f>
        <v>20675.5</v>
      </c>
      <c r="H414" s="122">
        <f t="shared" si="206"/>
        <v>38</v>
      </c>
      <c r="I414" s="123">
        <f t="shared" si="207"/>
        <v>0.18413082980012113</v>
      </c>
      <c r="J414" s="124">
        <v>0</v>
      </c>
      <c r="K414" s="120" t="str">
        <f>CONCATENATE(D850,D414, " Curncy")</f>
        <v>EURGBP Curncy</v>
      </c>
      <c r="L414" s="120">
        <f>IF(D414 = D850,1,_xll.BDP(K414,$L$11))</f>
        <v>1</v>
      </c>
      <c r="M414" s="288">
        <f>IF(D414 = D850,1,_xll.BDP(K414,$M$11)*L414)</f>
        <v>0.90110000000000001</v>
      </c>
      <c r="N414" s="126">
        <f t="shared" si="208"/>
        <v>0</v>
      </c>
      <c r="O414" s="127">
        <f>N414 / AA773</f>
        <v>0</v>
      </c>
      <c r="P414" s="301">
        <f>N414 / AA850</f>
        <v>0</v>
      </c>
      <c r="Q414" s="128">
        <f t="shared" si="209"/>
        <v>0</v>
      </c>
      <c r="R414" s="129">
        <f>Q414 / AA773*100</f>
        <v>0</v>
      </c>
      <c r="S414" s="312">
        <f>Q414 / AA850*100</f>
        <v>0</v>
      </c>
      <c r="T414" s="129">
        <f t="shared" si="210"/>
        <v>0</v>
      </c>
      <c r="U414" s="312">
        <f t="shared" si="211"/>
        <v>0</v>
      </c>
      <c r="V414" s="120">
        <f t="shared" si="212"/>
        <v>1</v>
      </c>
      <c r="W414" s="120">
        <v>3</v>
      </c>
      <c r="X414" s="120">
        <v>1</v>
      </c>
      <c r="Y414" s="127">
        <f t="shared" si="213"/>
        <v>0</v>
      </c>
      <c r="Z414" s="127">
        <f t="shared" si="214"/>
        <v>0</v>
      </c>
      <c r="AA414" s="74"/>
      <c r="AB414" s="130">
        <f>_xll.BDH(C414,$AB$11,$D$1,$D$1)</f>
        <v>20498.5</v>
      </c>
      <c r="AC414" s="130">
        <f t="shared" si="215"/>
        <v>139</v>
      </c>
      <c r="AD414" s="177">
        <f t="shared" si="216"/>
        <v>0.67809839744371547</v>
      </c>
      <c r="AE414" s="132">
        <v>0</v>
      </c>
      <c r="AF414" s="133">
        <f>IF(D414 = D850,1,_xll.BDP(K414,$AF$11)*L414)</f>
        <v>0.89554</v>
      </c>
      <c r="AG414" s="134">
        <f>AC414*AE414*V414/AF414 / AI773</f>
        <v>0</v>
      </c>
      <c r="AH414" s="328">
        <f>AC414*AE414*V414/AF414 / AI850</f>
        <v>0</v>
      </c>
      <c r="AI414" s="77"/>
      <c r="AJ414" s="73"/>
      <c r="AK414" s="65"/>
    </row>
    <row r="415" spans="1:37" s="30" customFormat="1" ht="12" customHeight="1" x14ac:dyDescent="0.2">
      <c r="B415" s="120">
        <v>10212</v>
      </c>
      <c r="C415" s="120" t="s">
        <v>1107</v>
      </c>
      <c r="D415" s="120" t="str">
        <f>_xll.BDP(C415,$D$11)</f>
        <v>GBp</v>
      </c>
      <c r="E415" s="120" t="s">
        <v>1228</v>
      </c>
      <c r="F415" s="121">
        <f>_xll.BDP(C415,$F$11)</f>
        <v>896.4</v>
      </c>
      <c r="G415" s="121">
        <f>_xll.BDP(C415,$G$11)</f>
        <v>908.2</v>
      </c>
      <c r="H415" s="122">
        <f t="shared" si="206"/>
        <v>11.800000000000068</v>
      </c>
      <c r="I415" s="123">
        <f t="shared" si="207"/>
        <v>1.3163766175814444</v>
      </c>
      <c r="J415" s="124">
        <v>0</v>
      </c>
      <c r="K415" s="120" t="str">
        <f>CONCATENATE(D850,D415, " Curncy")</f>
        <v>EURGBp Curncy</v>
      </c>
      <c r="L415" s="120">
        <f>IF(D415 = D850,1,_xll.BDP(K415,$L$11))</f>
        <v>1</v>
      </c>
      <c r="M415" s="288">
        <f>IF(D415 = D850,1,_xll.BDP(K415,$M$11)*L415)</f>
        <v>0.90110000000000001</v>
      </c>
      <c r="N415" s="126">
        <f t="shared" si="208"/>
        <v>0</v>
      </c>
      <c r="O415" s="127">
        <f>N415 / AA773</f>
        <v>0</v>
      </c>
      <c r="P415" s="301">
        <f>N415 / AA850</f>
        <v>0</v>
      </c>
      <c r="Q415" s="128">
        <f t="shared" si="209"/>
        <v>0</v>
      </c>
      <c r="R415" s="129">
        <f>Q415 / AA773*100</f>
        <v>0</v>
      </c>
      <c r="S415" s="312">
        <f>Q415 / AA850*100</f>
        <v>0</v>
      </c>
      <c r="T415" s="129">
        <f t="shared" si="210"/>
        <v>0</v>
      </c>
      <c r="U415" s="312">
        <f t="shared" si="211"/>
        <v>0</v>
      </c>
      <c r="V415" s="120">
        <f t="shared" si="212"/>
        <v>0.01</v>
      </c>
      <c r="W415" s="120">
        <v>0</v>
      </c>
      <c r="X415" s="120">
        <v>1</v>
      </c>
      <c r="Y415" s="127">
        <f t="shared" si="213"/>
        <v>0</v>
      </c>
      <c r="Z415" s="127">
        <f t="shared" si="214"/>
        <v>0</v>
      </c>
      <c r="AA415" s="74"/>
      <c r="AB415" s="130">
        <f>_xll.BDH(C415,$AB$11,$D$1,$D$1)</f>
        <v>946</v>
      </c>
      <c r="AC415" s="130">
        <f t="shared" si="215"/>
        <v>-49.600000000000023</v>
      </c>
      <c r="AD415" s="177">
        <f t="shared" si="216"/>
        <v>-5.2431289640591991</v>
      </c>
      <c r="AE415" s="132">
        <v>0</v>
      </c>
      <c r="AF415" s="133">
        <f>IF(D415 = D850,1,_xll.BDP(K415,$AF$11)*L415)</f>
        <v>0.89554</v>
      </c>
      <c r="AG415" s="134">
        <f>AC415*AE415*V415/AF415 / AI773</f>
        <v>0</v>
      </c>
      <c r="AH415" s="328">
        <f>AC415*AE415*V415/AF415 / AI850</f>
        <v>0</v>
      </c>
      <c r="AI415" s="77"/>
      <c r="AJ415" s="73"/>
      <c r="AK415" s="65"/>
    </row>
    <row r="416" spans="1:37" s="30" customFormat="1" ht="12" customHeight="1" x14ac:dyDescent="0.2">
      <c r="B416" s="120">
        <v>19456</v>
      </c>
      <c r="C416" s="120" t="s">
        <v>125</v>
      </c>
      <c r="D416" s="120" t="str">
        <f>_xll.BDP(C416,$D$11)</f>
        <v>GBp</v>
      </c>
      <c r="E416" s="120" t="s">
        <v>459</v>
      </c>
      <c r="F416" s="121">
        <f>_xll.BDP(C416,$F$11)</f>
        <v>1516</v>
      </c>
      <c r="G416" s="121">
        <f>_xll.BDP(C416,$G$11)</f>
        <v>1561</v>
      </c>
      <c r="H416" s="122">
        <f t="shared" si="206"/>
        <v>45</v>
      </c>
      <c r="I416" s="123">
        <f t="shared" si="207"/>
        <v>2.9683377308707124</v>
      </c>
      <c r="J416" s="124">
        <v>90000</v>
      </c>
      <c r="K416" s="120" t="str">
        <f>CONCATENATE(D850,D416, " Curncy")</f>
        <v>EURGBp Curncy</v>
      </c>
      <c r="L416" s="120">
        <f>IF(D416 = D850,1,_xll.BDP(K416,$L$11))</f>
        <v>1</v>
      </c>
      <c r="M416" s="288">
        <f>IF(D416 = D850,1,_xll.BDP(K416,$M$11)*L416)</f>
        <v>0.90110000000000001</v>
      </c>
      <c r="N416" s="126">
        <f t="shared" si="208"/>
        <v>44945.06714016202</v>
      </c>
      <c r="O416" s="127">
        <f>N416 / AA773</f>
        <v>2.3627234660635981E-4</v>
      </c>
      <c r="P416" s="301">
        <f>N416 / AA850</f>
        <v>2.1886702911072263E-4</v>
      </c>
      <c r="Q416" s="128">
        <f t="shared" si="209"/>
        <v>1559094.4401287315</v>
      </c>
      <c r="R416" s="129">
        <f>Q416 / AA773*100</f>
        <v>0.81960251789450589</v>
      </c>
      <c r="S416" s="312">
        <f>Q416 / AA850*100</f>
        <v>0.7592254054263069</v>
      </c>
      <c r="T416" s="129">
        <f t="shared" si="210"/>
        <v>0</v>
      </c>
      <c r="U416" s="312">
        <f t="shared" si="211"/>
        <v>0.81960251789450589</v>
      </c>
      <c r="V416" s="120">
        <f t="shared" si="212"/>
        <v>0.01</v>
      </c>
      <c r="W416" s="120">
        <v>0</v>
      </c>
      <c r="X416" s="120">
        <v>1</v>
      </c>
      <c r="Y416" s="127">
        <f t="shared" si="213"/>
        <v>0</v>
      </c>
      <c r="Z416" s="127">
        <f t="shared" si="214"/>
        <v>2.3627234660635981E-4</v>
      </c>
      <c r="AA416" s="74"/>
      <c r="AB416" s="130">
        <f>_xll.BDH(C416,$AB$11,$D$1,$D$1)</f>
        <v>1473</v>
      </c>
      <c r="AC416" s="130">
        <f t="shared" si="215"/>
        <v>43</v>
      </c>
      <c r="AD416" s="177">
        <f t="shared" si="216"/>
        <v>2.9192124915139175</v>
      </c>
      <c r="AE416" s="132">
        <v>90000</v>
      </c>
      <c r="AF416" s="133">
        <f>IF(D416 = D850,1,_xll.BDP(K416,$AF$11)*L416)</f>
        <v>0.89554</v>
      </c>
      <c r="AG416" s="134">
        <f>AC416*AE416*V416/AF416 / AI773</f>
        <v>2.2748388056861296E-4</v>
      </c>
      <c r="AH416" s="328">
        <f>AC416*AE416*V416/AF416 / AI850</f>
        <v>2.1071816117750012E-4</v>
      </c>
      <c r="AI416" s="77"/>
      <c r="AJ416" s="73"/>
      <c r="AK416" s="65"/>
    </row>
    <row r="417" spans="1:37" s="30" customFormat="1" ht="12" customHeight="1" x14ac:dyDescent="0.2">
      <c r="B417" s="120">
        <v>7222</v>
      </c>
      <c r="C417" s="120" t="s">
        <v>124</v>
      </c>
      <c r="D417" s="120" t="str">
        <f>_xll.BDP(C417,$D$11)</f>
        <v>GBp</v>
      </c>
      <c r="E417" s="120" t="s">
        <v>460</v>
      </c>
      <c r="F417" s="121">
        <f>_xll.BDP(C417,$F$11)</f>
        <v>110</v>
      </c>
      <c r="G417" s="121">
        <f>_xll.BDP(C417,$G$11)</f>
        <v>109.9</v>
      </c>
      <c r="H417" s="122">
        <f t="shared" si="206"/>
        <v>-9.9999999999994316E-2</v>
      </c>
      <c r="I417" s="123">
        <f t="shared" si="207"/>
        <v>-9.0909090909085735E-2</v>
      </c>
      <c r="J417" s="124">
        <v>1709169</v>
      </c>
      <c r="K417" s="120" t="str">
        <f>CONCATENATE(D850,D417, " Curncy")</f>
        <v>EURGBp Curncy</v>
      </c>
      <c r="L417" s="120">
        <f>IF(D417 = D850,1,_xll.BDP(K417,$L$11))</f>
        <v>1</v>
      </c>
      <c r="M417" s="288">
        <f>IF(D417 = D850,1,_xll.BDP(K417,$M$11)*L417)</f>
        <v>0.90110000000000001</v>
      </c>
      <c r="N417" s="126">
        <f t="shared" si="208"/>
        <v>-1896.7584063920795</v>
      </c>
      <c r="O417" s="127">
        <f>N417 / AA773</f>
        <v>-9.9710955648598144E-6</v>
      </c>
      <c r="P417" s="301">
        <f>N417 / AA850</f>
        <v>-9.2365615130400861E-6</v>
      </c>
      <c r="Q417" s="128">
        <f t="shared" si="209"/>
        <v>2084537.4886250142</v>
      </c>
      <c r="R417" s="129">
        <f>Q417 / AA773*100</f>
        <v>1.0958234025781559</v>
      </c>
      <c r="S417" s="312">
        <f>Q417 / AA850*100</f>
        <v>1.0150981102831631</v>
      </c>
      <c r="T417" s="129">
        <f t="shared" si="210"/>
        <v>0</v>
      </c>
      <c r="U417" s="312">
        <f t="shared" si="211"/>
        <v>1.0958234025781559</v>
      </c>
      <c r="V417" s="120">
        <f t="shared" si="212"/>
        <v>0.01</v>
      </c>
      <c r="W417" s="120">
        <v>0</v>
      </c>
      <c r="X417" s="120">
        <v>1</v>
      </c>
      <c r="Y417" s="127">
        <f t="shared" si="213"/>
        <v>0</v>
      </c>
      <c r="Z417" s="127">
        <f t="shared" si="214"/>
        <v>0</v>
      </c>
      <c r="AA417" s="74"/>
      <c r="AB417" s="130">
        <f>_xll.BDH(C417,$AB$11,$D$1,$D$1)</f>
        <v>122.65</v>
      </c>
      <c r="AC417" s="130">
        <f t="shared" si="215"/>
        <v>-12.650000000000006</v>
      </c>
      <c r="AD417" s="177">
        <f t="shared" si="216"/>
        <v>-10.313901345291484</v>
      </c>
      <c r="AE417" s="132">
        <v>1709169</v>
      </c>
      <c r="AF417" s="133">
        <f>IF(D417 = D850,1,_xll.BDP(K417,$AF$11)*L417)</f>
        <v>0.89554</v>
      </c>
      <c r="AG417" s="134">
        <f>AC417*AE417*V417/AF417 / AI773</f>
        <v>-1.2709111674017658E-3</v>
      </c>
      <c r="AH417" s="328">
        <f>AC417*AE417*V417/AF417 / AI850</f>
        <v>-1.1772441350369699E-3</v>
      </c>
      <c r="AI417" s="77"/>
      <c r="AJ417" s="73"/>
      <c r="AK417" s="65"/>
    </row>
    <row r="418" spans="1:37" s="30" customFormat="1" ht="12" customHeight="1" x14ac:dyDescent="0.2">
      <c r="B418" s="120">
        <v>10244</v>
      </c>
      <c r="C418" s="120" t="s">
        <v>1108</v>
      </c>
      <c r="D418" s="120" t="str">
        <f>_xll.BDP(C418,$D$11)</f>
        <v>GBp</v>
      </c>
      <c r="E418" s="120" t="s">
        <v>1229</v>
      </c>
      <c r="F418" s="121">
        <f>_xll.BDP(C418,$F$11)</f>
        <v>2080</v>
      </c>
      <c r="G418" s="121">
        <f>_xll.BDP(C418,$G$11)</f>
        <v>2115</v>
      </c>
      <c r="H418" s="122">
        <f t="shared" si="206"/>
        <v>35</v>
      </c>
      <c r="I418" s="123">
        <f t="shared" si="207"/>
        <v>1.6826923076923077</v>
      </c>
      <c r="J418" s="124">
        <v>0</v>
      </c>
      <c r="K418" s="120" t="str">
        <f>CONCATENATE(D850,D418, " Curncy")</f>
        <v>EURGBp Curncy</v>
      </c>
      <c r="L418" s="120">
        <f>IF(D418 = D850,1,_xll.BDP(K418,$L$11))</f>
        <v>1</v>
      </c>
      <c r="M418" s="288">
        <f>IF(D418 = D850,1,_xll.BDP(K418,$M$11)*L418)</f>
        <v>0.90110000000000001</v>
      </c>
      <c r="N418" s="126">
        <f t="shared" si="208"/>
        <v>0</v>
      </c>
      <c r="O418" s="127">
        <f>N418 / AA773</f>
        <v>0</v>
      </c>
      <c r="P418" s="301">
        <f>N418 / AA850</f>
        <v>0</v>
      </c>
      <c r="Q418" s="128">
        <f t="shared" si="209"/>
        <v>0</v>
      </c>
      <c r="R418" s="129">
        <f>Q418 / AA773*100</f>
        <v>0</v>
      </c>
      <c r="S418" s="312">
        <f>Q418 / AA850*100</f>
        <v>0</v>
      </c>
      <c r="T418" s="129">
        <f t="shared" si="210"/>
        <v>0</v>
      </c>
      <c r="U418" s="312">
        <f t="shared" si="211"/>
        <v>0</v>
      </c>
      <c r="V418" s="120">
        <f t="shared" si="212"/>
        <v>0.01</v>
      </c>
      <c r="W418" s="120">
        <v>0</v>
      </c>
      <c r="X418" s="120">
        <v>1</v>
      </c>
      <c r="Y418" s="127">
        <f t="shared" si="213"/>
        <v>0</v>
      </c>
      <c r="Z418" s="127">
        <f t="shared" si="214"/>
        <v>0</v>
      </c>
      <c r="AA418" s="74"/>
      <c r="AB418" s="130">
        <f>_xll.BDH(C418,$AB$11,$D$1,$D$1)</f>
        <v>2019</v>
      </c>
      <c r="AC418" s="130">
        <f t="shared" si="215"/>
        <v>61</v>
      </c>
      <c r="AD418" s="177">
        <f t="shared" si="216"/>
        <v>3.0212976721149083</v>
      </c>
      <c r="AE418" s="132">
        <v>0</v>
      </c>
      <c r="AF418" s="133">
        <f>IF(D418 = D850,1,_xll.BDP(K418,$AF$11)*L418)</f>
        <v>0.89554</v>
      </c>
      <c r="AG418" s="134">
        <f>AC418*AE418*V418/AF418 / AI773</f>
        <v>0</v>
      </c>
      <c r="AH418" s="328">
        <f>AC418*AE418*V418/AF418 / AI850</f>
        <v>0</v>
      </c>
      <c r="AI418" s="77"/>
      <c r="AJ418" s="73"/>
      <c r="AK418" s="65"/>
    </row>
    <row r="419" spans="1:37" s="30" customFormat="1" ht="12" customHeight="1" x14ac:dyDescent="0.2">
      <c r="B419" s="120">
        <v>6444</v>
      </c>
      <c r="C419" s="120" t="s">
        <v>1109</v>
      </c>
      <c r="D419" s="120" t="str">
        <f>_xll.BDP(C419,$D$11)</f>
        <v>GBp</v>
      </c>
      <c r="E419" s="120" t="s">
        <v>1230</v>
      </c>
      <c r="F419" s="121">
        <f>_xll.BDP(C419,$F$11)</f>
        <v>838.6</v>
      </c>
      <c r="G419" s="121">
        <f>_xll.BDP(C419,$G$11)</f>
        <v>844</v>
      </c>
      <c r="H419" s="122">
        <f t="shared" si="206"/>
        <v>5.3999999999999773</v>
      </c>
      <c r="I419" s="123">
        <f t="shared" si="207"/>
        <v>0.64393036012401339</v>
      </c>
      <c r="J419" s="124">
        <v>0</v>
      </c>
      <c r="K419" s="120" t="str">
        <f>CONCATENATE(D850,D419, " Curncy")</f>
        <v>EURGBp Curncy</v>
      </c>
      <c r="L419" s="120">
        <f>IF(D419 = D850,1,_xll.BDP(K419,$L$11))</f>
        <v>1</v>
      </c>
      <c r="M419" s="288">
        <f>IF(D419 = D850,1,_xll.BDP(K419,$M$11)*L419)</f>
        <v>0.90110000000000001</v>
      </c>
      <c r="N419" s="126">
        <f t="shared" si="208"/>
        <v>0</v>
      </c>
      <c r="O419" s="127">
        <f>N419 / AA773</f>
        <v>0</v>
      </c>
      <c r="P419" s="301">
        <f>N419 / AA850</f>
        <v>0</v>
      </c>
      <c r="Q419" s="128">
        <f t="shared" si="209"/>
        <v>0</v>
      </c>
      <c r="R419" s="129">
        <f>Q419 / AA773*100</f>
        <v>0</v>
      </c>
      <c r="S419" s="312">
        <f>Q419 / AA850*100</f>
        <v>0</v>
      </c>
      <c r="T419" s="129">
        <f t="shared" si="210"/>
        <v>0</v>
      </c>
      <c r="U419" s="312">
        <f t="shared" si="211"/>
        <v>0</v>
      </c>
      <c r="V419" s="120">
        <f t="shared" si="212"/>
        <v>0.01</v>
      </c>
      <c r="W419" s="120">
        <v>0</v>
      </c>
      <c r="X419" s="120">
        <v>1</v>
      </c>
      <c r="Y419" s="127">
        <f t="shared" si="213"/>
        <v>0</v>
      </c>
      <c r="Z419" s="127">
        <f t="shared" si="214"/>
        <v>0</v>
      </c>
      <c r="AA419" s="74"/>
      <c r="AB419" s="130">
        <f>_xll.BDH(C419,$AB$11,$D$1,$D$1)</f>
        <v>835</v>
      </c>
      <c r="AC419" s="130">
        <f t="shared" si="215"/>
        <v>3.6000000000000227</v>
      </c>
      <c r="AD419" s="177">
        <f t="shared" si="216"/>
        <v>0.43113772455090088</v>
      </c>
      <c r="AE419" s="132">
        <v>0</v>
      </c>
      <c r="AF419" s="133">
        <f>IF(D419 = D850,1,_xll.BDP(K419,$AF$11)*L419)</f>
        <v>0.89554</v>
      </c>
      <c r="AG419" s="134">
        <f>AC419*AE419*V419/AF419 / AI773</f>
        <v>0</v>
      </c>
      <c r="AH419" s="328">
        <f>AC419*AE419*V419/AF419 / AI850</f>
        <v>0</v>
      </c>
      <c r="AI419" s="77"/>
      <c r="AJ419" s="73"/>
      <c r="AK419" s="65"/>
    </row>
    <row r="420" spans="1:37" s="30" customFormat="1" ht="12" customHeight="1" x14ac:dyDescent="0.2">
      <c r="B420" s="120">
        <v>21307</v>
      </c>
      <c r="C420" s="120" t="s">
        <v>123</v>
      </c>
      <c r="D420" s="120" t="str">
        <f>_xll.BDP(C420,$D$11)</f>
        <v>GBp</v>
      </c>
      <c r="E420" s="120" t="s">
        <v>369</v>
      </c>
      <c r="F420" s="121">
        <f>_xll.BDP(C420,$F$11)</f>
        <v>26</v>
      </c>
      <c r="G420" s="121">
        <f>_xll.BDP(C420,$G$11)</f>
        <v>26</v>
      </c>
      <c r="H420" s="122">
        <f t="shared" si="206"/>
        <v>0</v>
      </c>
      <c r="I420" s="123">
        <f t="shared" si="207"/>
        <v>0</v>
      </c>
      <c r="J420" s="124">
        <v>1800000</v>
      </c>
      <c r="K420" s="120" t="str">
        <f>CONCATENATE(D850,D420, " Curncy")</f>
        <v>EURGBp Curncy</v>
      </c>
      <c r="L420" s="120">
        <f>IF(D420 = D850,1,_xll.BDP(K420,$L$11))</f>
        <v>1</v>
      </c>
      <c r="M420" s="288">
        <f>IF(D420 = D850,1,_xll.BDP(K420,$M$11)*L420)</f>
        <v>0.90110000000000001</v>
      </c>
      <c r="N420" s="126">
        <f t="shared" si="208"/>
        <v>0</v>
      </c>
      <c r="O420" s="127">
        <f>N420 / AA773</f>
        <v>0</v>
      </c>
      <c r="P420" s="301">
        <f>N420 / AA850</f>
        <v>0</v>
      </c>
      <c r="Q420" s="128">
        <f t="shared" si="209"/>
        <v>519365.2202863167</v>
      </c>
      <c r="R420" s="129">
        <f>Q420 / AA773*100</f>
        <v>0.27302582274512688</v>
      </c>
      <c r="S420" s="312">
        <f>Q420 / AA850*100</f>
        <v>0.25291301141683509</v>
      </c>
      <c r="T420" s="129">
        <f t="shared" si="210"/>
        <v>0</v>
      </c>
      <c r="U420" s="312">
        <f t="shared" si="211"/>
        <v>0.27302582274512688</v>
      </c>
      <c r="V420" s="120">
        <f t="shared" si="212"/>
        <v>0.01</v>
      </c>
      <c r="W420" s="120">
        <v>0</v>
      </c>
      <c r="X420" s="120">
        <v>1</v>
      </c>
      <c r="Y420" s="127">
        <f t="shared" si="213"/>
        <v>0</v>
      </c>
      <c r="Z420" s="127">
        <f t="shared" si="214"/>
        <v>0</v>
      </c>
      <c r="AA420" s="74"/>
      <c r="AB420" s="130">
        <f>_xll.BDH(C420,$AB$11,$D$1,$D$1)</f>
        <v>26.5</v>
      </c>
      <c r="AC420" s="130">
        <f t="shared" si="215"/>
        <v>-0.5</v>
      </c>
      <c r="AD420" s="177">
        <f t="shared" si="216"/>
        <v>-1.8867924528301887</v>
      </c>
      <c r="AE420" s="132">
        <v>1800000</v>
      </c>
      <c r="AF420" s="133">
        <f>IF(D420 = D850,1,_xll.BDP(K420,$AF$11)*L420)</f>
        <v>0.89554</v>
      </c>
      <c r="AG420" s="134">
        <f>AC420*AE420*V420/AF420 / AI773</f>
        <v>-5.2903228039212315E-5</v>
      </c>
      <c r="AH420" s="328">
        <f>AC420*AE420*V420/AF420 / AI850</f>
        <v>-4.900422352965119E-5</v>
      </c>
      <c r="AI420" s="77"/>
      <c r="AJ420" s="73"/>
      <c r="AK420" s="65"/>
    </row>
    <row r="421" spans="1:37" s="30" customFormat="1" ht="12" customHeight="1" x14ac:dyDescent="0.2">
      <c r="B421" s="120">
        <v>6019</v>
      </c>
      <c r="C421" s="120" t="s">
        <v>122</v>
      </c>
      <c r="D421" s="120" t="str">
        <f>_xll.BDP(C421,$D$11)</f>
        <v>GBp</v>
      </c>
      <c r="E421" s="120" t="s">
        <v>461</v>
      </c>
      <c r="F421" s="121">
        <f>_xll.BDP(C421,$F$11)</f>
        <v>1541.6</v>
      </c>
      <c r="G421" s="121">
        <f>_xll.BDP(C421,$G$11)</f>
        <v>1568.8</v>
      </c>
      <c r="H421" s="122">
        <f t="shared" si="206"/>
        <v>27.200000000000045</v>
      </c>
      <c r="I421" s="123">
        <f t="shared" si="207"/>
        <v>1.7644006227296345</v>
      </c>
      <c r="J421" s="124">
        <v>-108000</v>
      </c>
      <c r="K421" s="120" t="str">
        <f>CONCATENATE(D850,D421, " Curncy")</f>
        <v>EURGBp Curncy</v>
      </c>
      <c r="L421" s="120">
        <f>IF(D421 = D850,1,_xll.BDP(K421,$L$11))</f>
        <v>1</v>
      </c>
      <c r="M421" s="288">
        <f>IF(D421 = D850,1,_xll.BDP(K421,$M$11)*L421)</f>
        <v>0.90110000000000001</v>
      </c>
      <c r="N421" s="126">
        <f t="shared" si="208"/>
        <v>-32600.155365664243</v>
      </c>
      <c r="O421" s="127">
        <f>N421 / AA773</f>
        <v>-1.7137620873847995E-4</v>
      </c>
      <c r="P421" s="301">
        <f>N421 / AA850</f>
        <v>-1.5875155178164444E-4</v>
      </c>
      <c r="Q421" s="128">
        <f t="shared" si="209"/>
        <v>-1880261.9021196316</v>
      </c>
      <c r="R421" s="129">
        <f>Q421 / AA773*100</f>
        <v>-0.98843748628281958</v>
      </c>
      <c r="S421" s="312">
        <f>Q421 / AA850*100</f>
        <v>-0.9156229207170713</v>
      </c>
      <c r="T421" s="129">
        <f t="shared" si="210"/>
        <v>-0.98843748628281958</v>
      </c>
      <c r="U421" s="312">
        <f t="shared" si="211"/>
        <v>0</v>
      </c>
      <c r="V421" s="120">
        <f t="shared" si="212"/>
        <v>0.01</v>
      </c>
      <c r="W421" s="120">
        <v>0</v>
      </c>
      <c r="X421" s="120">
        <v>1</v>
      </c>
      <c r="Y421" s="127">
        <f t="shared" si="213"/>
        <v>0</v>
      </c>
      <c r="Z421" s="127">
        <f t="shared" si="214"/>
        <v>0</v>
      </c>
      <c r="AA421" s="74"/>
      <c r="AB421" s="130">
        <f>_xll.BDH(C421,$AB$11,$D$1,$D$1)</f>
        <v>1680.4</v>
      </c>
      <c r="AC421" s="130">
        <f t="shared" si="215"/>
        <v>-138.80000000000018</v>
      </c>
      <c r="AD421" s="177">
        <f t="shared" si="216"/>
        <v>-8.2599381099738256</v>
      </c>
      <c r="AE421" s="132">
        <v>0</v>
      </c>
      <c r="AF421" s="133">
        <f>IF(D421 = D850,1,_xll.BDP(K421,$AF$11)*L421)</f>
        <v>0.89554</v>
      </c>
      <c r="AG421" s="134">
        <f>AC421*AE421*V421/AF421 / AI773</f>
        <v>0</v>
      </c>
      <c r="AH421" s="328">
        <f>AC421*AE421*V421/AF421 / AI850</f>
        <v>0</v>
      </c>
      <c r="AI421" s="77"/>
      <c r="AJ421" s="73"/>
      <c r="AK421" s="65"/>
    </row>
    <row r="422" spans="1:37" s="30" customFormat="1" ht="12" customHeight="1" x14ac:dyDescent="0.2">
      <c r="B422" s="120">
        <v>6408</v>
      </c>
      <c r="C422" s="120" t="s">
        <v>121</v>
      </c>
      <c r="D422" s="120" t="str">
        <f>_xll.BDP(C422,$D$11)</f>
        <v>GBp</v>
      </c>
      <c r="E422" s="120" t="s">
        <v>462</v>
      </c>
      <c r="F422" s="121">
        <f>_xll.BDP(C422,$F$11)</f>
        <v>805.6</v>
      </c>
      <c r="G422" s="121">
        <f>_xll.BDP(C422,$G$11)</f>
        <v>813.4</v>
      </c>
      <c r="H422" s="122">
        <f t="shared" si="206"/>
        <v>7.7999999999999545</v>
      </c>
      <c r="I422" s="123">
        <f t="shared" si="207"/>
        <v>0.96822244289969639</v>
      </c>
      <c r="J422" s="124">
        <v>-160000</v>
      </c>
      <c r="K422" s="120" t="str">
        <f>CONCATENATE(D850,D422, " Curncy")</f>
        <v>EURGBp Curncy</v>
      </c>
      <c r="L422" s="120">
        <f>IF(D422 = D850,1,_xll.BDP(K422,$L$11))</f>
        <v>1</v>
      </c>
      <c r="M422" s="288">
        <f>IF(D422 = D850,1,_xll.BDP(K422,$M$11)*L422)</f>
        <v>0.90110000000000001</v>
      </c>
      <c r="N422" s="126">
        <f t="shared" si="208"/>
        <v>-13849.739207635032</v>
      </c>
      <c r="O422" s="127">
        <f>N422 / AA773</f>
        <v>-7.2806886065366757E-5</v>
      </c>
      <c r="P422" s="301">
        <f>N422 / AA850</f>
        <v>-6.7443469711155629E-5</v>
      </c>
      <c r="Q422" s="128">
        <f t="shared" si="209"/>
        <v>-1444279.214293641</v>
      </c>
      <c r="R422" s="129">
        <f>Q422 / AA773*100</f>
        <v>-0.75924514263550846</v>
      </c>
      <c r="S422" s="312">
        <f>Q422 / AA850*100</f>
        <v>-0.70331433670582433</v>
      </c>
      <c r="T422" s="129">
        <f t="shared" si="210"/>
        <v>-0.75924514263550846</v>
      </c>
      <c r="U422" s="312">
        <f t="shared" si="211"/>
        <v>0</v>
      </c>
      <c r="V422" s="120">
        <f t="shared" si="212"/>
        <v>0.01</v>
      </c>
      <c r="W422" s="120">
        <v>0</v>
      </c>
      <c r="X422" s="120">
        <v>1</v>
      </c>
      <c r="Y422" s="127">
        <f t="shared" si="213"/>
        <v>0</v>
      </c>
      <c r="Z422" s="127">
        <f t="shared" si="214"/>
        <v>0</v>
      </c>
      <c r="AA422" s="74"/>
      <c r="AB422" s="130">
        <f>_xll.BDH(C422,$AB$11,$D$1,$D$1)</f>
        <v>952.8</v>
      </c>
      <c r="AC422" s="130">
        <f t="shared" si="215"/>
        <v>-147.19999999999993</v>
      </c>
      <c r="AD422" s="177">
        <f t="shared" si="216"/>
        <v>-15.449202350965569</v>
      </c>
      <c r="AE422" s="132">
        <v>-160000</v>
      </c>
      <c r="AF422" s="133">
        <f>IF(D422 = D850,1,_xll.BDP(K422,$AF$11)*L422)</f>
        <v>0.89554</v>
      </c>
      <c r="AG422" s="134">
        <f>AC422*AE422*V422/AF422 / AI773</f>
        <v>1.3844186964216975E-3</v>
      </c>
      <c r="AH422" s="328">
        <f>AC422*AE422*V422/AF422 / AI850</f>
        <v>1.2823860806337158E-3</v>
      </c>
      <c r="AI422" s="77"/>
      <c r="AJ422" s="73"/>
      <c r="AK422" s="65"/>
    </row>
    <row r="423" spans="1:37" s="30" customFormat="1" ht="12" customHeight="1" x14ac:dyDescent="0.2">
      <c r="A423" s="212"/>
      <c r="B423" s="212">
        <v>19463</v>
      </c>
      <c r="C423" s="212" t="s">
        <v>1533</v>
      </c>
      <c r="D423" s="212" t="str">
        <f>_xll.BDP(C423,$D$11)</f>
        <v>GBp</v>
      </c>
      <c r="E423" s="212" t="s">
        <v>1534</v>
      </c>
      <c r="F423" s="214">
        <f>_xll.BDP(C423,$F$11)</f>
        <v>251</v>
      </c>
      <c r="G423" s="214">
        <f>_xll.BDP(C423,$G$11)</f>
        <v>243</v>
      </c>
      <c r="H423" s="215">
        <f>IF(OR(OR(G423="#N/A N/A",G423="#N/A Real Time"),OR(F423="#N/A N/A",F423="#N/A Real Time")),0,  G423 - F423)</f>
        <v>-8</v>
      </c>
      <c r="I423" s="216">
        <f>IF(OR(F423=0,F423="#N/A N/A"),0,H423 / F423*100)</f>
        <v>-3.1872509960159361</v>
      </c>
      <c r="J423" s="217">
        <v>653000</v>
      </c>
      <c r="K423" s="212" t="str">
        <f>CONCATENATE(D850,D423, " Curncy")</f>
        <v>EURGBp Curncy</v>
      </c>
      <c r="L423" s="212">
        <f>IF(D423 = D850,1,_xll.BDP(K423,$L$11))</f>
        <v>1</v>
      </c>
      <c r="M423" s="291">
        <f>IF(D423 = D850,1,_xll.BDP(K423,$M$11)*L423)</f>
        <v>0.90110000000000001</v>
      </c>
      <c r="N423" s="218">
        <f>H423*J423*V423/M423</f>
        <v>-57973.587837088002</v>
      </c>
      <c r="O423" s="219">
        <f>N423 / AA773</f>
        <v>-3.0476215769669721E-4</v>
      </c>
      <c r="P423" s="304">
        <f>N423 / AA850</f>
        <v>-2.8231144693195438E-4</v>
      </c>
      <c r="Q423" s="220">
        <f>IF(J423=0,0,G423*J423*V423/M423)</f>
        <v>1760947.7305515481</v>
      </c>
      <c r="R423" s="221">
        <f>Q423 / AA773*100</f>
        <v>0.9257150540037179</v>
      </c>
      <c r="S423" s="314">
        <f>Q423 / AA850*100</f>
        <v>0.85752102005581132</v>
      </c>
      <c r="T423" s="221">
        <f>IF(S423&lt;0,R423,0)</f>
        <v>0</v>
      </c>
      <c r="U423" s="314">
        <f>IF(S423&gt;0,R423,0)</f>
        <v>0.9257150540037179</v>
      </c>
      <c r="V423" s="212">
        <f>IF(EXACT(D423,UPPER(D423)),1,0.01)/X423</f>
        <v>0.01</v>
      </c>
      <c r="W423" s="212">
        <v>0</v>
      </c>
      <c r="X423" s="212">
        <v>1</v>
      </c>
      <c r="Y423" s="219">
        <f>IF(AND(S423&lt;0,O423&gt;0),O423,0)</f>
        <v>0</v>
      </c>
      <c r="Z423" s="219">
        <f>IF(AND(S423&gt;0,O423&gt;0),O423,0)</f>
        <v>0</v>
      </c>
      <c r="AA423" s="222"/>
      <c r="AB423" s="223">
        <f>_xll.BDH(C423,$AB$11,$D$1,$D$1)</f>
        <v>243</v>
      </c>
      <c r="AC423" s="223">
        <f>IF(OR(OR(F423="#N/A N/A",F423="#N/A Real Time"),OR(AB423="#N/A N/A",AB423="#N/A Real Time")),0,  F423 - AB423)</f>
        <v>8</v>
      </c>
      <c r="AD423" s="224">
        <f>IF(OR(AB423=0,AB423="#N/A N/A"),0,AC423 / AB423*100)</f>
        <v>3.2921810699588478</v>
      </c>
      <c r="AE423" s="225">
        <v>653000</v>
      </c>
      <c r="AF423" s="226">
        <f>IF(D423 = D850,1,_xll.BDP(K423,$AF$11)*L423)</f>
        <v>0.89554</v>
      </c>
      <c r="AG423" s="227">
        <f>AC423*AE423*V423/AF423 / AI773</f>
        <v>3.0707384808538349E-4</v>
      </c>
      <c r="AH423" s="330">
        <f>AC423*AE423*V423/AF423 / AI850</f>
        <v>2.8444229302099759E-4</v>
      </c>
      <c r="AI423" s="228"/>
      <c r="AJ423" s="73"/>
      <c r="AK423" s="65"/>
    </row>
    <row r="424" spans="1:37" s="30" customFormat="1" ht="12" customHeight="1" x14ac:dyDescent="0.2">
      <c r="B424" s="120">
        <v>10264</v>
      </c>
      <c r="C424" s="120" t="s">
        <v>120</v>
      </c>
      <c r="D424" s="120" t="str">
        <f>_xll.BDP(C424,$D$11)</f>
        <v>GBp</v>
      </c>
      <c r="E424" s="120" t="s">
        <v>1535</v>
      </c>
      <c r="F424" s="121">
        <f>_xll.BDP(C424,$F$11)</f>
        <v>355.6</v>
      </c>
      <c r="G424" s="121">
        <f>_xll.BDP(C424,$G$11)</f>
        <v>358.2</v>
      </c>
      <c r="H424" s="122">
        <f t="shared" si="206"/>
        <v>2.5999999999999659</v>
      </c>
      <c r="I424" s="123">
        <f t="shared" si="207"/>
        <v>0.73115860517434361</v>
      </c>
      <c r="J424" s="124">
        <v>-2283944</v>
      </c>
      <c r="K424" s="120" t="str">
        <f>CONCATENATE(D850,D424, " Curncy")</f>
        <v>EURGBp Curncy</v>
      </c>
      <c r="L424" s="120">
        <f>IF(D424 = D850,1,_xll.BDP(K424,$L$11))</f>
        <v>1</v>
      </c>
      <c r="M424" s="288">
        <f>IF(D424 = D850,1,_xll.BDP(K424,$M$11)*L424)</f>
        <v>0.90110000000000001</v>
      </c>
      <c r="N424" s="126">
        <f t="shared" si="208"/>
        <v>-65900.059926755319</v>
      </c>
      <c r="O424" s="127">
        <f>N424 / AA773</f>
        <v>-3.4643093872432663E-4</v>
      </c>
      <c r="P424" s="301">
        <f>N424 / AA850</f>
        <v>-3.2091064163744688E-4</v>
      </c>
      <c r="Q424" s="128">
        <f t="shared" si="209"/>
        <v>-9079000.5637554098</v>
      </c>
      <c r="R424" s="129">
        <f>Q424 / AA773*100</f>
        <v>-4.7727523942713628</v>
      </c>
      <c r="S424" s="312">
        <f>Q424 / AA850*100</f>
        <v>-4.4211612244051919</v>
      </c>
      <c r="T424" s="129">
        <f t="shared" si="210"/>
        <v>-4.7727523942713628</v>
      </c>
      <c r="U424" s="312">
        <f t="shared" si="211"/>
        <v>0</v>
      </c>
      <c r="V424" s="120">
        <f t="shared" si="212"/>
        <v>0.01</v>
      </c>
      <c r="W424" s="120">
        <v>0</v>
      </c>
      <c r="X424" s="120">
        <v>1</v>
      </c>
      <c r="Y424" s="127">
        <f t="shared" si="213"/>
        <v>0</v>
      </c>
      <c r="Z424" s="127">
        <f t="shared" si="214"/>
        <v>0</v>
      </c>
      <c r="AA424" s="74"/>
      <c r="AB424" s="130">
        <f>_xll.BDH(C424,$AB$11,$D$1,$D$1)</f>
        <v>337.6</v>
      </c>
      <c r="AC424" s="130">
        <f t="shared" si="215"/>
        <v>18</v>
      </c>
      <c r="AD424" s="177">
        <f t="shared" si="216"/>
        <v>5.3317535545023693</v>
      </c>
      <c r="AE424" s="132">
        <v>-2283944</v>
      </c>
      <c r="AF424" s="133">
        <f>IF(D424 = D850,1,_xll.BDP(K424,$AF$11)*L424)</f>
        <v>0.89554</v>
      </c>
      <c r="AG424" s="134">
        <f>AC424*AE424*V424/AF424 / AI773</f>
        <v>-2.4165602052158147E-3</v>
      </c>
      <c r="AH424" s="328">
        <f>AC424*AE424*V424/AF424 / AI850</f>
        <v>-2.2384580461041132E-3</v>
      </c>
      <c r="AI424" s="77"/>
      <c r="AJ424" s="73"/>
      <c r="AK424" s="65"/>
    </row>
    <row r="425" spans="1:37" s="30" customFormat="1" ht="12" customHeight="1" x14ac:dyDescent="0.2">
      <c r="B425" s="120">
        <v>8447</v>
      </c>
      <c r="C425" s="120" t="s">
        <v>1110</v>
      </c>
      <c r="D425" s="120" t="str">
        <f>_xll.BDP(C425,$D$11)</f>
        <v>GBp</v>
      </c>
      <c r="E425" s="120" t="s">
        <v>1231</v>
      </c>
      <c r="F425" s="121">
        <f>_xll.BDP(C425,$F$11)</f>
        <v>2362</v>
      </c>
      <c r="G425" s="121">
        <f>_xll.BDP(C425,$G$11)</f>
        <v>2398</v>
      </c>
      <c r="H425" s="122">
        <f t="shared" si="206"/>
        <v>36</v>
      </c>
      <c r="I425" s="123">
        <f t="shared" si="207"/>
        <v>1.5241320914479255</v>
      </c>
      <c r="J425" s="124">
        <v>0</v>
      </c>
      <c r="K425" s="120" t="str">
        <f>CONCATENATE(D850,D425, " Curncy")</f>
        <v>EURGBp Curncy</v>
      </c>
      <c r="L425" s="120">
        <f>IF(D425 = D850,1,_xll.BDP(K425,$L$11))</f>
        <v>1</v>
      </c>
      <c r="M425" s="288">
        <f>IF(D425 = D850,1,_xll.BDP(K425,$M$11)*L425)</f>
        <v>0.90110000000000001</v>
      </c>
      <c r="N425" s="126">
        <f t="shared" si="208"/>
        <v>0</v>
      </c>
      <c r="O425" s="127">
        <f>N425 / AA773</f>
        <v>0</v>
      </c>
      <c r="P425" s="301">
        <f>N425 / AA850</f>
        <v>0</v>
      </c>
      <c r="Q425" s="128">
        <f t="shared" si="209"/>
        <v>0</v>
      </c>
      <c r="R425" s="129">
        <f>Q425 / AA773*100</f>
        <v>0</v>
      </c>
      <c r="S425" s="312">
        <f>Q425 / AA850*100</f>
        <v>0</v>
      </c>
      <c r="T425" s="129">
        <f t="shared" si="210"/>
        <v>0</v>
      </c>
      <c r="U425" s="312">
        <f t="shared" si="211"/>
        <v>0</v>
      </c>
      <c r="V425" s="120">
        <f t="shared" si="212"/>
        <v>0.01</v>
      </c>
      <c r="W425" s="120">
        <v>0</v>
      </c>
      <c r="X425" s="120">
        <v>1</v>
      </c>
      <c r="Y425" s="127">
        <f t="shared" si="213"/>
        <v>0</v>
      </c>
      <c r="Z425" s="127">
        <f t="shared" si="214"/>
        <v>0</v>
      </c>
      <c r="AA425" s="74"/>
      <c r="AB425" s="130">
        <f>_xll.BDH(C425,$AB$11,$D$1,$D$1)</f>
        <v>2392</v>
      </c>
      <c r="AC425" s="130">
        <f t="shared" si="215"/>
        <v>-30</v>
      </c>
      <c r="AD425" s="177">
        <f t="shared" si="216"/>
        <v>-1.254180602006689</v>
      </c>
      <c r="AE425" s="132">
        <v>0</v>
      </c>
      <c r="AF425" s="133">
        <f>IF(D425 = D850,1,_xll.BDP(K425,$AF$11)*L425)</f>
        <v>0.89554</v>
      </c>
      <c r="AG425" s="134">
        <f>AC425*AE425*V425/AF425 / AI773</f>
        <v>0</v>
      </c>
      <c r="AH425" s="328">
        <f>AC425*AE425*V425/AF425 / AI850</f>
        <v>0</v>
      </c>
      <c r="AI425" s="77"/>
      <c r="AJ425" s="73"/>
      <c r="AK425" s="65"/>
    </row>
    <row r="426" spans="1:37" s="30" customFormat="1" ht="12" customHeight="1" x14ac:dyDescent="0.2">
      <c r="B426" s="120">
        <v>7274</v>
      </c>
      <c r="C426" s="120" t="s">
        <v>1111</v>
      </c>
      <c r="D426" s="120" t="str">
        <f>_xll.BDP(C426,$D$11)</f>
        <v>GBp</v>
      </c>
      <c r="E426" s="120" t="s">
        <v>1232</v>
      </c>
      <c r="F426" s="121">
        <f>_xll.BDP(C426,$F$11)</f>
        <v>2289</v>
      </c>
      <c r="G426" s="121">
        <f>_xll.BDP(C426,$G$11)</f>
        <v>2286</v>
      </c>
      <c r="H426" s="122">
        <f t="shared" si="206"/>
        <v>-3</v>
      </c>
      <c r="I426" s="123">
        <f t="shared" si="207"/>
        <v>-0.13106159895150721</v>
      </c>
      <c r="J426" s="124">
        <v>0</v>
      </c>
      <c r="K426" s="120" t="str">
        <f>CONCATENATE(D850,D426, " Curncy")</f>
        <v>EURGBp Curncy</v>
      </c>
      <c r="L426" s="120">
        <f>IF(D426 = D850,1,_xll.BDP(K426,$L$11))</f>
        <v>1</v>
      </c>
      <c r="M426" s="288">
        <f>IF(D426 = D850,1,_xll.BDP(K426,$M$11)*L426)</f>
        <v>0.90110000000000001</v>
      </c>
      <c r="N426" s="126">
        <f t="shared" si="208"/>
        <v>0</v>
      </c>
      <c r="O426" s="127">
        <f>N426 / AA773</f>
        <v>0</v>
      </c>
      <c r="P426" s="301">
        <f>N426 / AA850</f>
        <v>0</v>
      </c>
      <c r="Q426" s="128">
        <f t="shared" si="209"/>
        <v>0</v>
      </c>
      <c r="R426" s="129">
        <f>Q426 / AA773*100</f>
        <v>0</v>
      </c>
      <c r="S426" s="312">
        <f>Q426 / AA850*100</f>
        <v>0</v>
      </c>
      <c r="T426" s="129">
        <f t="shared" si="210"/>
        <v>0</v>
      </c>
      <c r="U426" s="312">
        <f t="shared" si="211"/>
        <v>0</v>
      </c>
      <c r="V426" s="120">
        <f t="shared" si="212"/>
        <v>0.01</v>
      </c>
      <c r="W426" s="120">
        <v>0</v>
      </c>
      <c r="X426" s="120">
        <v>1</v>
      </c>
      <c r="Y426" s="127">
        <f t="shared" si="213"/>
        <v>0</v>
      </c>
      <c r="Z426" s="127">
        <f t="shared" si="214"/>
        <v>0</v>
      </c>
      <c r="AA426" s="74"/>
      <c r="AB426" s="130">
        <f>_xll.BDH(C426,$AB$11,$D$1,$D$1)</f>
        <v>2396</v>
      </c>
      <c r="AC426" s="130">
        <f t="shared" si="215"/>
        <v>-107</v>
      </c>
      <c r="AD426" s="177">
        <f t="shared" si="216"/>
        <v>-4.4657762938230388</v>
      </c>
      <c r="AE426" s="132">
        <v>0</v>
      </c>
      <c r="AF426" s="133">
        <f>IF(D426 = D850,1,_xll.BDP(K426,$AF$11)*L426)</f>
        <v>0.89554</v>
      </c>
      <c r="AG426" s="134">
        <f>AC426*AE426*V426/AF426 / AI773</f>
        <v>0</v>
      </c>
      <c r="AH426" s="328">
        <f>AC426*AE426*V426/AF426 / AI850</f>
        <v>0</v>
      </c>
      <c r="AI426" s="77"/>
      <c r="AJ426" s="73"/>
      <c r="AK426" s="65"/>
    </row>
    <row r="427" spans="1:37" s="30" customFormat="1" ht="12" customHeight="1" x14ac:dyDescent="0.2">
      <c r="B427" s="120">
        <v>6034</v>
      </c>
      <c r="C427" s="120" t="s">
        <v>1112</v>
      </c>
      <c r="D427" s="120" t="str">
        <f>_xll.BDP(C427,$D$11)</f>
        <v>GBp</v>
      </c>
      <c r="E427" s="120" t="s">
        <v>1233</v>
      </c>
      <c r="F427" s="121">
        <f>_xll.BDP(C427,$F$11)</f>
        <v>5795</v>
      </c>
      <c r="G427" s="121">
        <f>_xll.BDP(C427,$G$11)</f>
        <v>5867</v>
      </c>
      <c r="H427" s="122">
        <f t="shared" si="206"/>
        <v>72</v>
      </c>
      <c r="I427" s="123">
        <f t="shared" si="207"/>
        <v>1.2424503882657463</v>
      </c>
      <c r="J427" s="124">
        <v>0</v>
      </c>
      <c r="K427" s="120" t="str">
        <f>CONCATENATE(D850,D427, " Curncy")</f>
        <v>EURGBp Curncy</v>
      </c>
      <c r="L427" s="120">
        <f>IF(D427 = D850,1,_xll.BDP(K427,$L$11))</f>
        <v>1</v>
      </c>
      <c r="M427" s="288">
        <f>IF(D427 = D850,1,_xll.BDP(K427,$M$11)*L427)</f>
        <v>0.90110000000000001</v>
      </c>
      <c r="N427" s="126">
        <f t="shared" si="208"/>
        <v>0</v>
      </c>
      <c r="O427" s="127">
        <f>N427 / AA773</f>
        <v>0</v>
      </c>
      <c r="P427" s="301">
        <f>N427 / AA850</f>
        <v>0</v>
      </c>
      <c r="Q427" s="128">
        <f t="shared" si="209"/>
        <v>0</v>
      </c>
      <c r="R427" s="129">
        <f>Q427 / AA773*100</f>
        <v>0</v>
      </c>
      <c r="S427" s="312">
        <f>Q427 / AA850*100</f>
        <v>0</v>
      </c>
      <c r="T427" s="129">
        <f t="shared" si="210"/>
        <v>0</v>
      </c>
      <c r="U427" s="312">
        <f t="shared" si="211"/>
        <v>0</v>
      </c>
      <c r="V427" s="120">
        <f t="shared" si="212"/>
        <v>0.01</v>
      </c>
      <c r="W427" s="120">
        <v>0</v>
      </c>
      <c r="X427" s="120">
        <v>1</v>
      </c>
      <c r="Y427" s="127">
        <f t="shared" si="213"/>
        <v>0</v>
      </c>
      <c r="Z427" s="127">
        <f t="shared" si="214"/>
        <v>0</v>
      </c>
      <c r="AA427" s="74"/>
      <c r="AB427" s="130">
        <f>_xll.BDH(C427,$AB$11,$D$1,$D$1)</f>
        <v>6052</v>
      </c>
      <c r="AC427" s="130">
        <f t="shared" si="215"/>
        <v>-257</v>
      </c>
      <c r="AD427" s="177">
        <f t="shared" si="216"/>
        <v>-4.246530072703238</v>
      </c>
      <c r="AE427" s="132">
        <v>0</v>
      </c>
      <c r="AF427" s="133">
        <f>IF(D427 = D850,1,_xll.BDP(K427,$AF$11)*L427)</f>
        <v>0.89554</v>
      </c>
      <c r="AG427" s="134">
        <f>AC427*AE427*V427/AF427 / AI773</f>
        <v>0</v>
      </c>
      <c r="AH427" s="328">
        <f>AC427*AE427*V427/AF427 / AI850</f>
        <v>0</v>
      </c>
      <c r="AI427" s="77"/>
      <c r="AJ427" s="73"/>
      <c r="AK427" s="65"/>
    </row>
    <row r="428" spans="1:37" s="30" customFormat="1" ht="12" customHeight="1" x14ac:dyDescent="0.2">
      <c r="B428" s="120">
        <v>22425</v>
      </c>
      <c r="C428" s="120" t="s">
        <v>119</v>
      </c>
      <c r="D428" s="120" t="str">
        <f>_xll.BDP(C428,$D$11)</f>
        <v>GBp</v>
      </c>
      <c r="E428" s="120" t="s">
        <v>463</v>
      </c>
      <c r="F428" s="121">
        <f>_xll.BDP(C428,$F$11)</f>
        <v>449.1</v>
      </c>
      <c r="G428" s="121">
        <f>_xll.BDP(C428,$G$11)</f>
        <v>451.7</v>
      </c>
      <c r="H428" s="122">
        <f t="shared" si="206"/>
        <v>2.5999999999999659</v>
      </c>
      <c r="I428" s="123">
        <f t="shared" si="207"/>
        <v>0.5789356490759221</v>
      </c>
      <c r="J428" s="124">
        <v>-1317000</v>
      </c>
      <c r="K428" s="120" t="str">
        <f>CONCATENATE(D850,D428, " Curncy")</f>
        <v>EURGBp Curncy</v>
      </c>
      <c r="L428" s="120">
        <f>IF(D428 = D850,1,_xll.BDP(K428,$L$11))</f>
        <v>1</v>
      </c>
      <c r="M428" s="288">
        <f>IF(D428 = D850,1,_xll.BDP(K428,$M$11)*L428)</f>
        <v>0.90110000000000001</v>
      </c>
      <c r="N428" s="126">
        <f t="shared" si="208"/>
        <v>-38000.221950948348</v>
      </c>
      <c r="O428" s="127">
        <f>N428 / AA773</f>
        <v>-1.9976389364184861E-4</v>
      </c>
      <c r="P428" s="301">
        <f>N428 / AA850</f>
        <v>-1.8504802001998192E-4</v>
      </c>
      <c r="Q428" s="128">
        <f t="shared" si="209"/>
        <v>-6601807.790478304</v>
      </c>
      <c r="R428" s="129">
        <f>Q428 / AA773*100</f>
        <v>-3.4705134906932376</v>
      </c>
      <c r="S428" s="312">
        <f>Q428 / AA850*100</f>
        <v>-3.214853486270266</v>
      </c>
      <c r="T428" s="129">
        <f t="shared" si="210"/>
        <v>-3.4705134906932376</v>
      </c>
      <c r="U428" s="312">
        <f t="shared" si="211"/>
        <v>0</v>
      </c>
      <c r="V428" s="120">
        <f t="shared" si="212"/>
        <v>0.01</v>
      </c>
      <c r="W428" s="120">
        <v>0</v>
      </c>
      <c r="X428" s="120">
        <v>1</v>
      </c>
      <c r="Y428" s="127">
        <f t="shared" si="213"/>
        <v>0</v>
      </c>
      <c r="Z428" s="127">
        <f t="shared" si="214"/>
        <v>0</v>
      </c>
      <c r="AA428" s="74"/>
      <c r="AB428" s="130">
        <f>_xll.BDH(C428,$AB$11,$D$1,$D$1)</f>
        <v>438</v>
      </c>
      <c r="AC428" s="130">
        <f t="shared" si="215"/>
        <v>11.100000000000023</v>
      </c>
      <c r="AD428" s="177">
        <f t="shared" si="216"/>
        <v>2.534246575342471</v>
      </c>
      <c r="AE428" s="132">
        <v>-1317000</v>
      </c>
      <c r="AF428" s="133">
        <f>IF(D428 = D850,1,_xll.BDP(K428,$AF$11)*L428)</f>
        <v>0.89554</v>
      </c>
      <c r="AG428" s="134">
        <f>AC428*AE428*V428/AF428 / AI773</f>
        <v>-8.5930713304092736E-4</v>
      </c>
      <c r="AH428" s="328">
        <f>AC428*AE428*V428/AF428 / AI850</f>
        <v>-7.9597560279212587E-4</v>
      </c>
      <c r="AI428" s="77"/>
      <c r="AJ428" s="73"/>
      <c r="AK428" s="65"/>
    </row>
    <row r="429" spans="1:37" s="30" customFormat="1" ht="12" customHeight="1" x14ac:dyDescent="0.2">
      <c r="B429" s="120">
        <v>5985</v>
      </c>
      <c r="C429" s="120" t="s">
        <v>1113</v>
      </c>
      <c r="D429" s="120" t="str">
        <f>_xll.BDP(C429,$D$11)</f>
        <v>GBp</v>
      </c>
      <c r="E429" s="120" t="s">
        <v>1234</v>
      </c>
      <c r="F429" s="121">
        <f>_xll.BDP(C429,$F$11)</f>
        <v>485</v>
      </c>
      <c r="G429" s="121">
        <f>_xll.BDP(C429,$G$11)</f>
        <v>491.8</v>
      </c>
      <c r="H429" s="122">
        <f t="shared" si="206"/>
        <v>6.8000000000000114</v>
      </c>
      <c r="I429" s="123">
        <f t="shared" si="207"/>
        <v>1.4020618556701054</v>
      </c>
      <c r="J429" s="124">
        <v>0</v>
      </c>
      <c r="K429" s="120" t="str">
        <f>CONCATENATE(D850,D429, " Curncy")</f>
        <v>EURGBp Curncy</v>
      </c>
      <c r="L429" s="120">
        <f>IF(D429 = D850,1,_xll.BDP(K429,$L$11))</f>
        <v>1</v>
      </c>
      <c r="M429" s="288">
        <f>IF(D429 = D850,1,_xll.BDP(K429,$M$11)*L429)</f>
        <v>0.90110000000000001</v>
      </c>
      <c r="N429" s="126">
        <f t="shared" si="208"/>
        <v>0</v>
      </c>
      <c r="O429" s="127">
        <f>N429 / AA773</f>
        <v>0</v>
      </c>
      <c r="P429" s="301">
        <f>N429 / AA850</f>
        <v>0</v>
      </c>
      <c r="Q429" s="128">
        <f t="shared" si="209"/>
        <v>0</v>
      </c>
      <c r="R429" s="129">
        <f>Q429 / AA773*100</f>
        <v>0</v>
      </c>
      <c r="S429" s="312">
        <f>Q429 / AA850*100</f>
        <v>0</v>
      </c>
      <c r="T429" s="129">
        <f t="shared" si="210"/>
        <v>0</v>
      </c>
      <c r="U429" s="312">
        <f t="shared" si="211"/>
        <v>0</v>
      </c>
      <c r="V429" s="120">
        <f t="shared" si="212"/>
        <v>0.01</v>
      </c>
      <c r="W429" s="120">
        <v>0</v>
      </c>
      <c r="X429" s="120">
        <v>1</v>
      </c>
      <c r="Y429" s="127">
        <f t="shared" si="213"/>
        <v>0</v>
      </c>
      <c r="Z429" s="127">
        <f t="shared" si="214"/>
        <v>0</v>
      </c>
      <c r="AA429" s="74"/>
      <c r="AB429" s="130">
        <f>_xll.BDH(C429,$AB$11,$D$1,$D$1)</f>
        <v>499.3</v>
      </c>
      <c r="AC429" s="130">
        <f t="shared" si="215"/>
        <v>-14.300000000000011</v>
      </c>
      <c r="AD429" s="177">
        <f t="shared" si="216"/>
        <v>-2.8640096134588444</v>
      </c>
      <c r="AE429" s="132">
        <v>0</v>
      </c>
      <c r="AF429" s="133">
        <f>IF(D429 = D850,1,_xll.BDP(K429,$AF$11)*L429)</f>
        <v>0.89554</v>
      </c>
      <c r="AG429" s="134">
        <f>AC429*AE429*V429/AF429 / AI773</f>
        <v>0</v>
      </c>
      <c r="AH429" s="328">
        <f>AC429*AE429*V429/AF429 / AI850</f>
        <v>0</v>
      </c>
      <c r="AI429" s="77"/>
      <c r="AJ429" s="73"/>
      <c r="AK429" s="65"/>
    </row>
    <row r="430" spans="1:37" s="30" customFormat="1" ht="12" customHeight="1" x14ac:dyDescent="0.2">
      <c r="B430" s="120">
        <v>6286</v>
      </c>
      <c r="C430" s="120" t="s">
        <v>118</v>
      </c>
      <c r="D430" s="120" t="str">
        <f>_xll.BDP(C430,$D$11)</f>
        <v>GBp</v>
      </c>
      <c r="E430" s="120" t="s">
        <v>464</v>
      </c>
      <c r="F430" s="121">
        <f>_xll.BDP(C430,$F$11)</f>
        <v>606</v>
      </c>
      <c r="G430" s="121">
        <f>_xll.BDP(C430,$G$11)</f>
        <v>611</v>
      </c>
      <c r="H430" s="122">
        <f t="shared" si="206"/>
        <v>5</v>
      </c>
      <c r="I430" s="123">
        <f t="shared" si="207"/>
        <v>0.82508250825082496</v>
      </c>
      <c r="J430" s="124">
        <v>30759</v>
      </c>
      <c r="K430" s="120" t="str">
        <f>CONCATENATE(D850,D430, " Curncy")</f>
        <v>EURGBp Curncy</v>
      </c>
      <c r="L430" s="120">
        <f>IF(D430 = D850,1,_xll.BDP(K430,$L$11))</f>
        <v>1</v>
      </c>
      <c r="M430" s="288">
        <f>IF(D430 = D850,1,_xll.BDP(K430,$M$11)*L430)</f>
        <v>0.90110000000000001</v>
      </c>
      <c r="N430" s="126">
        <f t="shared" si="208"/>
        <v>1706.7473088447452</v>
      </c>
      <c r="O430" s="127">
        <f>N430 / AA773</f>
        <v>8.9722235916852124E-6</v>
      </c>
      <c r="P430" s="301">
        <f>N430 / AA850</f>
        <v>8.3112727758231089E-6</v>
      </c>
      <c r="Q430" s="128">
        <f t="shared" si="209"/>
        <v>208564.52114082786</v>
      </c>
      <c r="R430" s="129">
        <f>Q430 / AA773*100</f>
        <v>0.10964057229039328</v>
      </c>
      <c r="S430" s="312">
        <f>Q430 / AA850*100</f>
        <v>0.10156375332055839</v>
      </c>
      <c r="T430" s="129">
        <f t="shared" si="210"/>
        <v>0</v>
      </c>
      <c r="U430" s="312">
        <f t="shared" si="211"/>
        <v>0.10964057229039328</v>
      </c>
      <c r="V430" s="120">
        <f t="shared" si="212"/>
        <v>0.01</v>
      </c>
      <c r="W430" s="120">
        <v>0</v>
      </c>
      <c r="X430" s="120">
        <v>1</v>
      </c>
      <c r="Y430" s="127">
        <f t="shared" si="213"/>
        <v>0</v>
      </c>
      <c r="Z430" s="127">
        <f t="shared" si="214"/>
        <v>8.9722235916852124E-6</v>
      </c>
      <c r="AA430" s="74"/>
      <c r="AB430" s="130">
        <f>_xll.BDH(C430,$AB$11,$D$1,$D$1)</f>
        <v>626.79999999999995</v>
      </c>
      <c r="AC430" s="130">
        <f t="shared" si="215"/>
        <v>-20.799999999999955</v>
      </c>
      <c r="AD430" s="177">
        <f t="shared" si="216"/>
        <v>-3.3184428844926539</v>
      </c>
      <c r="AE430" s="132">
        <v>30759</v>
      </c>
      <c r="AF430" s="133">
        <f>IF(D430 = D850,1,_xll.BDP(K430,$AF$11)*L430)</f>
        <v>0.89554</v>
      </c>
      <c r="AG430" s="134">
        <f>AC430*AE430*V430/AF430 / AI773</f>
        <v>-3.7607564597965623E-5</v>
      </c>
      <c r="AH430" s="328">
        <f>AC430*AE430*V430/AF430 / AI850</f>
        <v>-3.4835861066899539E-5</v>
      </c>
      <c r="AI430" s="77"/>
      <c r="AJ430" s="73"/>
      <c r="AK430" s="65"/>
    </row>
    <row r="431" spans="1:37" s="30" customFormat="1" ht="12" customHeight="1" x14ac:dyDescent="0.2">
      <c r="B431" s="120">
        <v>7458</v>
      </c>
      <c r="C431" s="120" t="s">
        <v>1114</v>
      </c>
      <c r="D431" s="120" t="str">
        <f>_xll.BDP(C431,$D$11)</f>
        <v>GBp</v>
      </c>
      <c r="E431" s="120" t="s">
        <v>1235</v>
      </c>
      <c r="F431" s="121">
        <f>_xll.BDP(C431,$F$11)</f>
        <v>289.7</v>
      </c>
      <c r="G431" s="121">
        <f>_xll.BDP(C431,$G$11)</f>
        <v>290.89999999999998</v>
      </c>
      <c r="H431" s="122">
        <f t="shared" si="206"/>
        <v>1.1999999999999886</v>
      </c>
      <c r="I431" s="123">
        <f t="shared" si="207"/>
        <v>0.41422160856057599</v>
      </c>
      <c r="J431" s="124">
        <v>0</v>
      </c>
      <c r="K431" s="120" t="str">
        <f>CONCATENATE(D850,D431, " Curncy")</f>
        <v>EURGBp Curncy</v>
      </c>
      <c r="L431" s="120">
        <f>IF(D431 = D850,1,_xll.BDP(K431,$L$11))</f>
        <v>1</v>
      </c>
      <c r="M431" s="288">
        <f>IF(D431 = D850,1,_xll.BDP(K431,$M$11)*L431)</f>
        <v>0.90110000000000001</v>
      </c>
      <c r="N431" s="126">
        <f t="shared" si="208"/>
        <v>0</v>
      </c>
      <c r="O431" s="127">
        <f>N431 / AA773</f>
        <v>0</v>
      </c>
      <c r="P431" s="301">
        <f>N431 / AA850</f>
        <v>0</v>
      </c>
      <c r="Q431" s="128">
        <f t="shared" si="209"/>
        <v>0</v>
      </c>
      <c r="R431" s="129">
        <f>Q431 / AA773*100</f>
        <v>0</v>
      </c>
      <c r="S431" s="312">
        <f>Q431 / AA850*100</f>
        <v>0</v>
      </c>
      <c r="T431" s="129">
        <f t="shared" si="210"/>
        <v>0</v>
      </c>
      <c r="U431" s="312">
        <f t="shared" si="211"/>
        <v>0</v>
      </c>
      <c r="V431" s="120">
        <f t="shared" si="212"/>
        <v>0.01</v>
      </c>
      <c r="W431" s="120">
        <v>0</v>
      </c>
      <c r="X431" s="120">
        <v>1</v>
      </c>
      <c r="Y431" s="127">
        <f t="shared" si="213"/>
        <v>0</v>
      </c>
      <c r="Z431" s="127">
        <f t="shared" si="214"/>
        <v>0</v>
      </c>
      <c r="AA431" s="74"/>
      <c r="AB431" s="130">
        <f>_xll.BDH(C431,$AB$11,$D$1,$D$1)</f>
        <v>291.8</v>
      </c>
      <c r="AC431" s="130">
        <f t="shared" si="215"/>
        <v>-2.1000000000000227</v>
      </c>
      <c r="AD431" s="177">
        <f t="shared" si="216"/>
        <v>-0.71967100753941837</v>
      </c>
      <c r="AE431" s="132">
        <v>0</v>
      </c>
      <c r="AF431" s="133">
        <f>IF(D431 = D850,1,_xll.BDP(K431,$AF$11)*L431)</f>
        <v>0.89554</v>
      </c>
      <c r="AG431" s="134">
        <f>AC431*AE431*V431/AF431 / AI773</f>
        <v>0</v>
      </c>
      <c r="AH431" s="328">
        <f>AC431*AE431*V431/AF431 / AI850</f>
        <v>0</v>
      </c>
      <c r="AI431" s="77"/>
      <c r="AJ431" s="73"/>
      <c r="AK431" s="65"/>
    </row>
    <row r="432" spans="1:37" s="30" customFormat="1" ht="12" customHeight="1" x14ac:dyDescent="0.2">
      <c r="B432" s="120">
        <v>2204</v>
      </c>
      <c r="C432" s="120" t="s">
        <v>117</v>
      </c>
      <c r="D432" s="120" t="str">
        <f>_xll.BDP(C432,$D$11)</f>
        <v>GBp</v>
      </c>
      <c r="E432" s="120" t="s">
        <v>465</v>
      </c>
      <c r="F432" s="121">
        <f>_xll.BDP(C432,$F$11)</f>
        <v>175.7</v>
      </c>
      <c r="G432" s="121">
        <f>_xll.BDP(C432,$G$11)</f>
        <v>176.62</v>
      </c>
      <c r="H432" s="122">
        <f t="shared" si="206"/>
        <v>0.92000000000001592</v>
      </c>
      <c r="I432" s="123">
        <f t="shared" si="207"/>
        <v>0.5236198064883415</v>
      </c>
      <c r="J432" s="124">
        <v>1465000</v>
      </c>
      <c r="K432" s="120" t="str">
        <f>CONCATENATE(D850,D432, " Curncy")</f>
        <v>EURGBp Curncy</v>
      </c>
      <c r="L432" s="120">
        <f>IF(D432 = D850,1,_xll.BDP(K432,$L$11))</f>
        <v>1</v>
      </c>
      <c r="M432" s="288">
        <f>IF(D432 = D850,1,_xll.BDP(K432,$M$11)*L432)</f>
        <v>0.90110000000000001</v>
      </c>
      <c r="N432" s="126">
        <f t="shared" si="208"/>
        <v>14957.2744423485</v>
      </c>
      <c r="O432" s="127">
        <f>N432 / AA773</f>
        <v>7.8629103396557357E-5</v>
      </c>
      <c r="P432" s="301">
        <f>N432 / AA850</f>
        <v>7.2836785638379526E-5</v>
      </c>
      <c r="Q432" s="128">
        <f t="shared" si="209"/>
        <v>2871471.5347908111</v>
      </c>
      <c r="R432" s="129">
        <f>Q432 / AA773*100</f>
        <v>1.5095078523804044</v>
      </c>
      <c r="S432" s="312">
        <f>Q432 / AA850*100</f>
        <v>1.3983079434185186</v>
      </c>
      <c r="T432" s="129">
        <f t="shared" si="210"/>
        <v>0</v>
      </c>
      <c r="U432" s="312">
        <f t="shared" si="211"/>
        <v>1.5095078523804044</v>
      </c>
      <c r="V432" s="120">
        <f t="shared" si="212"/>
        <v>0.01</v>
      </c>
      <c r="W432" s="120">
        <v>0</v>
      </c>
      <c r="X432" s="120">
        <v>1</v>
      </c>
      <c r="Y432" s="127">
        <f t="shared" si="213"/>
        <v>0</v>
      </c>
      <c r="Z432" s="127">
        <f t="shared" si="214"/>
        <v>7.8629103396557357E-5</v>
      </c>
      <c r="AA432" s="74"/>
      <c r="AB432" s="130">
        <f>_xll.BDH(C432,$AB$11,$D$1,$D$1)</f>
        <v>184.5</v>
      </c>
      <c r="AC432" s="130">
        <f t="shared" si="215"/>
        <v>-8.8000000000000114</v>
      </c>
      <c r="AD432" s="177">
        <f t="shared" si="216"/>
        <v>-4.7696476964769712</v>
      </c>
      <c r="AE432" s="132">
        <v>1465000</v>
      </c>
      <c r="AF432" s="133">
        <f>IF(D432 = D850,1,_xll.BDP(K432,$AF$11)*L432)</f>
        <v>0.89554</v>
      </c>
      <c r="AG432" s="134">
        <f>AC432*AE432*V432/AF432 / AI773</f>
        <v>-7.5780935097947337E-4</v>
      </c>
      <c r="AH432" s="328">
        <f>AC432*AE432*V432/AF432 / AI850</f>
        <v>-7.0195827749362663E-4</v>
      </c>
      <c r="AI432" s="77"/>
      <c r="AJ432" s="73"/>
      <c r="AK432" s="65"/>
    </row>
    <row r="433" spans="1:37" s="30" customFormat="1" ht="12" customHeight="1" x14ac:dyDescent="0.2">
      <c r="B433" s="120">
        <v>6366</v>
      </c>
      <c r="C433" s="120" t="s">
        <v>116</v>
      </c>
      <c r="D433" s="120" t="str">
        <f>_xll.BDP(C433,$D$11)</f>
        <v>GBp</v>
      </c>
      <c r="E433" s="120" t="s">
        <v>466</v>
      </c>
      <c r="F433" s="121">
        <f>_xll.BDP(C433,$F$11)</f>
        <v>3643</v>
      </c>
      <c r="G433" s="121">
        <f>_xll.BDP(C433,$G$11)</f>
        <v>3672</v>
      </c>
      <c r="H433" s="122">
        <f t="shared" si="206"/>
        <v>29</v>
      </c>
      <c r="I433" s="123">
        <f t="shared" si="207"/>
        <v>0.79604721383475152</v>
      </c>
      <c r="J433" s="124">
        <v>-206517</v>
      </c>
      <c r="K433" s="120" t="str">
        <f>CONCATENATE(D850,D433, " Curncy")</f>
        <v>EURGBp Curncy</v>
      </c>
      <c r="L433" s="120">
        <f>IF(D433 = D850,1,_xll.BDP(K433,$L$11))</f>
        <v>1</v>
      </c>
      <c r="M433" s="288">
        <f>IF(D433 = D850,1,_xll.BDP(K433,$M$11)*L433)</f>
        <v>0.90110000000000001</v>
      </c>
      <c r="N433" s="126">
        <f t="shared" si="208"/>
        <v>-66463.133947397626</v>
      </c>
      <c r="O433" s="127">
        <f>N433 / AA773</f>
        <v>-3.4939097035038586E-4</v>
      </c>
      <c r="P433" s="301">
        <f>N433 / AA850</f>
        <v>-3.2365261858639859E-4</v>
      </c>
      <c r="Q433" s="128">
        <f t="shared" si="209"/>
        <v>-8415607.8570635896</v>
      </c>
      <c r="R433" s="129">
        <f>Q433 / AA773*100</f>
        <v>-4.4240125625055766</v>
      </c>
      <c r="S433" s="312">
        <f>Q433 / AA850*100</f>
        <v>-4.0981117774112263</v>
      </c>
      <c r="T433" s="129">
        <f t="shared" si="210"/>
        <v>-4.4240125625055766</v>
      </c>
      <c r="U433" s="312">
        <f t="shared" si="211"/>
        <v>0</v>
      </c>
      <c r="V433" s="120">
        <f t="shared" si="212"/>
        <v>0.01</v>
      </c>
      <c r="W433" s="120">
        <v>0</v>
      </c>
      <c r="X433" s="120">
        <v>1</v>
      </c>
      <c r="Y433" s="127">
        <f t="shared" si="213"/>
        <v>0</v>
      </c>
      <c r="Z433" s="127">
        <f t="shared" si="214"/>
        <v>0</v>
      </c>
      <c r="AA433" s="74"/>
      <c r="AB433" s="130">
        <f>_xll.BDH(C433,$AB$11,$D$1,$D$1)</f>
        <v>3693</v>
      </c>
      <c r="AC433" s="130">
        <f t="shared" si="215"/>
        <v>-50</v>
      </c>
      <c r="AD433" s="177">
        <f t="shared" si="216"/>
        <v>-1.3539128080151639</v>
      </c>
      <c r="AE433" s="132">
        <v>-183417</v>
      </c>
      <c r="AF433" s="133">
        <f>IF(D433 = D850,1,_xll.BDP(K433,$AF$11)*L433)</f>
        <v>0.89554</v>
      </c>
      <c r="AG433" s="134">
        <f>AC433*AE433*V433/AF433 / AI773</f>
        <v>5.3907507651490029E-4</v>
      </c>
      <c r="AH433" s="328">
        <f>AC433*AE433*V433/AF433 / AI850</f>
        <v>4.9934487039655733E-4</v>
      </c>
      <c r="AI433" s="77"/>
      <c r="AJ433" s="73"/>
      <c r="AK433" s="65"/>
    </row>
    <row r="434" spans="1:37" s="30" customFormat="1" ht="12" customHeight="1" x14ac:dyDescent="0.2">
      <c r="B434" s="120">
        <v>6006</v>
      </c>
      <c r="C434" s="120" t="s">
        <v>1116</v>
      </c>
      <c r="D434" s="120" t="str">
        <f>_xll.BDP(C434,$D$11)</f>
        <v>GBp</v>
      </c>
      <c r="E434" s="120" t="s">
        <v>1237</v>
      </c>
      <c r="F434" s="121">
        <f>_xll.BDP(C434,$F$11)</f>
        <v>1643.8</v>
      </c>
      <c r="G434" s="121">
        <f>_xll.BDP(C434,$G$11)</f>
        <v>1669.8</v>
      </c>
      <c r="H434" s="122">
        <f t="shared" si="206"/>
        <v>26</v>
      </c>
      <c r="I434" s="123">
        <f t="shared" si="207"/>
        <v>1.5817009368536319</v>
      </c>
      <c r="J434" s="124">
        <v>0</v>
      </c>
      <c r="K434" s="120" t="str">
        <f>CONCATENATE(D850,D434, " Curncy")</f>
        <v>EURGBp Curncy</v>
      </c>
      <c r="L434" s="120">
        <f>IF(D434 = D850,1,_xll.BDP(K434,$L$11))</f>
        <v>1</v>
      </c>
      <c r="M434" s="288">
        <f>IF(D434 = D850,1,_xll.BDP(K434,$M$11)*L434)</f>
        <v>0.90110000000000001</v>
      </c>
      <c r="N434" s="126">
        <f t="shared" si="208"/>
        <v>0</v>
      </c>
      <c r="O434" s="127">
        <f>N434 / AA773</f>
        <v>0</v>
      </c>
      <c r="P434" s="301">
        <f>N434 / AA850</f>
        <v>0</v>
      </c>
      <c r="Q434" s="128">
        <f t="shared" si="209"/>
        <v>0</v>
      </c>
      <c r="R434" s="129">
        <f>Q434 / AA773*100</f>
        <v>0</v>
      </c>
      <c r="S434" s="312">
        <f>Q434 / AA850*100</f>
        <v>0</v>
      </c>
      <c r="T434" s="129">
        <f t="shared" si="210"/>
        <v>0</v>
      </c>
      <c r="U434" s="312">
        <f t="shared" si="211"/>
        <v>0</v>
      </c>
      <c r="V434" s="120">
        <f t="shared" si="212"/>
        <v>0.01</v>
      </c>
      <c r="W434" s="120">
        <v>0</v>
      </c>
      <c r="X434" s="120">
        <v>1</v>
      </c>
      <c r="Y434" s="127">
        <f t="shared" si="213"/>
        <v>0</v>
      </c>
      <c r="Z434" s="127">
        <f t="shared" si="214"/>
        <v>0</v>
      </c>
      <c r="AA434" s="74"/>
      <c r="AB434" s="130">
        <f>_xll.BDH(C434,$AB$11,$D$1,$D$1)</f>
        <v>1693.2</v>
      </c>
      <c r="AC434" s="130">
        <f t="shared" si="215"/>
        <v>-49.400000000000091</v>
      </c>
      <c r="AD434" s="177">
        <f t="shared" si="216"/>
        <v>-2.9175525631939574</v>
      </c>
      <c r="AE434" s="132">
        <v>0</v>
      </c>
      <c r="AF434" s="133">
        <f>IF(D434 = D850,1,_xll.BDP(K434,$AF$11)*L434)</f>
        <v>0.89554</v>
      </c>
      <c r="AG434" s="134">
        <f>AC434*AE434*V434/AF434 / AI773</f>
        <v>0</v>
      </c>
      <c r="AH434" s="328">
        <f>AC434*AE434*V434/AF434 / AI850</f>
        <v>0</v>
      </c>
      <c r="AI434" s="77"/>
      <c r="AJ434" s="73"/>
      <c r="AK434" s="65"/>
    </row>
    <row r="435" spans="1:37" s="30" customFormat="1" ht="12" customHeight="1" x14ac:dyDescent="0.2">
      <c r="A435" s="212"/>
      <c r="B435" s="212">
        <v>28354</v>
      </c>
      <c r="C435" s="212"/>
      <c r="D435" s="212" t="s">
        <v>80</v>
      </c>
      <c r="E435" s="212" t="s">
        <v>1536</v>
      </c>
      <c r="F435" s="214">
        <v>5</v>
      </c>
      <c r="G435" s="214">
        <v>5</v>
      </c>
      <c r="H435" s="215">
        <f>IF(OR(OR(G435="#N/A N/A",G435="#N/A Real Time"),OR(F435="#N/A N/A",F435="#N/A Real Time")),0,  G435 - F435)</f>
        <v>0</v>
      </c>
      <c r="I435" s="216">
        <f>IF(OR(F435=0,F435="#N/A N/A"),0,H435 / F435*100)</f>
        <v>0</v>
      </c>
      <c r="J435" s="217">
        <v>318683</v>
      </c>
      <c r="K435" s="212" t="str">
        <f>CONCATENATE(D850,D435, " Curncy")</f>
        <v>EURGBP Curncy</v>
      </c>
      <c r="L435" s="212">
        <f>IF(D435 = D850,1,_xll.BDP(K435,$L$11))</f>
        <v>1</v>
      </c>
      <c r="M435" s="291">
        <f>IF(D435 = D850,1,_xll.BDP(K435,$M$11)*L435)</f>
        <v>0.90110000000000001</v>
      </c>
      <c r="N435" s="218">
        <f>H435*J435*V435/M435</f>
        <v>0</v>
      </c>
      <c r="O435" s="219">
        <f>N435 / AA773</f>
        <v>0</v>
      </c>
      <c r="P435" s="304">
        <f>N435 / AA850</f>
        <v>0</v>
      </c>
      <c r="Q435" s="220">
        <f>IF(J435=0,0,G435*J435*V435/M435)</f>
        <v>1768299.8557318833</v>
      </c>
      <c r="R435" s="221">
        <f>Q435 / AA773*100</f>
        <v>0.92958000288338982</v>
      </c>
      <c r="S435" s="314">
        <f>Q435 / AA850*100</f>
        <v>0.86110125232212864</v>
      </c>
      <c r="T435" s="221">
        <f>IF(S435&lt;0,R435,0)</f>
        <v>0</v>
      </c>
      <c r="U435" s="314">
        <f>IF(S435&gt;0,R435,0)</f>
        <v>0.92958000288338982</v>
      </c>
      <c r="V435" s="212">
        <f>IF(EXACT(D435,UPPER(D435)),1,0.01)/X435</f>
        <v>1</v>
      </c>
      <c r="W435" s="212">
        <v>1</v>
      </c>
      <c r="X435" s="212">
        <v>1</v>
      </c>
      <c r="Y435" s="219">
        <f>IF(AND(S435&lt;0,O435&gt;0),O435,0)</f>
        <v>0</v>
      </c>
      <c r="Z435" s="219">
        <f>IF(AND(S435&gt;0,O435&gt;0),O435,0)</f>
        <v>0</v>
      </c>
      <c r="AA435" s="222"/>
      <c r="AB435" s="223">
        <v>5</v>
      </c>
      <c r="AC435" s="223">
        <f>IF(OR(OR(F435="#N/A N/A",F435="#N/A Real Time"),OR(AB435="#N/A N/A",AB435="#N/A Real Time")),0,  F435 - AB435)</f>
        <v>0</v>
      </c>
      <c r="AD435" s="224">
        <f>IF(OR(AB435=0,AB435="#N/A N/A"),0,AC435 / AB435*100)</f>
        <v>0</v>
      </c>
      <c r="AE435" s="225">
        <v>318683</v>
      </c>
      <c r="AF435" s="226">
        <f>IF(D435 = D850,1,_xll.BDP(K435,$AF$11)*L435)</f>
        <v>0.89554</v>
      </c>
      <c r="AG435" s="227">
        <f>AC435*AE435*V435/AF435 / AI773</f>
        <v>0</v>
      </c>
      <c r="AH435" s="330">
        <f>AC435*AE435*V435/AF435 / AI850</f>
        <v>0</v>
      </c>
      <c r="AI435" s="228"/>
      <c r="AJ435" s="73"/>
      <c r="AK435" s="65"/>
    </row>
    <row r="436" spans="1:37" s="30" customFormat="1" ht="12" customHeight="1" x14ac:dyDescent="0.2">
      <c r="B436" s="120">
        <v>7261</v>
      </c>
      <c r="C436" s="120" t="s">
        <v>499</v>
      </c>
      <c r="D436" s="120" t="str">
        <f>_xll.BDP(C436,$D$11)</f>
        <v>GBp</v>
      </c>
      <c r="E436" s="120" t="s">
        <v>500</v>
      </c>
      <c r="F436" s="121">
        <f>_xll.BDP(C436,$F$11)</f>
        <v>949</v>
      </c>
      <c r="G436" s="121">
        <f>_xll.BDP(C436,$G$11)</f>
        <v>952</v>
      </c>
      <c r="H436" s="122">
        <f t="shared" si="206"/>
        <v>3</v>
      </c>
      <c r="I436" s="123">
        <f t="shared" si="207"/>
        <v>0.31612223393045313</v>
      </c>
      <c r="J436" s="124">
        <v>0</v>
      </c>
      <c r="K436" s="120" t="str">
        <f>CONCATENATE(D850,D436, " Curncy")</f>
        <v>EURGBp Curncy</v>
      </c>
      <c r="L436" s="120">
        <f>IF(D436 = D850,1,_xll.BDP(K436,$L$11))</f>
        <v>1</v>
      </c>
      <c r="M436" s="288">
        <f>IF(D436 = D850,1,_xll.BDP(K436,$M$11)*L436)</f>
        <v>0.90110000000000001</v>
      </c>
      <c r="N436" s="126">
        <f t="shared" si="208"/>
        <v>0</v>
      </c>
      <c r="O436" s="127">
        <f>N436 / AA773</f>
        <v>0</v>
      </c>
      <c r="P436" s="301">
        <f>N436 / AA850</f>
        <v>0</v>
      </c>
      <c r="Q436" s="128">
        <f t="shared" si="209"/>
        <v>0</v>
      </c>
      <c r="R436" s="129">
        <f>Q436 / AA773*100</f>
        <v>0</v>
      </c>
      <c r="S436" s="312">
        <f>Q436 / AA850*100</f>
        <v>0</v>
      </c>
      <c r="T436" s="129">
        <f t="shared" si="210"/>
        <v>0</v>
      </c>
      <c r="U436" s="312">
        <f t="shared" si="211"/>
        <v>0</v>
      </c>
      <c r="V436" s="120">
        <f t="shared" si="212"/>
        <v>0.01</v>
      </c>
      <c r="W436" s="120">
        <v>0</v>
      </c>
      <c r="X436" s="120">
        <v>1</v>
      </c>
      <c r="Y436" s="127">
        <f t="shared" si="213"/>
        <v>0</v>
      </c>
      <c r="Z436" s="127">
        <f t="shared" si="214"/>
        <v>0</v>
      </c>
      <c r="AA436" s="74"/>
      <c r="AB436" s="130">
        <f>_xll.BDH(C436,$AB$11,$D$1,$D$1)</f>
        <v>1000</v>
      </c>
      <c r="AC436" s="130">
        <f t="shared" si="215"/>
        <v>-51</v>
      </c>
      <c r="AD436" s="177">
        <f t="shared" si="216"/>
        <v>-5.0999999999999996</v>
      </c>
      <c r="AE436" s="132">
        <v>0</v>
      </c>
      <c r="AF436" s="133">
        <f>IF(D436 = D850,1,_xll.BDP(K436,$AF$11)*L436)</f>
        <v>0.89554</v>
      </c>
      <c r="AG436" s="134">
        <f>AC436*AE436*V436/AF436 / AI773</f>
        <v>0</v>
      </c>
      <c r="AH436" s="328">
        <f>AC436*AE436*V436/AF436 / AI850</f>
        <v>0</v>
      </c>
      <c r="AI436" s="77"/>
      <c r="AJ436" s="73"/>
      <c r="AK436" s="65"/>
    </row>
    <row r="437" spans="1:37" s="30" customFormat="1" ht="12" customHeight="1" x14ac:dyDescent="0.2">
      <c r="B437" s="120">
        <v>19986</v>
      </c>
      <c r="C437" s="120" t="s">
        <v>1117</v>
      </c>
      <c r="D437" s="120" t="str">
        <f>_xll.BDP(C437,$D$11)</f>
        <v>GBp</v>
      </c>
      <c r="E437" s="120" t="s">
        <v>1238</v>
      </c>
      <c r="F437" s="121">
        <f>_xll.BDP(C437,$F$11)</f>
        <v>177</v>
      </c>
      <c r="G437" s="121">
        <f>_xll.BDP(C437,$G$11)</f>
        <v>179.05</v>
      </c>
      <c r="H437" s="122">
        <f t="shared" si="206"/>
        <v>2.0500000000000114</v>
      </c>
      <c r="I437" s="123">
        <f t="shared" si="207"/>
        <v>1.1581920903954868</v>
      </c>
      <c r="J437" s="124">
        <v>0</v>
      </c>
      <c r="K437" s="120" t="str">
        <f>CONCATENATE(D850,D437, " Curncy")</f>
        <v>EURGBp Curncy</v>
      </c>
      <c r="L437" s="120">
        <f>IF(D437 = D850,1,_xll.BDP(K437,$L$11))</f>
        <v>1</v>
      </c>
      <c r="M437" s="288">
        <f>IF(D437 = D850,1,_xll.BDP(K437,$M$11)*L437)</f>
        <v>0.90110000000000001</v>
      </c>
      <c r="N437" s="126">
        <f t="shared" si="208"/>
        <v>0</v>
      </c>
      <c r="O437" s="127">
        <f>N437 / AA773</f>
        <v>0</v>
      </c>
      <c r="P437" s="301">
        <f>N437 / AA850</f>
        <v>0</v>
      </c>
      <c r="Q437" s="128">
        <f t="shared" si="209"/>
        <v>0</v>
      </c>
      <c r="R437" s="129">
        <f>Q437 / AA773*100</f>
        <v>0</v>
      </c>
      <c r="S437" s="312">
        <f>Q437 / AA850*100</f>
        <v>0</v>
      </c>
      <c r="T437" s="129">
        <f t="shared" si="210"/>
        <v>0</v>
      </c>
      <c r="U437" s="312">
        <f t="shared" si="211"/>
        <v>0</v>
      </c>
      <c r="V437" s="120">
        <f t="shared" si="212"/>
        <v>0.01</v>
      </c>
      <c r="W437" s="120">
        <v>0</v>
      </c>
      <c r="X437" s="120">
        <v>1</v>
      </c>
      <c r="Y437" s="127">
        <f t="shared" si="213"/>
        <v>0</v>
      </c>
      <c r="Z437" s="127">
        <f t="shared" si="214"/>
        <v>0</v>
      </c>
      <c r="AA437" s="74"/>
      <c r="AB437" s="130">
        <f>_xll.BDH(C437,$AB$11,$D$1,$D$1)</f>
        <v>193</v>
      </c>
      <c r="AC437" s="130">
        <f t="shared" si="215"/>
        <v>-16</v>
      </c>
      <c r="AD437" s="177">
        <f t="shared" si="216"/>
        <v>-8.2901554404145088</v>
      </c>
      <c r="AE437" s="132">
        <v>0</v>
      </c>
      <c r="AF437" s="133">
        <f>IF(D437 = D850,1,_xll.BDP(K437,$AF$11)*L437)</f>
        <v>0.89554</v>
      </c>
      <c r="AG437" s="134">
        <f>AC437*AE437*V437/AF437 / AI773</f>
        <v>0</v>
      </c>
      <c r="AH437" s="328">
        <f>AC437*AE437*V437/AF437 / AI850</f>
        <v>0</v>
      </c>
      <c r="AI437" s="77"/>
      <c r="AJ437" s="73"/>
      <c r="AK437" s="65"/>
    </row>
    <row r="438" spans="1:37" s="30" customFormat="1" ht="12" customHeight="1" x14ac:dyDescent="0.2">
      <c r="B438" s="120">
        <v>6009</v>
      </c>
      <c r="C438" s="120" t="s">
        <v>1118</v>
      </c>
      <c r="D438" s="120" t="str">
        <f>_xll.BDP(C438,$D$11)</f>
        <v>GBp</v>
      </c>
      <c r="E438" s="120" t="s">
        <v>1239</v>
      </c>
      <c r="F438" s="121">
        <f>_xll.BDP(C438,$F$11)</f>
        <v>547.29999999999995</v>
      </c>
      <c r="G438" s="121">
        <f>_xll.BDP(C438,$G$11)</f>
        <v>554.1</v>
      </c>
      <c r="H438" s="122">
        <f t="shared" si="206"/>
        <v>6.8000000000000682</v>
      </c>
      <c r="I438" s="123">
        <f t="shared" si="207"/>
        <v>1.2424630001827277</v>
      </c>
      <c r="J438" s="124">
        <v>0</v>
      </c>
      <c r="K438" s="120" t="str">
        <f>CONCATENATE(D850,D438, " Curncy")</f>
        <v>EURGBp Curncy</v>
      </c>
      <c r="L438" s="120">
        <f>IF(D438 = D850,1,_xll.BDP(K438,$L$11))</f>
        <v>1</v>
      </c>
      <c r="M438" s="288">
        <f>IF(D438 = D850,1,_xll.BDP(K438,$M$11)*L438)</f>
        <v>0.90110000000000001</v>
      </c>
      <c r="N438" s="126">
        <f t="shared" si="208"/>
        <v>0</v>
      </c>
      <c r="O438" s="127">
        <f>N438 / AA773</f>
        <v>0</v>
      </c>
      <c r="P438" s="301">
        <f>N438 / AA850</f>
        <v>0</v>
      </c>
      <c r="Q438" s="128">
        <f t="shared" si="209"/>
        <v>0</v>
      </c>
      <c r="R438" s="129">
        <f>Q438 / AA773*100</f>
        <v>0</v>
      </c>
      <c r="S438" s="312">
        <f>Q438 / AA850*100</f>
        <v>0</v>
      </c>
      <c r="T438" s="129">
        <f t="shared" si="210"/>
        <v>0</v>
      </c>
      <c r="U438" s="312">
        <f t="shared" si="211"/>
        <v>0</v>
      </c>
      <c r="V438" s="120">
        <f t="shared" si="212"/>
        <v>0.01</v>
      </c>
      <c r="W438" s="120">
        <v>0</v>
      </c>
      <c r="X438" s="120">
        <v>1</v>
      </c>
      <c r="Y438" s="127">
        <f t="shared" si="213"/>
        <v>0</v>
      </c>
      <c r="Z438" s="127">
        <f t="shared" si="214"/>
        <v>0</v>
      </c>
      <c r="AA438" s="74"/>
      <c r="AB438" s="130">
        <f>_xll.BDH(C438,$AB$11,$D$1,$D$1)</f>
        <v>558.29999999999995</v>
      </c>
      <c r="AC438" s="130">
        <f t="shared" si="215"/>
        <v>-11</v>
      </c>
      <c r="AD438" s="177">
        <f t="shared" si="216"/>
        <v>-1.9702668816048721</v>
      </c>
      <c r="AE438" s="132">
        <v>0</v>
      </c>
      <c r="AF438" s="133">
        <f>IF(D438 = D850,1,_xll.BDP(K438,$AF$11)*L438)</f>
        <v>0.89554</v>
      </c>
      <c r="AG438" s="134">
        <f>AC438*AE438*V438/AF438 / AI773</f>
        <v>0</v>
      </c>
      <c r="AH438" s="328">
        <f>AC438*AE438*V438/AF438 / AI850</f>
        <v>0</v>
      </c>
      <c r="AI438" s="77"/>
      <c r="AJ438" s="73"/>
      <c r="AK438" s="65"/>
    </row>
    <row r="439" spans="1:37" s="30" customFormat="1" ht="12" customHeight="1" x14ac:dyDescent="0.2">
      <c r="B439" s="120">
        <v>2287</v>
      </c>
      <c r="C439" s="120" t="s">
        <v>1115</v>
      </c>
      <c r="D439" s="120" t="str">
        <f>_xll.BDP(C439,$D$11)</f>
        <v>GBp</v>
      </c>
      <c r="E439" s="120" t="s">
        <v>1236</v>
      </c>
      <c r="F439" s="121">
        <f>_xll.BDP(C439,$F$11)</f>
        <v>3721.5</v>
      </c>
      <c r="G439" s="121">
        <f>_xll.BDP(C439,$G$11)</f>
        <v>3700</v>
      </c>
      <c r="H439" s="122">
        <f t="shared" si="206"/>
        <v>-21.5</v>
      </c>
      <c r="I439" s="123">
        <f t="shared" si="207"/>
        <v>-0.57772403600698641</v>
      </c>
      <c r="J439" s="124">
        <v>0</v>
      </c>
      <c r="K439" s="120" t="str">
        <f>CONCATENATE(D850,D439, " Curncy")</f>
        <v>EURGBp Curncy</v>
      </c>
      <c r="L439" s="120">
        <f>IF(D439 = D850,1,_xll.BDP(K439,$L$11))</f>
        <v>1</v>
      </c>
      <c r="M439" s="288">
        <f>IF(D439 = D850,1,_xll.BDP(K439,$M$11)*L439)</f>
        <v>0.90110000000000001</v>
      </c>
      <c r="N439" s="126">
        <f t="shared" si="208"/>
        <v>0</v>
      </c>
      <c r="O439" s="127">
        <f>N439 / AA773</f>
        <v>0</v>
      </c>
      <c r="P439" s="301">
        <f>N439 / AA850</f>
        <v>0</v>
      </c>
      <c r="Q439" s="128">
        <f t="shared" si="209"/>
        <v>0</v>
      </c>
      <c r="R439" s="129">
        <f>Q439 / AA773*100</f>
        <v>0</v>
      </c>
      <c r="S439" s="312">
        <f>Q439 / AA850*100</f>
        <v>0</v>
      </c>
      <c r="T439" s="129">
        <f t="shared" si="210"/>
        <v>0</v>
      </c>
      <c r="U439" s="312">
        <f t="shared" si="211"/>
        <v>0</v>
      </c>
      <c r="V439" s="120">
        <f t="shared" si="212"/>
        <v>0.01</v>
      </c>
      <c r="W439" s="120">
        <v>0</v>
      </c>
      <c r="X439" s="120">
        <v>1</v>
      </c>
      <c r="Y439" s="127">
        <f t="shared" si="213"/>
        <v>0</v>
      </c>
      <c r="Z439" s="127">
        <f t="shared" si="214"/>
        <v>0</v>
      </c>
      <c r="AA439" s="74"/>
      <c r="AB439" s="130">
        <f>_xll.BDH(C439,$AB$11,$D$1,$D$1)</f>
        <v>4149</v>
      </c>
      <c r="AC439" s="130">
        <f t="shared" si="215"/>
        <v>-427.5</v>
      </c>
      <c r="AD439" s="177">
        <f t="shared" si="216"/>
        <v>-10.303687635574837</v>
      </c>
      <c r="AE439" s="132">
        <v>0</v>
      </c>
      <c r="AF439" s="133">
        <f>IF(D439 = D850,1,_xll.BDP(K439,$AF$11)*L439)</f>
        <v>0.89554</v>
      </c>
      <c r="AG439" s="134">
        <f>AC439*AE439*V439/AF439 / AI773</f>
        <v>0</v>
      </c>
      <c r="AH439" s="328">
        <f>AC439*AE439*V439/AF439 / AI850</f>
        <v>0</v>
      </c>
      <c r="AI439" s="77"/>
      <c r="AJ439" s="73"/>
      <c r="AK439" s="65"/>
    </row>
    <row r="440" spans="1:37" s="30" customFormat="1" ht="12" customHeight="1" x14ac:dyDescent="0.2">
      <c r="B440" s="120">
        <v>8124</v>
      </c>
      <c r="C440" s="120" t="s">
        <v>1119</v>
      </c>
      <c r="D440" s="120" t="str">
        <f>_xll.BDP(C440,$D$11)</f>
        <v>GBp</v>
      </c>
      <c r="E440" s="120" t="s">
        <v>1240</v>
      </c>
      <c r="F440" s="121">
        <f>_xll.BDP(C440,$F$11)</f>
        <v>635.6</v>
      </c>
      <c r="G440" s="121">
        <f>_xll.BDP(C440,$G$11)</f>
        <v>639.6</v>
      </c>
      <c r="H440" s="122">
        <f t="shared" si="206"/>
        <v>4</v>
      </c>
      <c r="I440" s="123">
        <f t="shared" si="207"/>
        <v>0.62932662051604771</v>
      </c>
      <c r="J440" s="124">
        <v>0</v>
      </c>
      <c r="K440" s="120" t="str">
        <f>CONCATENATE(D850,D440, " Curncy")</f>
        <v>EURGBp Curncy</v>
      </c>
      <c r="L440" s="120">
        <f>IF(D440 = D850,1,_xll.BDP(K440,$L$11))</f>
        <v>1</v>
      </c>
      <c r="M440" s="288">
        <f>IF(D440 = D850,1,_xll.BDP(K440,$M$11)*L440)</f>
        <v>0.90110000000000001</v>
      </c>
      <c r="N440" s="126">
        <f t="shared" si="208"/>
        <v>0</v>
      </c>
      <c r="O440" s="127">
        <f>N440 / AA773</f>
        <v>0</v>
      </c>
      <c r="P440" s="301">
        <f>N440 / AA850</f>
        <v>0</v>
      </c>
      <c r="Q440" s="128">
        <f t="shared" si="209"/>
        <v>0</v>
      </c>
      <c r="R440" s="129">
        <f>Q440 / AA773*100</f>
        <v>0</v>
      </c>
      <c r="S440" s="312">
        <f>Q440 / AA850*100</f>
        <v>0</v>
      </c>
      <c r="T440" s="129">
        <f t="shared" si="210"/>
        <v>0</v>
      </c>
      <c r="U440" s="312">
        <f t="shared" si="211"/>
        <v>0</v>
      </c>
      <c r="V440" s="120">
        <f t="shared" si="212"/>
        <v>0.01</v>
      </c>
      <c r="W440" s="120">
        <v>0</v>
      </c>
      <c r="X440" s="120">
        <v>1</v>
      </c>
      <c r="Y440" s="127">
        <f t="shared" si="213"/>
        <v>0</v>
      </c>
      <c r="Z440" s="127">
        <f t="shared" si="214"/>
        <v>0</v>
      </c>
      <c r="AA440" s="74"/>
      <c r="AB440" s="130">
        <f>_xll.BDH(C440,$AB$11,$D$1,$D$1)</f>
        <v>634</v>
      </c>
      <c r="AC440" s="130">
        <f t="shared" si="215"/>
        <v>1.6000000000000227</v>
      </c>
      <c r="AD440" s="177">
        <f t="shared" si="216"/>
        <v>0.25236593059937268</v>
      </c>
      <c r="AE440" s="132">
        <v>0</v>
      </c>
      <c r="AF440" s="133">
        <f>IF(D440 = D850,1,_xll.BDP(K440,$AF$11)*L440)</f>
        <v>0.89554</v>
      </c>
      <c r="AG440" s="134">
        <f>AC440*AE440*V440/AF440 / AI773</f>
        <v>0</v>
      </c>
      <c r="AH440" s="328">
        <f>AC440*AE440*V440/AF440 / AI850</f>
        <v>0</v>
      </c>
      <c r="AI440" s="77"/>
      <c r="AJ440" s="73"/>
      <c r="AK440" s="65"/>
    </row>
    <row r="441" spans="1:37" s="30" customFormat="1" ht="12" customHeight="1" x14ac:dyDescent="0.2">
      <c r="B441" s="120">
        <v>5992</v>
      </c>
      <c r="C441" s="120" t="s">
        <v>1120</v>
      </c>
      <c r="D441" s="120" t="str">
        <f>_xll.BDP(C441,$D$11)</f>
        <v>GBp</v>
      </c>
      <c r="E441" s="120" t="s">
        <v>1241</v>
      </c>
      <c r="F441" s="121">
        <f>_xll.BDP(C441,$F$11)</f>
        <v>815</v>
      </c>
      <c r="G441" s="121">
        <f>_xll.BDP(C441,$G$11)</f>
        <v>819.5</v>
      </c>
      <c r="H441" s="122">
        <f t="shared" si="206"/>
        <v>4.5</v>
      </c>
      <c r="I441" s="123">
        <f t="shared" si="207"/>
        <v>0.55214723926380371</v>
      </c>
      <c r="J441" s="124">
        <v>0</v>
      </c>
      <c r="K441" s="120" t="str">
        <f>CONCATENATE(D850,D441, " Curncy")</f>
        <v>EURGBp Curncy</v>
      </c>
      <c r="L441" s="120">
        <f>IF(D441 = D850,1,_xll.BDP(K441,$L$11))</f>
        <v>1</v>
      </c>
      <c r="M441" s="288">
        <f>IF(D441 = D850,1,_xll.BDP(K441,$M$11)*L441)</f>
        <v>0.90110000000000001</v>
      </c>
      <c r="N441" s="126">
        <f t="shared" si="208"/>
        <v>0</v>
      </c>
      <c r="O441" s="127">
        <f>N441 / AA773</f>
        <v>0</v>
      </c>
      <c r="P441" s="301">
        <f>N441 / AA850</f>
        <v>0</v>
      </c>
      <c r="Q441" s="128">
        <f t="shared" si="209"/>
        <v>0</v>
      </c>
      <c r="R441" s="129">
        <f>Q441 / AA773*100</f>
        <v>0</v>
      </c>
      <c r="S441" s="312">
        <f>Q441 / AA850*100</f>
        <v>0</v>
      </c>
      <c r="T441" s="129">
        <f t="shared" si="210"/>
        <v>0</v>
      </c>
      <c r="U441" s="312">
        <f t="shared" si="211"/>
        <v>0</v>
      </c>
      <c r="V441" s="120">
        <f t="shared" si="212"/>
        <v>0.01</v>
      </c>
      <c r="W441" s="120">
        <v>0</v>
      </c>
      <c r="X441" s="120">
        <v>1</v>
      </c>
      <c r="Y441" s="127">
        <f t="shared" si="213"/>
        <v>0</v>
      </c>
      <c r="Z441" s="127">
        <f t="shared" si="214"/>
        <v>0</v>
      </c>
      <c r="AA441" s="74"/>
      <c r="AB441" s="130">
        <f>_xll.BDH(C441,$AB$11,$D$1,$D$1)</f>
        <v>788</v>
      </c>
      <c r="AC441" s="130">
        <f t="shared" si="215"/>
        <v>27</v>
      </c>
      <c r="AD441" s="177">
        <f t="shared" si="216"/>
        <v>3.4263959390862944</v>
      </c>
      <c r="AE441" s="132">
        <v>0</v>
      </c>
      <c r="AF441" s="133">
        <f>IF(D441 = D850,1,_xll.BDP(K441,$AF$11)*L441)</f>
        <v>0.89554</v>
      </c>
      <c r="AG441" s="134">
        <f>AC441*AE441*V441/AF441 / AI773</f>
        <v>0</v>
      </c>
      <c r="AH441" s="328">
        <f>AC441*AE441*V441/AF441 / AI850</f>
        <v>0</v>
      </c>
      <c r="AI441" s="77"/>
      <c r="AJ441" s="73"/>
      <c r="AK441" s="65"/>
    </row>
    <row r="442" spans="1:37" s="30" customFormat="1" ht="12" customHeight="1" x14ac:dyDescent="0.2">
      <c r="B442" s="120">
        <v>6116</v>
      </c>
      <c r="C442" s="120" t="s">
        <v>1121</v>
      </c>
      <c r="D442" s="120" t="str">
        <f>_xll.BDP(C442,$D$11)</f>
        <v>GBp</v>
      </c>
      <c r="E442" s="120" t="s">
        <v>1242</v>
      </c>
      <c r="F442" s="121">
        <f>_xll.BDP(C442,$F$11)</f>
        <v>217.35</v>
      </c>
      <c r="G442" s="121">
        <f>_xll.BDP(C442,$G$11)</f>
        <v>220.7</v>
      </c>
      <c r="H442" s="122">
        <f t="shared" si="206"/>
        <v>3.3499999999999943</v>
      </c>
      <c r="I442" s="123">
        <f t="shared" si="207"/>
        <v>1.5412928456406692</v>
      </c>
      <c r="J442" s="124">
        <v>369000</v>
      </c>
      <c r="K442" s="120" t="str">
        <f>CONCATENATE(D850,D442, " Curncy")</f>
        <v>EURGBp Curncy</v>
      </c>
      <c r="L442" s="120">
        <f>IF(D442 = D850,1,_xll.BDP(K442,$L$11))</f>
        <v>1</v>
      </c>
      <c r="M442" s="288">
        <f>IF(D442 = D850,1,_xll.BDP(K442,$M$11)*L442)</f>
        <v>0.90110000000000001</v>
      </c>
      <c r="N442" s="126">
        <f t="shared" si="208"/>
        <v>13718.233270447208</v>
      </c>
      <c r="O442" s="127">
        <f>N442 / AA773</f>
        <v>7.2115570680852153E-5</v>
      </c>
      <c r="P442" s="301">
        <f>N442 / AA850</f>
        <v>6.6803080996350459E-5</v>
      </c>
      <c r="Q442" s="128">
        <f t="shared" si="209"/>
        <v>903765.39784707583</v>
      </c>
      <c r="R442" s="129">
        <f>Q442 / AA773*100</f>
        <v>0.47510168505265965</v>
      </c>
      <c r="S442" s="312">
        <f>Q442 / AA850*100</f>
        <v>0.44010268584759915</v>
      </c>
      <c r="T442" s="129">
        <f t="shared" si="210"/>
        <v>0</v>
      </c>
      <c r="U442" s="312">
        <f t="shared" si="211"/>
        <v>0.47510168505265965</v>
      </c>
      <c r="V442" s="120">
        <f t="shared" si="212"/>
        <v>0.01</v>
      </c>
      <c r="W442" s="120">
        <v>0</v>
      </c>
      <c r="X442" s="120">
        <v>1</v>
      </c>
      <c r="Y442" s="127">
        <f t="shared" si="213"/>
        <v>0</v>
      </c>
      <c r="Z442" s="127">
        <f t="shared" si="214"/>
        <v>7.2115570680852153E-5</v>
      </c>
      <c r="AA442" s="74"/>
      <c r="AB442" s="130">
        <f>_xll.BDH(C442,$AB$11,$D$1,$D$1)</f>
        <v>227.15</v>
      </c>
      <c r="AC442" s="130">
        <f t="shared" si="215"/>
        <v>-9.8000000000000114</v>
      </c>
      <c r="AD442" s="177">
        <f t="shared" si="216"/>
        <v>-4.3143297380585564</v>
      </c>
      <c r="AE442" s="132">
        <v>369000</v>
      </c>
      <c r="AF442" s="133">
        <f>IF(D442 = D850,1,_xll.BDP(K442,$AF$11)*L442)</f>
        <v>0.89554</v>
      </c>
      <c r="AG442" s="134">
        <f>AC442*AE442*V442/AF442 / AI773</f>
        <v>-2.1256517026155535E-4</v>
      </c>
      <c r="AH442" s="328">
        <f>AC442*AE442*V442/AF442 / AI850</f>
        <v>-1.9689897014213873E-4</v>
      </c>
      <c r="AI442" s="77"/>
      <c r="AJ442" s="73"/>
      <c r="AK442" s="65"/>
    </row>
    <row r="443" spans="1:37" s="30" customFormat="1" ht="12" customHeight="1" x14ac:dyDescent="0.2">
      <c r="B443" s="120">
        <v>6485</v>
      </c>
      <c r="C443" s="120" t="s">
        <v>1122</v>
      </c>
      <c r="D443" s="120" t="str">
        <f>_xll.BDP(C443,$D$11)</f>
        <v>GBp</v>
      </c>
      <c r="E443" s="120" t="s">
        <v>1243</v>
      </c>
      <c r="F443" s="121">
        <f>_xll.BDP(C443,$F$11)</f>
        <v>2236</v>
      </c>
      <c r="G443" s="121">
        <f>_xll.BDP(C443,$G$11)</f>
        <v>2246</v>
      </c>
      <c r="H443" s="122">
        <f t="shared" si="206"/>
        <v>10</v>
      </c>
      <c r="I443" s="123">
        <f t="shared" si="207"/>
        <v>0.44722719141323791</v>
      </c>
      <c r="J443" s="124">
        <v>0</v>
      </c>
      <c r="K443" s="120" t="str">
        <f>CONCATENATE(D850,D443, " Curncy")</f>
        <v>EURGBp Curncy</v>
      </c>
      <c r="L443" s="120">
        <f>IF(D443 = D850,1,_xll.BDP(K443,$L$11))</f>
        <v>1</v>
      </c>
      <c r="M443" s="288">
        <f>IF(D443 = D850,1,_xll.BDP(K443,$M$11)*L443)</f>
        <v>0.90110000000000001</v>
      </c>
      <c r="N443" s="126">
        <f t="shared" si="208"/>
        <v>0</v>
      </c>
      <c r="O443" s="127">
        <f>N443 / AA773</f>
        <v>0</v>
      </c>
      <c r="P443" s="301">
        <f>N443 / AA850</f>
        <v>0</v>
      </c>
      <c r="Q443" s="128">
        <f t="shared" si="209"/>
        <v>0</v>
      </c>
      <c r="R443" s="129">
        <f>Q443 / AA773*100</f>
        <v>0</v>
      </c>
      <c r="S443" s="312">
        <f>Q443 / AA850*100</f>
        <v>0</v>
      </c>
      <c r="T443" s="129">
        <f t="shared" si="210"/>
        <v>0</v>
      </c>
      <c r="U443" s="312">
        <f t="shared" si="211"/>
        <v>0</v>
      </c>
      <c r="V443" s="120">
        <f t="shared" si="212"/>
        <v>0.01</v>
      </c>
      <c r="W443" s="120">
        <v>0</v>
      </c>
      <c r="X443" s="120">
        <v>1</v>
      </c>
      <c r="Y443" s="127">
        <f t="shared" si="213"/>
        <v>0</v>
      </c>
      <c r="Z443" s="127">
        <f t="shared" si="214"/>
        <v>0</v>
      </c>
      <c r="AA443" s="74"/>
      <c r="AB443" s="130">
        <f>_xll.BDH(C443,$AB$11,$D$1,$D$1)</f>
        <v>2250</v>
      </c>
      <c r="AC443" s="130">
        <f t="shared" si="215"/>
        <v>-14</v>
      </c>
      <c r="AD443" s="177">
        <f t="shared" si="216"/>
        <v>-0.62222222222222223</v>
      </c>
      <c r="AE443" s="132">
        <v>0</v>
      </c>
      <c r="AF443" s="133">
        <f>IF(D443 = D850,1,_xll.BDP(K443,$AF$11)*L443)</f>
        <v>0.89554</v>
      </c>
      <c r="AG443" s="134">
        <f>AC443*AE443*V443/AF443 / AI773</f>
        <v>0</v>
      </c>
      <c r="AH443" s="328">
        <f>AC443*AE443*V443/AF443 / AI850</f>
        <v>0</v>
      </c>
      <c r="AI443" s="77"/>
      <c r="AJ443" s="73"/>
      <c r="AK443" s="65"/>
    </row>
    <row r="444" spans="1:37" s="30" customFormat="1" ht="12" customHeight="1" x14ac:dyDescent="0.2">
      <c r="B444" s="120">
        <v>17875</v>
      </c>
      <c r="C444" s="120" t="s">
        <v>1123</v>
      </c>
      <c r="D444" s="120" t="str">
        <f>_xll.BDP(C444,$D$11)</f>
        <v>EUR</v>
      </c>
      <c r="E444" s="120" t="s">
        <v>1244</v>
      </c>
      <c r="F444" s="121">
        <f>_xll.BDP(C444,$F$11)</f>
        <v>3.4249999999999998</v>
      </c>
      <c r="G444" s="121">
        <f>_xll.BDP(C444,$G$11)</f>
        <v>3.41</v>
      </c>
      <c r="H444" s="122">
        <f t="shared" si="206"/>
        <v>-1.499999999999968E-2</v>
      </c>
      <c r="I444" s="123">
        <f t="shared" si="207"/>
        <v>-0.43795620437955274</v>
      </c>
      <c r="J444" s="124">
        <v>0</v>
      </c>
      <c r="K444" s="120" t="str">
        <f>CONCATENATE(D850,D444, " Curncy")</f>
        <v>EUREUR Curncy</v>
      </c>
      <c r="L444" s="120">
        <f>IF(D444 = D850,1,_xll.BDP(K444,$L$11))</f>
        <v>1</v>
      </c>
      <c r="M444" s="288">
        <f>IF(D444 = D850,1,_xll.BDP(K444,$M$11)*L444)</f>
        <v>1</v>
      </c>
      <c r="N444" s="126">
        <f t="shared" si="208"/>
        <v>0</v>
      </c>
      <c r="O444" s="127">
        <f>N444 / AA773</f>
        <v>0</v>
      </c>
      <c r="P444" s="301">
        <f>N444 / AA850</f>
        <v>0</v>
      </c>
      <c r="Q444" s="128">
        <f t="shared" si="209"/>
        <v>0</v>
      </c>
      <c r="R444" s="129">
        <f>Q444 / AA773*100</f>
        <v>0</v>
      </c>
      <c r="S444" s="312">
        <f>Q444 / AA850*100</f>
        <v>0</v>
      </c>
      <c r="T444" s="129">
        <f t="shared" si="210"/>
        <v>0</v>
      </c>
      <c r="U444" s="312">
        <f t="shared" si="211"/>
        <v>0</v>
      </c>
      <c r="V444" s="120">
        <f t="shared" si="212"/>
        <v>1</v>
      </c>
      <c r="W444" s="120">
        <v>0</v>
      </c>
      <c r="X444" s="120">
        <v>1</v>
      </c>
      <c r="Y444" s="127">
        <f t="shared" si="213"/>
        <v>0</v>
      </c>
      <c r="Z444" s="127">
        <f t="shared" si="214"/>
        <v>0</v>
      </c>
      <c r="AA444" s="74"/>
      <c r="AB444" s="130">
        <f>_xll.BDH(C444,$AB$11,$D$1,$D$1)</f>
        <v>3.4350000000000001</v>
      </c>
      <c r="AC444" s="130">
        <f t="shared" si="215"/>
        <v>-1.0000000000000231E-2</v>
      </c>
      <c r="AD444" s="177">
        <f t="shared" si="216"/>
        <v>-0.29112081513828914</v>
      </c>
      <c r="AE444" s="132">
        <v>0</v>
      </c>
      <c r="AF444" s="133">
        <f>IF(D444 = D850,1,_xll.BDP(K444,$AF$11)*L444)</f>
        <v>1</v>
      </c>
      <c r="AG444" s="134">
        <f>AC444*AE444*V444/AF444 / AI773</f>
        <v>0</v>
      </c>
      <c r="AH444" s="328">
        <f>AC444*AE444*V444/AF444 / AI850</f>
        <v>0</v>
      </c>
      <c r="AI444" s="77"/>
      <c r="AJ444" s="73"/>
      <c r="AK444" s="65"/>
    </row>
    <row r="445" spans="1:37" s="30" customFormat="1" ht="12" customHeight="1" x14ac:dyDescent="0.2">
      <c r="B445" s="120">
        <v>3548</v>
      </c>
      <c r="C445" s="120" t="s">
        <v>1124</v>
      </c>
      <c r="D445" s="120" t="str">
        <f>_xll.BDP(C445,$D$11)</f>
        <v>GBp</v>
      </c>
      <c r="E445" s="120" t="s">
        <v>1245</v>
      </c>
      <c r="F445" s="121">
        <f>_xll.BDP(C445,$F$11)</f>
        <v>239</v>
      </c>
      <c r="G445" s="121">
        <f>_xll.BDP(C445,$G$11)</f>
        <v>242.8</v>
      </c>
      <c r="H445" s="122">
        <f t="shared" si="206"/>
        <v>3.8000000000000114</v>
      </c>
      <c r="I445" s="123">
        <f t="shared" si="207"/>
        <v>1.5899581589958207</v>
      </c>
      <c r="J445" s="124">
        <v>0</v>
      </c>
      <c r="K445" s="120" t="str">
        <f>CONCATENATE(D850,D445, " Curncy")</f>
        <v>EURGBp Curncy</v>
      </c>
      <c r="L445" s="120">
        <f>IF(D445 = D850,1,_xll.BDP(K445,$L$11))</f>
        <v>1</v>
      </c>
      <c r="M445" s="288">
        <f>IF(D445 = D850,1,_xll.BDP(K445,$M$11)*L445)</f>
        <v>0.90110000000000001</v>
      </c>
      <c r="N445" s="126">
        <f t="shared" si="208"/>
        <v>0</v>
      </c>
      <c r="O445" s="127">
        <f>N445 / AA773</f>
        <v>0</v>
      </c>
      <c r="P445" s="301">
        <f>N445 / AA850</f>
        <v>0</v>
      </c>
      <c r="Q445" s="128">
        <f t="shared" si="209"/>
        <v>0</v>
      </c>
      <c r="R445" s="129">
        <f>Q445 / AA773*100</f>
        <v>0</v>
      </c>
      <c r="S445" s="312">
        <f>Q445 / AA850*100</f>
        <v>0</v>
      </c>
      <c r="T445" s="129">
        <f t="shared" si="210"/>
        <v>0</v>
      </c>
      <c r="U445" s="312">
        <f t="shared" si="211"/>
        <v>0</v>
      </c>
      <c r="V445" s="120">
        <f t="shared" si="212"/>
        <v>0.01</v>
      </c>
      <c r="W445" s="120">
        <v>0</v>
      </c>
      <c r="X445" s="120">
        <v>1</v>
      </c>
      <c r="Y445" s="127">
        <f t="shared" si="213"/>
        <v>0</v>
      </c>
      <c r="Z445" s="127">
        <f t="shared" si="214"/>
        <v>0</v>
      </c>
      <c r="AA445" s="74"/>
      <c r="AB445" s="130">
        <f>_xll.BDH(C445,$AB$11,$D$1,$D$1)</f>
        <v>249.2</v>
      </c>
      <c r="AC445" s="130">
        <f t="shared" si="215"/>
        <v>-10.199999999999989</v>
      </c>
      <c r="AD445" s="177">
        <f t="shared" si="216"/>
        <v>-4.0930979133226284</v>
      </c>
      <c r="AE445" s="132">
        <v>0</v>
      </c>
      <c r="AF445" s="133">
        <f>IF(D445 = D850,1,_xll.BDP(K445,$AF$11)*L445)</f>
        <v>0.89554</v>
      </c>
      <c r="AG445" s="134">
        <f>AC445*AE445*V445/AF445 / AI773</f>
        <v>0</v>
      </c>
      <c r="AH445" s="328">
        <f>AC445*AE445*V445/AF445 / AI850</f>
        <v>0</v>
      </c>
      <c r="AI445" s="77"/>
      <c r="AJ445" s="73"/>
      <c r="AK445" s="65"/>
    </row>
    <row r="446" spans="1:37" s="30" customFormat="1" ht="12" customHeight="1" x14ac:dyDescent="0.2">
      <c r="B446" s="120">
        <v>24733</v>
      </c>
      <c r="C446" s="120" t="s">
        <v>115</v>
      </c>
      <c r="D446" s="120" t="str">
        <f>_xll.BDP(C446,$D$11)</f>
        <v>EUR</v>
      </c>
      <c r="E446" s="120" t="s">
        <v>467</v>
      </c>
      <c r="F446" s="121">
        <f>_xll.BDP(C446,$F$11)</f>
        <v>1.57</v>
      </c>
      <c r="G446" s="121">
        <f>_xll.BDP(C446,$G$11)</f>
        <v>1.57</v>
      </c>
      <c r="H446" s="122">
        <f t="shared" ref="H446:H477" si="217">IF(OR(OR(G446="#N/A N/A",G446="#N/A Real Time"),OR(F446="#N/A N/A",F446="#N/A Real Time")),0,  G446 - F446)</f>
        <v>0</v>
      </c>
      <c r="I446" s="123">
        <f t="shared" ref="I446:I477" si="218">IF(OR(F446=0,F446="#N/A N/A"),0,H446 / F446*100)</f>
        <v>0</v>
      </c>
      <c r="J446" s="124">
        <v>-571000</v>
      </c>
      <c r="K446" s="120" t="str">
        <f>CONCATENATE(D850,D446, " Curncy")</f>
        <v>EUREUR Curncy</v>
      </c>
      <c r="L446" s="120">
        <f>IF(D446 = D850,1,_xll.BDP(K446,$L$11))</f>
        <v>1</v>
      </c>
      <c r="M446" s="288">
        <f>IF(D446 = D850,1,_xll.BDP(K446,$M$11)*L446)</f>
        <v>1</v>
      </c>
      <c r="N446" s="126">
        <f t="shared" ref="N446:N477" si="219">H446*J446*V446/M446</f>
        <v>0</v>
      </c>
      <c r="O446" s="127">
        <f>N446 / AA773</f>
        <v>0</v>
      </c>
      <c r="P446" s="301">
        <f>N446 / AA850</f>
        <v>0</v>
      </c>
      <c r="Q446" s="128">
        <f t="shared" ref="Q446:Q477" si="220">IF(J446=0,0,G446*J446*V446/M446)</f>
        <v>-896470</v>
      </c>
      <c r="R446" s="129">
        <f>Q446 / AA773*100</f>
        <v>-0.47126655724346045</v>
      </c>
      <c r="S446" s="312">
        <f>Q446 / AA850*100</f>
        <v>-0.43655007784283006</v>
      </c>
      <c r="T446" s="129">
        <f t="shared" ref="T446:T477" si="221">IF(S446&lt;0,R446,0)</f>
        <v>-0.47126655724346045</v>
      </c>
      <c r="U446" s="312">
        <f t="shared" ref="U446:U477" si="222">IF(S446&gt;0,R446,0)</f>
        <v>0</v>
      </c>
      <c r="V446" s="120">
        <f t="shared" ref="V446:V477" si="223">IF(EXACT(D446,UPPER(D446)),1,0.01)/X446</f>
        <v>1</v>
      </c>
      <c r="W446" s="120">
        <v>0</v>
      </c>
      <c r="X446" s="120">
        <v>1</v>
      </c>
      <c r="Y446" s="127">
        <f t="shared" ref="Y446:Y477" si="224">IF(AND(S446&lt;0,O446&gt;0),O446,0)</f>
        <v>0</v>
      </c>
      <c r="Z446" s="127">
        <f t="shared" ref="Z446:Z477" si="225">IF(AND(S446&gt;0,O446&gt;0),O446,0)</f>
        <v>0</v>
      </c>
      <c r="AA446" s="74"/>
      <c r="AB446" s="130">
        <f>_xll.BDH(C446,$AB$11,$D$1,$D$1)</f>
        <v>1.6019999999999999</v>
      </c>
      <c r="AC446" s="130">
        <f t="shared" ref="AC446:AC477" si="226">IF(OR(OR(F446="#N/A N/A",F446="#N/A Real Time"),OR(AB446="#N/A N/A",AB446="#N/A Real Time")),0,  F446 - AB446)</f>
        <v>-3.1999999999999806E-2</v>
      </c>
      <c r="AD446" s="177">
        <f t="shared" ref="AD446:AD477" si="227">IF(OR(AB446=0,AB446="#N/A N/A"),0,AC446 / AB446*100)</f>
        <v>-1.9975031210986149</v>
      </c>
      <c r="AE446" s="132">
        <v>-571000</v>
      </c>
      <c r="AF446" s="133">
        <f>IF(D446 = D850,1,_xll.BDP(K446,$AF$11)*L446)</f>
        <v>1</v>
      </c>
      <c r="AG446" s="134">
        <f>AC446*AE446*V446/AF446 / AI773</f>
        <v>9.6185750594249625E-5</v>
      </c>
      <c r="AH446" s="328">
        <f>AC446*AE446*V446/AF446 / AI850</f>
        <v>8.9096794225754935E-5</v>
      </c>
      <c r="AI446" s="77"/>
      <c r="AJ446" s="73"/>
      <c r="AK446" s="65"/>
    </row>
    <row r="447" spans="1:37" s="30" customFormat="1" ht="12" customHeight="1" x14ac:dyDescent="0.2">
      <c r="B447" s="120">
        <v>6405</v>
      </c>
      <c r="C447" s="120" t="s">
        <v>1125</v>
      </c>
      <c r="D447" s="120" t="str">
        <f>_xll.BDP(C447,$D$11)</f>
        <v>GBp</v>
      </c>
      <c r="E447" s="120" t="s">
        <v>1246</v>
      </c>
      <c r="F447" s="121">
        <f>_xll.BDP(C447,$F$11)</f>
        <v>148.5</v>
      </c>
      <c r="G447" s="121">
        <f>_xll.BDP(C447,$G$11)</f>
        <v>148.30000000000001</v>
      </c>
      <c r="H447" s="122">
        <f t="shared" si="217"/>
        <v>-0.19999999999998863</v>
      </c>
      <c r="I447" s="123">
        <f t="shared" si="218"/>
        <v>-0.13468013468012704</v>
      </c>
      <c r="J447" s="124">
        <v>0</v>
      </c>
      <c r="K447" s="120" t="str">
        <f>CONCATENATE(D850,D447, " Curncy")</f>
        <v>EURGBp Curncy</v>
      </c>
      <c r="L447" s="120">
        <f>IF(D447 = D850,1,_xll.BDP(K447,$L$11))</f>
        <v>1</v>
      </c>
      <c r="M447" s="288">
        <f>IF(D447 = D850,1,_xll.BDP(K447,$M$11)*L447)</f>
        <v>0.90110000000000001</v>
      </c>
      <c r="N447" s="126">
        <f t="shared" si="219"/>
        <v>0</v>
      </c>
      <c r="O447" s="127">
        <f>N447 / AA773</f>
        <v>0</v>
      </c>
      <c r="P447" s="301">
        <f>N447 / AA850</f>
        <v>0</v>
      </c>
      <c r="Q447" s="128">
        <f t="shared" si="220"/>
        <v>0</v>
      </c>
      <c r="R447" s="129">
        <f>Q447 / AA773*100</f>
        <v>0</v>
      </c>
      <c r="S447" s="312">
        <f>Q447 / AA850*100</f>
        <v>0</v>
      </c>
      <c r="T447" s="129">
        <f t="shared" si="221"/>
        <v>0</v>
      </c>
      <c r="U447" s="312">
        <f t="shared" si="222"/>
        <v>0</v>
      </c>
      <c r="V447" s="120">
        <f t="shared" si="223"/>
        <v>0.01</v>
      </c>
      <c r="W447" s="120">
        <v>0</v>
      </c>
      <c r="X447" s="120">
        <v>1</v>
      </c>
      <c r="Y447" s="127">
        <f t="shared" si="224"/>
        <v>0</v>
      </c>
      <c r="Z447" s="127">
        <f t="shared" si="225"/>
        <v>0</v>
      </c>
      <c r="AA447" s="74"/>
      <c r="AB447" s="130">
        <f>_xll.BDH(C447,$AB$11,$D$1,$D$1)</f>
        <v>139.44999999999999</v>
      </c>
      <c r="AC447" s="130">
        <f t="shared" si="226"/>
        <v>9.0500000000000114</v>
      </c>
      <c r="AD447" s="177">
        <f t="shared" si="227"/>
        <v>6.4897812836142075</v>
      </c>
      <c r="AE447" s="132">
        <v>0</v>
      </c>
      <c r="AF447" s="133">
        <f>IF(D447 = D850,1,_xll.BDP(K447,$AF$11)*L447)</f>
        <v>0.89554</v>
      </c>
      <c r="AG447" s="134">
        <f>AC447*AE447*V447/AF447 / AI773</f>
        <v>0</v>
      </c>
      <c r="AH447" s="328">
        <f>AC447*AE447*V447/AF447 / AI850</f>
        <v>0</v>
      </c>
      <c r="AI447" s="77"/>
      <c r="AJ447" s="73"/>
      <c r="AK447" s="65"/>
    </row>
    <row r="448" spans="1:37" s="30" customFormat="1" ht="12" customHeight="1" x14ac:dyDescent="0.2">
      <c r="B448" s="120">
        <v>6364</v>
      </c>
      <c r="C448" s="120" t="s">
        <v>1126</v>
      </c>
      <c r="D448" s="120" t="str">
        <f>_xll.BDP(C448,$D$11)</f>
        <v>GBp</v>
      </c>
      <c r="E448" s="120" t="s">
        <v>1247</v>
      </c>
      <c r="F448" s="121">
        <f>_xll.BDP(C448,$F$11)</f>
        <v>4631</v>
      </c>
      <c r="G448" s="121">
        <f>_xll.BDP(C448,$G$11)</f>
        <v>4682</v>
      </c>
      <c r="H448" s="122">
        <f t="shared" si="217"/>
        <v>51</v>
      </c>
      <c r="I448" s="123">
        <f t="shared" si="218"/>
        <v>1.1012740228892248</v>
      </c>
      <c r="J448" s="124">
        <v>0</v>
      </c>
      <c r="K448" s="120" t="str">
        <f>CONCATENATE(D850,D448, " Curncy")</f>
        <v>EURGBp Curncy</v>
      </c>
      <c r="L448" s="120">
        <f>IF(D448 = D850,1,_xll.BDP(K448,$L$11))</f>
        <v>1</v>
      </c>
      <c r="M448" s="288">
        <f>IF(D448 = D850,1,_xll.BDP(K448,$M$11)*L448)</f>
        <v>0.90110000000000001</v>
      </c>
      <c r="N448" s="126">
        <f t="shared" si="219"/>
        <v>0</v>
      </c>
      <c r="O448" s="127">
        <f>N448 / AA773</f>
        <v>0</v>
      </c>
      <c r="P448" s="301">
        <f>N448 / AA850</f>
        <v>0</v>
      </c>
      <c r="Q448" s="128">
        <f t="shared" si="220"/>
        <v>0</v>
      </c>
      <c r="R448" s="129">
        <f>Q448 / AA773*100</f>
        <v>0</v>
      </c>
      <c r="S448" s="312">
        <f>Q448 / AA850*100</f>
        <v>0</v>
      </c>
      <c r="T448" s="129">
        <f t="shared" si="221"/>
        <v>0</v>
      </c>
      <c r="U448" s="312">
        <f t="shared" si="222"/>
        <v>0</v>
      </c>
      <c r="V448" s="120">
        <f t="shared" si="223"/>
        <v>0.01</v>
      </c>
      <c r="W448" s="120">
        <v>0</v>
      </c>
      <c r="X448" s="120">
        <v>1</v>
      </c>
      <c r="Y448" s="127">
        <f t="shared" si="224"/>
        <v>0</v>
      </c>
      <c r="Z448" s="127">
        <f t="shared" si="225"/>
        <v>0</v>
      </c>
      <c r="AA448" s="74"/>
      <c r="AB448" s="130">
        <f>_xll.BDH(C448,$AB$11,$D$1,$D$1)</f>
        <v>4570</v>
      </c>
      <c r="AC448" s="130">
        <f t="shared" si="226"/>
        <v>61</v>
      </c>
      <c r="AD448" s="177">
        <f t="shared" si="227"/>
        <v>1.334792122538293</v>
      </c>
      <c r="AE448" s="132">
        <v>0</v>
      </c>
      <c r="AF448" s="133">
        <f>IF(D448 = D850,1,_xll.BDP(K448,$AF$11)*L448)</f>
        <v>0.89554</v>
      </c>
      <c r="AG448" s="134">
        <f>AC448*AE448*V448/AF448 / AI773</f>
        <v>0</v>
      </c>
      <c r="AH448" s="328">
        <f>AC448*AE448*V448/AF448 / AI850</f>
        <v>0</v>
      </c>
      <c r="AI448" s="77"/>
      <c r="AJ448" s="73"/>
      <c r="AK448" s="65"/>
    </row>
    <row r="449" spans="1:37" s="30" customFormat="1" ht="12" customHeight="1" x14ac:dyDescent="0.2">
      <c r="B449" s="120">
        <v>19455</v>
      </c>
      <c r="C449" s="120" t="s">
        <v>1127</v>
      </c>
      <c r="D449" s="120" t="str">
        <f>_xll.BDP(C449,$D$11)</f>
        <v>GBp</v>
      </c>
      <c r="E449" s="120" t="s">
        <v>1248</v>
      </c>
      <c r="F449" s="121">
        <f>_xll.BDP(C449,$F$11)</f>
        <v>24.9</v>
      </c>
      <c r="G449" s="121">
        <f>_xll.BDP(C449,$G$11)</f>
        <v>24.8</v>
      </c>
      <c r="H449" s="122">
        <f t="shared" si="217"/>
        <v>-9.9999999999997868E-2</v>
      </c>
      <c r="I449" s="123">
        <f t="shared" si="218"/>
        <v>-0.40160642570280269</v>
      </c>
      <c r="J449" s="124">
        <v>-425926</v>
      </c>
      <c r="K449" s="120" t="str">
        <f>CONCATENATE(D850,D449, " Curncy")</f>
        <v>EURGBp Curncy</v>
      </c>
      <c r="L449" s="120">
        <f>IF(D449 = D850,1,_xll.BDP(K449,$L$11))</f>
        <v>1</v>
      </c>
      <c r="M449" s="288">
        <f>IF(D449 = D850,1,_xll.BDP(K449,$M$11)*L449)</f>
        <v>0.90110000000000001</v>
      </c>
      <c r="N449" s="126">
        <f t="shared" si="219"/>
        <v>472.67339917877138</v>
      </c>
      <c r="O449" s="127">
        <f>N449 / AA773</f>
        <v>2.4848033456952659E-6</v>
      </c>
      <c r="P449" s="301">
        <f>N449 / AA850</f>
        <v>2.3017569936052261E-6</v>
      </c>
      <c r="Q449" s="128">
        <f t="shared" si="220"/>
        <v>-117223.00299633782</v>
      </c>
      <c r="R449" s="129">
        <f>Q449 / AA773*100</f>
        <v>-6.1623122973243918E-2</v>
      </c>
      <c r="S449" s="312">
        <f>Q449 / AA850*100</f>
        <v>-5.7083573441410844E-2</v>
      </c>
      <c r="T449" s="129">
        <f t="shared" si="221"/>
        <v>-6.1623122973243918E-2</v>
      </c>
      <c r="U449" s="312">
        <f t="shared" si="222"/>
        <v>0</v>
      </c>
      <c r="V449" s="120">
        <f t="shared" si="223"/>
        <v>0.01</v>
      </c>
      <c r="W449" s="120">
        <v>0</v>
      </c>
      <c r="X449" s="120">
        <v>1</v>
      </c>
      <c r="Y449" s="127">
        <f t="shared" si="224"/>
        <v>2.4848033456952659E-6</v>
      </c>
      <c r="Z449" s="127">
        <f t="shared" si="225"/>
        <v>0</v>
      </c>
      <c r="AA449" s="74"/>
      <c r="AB449" s="130">
        <f>_xll.BDH(C449,$AB$11,$D$1,$D$1)</f>
        <v>27</v>
      </c>
      <c r="AC449" s="130">
        <f t="shared" si="226"/>
        <v>-2.1000000000000014</v>
      </c>
      <c r="AD449" s="177">
        <f t="shared" si="227"/>
        <v>-7.7777777777777839</v>
      </c>
      <c r="AE449" s="132">
        <v>-425926</v>
      </c>
      <c r="AF449" s="133">
        <f>IF(D449 = D850,1,_xll.BDP(K449,$AF$11)*L449)</f>
        <v>0.89554</v>
      </c>
      <c r="AG449" s="134">
        <f>AC449*AE449*V449/AF449 / AI773</f>
        <v>5.257667404693563E-5</v>
      </c>
      <c r="AH449" s="328">
        <f>AC449*AE449*V449/AF449 / AI850</f>
        <v>4.8701736792543853E-5</v>
      </c>
      <c r="AI449" s="77"/>
      <c r="AJ449" s="73"/>
      <c r="AK449" s="65"/>
    </row>
    <row r="450" spans="1:37" s="30" customFormat="1" ht="12" customHeight="1" x14ac:dyDescent="0.2">
      <c r="B450" s="120">
        <v>3431</v>
      </c>
      <c r="C450" s="120" t="s">
        <v>1128</v>
      </c>
      <c r="D450" s="120" t="str">
        <f>_xll.BDP(C450,$D$11)</f>
        <v>GBp</v>
      </c>
      <c r="E450" s="120" t="s">
        <v>1249</v>
      </c>
      <c r="F450" s="121">
        <f>_xll.BDP(C450,$F$11)</f>
        <v>143.30000000000001</v>
      </c>
      <c r="G450" s="121">
        <f>_xll.BDP(C450,$G$11)</f>
        <v>143.9</v>
      </c>
      <c r="H450" s="122">
        <f t="shared" si="217"/>
        <v>0.59999999999999432</v>
      </c>
      <c r="I450" s="123">
        <f t="shared" si="218"/>
        <v>0.41870202372644405</v>
      </c>
      <c r="J450" s="124">
        <v>0</v>
      </c>
      <c r="K450" s="120" t="str">
        <f>CONCATENATE(D850,D450, " Curncy")</f>
        <v>EURGBp Curncy</v>
      </c>
      <c r="L450" s="120">
        <f>IF(D450 = D850,1,_xll.BDP(K450,$L$11))</f>
        <v>1</v>
      </c>
      <c r="M450" s="288">
        <f>IF(D450 = D850,1,_xll.BDP(K450,$M$11)*L450)</f>
        <v>0.90110000000000001</v>
      </c>
      <c r="N450" s="126">
        <f t="shared" si="219"/>
        <v>0</v>
      </c>
      <c r="O450" s="127">
        <f>N450 / AA773</f>
        <v>0</v>
      </c>
      <c r="P450" s="301">
        <f>N450 / AA850</f>
        <v>0</v>
      </c>
      <c r="Q450" s="128">
        <f t="shared" si="220"/>
        <v>0</v>
      </c>
      <c r="R450" s="129">
        <f>Q450 / AA773*100</f>
        <v>0</v>
      </c>
      <c r="S450" s="312">
        <f>Q450 / AA850*100</f>
        <v>0</v>
      </c>
      <c r="T450" s="129">
        <f t="shared" si="221"/>
        <v>0</v>
      </c>
      <c r="U450" s="312">
        <f t="shared" si="222"/>
        <v>0</v>
      </c>
      <c r="V450" s="120">
        <f t="shared" si="223"/>
        <v>0.01</v>
      </c>
      <c r="W450" s="120">
        <v>0</v>
      </c>
      <c r="X450" s="120">
        <v>1</v>
      </c>
      <c r="Y450" s="127">
        <f t="shared" si="224"/>
        <v>0</v>
      </c>
      <c r="Z450" s="127">
        <f t="shared" si="225"/>
        <v>0</v>
      </c>
      <c r="AA450" s="74"/>
      <c r="AB450" s="130">
        <f>_xll.BDH(C450,$AB$11,$D$1,$D$1)</f>
        <v>148.4</v>
      </c>
      <c r="AC450" s="130">
        <f t="shared" si="226"/>
        <v>-5.0999999999999943</v>
      </c>
      <c r="AD450" s="177">
        <f t="shared" si="227"/>
        <v>-3.4366576819406971</v>
      </c>
      <c r="AE450" s="132">
        <v>0</v>
      </c>
      <c r="AF450" s="133">
        <f>IF(D450 = D850,1,_xll.BDP(K450,$AF$11)*L450)</f>
        <v>0.89554</v>
      </c>
      <c r="AG450" s="134">
        <f>AC450*AE450*V450/AF450 / AI773</f>
        <v>0</v>
      </c>
      <c r="AH450" s="328">
        <f>AC450*AE450*V450/AF450 / AI850</f>
        <v>0</v>
      </c>
      <c r="AI450" s="77"/>
      <c r="AJ450" s="73"/>
      <c r="AK450" s="65"/>
    </row>
    <row r="451" spans="1:37" s="30" customFormat="1" ht="12" customHeight="1" x14ac:dyDescent="0.2">
      <c r="B451" s="120">
        <v>19718</v>
      </c>
      <c r="C451" s="120"/>
      <c r="D451" s="120" t="s">
        <v>80</v>
      </c>
      <c r="E451" s="120" t="s">
        <v>114</v>
      </c>
      <c r="F451" s="121">
        <v>0.9</v>
      </c>
      <c r="G451" s="121">
        <v>0.9</v>
      </c>
      <c r="H451" s="122">
        <f t="shared" si="217"/>
        <v>0</v>
      </c>
      <c r="I451" s="123">
        <f t="shared" si="218"/>
        <v>0</v>
      </c>
      <c r="J451" s="124">
        <v>1908466</v>
      </c>
      <c r="K451" s="120" t="str">
        <f>CONCATENATE(D850,D451, " Curncy")</f>
        <v>EURGBP Curncy</v>
      </c>
      <c r="L451" s="120">
        <f>IF(D451 = D850,1,_xll.BDP(K451,$L$11))</f>
        <v>1</v>
      </c>
      <c r="M451" s="288">
        <f>IF(D451 = D850,1,_xll.BDP(K451,$M$11)*L451)</f>
        <v>0.90110000000000001</v>
      </c>
      <c r="N451" s="126">
        <f t="shared" si="219"/>
        <v>0</v>
      </c>
      <c r="O451" s="127">
        <f>N451 / AA773</f>
        <v>0</v>
      </c>
      <c r="P451" s="301">
        <f>N451 / AA850</f>
        <v>0</v>
      </c>
      <c r="Q451" s="128">
        <f t="shared" si="220"/>
        <v>1906136.2778825881</v>
      </c>
      <c r="R451" s="129">
        <f>Q451 / AA773*100</f>
        <v>1.0020394227521181</v>
      </c>
      <c r="S451" s="312">
        <f>Q451 / AA850*100</f>
        <v>0.92822285239738767</v>
      </c>
      <c r="T451" s="129">
        <f t="shared" si="221"/>
        <v>0</v>
      </c>
      <c r="U451" s="312">
        <f t="shared" si="222"/>
        <v>1.0020394227521181</v>
      </c>
      <c r="V451" s="120">
        <f t="shared" si="223"/>
        <v>1</v>
      </c>
      <c r="W451" s="120">
        <v>1</v>
      </c>
      <c r="X451" s="120">
        <v>1</v>
      </c>
      <c r="Y451" s="127">
        <f t="shared" si="224"/>
        <v>0</v>
      </c>
      <c r="Z451" s="127">
        <f t="shared" si="225"/>
        <v>0</v>
      </c>
      <c r="AA451" s="74"/>
      <c r="AB451" s="130">
        <v>0.9</v>
      </c>
      <c r="AC451" s="130">
        <f t="shared" si="226"/>
        <v>0</v>
      </c>
      <c r="AD451" s="177">
        <f t="shared" si="227"/>
        <v>0</v>
      </c>
      <c r="AE451" s="132">
        <v>1908466</v>
      </c>
      <c r="AF451" s="133">
        <f>IF(D451 = D850,1,_xll.BDP(K451,$AF$11)*L451)</f>
        <v>0.89554</v>
      </c>
      <c r="AG451" s="134">
        <f>AC451*AE451*V451/AF451 / AI773</f>
        <v>0</v>
      </c>
      <c r="AH451" s="328">
        <f>AC451*AE451*V451/AF451 / AI850</f>
        <v>0</v>
      </c>
      <c r="AI451" s="77"/>
      <c r="AJ451" s="73"/>
      <c r="AK451" s="65"/>
    </row>
    <row r="452" spans="1:37" s="30" customFormat="1" ht="12" customHeight="1" x14ac:dyDescent="0.2">
      <c r="B452" s="120">
        <v>20010</v>
      </c>
      <c r="C452" s="120" t="s">
        <v>1129</v>
      </c>
      <c r="D452" s="120" t="str">
        <f>_xll.BDP(C452,$D$11)</f>
        <v>GBp</v>
      </c>
      <c r="E452" s="120" t="s">
        <v>1250</v>
      </c>
      <c r="F452" s="121">
        <f>_xll.BDP(C452,$F$11)</f>
        <v>75.2</v>
      </c>
      <c r="G452" s="121">
        <f>_xll.BDP(C452,$G$11)</f>
        <v>75.2</v>
      </c>
      <c r="H452" s="122">
        <f t="shared" si="217"/>
        <v>0</v>
      </c>
      <c r="I452" s="123">
        <f t="shared" si="218"/>
        <v>0</v>
      </c>
      <c r="J452" s="124">
        <v>0</v>
      </c>
      <c r="K452" s="120" t="str">
        <f>CONCATENATE(D850,D452, " Curncy")</f>
        <v>EURGBp Curncy</v>
      </c>
      <c r="L452" s="120">
        <f>IF(D452 = D850,1,_xll.BDP(K452,$L$11))</f>
        <v>1</v>
      </c>
      <c r="M452" s="288">
        <f>IF(D452 = D850,1,_xll.BDP(K452,$M$11)*L452)</f>
        <v>0.90110000000000001</v>
      </c>
      <c r="N452" s="126">
        <f t="shared" si="219"/>
        <v>0</v>
      </c>
      <c r="O452" s="127">
        <f>N452 / AA773</f>
        <v>0</v>
      </c>
      <c r="P452" s="301">
        <f>N452 / AA850</f>
        <v>0</v>
      </c>
      <c r="Q452" s="128">
        <f t="shared" si="220"/>
        <v>0</v>
      </c>
      <c r="R452" s="129">
        <f>Q452 / AA773*100</f>
        <v>0</v>
      </c>
      <c r="S452" s="312">
        <f>Q452 / AA850*100</f>
        <v>0</v>
      </c>
      <c r="T452" s="129">
        <f t="shared" si="221"/>
        <v>0</v>
      </c>
      <c r="U452" s="312">
        <f t="shared" si="222"/>
        <v>0</v>
      </c>
      <c r="V452" s="120">
        <f t="shared" si="223"/>
        <v>0.01</v>
      </c>
      <c r="W452" s="120">
        <v>0</v>
      </c>
      <c r="X452" s="120">
        <v>1</v>
      </c>
      <c r="Y452" s="127">
        <f t="shared" si="224"/>
        <v>0</v>
      </c>
      <c r="Z452" s="127">
        <f t="shared" si="225"/>
        <v>0</v>
      </c>
      <c r="AA452" s="74"/>
      <c r="AB452" s="130">
        <f>_xll.BDH(C452,$AB$11,$D$1,$D$1)</f>
        <v>74.400000000000006</v>
      </c>
      <c r="AC452" s="130">
        <f t="shared" si="226"/>
        <v>0.79999999999999716</v>
      </c>
      <c r="AD452" s="177">
        <f t="shared" si="227"/>
        <v>1.0752688172042972</v>
      </c>
      <c r="AE452" s="132">
        <v>0</v>
      </c>
      <c r="AF452" s="133">
        <f>IF(D452 = D850,1,_xll.BDP(K452,$AF$11)*L452)</f>
        <v>0.89554</v>
      </c>
      <c r="AG452" s="134">
        <f>AC452*AE452*V452/AF452 / AI773</f>
        <v>0</v>
      </c>
      <c r="AH452" s="328">
        <f>AC452*AE452*V452/AF452 / AI850</f>
        <v>0</v>
      </c>
      <c r="AI452" s="77"/>
      <c r="AJ452" s="73"/>
      <c r="AK452" s="65"/>
    </row>
    <row r="453" spans="1:37" s="30" customFormat="1" ht="12" customHeight="1" x14ac:dyDescent="0.2">
      <c r="B453" s="120">
        <v>19653</v>
      </c>
      <c r="C453" s="120" t="s">
        <v>1130</v>
      </c>
      <c r="D453" s="120" t="str">
        <f>_xll.BDP(C453,$D$11)</f>
        <v>GBp</v>
      </c>
      <c r="E453" s="120" t="s">
        <v>1251</v>
      </c>
      <c r="F453" s="121">
        <f>_xll.BDP(C453,$F$11)</f>
        <v>1.95</v>
      </c>
      <c r="G453" s="121">
        <f>_xll.BDP(C453,$G$11)</f>
        <v>1.95</v>
      </c>
      <c r="H453" s="122">
        <f t="shared" si="217"/>
        <v>0</v>
      </c>
      <c r="I453" s="123">
        <f t="shared" si="218"/>
        <v>0</v>
      </c>
      <c r="J453" s="124">
        <v>0</v>
      </c>
      <c r="K453" s="120" t="str">
        <f>CONCATENATE(D850,D453, " Curncy")</f>
        <v>EURGBp Curncy</v>
      </c>
      <c r="L453" s="120">
        <f>IF(D453 = D850,1,_xll.BDP(K453,$L$11))</f>
        <v>1</v>
      </c>
      <c r="M453" s="288">
        <f>IF(D453 = D850,1,_xll.BDP(K453,$M$11)*L453)</f>
        <v>0.90110000000000001</v>
      </c>
      <c r="N453" s="126">
        <f t="shared" si="219"/>
        <v>0</v>
      </c>
      <c r="O453" s="127">
        <f>N453 / AA773</f>
        <v>0</v>
      </c>
      <c r="P453" s="301">
        <f>N453 / AA850</f>
        <v>0</v>
      </c>
      <c r="Q453" s="128">
        <f t="shared" si="220"/>
        <v>0</v>
      </c>
      <c r="R453" s="129">
        <f>Q453 / AA773*100</f>
        <v>0</v>
      </c>
      <c r="S453" s="312">
        <f>Q453 / AA850*100</f>
        <v>0</v>
      </c>
      <c r="T453" s="129">
        <f t="shared" si="221"/>
        <v>0</v>
      </c>
      <c r="U453" s="312">
        <f t="shared" si="222"/>
        <v>0</v>
      </c>
      <c r="V453" s="120">
        <f t="shared" si="223"/>
        <v>0.01</v>
      </c>
      <c r="W453" s="120">
        <v>0</v>
      </c>
      <c r="X453" s="120">
        <v>1</v>
      </c>
      <c r="Y453" s="127">
        <f t="shared" si="224"/>
        <v>0</v>
      </c>
      <c r="Z453" s="127">
        <f t="shared" si="225"/>
        <v>0</v>
      </c>
      <c r="AA453" s="74"/>
      <c r="AB453" s="130">
        <f>_xll.BDH(C453,$AB$11,$D$1,$D$1)</f>
        <v>1.9750000000000001</v>
      </c>
      <c r="AC453" s="130">
        <f t="shared" si="226"/>
        <v>-2.5000000000000133E-2</v>
      </c>
      <c r="AD453" s="177">
        <f t="shared" si="227"/>
        <v>-1.2658227848101333</v>
      </c>
      <c r="AE453" s="132">
        <v>0</v>
      </c>
      <c r="AF453" s="133">
        <f>IF(D453 = D850,1,_xll.BDP(K453,$AF$11)*L453)</f>
        <v>0.89554</v>
      </c>
      <c r="AG453" s="134">
        <f>AC453*AE453*V453/AF453 / AI773</f>
        <v>0</v>
      </c>
      <c r="AH453" s="328">
        <f>AC453*AE453*V453/AF453 / AI850</f>
        <v>0</v>
      </c>
      <c r="AI453" s="77"/>
      <c r="AJ453" s="73"/>
      <c r="AK453" s="65"/>
    </row>
    <row r="454" spans="1:37" s="30" customFormat="1" ht="12" customHeight="1" x14ac:dyDescent="0.2">
      <c r="B454" s="120">
        <v>7231</v>
      </c>
      <c r="C454" s="120" t="s">
        <v>1131</v>
      </c>
      <c r="D454" s="120" t="str">
        <f>_xll.BDP(C454,$D$11)</f>
        <v>GBp</v>
      </c>
      <c r="E454" s="120" t="s">
        <v>1252</v>
      </c>
      <c r="F454" s="121">
        <f>_xll.BDP(C454,$F$11)</f>
        <v>124.4</v>
      </c>
      <c r="G454" s="121">
        <f>_xll.BDP(C454,$G$11)</f>
        <v>125.05</v>
      </c>
      <c r="H454" s="122">
        <f t="shared" si="217"/>
        <v>0.64999999999999147</v>
      </c>
      <c r="I454" s="123">
        <f t="shared" si="218"/>
        <v>0.52250803858520212</v>
      </c>
      <c r="J454" s="124">
        <v>0</v>
      </c>
      <c r="K454" s="120" t="str">
        <f>CONCATENATE(D850,D454, " Curncy")</f>
        <v>EURGBp Curncy</v>
      </c>
      <c r="L454" s="120">
        <f>IF(D454 = D850,1,_xll.BDP(K454,$L$11))</f>
        <v>1</v>
      </c>
      <c r="M454" s="288">
        <f>IF(D454 = D850,1,_xll.BDP(K454,$M$11)*L454)</f>
        <v>0.90110000000000001</v>
      </c>
      <c r="N454" s="126">
        <f t="shared" si="219"/>
        <v>0</v>
      </c>
      <c r="O454" s="127">
        <f>N454 / AA773</f>
        <v>0</v>
      </c>
      <c r="P454" s="301">
        <f>N454 / AA850</f>
        <v>0</v>
      </c>
      <c r="Q454" s="128">
        <f t="shared" si="220"/>
        <v>0</v>
      </c>
      <c r="R454" s="129">
        <f>Q454 / AA773*100</f>
        <v>0</v>
      </c>
      <c r="S454" s="312">
        <f>Q454 / AA850*100</f>
        <v>0</v>
      </c>
      <c r="T454" s="129">
        <f t="shared" si="221"/>
        <v>0</v>
      </c>
      <c r="U454" s="312">
        <f t="shared" si="222"/>
        <v>0</v>
      </c>
      <c r="V454" s="120">
        <f t="shared" si="223"/>
        <v>0.01</v>
      </c>
      <c r="W454" s="120">
        <v>0</v>
      </c>
      <c r="X454" s="120">
        <v>1</v>
      </c>
      <c r="Y454" s="127">
        <f t="shared" si="224"/>
        <v>0</v>
      </c>
      <c r="Z454" s="127">
        <f t="shared" si="225"/>
        <v>0</v>
      </c>
      <c r="AA454" s="74"/>
      <c r="AB454" s="130">
        <f>_xll.BDH(C454,$AB$11,$D$1,$D$1)</f>
        <v>126.3</v>
      </c>
      <c r="AC454" s="130">
        <f t="shared" si="226"/>
        <v>-1.8999999999999915</v>
      </c>
      <c r="AD454" s="177">
        <f t="shared" si="227"/>
        <v>-1.5043547110055355</v>
      </c>
      <c r="AE454" s="132">
        <v>0</v>
      </c>
      <c r="AF454" s="133">
        <f>IF(D454 = D850,1,_xll.BDP(K454,$AF$11)*L454)</f>
        <v>0.89554</v>
      </c>
      <c r="AG454" s="134">
        <f>AC454*AE454*V454/AF454 / AI773</f>
        <v>0</v>
      </c>
      <c r="AH454" s="328">
        <f>AC454*AE454*V454/AF454 / AI850</f>
        <v>0</v>
      </c>
      <c r="AI454" s="77"/>
      <c r="AJ454" s="73"/>
      <c r="AK454" s="65"/>
    </row>
    <row r="455" spans="1:37" s="30" customFormat="1" ht="12" customHeight="1" x14ac:dyDescent="0.2">
      <c r="B455" s="120">
        <v>19500</v>
      </c>
      <c r="C455" s="120" t="s">
        <v>113</v>
      </c>
      <c r="D455" s="120" t="str">
        <f>_xll.BDP(C455,$D$11)</f>
        <v>GBp</v>
      </c>
      <c r="E455" s="120" t="s">
        <v>468</v>
      </c>
      <c r="F455" s="121">
        <f>_xll.BDP(C455,$F$11)</f>
        <v>2638</v>
      </c>
      <c r="G455" s="121">
        <f>_xll.BDP(C455,$G$11)</f>
        <v>2663</v>
      </c>
      <c r="H455" s="122">
        <f t="shared" si="217"/>
        <v>25</v>
      </c>
      <c r="I455" s="123">
        <f t="shared" si="218"/>
        <v>0.94768764215314627</v>
      </c>
      <c r="J455" s="124">
        <v>-71656</v>
      </c>
      <c r="K455" s="120" t="str">
        <f>CONCATENATE(D850,D455, " Curncy")</f>
        <v>EURGBp Curncy</v>
      </c>
      <c r="L455" s="120">
        <f>IF(D455 = D850,1,_xll.BDP(K455,$L$11))</f>
        <v>1</v>
      </c>
      <c r="M455" s="288">
        <f>IF(D455 = D850,1,_xll.BDP(K455,$M$11)*L455)</f>
        <v>0.90110000000000001</v>
      </c>
      <c r="N455" s="126">
        <f t="shared" si="219"/>
        <v>-19880.146487626233</v>
      </c>
      <c r="O455" s="127">
        <f>N455 / AA773</f>
        <v>-1.0450821770632913E-4</v>
      </c>
      <c r="P455" s="301">
        <f>N455 / AA850</f>
        <v>-9.6809480481221854E-5</v>
      </c>
      <c r="Q455" s="128">
        <f t="shared" si="220"/>
        <v>-2117633.2038619467</v>
      </c>
      <c r="R455" s="129">
        <f>Q455 / AA773*100</f>
        <v>-1.1132215350078181</v>
      </c>
      <c r="S455" s="312">
        <f>Q455 / AA850*100</f>
        <v>-1.0312145860859756</v>
      </c>
      <c r="T455" s="129">
        <f t="shared" si="221"/>
        <v>-1.1132215350078181</v>
      </c>
      <c r="U455" s="312">
        <f t="shared" si="222"/>
        <v>0</v>
      </c>
      <c r="V455" s="120">
        <f t="shared" si="223"/>
        <v>0.01</v>
      </c>
      <c r="W455" s="120">
        <v>0</v>
      </c>
      <c r="X455" s="120">
        <v>1</v>
      </c>
      <c r="Y455" s="127">
        <f t="shared" si="224"/>
        <v>0</v>
      </c>
      <c r="Z455" s="127">
        <f t="shared" si="225"/>
        <v>0</v>
      </c>
      <c r="AA455" s="74"/>
      <c r="AB455" s="130">
        <f>_xll.BDH(C455,$AB$11,$D$1,$D$1)</f>
        <v>2652</v>
      </c>
      <c r="AC455" s="130">
        <f t="shared" si="226"/>
        <v>-14</v>
      </c>
      <c r="AD455" s="177">
        <f t="shared" si="227"/>
        <v>-0.52790346907993968</v>
      </c>
      <c r="AE455" s="132">
        <v>-71656</v>
      </c>
      <c r="AF455" s="133">
        <f>IF(D455 = D850,1,_xll.BDP(K455,$AF$11)*L455)</f>
        <v>0.89554</v>
      </c>
      <c r="AG455" s="134">
        <f>AC455*AE455*V455/AF455 / AI773</f>
        <v>5.8968524352543524E-5</v>
      </c>
      <c r="AH455" s="328">
        <f>AC455*AE455*V455/AF455 / AI850</f>
        <v>5.4622503308188448E-5</v>
      </c>
      <c r="AI455" s="77"/>
      <c r="AJ455" s="73"/>
      <c r="AK455" s="65"/>
    </row>
    <row r="456" spans="1:37" s="30" customFormat="1" ht="12" customHeight="1" x14ac:dyDescent="0.2">
      <c r="B456" s="120">
        <v>6152</v>
      </c>
      <c r="C456" s="120" t="s">
        <v>1132</v>
      </c>
      <c r="D456" s="120" t="str">
        <f>_xll.BDP(C456,$D$11)</f>
        <v>GBp</v>
      </c>
      <c r="E456" s="120" t="s">
        <v>1253</v>
      </c>
      <c r="F456" s="121">
        <f>_xll.BDP(C456,$F$11)</f>
        <v>1658.5</v>
      </c>
      <c r="G456" s="121">
        <f>_xll.BDP(C456,$G$11)</f>
        <v>1675</v>
      </c>
      <c r="H456" s="122">
        <f t="shared" si="217"/>
        <v>16.5</v>
      </c>
      <c r="I456" s="123">
        <f t="shared" si="218"/>
        <v>0.99487488694603565</v>
      </c>
      <c r="J456" s="124">
        <v>-85000</v>
      </c>
      <c r="K456" s="120" t="str">
        <f>CONCATENATE(D850,D456, " Curncy")</f>
        <v>EURGBp Curncy</v>
      </c>
      <c r="L456" s="120">
        <f>IF(D456 = D850,1,_xll.BDP(K456,$L$11))</f>
        <v>1</v>
      </c>
      <c r="M456" s="288">
        <f>IF(D456 = D850,1,_xll.BDP(K456,$M$11)*L456)</f>
        <v>0.90110000000000001</v>
      </c>
      <c r="N456" s="126">
        <f t="shared" si="219"/>
        <v>-15564.310287426479</v>
      </c>
      <c r="O456" s="127">
        <f>N456 / AA773</f>
        <v>-8.1820238547017208E-5</v>
      </c>
      <c r="P456" s="301">
        <f>N456 / AA850</f>
        <v>-7.5792841562416917E-5</v>
      </c>
      <c r="Q456" s="128">
        <f t="shared" si="220"/>
        <v>-1580013.3170569304</v>
      </c>
      <c r="R456" s="129">
        <f>Q456 / AA773*100</f>
        <v>-0.8305993913106291</v>
      </c>
      <c r="S456" s="312">
        <f>Q456 / AA850*100</f>
        <v>-0.7694121794972627</v>
      </c>
      <c r="T456" s="129">
        <f t="shared" si="221"/>
        <v>-0.8305993913106291</v>
      </c>
      <c r="U456" s="312">
        <f t="shared" si="222"/>
        <v>0</v>
      </c>
      <c r="V456" s="120">
        <f t="shared" si="223"/>
        <v>0.01</v>
      </c>
      <c r="W456" s="120">
        <v>0</v>
      </c>
      <c r="X456" s="120">
        <v>1</v>
      </c>
      <c r="Y456" s="127">
        <f t="shared" si="224"/>
        <v>0</v>
      </c>
      <c r="Z456" s="127">
        <f t="shared" si="225"/>
        <v>0</v>
      </c>
      <c r="AA456" s="74"/>
      <c r="AB456" s="130">
        <f>_xll.BDH(C456,$AB$11,$D$1,$D$1)</f>
        <v>1663</v>
      </c>
      <c r="AC456" s="130">
        <f t="shared" si="226"/>
        <v>-4.5</v>
      </c>
      <c r="AD456" s="177">
        <f t="shared" si="227"/>
        <v>-0.27059530968129886</v>
      </c>
      <c r="AE456" s="132">
        <v>-85000</v>
      </c>
      <c r="AF456" s="133">
        <f>IF(D456 = D850,1,_xll.BDP(K456,$AF$11)*L456)</f>
        <v>0.89554</v>
      </c>
      <c r="AG456" s="134">
        <f>AC456*AE456*V456/AF456 / AI773</f>
        <v>2.2483871916665233E-5</v>
      </c>
      <c r="AH456" s="328">
        <f>AC456*AE456*V456/AF456 / AI850</f>
        <v>2.0826795000101757E-5</v>
      </c>
      <c r="AI456" s="77"/>
      <c r="AJ456" s="73"/>
      <c r="AK456" s="65"/>
    </row>
    <row r="457" spans="1:37" s="30" customFormat="1" ht="12" customHeight="1" x14ac:dyDescent="0.2">
      <c r="B457" s="120">
        <v>11455</v>
      </c>
      <c r="C457" s="120" t="s">
        <v>1133</v>
      </c>
      <c r="D457" s="120" t="str">
        <f>_xll.BDP(C457,$D$11)</f>
        <v>GBp</v>
      </c>
      <c r="E457" s="120" t="s">
        <v>1254</v>
      </c>
      <c r="F457" s="121">
        <f>_xll.BDP(C457,$F$11)</f>
        <v>2553</v>
      </c>
      <c r="G457" s="121">
        <f>_xll.BDP(C457,$G$11)</f>
        <v>2575</v>
      </c>
      <c r="H457" s="122">
        <f t="shared" si="217"/>
        <v>22</v>
      </c>
      <c r="I457" s="123">
        <f t="shared" si="218"/>
        <v>0.86173129651390523</v>
      </c>
      <c r="J457" s="124">
        <v>0</v>
      </c>
      <c r="K457" s="120" t="str">
        <f>CONCATENATE(D850,D457, " Curncy")</f>
        <v>EURGBp Curncy</v>
      </c>
      <c r="L457" s="120">
        <f>IF(D457 = D850,1,_xll.BDP(K457,$L$11))</f>
        <v>1</v>
      </c>
      <c r="M457" s="288">
        <f>IF(D457 = D850,1,_xll.BDP(K457,$M$11)*L457)</f>
        <v>0.90110000000000001</v>
      </c>
      <c r="N457" s="126">
        <f t="shared" si="219"/>
        <v>0</v>
      </c>
      <c r="O457" s="127">
        <f>N457 / AA773</f>
        <v>0</v>
      </c>
      <c r="P457" s="301">
        <f>N457 / AA850</f>
        <v>0</v>
      </c>
      <c r="Q457" s="128">
        <f t="shared" si="220"/>
        <v>0</v>
      </c>
      <c r="R457" s="129">
        <f>Q457 / AA773*100</f>
        <v>0</v>
      </c>
      <c r="S457" s="312">
        <f>Q457 / AA850*100</f>
        <v>0</v>
      </c>
      <c r="T457" s="129">
        <f t="shared" si="221"/>
        <v>0</v>
      </c>
      <c r="U457" s="312">
        <f t="shared" si="222"/>
        <v>0</v>
      </c>
      <c r="V457" s="120">
        <f t="shared" si="223"/>
        <v>0.01</v>
      </c>
      <c r="W457" s="120">
        <v>0</v>
      </c>
      <c r="X457" s="120">
        <v>1</v>
      </c>
      <c r="Y457" s="127">
        <f t="shared" si="224"/>
        <v>0</v>
      </c>
      <c r="Z457" s="127">
        <f t="shared" si="225"/>
        <v>0</v>
      </c>
      <c r="AA457" s="74"/>
      <c r="AB457" s="130">
        <f>_xll.BDH(C457,$AB$11,$D$1,$D$1)</f>
        <v>2521</v>
      </c>
      <c r="AC457" s="130">
        <f t="shared" si="226"/>
        <v>32</v>
      </c>
      <c r="AD457" s="177">
        <f t="shared" si="227"/>
        <v>1.2693375644585483</v>
      </c>
      <c r="AE457" s="132">
        <v>0</v>
      </c>
      <c r="AF457" s="133">
        <f>IF(D457 = D850,1,_xll.BDP(K457,$AF$11)*L457)</f>
        <v>0.89554</v>
      </c>
      <c r="AG457" s="134">
        <f>AC457*AE457*V457/AF457 / AI773</f>
        <v>0</v>
      </c>
      <c r="AH457" s="328">
        <f>AC457*AE457*V457/AF457 / AI850</f>
        <v>0</v>
      </c>
      <c r="AI457" s="77"/>
      <c r="AJ457" s="73"/>
      <c r="AK457" s="65"/>
    </row>
    <row r="458" spans="1:37" s="30" customFormat="1" ht="12" customHeight="1" x14ac:dyDescent="0.2">
      <c r="B458" s="120">
        <v>5993</v>
      </c>
      <c r="C458" s="120" t="s">
        <v>112</v>
      </c>
      <c r="D458" s="120" t="str">
        <f>_xll.BDP(C458,$D$11)</f>
        <v>GBp</v>
      </c>
      <c r="E458" s="120" t="s">
        <v>469</v>
      </c>
      <c r="F458" s="121">
        <f>_xll.BDP(C458,$F$11)</f>
        <v>754</v>
      </c>
      <c r="G458" s="121">
        <f>_xll.BDP(C458,$G$11)</f>
        <v>763</v>
      </c>
      <c r="H458" s="122">
        <f t="shared" si="217"/>
        <v>9</v>
      </c>
      <c r="I458" s="123">
        <f t="shared" si="218"/>
        <v>1.1936339522546418</v>
      </c>
      <c r="J458" s="124">
        <v>327933</v>
      </c>
      <c r="K458" s="120" t="str">
        <f>CONCATENATE(D850,D458, " Curncy")</f>
        <v>EURGBp Curncy</v>
      </c>
      <c r="L458" s="120">
        <f>IF(D458 = D850,1,_xll.BDP(K458,$L$11))</f>
        <v>1</v>
      </c>
      <c r="M458" s="288">
        <f>IF(D458 = D850,1,_xll.BDP(K458,$M$11)*L458)</f>
        <v>0.90110000000000001</v>
      </c>
      <c r="N458" s="126">
        <f t="shared" si="219"/>
        <v>32753.268227721674</v>
      </c>
      <c r="O458" s="127">
        <f>N458 / AA773</f>
        <v>1.7218110986591867E-4</v>
      </c>
      <c r="P458" s="301">
        <f>N458 / AA850</f>
        <v>1.5949715879414803E-4</v>
      </c>
      <c r="Q458" s="128">
        <f t="shared" si="220"/>
        <v>2776749.2953057373</v>
      </c>
      <c r="R458" s="129">
        <f>Q458 / AA773*100</f>
        <v>1.4597131869743993</v>
      </c>
      <c r="S458" s="312">
        <f>Q458 / AA850*100</f>
        <v>1.3521814684437214</v>
      </c>
      <c r="T458" s="129">
        <f t="shared" si="221"/>
        <v>0</v>
      </c>
      <c r="U458" s="312">
        <f t="shared" si="222"/>
        <v>1.4597131869743993</v>
      </c>
      <c r="V458" s="120">
        <f t="shared" si="223"/>
        <v>0.01</v>
      </c>
      <c r="W458" s="120">
        <v>0</v>
      </c>
      <c r="X458" s="120">
        <v>1</v>
      </c>
      <c r="Y458" s="127">
        <f t="shared" si="224"/>
        <v>0</v>
      </c>
      <c r="Z458" s="127">
        <f t="shared" si="225"/>
        <v>1.7218110986591867E-4</v>
      </c>
      <c r="AA458" s="74"/>
      <c r="AB458" s="130">
        <f>_xll.BDH(C458,$AB$11,$D$1,$D$1)</f>
        <v>757.5</v>
      </c>
      <c r="AC458" s="130">
        <f t="shared" si="226"/>
        <v>-3.5</v>
      </c>
      <c r="AD458" s="177">
        <f t="shared" si="227"/>
        <v>-0.46204620462046203</v>
      </c>
      <c r="AE458" s="132">
        <v>327933</v>
      </c>
      <c r="AF458" s="133">
        <f>IF(D458 = D850,1,_xll.BDP(K458,$AF$11)*L458)</f>
        <v>0.89554</v>
      </c>
      <c r="AG458" s="134">
        <f>AC458*AE458*V458/AF458 / AI773</f>
        <v>-6.746722220226727E-5</v>
      </c>
      <c r="AH458" s="328">
        <f>AC458*AE458*V458/AF458 / AI850</f>
        <v>-6.249484124624652E-5</v>
      </c>
      <c r="AI458" s="77"/>
      <c r="AJ458" s="73"/>
      <c r="AK458" s="65"/>
    </row>
    <row r="459" spans="1:37" s="30" customFormat="1" ht="12" customHeight="1" x14ac:dyDescent="0.2">
      <c r="B459" s="120">
        <v>6035</v>
      </c>
      <c r="C459" s="120" t="s">
        <v>1134</v>
      </c>
      <c r="D459" s="120" t="str">
        <f>_xll.BDP(C459,$D$11)</f>
        <v>GBp</v>
      </c>
      <c r="E459" s="120" t="s">
        <v>1255</v>
      </c>
      <c r="F459" s="121">
        <f>_xll.BDP(C459,$F$11)</f>
        <v>475.2</v>
      </c>
      <c r="G459" s="121">
        <f>_xll.BDP(C459,$G$11)</f>
        <v>448.2</v>
      </c>
      <c r="H459" s="122">
        <f t="shared" si="217"/>
        <v>-27</v>
      </c>
      <c r="I459" s="123">
        <f t="shared" si="218"/>
        <v>-5.6818181818181817</v>
      </c>
      <c r="J459" s="124">
        <v>0</v>
      </c>
      <c r="K459" s="120" t="str">
        <f>CONCATENATE(D850,D459, " Curncy")</f>
        <v>EURGBp Curncy</v>
      </c>
      <c r="L459" s="120">
        <f>IF(D459 = D850,1,_xll.BDP(K459,$L$11))</f>
        <v>1</v>
      </c>
      <c r="M459" s="288">
        <f>IF(D459 = D850,1,_xll.BDP(K459,$M$11)*L459)</f>
        <v>0.90110000000000001</v>
      </c>
      <c r="N459" s="126">
        <f t="shared" si="219"/>
        <v>0</v>
      </c>
      <c r="O459" s="127">
        <f>N459 / AA773</f>
        <v>0</v>
      </c>
      <c r="P459" s="301">
        <f>N459 / AA850</f>
        <v>0</v>
      </c>
      <c r="Q459" s="128">
        <f t="shared" si="220"/>
        <v>0</v>
      </c>
      <c r="R459" s="129">
        <f>Q459 / AA773*100</f>
        <v>0</v>
      </c>
      <c r="S459" s="312">
        <f>Q459 / AA850*100</f>
        <v>0</v>
      </c>
      <c r="T459" s="129">
        <f t="shared" si="221"/>
        <v>0</v>
      </c>
      <c r="U459" s="312">
        <f t="shared" si="222"/>
        <v>0</v>
      </c>
      <c r="V459" s="120">
        <f t="shared" si="223"/>
        <v>0.01</v>
      </c>
      <c r="W459" s="120">
        <v>0</v>
      </c>
      <c r="X459" s="120">
        <v>1</v>
      </c>
      <c r="Y459" s="127">
        <f t="shared" si="224"/>
        <v>0</v>
      </c>
      <c r="Z459" s="127">
        <f t="shared" si="225"/>
        <v>0</v>
      </c>
      <c r="AA459" s="74"/>
      <c r="AB459" s="130">
        <f>_xll.BDH(C459,$AB$11,$D$1,$D$1)</f>
        <v>480</v>
      </c>
      <c r="AC459" s="130">
        <f t="shared" si="226"/>
        <v>-4.8000000000000114</v>
      </c>
      <c r="AD459" s="177">
        <f t="shared" si="227"/>
        <v>-1.0000000000000024</v>
      </c>
      <c r="AE459" s="132">
        <v>0</v>
      </c>
      <c r="AF459" s="133">
        <f>IF(D459 = D850,1,_xll.BDP(K459,$AF$11)*L459)</f>
        <v>0.89554</v>
      </c>
      <c r="AG459" s="134">
        <f>AC459*AE459*V459/AF459 / AI773</f>
        <v>0</v>
      </c>
      <c r="AH459" s="328">
        <f>AC459*AE459*V459/AF459 / AI850</f>
        <v>0</v>
      </c>
      <c r="AI459" s="77"/>
      <c r="AJ459" s="73"/>
      <c r="AK459" s="65"/>
    </row>
    <row r="460" spans="1:37" s="30" customFormat="1" ht="12" customHeight="1" x14ac:dyDescent="0.2">
      <c r="B460" s="120">
        <v>18875</v>
      </c>
      <c r="C460" s="120" t="s">
        <v>1135</v>
      </c>
      <c r="D460" s="120" t="str">
        <f>_xll.BDP(C460,$D$11)</f>
        <v>GBp</v>
      </c>
      <c r="E460" s="120" t="s">
        <v>1256</v>
      </c>
      <c r="F460" s="121">
        <f>_xll.BDP(C460,$F$11)</f>
        <v>6955</v>
      </c>
      <c r="G460" s="121">
        <f>_xll.BDP(C460,$G$11)</f>
        <v>7070</v>
      </c>
      <c r="H460" s="122">
        <f t="shared" si="217"/>
        <v>115</v>
      </c>
      <c r="I460" s="123">
        <f t="shared" si="218"/>
        <v>1.6534867002156721</v>
      </c>
      <c r="J460" s="124">
        <v>0</v>
      </c>
      <c r="K460" s="120" t="str">
        <f>CONCATENATE(D850,D460, " Curncy")</f>
        <v>EURGBp Curncy</v>
      </c>
      <c r="L460" s="120">
        <f>IF(D460 = D850,1,_xll.BDP(K460,$L$11))</f>
        <v>1</v>
      </c>
      <c r="M460" s="288">
        <f>IF(D460 = D850,1,_xll.BDP(K460,$M$11)*L460)</f>
        <v>0.90110000000000001</v>
      </c>
      <c r="N460" s="126">
        <f t="shared" si="219"/>
        <v>0</v>
      </c>
      <c r="O460" s="127">
        <f>N460 / AA773</f>
        <v>0</v>
      </c>
      <c r="P460" s="301">
        <f>N460 / AA850</f>
        <v>0</v>
      </c>
      <c r="Q460" s="128">
        <f t="shared" si="220"/>
        <v>0</v>
      </c>
      <c r="R460" s="129">
        <f>Q460 / AA773*100</f>
        <v>0</v>
      </c>
      <c r="S460" s="312">
        <f>Q460 / AA850*100</f>
        <v>0</v>
      </c>
      <c r="T460" s="129">
        <f t="shared" si="221"/>
        <v>0</v>
      </c>
      <c r="U460" s="312">
        <f t="shared" si="222"/>
        <v>0</v>
      </c>
      <c r="V460" s="120">
        <f t="shared" si="223"/>
        <v>0.01</v>
      </c>
      <c r="W460" s="120">
        <v>0</v>
      </c>
      <c r="X460" s="120">
        <v>1</v>
      </c>
      <c r="Y460" s="127">
        <f t="shared" si="224"/>
        <v>0</v>
      </c>
      <c r="Z460" s="127">
        <f t="shared" si="225"/>
        <v>0</v>
      </c>
      <c r="AA460" s="74"/>
      <c r="AB460" s="130">
        <f>_xll.BDH(C460,$AB$11,$D$1,$D$1)</f>
        <v>7005</v>
      </c>
      <c r="AC460" s="130">
        <f t="shared" si="226"/>
        <v>-50</v>
      </c>
      <c r="AD460" s="177">
        <f t="shared" si="227"/>
        <v>-0.7137758743754461</v>
      </c>
      <c r="AE460" s="132">
        <v>0</v>
      </c>
      <c r="AF460" s="133">
        <f>IF(D460 = D850,1,_xll.BDP(K460,$AF$11)*L460)</f>
        <v>0.89554</v>
      </c>
      <c r="AG460" s="134">
        <f>AC460*AE460*V460/AF460 / AI773</f>
        <v>0</v>
      </c>
      <c r="AH460" s="328">
        <f>AC460*AE460*V460/AF460 / AI850</f>
        <v>0</v>
      </c>
      <c r="AI460" s="77"/>
      <c r="AJ460" s="73"/>
      <c r="AK460" s="65"/>
    </row>
    <row r="461" spans="1:37" s="30" customFormat="1" ht="12" customHeight="1" x14ac:dyDescent="0.2">
      <c r="B461" s="120">
        <v>6423</v>
      </c>
      <c r="C461" s="120" t="s">
        <v>110</v>
      </c>
      <c r="D461" s="120" t="str">
        <f>_xll.BDP(C461,$D$11)</f>
        <v>GBp</v>
      </c>
      <c r="E461" s="120" t="s">
        <v>470</v>
      </c>
      <c r="F461" s="121">
        <f>_xll.BDP(C461,$F$11)</f>
        <v>13.11</v>
      </c>
      <c r="G461" s="121">
        <f>_xll.BDP(C461,$G$11)</f>
        <v>13.12</v>
      </c>
      <c r="H461" s="122">
        <f t="shared" si="217"/>
        <v>9.9999999999997868E-3</v>
      </c>
      <c r="I461" s="123">
        <f t="shared" si="218"/>
        <v>7.6277650648358411E-2</v>
      </c>
      <c r="J461" s="124">
        <v>-27955074</v>
      </c>
      <c r="K461" s="120" t="str">
        <f>CONCATENATE(D850,D461, " Curncy")</f>
        <v>EURGBp Curncy</v>
      </c>
      <c r="L461" s="120">
        <f>IF(D461 = D850,1,_xll.BDP(K461,$L$11))</f>
        <v>1</v>
      </c>
      <c r="M461" s="288">
        <f>IF(D461 = D850,1,_xll.BDP(K461,$M$11)*L461)</f>
        <v>0.90110000000000001</v>
      </c>
      <c r="N461" s="126">
        <f t="shared" si="219"/>
        <v>-3102.3275996004222</v>
      </c>
      <c r="O461" s="127">
        <f>N461 / AA773</f>
        <v>-1.6308668971689622E-5</v>
      </c>
      <c r="P461" s="301">
        <f>N461 / AA850</f>
        <v>-1.5107269123334015E-5</v>
      </c>
      <c r="Q461" s="128">
        <f t="shared" si="220"/>
        <v>-4070253.8106758408</v>
      </c>
      <c r="R461" s="129">
        <f>Q461 / AA773*100</f>
        <v>-2.1396973690857242</v>
      </c>
      <c r="S461" s="312">
        <f>Q461 / AA850*100</f>
        <v>-1.9820737089814651</v>
      </c>
      <c r="T461" s="129">
        <f t="shared" si="221"/>
        <v>-2.1396973690857242</v>
      </c>
      <c r="U461" s="312">
        <f t="shared" si="222"/>
        <v>0</v>
      </c>
      <c r="V461" s="120">
        <f t="shared" si="223"/>
        <v>0.01</v>
      </c>
      <c r="W461" s="120">
        <v>0</v>
      </c>
      <c r="X461" s="120">
        <v>1</v>
      </c>
      <c r="Y461" s="127">
        <f t="shared" si="224"/>
        <v>0</v>
      </c>
      <c r="Z461" s="127">
        <f t="shared" si="225"/>
        <v>0</v>
      </c>
      <c r="AA461" s="74"/>
      <c r="AB461" s="130">
        <f>_xll.BDH(C461,$AB$11,$D$1,$D$1)</f>
        <v>12.75</v>
      </c>
      <c r="AC461" s="130">
        <f t="shared" si="226"/>
        <v>0.35999999999999943</v>
      </c>
      <c r="AD461" s="177">
        <f t="shared" si="227"/>
        <v>2.8235294117647016</v>
      </c>
      <c r="AE461" s="132">
        <v>-26211508</v>
      </c>
      <c r="AF461" s="133">
        <f>IF(D461 = D850,1,_xll.BDP(K461,$AF$11)*L461)</f>
        <v>0.89554</v>
      </c>
      <c r="AG461" s="134">
        <f>AC461*AE461*V461/AF461 / AI773</f>
        <v>-5.5466935399025436E-4</v>
      </c>
      <c r="AH461" s="328">
        <f>AC461*AE461*V461/AF461 / AI850</f>
        <v>-5.1378983883249539E-4</v>
      </c>
      <c r="AI461" s="77"/>
      <c r="AJ461" s="73"/>
      <c r="AK461" s="65"/>
    </row>
    <row r="462" spans="1:37" s="30" customFormat="1" ht="12" customHeight="1" x14ac:dyDescent="0.2">
      <c r="B462" s="120">
        <v>6004</v>
      </c>
      <c r="C462" s="120" t="s">
        <v>1136</v>
      </c>
      <c r="D462" s="120" t="str">
        <f>_xll.BDP(C462,$D$11)</f>
        <v>GBp</v>
      </c>
      <c r="E462" s="120" t="s">
        <v>1257</v>
      </c>
      <c r="F462" s="121">
        <f>_xll.BDP(C462,$F$11)</f>
        <v>2694.5</v>
      </c>
      <c r="G462" s="121">
        <f>_xll.BDP(C462,$G$11)</f>
        <v>2711</v>
      </c>
      <c r="H462" s="122">
        <f t="shared" si="217"/>
        <v>16.5</v>
      </c>
      <c r="I462" s="123">
        <f t="shared" si="218"/>
        <v>0.61235850807199854</v>
      </c>
      <c r="J462" s="124">
        <v>0</v>
      </c>
      <c r="K462" s="120" t="str">
        <f>CONCATENATE(D850,D462, " Curncy")</f>
        <v>EURGBp Curncy</v>
      </c>
      <c r="L462" s="120">
        <f>IF(D462 = D850,1,_xll.BDP(K462,$L$11))</f>
        <v>1</v>
      </c>
      <c r="M462" s="288">
        <f>IF(D462 = D850,1,_xll.BDP(K462,$M$11)*L462)</f>
        <v>0.90110000000000001</v>
      </c>
      <c r="N462" s="126">
        <f t="shared" si="219"/>
        <v>0</v>
      </c>
      <c r="O462" s="127">
        <f>N462 / AA773</f>
        <v>0</v>
      </c>
      <c r="P462" s="301">
        <f>N462 / AA850</f>
        <v>0</v>
      </c>
      <c r="Q462" s="128">
        <f t="shared" si="220"/>
        <v>0</v>
      </c>
      <c r="R462" s="129">
        <f>Q462 / AA773*100</f>
        <v>0</v>
      </c>
      <c r="S462" s="312">
        <f>Q462 / AA850*100</f>
        <v>0</v>
      </c>
      <c r="T462" s="129">
        <f t="shared" si="221"/>
        <v>0</v>
      </c>
      <c r="U462" s="312">
        <f t="shared" si="222"/>
        <v>0</v>
      </c>
      <c r="V462" s="120">
        <f t="shared" si="223"/>
        <v>0.01</v>
      </c>
      <c r="W462" s="120">
        <v>0</v>
      </c>
      <c r="X462" s="120">
        <v>1</v>
      </c>
      <c r="Y462" s="127">
        <f t="shared" si="224"/>
        <v>0</v>
      </c>
      <c r="Z462" s="127">
        <f t="shared" si="225"/>
        <v>0</v>
      </c>
      <c r="AA462" s="74"/>
      <c r="AB462" s="130">
        <f>_xll.BDH(C462,$AB$11,$D$1,$D$1)</f>
        <v>2796</v>
      </c>
      <c r="AC462" s="130">
        <f t="shared" si="226"/>
        <v>-101.5</v>
      </c>
      <c r="AD462" s="177">
        <f t="shared" si="227"/>
        <v>-3.6301859799713876</v>
      </c>
      <c r="AE462" s="132">
        <v>0</v>
      </c>
      <c r="AF462" s="133">
        <f>IF(D462 = D850,1,_xll.BDP(K462,$AF$11)*L462)</f>
        <v>0.89554</v>
      </c>
      <c r="AG462" s="134">
        <f>AC462*AE462*V462/AF462 / AI773</f>
        <v>0</v>
      </c>
      <c r="AH462" s="328">
        <f>AC462*AE462*V462/AF462 / AI850</f>
        <v>0</v>
      </c>
      <c r="AI462" s="77"/>
      <c r="AJ462" s="73"/>
      <c r="AK462" s="65"/>
    </row>
    <row r="463" spans="1:37" s="30" customFormat="1" ht="12" customHeight="1" x14ac:dyDescent="0.2">
      <c r="A463" s="212"/>
      <c r="B463" s="212">
        <v>27254</v>
      </c>
      <c r="C463" s="212" t="s">
        <v>1537</v>
      </c>
      <c r="D463" s="212" t="str">
        <f>_xll.BDP(C463,$D$11)</f>
        <v>GBp</v>
      </c>
      <c r="E463" s="212" t="s">
        <v>1538</v>
      </c>
      <c r="F463" s="214">
        <f>_xll.BDP(C463,$F$11)</f>
        <v>109.5</v>
      </c>
      <c r="G463" s="214">
        <f>_xll.BDP(C463,$G$11)</f>
        <v>109.5</v>
      </c>
      <c r="H463" s="215">
        <f>IF(OR(OR(G463="#N/A N/A",G463="#N/A Real Time"),OR(F463="#N/A N/A",F463="#N/A Real Time")),0,  G463 - F463)</f>
        <v>0</v>
      </c>
      <c r="I463" s="216">
        <f>IF(OR(F463=0,F463="#N/A N/A"),0,H463 / F463*100)</f>
        <v>0</v>
      </c>
      <c r="J463" s="217">
        <v>-170085</v>
      </c>
      <c r="K463" s="212" t="str">
        <f>CONCATENATE(D850,D463, " Curncy")</f>
        <v>EURGBp Curncy</v>
      </c>
      <c r="L463" s="212">
        <f>IF(D463 = D850,1,_xll.BDP(K463,$L$11))</f>
        <v>1</v>
      </c>
      <c r="M463" s="291">
        <f>IF(D463 = D850,1,_xll.BDP(K463,$M$11)*L463)</f>
        <v>0.90110000000000001</v>
      </c>
      <c r="N463" s="218">
        <f>H463*J463*V463/M463</f>
        <v>0</v>
      </c>
      <c r="O463" s="219">
        <f>N463 / AA773</f>
        <v>0</v>
      </c>
      <c r="P463" s="304">
        <f>N463 / AA850</f>
        <v>0</v>
      </c>
      <c r="Q463" s="220">
        <f>IF(J463=0,0,G463*J463*V463/M463)</f>
        <v>-206684.13605593165</v>
      </c>
      <c r="R463" s="221">
        <f>Q463 / AA773*100</f>
        <v>-0.10865207004798587</v>
      </c>
      <c r="S463" s="314">
        <f>Q463 / AA850*100</f>
        <v>-0.10064807041406298</v>
      </c>
      <c r="T463" s="221">
        <f>IF(S463&lt;0,R463,0)</f>
        <v>-0.10865207004798587</v>
      </c>
      <c r="U463" s="314">
        <f>IF(S463&gt;0,R463,0)</f>
        <v>0</v>
      </c>
      <c r="V463" s="212">
        <f>IF(EXACT(D463,UPPER(D463)),1,0.01)/X463</f>
        <v>0.01</v>
      </c>
      <c r="W463" s="212">
        <v>0</v>
      </c>
      <c r="X463" s="212">
        <v>1</v>
      </c>
      <c r="Y463" s="219">
        <f>IF(AND(S463&lt;0,O463&gt;0),O463,0)</f>
        <v>0</v>
      </c>
      <c r="Z463" s="219">
        <f>IF(AND(S463&gt;0,O463&gt;0),O463,0)</f>
        <v>0</v>
      </c>
      <c r="AA463" s="222"/>
      <c r="AB463" s="223">
        <f>_xll.BDH(C463,$AB$11,$D$1,$D$1)</f>
        <v>100</v>
      </c>
      <c r="AC463" s="223">
        <f>IF(OR(OR(F463="#N/A N/A",F463="#N/A Real Time"),OR(AB463="#N/A N/A",AB463="#N/A Real Time")),0,  F463 - AB463)</f>
        <v>9.5</v>
      </c>
      <c r="AD463" s="224">
        <f>IF(OR(AB463=0,AB463="#N/A N/A"),0,AC463 / AB463*100)</f>
        <v>9.5</v>
      </c>
      <c r="AE463" s="225">
        <v>-170085</v>
      </c>
      <c r="AF463" s="226">
        <f>IF(D463 = D850,1,_xll.BDP(K463,$AF$11)*L463)</f>
        <v>0.89554</v>
      </c>
      <c r="AG463" s="227">
        <f>AC463*AE463*V463/AF463 / AI773</f>
        <v>-9.4979369599966165E-5</v>
      </c>
      <c r="AH463" s="330">
        <f>AC463*AE463*V463/AF463 / AI850</f>
        <v>-8.7979324345429847E-5</v>
      </c>
      <c r="AI463" s="228"/>
      <c r="AJ463" s="73"/>
      <c r="AK463" s="65"/>
    </row>
    <row r="464" spans="1:37" s="30" customFormat="1" ht="12" customHeight="1" x14ac:dyDescent="0.2">
      <c r="B464" s="120">
        <v>3746</v>
      </c>
      <c r="C464" s="120" t="s">
        <v>1137</v>
      </c>
      <c r="D464" s="120" t="str">
        <f>_xll.BDP(C464,$D$11)</f>
        <v>GBp</v>
      </c>
      <c r="E464" s="120" t="s">
        <v>1258</v>
      </c>
      <c r="F464" s="121">
        <f>_xll.BDP(C464,$F$11)</f>
        <v>165.3</v>
      </c>
      <c r="G464" s="121">
        <f>_xll.BDP(C464,$G$11)</f>
        <v>167.15</v>
      </c>
      <c r="H464" s="122">
        <f t="shared" si="217"/>
        <v>1.8499999999999943</v>
      </c>
      <c r="I464" s="123">
        <f t="shared" si="218"/>
        <v>1.1191772534785203</v>
      </c>
      <c r="J464" s="124">
        <v>0</v>
      </c>
      <c r="K464" s="120" t="str">
        <f>CONCATENATE(D850,D464, " Curncy")</f>
        <v>EURGBp Curncy</v>
      </c>
      <c r="L464" s="120">
        <f>IF(D464 = D850,1,_xll.BDP(K464,$L$11))</f>
        <v>1</v>
      </c>
      <c r="M464" s="288">
        <f>IF(D464 = D850,1,_xll.BDP(K464,$M$11)*L464)</f>
        <v>0.90110000000000001</v>
      </c>
      <c r="N464" s="126">
        <f t="shared" si="219"/>
        <v>0</v>
      </c>
      <c r="O464" s="127">
        <f>N464 / AA773</f>
        <v>0</v>
      </c>
      <c r="P464" s="301">
        <f>N464 / AA850</f>
        <v>0</v>
      </c>
      <c r="Q464" s="128">
        <f t="shared" si="220"/>
        <v>0</v>
      </c>
      <c r="R464" s="129">
        <f>Q464 / AA773*100</f>
        <v>0</v>
      </c>
      <c r="S464" s="312">
        <f>Q464 / AA850*100</f>
        <v>0</v>
      </c>
      <c r="T464" s="129">
        <f t="shared" si="221"/>
        <v>0</v>
      </c>
      <c r="U464" s="312">
        <f t="shared" si="222"/>
        <v>0</v>
      </c>
      <c r="V464" s="120">
        <f t="shared" si="223"/>
        <v>0.01</v>
      </c>
      <c r="W464" s="120">
        <v>0</v>
      </c>
      <c r="X464" s="120">
        <v>1</v>
      </c>
      <c r="Y464" s="127">
        <f t="shared" si="224"/>
        <v>0</v>
      </c>
      <c r="Z464" s="127">
        <f t="shared" si="225"/>
        <v>0</v>
      </c>
      <c r="AA464" s="74"/>
      <c r="AB464" s="130">
        <f>_xll.BDH(C464,$AB$11,$D$1,$D$1)</f>
        <v>170.05</v>
      </c>
      <c r="AC464" s="130">
        <f t="shared" si="226"/>
        <v>-4.75</v>
      </c>
      <c r="AD464" s="177">
        <f t="shared" si="227"/>
        <v>-2.7932960893854748</v>
      </c>
      <c r="AE464" s="132">
        <v>0</v>
      </c>
      <c r="AF464" s="133">
        <f>IF(D464 = D850,1,_xll.BDP(K464,$AF$11)*L464)</f>
        <v>0.89554</v>
      </c>
      <c r="AG464" s="134">
        <f>AC464*AE464*V464/AF464 / AI773</f>
        <v>0</v>
      </c>
      <c r="AH464" s="328">
        <f>AC464*AE464*V464/AF464 / AI850</f>
        <v>0</v>
      </c>
      <c r="AI464" s="77"/>
      <c r="AJ464" s="73"/>
      <c r="AK464" s="65"/>
    </row>
    <row r="465" spans="1:37" s="30" customFormat="1" ht="12" customHeight="1" x14ac:dyDescent="0.2">
      <c r="B465" s="120">
        <v>26482</v>
      </c>
      <c r="C465" s="120" t="s">
        <v>109</v>
      </c>
      <c r="D465" s="120" t="str">
        <f>_xll.BDP(C465,$D$11)</f>
        <v>GBp</v>
      </c>
      <c r="E465" s="120" t="s">
        <v>471</v>
      </c>
      <c r="F465" s="121">
        <f>_xll.BDP(C465,$F$11)</f>
        <v>291</v>
      </c>
      <c r="G465" s="121">
        <f>_xll.BDP(C465,$G$11)</f>
        <v>296.2</v>
      </c>
      <c r="H465" s="122">
        <f t="shared" si="217"/>
        <v>5.1999999999999886</v>
      </c>
      <c r="I465" s="123">
        <f t="shared" si="218"/>
        <v>1.7869415807560098</v>
      </c>
      <c r="J465" s="124">
        <v>-263000</v>
      </c>
      <c r="K465" s="120" t="str">
        <f>CONCATENATE(D850,D465, " Curncy")</f>
        <v>EURGBp Curncy</v>
      </c>
      <c r="L465" s="120">
        <f>IF(D465 = D850,1,_xll.BDP(K465,$L$11))</f>
        <v>1</v>
      </c>
      <c r="M465" s="288">
        <f>IF(D465 = D850,1,_xll.BDP(K465,$M$11)*L465)</f>
        <v>0.90110000000000001</v>
      </c>
      <c r="N465" s="126">
        <f t="shared" si="219"/>
        <v>-15177.005881700112</v>
      </c>
      <c r="O465" s="127">
        <f>N465 / AA773</f>
        <v>-7.9784212646631363E-5</v>
      </c>
      <c r="P465" s="301">
        <f>N465 / AA850</f>
        <v>-7.3906802225141643E-5</v>
      </c>
      <c r="Q465" s="128">
        <f t="shared" si="220"/>
        <v>-864505.60426145815</v>
      </c>
      <c r="R465" s="129">
        <f>Q465 / AA773*100</f>
        <v>-0.4544631497294665</v>
      </c>
      <c r="S465" s="312">
        <f>Q465 / AA850*100</f>
        <v>-0.42098451575167306</v>
      </c>
      <c r="T465" s="129">
        <f t="shared" si="221"/>
        <v>-0.4544631497294665</v>
      </c>
      <c r="U465" s="312">
        <f t="shared" si="222"/>
        <v>0</v>
      </c>
      <c r="V465" s="120">
        <f t="shared" si="223"/>
        <v>0.01</v>
      </c>
      <c r="W465" s="120">
        <v>0</v>
      </c>
      <c r="X465" s="120">
        <v>1</v>
      </c>
      <c r="Y465" s="127">
        <f t="shared" si="224"/>
        <v>0</v>
      </c>
      <c r="Z465" s="127">
        <f t="shared" si="225"/>
        <v>0</v>
      </c>
      <c r="AA465" s="74"/>
      <c r="AB465" s="130">
        <f>_xll.BDH(C465,$AB$11,$D$1,$D$1)</f>
        <v>290</v>
      </c>
      <c r="AC465" s="130">
        <f t="shared" si="226"/>
        <v>1</v>
      </c>
      <c r="AD465" s="177">
        <f t="shared" si="227"/>
        <v>0.34482758620689657</v>
      </c>
      <c r="AE465" s="132">
        <v>-263000</v>
      </c>
      <c r="AF465" s="133">
        <f>IF(D465 = D850,1,_xll.BDP(K465,$AF$11)*L465)</f>
        <v>0.89554</v>
      </c>
      <c r="AG465" s="134">
        <f>AC465*AE465*V465/AF465 / AI773</f>
        <v>-1.5459498860347598E-5</v>
      </c>
      <c r="AH465" s="328">
        <f>AC465*AE465*V465/AF465 / AI850</f>
        <v>-1.4320123098109182E-5</v>
      </c>
      <c r="AI465" s="77"/>
      <c r="AJ465" s="73"/>
      <c r="AK465" s="65"/>
    </row>
    <row r="466" spans="1:37" s="30" customFormat="1" ht="12" customHeight="1" x14ac:dyDescent="0.2">
      <c r="B466" s="120">
        <v>6331</v>
      </c>
      <c r="C466" s="120" t="s">
        <v>1138</v>
      </c>
      <c r="D466" s="120" t="str">
        <f>_xll.BDP(C466,$D$11)</f>
        <v>GBp</v>
      </c>
      <c r="E466" s="120" t="s">
        <v>1259</v>
      </c>
      <c r="F466" s="121">
        <f>_xll.BDP(C466,$F$11)</f>
        <v>382.2</v>
      </c>
      <c r="G466" s="121">
        <f>_xll.BDP(C466,$G$11)</f>
        <v>387.6</v>
      </c>
      <c r="H466" s="122">
        <f t="shared" si="217"/>
        <v>5.4000000000000341</v>
      </c>
      <c r="I466" s="123">
        <f t="shared" si="218"/>
        <v>1.4128728414442788</v>
      </c>
      <c r="J466" s="124">
        <v>0</v>
      </c>
      <c r="K466" s="120" t="str">
        <f>CONCATENATE(D850,D466, " Curncy")</f>
        <v>EURGBp Curncy</v>
      </c>
      <c r="L466" s="120">
        <f>IF(D466 = D850,1,_xll.BDP(K466,$L$11))</f>
        <v>1</v>
      </c>
      <c r="M466" s="288">
        <f>IF(D466 = D850,1,_xll.BDP(K466,$M$11)*L466)</f>
        <v>0.90110000000000001</v>
      </c>
      <c r="N466" s="126">
        <f t="shared" si="219"/>
        <v>0</v>
      </c>
      <c r="O466" s="127">
        <f>N466 / AA773</f>
        <v>0</v>
      </c>
      <c r="P466" s="301">
        <f>N466 / AA850</f>
        <v>0</v>
      </c>
      <c r="Q466" s="128">
        <f t="shared" si="220"/>
        <v>0</v>
      </c>
      <c r="R466" s="129">
        <f>Q466 / AA773*100</f>
        <v>0</v>
      </c>
      <c r="S466" s="312">
        <f>Q466 / AA850*100</f>
        <v>0</v>
      </c>
      <c r="T466" s="129">
        <f t="shared" si="221"/>
        <v>0</v>
      </c>
      <c r="U466" s="312">
        <f t="shared" si="222"/>
        <v>0</v>
      </c>
      <c r="V466" s="120">
        <f t="shared" si="223"/>
        <v>0.01</v>
      </c>
      <c r="W466" s="120">
        <v>0</v>
      </c>
      <c r="X466" s="120">
        <v>1</v>
      </c>
      <c r="Y466" s="127">
        <f t="shared" si="224"/>
        <v>0</v>
      </c>
      <c r="Z466" s="127">
        <f t="shared" si="225"/>
        <v>0</v>
      </c>
      <c r="AA466" s="74"/>
      <c r="AB466" s="130">
        <f>_xll.BDH(C466,$AB$11,$D$1,$D$1)</f>
        <v>367</v>
      </c>
      <c r="AC466" s="130">
        <f t="shared" si="226"/>
        <v>15.199999999999989</v>
      </c>
      <c r="AD466" s="177">
        <f t="shared" si="227"/>
        <v>4.141689373296999</v>
      </c>
      <c r="AE466" s="132">
        <v>0</v>
      </c>
      <c r="AF466" s="133">
        <f>IF(D466 = D850,1,_xll.BDP(K466,$AF$11)*L466)</f>
        <v>0.89554</v>
      </c>
      <c r="AG466" s="134">
        <f>AC466*AE466*V466/AF466 / AI773</f>
        <v>0</v>
      </c>
      <c r="AH466" s="328">
        <f>AC466*AE466*V466/AF466 / AI850</f>
        <v>0</v>
      </c>
      <c r="AI466" s="77"/>
      <c r="AJ466" s="73"/>
      <c r="AK466" s="65"/>
    </row>
    <row r="467" spans="1:37" s="30" customFormat="1" ht="12" customHeight="1" x14ac:dyDescent="0.2">
      <c r="B467" s="120">
        <v>6380</v>
      </c>
      <c r="C467" s="120" t="s">
        <v>1139</v>
      </c>
      <c r="D467" s="120" t="str">
        <f>_xll.BDP(C467,$D$11)</f>
        <v>GBp</v>
      </c>
      <c r="E467" s="120" t="s">
        <v>1260</v>
      </c>
      <c r="F467" s="121">
        <f>_xll.BDP(C467,$F$11)</f>
        <v>1525</v>
      </c>
      <c r="G467" s="121">
        <f>_xll.BDP(C467,$G$11)</f>
        <v>1548</v>
      </c>
      <c r="H467" s="122">
        <f t="shared" si="217"/>
        <v>23</v>
      </c>
      <c r="I467" s="123">
        <f t="shared" si="218"/>
        <v>1.5081967213114755</v>
      </c>
      <c r="J467" s="124">
        <v>0</v>
      </c>
      <c r="K467" s="120" t="str">
        <f>CONCATENATE(D850,D467, " Curncy")</f>
        <v>EURGBp Curncy</v>
      </c>
      <c r="L467" s="120">
        <f>IF(D467 = D850,1,_xll.BDP(K467,$L$11))</f>
        <v>1</v>
      </c>
      <c r="M467" s="288">
        <f>IF(D467 = D850,1,_xll.BDP(K467,$M$11)*L467)</f>
        <v>0.90110000000000001</v>
      </c>
      <c r="N467" s="126">
        <f t="shared" si="219"/>
        <v>0</v>
      </c>
      <c r="O467" s="127">
        <f>N467 / AA773</f>
        <v>0</v>
      </c>
      <c r="P467" s="301">
        <f>N467 / AA850</f>
        <v>0</v>
      </c>
      <c r="Q467" s="128">
        <f t="shared" si="220"/>
        <v>0</v>
      </c>
      <c r="R467" s="129">
        <f>Q467 / AA773*100</f>
        <v>0</v>
      </c>
      <c r="S467" s="312">
        <f>Q467 / AA850*100</f>
        <v>0</v>
      </c>
      <c r="T467" s="129">
        <f t="shared" si="221"/>
        <v>0</v>
      </c>
      <c r="U467" s="312">
        <f t="shared" si="222"/>
        <v>0</v>
      </c>
      <c r="V467" s="120">
        <f t="shared" si="223"/>
        <v>0.01</v>
      </c>
      <c r="W467" s="120">
        <v>0</v>
      </c>
      <c r="X467" s="120">
        <v>1</v>
      </c>
      <c r="Y467" s="127">
        <f t="shared" si="224"/>
        <v>0</v>
      </c>
      <c r="Z467" s="127">
        <f t="shared" si="225"/>
        <v>0</v>
      </c>
      <c r="AA467" s="74"/>
      <c r="AB467" s="130">
        <f>_xll.BDH(C467,$AB$11,$D$1,$D$1)</f>
        <v>1552</v>
      </c>
      <c r="AC467" s="130">
        <f t="shared" si="226"/>
        <v>-27</v>
      </c>
      <c r="AD467" s="177">
        <f t="shared" si="227"/>
        <v>-1.7396907216494846</v>
      </c>
      <c r="AE467" s="132">
        <v>0</v>
      </c>
      <c r="AF467" s="133">
        <f>IF(D467 = D850,1,_xll.BDP(K467,$AF$11)*L467)</f>
        <v>0.89554</v>
      </c>
      <c r="AG467" s="134">
        <f>AC467*AE467*V467/AF467 / AI773</f>
        <v>0</v>
      </c>
      <c r="AH467" s="328">
        <f>AC467*AE467*V467/AF467 / AI850</f>
        <v>0</v>
      </c>
      <c r="AI467" s="77"/>
      <c r="AJ467" s="73"/>
      <c r="AK467" s="65"/>
    </row>
    <row r="468" spans="1:37" s="30" customFormat="1" ht="12" customHeight="1" x14ac:dyDescent="0.2">
      <c r="B468" s="120">
        <v>8631</v>
      </c>
      <c r="C468" s="120" t="s">
        <v>1140</v>
      </c>
      <c r="D468" s="120" t="str">
        <f>_xll.BDP(C468,$D$11)</f>
        <v>GBp</v>
      </c>
      <c r="E468" s="120" t="s">
        <v>1261</v>
      </c>
      <c r="F468" s="121">
        <f>_xll.BDP(C468,$F$11)</f>
        <v>8.65</v>
      </c>
      <c r="G468" s="121">
        <f>_xll.BDP(C468,$G$11)</f>
        <v>8.65</v>
      </c>
      <c r="H468" s="122">
        <f t="shared" si="217"/>
        <v>0</v>
      </c>
      <c r="I468" s="123">
        <f t="shared" si="218"/>
        <v>0</v>
      </c>
      <c r="J468" s="124">
        <v>0</v>
      </c>
      <c r="K468" s="120" t="str">
        <f>CONCATENATE(D850,D468, " Curncy")</f>
        <v>EURGBp Curncy</v>
      </c>
      <c r="L468" s="120">
        <f>IF(D468 = D850,1,_xll.BDP(K468,$L$11))</f>
        <v>1</v>
      </c>
      <c r="M468" s="288">
        <f>IF(D468 = D850,1,_xll.BDP(K468,$M$11)*L468)</f>
        <v>0.90110000000000001</v>
      </c>
      <c r="N468" s="126">
        <f t="shared" si="219"/>
        <v>0</v>
      </c>
      <c r="O468" s="127">
        <f>N468 / AA773</f>
        <v>0</v>
      </c>
      <c r="P468" s="301">
        <f>N468 / AA850</f>
        <v>0</v>
      </c>
      <c r="Q468" s="128">
        <f t="shared" si="220"/>
        <v>0</v>
      </c>
      <c r="R468" s="129">
        <f>Q468 / AA773*100</f>
        <v>0</v>
      </c>
      <c r="S468" s="312">
        <f>Q468 / AA850*100</f>
        <v>0</v>
      </c>
      <c r="T468" s="129">
        <f t="shared" si="221"/>
        <v>0</v>
      </c>
      <c r="U468" s="312">
        <f t="shared" si="222"/>
        <v>0</v>
      </c>
      <c r="V468" s="120">
        <f t="shared" si="223"/>
        <v>0.01</v>
      </c>
      <c r="W468" s="120">
        <v>0</v>
      </c>
      <c r="X468" s="120">
        <v>1</v>
      </c>
      <c r="Y468" s="127">
        <f t="shared" si="224"/>
        <v>0</v>
      </c>
      <c r="Z468" s="127">
        <f t="shared" si="225"/>
        <v>0</v>
      </c>
      <c r="AA468" s="74"/>
      <c r="AB468" s="130">
        <f>_xll.BDH(C468,$AB$11,$D$1,$D$1)</f>
        <v>8.25</v>
      </c>
      <c r="AC468" s="130">
        <f t="shared" si="226"/>
        <v>0.40000000000000036</v>
      </c>
      <c r="AD468" s="177">
        <f t="shared" si="227"/>
        <v>4.8484848484848531</v>
      </c>
      <c r="AE468" s="132">
        <v>0</v>
      </c>
      <c r="AF468" s="133">
        <f>IF(D468 = D850,1,_xll.BDP(K468,$AF$11)*L468)</f>
        <v>0.89554</v>
      </c>
      <c r="AG468" s="134">
        <f>AC468*AE468*V468/AF468 / AI773</f>
        <v>0</v>
      </c>
      <c r="AH468" s="328">
        <f>AC468*AE468*V468/AF468 / AI850</f>
        <v>0</v>
      </c>
      <c r="AI468" s="77"/>
      <c r="AJ468" s="73"/>
      <c r="AK468" s="65"/>
    </row>
    <row r="469" spans="1:37" s="30" customFormat="1" ht="12" customHeight="1" x14ac:dyDescent="0.2">
      <c r="B469" s="120">
        <v>7275</v>
      </c>
      <c r="C469" s="120" t="s">
        <v>1142</v>
      </c>
      <c r="D469" s="120" t="str">
        <f>_xll.BDP(C469,$D$11)</f>
        <v>GBp</v>
      </c>
      <c r="E469" s="120" t="s">
        <v>1364</v>
      </c>
      <c r="F469" s="121">
        <f>_xll.BDP(C469,$F$11)</f>
        <v>156</v>
      </c>
      <c r="G469" s="121">
        <f>_xll.BDP(C469,$G$11)</f>
        <v>156.6</v>
      </c>
      <c r="H469" s="122">
        <f t="shared" si="217"/>
        <v>0.59999999999999432</v>
      </c>
      <c r="I469" s="123">
        <f t="shared" si="218"/>
        <v>0.38461538461538097</v>
      </c>
      <c r="J469" s="124">
        <v>0</v>
      </c>
      <c r="K469" s="120" t="str">
        <f>CONCATENATE(D850,D469, " Curncy")</f>
        <v>EURGBp Curncy</v>
      </c>
      <c r="L469" s="120">
        <f>IF(D469 = D850,1,_xll.BDP(K469,$L$11))</f>
        <v>1</v>
      </c>
      <c r="M469" s="288">
        <f>IF(D469 = D850,1,_xll.BDP(K469,$M$11)*L469)</f>
        <v>0.90110000000000001</v>
      </c>
      <c r="N469" s="126">
        <f t="shared" si="219"/>
        <v>0</v>
      </c>
      <c r="O469" s="127">
        <f>N469 / AA773</f>
        <v>0</v>
      </c>
      <c r="P469" s="301">
        <f>N469 / AA850</f>
        <v>0</v>
      </c>
      <c r="Q469" s="128">
        <f t="shared" si="220"/>
        <v>0</v>
      </c>
      <c r="R469" s="129">
        <f>Q469 / AA773*100</f>
        <v>0</v>
      </c>
      <c r="S469" s="312">
        <f>Q469 / AA850*100</f>
        <v>0</v>
      </c>
      <c r="T469" s="129">
        <f t="shared" si="221"/>
        <v>0</v>
      </c>
      <c r="U469" s="312">
        <f t="shared" si="222"/>
        <v>0</v>
      </c>
      <c r="V469" s="120">
        <f t="shared" si="223"/>
        <v>0.01</v>
      </c>
      <c r="W469" s="120">
        <v>0</v>
      </c>
      <c r="X469" s="120">
        <v>1</v>
      </c>
      <c r="Y469" s="127">
        <f t="shared" si="224"/>
        <v>0</v>
      </c>
      <c r="Z469" s="127">
        <f t="shared" si="225"/>
        <v>0</v>
      </c>
      <c r="AA469" s="74"/>
      <c r="AB469" s="130">
        <f>_xll.BDH(C469,$AB$11,$D$1,$D$1)</f>
        <v>157.80000000000001</v>
      </c>
      <c r="AC469" s="130">
        <f t="shared" si="226"/>
        <v>-1.8000000000000114</v>
      </c>
      <c r="AD469" s="177">
        <f t="shared" si="227"/>
        <v>-1.1406844106463949</v>
      </c>
      <c r="AE469" s="132">
        <v>0</v>
      </c>
      <c r="AF469" s="133">
        <f>IF(D469 = D850,1,_xll.BDP(K469,$AF$11)*L469)</f>
        <v>0.89554</v>
      </c>
      <c r="AG469" s="134">
        <f>AC469*AE469*V469/AF469 / AI773</f>
        <v>0</v>
      </c>
      <c r="AH469" s="328">
        <f>AC469*AE469*V469/AF469 / AI850</f>
        <v>0</v>
      </c>
      <c r="AI469" s="77"/>
      <c r="AJ469" s="73"/>
      <c r="AK469" s="65"/>
    </row>
    <row r="470" spans="1:37" s="30" customFormat="1" ht="12" customHeight="1" x14ac:dyDescent="0.2">
      <c r="B470" s="120">
        <v>10260</v>
      </c>
      <c r="C470" s="120" t="s">
        <v>1141</v>
      </c>
      <c r="D470" s="120" t="str">
        <f>_xll.BDP(C470,$D$11)</f>
        <v>GBp</v>
      </c>
      <c r="E470" s="120" t="s">
        <v>1262</v>
      </c>
      <c r="F470" s="121">
        <f>_xll.BDP(C470,$F$11)</f>
        <v>741.8</v>
      </c>
      <c r="G470" s="121">
        <f>_xll.BDP(C470,$G$11)</f>
        <v>751.8</v>
      </c>
      <c r="H470" s="122">
        <f t="shared" si="217"/>
        <v>10</v>
      </c>
      <c r="I470" s="123">
        <f t="shared" si="218"/>
        <v>1.3480722566729577</v>
      </c>
      <c r="J470" s="124">
        <v>0</v>
      </c>
      <c r="K470" s="120" t="str">
        <f>CONCATENATE(D850,D470, " Curncy")</f>
        <v>EURGBp Curncy</v>
      </c>
      <c r="L470" s="120">
        <f>IF(D470 = D850,1,_xll.BDP(K470,$L$11))</f>
        <v>1</v>
      </c>
      <c r="M470" s="288">
        <f>IF(D470 = D850,1,_xll.BDP(K470,$M$11)*L470)</f>
        <v>0.90110000000000001</v>
      </c>
      <c r="N470" s="126">
        <f t="shared" si="219"/>
        <v>0</v>
      </c>
      <c r="O470" s="127">
        <f>N470 / AA773</f>
        <v>0</v>
      </c>
      <c r="P470" s="301">
        <f>N470 / AA850</f>
        <v>0</v>
      </c>
      <c r="Q470" s="128">
        <f t="shared" si="220"/>
        <v>0</v>
      </c>
      <c r="R470" s="129">
        <f>Q470 / AA773*100</f>
        <v>0</v>
      </c>
      <c r="S470" s="312">
        <f>Q470 / AA850*100</f>
        <v>0</v>
      </c>
      <c r="T470" s="129">
        <f t="shared" si="221"/>
        <v>0</v>
      </c>
      <c r="U470" s="312">
        <f t="shared" si="222"/>
        <v>0</v>
      </c>
      <c r="V470" s="120">
        <f t="shared" si="223"/>
        <v>0.01</v>
      </c>
      <c r="W470" s="120">
        <v>0</v>
      </c>
      <c r="X470" s="120">
        <v>1</v>
      </c>
      <c r="Y470" s="127">
        <f t="shared" si="224"/>
        <v>0</v>
      </c>
      <c r="Z470" s="127">
        <f t="shared" si="225"/>
        <v>0</v>
      </c>
      <c r="AA470" s="74"/>
      <c r="AB470" s="130">
        <f>_xll.BDH(C470,$AB$11,$D$1,$D$1)</f>
        <v>756.6</v>
      </c>
      <c r="AC470" s="130">
        <f t="shared" si="226"/>
        <v>-14.800000000000068</v>
      </c>
      <c r="AD470" s="177">
        <f t="shared" si="227"/>
        <v>-1.9561194818926868</v>
      </c>
      <c r="AE470" s="132">
        <v>0</v>
      </c>
      <c r="AF470" s="133">
        <f>IF(D470 = D850,1,_xll.BDP(K470,$AF$11)*L470)</f>
        <v>0.89554</v>
      </c>
      <c r="AG470" s="134">
        <f>AC470*AE470*V470/AF470 / AI773</f>
        <v>0</v>
      </c>
      <c r="AH470" s="328">
        <f>AC470*AE470*V470/AF470 / AI850</f>
        <v>0</v>
      </c>
      <c r="AI470" s="77"/>
      <c r="AJ470" s="73"/>
      <c r="AK470" s="65"/>
    </row>
    <row r="471" spans="1:37" s="30" customFormat="1" ht="12" customHeight="1" x14ac:dyDescent="0.2">
      <c r="B471" s="120">
        <v>5995</v>
      </c>
      <c r="C471" s="120" t="s">
        <v>1143</v>
      </c>
      <c r="D471" s="120" t="str">
        <f>_xll.BDP(C471,$D$11)</f>
        <v>GBp</v>
      </c>
      <c r="E471" s="120" t="s">
        <v>1263</v>
      </c>
      <c r="F471" s="121">
        <f>_xll.BDP(C471,$F$11)</f>
        <v>1920</v>
      </c>
      <c r="G471" s="121">
        <f>_xll.BDP(C471,$G$11)</f>
        <v>1937</v>
      </c>
      <c r="H471" s="122">
        <f t="shared" si="217"/>
        <v>17</v>
      </c>
      <c r="I471" s="123">
        <f t="shared" si="218"/>
        <v>0.88541666666666663</v>
      </c>
      <c r="J471" s="124">
        <v>0</v>
      </c>
      <c r="K471" s="120" t="str">
        <f>CONCATENATE(D850,D471, " Curncy")</f>
        <v>EURGBp Curncy</v>
      </c>
      <c r="L471" s="120">
        <f>IF(D471 = D850,1,_xll.BDP(K471,$L$11))</f>
        <v>1</v>
      </c>
      <c r="M471" s="288">
        <f>IF(D471 = D850,1,_xll.BDP(K471,$M$11)*L471)</f>
        <v>0.90110000000000001</v>
      </c>
      <c r="N471" s="126">
        <f t="shared" si="219"/>
        <v>0</v>
      </c>
      <c r="O471" s="127">
        <f>N471 / AA773</f>
        <v>0</v>
      </c>
      <c r="P471" s="301">
        <f>N471 / AA850</f>
        <v>0</v>
      </c>
      <c r="Q471" s="128">
        <f t="shared" si="220"/>
        <v>0</v>
      </c>
      <c r="R471" s="129">
        <f>Q471 / AA773*100</f>
        <v>0</v>
      </c>
      <c r="S471" s="312">
        <f>Q471 / AA850*100</f>
        <v>0</v>
      </c>
      <c r="T471" s="129">
        <f t="shared" si="221"/>
        <v>0</v>
      </c>
      <c r="U471" s="312">
        <f t="shared" si="222"/>
        <v>0</v>
      </c>
      <c r="V471" s="120">
        <f t="shared" si="223"/>
        <v>0.01</v>
      </c>
      <c r="W471" s="120">
        <v>0</v>
      </c>
      <c r="X471" s="120">
        <v>1</v>
      </c>
      <c r="Y471" s="127">
        <f t="shared" si="224"/>
        <v>0</v>
      </c>
      <c r="Z471" s="127">
        <f t="shared" si="225"/>
        <v>0</v>
      </c>
      <c r="AA471" s="74"/>
      <c r="AB471" s="130">
        <f>_xll.BDH(C471,$AB$11,$D$1,$D$1)</f>
        <v>1902</v>
      </c>
      <c r="AC471" s="130">
        <f t="shared" si="226"/>
        <v>18</v>
      </c>
      <c r="AD471" s="177">
        <f t="shared" si="227"/>
        <v>0.94637223974763407</v>
      </c>
      <c r="AE471" s="132">
        <v>0</v>
      </c>
      <c r="AF471" s="133">
        <f>IF(D471 = D850,1,_xll.BDP(K471,$AF$11)*L471)</f>
        <v>0.89554</v>
      </c>
      <c r="AG471" s="134">
        <f>AC471*AE471*V471/AF471 / AI773</f>
        <v>0</v>
      </c>
      <c r="AH471" s="328">
        <f>AC471*AE471*V471/AF471 / AI850</f>
        <v>0</v>
      </c>
      <c r="AI471" s="77"/>
      <c r="AJ471" s="73"/>
      <c r="AK471" s="65"/>
    </row>
    <row r="472" spans="1:37" s="30" customFormat="1" ht="12" customHeight="1" x14ac:dyDescent="0.2">
      <c r="B472" s="120">
        <v>10161</v>
      </c>
      <c r="C472" s="120" t="s">
        <v>1145</v>
      </c>
      <c r="D472" s="120" t="str">
        <f>_xll.BDP(C472,$D$11)</f>
        <v>GBp</v>
      </c>
      <c r="E472" s="120" t="s">
        <v>1265</v>
      </c>
      <c r="F472" s="121">
        <f>_xll.BDP(C472,$F$11)</f>
        <v>15.375</v>
      </c>
      <c r="G472" s="121">
        <f>_xll.BDP(C472,$G$11)</f>
        <v>16.625</v>
      </c>
      <c r="H472" s="122">
        <f t="shared" si="217"/>
        <v>1.25</v>
      </c>
      <c r="I472" s="123">
        <f t="shared" si="218"/>
        <v>8.1300813008130071</v>
      </c>
      <c r="J472" s="124">
        <v>0</v>
      </c>
      <c r="K472" s="120" t="str">
        <f>CONCATENATE(D850,D472, " Curncy")</f>
        <v>EURGBp Curncy</v>
      </c>
      <c r="L472" s="120">
        <f>IF(D472 = D850,1,_xll.BDP(K472,$L$11))</f>
        <v>1</v>
      </c>
      <c r="M472" s="288">
        <f>IF(D472 = D850,1,_xll.BDP(K472,$M$11)*L472)</f>
        <v>0.90110000000000001</v>
      </c>
      <c r="N472" s="126">
        <f t="shared" si="219"/>
        <v>0</v>
      </c>
      <c r="O472" s="127">
        <f>N472 / AA773</f>
        <v>0</v>
      </c>
      <c r="P472" s="301">
        <f>N472 / AA850</f>
        <v>0</v>
      </c>
      <c r="Q472" s="128">
        <f t="shared" si="220"/>
        <v>0</v>
      </c>
      <c r="R472" s="129">
        <f>Q472 / AA773*100</f>
        <v>0</v>
      </c>
      <c r="S472" s="312">
        <f>Q472 / AA850*100</f>
        <v>0</v>
      </c>
      <c r="T472" s="129">
        <f t="shared" si="221"/>
        <v>0</v>
      </c>
      <c r="U472" s="312">
        <f t="shared" si="222"/>
        <v>0</v>
      </c>
      <c r="V472" s="120">
        <f t="shared" si="223"/>
        <v>0.01</v>
      </c>
      <c r="W472" s="120">
        <v>0</v>
      </c>
      <c r="X472" s="120">
        <v>1</v>
      </c>
      <c r="Y472" s="127">
        <f t="shared" si="224"/>
        <v>0</v>
      </c>
      <c r="Z472" s="127">
        <f t="shared" si="225"/>
        <v>0</v>
      </c>
      <c r="AA472" s="74"/>
      <c r="AB472" s="130">
        <f>_xll.BDH(C472,$AB$11,$D$1,$D$1)</f>
        <v>14.625</v>
      </c>
      <c r="AC472" s="130">
        <f t="shared" si="226"/>
        <v>0.75</v>
      </c>
      <c r="AD472" s="177">
        <f t="shared" si="227"/>
        <v>5.1282051282051277</v>
      </c>
      <c r="AE472" s="132">
        <v>0</v>
      </c>
      <c r="AF472" s="133">
        <f>IF(D472 = D850,1,_xll.BDP(K472,$AF$11)*L472)</f>
        <v>0.89554</v>
      </c>
      <c r="AG472" s="134">
        <f>AC472*AE472*V472/AF472 / AI773</f>
        <v>0</v>
      </c>
      <c r="AH472" s="328">
        <f>AC472*AE472*V472/AF472 / AI850</f>
        <v>0</v>
      </c>
      <c r="AI472" s="77"/>
      <c r="AJ472" s="73"/>
      <c r="AK472" s="65"/>
    </row>
    <row r="473" spans="1:37" s="30" customFormat="1" ht="12" customHeight="1" x14ac:dyDescent="0.2">
      <c r="B473" s="120">
        <v>6268</v>
      </c>
      <c r="C473" s="120" t="s">
        <v>1146</v>
      </c>
      <c r="D473" s="120" t="str">
        <f>_xll.BDP(C473,$D$11)</f>
        <v>GBp</v>
      </c>
      <c r="E473" s="120" t="s">
        <v>1266</v>
      </c>
      <c r="F473" s="121">
        <f>_xll.BDP(C473,$F$11)</f>
        <v>88.65</v>
      </c>
      <c r="G473" s="121">
        <f>_xll.BDP(C473,$G$11)</f>
        <v>89.6</v>
      </c>
      <c r="H473" s="122">
        <f t="shared" si="217"/>
        <v>0.94999999999998863</v>
      </c>
      <c r="I473" s="123">
        <f t="shared" si="218"/>
        <v>1.0716300056401451</v>
      </c>
      <c r="J473" s="124">
        <v>0</v>
      </c>
      <c r="K473" s="120" t="str">
        <f>CONCATENATE(D850,D473, " Curncy")</f>
        <v>EURGBp Curncy</v>
      </c>
      <c r="L473" s="120">
        <f>IF(D473 = D850,1,_xll.BDP(K473,$L$11))</f>
        <v>1</v>
      </c>
      <c r="M473" s="288">
        <f>IF(D473 = D850,1,_xll.BDP(K473,$M$11)*L473)</f>
        <v>0.90110000000000001</v>
      </c>
      <c r="N473" s="126">
        <f t="shared" si="219"/>
        <v>0</v>
      </c>
      <c r="O473" s="127">
        <f>N473 / AA773</f>
        <v>0</v>
      </c>
      <c r="P473" s="301">
        <f>N473 / AA850</f>
        <v>0</v>
      </c>
      <c r="Q473" s="128">
        <f t="shared" si="220"/>
        <v>0</v>
      </c>
      <c r="R473" s="129">
        <f>Q473 / AA773*100</f>
        <v>0</v>
      </c>
      <c r="S473" s="312">
        <f>Q473 / AA850*100</f>
        <v>0</v>
      </c>
      <c r="T473" s="129">
        <f t="shared" si="221"/>
        <v>0</v>
      </c>
      <c r="U473" s="312">
        <f t="shared" si="222"/>
        <v>0</v>
      </c>
      <c r="V473" s="120">
        <f t="shared" si="223"/>
        <v>0.01</v>
      </c>
      <c r="W473" s="120">
        <v>0</v>
      </c>
      <c r="X473" s="120">
        <v>1</v>
      </c>
      <c r="Y473" s="127">
        <f t="shared" si="224"/>
        <v>0</v>
      </c>
      <c r="Z473" s="127">
        <f t="shared" si="225"/>
        <v>0</v>
      </c>
      <c r="AA473" s="74"/>
      <c r="AB473" s="130">
        <f>_xll.BDH(C473,$AB$11,$D$1,$D$1)</f>
        <v>91.2</v>
      </c>
      <c r="AC473" s="130">
        <f t="shared" si="226"/>
        <v>-2.5499999999999972</v>
      </c>
      <c r="AD473" s="177">
        <f t="shared" si="227"/>
        <v>-2.7960526315789442</v>
      </c>
      <c r="AE473" s="132">
        <v>0</v>
      </c>
      <c r="AF473" s="133">
        <f>IF(D473 = D850,1,_xll.BDP(K473,$AF$11)*L473)</f>
        <v>0.89554</v>
      </c>
      <c r="AG473" s="134">
        <f>AC473*AE473*V473/AF473 / AI773</f>
        <v>0</v>
      </c>
      <c r="AH473" s="328">
        <f>AC473*AE473*V473/AF473 / AI850</f>
        <v>0</v>
      </c>
      <c r="AI473" s="77"/>
      <c r="AJ473" s="73"/>
      <c r="AK473" s="65"/>
    </row>
    <row r="474" spans="1:37" s="30" customFormat="1" ht="12" customHeight="1" x14ac:dyDescent="0.2">
      <c r="B474" s="120">
        <v>10197</v>
      </c>
      <c r="C474" s="120" t="s">
        <v>1147</v>
      </c>
      <c r="D474" s="120" t="str">
        <f>_xll.BDP(C474,$D$11)</f>
        <v>GBp</v>
      </c>
      <c r="E474" s="120" t="s">
        <v>1267</v>
      </c>
      <c r="F474" s="121">
        <f>_xll.BDP(C474,$F$11)</f>
        <v>48.5</v>
      </c>
      <c r="G474" s="121">
        <f>_xll.BDP(C474,$G$11)</f>
        <v>48.5</v>
      </c>
      <c r="H474" s="122">
        <f t="shared" si="217"/>
        <v>0</v>
      </c>
      <c r="I474" s="123">
        <f t="shared" si="218"/>
        <v>0</v>
      </c>
      <c r="J474" s="124">
        <v>0</v>
      </c>
      <c r="K474" s="120" t="str">
        <f>CONCATENATE(D850,D474, " Curncy")</f>
        <v>EURGBp Curncy</v>
      </c>
      <c r="L474" s="120">
        <f>IF(D474 = D850,1,_xll.BDP(K474,$L$11))</f>
        <v>1</v>
      </c>
      <c r="M474" s="288">
        <f>IF(D474 = D850,1,_xll.BDP(K474,$M$11)*L474)</f>
        <v>0.90110000000000001</v>
      </c>
      <c r="N474" s="126">
        <f t="shared" si="219"/>
        <v>0</v>
      </c>
      <c r="O474" s="127">
        <f>N474 / AA773</f>
        <v>0</v>
      </c>
      <c r="P474" s="301">
        <f>N474 / AA850</f>
        <v>0</v>
      </c>
      <c r="Q474" s="128">
        <f t="shared" si="220"/>
        <v>0</v>
      </c>
      <c r="R474" s="129">
        <f>Q474 / AA773*100</f>
        <v>0</v>
      </c>
      <c r="S474" s="312">
        <f>Q474 / AA850*100</f>
        <v>0</v>
      </c>
      <c r="T474" s="129">
        <f t="shared" si="221"/>
        <v>0</v>
      </c>
      <c r="U474" s="312">
        <f t="shared" si="222"/>
        <v>0</v>
      </c>
      <c r="V474" s="120">
        <f t="shared" si="223"/>
        <v>0.01</v>
      </c>
      <c r="W474" s="120">
        <v>0</v>
      </c>
      <c r="X474" s="120">
        <v>1</v>
      </c>
      <c r="Y474" s="127">
        <f t="shared" si="224"/>
        <v>0</v>
      </c>
      <c r="Z474" s="127">
        <f t="shared" si="225"/>
        <v>0</v>
      </c>
      <c r="AA474" s="74"/>
      <c r="AB474" s="130">
        <f>_xll.BDH(C474,$AB$11,$D$1,$D$1)</f>
        <v>47.9</v>
      </c>
      <c r="AC474" s="130">
        <f t="shared" si="226"/>
        <v>0.60000000000000142</v>
      </c>
      <c r="AD474" s="177">
        <f t="shared" si="227"/>
        <v>1.2526096033402954</v>
      </c>
      <c r="AE474" s="132">
        <v>0</v>
      </c>
      <c r="AF474" s="133">
        <f>IF(D474 = D850,1,_xll.BDP(K474,$AF$11)*L474)</f>
        <v>0.89554</v>
      </c>
      <c r="AG474" s="134">
        <f>AC474*AE474*V474/AF474 / AI773</f>
        <v>0</v>
      </c>
      <c r="AH474" s="328">
        <f>AC474*AE474*V474/AF474 / AI850</f>
        <v>0</v>
      </c>
      <c r="AI474" s="77"/>
      <c r="AJ474" s="73"/>
      <c r="AK474" s="65"/>
    </row>
    <row r="475" spans="1:37" s="30" customFormat="1" ht="12" customHeight="1" x14ac:dyDescent="0.2">
      <c r="A475" s="120"/>
      <c r="B475" s="120">
        <v>6332</v>
      </c>
      <c r="C475" s="120" t="s">
        <v>1395</v>
      </c>
      <c r="D475" s="120" t="str">
        <f>_xll.BDP(C475,$D$11)</f>
        <v>GBp</v>
      </c>
      <c r="E475" s="120" t="s">
        <v>1396</v>
      </c>
      <c r="F475" s="121">
        <f>_xll.BDP(C475,$F$11)</f>
        <v>897.2</v>
      </c>
      <c r="G475" s="121">
        <f>_xll.BDP(C475,$G$11)</f>
        <v>904.8</v>
      </c>
      <c r="H475" s="122">
        <f t="shared" si="217"/>
        <v>7.5999999999999091</v>
      </c>
      <c r="I475" s="123">
        <f t="shared" si="218"/>
        <v>0.8470798038341405</v>
      </c>
      <c r="J475" s="124">
        <v>-694771</v>
      </c>
      <c r="K475" s="120" t="str">
        <f>CONCATENATE(D850,D475, " Curncy")</f>
        <v>EURGBp Curncy</v>
      </c>
      <c r="L475" s="120">
        <f>IF(D475 = D850,1,_xll.BDP(K475,$L$11))</f>
        <v>1</v>
      </c>
      <c r="M475" s="288">
        <f>IF(D475 = D850,1,_xll.BDP(K475,$M$11)*L475)</f>
        <v>0.90110000000000001</v>
      </c>
      <c r="N475" s="126">
        <f t="shared" si="219"/>
        <v>-58597.931417156113</v>
      </c>
      <c r="O475" s="127">
        <f>N475 / AA773</f>
        <v>-3.0804427811919607E-4</v>
      </c>
      <c r="P475" s="301">
        <f>N475 / AA850</f>
        <v>-2.8535178557663189E-4</v>
      </c>
      <c r="Q475" s="128">
        <f t="shared" si="220"/>
        <v>-6976237.9402951943</v>
      </c>
      <c r="R475" s="129">
        <f>Q475 / AA773*100</f>
        <v>-3.6673481952927882</v>
      </c>
      <c r="S475" s="312">
        <f>Q475 / AA850*100</f>
        <v>-3.3971880998649944</v>
      </c>
      <c r="T475" s="129">
        <f t="shared" si="221"/>
        <v>-3.6673481952927882</v>
      </c>
      <c r="U475" s="312">
        <f t="shared" si="222"/>
        <v>0</v>
      </c>
      <c r="V475" s="120">
        <f t="shared" si="223"/>
        <v>0.01</v>
      </c>
      <c r="W475" s="120">
        <v>0</v>
      </c>
      <c r="X475" s="120">
        <v>1</v>
      </c>
      <c r="Y475" s="127">
        <f t="shared" si="224"/>
        <v>0</v>
      </c>
      <c r="Z475" s="127">
        <f t="shared" si="225"/>
        <v>0</v>
      </c>
      <c r="AA475" s="120"/>
      <c r="AB475" s="130">
        <f>_xll.BDH(C475,$AB$11,$D$1,$D$1)</f>
        <v>987.4</v>
      </c>
      <c r="AC475" s="130">
        <f t="shared" si="226"/>
        <v>-90.199999999999932</v>
      </c>
      <c r="AD475" s="177">
        <f t="shared" si="227"/>
        <v>-9.13510228883937</v>
      </c>
      <c r="AE475" s="132">
        <v>-518771</v>
      </c>
      <c r="AF475" s="133">
        <f>IF(D475 = D850,1,_xll.BDP(K475,$AF$11)*L475)</f>
        <v>0.89554</v>
      </c>
      <c r="AG475" s="134">
        <f>AC475*AE475*V475/AF475 / AI773</f>
        <v>2.7505648647603814E-3</v>
      </c>
      <c r="AH475" s="328">
        <f>AC475*AE475*V475/AF475 / AI850</f>
        <v>2.5478463311466664E-3</v>
      </c>
      <c r="AI475" s="135"/>
      <c r="AJ475" s="73"/>
      <c r="AK475" s="65"/>
    </row>
    <row r="476" spans="1:37" s="30" customFormat="1" ht="12" customHeight="1" x14ac:dyDescent="0.2">
      <c r="B476" s="120">
        <v>6376</v>
      </c>
      <c r="C476" s="120" t="s">
        <v>1148</v>
      </c>
      <c r="D476" s="120" t="str">
        <f>_xll.BDP(C476,$D$11)</f>
        <v>GBp</v>
      </c>
      <c r="E476" s="120" t="s">
        <v>1268</v>
      </c>
      <c r="F476" s="121">
        <f>_xll.BDP(C476,$F$11)</f>
        <v>249.4</v>
      </c>
      <c r="G476" s="121">
        <f>_xll.BDP(C476,$G$11)</f>
        <v>250.6</v>
      </c>
      <c r="H476" s="122">
        <f t="shared" si="217"/>
        <v>1.1999999999999886</v>
      </c>
      <c r="I476" s="123">
        <f t="shared" si="218"/>
        <v>0.48115477145147895</v>
      </c>
      <c r="J476" s="124">
        <v>0</v>
      </c>
      <c r="K476" s="120" t="str">
        <f>CONCATENATE(D850,D476, " Curncy")</f>
        <v>EURGBp Curncy</v>
      </c>
      <c r="L476" s="120">
        <f>IF(D476 = D850,1,_xll.BDP(K476,$L$11))</f>
        <v>1</v>
      </c>
      <c r="M476" s="288">
        <f>IF(D476 = D850,1,_xll.BDP(K476,$M$11)*L476)</f>
        <v>0.90110000000000001</v>
      </c>
      <c r="N476" s="126">
        <f t="shared" si="219"/>
        <v>0</v>
      </c>
      <c r="O476" s="127">
        <f>N476 / AA773</f>
        <v>0</v>
      </c>
      <c r="P476" s="301">
        <f>N476 / AA850</f>
        <v>0</v>
      </c>
      <c r="Q476" s="128">
        <f t="shared" si="220"/>
        <v>0</v>
      </c>
      <c r="R476" s="129">
        <f>Q476 / AA773*100</f>
        <v>0</v>
      </c>
      <c r="S476" s="312">
        <f>Q476 / AA850*100</f>
        <v>0</v>
      </c>
      <c r="T476" s="129">
        <f t="shared" si="221"/>
        <v>0</v>
      </c>
      <c r="U476" s="312">
        <f t="shared" si="222"/>
        <v>0</v>
      </c>
      <c r="V476" s="120">
        <f t="shared" si="223"/>
        <v>0.01</v>
      </c>
      <c r="W476" s="120">
        <v>0</v>
      </c>
      <c r="X476" s="120">
        <v>1</v>
      </c>
      <c r="Y476" s="127">
        <f t="shared" si="224"/>
        <v>0</v>
      </c>
      <c r="Z476" s="127">
        <f t="shared" si="225"/>
        <v>0</v>
      </c>
      <c r="AA476" s="74"/>
      <c r="AB476" s="130">
        <f>_xll.BDH(C476,$AB$11,$D$1,$D$1)</f>
        <v>249</v>
      </c>
      <c r="AC476" s="130">
        <f t="shared" si="226"/>
        <v>0.40000000000000568</v>
      </c>
      <c r="AD476" s="177">
        <f t="shared" si="227"/>
        <v>0.16064257028112677</v>
      </c>
      <c r="AE476" s="132">
        <v>0</v>
      </c>
      <c r="AF476" s="133">
        <f>IF(D476 = D850,1,_xll.BDP(K476,$AF$11)*L476)</f>
        <v>0.89554</v>
      </c>
      <c r="AG476" s="134">
        <f>AC476*AE476*V476/AF476 / AI773</f>
        <v>0</v>
      </c>
      <c r="AH476" s="328">
        <f>AC476*AE476*V476/AF476 / AI850</f>
        <v>0</v>
      </c>
      <c r="AI476" s="77"/>
      <c r="AJ476" s="73"/>
      <c r="AK476" s="65"/>
    </row>
    <row r="477" spans="1:37" s="30" customFormat="1" ht="12" customHeight="1" x14ac:dyDescent="0.2">
      <c r="B477" s="120">
        <v>3421</v>
      </c>
      <c r="C477" s="120" t="s">
        <v>1149</v>
      </c>
      <c r="D477" s="120" t="str">
        <f>_xll.BDP(C477,$D$11)</f>
        <v>GBp</v>
      </c>
      <c r="E477" s="120" t="s">
        <v>1269</v>
      </c>
      <c r="F477" s="121">
        <f>_xll.BDP(C477,$F$11)</f>
        <v>1560.4</v>
      </c>
      <c r="G477" s="121">
        <f>_xll.BDP(C477,$G$11)</f>
        <v>1579.8</v>
      </c>
      <c r="H477" s="122">
        <f t="shared" si="217"/>
        <v>19.399999999999864</v>
      </c>
      <c r="I477" s="123">
        <f t="shared" si="218"/>
        <v>1.2432709561650772</v>
      </c>
      <c r="J477" s="124">
        <v>0</v>
      </c>
      <c r="K477" s="120" t="str">
        <f>CONCATENATE(D850,D477, " Curncy")</f>
        <v>EURGBp Curncy</v>
      </c>
      <c r="L477" s="120">
        <f>IF(D477 = D850,1,_xll.BDP(K477,$L$11))</f>
        <v>1</v>
      </c>
      <c r="M477" s="288">
        <f>IF(D477 = D850,1,_xll.BDP(K477,$M$11)*L477)</f>
        <v>0.90110000000000001</v>
      </c>
      <c r="N477" s="126">
        <f t="shared" si="219"/>
        <v>0</v>
      </c>
      <c r="O477" s="127">
        <f>N477 / AA773</f>
        <v>0</v>
      </c>
      <c r="P477" s="301">
        <f>N477 / AA850</f>
        <v>0</v>
      </c>
      <c r="Q477" s="128">
        <f t="shared" si="220"/>
        <v>0</v>
      </c>
      <c r="R477" s="129">
        <f>Q477 / AA773*100</f>
        <v>0</v>
      </c>
      <c r="S477" s="312">
        <f>Q477 / AA850*100</f>
        <v>0</v>
      </c>
      <c r="T477" s="129">
        <f t="shared" si="221"/>
        <v>0</v>
      </c>
      <c r="U477" s="312">
        <f t="shared" si="222"/>
        <v>0</v>
      </c>
      <c r="V477" s="120">
        <f t="shared" si="223"/>
        <v>0.01</v>
      </c>
      <c r="W477" s="120">
        <v>0</v>
      </c>
      <c r="X477" s="120">
        <v>1</v>
      </c>
      <c r="Y477" s="127">
        <f t="shared" si="224"/>
        <v>0</v>
      </c>
      <c r="Z477" s="127">
        <f t="shared" si="225"/>
        <v>0</v>
      </c>
      <c r="AA477" s="74"/>
      <c r="AB477" s="130">
        <f>_xll.BDH(C477,$AB$11,$D$1,$D$1)</f>
        <v>1550.8</v>
      </c>
      <c r="AC477" s="130">
        <f t="shared" si="226"/>
        <v>9.6000000000001364</v>
      </c>
      <c r="AD477" s="177">
        <f t="shared" si="227"/>
        <v>0.61903533660047305</v>
      </c>
      <c r="AE477" s="132">
        <v>0</v>
      </c>
      <c r="AF477" s="133">
        <f>IF(D477 = D850,1,_xll.BDP(K477,$AF$11)*L477)</f>
        <v>0.89554</v>
      </c>
      <c r="AG477" s="134">
        <f>AC477*AE477*V477/AF477 / AI773</f>
        <v>0</v>
      </c>
      <c r="AH477" s="328">
        <f>AC477*AE477*V477/AF477 / AI850</f>
        <v>0</v>
      </c>
      <c r="AI477" s="77"/>
      <c r="AJ477" s="73"/>
      <c r="AK477" s="65"/>
    </row>
    <row r="478" spans="1:37" s="30" customFormat="1" ht="12" customHeight="1" x14ac:dyDescent="0.2">
      <c r="B478" s="120">
        <v>8620</v>
      </c>
      <c r="C478" s="120" t="s">
        <v>1150</v>
      </c>
      <c r="D478" s="120" t="str">
        <f>_xll.BDP(C478,$D$11)</f>
        <v>GBp</v>
      </c>
      <c r="E478" s="120" t="s">
        <v>1270</v>
      </c>
      <c r="F478" s="121">
        <f>_xll.BDP(C478,$F$11)</f>
        <v>313.55</v>
      </c>
      <c r="G478" s="121">
        <f>_xll.BDP(C478,$G$11)</f>
        <v>317.85000000000002</v>
      </c>
      <c r="H478" s="122">
        <f t="shared" ref="H478:H511" si="228">IF(OR(OR(G478="#N/A N/A",G478="#N/A Real Time"),OR(F478="#N/A N/A",F478="#N/A Real Time")),0,  G478 - F478)</f>
        <v>4.3000000000000114</v>
      </c>
      <c r="I478" s="123">
        <f t="shared" ref="I478:I511" si="229">IF(OR(F478=0,F478="#N/A N/A"),0,H478 / F478*100)</f>
        <v>1.3713921224685093</v>
      </c>
      <c r="J478" s="124">
        <v>0</v>
      </c>
      <c r="K478" s="120" t="str">
        <f>CONCATENATE(D850,D478, " Curncy")</f>
        <v>EURGBp Curncy</v>
      </c>
      <c r="L478" s="120">
        <f>IF(D478 = D850,1,_xll.BDP(K478,$L$11))</f>
        <v>1</v>
      </c>
      <c r="M478" s="288">
        <f>IF(D478 = D850,1,_xll.BDP(K478,$M$11)*L478)</f>
        <v>0.90110000000000001</v>
      </c>
      <c r="N478" s="126">
        <f t="shared" ref="N478:N511" si="230">H478*J478*V478/M478</f>
        <v>0</v>
      </c>
      <c r="O478" s="127">
        <f>N478 / AA773</f>
        <v>0</v>
      </c>
      <c r="P478" s="301">
        <f>N478 / AA850</f>
        <v>0</v>
      </c>
      <c r="Q478" s="128">
        <f t="shared" ref="Q478:Q511" si="231">IF(J478=0,0,G478*J478*V478/M478)</f>
        <v>0</v>
      </c>
      <c r="R478" s="129">
        <f>Q478 / AA773*100</f>
        <v>0</v>
      </c>
      <c r="S478" s="312">
        <f>Q478 / AA850*100</f>
        <v>0</v>
      </c>
      <c r="T478" s="129">
        <f t="shared" ref="T478:T511" si="232">IF(S478&lt;0,R478,0)</f>
        <v>0</v>
      </c>
      <c r="U478" s="312">
        <f t="shared" ref="U478:U511" si="233">IF(S478&gt;0,R478,0)</f>
        <v>0</v>
      </c>
      <c r="V478" s="120">
        <f t="shared" ref="V478:V511" si="234">IF(EXACT(D478,UPPER(D478)),1,0.01)/X478</f>
        <v>0.01</v>
      </c>
      <c r="W478" s="120">
        <v>0</v>
      </c>
      <c r="X478" s="120">
        <v>1</v>
      </c>
      <c r="Y478" s="127">
        <f t="shared" ref="Y478:Y511" si="235">IF(AND(S478&lt;0,O478&gt;0),O478,0)</f>
        <v>0</v>
      </c>
      <c r="Z478" s="127">
        <f t="shared" ref="Z478:Z511" si="236">IF(AND(S478&gt;0,O478&gt;0),O478,0)</f>
        <v>0</v>
      </c>
      <c r="AA478" s="74"/>
      <c r="AB478" s="130">
        <f>_xll.BDH(C478,$AB$11,$D$1,$D$1)</f>
        <v>318.89999999999998</v>
      </c>
      <c r="AC478" s="130">
        <f t="shared" ref="AC478:AC511" si="237">IF(OR(OR(F478="#N/A N/A",F478="#N/A Real Time"),OR(AB478="#N/A N/A",AB478="#N/A Real Time")),0,  F478 - AB478)</f>
        <v>-5.3499999999999659</v>
      </c>
      <c r="AD478" s="177">
        <f t="shared" ref="AD478:AD511" si="238">IF(OR(AB478=0,AB478="#N/A N/A"),0,AC478 / AB478*100)</f>
        <v>-1.6776418940106512</v>
      </c>
      <c r="AE478" s="132">
        <v>0</v>
      </c>
      <c r="AF478" s="133">
        <f>IF(D478 = D850,1,_xll.BDP(K478,$AF$11)*L478)</f>
        <v>0.89554</v>
      </c>
      <c r="AG478" s="134">
        <f>AC478*AE478*V478/AF478 / AI773</f>
        <v>0</v>
      </c>
      <c r="AH478" s="328">
        <f>AC478*AE478*V478/AF478 / AI850</f>
        <v>0</v>
      </c>
      <c r="AI478" s="77"/>
      <c r="AJ478" s="73"/>
      <c r="AK478" s="65"/>
    </row>
    <row r="479" spans="1:37" s="30" customFormat="1" ht="12" customHeight="1" x14ac:dyDescent="0.2">
      <c r="B479" s="120">
        <v>6295</v>
      </c>
      <c r="C479" s="120" t="s">
        <v>1151</v>
      </c>
      <c r="D479" s="120" t="str">
        <f>_xll.BDP(C479,$D$11)</f>
        <v>USD</v>
      </c>
      <c r="E479" s="120" t="s">
        <v>1271</v>
      </c>
      <c r="F479" s="121">
        <f>_xll.BDP(C479,$F$11)</f>
        <v>113.26</v>
      </c>
      <c r="G479" s="121">
        <f>_xll.BDP(C479,$G$11)</f>
        <v>113.24</v>
      </c>
      <c r="H479" s="122">
        <f t="shared" si="228"/>
        <v>-2.0000000000010232E-2</v>
      </c>
      <c r="I479" s="123">
        <f t="shared" si="229"/>
        <v>-1.7658484902004442E-2</v>
      </c>
      <c r="J479" s="124">
        <v>0</v>
      </c>
      <c r="K479" s="120" t="str">
        <f>CONCATENATE(D850,D479, " Curncy")</f>
        <v>EURUSD Curncy</v>
      </c>
      <c r="L479" s="120">
        <f>IF(D479 = D850,1,_xll.BDP(K479,$L$11))</f>
        <v>1</v>
      </c>
      <c r="M479" s="288">
        <f>IF(D479 = D850,1,_xll.BDP(K479,$M$11)*L479)</f>
        <v>1.1605000000000001</v>
      </c>
      <c r="N479" s="126">
        <f t="shared" si="230"/>
        <v>0</v>
      </c>
      <c r="O479" s="127">
        <f>N479 / AA773</f>
        <v>0</v>
      </c>
      <c r="P479" s="301">
        <f>N479 / AA850</f>
        <v>0</v>
      </c>
      <c r="Q479" s="128">
        <f t="shared" si="231"/>
        <v>0</v>
      </c>
      <c r="R479" s="129">
        <f>Q479 / AA773*100</f>
        <v>0</v>
      </c>
      <c r="S479" s="312">
        <f>Q479 / AA850*100</f>
        <v>0</v>
      </c>
      <c r="T479" s="129">
        <f t="shared" si="232"/>
        <v>0</v>
      </c>
      <c r="U479" s="312">
        <f t="shared" si="233"/>
        <v>0</v>
      </c>
      <c r="V479" s="120">
        <f t="shared" si="234"/>
        <v>1</v>
      </c>
      <c r="W479" s="120">
        <v>0</v>
      </c>
      <c r="X479" s="120">
        <v>1</v>
      </c>
      <c r="Y479" s="127">
        <f t="shared" si="235"/>
        <v>0</v>
      </c>
      <c r="Z479" s="127">
        <f t="shared" si="236"/>
        <v>0</v>
      </c>
      <c r="AA479" s="74"/>
      <c r="AB479" s="130">
        <f>_xll.BDH(C479,$AB$11,$D$1,$D$1)</f>
        <v>112.77</v>
      </c>
      <c r="AC479" s="130">
        <f t="shared" si="237"/>
        <v>0.49000000000000909</v>
      </c>
      <c r="AD479" s="177">
        <f t="shared" si="238"/>
        <v>0.43451272501552635</v>
      </c>
      <c r="AE479" s="132">
        <v>0</v>
      </c>
      <c r="AF479" s="133">
        <f>IF(D479 = D850,1,_xll.BDP(K479,$AF$11)*L479)</f>
        <v>1.1601999999999999</v>
      </c>
      <c r="AG479" s="134">
        <f>AC479*AE479*V479/AF479 / AI773</f>
        <v>0</v>
      </c>
      <c r="AH479" s="328">
        <f>AC479*AE479*V479/AF479 / AI850</f>
        <v>0</v>
      </c>
      <c r="AI479" s="77"/>
      <c r="AJ479" s="73"/>
      <c r="AK479" s="65"/>
    </row>
    <row r="480" spans="1:37" s="30" customFormat="1" ht="12" customHeight="1" x14ac:dyDescent="0.2">
      <c r="B480" s="120">
        <v>10555</v>
      </c>
      <c r="C480" s="120" t="s">
        <v>108</v>
      </c>
      <c r="D480" s="120" t="str">
        <f>_xll.BDP(C480,$D$11)</f>
        <v>GBp</v>
      </c>
      <c r="E480" s="120" t="s">
        <v>492</v>
      </c>
      <c r="F480" s="121">
        <f>_xll.BDP(C480,$F$11)</f>
        <v>174</v>
      </c>
      <c r="G480" s="121">
        <f>_xll.BDP(C480,$G$11)</f>
        <v>173.65</v>
      </c>
      <c r="H480" s="122">
        <f t="shared" si="228"/>
        <v>-0.34999999999999432</v>
      </c>
      <c r="I480" s="123">
        <f t="shared" si="229"/>
        <v>-0.20114942528735308</v>
      </c>
      <c r="J480" s="124">
        <v>-346146</v>
      </c>
      <c r="K480" s="120" t="str">
        <f>CONCATENATE(D850,D480, " Curncy")</f>
        <v>EURGBp Curncy</v>
      </c>
      <c r="L480" s="120">
        <f>IF(D480 = D850,1,_xll.BDP(K480,$L$11))</f>
        <v>1</v>
      </c>
      <c r="M480" s="288">
        <f>IF(D480 = D850,1,_xll.BDP(K480,$M$11)*L480)</f>
        <v>0.90110000000000001</v>
      </c>
      <c r="N480" s="126">
        <f t="shared" si="230"/>
        <v>1344.4800799023196</v>
      </c>
      <c r="O480" s="127">
        <f>N480 / AA773</f>
        <v>7.0678159730719247E-6</v>
      </c>
      <c r="P480" s="301">
        <f>N480 / AA850</f>
        <v>6.5471558840729975E-6</v>
      </c>
      <c r="Q480" s="128">
        <f t="shared" si="231"/>
        <v>-667054.18821440462</v>
      </c>
      <c r="R480" s="129">
        <f>Q480 / AA773*100</f>
        <v>-0.35066464106398848</v>
      </c>
      <c r="S480" s="312">
        <f>Q480 / AA850*100</f>
        <v>-0.32483246264836985</v>
      </c>
      <c r="T480" s="129">
        <f t="shared" si="232"/>
        <v>-0.35066464106398848</v>
      </c>
      <c r="U480" s="312">
        <f t="shared" si="233"/>
        <v>0</v>
      </c>
      <c r="V480" s="120">
        <f t="shared" si="234"/>
        <v>0.01</v>
      </c>
      <c r="W480" s="120">
        <v>0</v>
      </c>
      <c r="X480" s="120">
        <v>1</v>
      </c>
      <c r="Y480" s="127">
        <f t="shared" si="235"/>
        <v>7.0678159730719247E-6</v>
      </c>
      <c r="Z480" s="127">
        <f t="shared" si="236"/>
        <v>0</v>
      </c>
      <c r="AA480" s="74"/>
      <c r="AB480" s="130">
        <f>_xll.BDH(C480,$AB$11,$D$1,$D$1)</f>
        <v>177.65</v>
      </c>
      <c r="AC480" s="130">
        <f t="shared" si="237"/>
        <v>-3.6500000000000057</v>
      </c>
      <c r="AD480" s="177">
        <f t="shared" si="238"/>
        <v>-2.0546017450042249</v>
      </c>
      <c r="AE480" s="132">
        <v>0</v>
      </c>
      <c r="AF480" s="133">
        <f>IF(D480 = D850,1,_xll.BDP(K480,$AF$11)*L480)</f>
        <v>0.89554</v>
      </c>
      <c r="AG480" s="134">
        <f>AC480*AE480*V480/AF480 / AI773</f>
        <v>0</v>
      </c>
      <c r="AH480" s="328">
        <f>AC480*AE480*V480/AF480 / AI850</f>
        <v>0</v>
      </c>
      <c r="AI480" s="77"/>
      <c r="AJ480" s="73"/>
      <c r="AK480" s="65"/>
    </row>
    <row r="481" spans="1:37" s="30" customFormat="1" ht="12" customHeight="1" x14ac:dyDescent="0.2">
      <c r="A481" s="120"/>
      <c r="B481" s="120">
        <v>22845</v>
      </c>
      <c r="C481" s="120" t="s">
        <v>1441</v>
      </c>
      <c r="D481" s="120" t="str">
        <f>_xll.BDP(C481,$D$11)</f>
        <v>GBp</v>
      </c>
      <c r="E481" s="120" t="s">
        <v>1442</v>
      </c>
      <c r="F481" s="121">
        <f>_xll.BDP(C481,$F$11)</f>
        <v>1102</v>
      </c>
      <c r="G481" s="121">
        <f>_xll.BDP(C481,$G$11)</f>
        <v>1104</v>
      </c>
      <c r="H481" s="122">
        <f t="shared" si="228"/>
        <v>2</v>
      </c>
      <c r="I481" s="123">
        <f t="shared" si="229"/>
        <v>0.18148820326678766</v>
      </c>
      <c r="J481" s="124">
        <v>0</v>
      </c>
      <c r="K481" s="120" t="str">
        <f>CONCATENATE(D850,D481, " Curncy")</f>
        <v>EURGBp Curncy</v>
      </c>
      <c r="L481" s="120">
        <f>IF(D481 = D850,1,_xll.BDP(K481,$L$11))</f>
        <v>1</v>
      </c>
      <c r="M481" s="288">
        <f>IF(D481 = D850,1,_xll.BDP(K481,$M$11)*L481)</f>
        <v>0.90110000000000001</v>
      </c>
      <c r="N481" s="126">
        <f t="shared" si="230"/>
        <v>0</v>
      </c>
      <c r="O481" s="127">
        <f>N481 / AA773</f>
        <v>0</v>
      </c>
      <c r="P481" s="301">
        <f>N481 / AA850</f>
        <v>0</v>
      </c>
      <c r="Q481" s="128">
        <f t="shared" si="231"/>
        <v>0</v>
      </c>
      <c r="R481" s="129">
        <f>Q481 / AA773*100</f>
        <v>0</v>
      </c>
      <c r="S481" s="312">
        <f>Q481 / AA850*100</f>
        <v>0</v>
      </c>
      <c r="T481" s="129">
        <f t="shared" si="232"/>
        <v>0</v>
      </c>
      <c r="U481" s="312">
        <f t="shared" si="233"/>
        <v>0</v>
      </c>
      <c r="V481" s="120">
        <f t="shared" si="234"/>
        <v>0.01</v>
      </c>
      <c r="W481" s="120">
        <v>0</v>
      </c>
      <c r="X481" s="120">
        <v>1</v>
      </c>
      <c r="Y481" s="127">
        <f t="shared" si="235"/>
        <v>0</v>
      </c>
      <c r="Z481" s="127">
        <f t="shared" si="236"/>
        <v>0</v>
      </c>
      <c r="AA481" s="120"/>
      <c r="AB481" s="130">
        <f>_xll.BDH(C481,$AB$11,$D$1,$D$1)</f>
        <v>1105</v>
      </c>
      <c r="AC481" s="130">
        <f t="shared" si="237"/>
        <v>-3</v>
      </c>
      <c r="AD481" s="177">
        <f t="shared" si="238"/>
        <v>-0.27149321266968324</v>
      </c>
      <c r="AE481" s="132">
        <v>0</v>
      </c>
      <c r="AF481" s="133">
        <f>IF(D481 = D850,1,_xll.BDP(K481,$AF$11)*L481)</f>
        <v>0.89554</v>
      </c>
      <c r="AG481" s="134">
        <f>AC481*AE481*V481/AF481 / AI773</f>
        <v>0</v>
      </c>
      <c r="AH481" s="328">
        <f>AC481*AE481*V481/AF481 / AI850</f>
        <v>0</v>
      </c>
      <c r="AI481" s="135"/>
      <c r="AJ481" s="73"/>
      <c r="AK481" s="65"/>
    </row>
    <row r="482" spans="1:37" s="30" customFormat="1" ht="12" customHeight="1" x14ac:dyDescent="0.2">
      <c r="A482" s="120"/>
      <c r="B482" s="120">
        <v>3257</v>
      </c>
      <c r="C482" s="120" t="s">
        <v>1397</v>
      </c>
      <c r="D482" s="120" t="str">
        <f>_xll.BDP(C482,$D$11)</f>
        <v>GBp</v>
      </c>
      <c r="E482" s="120" t="s">
        <v>1398</v>
      </c>
      <c r="F482" s="121">
        <f>_xll.BDP(C482,$F$11)</f>
        <v>471.1</v>
      </c>
      <c r="G482" s="121">
        <f>_xll.BDP(C482,$G$11)</f>
        <v>470.4</v>
      </c>
      <c r="H482" s="122">
        <f t="shared" si="228"/>
        <v>-0.70000000000004547</v>
      </c>
      <c r="I482" s="123">
        <f t="shared" si="229"/>
        <v>-0.14858841010402152</v>
      </c>
      <c r="J482" s="124">
        <v>0</v>
      </c>
      <c r="K482" s="120" t="str">
        <f>CONCATENATE(D850,D482, " Curncy")</f>
        <v>EURGBp Curncy</v>
      </c>
      <c r="L482" s="120">
        <f>IF(D482 = D850,1,_xll.BDP(K482,$L$11))</f>
        <v>1</v>
      </c>
      <c r="M482" s="288">
        <f>IF(D482 = D850,1,_xll.BDP(K482,$M$11)*L482)</f>
        <v>0.90110000000000001</v>
      </c>
      <c r="N482" s="126">
        <f t="shared" si="230"/>
        <v>0</v>
      </c>
      <c r="O482" s="127">
        <f>N482 / AA773</f>
        <v>0</v>
      </c>
      <c r="P482" s="301">
        <f>N482 / AA850</f>
        <v>0</v>
      </c>
      <c r="Q482" s="128">
        <f t="shared" si="231"/>
        <v>0</v>
      </c>
      <c r="R482" s="129">
        <f>Q482 / AA773*100</f>
        <v>0</v>
      </c>
      <c r="S482" s="312">
        <f>Q482 / AA850*100</f>
        <v>0</v>
      </c>
      <c r="T482" s="129">
        <f t="shared" si="232"/>
        <v>0</v>
      </c>
      <c r="U482" s="312">
        <f t="shared" si="233"/>
        <v>0</v>
      </c>
      <c r="V482" s="120">
        <f t="shared" si="234"/>
        <v>0.01</v>
      </c>
      <c r="W482" s="120">
        <v>0</v>
      </c>
      <c r="X482" s="120">
        <v>1</v>
      </c>
      <c r="Y482" s="127">
        <f t="shared" si="235"/>
        <v>0</v>
      </c>
      <c r="Z482" s="127">
        <f t="shared" si="236"/>
        <v>0</v>
      </c>
      <c r="AA482" s="120"/>
      <c r="AB482" s="130">
        <f>_xll.BDH(C482,$AB$11,$D$1,$D$1)</f>
        <v>494.5</v>
      </c>
      <c r="AC482" s="130">
        <f t="shared" si="237"/>
        <v>-23.399999999999977</v>
      </c>
      <c r="AD482" s="177">
        <f t="shared" si="238"/>
        <v>-4.7320525783619773</v>
      </c>
      <c r="AE482" s="132">
        <v>0</v>
      </c>
      <c r="AF482" s="133">
        <f>IF(D482 = D850,1,_xll.BDP(K482,$AF$11)*L482)</f>
        <v>0.89554</v>
      </c>
      <c r="AG482" s="134">
        <f>AC482*AE482*V482/AF482 / AI773</f>
        <v>0</v>
      </c>
      <c r="AH482" s="328">
        <f>AC482*AE482*V482/AF482 / AI850</f>
        <v>0</v>
      </c>
      <c r="AI482" s="135"/>
      <c r="AJ482" s="73"/>
      <c r="AK482" s="65"/>
    </row>
    <row r="483" spans="1:37" s="30" customFormat="1" ht="12" customHeight="1" x14ac:dyDescent="0.2">
      <c r="B483" s="120">
        <v>3427</v>
      </c>
      <c r="C483" s="120" t="s">
        <v>1152</v>
      </c>
      <c r="D483" s="120" t="str">
        <f>_xll.BDP(C483,$D$11)</f>
        <v>GBp</v>
      </c>
      <c r="E483" s="120" t="s">
        <v>1272</v>
      </c>
      <c r="F483" s="121">
        <f>_xll.BDP(C483,$F$11)</f>
        <v>350</v>
      </c>
      <c r="G483" s="121">
        <f>_xll.BDP(C483,$G$11)</f>
        <v>350</v>
      </c>
      <c r="H483" s="122">
        <f t="shared" si="228"/>
        <v>0</v>
      </c>
      <c r="I483" s="123">
        <f t="shared" si="229"/>
        <v>0</v>
      </c>
      <c r="J483" s="124">
        <v>0</v>
      </c>
      <c r="K483" s="120" t="str">
        <f>CONCATENATE(D850,D483, " Curncy")</f>
        <v>EURGBp Curncy</v>
      </c>
      <c r="L483" s="120">
        <f>IF(D483 = D850,1,_xll.BDP(K483,$L$11))</f>
        <v>1</v>
      </c>
      <c r="M483" s="288">
        <f>IF(D483 = D850,1,_xll.BDP(K483,$M$11)*L483)</f>
        <v>0.90110000000000001</v>
      </c>
      <c r="N483" s="126">
        <f t="shared" si="230"/>
        <v>0</v>
      </c>
      <c r="O483" s="127">
        <f>N483 / AA773</f>
        <v>0</v>
      </c>
      <c r="P483" s="301">
        <f>N483 / AA850</f>
        <v>0</v>
      </c>
      <c r="Q483" s="128">
        <f t="shared" si="231"/>
        <v>0</v>
      </c>
      <c r="R483" s="129">
        <f>Q483 / AA773*100</f>
        <v>0</v>
      </c>
      <c r="S483" s="312">
        <f>Q483 / AA850*100</f>
        <v>0</v>
      </c>
      <c r="T483" s="129">
        <f t="shared" si="232"/>
        <v>0</v>
      </c>
      <c r="U483" s="312">
        <f t="shared" si="233"/>
        <v>0</v>
      </c>
      <c r="V483" s="120">
        <f t="shared" si="234"/>
        <v>0.01</v>
      </c>
      <c r="W483" s="120">
        <v>0</v>
      </c>
      <c r="X483" s="120">
        <v>1</v>
      </c>
      <c r="Y483" s="127">
        <f t="shared" si="235"/>
        <v>0</v>
      </c>
      <c r="Z483" s="127">
        <f t="shared" si="236"/>
        <v>0</v>
      </c>
      <c r="AA483" s="74"/>
      <c r="AB483" s="130">
        <f>_xll.BDH(C483,$AB$11,$D$1,$D$1)</f>
        <v>350.5</v>
      </c>
      <c r="AC483" s="130">
        <f t="shared" si="237"/>
        <v>-0.5</v>
      </c>
      <c r="AD483" s="177">
        <f t="shared" si="238"/>
        <v>-0.14265335235378032</v>
      </c>
      <c r="AE483" s="132">
        <v>0</v>
      </c>
      <c r="AF483" s="133">
        <f>IF(D483 = D850,1,_xll.BDP(K483,$AF$11)*L483)</f>
        <v>0.89554</v>
      </c>
      <c r="AG483" s="134">
        <f>AC483*AE483*V483/AF483 / AI773</f>
        <v>0</v>
      </c>
      <c r="AH483" s="328">
        <f>AC483*AE483*V483/AF483 / AI850</f>
        <v>0</v>
      </c>
      <c r="AI483" s="77"/>
      <c r="AJ483" s="73"/>
      <c r="AK483" s="65"/>
    </row>
    <row r="484" spans="1:37" s="30" customFormat="1" ht="12" customHeight="1" x14ac:dyDescent="0.2">
      <c r="B484" s="120">
        <v>12320</v>
      </c>
      <c r="C484" s="120" t="s">
        <v>1153</v>
      </c>
      <c r="D484" s="120" t="str">
        <f>_xll.BDP(C484,$D$11)</f>
        <v>GBp</v>
      </c>
      <c r="E484" s="120" t="s">
        <v>1273</v>
      </c>
      <c r="F484" s="121">
        <f>_xll.BDP(C484,$F$11)</f>
        <v>203.4</v>
      </c>
      <c r="G484" s="121">
        <f>_xll.BDP(C484,$G$11)</f>
        <v>209.2</v>
      </c>
      <c r="H484" s="122">
        <f t="shared" si="228"/>
        <v>5.7999999999999829</v>
      </c>
      <c r="I484" s="123">
        <f t="shared" si="229"/>
        <v>2.8515240904621351</v>
      </c>
      <c r="J484" s="124">
        <v>0</v>
      </c>
      <c r="K484" s="120" t="str">
        <f>CONCATENATE(D850,D484, " Curncy")</f>
        <v>EURGBp Curncy</v>
      </c>
      <c r="L484" s="120">
        <f>IF(D484 = D850,1,_xll.BDP(K484,$L$11))</f>
        <v>1</v>
      </c>
      <c r="M484" s="288">
        <f>IF(D484 = D850,1,_xll.BDP(K484,$M$11)*L484)</f>
        <v>0.90110000000000001</v>
      </c>
      <c r="N484" s="126">
        <f t="shared" si="230"/>
        <v>0</v>
      </c>
      <c r="O484" s="127">
        <f>N484 / AA773</f>
        <v>0</v>
      </c>
      <c r="P484" s="301">
        <f>N484 / AA850</f>
        <v>0</v>
      </c>
      <c r="Q484" s="128">
        <f t="shared" si="231"/>
        <v>0</v>
      </c>
      <c r="R484" s="129">
        <f>Q484 / AA773*100</f>
        <v>0</v>
      </c>
      <c r="S484" s="312">
        <f>Q484 / AA850*100</f>
        <v>0</v>
      </c>
      <c r="T484" s="129">
        <f t="shared" si="232"/>
        <v>0</v>
      </c>
      <c r="U484" s="312">
        <f t="shared" si="233"/>
        <v>0</v>
      </c>
      <c r="V484" s="120">
        <f t="shared" si="234"/>
        <v>0.01</v>
      </c>
      <c r="W484" s="120">
        <v>0</v>
      </c>
      <c r="X484" s="120">
        <v>1</v>
      </c>
      <c r="Y484" s="127">
        <f t="shared" si="235"/>
        <v>0</v>
      </c>
      <c r="Z484" s="127">
        <f t="shared" si="236"/>
        <v>0</v>
      </c>
      <c r="AA484" s="74"/>
      <c r="AB484" s="130">
        <f>_xll.BDH(C484,$AB$11,$D$1,$D$1)</f>
        <v>198.5</v>
      </c>
      <c r="AC484" s="130">
        <f t="shared" si="237"/>
        <v>4.9000000000000057</v>
      </c>
      <c r="AD484" s="177">
        <f t="shared" si="238"/>
        <v>2.4685138539042852</v>
      </c>
      <c r="AE484" s="132">
        <v>0</v>
      </c>
      <c r="AF484" s="133">
        <f>IF(D484 = D850,1,_xll.BDP(K484,$AF$11)*L484)</f>
        <v>0.89554</v>
      </c>
      <c r="AG484" s="134">
        <f>AC484*AE484*V484/AF484 / AI773</f>
        <v>0</v>
      </c>
      <c r="AH484" s="328">
        <f>AC484*AE484*V484/AF484 / AI850</f>
        <v>0</v>
      </c>
      <c r="AI484" s="77"/>
      <c r="AJ484" s="73"/>
      <c r="AK484" s="65"/>
    </row>
    <row r="485" spans="1:37" s="30" customFormat="1" ht="12" customHeight="1" x14ac:dyDescent="0.2">
      <c r="B485" s="120">
        <v>234</v>
      </c>
      <c r="C485" s="120"/>
      <c r="D485" s="120" t="s">
        <v>80</v>
      </c>
      <c r="E485" s="120" t="s">
        <v>107</v>
      </c>
      <c r="F485" s="121">
        <v>19.899999999999999</v>
      </c>
      <c r="G485" s="121">
        <v>19.899999999999999</v>
      </c>
      <c r="H485" s="122">
        <f t="shared" si="228"/>
        <v>0</v>
      </c>
      <c r="I485" s="123">
        <f t="shared" si="229"/>
        <v>0</v>
      </c>
      <c r="J485" s="124">
        <v>88846</v>
      </c>
      <c r="K485" s="120" t="str">
        <f>CONCATENATE(D850,D485, " Curncy")</f>
        <v>EURGBP Curncy</v>
      </c>
      <c r="L485" s="120">
        <f>IF(D485 = D850,1,_xll.BDP(K485,$L$11))</f>
        <v>1</v>
      </c>
      <c r="M485" s="288">
        <f>IF(D485 = D850,1,_xll.BDP(K485,$M$11)*L485)</f>
        <v>0.90110000000000001</v>
      </c>
      <c r="N485" s="126">
        <f t="shared" si="230"/>
        <v>0</v>
      </c>
      <c r="O485" s="127">
        <f>N485 / AA773</f>
        <v>0</v>
      </c>
      <c r="P485" s="301">
        <f>N485 / AA850</f>
        <v>0</v>
      </c>
      <c r="Q485" s="128">
        <f t="shared" si="231"/>
        <v>1962085.6730662521</v>
      </c>
      <c r="R485" s="129">
        <f>Q485 / AA773*100</f>
        <v>1.0314515378792937</v>
      </c>
      <c r="S485" s="312">
        <f>Q485 / AA850*100</f>
        <v>0.95546828484095836</v>
      </c>
      <c r="T485" s="129">
        <f t="shared" si="232"/>
        <v>0</v>
      </c>
      <c r="U485" s="312">
        <f t="shared" si="233"/>
        <v>1.0314515378792937</v>
      </c>
      <c r="V485" s="120">
        <f t="shared" si="234"/>
        <v>1</v>
      </c>
      <c r="W485" s="120">
        <v>1</v>
      </c>
      <c r="X485" s="120">
        <v>1</v>
      </c>
      <c r="Y485" s="127">
        <f t="shared" si="235"/>
        <v>0</v>
      </c>
      <c r="Z485" s="127">
        <f t="shared" si="236"/>
        <v>0</v>
      </c>
      <c r="AA485" s="74"/>
      <c r="AB485" s="130">
        <v>19.899999999999999</v>
      </c>
      <c r="AC485" s="130">
        <f t="shared" si="237"/>
        <v>0</v>
      </c>
      <c r="AD485" s="177">
        <f t="shared" si="238"/>
        <v>0</v>
      </c>
      <c r="AE485" s="132">
        <v>88846</v>
      </c>
      <c r="AF485" s="133">
        <f>IF(D485 = D850,1,_xll.BDP(K485,$AF$11)*L485)</f>
        <v>0.89554</v>
      </c>
      <c r="AG485" s="134">
        <f>AC485*AE485*V485/AF485 / AI773</f>
        <v>0</v>
      </c>
      <c r="AH485" s="328">
        <f>AC485*AE485*V485/AF485 / AI850</f>
        <v>0</v>
      </c>
      <c r="AI485" s="77"/>
      <c r="AJ485" s="73"/>
      <c r="AK485" s="65"/>
    </row>
    <row r="486" spans="1:37" s="30" customFormat="1" ht="12" customHeight="1" x14ac:dyDescent="0.2">
      <c r="B486" s="120">
        <v>3522</v>
      </c>
      <c r="C486" s="120" t="s">
        <v>1154</v>
      </c>
      <c r="D486" s="120" t="str">
        <f>_xll.BDP(C486,$D$11)</f>
        <v>GBp</v>
      </c>
      <c r="E486" s="120" t="s">
        <v>1274</v>
      </c>
      <c r="F486" s="121">
        <f>_xll.BDP(C486,$F$11)</f>
        <v>1685</v>
      </c>
      <c r="G486" s="121">
        <f>_xll.BDP(C486,$G$11)</f>
        <v>1706</v>
      </c>
      <c r="H486" s="122">
        <f t="shared" si="228"/>
        <v>21</v>
      </c>
      <c r="I486" s="123">
        <f t="shared" si="229"/>
        <v>1.2462908011869436</v>
      </c>
      <c r="J486" s="124">
        <v>0</v>
      </c>
      <c r="K486" s="120" t="str">
        <f>CONCATENATE(D850,D486, " Curncy")</f>
        <v>EURGBp Curncy</v>
      </c>
      <c r="L486" s="120">
        <f>IF(D486 = D850,1,_xll.BDP(K486,$L$11))</f>
        <v>1</v>
      </c>
      <c r="M486" s="288">
        <f>IF(D486 = D850,1,_xll.BDP(K486,$M$11)*L486)</f>
        <v>0.90110000000000001</v>
      </c>
      <c r="N486" s="126">
        <f t="shared" si="230"/>
        <v>0</v>
      </c>
      <c r="O486" s="127">
        <f>N486 / AA773</f>
        <v>0</v>
      </c>
      <c r="P486" s="301">
        <f>N486 / AA850</f>
        <v>0</v>
      </c>
      <c r="Q486" s="128">
        <f t="shared" si="231"/>
        <v>0</v>
      </c>
      <c r="R486" s="129">
        <f>Q486 / AA773*100</f>
        <v>0</v>
      </c>
      <c r="S486" s="312">
        <f>Q486 / AA850*100</f>
        <v>0</v>
      </c>
      <c r="T486" s="129">
        <f t="shared" si="232"/>
        <v>0</v>
      </c>
      <c r="U486" s="312">
        <f t="shared" si="233"/>
        <v>0</v>
      </c>
      <c r="V486" s="120">
        <f t="shared" si="234"/>
        <v>0.01</v>
      </c>
      <c r="W486" s="120">
        <v>0</v>
      </c>
      <c r="X486" s="120">
        <v>1</v>
      </c>
      <c r="Y486" s="127">
        <f t="shared" si="235"/>
        <v>0</v>
      </c>
      <c r="Z486" s="127">
        <f t="shared" si="236"/>
        <v>0</v>
      </c>
      <c r="AA486" s="74"/>
      <c r="AB486" s="130">
        <f>_xll.BDH(C486,$AB$11,$D$1,$D$1)</f>
        <v>1681</v>
      </c>
      <c r="AC486" s="130">
        <f t="shared" si="237"/>
        <v>4</v>
      </c>
      <c r="AD486" s="177">
        <f t="shared" si="238"/>
        <v>0.23795359904818561</v>
      </c>
      <c r="AE486" s="132">
        <v>0</v>
      </c>
      <c r="AF486" s="133">
        <f>IF(D486 = D850,1,_xll.BDP(K486,$AF$11)*L486)</f>
        <v>0.89554</v>
      </c>
      <c r="AG486" s="134">
        <f>AC486*AE486*V486/AF486 / AI773</f>
        <v>0</v>
      </c>
      <c r="AH486" s="328">
        <f>AC486*AE486*V486/AF486 / AI850</f>
        <v>0</v>
      </c>
      <c r="AI486" s="77"/>
      <c r="AJ486" s="73"/>
      <c r="AK486" s="65"/>
    </row>
    <row r="487" spans="1:37" s="30" customFormat="1" ht="12" customHeight="1" x14ac:dyDescent="0.2">
      <c r="B487" s="120">
        <v>3574</v>
      </c>
      <c r="C487" s="120" t="s">
        <v>106</v>
      </c>
      <c r="D487" s="120" t="str">
        <f>_xll.BDP(C487,$D$11)</f>
        <v>GBp</v>
      </c>
      <c r="E487" s="120" t="s">
        <v>472</v>
      </c>
      <c r="F487" s="121">
        <f>_xll.BDP(C487,$F$11)</f>
        <v>492.7</v>
      </c>
      <c r="G487" s="121">
        <f>_xll.BDP(C487,$G$11)</f>
        <v>487.9</v>
      </c>
      <c r="H487" s="122">
        <f t="shared" si="228"/>
        <v>-4.8000000000000114</v>
      </c>
      <c r="I487" s="123">
        <f t="shared" si="229"/>
        <v>-0.97422366551654394</v>
      </c>
      <c r="J487" s="124">
        <v>107000</v>
      </c>
      <c r="K487" s="120" t="str">
        <f>CONCATENATE(D850,D487, " Curncy")</f>
        <v>EURGBp Curncy</v>
      </c>
      <c r="L487" s="120">
        <f>IF(D487 = D850,1,_xll.BDP(K487,$L$11))</f>
        <v>1</v>
      </c>
      <c r="M487" s="288">
        <f>IF(D487 = D850,1,_xll.BDP(K487,$M$11)*L487)</f>
        <v>0.90110000000000001</v>
      </c>
      <c r="N487" s="126">
        <f t="shared" si="230"/>
        <v>-5699.70036621908</v>
      </c>
      <c r="O487" s="127">
        <f>N487 / AA773</f>
        <v>-2.9962833880747339E-5</v>
      </c>
      <c r="P487" s="301">
        <f>N487 / AA850</f>
        <v>-2.7755581765745046E-5</v>
      </c>
      <c r="Q487" s="128">
        <f t="shared" si="231"/>
        <v>579350.79347464209</v>
      </c>
      <c r="R487" s="129">
        <f>Q487 / AA773*100</f>
        <v>0.30455972188367897</v>
      </c>
      <c r="S487" s="312">
        <f>Q487 / AA850*100</f>
        <v>0.28212392382306195</v>
      </c>
      <c r="T487" s="129">
        <f t="shared" si="232"/>
        <v>0</v>
      </c>
      <c r="U487" s="312">
        <f t="shared" si="233"/>
        <v>0.30455972188367897</v>
      </c>
      <c r="V487" s="120">
        <f t="shared" si="234"/>
        <v>0.01</v>
      </c>
      <c r="W487" s="120">
        <v>0</v>
      </c>
      <c r="X487" s="120">
        <v>1</v>
      </c>
      <c r="Y487" s="127">
        <f t="shared" si="235"/>
        <v>0</v>
      </c>
      <c r="Z487" s="127">
        <f t="shared" si="236"/>
        <v>0</v>
      </c>
      <c r="AA487" s="74"/>
      <c r="AB487" s="130">
        <f>_xll.BDH(C487,$AB$11,$D$1,$D$1)</f>
        <v>464.7</v>
      </c>
      <c r="AC487" s="130">
        <f t="shared" si="237"/>
        <v>28</v>
      </c>
      <c r="AD487" s="177">
        <f t="shared" si="238"/>
        <v>6.0253927264902094</v>
      </c>
      <c r="AE487" s="132">
        <v>107000</v>
      </c>
      <c r="AF487" s="133">
        <f>IF(D487 = D850,1,_xll.BDP(K487,$AF$11)*L487)</f>
        <v>0.89554</v>
      </c>
      <c r="AG487" s="134">
        <f>AC487*AE487*V487/AF487 / AI773</f>
        <v>1.7610896800608901E-4</v>
      </c>
      <c r="AH487" s="328">
        <f>AC487*AE487*V487/AF487 / AI850</f>
        <v>1.6312961521648331E-4</v>
      </c>
      <c r="AI487" s="77"/>
      <c r="AJ487" s="73"/>
      <c r="AK487" s="65"/>
    </row>
    <row r="488" spans="1:37" s="30" customFormat="1" ht="12" customHeight="1" x14ac:dyDescent="0.2">
      <c r="B488" s="120">
        <v>3418</v>
      </c>
      <c r="C488" s="120" t="s">
        <v>1155</v>
      </c>
      <c r="D488" s="120" t="str">
        <f>_xll.BDP(C488,$D$11)</f>
        <v>GBp</v>
      </c>
      <c r="E488" s="120" t="s">
        <v>1275</v>
      </c>
      <c r="F488" s="121">
        <f>_xll.BDP(C488,$F$11)</f>
        <v>668.9</v>
      </c>
      <c r="G488" s="121">
        <f>_xll.BDP(C488,$G$11)</f>
        <v>675.1</v>
      </c>
      <c r="H488" s="122">
        <f t="shared" si="228"/>
        <v>6.2000000000000455</v>
      </c>
      <c r="I488" s="123">
        <f t="shared" si="229"/>
        <v>0.92689490207804537</v>
      </c>
      <c r="J488" s="124">
        <v>0</v>
      </c>
      <c r="K488" s="120" t="str">
        <f>CONCATENATE(D850,D488, " Curncy")</f>
        <v>EURGBp Curncy</v>
      </c>
      <c r="L488" s="120">
        <f>IF(D488 = D850,1,_xll.BDP(K488,$L$11))</f>
        <v>1</v>
      </c>
      <c r="M488" s="288">
        <f>IF(D488 = D850,1,_xll.BDP(K488,$M$11)*L488)</f>
        <v>0.90110000000000001</v>
      </c>
      <c r="N488" s="126">
        <f t="shared" si="230"/>
        <v>0</v>
      </c>
      <c r="O488" s="127">
        <f>N488 / AA773</f>
        <v>0</v>
      </c>
      <c r="P488" s="301">
        <f>N488 / AA850</f>
        <v>0</v>
      </c>
      <c r="Q488" s="128">
        <f t="shared" si="231"/>
        <v>0</v>
      </c>
      <c r="R488" s="129">
        <f>Q488 / AA773*100</f>
        <v>0</v>
      </c>
      <c r="S488" s="312">
        <f>Q488 / AA850*100</f>
        <v>0</v>
      </c>
      <c r="T488" s="129">
        <f t="shared" si="232"/>
        <v>0</v>
      </c>
      <c r="U488" s="312">
        <f t="shared" si="233"/>
        <v>0</v>
      </c>
      <c r="V488" s="120">
        <f t="shared" si="234"/>
        <v>0.01</v>
      </c>
      <c r="W488" s="120">
        <v>0</v>
      </c>
      <c r="X488" s="120">
        <v>1</v>
      </c>
      <c r="Y488" s="127">
        <f t="shared" si="235"/>
        <v>0</v>
      </c>
      <c r="Z488" s="127">
        <f t="shared" si="236"/>
        <v>0</v>
      </c>
      <c r="AA488" s="74"/>
      <c r="AB488" s="130">
        <f>_xll.BDH(C488,$AB$11,$D$1,$D$1)</f>
        <v>716.1</v>
      </c>
      <c r="AC488" s="130">
        <f t="shared" si="237"/>
        <v>-47.200000000000045</v>
      </c>
      <c r="AD488" s="177">
        <f t="shared" si="238"/>
        <v>-6.591258204161436</v>
      </c>
      <c r="AE488" s="132">
        <v>0</v>
      </c>
      <c r="AF488" s="133">
        <f>IF(D488 = D850,1,_xll.BDP(K488,$AF$11)*L488)</f>
        <v>0.89554</v>
      </c>
      <c r="AG488" s="134">
        <f>AC488*AE488*V488/AF488 / AI773</f>
        <v>0</v>
      </c>
      <c r="AH488" s="328">
        <f>AC488*AE488*V488/AF488 / AI850</f>
        <v>0</v>
      </c>
      <c r="AI488" s="77"/>
      <c r="AJ488" s="73"/>
      <c r="AK488" s="65"/>
    </row>
    <row r="489" spans="1:37" s="30" customFormat="1" ht="12" customHeight="1" x14ac:dyDescent="0.2">
      <c r="B489" s="120">
        <v>3123</v>
      </c>
      <c r="C489" s="120" t="s">
        <v>105</v>
      </c>
      <c r="D489" s="120" t="str">
        <f>_xll.BDP(C489,$D$11)</f>
        <v>GBp</v>
      </c>
      <c r="E489" s="120" t="s">
        <v>368</v>
      </c>
      <c r="F489" s="121">
        <f>_xll.BDP(C489,$F$11)</f>
        <v>28.75</v>
      </c>
      <c r="G489" s="121">
        <f>_xll.BDP(C489,$G$11)</f>
        <v>28.75</v>
      </c>
      <c r="H489" s="122">
        <f t="shared" si="228"/>
        <v>0</v>
      </c>
      <c r="I489" s="123">
        <f t="shared" si="229"/>
        <v>0</v>
      </c>
      <c r="J489" s="124">
        <v>6255694</v>
      </c>
      <c r="K489" s="120" t="str">
        <f>CONCATENATE(D850,D489, " Curncy")</f>
        <v>EURGBp Curncy</v>
      </c>
      <c r="L489" s="120">
        <f>IF(D489 = D850,1,_xll.BDP(K489,$L$11))</f>
        <v>1</v>
      </c>
      <c r="M489" s="288">
        <f>IF(D489 = D850,1,_xll.BDP(K489,$M$11)*L489)</f>
        <v>0.90110000000000001</v>
      </c>
      <c r="N489" s="126">
        <f t="shared" si="230"/>
        <v>0</v>
      </c>
      <c r="O489" s="127">
        <f>N489 / AA773</f>
        <v>0</v>
      </c>
      <c r="P489" s="301">
        <f>N489 / AA850</f>
        <v>0</v>
      </c>
      <c r="Q489" s="128">
        <f t="shared" si="231"/>
        <v>1995907.2522472534</v>
      </c>
      <c r="R489" s="129">
        <f>Q489 / AA773*100</f>
        <v>1.0492312507321138</v>
      </c>
      <c r="S489" s="312">
        <f>Q489 / AA850*100</f>
        <v>0.97193823143619695</v>
      </c>
      <c r="T489" s="129">
        <f t="shared" si="232"/>
        <v>0</v>
      </c>
      <c r="U489" s="312">
        <f t="shared" si="233"/>
        <v>1.0492312507321138</v>
      </c>
      <c r="V489" s="120">
        <f t="shared" si="234"/>
        <v>0.01</v>
      </c>
      <c r="W489" s="120">
        <v>0</v>
      </c>
      <c r="X489" s="120">
        <v>1</v>
      </c>
      <c r="Y489" s="127">
        <f t="shared" si="235"/>
        <v>0</v>
      </c>
      <c r="Z489" s="127">
        <f t="shared" si="236"/>
        <v>0</v>
      </c>
      <c r="AA489" s="74"/>
      <c r="AB489" s="130">
        <f>_xll.BDH(C489,$AB$11,$D$1,$D$1)</f>
        <v>27.75</v>
      </c>
      <c r="AC489" s="130">
        <f t="shared" si="237"/>
        <v>1</v>
      </c>
      <c r="AD489" s="177">
        <f t="shared" si="238"/>
        <v>3.6036036036036037</v>
      </c>
      <c r="AE489" s="132">
        <v>6255694</v>
      </c>
      <c r="AF489" s="133">
        <f>IF(D489 = D850,1,_xll.BDP(K489,$AF$11)*L489)</f>
        <v>0.89554</v>
      </c>
      <c r="AG489" s="134">
        <f>AC489*AE489*V489/AF489 / AI773</f>
        <v>3.6771822913948024E-4</v>
      </c>
      <c r="AH489" s="328">
        <f>AC489*AE489*V489/AF489 / AI850</f>
        <v>3.4061714123233082E-4</v>
      </c>
      <c r="AI489" s="77"/>
      <c r="AJ489" s="73"/>
      <c r="AK489" s="65"/>
    </row>
    <row r="490" spans="1:37" s="30" customFormat="1" ht="12" customHeight="1" x14ac:dyDescent="0.2">
      <c r="B490" s="120">
        <v>26542</v>
      </c>
      <c r="C490" s="120" t="s">
        <v>160</v>
      </c>
      <c r="D490" s="120" t="str">
        <f>_xll.BDP(C490,$D$11)</f>
        <v>USD</v>
      </c>
      <c r="E490" s="120" t="s">
        <v>384</v>
      </c>
      <c r="F490" s="121">
        <f>_xll.BDP(C490,$F$11)</f>
        <v>138.06399999999999</v>
      </c>
      <c r="G490" s="121">
        <f>_xll.BDP(C490,$G$11)</f>
        <v>145.66499999999999</v>
      </c>
      <c r="H490" s="122">
        <f t="shared" si="228"/>
        <v>7.6009999999999991</v>
      </c>
      <c r="I490" s="123">
        <f t="shared" si="229"/>
        <v>5.5054177772627177</v>
      </c>
      <c r="J490" s="124">
        <v>260000</v>
      </c>
      <c r="K490" s="120" t="str">
        <f>CONCATENATE(D850,D490, " Curncy")</f>
        <v>EURUSD Curncy</v>
      </c>
      <c r="L490" s="120">
        <f>IF(D490 = D850,1,_xll.BDP(K490,$L$11))</f>
        <v>1</v>
      </c>
      <c r="M490" s="288">
        <f>IF(D490 = D850,1,_xll.BDP(K490,$M$11)*L490)</f>
        <v>1.1605000000000001</v>
      </c>
      <c r="N490" s="126">
        <f t="shared" si="230"/>
        <v>17029.383886255921</v>
      </c>
      <c r="O490" s="127">
        <f>N490 / AA773</f>
        <v>8.9522004261749849E-5</v>
      </c>
      <c r="P490" s="301">
        <f>N490 / AA850</f>
        <v>8.2927246435022454E-5</v>
      </c>
      <c r="Q490" s="128">
        <f t="shared" si="231"/>
        <v>326349.84920292976</v>
      </c>
      <c r="R490" s="129">
        <f>Q490 / AA773*100</f>
        <v>0.17155930470711478</v>
      </c>
      <c r="S490" s="312">
        <f>Q490 / AA850*100</f>
        <v>0.15892115974158069</v>
      </c>
      <c r="T490" s="129">
        <f t="shared" si="232"/>
        <v>0</v>
      </c>
      <c r="U490" s="312">
        <f t="shared" si="233"/>
        <v>0.17155930470711478</v>
      </c>
      <c r="V490" s="120">
        <f t="shared" si="234"/>
        <v>0.01</v>
      </c>
      <c r="W490" s="120">
        <v>4</v>
      </c>
      <c r="X490" s="120">
        <v>100</v>
      </c>
      <c r="Y490" s="127">
        <f t="shared" si="235"/>
        <v>0</v>
      </c>
      <c r="Z490" s="127">
        <f t="shared" si="236"/>
        <v>8.9522004261749849E-5</v>
      </c>
      <c r="AA490" s="74"/>
      <c r="AB490" s="130" t="str">
        <f>_xll.BDH(C490,$AB$11,$D$1,$D$1)</f>
        <v>#N/A N/A</v>
      </c>
      <c r="AC490" s="130">
        <f t="shared" si="237"/>
        <v>0</v>
      </c>
      <c r="AD490" s="177">
        <f t="shared" si="238"/>
        <v>0</v>
      </c>
      <c r="AE490" s="132">
        <v>260000</v>
      </c>
      <c r="AF490" s="133">
        <f>IF(D490 = D850,1,_xll.BDP(K490,$AF$11)*L490)</f>
        <v>1.1601999999999999</v>
      </c>
      <c r="AG490" s="134">
        <f>AC490*AE490*V490/AF490 / AI773</f>
        <v>0</v>
      </c>
      <c r="AH490" s="328">
        <f>AC490*AE490*V490/AF490 / AI850</f>
        <v>0</v>
      </c>
      <c r="AI490" s="77"/>
      <c r="AJ490" s="73"/>
      <c r="AK490" s="65"/>
    </row>
    <row r="491" spans="1:37" s="30" customFormat="1" ht="12" customHeight="1" x14ac:dyDescent="0.2">
      <c r="B491" s="120">
        <v>24754</v>
      </c>
      <c r="C491" s="120" t="s">
        <v>1156</v>
      </c>
      <c r="D491" s="120" t="str">
        <f>_xll.BDP(C491,$D$11)</f>
        <v>GBp</v>
      </c>
      <c r="E491" s="120" t="s">
        <v>1276</v>
      </c>
      <c r="F491" s="121">
        <f>_xll.BDP(C491,$F$11)</f>
        <v>49.24</v>
      </c>
      <c r="G491" s="121">
        <f>_xll.BDP(C491,$G$11)</f>
        <v>54.45</v>
      </c>
      <c r="H491" s="122">
        <f t="shared" si="228"/>
        <v>5.2100000000000009</v>
      </c>
      <c r="I491" s="123">
        <f t="shared" si="229"/>
        <v>10.580828594638508</v>
      </c>
      <c r="J491" s="124">
        <v>0</v>
      </c>
      <c r="K491" s="120" t="str">
        <f>CONCATENATE(D850,D491, " Curncy")</f>
        <v>EURGBp Curncy</v>
      </c>
      <c r="L491" s="120">
        <f>IF(D491 = D850,1,_xll.BDP(K491,$L$11))</f>
        <v>1</v>
      </c>
      <c r="M491" s="288">
        <f>IF(D491 = D850,1,_xll.BDP(K491,$M$11)*L491)</f>
        <v>0.90110000000000001</v>
      </c>
      <c r="N491" s="126">
        <f t="shared" si="230"/>
        <v>0</v>
      </c>
      <c r="O491" s="127">
        <f>N491 / AA773</f>
        <v>0</v>
      </c>
      <c r="P491" s="301">
        <f>N491 / AA850</f>
        <v>0</v>
      </c>
      <c r="Q491" s="128">
        <f t="shared" si="231"/>
        <v>0</v>
      </c>
      <c r="R491" s="129">
        <f>Q491 / AA773*100</f>
        <v>0</v>
      </c>
      <c r="S491" s="312">
        <f>Q491 / AA850*100</f>
        <v>0</v>
      </c>
      <c r="T491" s="129">
        <f t="shared" si="232"/>
        <v>0</v>
      </c>
      <c r="U491" s="312">
        <f t="shared" si="233"/>
        <v>0</v>
      </c>
      <c r="V491" s="120">
        <f t="shared" si="234"/>
        <v>0.01</v>
      </c>
      <c r="W491" s="120">
        <v>0</v>
      </c>
      <c r="X491" s="120">
        <v>1</v>
      </c>
      <c r="Y491" s="127">
        <f t="shared" si="235"/>
        <v>0</v>
      </c>
      <c r="Z491" s="127">
        <f t="shared" si="236"/>
        <v>0</v>
      </c>
      <c r="AA491" s="74"/>
      <c r="AB491" s="130">
        <f>_xll.BDH(C491,$AB$11,$D$1,$D$1)</f>
        <v>49.24</v>
      </c>
      <c r="AC491" s="130">
        <f t="shared" si="237"/>
        <v>0</v>
      </c>
      <c r="AD491" s="177">
        <f t="shared" si="238"/>
        <v>0</v>
      </c>
      <c r="AE491" s="132">
        <v>0</v>
      </c>
      <c r="AF491" s="133">
        <f>IF(D491 = D850,1,_xll.BDP(K491,$AF$11)*L491)</f>
        <v>0.89554</v>
      </c>
      <c r="AG491" s="134">
        <f>AC491*AE491*V491/AF491 / AI773</f>
        <v>0</v>
      </c>
      <c r="AH491" s="328">
        <f>AC491*AE491*V491/AF491 / AI850</f>
        <v>0</v>
      </c>
      <c r="AI491" s="77"/>
      <c r="AJ491" s="73"/>
      <c r="AK491" s="65"/>
    </row>
    <row r="492" spans="1:37" s="30" customFormat="1" ht="12" customHeight="1" x14ac:dyDescent="0.2">
      <c r="B492" s="120">
        <v>24796</v>
      </c>
      <c r="C492" s="120" t="s">
        <v>1158</v>
      </c>
      <c r="D492" s="120" t="str">
        <f>_xll.BDP(C492,$D$11)</f>
        <v>GBp</v>
      </c>
      <c r="E492" s="120" t="s">
        <v>1278</v>
      </c>
      <c r="F492" s="121">
        <f>_xll.BDP(C492,$F$11)</f>
        <v>245.6</v>
      </c>
      <c r="G492" s="121">
        <f>_xll.BDP(C492,$G$11)</f>
        <v>243.6</v>
      </c>
      <c r="H492" s="122">
        <f t="shared" si="228"/>
        <v>-2</v>
      </c>
      <c r="I492" s="123">
        <f t="shared" si="229"/>
        <v>-0.81433224755700329</v>
      </c>
      <c r="J492" s="124">
        <v>0</v>
      </c>
      <c r="K492" s="120" t="str">
        <f>CONCATENATE(D850,D492, " Curncy")</f>
        <v>EURGBp Curncy</v>
      </c>
      <c r="L492" s="120">
        <f>IF(D492 = D850,1,_xll.BDP(K492,$L$11))</f>
        <v>1</v>
      </c>
      <c r="M492" s="288">
        <f>IF(D492 = D850,1,_xll.BDP(K492,$M$11)*L492)</f>
        <v>0.90110000000000001</v>
      </c>
      <c r="N492" s="126">
        <f t="shared" si="230"/>
        <v>0</v>
      </c>
      <c r="O492" s="127">
        <f>N492 / AA773</f>
        <v>0</v>
      </c>
      <c r="P492" s="301">
        <f>N492 / AA850</f>
        <v>0</v>
      </c>
      <c r="Q492" s="128">
        <f t="shared" si="231"/>
        <v>0</v>
      </c>
      <c r="R492" s="129">
        <f>Q492 / AA773*100</f>
        <v>0</v>
      </c>
      <c r="S492" s="312">
        <f>Q492 / AA850*100</f>
        <v>0</v>
      </c>
      <c r="T492" s="129">
        <f t="shared" si="232"/>
        <v>0</v>
      </c>
      <c r="U492" s="312">
        <f t="shared" si="233"/>
        <v>0</v>
      </c>
      <c r="V492" s="120">
        <f t="shared" si="234"/>
        <v>0.01</v>
      </c>
      <c r="W492" s="120">
        <v>0</v>
      </c>
      <c r="X492" s="120">
        <v>1</v>
      </c>
      <c r="Y492" s="127">
        <f t="shared" si="235"/>
        <v>0</v>
      </c>
      <c r="Z492" s="127">
        <f t="shared" si="236"/>
        <v>0</v>
      </c>
      <c r="AA492" s="74"/>
      <c r="AB492" s="130">
        <f>_xll.BDH(C492,$AB$11,$D$1,$D$1)</f>
        <v>241.8</v>
      </c>
      <c r="AC492" s="130">
        <f t="shared" si="237"/>
        <v>3.7999999999999829</v>
      </c>
      <c r="AD492" s="177">
        <f t="shared" si="238"/>
        <v>1.5715467328370485</v>
      </c>
      <c r="AE492" s="132">
        <v>0</v>
      </c>
      <c r="AF492" s="133">
        <f>IF(D492 = D850,1,_xll.BDP(K492,$AF$11)*L492)</f>
        <v>0.89554</v>
      </c>
      <c r="AG492" s="134">
        <f>AC492*AE492*V492/AF492 / AI773</f>
        <v>0</v>
      </c>
      <c r="AH492" s="328">
        <f>AC492*AE492*V492/AF492 / AI850</f>
        <v>0</v>
      </c>
      <c r="AI492" s="77"/>
      <c r="AJ492" s="73"/>
      <c r="AK492" s="65"/>
    </row>
    <row r="493" spans="1:37" s="30" customFormat="1" ht="12" customHeight="1" x14ac:dyDescent="0.2">
      <c r="A493" s="212"/>
      <c r="B493" s="212">
        <v>3520</v>
      </c>
      <c r="C493" s="212" t="s">
        <v>1539</v>
      </c>
      <c r="D493" s="212" t="str">
        <f>_xll.BDP(C493,$D$11)</f>
        <v>GBp</v>
      </c>
      <c r="E493" s="212" t="s">
        <v>1540</v>
      </c>
      <c r="F493" s="214">
        <f>_xll.BDP(C493,$F$11)</f>
        <v>904</v>
      </c>
      <c r="G493" s="214">
        <f>_xll.BDP(C493,$G$11)</f>
        <v>906</v>
      </c>
      <c r="H493" s="215">
        <f>IF(OR(OR(G493="#N/A N/A",G493="#N/A Real Time"),OR(F493="#N/A N/A",F493="#N/A Real Time")),0,  G493 - F493)</f>
        <v>2</v>
      </c>
      <c r="I493" s="216">
        <f>IF(OR(F493=0,F493="#N/A N/A"),0,H493 / F493*100)</f>
        <v>0.22123893805309736</v>
      </c>
      <c r="J493" s="217">
        <v>-90000</v>
      </c>
      <c r="K493" s="212" t="str">
        <f>CONCATENATE(D850,D493, " Curncy")</f>
        <v>EURGBp Curncy</v>
      </c>
      <c r="L493" s="212">
        <f>IF(D493 = D850,1,_xll.BDP(K493,$L$11))</f>
        <v>1</v>
      </c>
      <c r="M493" s="291">
        <f>IF(D493 = D850,1,_xll.BDP(K493,$M$11)*L493)</f>
        <v>0.90110000000000001</v>
      </c>
      <c r="N493" s="218">
        <f>H493*J493*V493/M493</f>
        <v>-1997.5585395627566</v>
      </c>
      <c r="O493" s="219">
        <f>N493 / AA773</f>
        <v>-1.0500993182504881E-5</v>
      </c>
      <c r="P493" s="304">
        <f>N493 / AA850</f>
        <v>-9.7274235160321182E-6</v>
      </c>
      <c r="Q493" s="220">
        <f>IF(J493=0,0,G493*J493*V493/M493)</f>
        <v>-904894.01842192875</v>
      </c>
      <c r="R493" s="221">
        <f>Q493 / AA773*100</f>
        <v>-0.47569499116747116</v>
      </c>
      <c r="S493" s="314">
        <f>Q493 / AA850*100</f>
        <v>-0.44065228527625494</v>
      </c>
      <c r="T493" s="221">
        <f>IF(S493&lt;0,R493,0)</f>
        <v>-0.47569499116747116</v>
      </c>
      <c r="U493" s="314">
        <f>IF(S493&gt;0,R493,0)</f>
        <v>0</v>
      </c>
      <c r="V493" s="212">
        <f>IF(EXACT(D493,UPPER(D493)),1,0.01)/X493</f>
        <v>0.01</v>
      </c>
      <c r="W493" s="212">
        <v>0</v>
      </c>
      <c r="X493" s="212">
        <v>1</v>
      </c>
      <c r="Y493" s="219">
        <f>IF(AND(S493&lt;0,O493&gt;0),O493,0)</f>
        <v>0</v>
      </c>
      <c r="Z493" s="219">
        <f>IF(AND(S493&gt;0,O493&gt;0),O493,0)</f>
        <v>0</v>
      </c>
      <c r="AA493" s="222"/>
      <c r="AB493" s="223">
        <f>_xll.BDH(C493,$AB$11,$D$1,$D$1)</f>
        <v>879.5</v>
      </c>
      <c r="AC493" s="223">
        <f>IF(OR(OR(F493="#N/A N/A",F493="#N/A Real Time"),OR(AB493="#N/A N/A",AB493="#N/A Real Time")),0,  F493 - AB493)</f>
        <v>24.5</v>
      </c>
      <c r="AD493" s="224">
        <f>IF(OR(AB493=0,AB493="#N/A N/A"),0,AC493 / AB493*100)</f>
        <v>2.785673678226265</v>
      </c>
      <c r="AE493" s="225">
        <v>-90000</v>
      </c>
      <c r="AF493" s="226">
        <f>IF(D493 = D850,1,_xll.BDP(K493,$AF$11)*L493)</f>
        <v>0.89554</v>
      </c>
      <c r="AG493" s="227">
        <f>AC493*AE493*V493/AF493 / AI773</f>
        <v>-1.2961290869607016E-4</v>
      </c>
      <c r="AH493" s="330">
        <f>AC493*AE493*V493/AF493 / AI850</f>
        <v>-1.2006034764764541E-4</v>
      </c>
      <c r="AI493" s="228"/>
      <c r="AJ493" s="73"/>
      <c r="AK493" s="65"/>
    </row>
    <row r="494" spans="1:37" s="30" customFormat="1" ht="12" customHeight="1" x14ac:dyDescent="0.2">
      <c r="B494" s="120">
        <v>6451</v>
      </c>
      <c r="C494" s="120" t="s">
        <v>1159</v>
      </c>
      <c r="D494" s="120" t="str">
        <f>_xll.BDP(C494,$D$11)</f>
        <v>GBp</v>
      </c>
      <c r="E494" s="120" t="s">
        <v>1279</v>
      </c>
      <c r="F494" s="121">
        <f>_xll.BDP(C494,$F$11)</f>
        <v>1208</v>
      </c>
      <c r="G494" s="121">
        <f>_xll.BDP(C494,$G$11)</f>
        <v>1205</v>
      </c>
      <c r="H494" s="122">
        <f t="shared" si="228"/>
        <v>-3</v>
      </c>
      <c r="I494" s="123">
        <f t="shared" si="229"/>
        <v>-0.24834437086092717</v>
      </c>
      <c r="J494" s="124">
        <v>0</v>
      </c>
      <c r="K494" s="120" t="str">
        <f>CONCATENATE(D850,D494, " Curncy")</f>
        <v>EURGBp Curncy</v>
      </c>
      <c r="L494" s="120">
        <f>IF(D494 = D850,1,_xll.BDP(K494,$L$11))</f>
        <v>1</v>
      </c>
      <c r="M494" s="288">
        <f>IF(D494 = D850,1,_xll.BDP(K494,$M$11)*L494)</f>
        <v>0.90110000000000001</v>
      </c>
      <c r="N494" s="126">
        <f t="shared" si="230"/>
        <v>0</v>
      </c>
      <c r="O494" s="127">
        <f>N494 / AA773</f>
        <v>0</v>
      </c>
      <c r="P494" s="301">
        <f>N494 / AA850</f>
        <v>0</v>
      </c>
      <c r="Q494" s="128">
        <f t="shared" si="231"/>
        <v>0</v>
      </c>
      <c r="R494" s="129">
        <f>Q494 / AA773*100</f>
        <v>0</v>
      </c>
      <c r="S494" s="312">
        <f>Q494 / AA850*100</f>
        <v>0</v>
      </c>
      <c r="T494" s="129">
        <f t="shared" si="232"/>
        <v>0</v>
      </c>
      <c r="U494" s="312">
        <f t="shared" si="233"/>
        <v>0</v>
      </c>
      <c r="V494" s="120">
        <f t="shared" si="234"/>
        <v>0.01</v>
      </c>
      <c r="W494" s="120">
        <v>0</v>
      </c>
      <c r="X494" s="120">
        <v>1</v>
      </c>
      <c r="Y494" s="127">
        <f t="shared" si="235"/>
        <v>0</v>
      </c>
      <c r="Z494" s="127">
        <f t="shared" si="236"/>
        <v>0</v>
      </c>
      <c r="AA494" s="74"/>
      <c r="AB494" s="130">
        <f>_xll.BDH(C494,$AB$11,$D$1,$D$1)</f>
        <v>1141</v>
      </c>
      <c r="AC494" s="130">
        <f t="shared" si="237"/>
        <v>67</v>
      </c>
      <c r="AD494" s="177">
        <f t="shared" si="238"/>
        <v>5.8720420683610861</v>
      </c>
      <c r="AE494" s="132">
        <v>0</v>
      </c>
      <c r="AF494" s="133">
        <f>IF(D494 = D850,1,_xll.BDP(K494,$AF$11)*L494)</f>
        <v>0.89554</v>
      </c>
      <c r="AG494" s="134">
        <f>AC494*AE494*V494/AF494 / AI773</f>
        <v>0</v>
      </c>
      <c r="AH494" s="328">
        <f>AC494*AE494*V494/AF494 / AI850</f>
        <v>0</v>
      </c>
      <c r="AI494" s="77"/>
      <c r="AJ494" s="73"/>
      <c r="AK494" s="65"/>
    </row>
    <row r="495" spans="1:37" s="30" customFormat="1" ht="12" customHeight="1" x14ac:dyDescent="0.2">
      <c r="B495" s="120">
        <v>19703</v>
      </c>
      <c r="C495" s="120"/>
      <c r="D495" s="120" t="s">
        <v>80</v>
      </c>
      <c r="E495" s="120" t="s">
        <v>104</v>
      </c>
      <c r="F495" s="121">
        <v>500</v>
      </c>
      <c r="G495" s="121">
        <v>500</v>
      </c>
      <c r="H495" s="122">
        <f t="shared" si="228"/>
        <v>0</v>
      </c>
      <c r="I495" s="123">
        <f t="shared" si="229"/>
        <v>0</v>
      </c>
      <c r="J495" s="124">
        <v>1360</v>
      </c>
      <c r="K495" s="120" t="str">
        <f>CONCATENATE(D850,D495, " Curncy")</f>
        <v>EURGBP Curncy</v>
      </c>
      <c r="L495" s="120">
        <f>IF(D495 = D850,1,_xll.BDP(K495,$L$11))</f>
        <v>1</v>
      </c>
      <c r="M495" s="288">
        <f>IF(D495 = D850,1,_xll.BDP(K495,$M$11)*L495)</f>
        <v>0.90110000000000001</v>
      </c>
      <c r="N495" s="126">
        <f t="shared" si="230"/>
        <v>0</v>
      </c>
      <c r="O495" s="127">
        <f>N495 / AA773</f>
        <v>0</v>
      </c>
      <c r="P495" s="301">
        <f>N495 / AA850</f>
        <v>0</v>
      </c>
      <c r="Q495" s="128">
        <f t="shared" si="231"/>
        <v>754633.22605704144</v>
      </c>
      <c r="R495" s="129">
        <f>Q495 / AA773*100</f>
        <v>0.39670418689462894</v>
      </c>
      <c r="S495" s="312">
        <f>Q495 / AA850*100</f>
        <v>0.36748044393899115</v>
      </c>
      <c r="T495" s="129">
        <f t="shared" si="232"/>
        <v>0</v>
      </c>
      <c r="U495" s="312">
        <f t="shared" si="233"/>
        <v>0.39670418689462894</v>
      </c>
      <c r="V495" s="120">
        <f t="shared" si="234"/>
        <v>1</v>
      </c>
      <c r="W495" s="120">
        <v>1</v>
      </c>
      <c r="X495" s="120">
        <v>1</v>
      </c>
      <c r="Y495" s="127">
        <f t="shared" si="235"/>
        <v>0</v>
      </c>
      <c r="Z495" s="127">
        <f t="shared" si="236"/>
        <v>0</v>
      </c>
      <c r="AA495" s="74"/>
      <c r="AB495" s="130">
        <v>500</v>
      </c>
      <c r="AC495" s="130">
        <f t="shared" si="237"/>
        <v>0</v>
      </c>
      <c r="AD495" s="177">
        <f t="shared" si="238"/>
        <v>0</v>
      </c>
      <c r="AE495" s="132">
        <v>1360</v>
      </c>
      <c r="AF495" s="133">
        <f>IF(D495 = D850,1,_xll.BDP(K495,$AF$11)*L495)</f>
        <v>0.89554</v>
      </c>
      <c r="AG495" s="134">
        <f>AC495*AE495*V495/AF495 / AI773</f>
        <v>0</v>
      </c>
      <c r="AH495" s="328">
        <f>AC495*AE495*V495/AF495 / AI850</f>
        <v>0</v>
      </c>
      <c r="AI495" s="77"/>
      <c r="AJ495" s="73"/>
      <c r="AK495" s="65"/>
    </row>
    <row r="496" spans="1:37" s="30" customFormat="1" ht="12" customHeight="1" x14ac:dyDescent="0.2">
      <c r="B496" s="120">
        <v>882</v>
      </c>
      <c r="C496" s="120" t="s">
        <v>1160</v>
      </c>
      <c r="D496" s="120" t="str">
        <f>_xll.BDP(C496,$D$11)</f>
        <v>GBp</v>
      </c>
      <c r="E496" s="120" t="s">
        <v>1280</v>
      </c>
      <c r="F496" s="121">
        <f>_xll.BDP(C496,$F$11)</f>
        <v>19.899999999999999</v>
      </c>
      <c r="G496" s="121">
        <f>_xll.BDP(C496,$G$11)</f>
        <v>19.5</v>
      </c>
      <c r="H496" s="122">
        <f t="shared" si="228"/>
        <v>-0.39999999999999858</v>
      </c>
      <c r="I496" s="123">
        <f t="shared" si="229"/>
        <v>-2.0100502512562746</v>
      </c>
      <c r="J496" s="124">
        <v>1568084</v>
      </c>
      <c r="K496" s="120" t="str">
        <f>CONCATENATE(D850,D496, " Curncy")</f>
        <v>EURGBp Curncy</v>
      </c>
      <c r="L496" s="120">
        <f>IF(D496 = D850,1,_xll.BDP(K496,$L$11))</f>
        <v>1</v>
      </c>
      <c r="M496" s="288">
        <f>IF(D496 = D850,1,_xll.BDP(K496,$M$11)*L496)</f>
        <v>0.90110000000000001</v>
      </c>
      <c r="N496" s="126">
        <f t="shared" si="230"/>
        <v>-6960.7546332260317</v>
      </c>
      <c r="O496" s="127">
        <f>N496 / AA773</f>
        <v>-3.6592087541322056E-5</v>
      </c>
      <c r="P496" s="301">
        <f>N496 / AA850</f>
        <v>-3.3896482614919229E-5</v>
      </c>
      <c r="Q496" s="128">
        <f t="shared" si="231"/>
        <v>339336.78836977028</v>
      </c>
      <c r="R496" s="129">
        <f>Q496 / AA773*100</f>
        <v>0.17838642676394567</v>
      </c>
      <c r="S496" s="312">
        <f>Q496 / AA850*100</f>
        <v>0.16524535274773183</v>
      </c>
      <c r="T496" s="129">
        <f t="shared" si="232"/>
        <v>0</v>
      </c>
      <c r="U496" s="312">
        <f t="shared" si="233"/>
        <v>0.17838642676394567</v>
      </c>
      <c r="V496" s="120">
        <f t="shared" si="234"/>
        <v>0.01</v>
      </c>
      <c r="W496" s="120">
        <v>0</v>
      </c>
      <c r="X496" s="120">
        <v>1</v>
      </c>
      <c r="Y496" s="127">
        <f t="shared" si="235"/>
        <v>0</v>
      </c>
      <c r="Z496" s="127">
        <f t="shared" si="236"/>
        <v>0</v>
      </c>
      <c r="AA496" s="74"/>
      <c r="AB496" s="130">
        <f>_xll.BDH(C496,$AB$11,$D$1,$D$1)</f>
        <v>19.574999999999999</v>
      </c>
      <c r="AC496" s="130">
        <f t="shared" si="237"/>
        <v>0.32499999999999929</v>
      </c>
      <c r="AD496" s="177">
        <f t="shared" si="238"/>
        <v>1.6602809706257948</v>
      </c>
      <c r="AE496" s="132">
        <v>1568084</v>
      </c>
      <c r="AF496" s="133">
        <f>IF(D496 = D850,1,_xll.BDP(K496,$AF$11)*L496)</f>
        <v>0.89554</v>
      </c>
      <c r="AG496" s="134">
        <f>AC496*AE496*V496/AF496 / AI773</f>
        <v>2.9956588074342233E-5</v>
      </c>
      <c r="AH496" s="328">
        <f>AC496*AE496*V496/AF496 / AI850</f>
        <v>2.7748766806680614E-5</v>
      </c>
      <c r="AI496" s="77"/>
      <c r="AJ496" s="73"/>
      <c r="AK496" s="65"/>
    </row>
    <row r="497" spans="1:37" s="30" customFormat="1" ht="12" customHeight="1" x14ac:dyDescent="0.2">
      <c r="A497" s="212"/>
      <c r="B497" s="212">
        <v>28098</v>
      </c>
      <c r="C497" s="212"/>
      <c r="D497" s="212" t="s">
        <v>80</v>
      </c>
      <c r="E497" s="212" t="s">
        <v>1541</v>
      </c>
      <c r="F497" s="214">
        <v>0</v>
      </c>
      <c r="G497" s="214">
        <v>0</v>
      </c>
      <c r="H497" s="215">
        <f>IF(OR(OR(G497="#N/A N/A",G497="#N/A Real Time"),OR(F497="#N/A N/A",F497="#N/A Real Time")),0,  G497 - F497)</f>
        <v>0</v>
      </c>
      <c r="I497" s="216">
        <f>IF(OR(F497=0,F497="#N/A N/A"),0,H497 / F497*100)</f>
        <v>0</v>
      </c>
      <c r="J497" s="217">
        <v>403200</v>
      </c>
      <c r="K497" s="212" t="str">
        <f>CONCATENATE(D850,D497, " Curncy")</f>
        <v>EURGBP Curncy</v>
      </c>
      <c r="L497" s="212">
        <f>IF(D497 = D850,1,_xll.BDP(K497,$L$11))</f>
        <v>1</v>
      </c>
      <c r="M497" s="291">
        <f>IF(D497 = D850,1,_xll.BDP(K497,$M$11)*L497)</f>
        <v>0.90110000000000001</v>
      </c>
      <c r="N497" s="218">
        <f>H497*J497*V497/M497</f>
        <v>0</v>
      </c>
      <c r="O497" s="219">
        <f>N497 / AA773</f>
        <v>0</v>
      </c>
      <c r="P497" s="304">
        <f>N497 / AA850</f>
        <v>0</v>
      </c>
      <c r="Q497" s="220">
        <f>IF(J497=0,0,G497*J497*V497/M497)</f>
        <v>0</v>
      </c>
      <c r="R497" s="221">
        <f>Q497 / AA773*100</f>
        <v>0</v>
      </c>
      <c r="S497" s="314">
        <f>Q497 / AA850*100</f>
        <v>0</v>
      </c>
      <c r="T497" s="221">
        <f>IF(S497&lt;0,R497,0)</f>
        <v>0</v>
      </c>
      <c r="U497" s="314">
        <f>IF(S497&gt;0,R497,0)</f>
        <v>0</v>
      </c>
      <c r="V497" s="212">
        <f>IF(EXACT(D497,UPPER(D497)),1,0.01)/X497</f>
        <v>1</v>
      </c>
      <c r="W497" s="212">
        <v>1</v>
      </c>
      <c r="X497" s="212">
        <v>1</v>
      </c>
      <c r="Y497" s="219">
        <f>IF(AND(S497&lt;0,O497&gt;0),O497,0)</f>
        <v>0</v>
      </c>
      <c r="Z497" s="219">
        <f>IF(AND(S497&gt;0,O497&gt;0),O497,0)</f>
        <v>0</v>
      </c>
      <c r="AA497" s="222"/>
      <c r="AB497" s="223">
        <v>0</v>
      </c>
      <c r="AC497" s="223">
        <f>IF(OR(OR(F497="#N/A N/A",F497="#N/A Real Time"),OR(AB497="#N/A N/A",AB497="#N/A Real Time")),0,  F497 - AB497)</f>
        <v>0</v>
      </c>
      <c r="AD497" s="224">
        <f>IF(OR(AB497=0,AB497="#N/A N/A"),0,AC497 / AB497*100)</f>
        <v>0</v>
      </c>
      <c r="AE497" s="225">
        <v>403200</v>
      </c>
      <c r="AF497" s="226">
        <f>IF(D497 = D850,1,_xll.BDP(K497,$AF$11)*L497)</f>
        <v>0.89554</v>
      </c>
      <c r="AG497" s="227">
        <f>AC497*AE497*V497/AF497 / AI773</f>
        <v>0</v>
      </c>
      <c r="AH497" s="330">
        <f>AC497*AE497*V497/AF497 / AI850</f>
        <v>0</v>
      </c>
      <c r="AI497" s="228"/>
      <c r="AJ497" s="73"/>
      <c r="AK497" s="65"/>
    </row>
    <row r="498" spans="1:37" s="30" customFormat="1" ht="12" customHeight="1" x14ac:dyDescent="0.2">
      <c r="B498" s="120">
        <v>3822</v>
      </c>
      <c r="C498" s="120" t="s">
        <v>1161</v>
      </c>
      <c r="D498" s="120" t="str">
        <f>_xll.BDP(C498,$D$11)</f>
        <v>GBp</v>
      </c>
      <c r="E498" s="120" t="s">
        <v>1281</v>
      </c>
      <c r="F498" s="121">
        <f>_xll.BDP(C498,$F$11)</f>
        <v>2744</v>
      </c>
      <c r="G498" s="121">
        <f>_xll.BDP(C498,$G$11)</f>
        <v>2730.5</v>
      </c>
      <c r="H498" s="122">
        <f t="shared" si="228"/>
        <v>-13.5</v>
      </c>
      <c r="I498" s="123">
        <f t="shared" si="229"/>
        <v>-0.4919825072886298</v>
      </c>
      <c r="J498" s="124">
        <v>0</v>
      </c>
      <c r="K498" s="120" t="str">
        <f>CONCATENATE(D850,D498, " Curncy")</f>
        <v>EURGBp Curncy</v>
      </c>
      <c r="L498" s="120">
        <f>IF(D498 = D850,1,_xll.BDP(K498,$L$11))</f>
        <v>1</v>
      </c>
      <c r="M498" s="288">
        <f>IF(D498 = D850,1,_xll.BDP(K498,$M$11)*L498)</f>
        <v>0.90110000000000001</v>
      </c>
      <c r="N498" s="126">
        <f t="shared" si="230"/>
        <v>0</v>
      </c>
      <c r="O498" s="127">
        <f>N498 / AA773</f>
        <v>0</v>
      </c>
      <c r="P498" s="301">
        <f>N498 / AA850</f>
        <v>0</v>
      </c>
      <c r="Q498" s="128">
        <f t="shared" si="231"/>
        <v>0</v>
      </c>
      <c r="R498" s="129">
        <f>Q498 / AA773*100</f>
        <v>0</v>
      </c>
      <c r="S498" s="312">
        <f>Q498 / AA850*100</f>
        <v>0</v>
      </c>
      <c r="T498" s="129">
        <f t="shared" si="232"/>
        <v>0</v>
      </c>
      <c r="U498" s="312">
        <f t="shared" si="233"/>
        <v>0</v>
      </c>
      <c r="V498" s="120">
        <f t="shared" si="234"/>
        <v>0.01</v>
      </c>
      <c r="W498" s="120">
        <v>0</v>
      </c>
      <c r="X498" s="120">
        <v>1</v>
      </c>
      <c r="Y498" s="127">
        <f t="shared" si="235"/>
        <v>0</v>
      </c>
      <c r="Z498" s="127">
        <f t="shared" si="236"/>
        <v>0</v>
      </c>
      <c r="AA498" s="74"/>
      <c r="AB498" s="130">
        <f>_xll.BDH(C498,$AB$11,$D$1,$D$1)</f>
        <v>2966</v>
      </c>
      <c r="AC498" s="130">
        <f t="shared" si="237"/>
        <v>-222</v>
      </c>
      <c r="AD498" s="177">
        <f t="shared" si="238"/>
        <v>-7.4848280512474723</v>
      </c>
      <c r="AE498" s="132">
        <v>0</v>
      </c>
      <c r="AF498" s="133">
        <f>IF(D498 = D850,1,_xll.BDP(K498,$AF$11)*L498)</f>
        <v>0.89554</v>
      </c>
      <c r="AG498" s="134">
        <f>AC498*AE498*V498/AF498 / AI773</f>
        <v>0</v>
      </c>
      <c r="AH498" s="328">
        <f>AC498*AE498*V498/AF498 / AI850</f>
        <v>0</v>
      </c>
      <c r="AI498" s="77"/>
      <c r="AJ498" s="73"/>
      <c r="AK498" s="65"/>
    </row>
    <row r="499" spans="1:37" s="30" customFormat="1" ht="12" customHeight="1" x14ac:dyDescent="0.2">
      <c r="B499" s="120">
        <v>6415</v>
      </c>
      <c r="C499" s="120" t="s">
        <v>103</v>
      </c>
      <c r="D499" s="120" t="str">
        <f>_xll.BDP(C499,$D$11)</f>
        <v>GBp</v>
      </c>
      <c r="E499" s="120" t="s">
        <v>473</v>
      </c>
      <c r="F499" s="121">
        <f>_xll.BDP(C499,$F$11)</f>
        <v>692</v>
      </c>
      <c r="G499" s="121">
        <f>_xll.BDP(C499,$G$11)</f>
        <v>695</v>
      </c>
      <c r="H499" s="122">
        <f t="shared" si="228"/>
        <v>3</v>
      </c>
      <c r="I499" s="123">
        <f t="shared" si="229"/>
        <v>0.43352601156069359</v>
      </c>
      <c r="J499" s="124">
        <v>-119000</v>
      </c>
      <c r="K499" s="120" t="str">
        <f>CONCATENATE(D850,D499, " Curncy")</f>
        <v>EURGBp Curncy</v>
      </c>
      <c r="L499" s="120">
        <f>IF(D499 = D850,1,_xll.BDP(K499,$L$11))</f>
        <v>1</v>
      </c>
      <c r="M499" s="288">
        <f>IF(D499 = D850,1,_xll.BDP(K499,$M$11)*L499)</f>
        <v>0.90110000000000001</v>
      </c>
      <c r="N499" s="126">
        <f t="shared" si="230"/>
        <v>-3961.8244367994671</v>
      </c>
      <c r="O499" s="127">
        <f>N499 / AA773</f>
        <v>-2.0826969811968013E-5</v>
      </c>
      <c r="P499" s="301">
        <f>N499 / AA850</f>
        <v>-1.9292723306797033E-5</v>
      </c>
      <c r="Q499" s="128">
        <f t="shared" si="231"/>
        <v>-917822.66119187663</v>
      </c>
      <c r="R499" s="129">
        <f>Q499 / AA773*100</f>
        <v>-0.48249146731059239</v>
      </c>
      <c r="S499" s="312">
        <f>Q499 / AA850*100</f>
        <v>-0.44694808994079799</v>
      </c>
      <c r="T499" s="129">
        <f t="shared" si="232"/>
        <v>-0.48249146731059239</v>
      </c>
      <c r="U499" s="312">
        <f t="shared" si="233"/>
        <v>0</v>
      </c>
      <c r="V499" s="120">
        <f t="shared" si="234"/>
        <v>0.01</v>
      </c>
      <c r="W499" s="120">
        <v>0</v>
      </c>
      <c r="X499" s="120">
        <v>1</v>
      </c>
      <c r="Y499" s="127">
        <f t="shared" si="235"/>
        <v>0</v>
      </c>
      <c r="Z499" s="127">
        <f t="shared" si="236"/>
        <v>0</v>
      </c>
      <c r="AA499" s="74"/>
      <c r="AB499" s="130">
        <f>_xll.BDH(C499,$AB$11,$D$1,$D$1)</f>
        <v>702.5</v>
      </c>
      <c r="AC499" s="130">
        <f t="shared" si="237"/>
        <v>-10.5</v>
      </c>
      <c r="AD499" s="177">
        <f t="shared" si="238"/>
        <v>-1.4946619217081851</v>
      </c>
      <c r="AE499" s="132">
        <v>-119000</v>
      </c>
      <c r="AF499" s="133">
        <f>IF(D499 = D850,1,_xll.BDP(K499,$AF$11)*L499)</f>
        <v>0.89554</v>
      </c>
      <c r="AG499" s="134">
        <f>AC499*AE499*V499/AF499 / AI773</f>
        <v>7.3447314927773099E-5</v>
      </c>
      <c r="AH499" s="328">
        <f>AC499*AE499*V499/AF499 / AI850</f>
        <v>6.8034197000332394E-5</v>
      </c>
      <c r="AI499" s="77"/>
      <c r="AJ499" s="73"/>
      <c r="AK499" s="65"/>
    </row>
    <row r="500" spans="1:37" s="30" customFormat="1" ht="12" customHeight="1" x14ac:dyDescent="0.2">
      <c r="B500" s="120">
        <v>6372</v>
      </c>
      <c r="C500" s="120" t="s">
        <v>1162</v>
      </c>
      <c r="D500" s="120" t="str">
        <f>_xll.BDP(C500,$D$11)</f>
        <v>GBp</v>
      </c>
      <c r="E500" s="120" t="s">
        <v>1282</v>
      </c>
      <c r="F500" s="121">
        <f>_xll.BDP(C500,$F$11)</f>
        <v>544.4</v>
      </c>
      <c r="G500" s="121">
        <f>_xll.BDP(C500,$G$11)</f>
        <v>550.20000000000005</v>
      </c>
      <c r="H500" s="122">
        <f t="shared" si="228"/>
        <v>5.8000000000000682</v>
      </c>
      <c r="I500" s="123">
        <f t="shared" si="229"/>
        <v>1.0653930933137525</v>
      </c>
      <c r="J500" s="124">
        <v>0</v>
      </c>
      <c r="K500" s="120" t="str">
        <f>CONCATENATE(D850,D500, " Curncy")</f>
        <v>EURGBp Curncy</v>
      </c>
      <c r="L500" s="120">
        <f>IF(D500 = D850,1,_xll.BDP(K500,$L$11))</f>
        <v>1</v>
      </c>
      <c r="M500" s="288">
        <f>IF(D500 = D850,1,_xll.BDP(K500,$M$11)*L500)</f>
        <v>0.90110000000000001</v>
      </c>
      <c r="N500" s="126">
        <f t="shared" si="230"/>
        <v>0</v>
      </c>
      <c r="O500" s="127">
        <f>N500 / AA773</f>
        <v>0</v>
      </c>
      <c r="P500" s="301">
        <f>N500 / AA850</f>
        <v>0</v>
      </c>
      <c r="Q500" s="128">
        <f t="shared" si="231"/>
        <v>0</v>
      </c>
      <c r="R500" s="129">
        <f>Q500 / AA773*100</f>
        <v>0</v>
      </c>
      <c r="S500" s="312">
        <f>Q500 / AA850*100</f>
        <v>0</v>
      </c>
      <c r="T500" s="129">
        <f t="shared" si="232"/>
        <v>0</v>
      </c>
      <c r="U500" s="312">
        <f t="shared" si="233"/>
        <v>0</v>
      </c>
      <c r="V500" s="120">
        <f t="shared" si="234"/>
        <v>0.01</v>
      </c>
      <c r="W500" s="120">
        <v>0</v>
      </c>
      <c r="X500" s="120">
        <v>1</v>
      </c>
      <c r="Y500" s="127">
        <f t="shared" si="235"/>
        <v>0</v>
      </c>
      <c r="Z500" s="127">
        <f t="shared" si="236"/>
        <v>0</v>
      </c>
      <c r="AA500" s="74"/>
      <c r="AB500" s="130">
        <f>_xll.BDH(C500,$AB$11,$D$1,$D$1)</f>
        <v>555.6</v>
      </c>
      <c r="AC500" s="130">
        <f t="shared" si="237"/>
        <v>-11.200000000000045</v>
      </c>
      <c r="AD500" s="177">
        <f t="shared" si="238"/>
        <v>-2.0158387329013761</v>
      </c>
      <c r="AE500" s="132">
        <v>0</v>
      </c>
      <c r="AF500" s="133">
        <f>IF(D500 = D850,1,_xll.BDP(K500,$AF$11)*L500)</f>
        <v>0.89554</v>
      </c>
      <c r="AG500" s="134">
        <f>AC500*AE500*V500/AF500 / AI773</f>
        <v>0</v>
      </c>
      <c r="AH500" s="328">
        <f>AC500*AE500*V500/AF500 / AI850</f>
        <v>0</v>
      </c>
      <c r="AI500" s="77"/>
      <c r="AJ500" s="73"/>
      <c r="AK500" s="65"/>
    </row>
    <row r="501" spans="1:37" s="30" customFormat="1" ht="12" customHeight="1" x14ac:dyDescent="0.2">
      <c r="B501" s="120">
        <v>7238</v>
      </c>
      <c r="C501" s="120" t="s">
        <v>1157</v>
      </c>
      <c r="D501" s="120" t="str">
        <f>_xll.BDP(C501,$D$11)</f>
        <v>GBp</v>
      </c>
      <c r="E501" s="120" t="s">
        <v>1277</v>
      </c>
      <c r="F501" s="121">
        <f>_xll.BDP(C501,$F$11)</f>
        <v>690.8</v>
      </c>
      <c r="G501" s="121">
        <f>_xll.BDP(C501,$G$11)</f>
        <v>701.8</v>
      </c>
      <c r="H501" s="122">
        <f t="shared" si="228"/>
        <v>11</v>
      </c>
      <c r="I501" s="123">
        <f t="shared" si="229"/>
        <v>1.5923566878980893</v>
      </c>
      <c r="J501" s="124">
        <v>0</v>
      </c>
      <c r="K501" s="120" t="str">
        <f>CONCATENATE(D850,D501, " Curncy")</f>
        <v>EURGBp Curncy</v>
      </c>
      <c r="L501" s="120">
        <f>IF(D501 = D850,1,_xll.BDP(K501,$L$11))</f>
        <v>1</v>
      </c>
      <c r="M501" s="288">
        <f>IF(D501 = D850,1,_xll.BDP(K501,$M$11)*L501)</f>
        <v>0.90110000000000001</v>
      </c>
      <c r="N501" s="126">
        <f t="shared" si="230"/>
        <v>0</v>
      </c>
      <c r="O501" s="127">
        <f>N501 / AA773</f>
        <v>0</v>
      </c>
      <c r="P501" s="301">
        <f>N501 / AA850</f>
        <v>0</v>
      </c>
      <c r="Q501" s="128">
        <f t="shared" si="231"/>
        <v>0</v>
      </c>
      <c r="R501" s="129">
        <f>Q501 / AA773*100</f>
        <v>0</v>
      </c>
      <c r="S501" s="312">
        <f>Q501 / AA850*100</f>
        <v>0</v>
      </c>
      <c r="T501" s="129">
        <f t="shared" si="232"/>
        <v>0</v>
      </c>
      <c r="U501" s="312">
        <f t="shared" si="233"/>
        <v>0</v>
      </c>
      <c r="V501" s="120">
        <f t="shared" si="234"/>
        <v>0.01</v>
      </c>
      <c r="W501" s="120">
        <v>0</v>
      </c>
      <c r="X501" s="120">
        <v>1</v>
      </c>
      <c r="Y501" s="127">
        <f t="shared" si="235"/>
        <v>0</v>
      </c>
      <c r="Z501" s="127">
        <f t="shared" si="236"/>
        <v>0</v>
      </c>
      <c r="AA501" s="74"/>
      <c r="AB501" s="130">
        <f>_xll.BDH(C501,$AB$11,$D$1,$D$1)</f>
        <v>676.8</v>
      </c>
      <c r="AC501" s="130">
        <f t="shared" si="237"/>
        <v>14</v>
      </c>
      <c r="AD501" s="177">
        <f t="shared" si="238"/>
        <v>2.0685579196217496</v>
      </c>
      <c r="AE501" s="132">
        <v>0</v>
      </c>
      <c r="AF501" s="133">
        <f>IF(D501 = D850,1,_xll.BDP(K501,$AF$11)*L501)</f>
        <v>0.89554</v>
      </c>
      <c r="AG501" s="134">
        <f>AC501*AE501*V501/AF501 / AI773</f>
        <v>0</v>
      </c>
      <c r="AH501" s="328">
        <f>AC501*AE501*V501/AF501 / AI850</f>
        <v>0</v>
      </c>
      <c r="AI501" s="77"/>
      <c r="AJ501" s="73"/>
      <c r="AK501" s="65"/>
    </row>
    <row r="502" spans="1:37" s="30" customFormat="1" ht="12" customHeight="1" x14ac:dyDescent="0.2">
      <c r="B502" s="120">
        <v>10210</v>
      </c>
      <c r="C502" s="120" t="s">
        <v>1163</v>
      </c>
      <c r="D502" s="120" t="str">
        <f>_xll.BDP(C502,$D$11)</f>
        <v>GBp</v>
      </c>
      <c r="E502" s="120" t="s">
        <v>1283</v>
      </c>
      <c r="F502" s="121">
        <f>_xll.BDP(C502,$F$11)</f>
        <v>219.8</v>
      </c>
      <c r="G502" s="121">
        <f>_xll.BDP(C502,$G$11)</f>
        <v>223.8</v>
      </c>
      <c r="H502" s="122">
        <f t="shared" si="228"/>
        <v>4</v>
      </c>
      <c r="I502" s="123">
        <f t="shared" si="229"/>
        <v>1.8198362147406733</v>
      </c>
      <c r="J502" s="124">
        <v>0</v>
      </c>
      <c r="K502" s="120" t="str">
        <f>CONCATENATE(D850,D502, " Curncy")</f>
        <v>EURGBp Curncy</v>
      </c>
      <c r="L502" s="120">
        <f>IF(D502 = D850,1,_xll.BDP(K502,$L$11))</f>
        <v>1</v>
      </c>
      <c r="M502" s="288">
        <f>IF(D502 = D850,1,_xll.BDP(K502,$M$11)*L502)</f>
        <v>0.90110000000000001</v>
      </c>
      <c r="N502" s="126">
        <f t="shared" si="230"/>
        <v>0</v>
      </c>
      <c r="O502" s="127">
        <f>N502 / AA773</f>
        <v>0</v>
      </c>
      <c r="P502" s="301">
        <f>N502 / AA850</f>
        <v>0</v>
      </c>
      <c r="Q502" s="128">
        <f t="shared" si="231"/>
        <v>0</v>
      </c>
      <c r="R502" s="129">
        <f>Q502 / AA773*100</f>
        <v>0</v>
      </c>
      <c r="S502" s="312">
        <f>Q502 / AA850*100</f>
        <v>0</v>
      </c>
      <c r="T502" s="129">
        <f t="shared" si="232"/>
        <v>0</v>
      </c>
      <c r="U502" s="312">
        <f t="shared" si="233"/>
        <v>0</v>
      </c>
      <c r="V502" s="120">
        <f t="shared" si="234"/>
        <v>0.01</v>
      </c>
      <c r="W502" s="120">
        <v>0</v>
      </c>
      <c r="X502" s="120">
        <v>1</v>
      </c>
      <c r="Y502" s="127">
        <f t="shared" si="235"/>
        <v>0</v>
      </c>
      <c r="Z502" s="127">
        <f t="shared" si="236"/>
        <v>0</v>
      </c>
      <c r="AA502" s="74"/>
      <c r="AB502" s="130">
        <f>_xll.BDH(C502,$AB$11,$D$1,$D$1)</f>
        <v>235.6</v>
      </c>
      <c r="AC502" s="130">
        <f t="shared" si="237"/>
        <v>-15.799999999999983</v>
      </c>
      <c r="AD502" s="177">
        <f t="shared" si="238"/>
        <v>-6.7062818336162913</v>
      </c>
      <c r="AE502" s="132">
        <v>0</v>
      </c>
      <c r="AF502" s="133">
        <f>IF(D502 = D850,1,_xll.BDP(K502,$AF$11)*L502)</f>
        <v>0.89554</v>
      </c>
      <c r="AG502" s="134">
        <f>AC502*AE502*V502/AF502 / AI773</f>
        <v>0</v>
      </c>
      <c r="AH502" s="328">
        <f>AC502*AE502*V502/AF502 / AI850</f>
        <v>0</v>
      </c>
      <c r="AI502" s="77"/>
      <c r="AJ502" s="73"/>
      <c r="AK502" s="65"/>
    </row>
    <row r="503" spans="1:37" s="30" customFormat="1" ht="12" customHeight="1" x14ac:dyDescent="0.2">
      <c r="B503" s="120">
        <v>6484</v>
      </c>
      <c r="C503" s="120" t="s">
        <v>1164</v>
      </c>
      <c r="D503" s="120" t="str">
        <f>_xll.BDP(C503,$D$11)</f>
        <v>GBp</v>
      </c>
      <c r="E503" s="120" t="s">
        <v>1284</v>
      </c>
      <c r="F503" s="121">
        <f>_xll.BDP(C503,$F$11)</f>
        <v>5134</v>
      </c>
      <c r="G503" s="121">
        <f>_xll.BDP(C503,$G$11)</f>
        <v>5180</v>
      </c>
      <c r="H503" s="122">
        <f t="shared" si="228"/>
        <v>46</v>
      </c>
      <c r="I503" s="123">
        <f t="shared" si="229"/>
        <v>0.89598753408648235</v>
      </c>
      <c r="J503" s="124">
        <v>0</v>
      </c>
      <c r="K503" s="120" t="str">
        <f>CONCATENATE(D850,D503, " Curncy")</f>
        <v>EURGBp Curncy</v>
      </c>
      <c r="L503" s="120">
        <f>IF(D503 = D850,1,_xll.BDP(K503,$L$11))</f>
        <v>1</v>
      </c>
      <c r="M503" s="288">
        <f>IF(D503 = D850,1,_xll.BDP(K503,$M$11)*L503)</f>
        <v>0.90110000000000001</v>
      </c>
      <c r="N503" s="126">
        <f t="shared" si="230"/>
        <v>0</v>
      </c>
      <c r="O503" s="127">
        <f>N503 / AA773</f>
        <v>0</v>
      </c>
      <c r="P503" s="301">
        <f>N503 / AA850</f>
        <v>0</v>
      </c>
      <c r="Q503" s="128">
        <f t="shared" si="231"/>
        <v>0</v>
      </c>
      <c r="R503" s="129">
        <f>Q503 / AA773*100</f>
        <v>0</v>
      </c>
      <c r="S503" s="312">
        <f>Q503 / AA850*100</f>
        <v>0</v>
      </c>
      <c r="T503" s="129">
        <f t="shared" si="232"/>
        <v>0</v>
      </c>
      <c r="U503" s="312">
        <f t="shared" si="233"/>
        <v>0</v>
      </c>
      <c r="V503" s="120">
        <f t="shared" si="234"/>
        <v>0.01</v>
      </c>
      <c r="W503" s="120">
        <v>0</v>
      </c>
      <c r="X503" s="120">
        <v>1</v>
      </c>
      <c r="Y503" s="127">
        <f t="shared" si="235"/>
        <v>0</v>
      </c>
      <c r="Z503" s="127">
        <f t="shared" si="236"/>
        <v>0</v>
      </c>
      <c r="AA503" s="74"/>
      <c r="AB503" s="130">
        <f>_xll.BDH(C503,$AB$11,$D$1,$D$1)</f>
        <v>5366</v>
      </c>
      <c r="AC503" s="130">
        <f t="shared" si="237"/>
        <v>-232</v>
      </c>
      <c r="AD503" s="177">
        <f t="shared" si="238"/>
        <v>-4.3235184494968317</v>
      </c>
      <c r="AE503" s="132">
        <v>0</v>
      </c>
      <c r="AF503" s="133">
        <f>IF(D503 = D850,1,_xll.BDP(K503,$AF$11)*L503)</f>
        <v>0.89554</v>
      </c>
      <c r="AG503" s="134">
        <f>AC503*AE503*V503/AF503 / AI773</f>
        <v>0</v>
      </c>
      <c r="AH503" s="328">
        <f>AC503*AE503*V503/AF503 / AI850</f>
        <v>0</v>
      </c>
      <c r="AI503" s="77"/>
      <c r="AJ503" s="73"/>
      <c r="AK503" s="65"/>
    </row>
    <row r="504" spans="1:37" s="30" customFormat="1" ht="12" customHeight="1" x14ac:dyDescent="0.2">
      <c r="B504" s="120">
        <v>10184</v>
      </c>
      <c r="C504" s="120" t="s">
        <v>102</v>
      </c>
      <c r="D504" s="120" t="str">
        <f>_xll.BDP(C504,$D$11)</f>
        <v>GBp</v>
      </c>
      <c r="E504" s="120" t="s">
        <v>474</v>
      </c>
      <c r="F504" s="121">
        <f>_xll.BDP(C504,$F$11)</f>
        <v>158</v>
      </c>
      <c r="G504" s="121">
        <f>_xll.BDP(C504,$G$11)</f>
        <v>158.75</v>
      </c>
      <c r="H504" s="122">
        <f t="shared" si="228"/>
        <v>0.75</v>
      </c>
      <c r="I504" s="123">
        <f t="shared" si="229"/>
        <v>0.4746835443037975</v>
      </c>
      <c r="J504" s="124">
        <v>-5467513</v>
      </c>
      <c r="K504" s="120" t="str">
        <f>CONCATENATE(D850,D504, " Curncy")</f>
        <v>EURGBp Curncy</v>
      </c>
      <c r="L504" s="120">
        <f>IF(D504 = D850,1,_xll.BDP(K504,$L$11))</f>
        <v>1</v>
      </c>
      <c r="M504" s="288">
        <f>IF(D504 = D850,1,_xll.BDP(K504,$M$11)*L504)</f>
        <v>0.90110000000000001</v>
      </c>
      <c r="N504" s="126">
        <f t="shared" si="230"/>
        <v>-45506.988680501614</v>
      </c>
      <c r="O504" s="127">
        <f>N504 / AA773</f>
        <v>-2.3922631974273675E-4</v>
      </c>
      <c r="P504" s="301">
        <f>N504 / AA850</f>
        <v>-2.2160339387671384E-4</v>
      </c>
      <c r="Q504" s="128">
        <f t="shared" si="231"/>
        <v>-9632312.604039507</v>
      </c>
      <c r="R504" s="129">
        <f>Q504 / AA773*100</f>
        <v>-5.0636237678879272</v>
      </c>
      <c r="S504" s="312">
        <f>Q504 / AA850*100</f>
        <v>-4.6906051703904419</v>
      </c>
      <c r="T504" s="129">
        <f t="shared" si="232"/>
        <v>-5.0636237678879272</v>
      </c>
      <c r="U504" s="312">
        <f t="shared" si="233"/>
        <v>0</v>
      </c>
      <c r="V504" s="120">
        <f t="shared" si="234"/>
        <v>0.01</v>
      </c>
      <c r="W504" s="120">
        <v>0</v>
      </c>
      <c r="X504" s="120">
        <v>1</v>
      </c>
      <c r="Y504" s="127">
        <f t="shared" si="235"/>
        <v>0</v>
      </c>
      <c r="Z504" s="127">
        <f t="shared" si="236"/>
        <v>0</v>
      </c>
      <c r="AA504" s="74"/>
      <c r="AB504" s="130">
        <f>_xll.BDH(C504,$AB$11,$D$1,$D$1)</f>
        <v>160.30000000000001</v>
      </c>
      <c r="AC504" s="130">
        <f t="shared" si="237"/>
        <v>-2.3000000000000114</v>
      </c>
      <c r="AD504" s="177">
        <f t="shared" si="238"/>
        <v>-1.4348097317529702</v>
      </c>
      <c r="AE504" s="132">
        <v>-5467513</v>
      </c>
      <c r="AF504" s="133">
        <f>IF(D504 = D850,1,_xll.BDP(K504,$AF$11)*L504)</f>
        <v>0.89554</v>
      </c>
      <c r="AG504" s="134">
        <f>AC504*AE504*V504/AF504 / AI773</f>
        <v>7.3919211134069595E-4</v>
      </c>
      <c r="AH504" s="328">
        <f>AC504*AE504*V504/AF504 / AI850</f>
        <v>6.847131412972586E-4</v>
      </c>
      <c r="AI504" s="77"/>
      <c r="AJ504" s="73"/>
      <c r="AK504" s="65"/>
    </row>
    <row r="505" spans="1:37" s="30" customFormat="1" ht="12" customHeight="1" x14ac:dyDescent="0.2">
      <c r="B505" s="120">
        <v>2207</v>
      </c>
      <c r="C505" s="120" t="s">
        <v>1165</v>
      </c>
      <c r="D505" s="120" t="str">
        <f>_xll.BDP(C505,$D$11)</f>
        <v>GBp</v>
      </c>
      <c r="E505" s="120" t="s">
        <v>1285</v>
      </c>
      <c r="F505" s="121">
        <f>_xll.BDP(C505,$F$11)</f>
        <v>506.4</v>
      </c>
      <c r="G505" s="121">
        <f>_xll.BDP(C505,$G$11)</f>
        <v>511.8</v>
      </c>
      <c r="H505" s="122">
        <f t="shared" si="228"/>
        <v>5.4000000000000341</v>
      </c>
      <c r="I505" s="123">
        <f t="shared" si="229"/>
        <v>1.0663507109004808</v>
      </c>
      <c r="J505" s="124">
        <v>0</v>
      </c>
      <c r="K505" s="120" t="str">
        <f>CONCATENATE(D850,D505, " Curncy")</f>
        <v>EURGBp Curncy</v>
      </c>
      <c r="L505" s="120">
        <f>IF(D505 = D850,1,_xll.BDP(K505,$L$11))</f>
        <v>1</v>
      </c>
      <c r="M505" s="288">
        <f>IF(D505 = D850,1,_xll.BDP(K505,$M$11)*L505)</f>
        <v>0.90110000000000001</v>
      </c>
      <c r="N505" s="126">
        <f t="shared" si="230"/>
        <v>0</v>
      </c>
      <c r="O505" s="127">
        <f>N505 / AA773</f>
        <v>0</v>
      </c>
      <c r="P505" s="301">
        <f>N505 / AA850</f>
        <v>0</v>
      </c>
      <c r="Q505" s="128">
        <f t="shared" si="231"/>
        <v>0</v>
      </c>
      <c r="R505" s="129">
        <f>Q505 / AA773*100</f>
        <v>0</v>
      </c>
      <c r="S505" s="312">
        <f>Q505 / AA850*100</f>
        <v>0</v>
      </c>
      <c r="T505" s="129">
        <f t="shared" si="232"/>
        <v>0</v>
      </c>
      <c r="U505" s="312">
        <f t="shared" si="233"/>
        <v>0</v>
      </c>
      <c r="V505" s="120">
        <f t="shared" si="234"/>
        <v>0.01</v>
      </c>
      <c r="W505" s="120">
        <v>0</v>
      </c>
      <c r="X505" s="120">
        <v>1</v>
      </c>
      <c r="Y505" s="127">
        <f t="shared" si="235"/>
        <v>0</v>
      </c>
      <c r="Z505" s="127">
        <f t="shared" si="236"/>
        <v>0</v>
      </c>
      <c r="AA505" s="74"/>
      <c r="AB505" s="130">
        <f>_xll.BDH(C505,$AB$11,$D$1,$D$1)</f>
        <v>509.2</v>
      </c>
      <c r="AC505" s="130">
        <f t="shared" si="237"/>
        <v>-2.8000000000000114</v>
      </c>
      <c r="AD505" s="177">
        <f t="shared" si="238"/>
        <v>-0.54988216810683654</v>
      </c>
      <c r="AE505" s="132">
        <v>0</v>
      </c>
      <c r="AF505" s="133">
        <f>IF(D505 = D850,1,_xll.BDP(K505,$AF$11)*L505)</f>
        <v>0.89554</v>
      </c>
      <c r="AG505" s="134">
        <f>AC505*AE505*V505/AF505 / AI773</f>
        <v>0</v>
      </c>
      <c r="AH505" s="328">
        <f>AC505*AE505*V505/AF505 / AI850</f>
        <v>0</v>
      </c>
      <c r="AI505" s="77"/>
      <c r="AJ505" s="73"/>
      <c r="AK505" s="65"/>
    </row>
    <row r="506" spans="1:37" s="30" customFormat="1" ht="12" customHeight="1" x14ac:dyDescent="0.2">
      <c r="A506" s="212"/>
      <c r="B506" s="212">
        <v>28162</v>
      </c>
      <c r="C506" s="212" t="s">
        <v>1542</v>
      </c>
      <c r="D506" s="212" t="str">
        <f>_xll.BDP(C506,$D$11)</f>
        <v>GBp</v>
      </c>
      <c r="E506" s="212" t="s">
        <v>1543</v>
      </c>
      <c r="F506" s="214">
        <f>_xll.BDP(C506,$F$11)</f>
        <v>97.4</v>
      </c>
      <c r="G506" s="214">
        <f>_xll.BDP(C506,$G$11)</f>
        <v>95</v>
      </c>
      <c r="H506" s="215">
        <f>IF(OR(OR(G506="#N/A N/A",G506="#N/A Real Time"),OR(F506="#N/A N/A",F506="#N/A Real Time")),0,  G506 - F506)</f>
        <v>-2.4000000000000057</v>
      </c>
      <c r="I506" s="216">
        <f>IF(OR(F506=0,F506="#N/A N/A"),0,H506 / F506*100)</f>
        <v>-2.4640657084188966</v>
      </c>
      <c r="J506" s="217">
        <v>-1045963</v>
      </c>
      <c r="K506" s="212" t="str">
        <f>CONCATENATE(D850,D506, " Curncy")</f>
        <v>EURGBp Curncy</v>
      </c>
      <c r="L506" s="212">
        <f>IF(D506 = D850,1,_xll.BDP(K506,$L$11))</f>
        <v>1</v>
      </c>
      <c r="M506" s="291">
        <f>IF(D506 = D850,1,_xll.BDP(K506,$M$11)*L506)</f>
        <v>0.90110000000000001</v>
      </c>
      <c r="N506" s="218">
        <f>H506*J506*V506/M506</f>
        <v>27858.297636222462</v>
      </c>
      <c r="O506" s="219">
        <f>N506 / AA773</f>
        <v>1.4644867109536507E-4</v>
      </c>
      <c r="P506" s="304">
        <f>N506 / AA850</f>
        <v>1.3566033444132702E-4</v>
      </c>
      <c r="Q506" s="220">
        <f>IF(J506=0,0,G506*J506*V506/M506)</f>
        <v>-1102724.281433803</v>
      </c>
      <c r="R506" s="221">
        <f>Q506 / AA773*100</f>
        <v>-0.57969265641915191</v>
      </c>
      <c r="S506" s="314">
        <f>Q506 / AA850*100</f>
        <v>-0.53698882383025148</v>
      </c>
      <c r="T506" s="221">
        <f>IF(S506&lt;0,R506,0)</f>
        <v>-0.57969265641915191</v>
      </c>
      <c r="U506" s="314">
        <f>IF(S506&gt;0,R506,0)</f>
        <v>0</v>
      </c>
      <c r="V506" s="212">
        <f>IF(EXACT(D506,UPPER(D506)),1,0.01)/X506</f>
        <v>0.01</v>
      </c>
      <c r="W506" s="212">
        <v>0</v>
      </c>
      <c r="X506" s="212">
        <v>1</v>
      </c>
      <c r="Y506" s="219">
        <f>IF(AND(S506&lt;0,O506&gt;0),O506,0)</f>
        <v>1.4644867109536507E-4</v>
      </c>
      <c r="Z506" s="219">
        <f>IF(AND(S506&gt;0,O506&gt;0),O506,0)</f>
        <v>0</v>
      </c>
      <c r="AA506" s="222"/>
      <c r="AB506" s="223">
        <f>_xll.BDH(C506,$AB$11,$D$1,$D$1)</f>
        <v>105.6</v>
      </c>
      <c r="AC506" s="223">
        <f>IF(OR(OR(F506="#N/A N/A",F506="#N/A Real Time"),OR(AB506="#N/A N/A",AB506="#N/A Real Time")),0,  F506 - AB506)</f>
        <v>-8.1999999999999886</v>
      </c>
      <c r="AD506" s="224">
        <f>IF(OR(AB506=0,AB506="#N/A N/A"),0,AC506 / AB506*100)</f>
        <v>-7.7651515151515058</v>
      </c>
      <c r="AE506" s="225">
        <v>-1045963</v>
      </c>
      <c r="AF506" s="226">
        <f>IF(D506 = D850,1,_xll.BDP(K506,$AF$11)*L506)</f>
        <v>0.89554</v>
      </c>
      <c r="AG506" s="227">
        <f>AC506*AE506*V506/AF506 / AI773</f>
        <v>5.0416168522060458E-4</v>
      </c>
      <c r="AH506" s="330">
        <f>AC506*AE506*V506/AF506 / AI850</f>
        <v>4.6700462019678301E-4</v>
      </c>
      <c r="AI506" s="228"/>
      <c r="AJ506" s="73"/>
      <c r="AK506" s="65"/>
    </row>
    <row r="507" spans="1:37" s="30" customFormat="1" ht="12" customHeight="1" x14ac:dyDescent="0.2">
      <c r="B507" s="120">
        <v>70</v>
      </c>
      <c r="C507" s="120" t="s">
        <v>1166</v>
      </c>
      <c r="D507" s="120" t="str">
        <f>_xll.BDP(C507,$D$11)</f>
        <v>GBp</v>
      </c>
      <c r="E507" s="120" t="s">
        <v>1365</v>
      </c>
      <c r="F507" s="121">
        <f>_xll.BDP(C507,$F$11)</f>
        <v>28.5</v>
      </c>
      <c r="G507" s="121">
        <f>_xll.BDP(C507,$G$11)</f>
        <v>28.4</v>
      </c>
      <c r="H507" s="122">
        <f t="shared" si="228"/>
        <v>-0.10000000000000142</v>
      </c>
      <c r="I507" s="123">
        <f t="shared" si="229"/>
        <v>-0.35087719298246112</v>
      </c>
      <c r="J507" s="124">
        <v>0</v>
      </c>
      <c r="K507" s="120" t="str">
        <f>CONCATENATE(D850,D507, " Curncy")</f>
        <v>EURGBp Curncy</v>
      </c>
      <c r="L507" s="120">
        <f>IF(D507 = D850,1,_xll.BDP(K507,$L$11))</f>
        <v>1</v>
      </c>
      <c r="M507" s="288">
        <f>IF(D507 = D850,1,_xll.BDP(K507,$M$11)*L507)</f>
        <v>0.90110000000000001</v>
      </c>
      <c r="N507" s="126">
        <f t="shared" si="230"/>
        <v>0</v>
      </c>
      <c r="O507" s="127">
        <f>N507 / AA773</f>
        <v>0</v>
      </c>
      <c r="P507" s="301">
        <f>N507 / AA850</f>
        <v>0</v>
      </c>
      <c r="Q507" s="128">
        <f t="shared" si="231"/>
        <v>0</v>
      </c>
      <c r="R507" s="129">
        <f>Q507 / AA773*100</f>
        <v>0</v>
      </c>
      <c r="S507" s="312">
        <f>Q507 / AA850*100</f>
        <v>0</v>
      </c>
      <c r="T507" s="129">
        <f t="shared" si="232"/>
        <v>0</v>
      </c>
      <c r="U507" s="312">
        <f t="shared" si="233"/>
        <v>0</v>
      </c>
      <c r="V507" s="120">
        <f t="shared" si="234"/>
        <v>0.01</v>
      </c>
      <c r="W507" s="120">
        <v>0</v>
      </c>
      <c r="X507" s="120">
        <v>1</v>
      </c>
      <c r="Y507" s="127">
        <f t="shared" si="235"/>
        <v>0</v>
      </c>
      <c r="Z507" s="127">
        <f t="shared" si="236"/>
        <v>0</v>
      </c>
      <c r="AA507" s="74"/>
      <c r="AB507" s="130">
        <f>_xll.BDH(C507,$AB$11,$D$1,$D$1)</f>
        <v>29.95</v>
      </c>
      <c r="AC507" s="130">
        <f t="shared" si="237"/>
        <v>-1.4499999999999993</v>
      </c>
      <c r="AD507" s="177">
        <f t="shared" si="238"/>
        <v>-4.8414023372287129</v>
      </c>
      <c r="AE507" s="132">
        <v>0</v>
      </c>
      <c r="AF507" s="133">
        <f>IF(D507 = D850,1,_xll.BDP(K507,$AF$11)*L507)</f>
        <v>0.89554</v>
      </c>
      <c r="AG507" s="134">
        <f>AC507*AE507*V507/AF507 / AI773</f>
        <v>0</v>
      </c>
      <c r="AH507" s="328">
        <f>AC507*AE507*V507/AF507 / AI850</f>
        <v>0</v>
      </c>
      <c r="AI507" s="77"/>
      <c r="AJ507" s="73"/>
      <c r="AK507" s="65"/>
    </row>
    <row r="508" spans="1:37" s="30" customFormat="1" ht="12" customHeight="1" x14ac:dyDescent="0.2">
      <c r="B508" s="120">
        <v>6110</v>
      </c>
      <c r="C508" s="120" t="s">
        <v>101</v>
      </c>
      <c r="D508" s="120" t="str">
        <f>_xll.BDP(C508,$D$11)</f>
        <v>GBp</v>
      </c>
      <c r="E508" s="120" t="s">
        <v>475</v>
      </c>
      <c r="F508" s="121">
        <f>_xll.BDP(C508,$F$11)</f>
        <v>160.65</v>
      </c>
      <c r="G508" s="121">
        <f>_xll.BDP(C508,$G$11)</f>
        <v>161.6</v>
      </c>
      <c r="H508" s="122">
        <f t="shared" si="228"/>
        <v>0.94999999999998863</v>
      </c>
      <c r="I508" s="123">
        <f t="shared" si="229"/>
        <v>0.59134765017117252</v>
      </c>
      <c r="J508" s="124">
        <v>-5451890</v>
      </c>
      <c r="K508" s="120" t="str">
        <f>CONCATENATE(D850,D508, " Curncy")</f>
        <v>EURGBp Curncy</v>
      </c>
      <c r="L508" s="120">
        <f>IF(D508 = D850,1,_xll.BDP(K508,$L$11))</f>
        <v>1</v>
      </c>
      <c r="M508" s="288">
        <f>IF(D508 = D850,1,_xll.BDP(K508,$M$11)*L508)</f>
        <v>0.90110000000000001</v>
      </c>
      <c r="N508" s="126">
        <f t="shared" si="230"/>
        <v>-57477.477527465737</v>
      </c>
      <c r="O508" s="127">
        <f>N508 / AA773</f>
        <v>-3.02154148531542E-4</v>
      </c>
      <c r="P508" s="301">
        <f>N508 / AA850</f>
        <v>-2.7989556023988178E-4</v>
      </c>
      <c r="Q508" s="128">
        <f t="shared" si="231"/>
        <v>-9777221.4404616579</v>
      </c>
      <c r="R508" s="129">
        <f>Q508 / AA773*100</f>
        <v>-5.1398010950208182</v>
      </c>
      <c r="S508" s="312">
        <f>Q508 / AA850*100</f>
        <v>-4.7611707931332043</v>
      </c>
      <c r="T508" s="129">
        <f t="shared" si="232"/>
        <v>-5.1398010950208182</v>
      </c>
      <c r="U508" s="312">
        <f t="shared" si="233"/>
        <v>0</v>
      </c>
      <c r="V508" s="120">
        <f t="shared" si="234"/>
        <v>0.01</v>
      </c>
      <c r="W508" s="120">
        <v>0</v>
      </c>
      <c r="X508" s="120">
        <v>1</v>
      </c>
      <c r="Y508" s="127">
        <f t="shared" si="235"/>
        <v>0</v>
      </c>
      <c r="Z508" s="127">
        <f t="shared" si="236"/>
        <v>0</v>
      </c>
      <c r="AA508" s="74"/>
      <c r="AB508" s="130">
        <f>_xll.BDH(C508,$AB$11,$D$1,$D$1)</f>
        <v>166.25</v>
      </c>
      <c r="AC508" s="130">
        <f t="shared" si="237"/>
        <v>-5.5999999999999943</v>
      </c>
      <c r="AD508" s="177">
        <f t="shared" si="238"/>
        <v>-3.3684210526315752</v>
      </c>
      <c r="AE508" s="132">
        <v>-5451890</v>
      </c>
      <c r="AF508" s="133">
        <f>IF(D508 = D850,1,_xll.BDP(K508,$AF$11)*L508)</f>
        <v>0.89554</v>
      </c>
      <c r="AG508" s="134">
        <f>AC508*AE508*V508/AF508 / AI773</f>
        <v>1.7946293861359171E-3</v>
      </c>
      <c r="AH508" s="328">
        <f>AC508*AE508*V508/AF508 / AI850</f>
        <v>1.6623639586964341E-3</v>
      </c>
      <c r="AI508" s="77"/>
      <c r="AJ508" s="73"/>
      <c r="AK508" s="65"/>
    </row>
    <row r="509" spans="1:37" s="30" customFormat="1" ht="12" customHeight="1" x14ac:dyDescent="0.2">
      <c r="B509" s="120">
        <v>19</v>
      </c>
      <c r="C509" s="120"/>
      <c r="D509" s="120" t="s">
        <v>80</v>
      </c>
      <c r="E509" s="120" t="s">
        <v>100</v>
      </c>
      <c r="F509" s="121">
        <v>190</v>
      </c>
      <c r="G509" s="121">
        <v>190</v>
      </c>
      <c r="H509" s="122">
        <f t="shared" si="228"/>
        <v>0</v>
      </c>
      <c r="I509" s="123">
        <f t="shared" si="229"/>
        <v>0</v>
      </c>
      <c r="J509" s="124">
        <v>5711</v>
      </c>
      <c r="K509" s="120" t="str">
        <f>CONCATENATE(D850,D509, " Curncy")</f>
        <v>EURGBP Curncy</v>
      </c>
      <c r="L509" s="120">
        <f>IF(D509 = D850,1,_xll.BDP(K509,$L$11))</f>
        <v>1</v>
      </c>
      <c r="M509" s="288">
        <f>IF(D509 = D850,1,_xll.BDP(K509,$M$11)*L509)</f>
        <v>0.90110000000000001</v>
      </c>
      <c r="N509" s="126">
        <f t="shared" si="230"/>
        <v>0</v>
      </c>
      <c r="O509" s="127">
        <f>N509 / AA773</f>
        <v>0</v>
      </c>
      <c r="P509" s="301">
        <f>N509 / AA850</f>
        <v>0</v>
      </c>
      <c r="Q509" s="128">
        <f t="shared" si="231"/>
        <v>1204183.7753856399</v>
      </c>
      <c r="R509" s="129">
        <f>Q509 / AA773*100</f>
        <v>0.63302903846690128</v>
      </c>
      <c r="S509" s="312">
        <f>Q509 / AA850*100</f>
        <v>0.58639611016729398</v>
      </c>
      <c r="T509" s="129">
        <f t="shared" si="232"/>
        <v>0</v>
      </c>
      <c r="U509" s="312">
        <f t="shared" si="233"/>
        <v>0.63302903846690128</v>
      </c>
      <c r="V509" s="120">
        <f t="shared" si="234"/>
        <v>1</v>
      </c>
      <c r="W509" s="120">
        <v>1</v>
      </c>
      <c r="X509" s="120">
        <v>1</v>
      </c>
      <c r="Y509" s="127">
        <f t="shared" si="235"/>
        <v>0</v>
      </c>
      <c r="Z509" s="127">
        <f t="shared" si="236"/>
        <v>0</v>
      </c>
      <c r="AA509" s="74"/>
      <c r="AB509" s="130">
        <v>190</v>
      </c>
      <c r="AC509" s="130">
        <f t="shared" si="237"/>
        <v>0</v>
      </c>
      <c r="AD509" s="177">
        <f t="shared" si="238"/>
        <v>0</v>
      </c>
      <c r="AE509" s="132">
        <v>5711</v>
      </c>
      <c r="AF509" s="133">
        <f>IF(D509 = D850,1,_xll.BDP(K509,$AF$11)*L509)</f>
        <v>0.89554</v>
      </c>
      <c r="AG509" s="134">
        <f>AC509*AE509*V509/AF509 / AI773</f>
        <v>0</v>
      </c>
      <c r="AH509" s="328">
        <f>AC509*AE509*V509/AF509 / AI850</f>
        <v>0</v>
      </c>
      <c r="AI509" s="77"/>
      <c r="AJ509" s="73"/>
      <c r="AK509" s="65"/>
    </row>
    <row r="510" spans="1:37" s="30" customFormat="1" ht="12" customHeight="1" x14ac:dyDescent="0.2">
      <c r="B510" s="120">
        <v>469</v>
      </c>
      <c r="C510" s="120"/>
      <c r="D510" s="120" t="s">
        <v>80</v>
      </c>
      <c r="E510" s="120" t="s">
        <v>99</v>
      </c>
      <c r="F510" s="121">
        <v>190</v>
      </c>
      <c r="G510" s="121">
        <v>190</v>
      </c>
      <c r="H510" s="122">
        <f t="shared" si="228"/>
        <v>0</v>
      </c>
      <c r="I510" s="123">
        <f t="shared" si="229"/>
        <v>0</v>
      </c>
      <c r="J510" s="124">
        <v>3309</v>
      </c>
      <c r="K510" s="120" t="str">
        <f>CONCATENATE(D850,D510, " Curncy")</f>
        <v>EURGBP Curncy</v>
      </c>
      <c r="L510" s="120">
        <f>IF(D510 = D850,1,_xll.BDP(K510,$L$11))</f>
        <v>1</v>
      </c>
      <c r="M510" s="288">
        <f>IF(D510 = D850,1,_xll.BDP(K510,$M$11)*L510)</f>
        <v>0.90110000000000001</v>
      </c>
      <c r="N510" s="126">
        <f t="shared" si="230"/>
        <v>0</v>
      </c>
      <c r="O510" s="127">
        <f>N510 / AA773</f>
        <v>0</v>
      </c>
      <c r="P510" s="301">
        <f>N510 / AA850</f>
        <v>0</v>
      </c>
      <c r="Q510" s="128">
        <f t="shared" si="231"/>
        <v>697713.90522694483</v>
      </c>
      <c r="R510" s="129">
        <f>Q510 / AA773*100</f>
        <v>0.36678219020959135</v>
      </c>
      <c r="S510" s="312">
        <f>Q510 / AA850*100</f>
        <v>0.33976269104247514</v>
      </c>
      <c r="T510" s="129">
        <f t="shared" si="232"/>
        <v>0</v>
      </c>
      <c r="U510" s="312">
        <f t="shared" si="233"/>
        <v>0.36678219020959135</v>
      </c>
      <c r="V510" s="120">
        <f t="shared" si="234"/>
        <v>1</v>
      </c>
      <c r="W510" s="120">
        <v>1</v>
      </c>
      <c r="X510" s="120">
        <v>1</v>
      </c>
      <c r="Y510" s="127">
        <f t="shared" si="235"/>
        <v>0</v>
      </c>
      <c r="Z510" s="127">
        <f t="shared" si="236"/>
        <v>0</v>
      </c>
      <c r="AA510" s="74"/>
      <c r="AB510" s="130">
        <v>190</v>
      </c>
      <c r="AC510" s="130">
        <f t="shared" si="237"/>
        <v>0</v>
      </c>
      <c r="AD510" s="177">
        <f t="shared" si="238"/>
        <v>0</v>
      </c>
      <c r="AE510" s="132">
        <v>3309</v>
      </c>
      <c r="AF510" s="133">
        <f>IF(D510 = D850,1,_xll.BDP(K510,$AF$11)*L510)</f>
        <v>0.89554</v>
      </c>
      <c r="AG510" s="134">
        <f>AC510*AE510*V510/AF510 / AI773</f>
        <v>0</v>
      </c>
      <c r="AH510" s="328">
        <f>AC510*AE510*V510/AF510 / AI850</f>
        <v>0</v>
      </c>
      <c r="AI510" s="77"/>
      <c r="AJ510" s="73"/>
      <c r="AK510" s="65"/>
    </row>
    <row r="511" spans="1:37" s="30" customFormat="1" ht="12" customHeight="1" x14ac:dyDescent="0.2">
      <c r="B511" s="120">
        <v>4083</v>
      </c>
      <c r="C511" s="120" t="s">
        <v>1204</v>
      </c>
      <c r="D511" s="120" t="str">
        <f>_xll.BDP(C511,$D$11)</f>
        <v>GBp</v>
      </c>
      <c r="E511" s="120" t="s">
        <v>1319</v>
      </c>
      <c r="F511" s="121">
        <f>_xll.BDP(C511,$F$11)</f>
        <v>324.2</v>
      </c>
      <c r="G511" s="121">
        <f>_xll.BDP(C511,$G$11)</f>
        <v>327</v>
      </c>
      <c r="H511" s="122">
        <f t="shared" si="228"/>
        <v>2.8000000000000114</v>
      </c>
      <c r="I511" s="123">
        <f t="shared" si="229"/>
        <v>0.86366440468846739</v>
      </c>
      <c r="J511" s="124">
        <v>0</v>
      </c>
      <c r="K511" s="120" t="str">
        <f>CONCATENATE(D850,D511, " Curncy")</f>
        <v>EURGBp Curncy</v>
      </c>
      <c r="L511" s="120">
        <f>IF(D511 = D850,1,_xll.BDP(K511,$L$11))</f>
        <v>1</v>
      </c>
      <c r="M511" s="288">
        <f>IF(D511 = D850,1,_xll.BDP(K511,$M$11)*L511)</f>
        <v>0.90110000000000001</v>
      </c>
      <c r="N511" s="126">
        <f t="shared" si="230"/>
        <v>0</v>
      </c>
      <c r="O511" s="127">
        <f>N511 / AA773</f>
        <v>0</v>
      </c>
      <c r="P511" s="301">
        <f>N511 / AA850</f>
        <v>0</v>
      </c>
      <c r="Q511" s="128">
        <f t="shared" si="231"/>
        <v>0</v>
      </c>
      <c r="R511" s="129">
        <f>Q511 / AA773*100</f>
        <v>0</v>
      </c>
      <c r="S511" s="312">
        <f>Q511 / AA850*100</f>
        <v>0</v>
      </c>
      <c r="T511" s="129">
        <f t="shared" si="232"/>
        <v>0</v>
      </c>
      <c r="U511" s="312">
        <f t="shared" si="233"/>
        <v>0</v>
      </c>
      <c r="V511" s="120">
        <f t="shared" si="234"/>
        <v>0.01</v>
      </c>
      <c r="W511" s="120">
        <v>0</v>
      </c>
      <c r="X511" s="120">
        <v>1</v>
      </c>
      <c r="Y511" s="127">
        <f t="shared" si="235"/>
        <v>0</v>
      </c>
      <c r="Z511" s="127">
        <f t="shared" si="236"/>
        <v>0</v>
      </c>
      <c r="AA511" s="74"/>
      <c r="AB511" s="130">
        <f>_xll.BDH(C511,$AB$11,$D$1,$D$1)</f>
        <v>332.2</v>
      </c>
      <c r="AC511" s="130">
        <f t="shared" si="237"/>
        <v>-8</v>
      </c>
      <c r="AD511" s="177">
        <f t="shared" si="238"/>
        <v>-2.4081878386514148</v>
      </c>
      <c r="AE511" s="132">
        <v>0</v>
      </c>
      <c r="AF511" s="133">
        <f>IF(D511 = D850,1,_xll.BDP(K511,$AF$11)*L511)</f>
        <v>0.89554</v>
      </c>
      <c r="AG511" s="134">
        <f>AC511*AE511*V511/AF511 / AI773</f>
        <v>0</v>
      </c>
      <c r="AH511" s="328">
        <f>AC511*AE511*V511/AF511 / AI850</f>
        <v>0</v>
      </c>
      <c r="AI511" s="77"/>
      <c r="AJ511" s="73"/>
      <c r="AK511" s="65"/>
    </row>
    <row r="512" spans="1:37" s="30" customFormat="1" ht="12" customHeight="1" x14ac:dyDescent="0.2">
      <c r="A512" s="212"/>
      <c r="B512" s="212">
        <v>28421</v>
      </c>
      <c r="C512" s="212" t="s">
        <v>1544</v>
      </c>
      <c r="D512" s="212" t="str">
        <f>_xll.BDP(C512,$D$11)</f>
        <v>GBp</v>
      </c>
      <c r="E512" s="212" t="s">
        <v>1545</v>
      </c>
      <c r="F512" s="214">
        <f>_xll.BDP(C512,$F$11)</f>
        <v>37.4</v>
      </c>
      <c r="G512" s="214">
        <f>_xll.BDP(C512,$G$11)</f>
        <v>37.200000000000003</v>
      </c>
      <c r="H512" s="215">
        <f>IF(OR(OR(G512="#N/A N/A",G512="#N/A Real Time"),OR(F512="#N/A N/A",F512="#N/A Real Time")),0,  G512 - F512)</f>
        <v>-0.19999999999999574</v>
      </c>
      <c r="I512" s="216">
        <f>IF(OR(F512=0,F512="#N/A N/A"),0,H512 / F512*100)</f>
        <v>-0.53475935828875865</v>
      </c>
      <c r="J512" s="217">
        <v>4980874</v>
      </c>
      <c r="K512" s="212" t="str">
        <f>CONCATENATE(D850,D512, " Curncy")</f>
        <v>EURGBp Curncy</v>
      </c>
      <c r="L512" s="212">
        <f>IF(D512 = D850,1,_xll.BDP(K512,$L$11))</f>
        <v>1</v>
      </c>
      <c r="M512" s="291">
        <f>IF(D512 = D850,1,_xll.BDP(K512,$M$11)*L512)</f>
        <v>0.90110000000000001</v>
      </c>
      <c r="N512" s="218">
        <f>H512*J512*V512/M512</f>
        <v>-11055.097103539882</v>
      </c>
      <c r="O512" s="219">
        <f>N512 / AA773</f>
        <v>-5.8115693241016338E-5</v>
      </c>
      <c r="P512" s="304">
        <f>N512 / AA850</f>
        <v>-5.3834523197768807E-5</v>
      </c>
      <c r="Q512" s="220">
        <f>IF(J512=0,0,G512*J512*V512/M512)</f>
        <v>2056248.061258462</v>
      </c>
      <c r="R512" s="221">
        <f>Q512 / AA773*100</f>
        <v>1.080951894282927</v>
      </c>
      <c r="S512" s="314">
        <f>Q512 / AA850*100</f>
        <v>1.0013221314785212</v>
      </c>
      <c r="T512" s="221">
        <f>IF(S512&lt;0,R512,0)</f>
        <v>0</v>
      </c>
      <c r="U512" s="314">
        <f>IF(S512&gt;0,R512,0)</f>
        <v>1.080951894282927</v>
      </c>
      <c r="V512" s="212">
        <f>IF(EXACT(D512,UPPER(D512)),1,0.01)/X512</f>
        <v>0.01</v>
      </c>
      <c r="W512" s="212">
        <v>0</v>
      </c>
      <c r="X512" s="212">
        <v>1</v>
      </c>
      <c r="Y512" s="219">
        <f>IF(AND(S512&lt;0,O512&gt;0),O512,0)</f>
        <v>0</v>
      </c>
      <c r="Z512" s="219">
        <f>IF(AND(S512&gt;0,O512&gt;0),O512,0)</f>
        <v>0</v>
      </c>
      <c r="AA512" s="222"/>
      <c r="AB512" s="223">
        <f>_xll.BDH(C512,$AB$11,$D$1,$D$1)</f>
        <v>35.1</v>
      </c>
      <c r="AC512" s="223">
        <f>IF(OR(OR(F512="#N/A N/A",F512="#N/A Real Time"),OR(AB512="#N/A N/A",AB512="#N/A Real Time")),0,  F512 - AB512)</f>
        <v>2.2999999999999972</v>
      </c>
      <c r="AD512" s="224">
        <f>IF(OR(AB512=0,AB512="#N/A N/A"),0,AC512 / AB512*100)</f>
        <v>6.5527065527065442</v>
      </c>
      <c r="AE512" s="225">
        <v>4980874</v>
      </c>
      <c r="AF512" s="226">
        <f>IF(D512 = D850,1,_xll.BDP(K512,$AF$11)*L512)</f>
        <v>0.89554</v>
      </c>
      <c r="AG512" s="227">
        <f>AC512*AE512*V512/AF512 / AI773</f>
        <v>6.733999111446017E-4</v>
      </c>
      <c r="AH512" s="330">
        <f>AC512*AE512*V512/AF512 / AI850</f>
        <v>6.2376987177640371E-4</v>
      </c>
      <c r="AI512" s="228"/>
      <c r="AJ512" s="73"/>
      <c r="AK512" s="65"/>
    </row>
    <row r="513" spans="1:37" s="30" customFormat="1" ht="12" customHeight="1" x14ac:dyDescent="0.2">
      <c r="B513" s="120">
        <v>6003</v>
      </c>
      <c r="C513" s="120" t="s">
        <v>1167</v>
      </c>
      <c r="D513" s="120" t="str">
        <f>_xll.BDP(C513,$D$11)</f>
        <v>GBp</v>
      </c>
      <c r="E513" s="120" t="s">
        <v>1286</v>
      </c>
      <c r="F513" s="121">
        <f>_xll.BDP(C513,$F$11)</f>
        <v>1444</v>
      </c>
      <c r="G513" s="121">
        <f>_xll.BDP(C513,$G$11)</f>
        <v>1448</v>
      </c>
      <c r="H513" s="122">
        <f t="shared" ref="H513:H543" si="239">IF(OR(OR(G513="#N/A N/A",G513="#N/A Real Time"),OR(F513="#N/A N/A",F513="#N/A Real Time")),0,  G513 - F513)</f>
        <v>4</v>
      </c>
      <c r="I513" s="123">
        <f t="shared" ref="I513:I543" si="240">IF(OR(F513=0,F513="#N/A N/A"),0,H513 / F513*100)</f>
        <v>0.2770083102493075</v>
      </c>
      <c r="J513" s="124">
        <v>0</v>
      </c>
      <c r="K513" s="120" t="str">
        <f>CONCATENATE(D850,D513, " Curncy")</f>
        <v>EURGBp Curncy</v>
      </c>
      <c r="L513" s="120">
        <f>IF(D513 = D850,1,_xll.BDP(K513,$L$11))</f>
        <v>1</v>
      </c>
      <c r="M513" s="288">
        <f>IF(D513 = D850,1,_xll.BDP(K513,$M$11)*L513)</f>
        <v>0.90110000000000001</v>
      </c>
      <c r="N513" s="126">
        <f t="shared" ref="N513:N543" si="241">H513*J513*V513/M513</f>
        <v>0</v>
      </c>
      <c r="O513" s="127">
        <f>N513 / AA773</f>
        <v>0</v>
      </c>
      <c r="P513" s="301">
        <f>N513 / AA850</f>
        <v>0</v>
      </c>
      <c r="Q513" s="128">
        <f t="shared" ref="Q513:Q543" si="242">IF(J513=0,0,G513*J513*V513/M513)</f>
        <v>0</v>
      </c>
      <c r="R513" s="129">
        <f>Q513 / AA773*100</f>
        <v>0</v>
      </c>
      <c r="S513" s="312">
        <f>Q513 / AA850*100</f>
        <v>0</v>
      </c>
      <c r="T513" s="129">
        <f t="shared" ref="T513:T543" si="243">IF(S513&lt;0,R513,0)</f>
        <v>0</v>
      </c>
      <c r="U513" s="312">
        <f t="shared" ref="U513:U543" si="244">IF(S513&gt;0,R513,0)</f>
        <v>0</v>
      </c>
      <c r="V513" s="120">
        <f t="shared" ref="V513:V543" si="245">IF(EXACT(D513,UPPER(D513)),1,0.01)/X513</f>
        <v>0.01</v>
      </c>
      <c r="W513" s="120">
        <v>0</v>
      </c>
      <c r="X513" s="120">
        <v>1</v>
      </c>
      <c r="Y513" s="127">
        <f t="shared" ref="Y513:Y543" si="246">IF(AND(S513&lt;0,O513&gt;0),O513,0)</f>
        <v>0</v>
      </c>
      <c r="Z513" s="127">
        <f t="shared" ref="Z513:Z543" si="247">IF(AND(S513&gt;0,O513&gt;0),O513,0)</f>
        <v>0</v>
      </c>
      <c r="AA513" s="74"/>
      <c r="AB513" s="130">
        <f>_xll.BDH(C513,$AB$11,$D$1,$D$1)</f>
        <v>1438</v>
      </c>
      <c r="AC513" s="130">
        <f t="shared" ref="AC513:AC543" si="248">IF(OR(OR(F513="#N/A N/A",F513="#N/A Real Time"),OR(AB513="#N/A N/A",AB513="#N/A Real Time")),0,  F513 - AB513)</f>
        <v>6</v>
      </c>
      <c r="AD513" s="177">
        <f t="shared" ref="AD513:AD543" si="249">IF(OR(AB513=0,AB513="#N/A N/A"),0,AC513 / AB513*100)</f>
        <v>0.41724617524339358</v>
      </c>
      <c r="AE513" s="132">
        <v>0</v>
      </c>
      <c r="AF513" s="133">
        <f>IF(D513 = D850,1,_xll.BDP(K513,$AF$11)*L513)</f>
        <v>0.89554</v>
      </c>
      <c r="AG513" s="134">
        <f>AC513*AE513*V513/AF513 / AI773</f>
        <v>0</v>
      </c>
      <c r="AH513" s="328">
        <f>AC513*AE513*V513/AF513 / AI850</f>
        <v>0</v>
      </c>
      <c r="AI513" s="77"/>
      <c r="AJ513" s="73"/>
      <c r="AK513" s="65"/>
    </row>
    <row r="514" spans="1:37" s="30" customFormat="1" ht="12" customHeight="1" x14ac:dyDescent="0.2">
      <c r="B514" s="120">
        <v>10273</v>
      </c>
      <c r="C514" s="120" t="s">
        <v>1168</v>
      </c>
      <c r="D514" s="120" t="str">
        <f>_xll.BDP(C514,$D$11)</f>
        <v>GBp</v>
      </c>
      <c r="E514" s="120" t="s">
        <v>1287</v>
      </c>
      <c r="F514" s="121">
        <f>_xll.BDP(C514,$F$11)</f>
        <v>3496</v>
      </c>
      <c r="G514" s="121">
        <f>_xll.BDP(C514,$G$11)</f>
        <v>3506</v>
      </c>
      <c r="H514" s="122">
        <f t="shared" si="239"/>
        <v>10</v>
      </c>
      <c r="I514" s="123">
        <f t="shared" si="240"/>
        <v>0.28604118993135008</v>
      </c>
      <c r="J514" s="124">
        <v>0</v>
      </c>
      <c r="K514" s="120" t="str">
        <f>CONCATENATE(D850,D514, " Curncy")</f>
        <v>EURGBp Curncy</v>
      </c>
      <c r="L514" s="120">
        <f>IF(D514 = D850,1,_xll.BDP(K514,$L$11))</f>
        <v>1</v>
      </c>
      <c r="M514" s="288">
        <f>IF(D514 = D850,1,_xll.BDP(K514,$M$11)*L514)</f>
        <v>0.90110000000000001</v>
      </c>
      <c r="N514" s="126">
        <f t="shared" si="241"/>
        <v>0</v>
      </c>
      <c r="O514" s="127">
        <f>N514 / AA773</f>
        <v>0</v>
      </c>
      <c r="P514" s="301">
        <f>N514 / AA850</f>
        <v>0</v>
      </c>
      <c r="Q514" s="128">
        <f t="shared" si="242"/>
        <v>0</v>
      </c>
      <c r="R514" s="129">
        <f>Q514 / AA773*100</f>
        <v>0</v>
      </c>
      <c r="S514" s="312">
        <f>Q514 / AA850*100</f>
        <v>0</v>
      </c>
      <c r="T514" s="129">
        <f t="shared" si="243"/>
        <v>0</v>
      </c>
      <c r="U514" s="312">
        <f t="shared" si="244"/>
        <v>0</v>
      </c>
      <c r="V514" s="120">
        <f t="shared" si="245"/>
        <v>0.01</v>
      </c>
      <c r="W514" s="120">
        <v>0</v>
      </c>
      <c r="X514" s="120">
        <v>1</v>
      </c>
      <c r="Y514" s="127">
        <f t="shared" si="246"/>
        <v>0</v>
      </c>
      <c r="Z514" s="127">
        <f t="shared" si="247"/>
        <v>0</v>
      </c>
      <c r="AA514" s="74"/>
      <c r="AB514" s="130">
        <f>_xll.BDH(C514,$AB$11,$D$1,$D$1)</f>
        <v>3677</v>
      </c>
      <c r="AC514" s="130">
        <f t="shared" si="248"/>
        <v>-181</v>
      </c>
      <c r="AD514" s="177">
        <f t="shared" si="249"/>
        <v>-4.9224911612727764</v>
      </c>
      <c r="AE514" s="132">
        <v>0</v>
      </c>
      <c r="AF514" s="133">
        <f>IF(D514 = D850,1,_xll.BDP(K514,$AF$11)*L514)</f>
        <v>0.89554</v>
      </c>
      <c r="AG514" s="134">
        <f>AC514*AE514*V514/AF514 / AI773</f>
        <v>0</v>
      </c>
      <c r="AH514" s="328">
        <f>AC514*AE514*V514/AF514 / AI850</f>
        <v>0</v>
      </c>
      <c r="AI514" s="77"/>
      <c r="AJ514" s="73"/>
      <c r="AK514" s="65"/>
    </row>
    <row r="515" spans="1:37" s="30" customFormat="1" ht="12" customHeight="1" x14ac:dyDescent="0.2">
      <c r="B515" s="120">
        <v>10162</v>
      </c>
      <c r="C515" s="120" t="s">
        <v>1169</v>
      </c>
      <c r="D515" s="120" t="str">
        <f>_xll.BDP(C515,$D$11)</f>
        <v>GBp</v>
      </c>
      <c r="E515" s="120" t="s">
        <v>1288</v>
      </c>
      <c r="F515" s="121">
        <f>_xll.BDP(C515,$F$11)</f>
        <v>4.0449999999999999</v>
      </c>
      <c r="G515" s="121">
        <f>_xll.BDP(C515,$G$11)</f>
        <v>4.0449999999999999</v>
      </c>
      <c r="H515" s="122">
        <f t="shared" si="239"/>
        <v>0</v>
      </c>
      <c r="I515" s="123">
        <f t="shared" si="240"/>
        <v>0</v>
      </c>
      <c r="J515" s="124">
        <v>0</v>
      </c>
      <c r="K515" s="120" t="str">
        <f>CONCATENATE(D850,D515, " Curncy")</f>
        <v>EURGBp Curncy</v>
      </c>
      <c r="L515" s="120">
        <f>IF(D515 = D850,1,_xll.BDP(K515,$L$11))</f>
        <v>1</v>
      </c>
      <c r="M515" s="288">
        <f>IF(D515 = D850,1,_xll.BDP(K515,$M$11)*L515)</f>
        <v>0.90110000000000001</v>
      </c>
      <c r="N515" s="126">
        <f t="shared" si="241"/>
        <v>0</v>
      </c>
      <c r="O515" s="127">
        <f>N515 / AA773</f>
        <v>0</v>
      </c>
      <c r="P515" s="301">
        <f>N515 / AA850</f>
        <v>0</v>
      </c>
      <c r="Q515" s="128">
        <f t="shared" si="242"/>
        <v>0</v>
      </c>
      <c r="R515" s="129">
        <f>Q515 / AA773*100</f>
        <v>0</v>
      </c>
      <c r="S515" s="312">
        <f>Q515 / AA850*100</f>
        <v>0</v>
      </c>
      <c r="T515" s="129">
        <f t="shared" si="243"/>
        <v>0</v>
      </c>
      <c r="U515" s="312">
        <f t="shared" si="244"/>
        <v>0</v>
      </c>
      <c r="V515" s="120">
        <f t="shared" si="245"/>
        <v>0.01</v>
      </c>
      <c r="W515" s="120">
        <v>0</v>
      </c>
      <c r="X515" s="120">
        <v>1</v>
      </c>
      <c r="Y515" s="127">
        <f t="shared" si="246"/>
        <v>0</v>
      </c>
      <c r="Z515" s="127">
        <f t="shared" si="247"/>
        <v>0</v>
      </c>
      <c r="AA515" s="74"/>
      <c r="AB515" s="130">
        <f>_xll.BDH(C515,$AB$11,$D$1,$D$1)</f>
        <v>5.6899999999999995</v>
      </c>
      <c r="AC515" s="130">
        <f t="shared" si="248"/>
        <v>-1.6449999999999996</v>
      </c>
      <c r="AD515" s="177">
        <f t="shared" si="249"/>
        <v>-28.910369068541296</v>
      </c>
      <c r="AE515" s="132">
        <v>0</v>
      </c>
      <c r="AF515" s="133">
        <f>IF(D515 = D850,1,_xll.BDP(K515,$AF$11)*L515)</f>
        <v>0.89554</v>
      </c>
      <c r="AG515" s="134">
        <f>AC515*AE515*V515/AF515 / AI773</f>
        <v>0</v>
      </c>
      <c r="AH515" s="328">
        <f>AC515*AE515*V515/AF515 / AI850</f>
        <v>0</v>
      </c>
      <c r="AI515" s="77"/>
      <c r="AJ515" s="73"/>
      <c r="AK515" s="65"/>
    </row>
    <row r="516" spans="1:37" s="30" customFormat="1" ht="12" customHeight="1" x14ac:dyDescent="0.2">
      <c r="B516" s="120">
        <v>24000</v>
      </c>
      <c r="C516" s="120" t="s">
        <v>98</v>
      </c>
      <c r="D516" s="120" t="str">
        <f>_xll.BDP(C516,$D$11)</f>
        <v>GBp</v>
      </c>
      <c r="E516" s="120" t="s">
        <v>476</v>
      </c>
      <c r="F516" s="121">
        <f>_xll.BDP(C516,$F$11)</f>
        <v>90.9</v>
      </c>
      <c r="G516" s="121">
        <f>_xll.BDP(C516,$G$11)</f>
        <v>90.1</v>
      </c>
      <c r="H516" s="122">
        <f t="shared" si="239"/>
        <v>-0.80000000000001137</v>
      </c>
      <c r="I516" s="123">
        <f t="shared" si="240"/>
        <v>-0.88008800880089255</v>
      </c>
      <c r="J516" s="124">
        <v>-1562703</v>
      </c>
      <c r="K516" s="120" t="str">
        <f>CONCATENATE(D850,D516, " Curncy")</f>
        <v>EURGBp Curncy</v>
      </c>
      <c r="L516" s="120">
        <f>IF(D516 = D850,1,_xll.BDP(K516,$L$11))</f>
        <v>1</v>
      </c>
      <c r="M516" s="288">
        <f>IF(D516 = D850,1,_xll.BDP(K516,$M$11)*L516)</f>
        <v>0.90110000000000001</v>
      </c>
      <c r="N516" s="126">
        <f t="shared" si="241"/>
        <v>13873.736544223924</v>
      </c>
      <c r="O516" s="127">
        <f>N516 / AA773</f>
        <v>7.2933037996800708E-5</v>
      </c>
      <c r="P516" s="301">
        <f>N516 / AA850</f>
        <v>6.756032849232958E-5</v>
      </c>
      <c r="Q516" s="128">
        <f t="shared" si="242"/>
        <v>-1562529.5782931971</v>
      </c>
      <c r="R516" s="129">
        <f>Q516 / AA773*100</f>
        <v>-0.82140834043895627</v>
      </c>
      <c r="S516" s="312">
        <f>Q516 / AA850*100</f>
        <v>-0.76089819964485106</v>
      </c>
      <c r="T516" s="129">
        <f t="shared" si="243"/>
        <v>-0.82140834043895627</v>
      </c>
      <c r="U516" s="312">
        <f t="shared" si="244"/>
        <v>0</v>
      </c>
      <c r="V516" s="120">
        <f t="shared" si="245"/>
        <v>0.01</v>
      </c>
      <c r="W516" s="120">
        <v>0</v>
      </c>
      <c r="X516" s="120">
        <v>1</v>
      </c>
      <c r="Y516" s="127">
        <f t="shared" si="246"/>
        <v>7.2933037996800708E-5</v>
      </c>
      <c r="Z516" s="127">
        <f t="shared" si="247"/>
        <v>0</v>
      </c>
      <c r="AA516" s="74"/>
      <c r="AB516" s="130">
        <f>_xll.BDH(C516,$AB$11,$D$1,$D$1)</f>
        <v>96</v>
      </c>
      <c r="AC516" s="130">
        <f t="shared" si="248"/>
        <v>-5.0999999999999943</v>
      </c>
      <c r="AD516" s="177">
        <f t="shared" si="249"/>
        <v>-5.3124999999999947</v>
      </c>
      <c r="AE516" s="132">
        <v>-1562703</v>
      </c>
      <c r="AF516" s="133">
        <f>IF(D516 = D850,1,_xll.BDP(K516,$AF$11)*L516)</f>
        <v>0.89554</v>
      </c>
      <c r="AG516" s="134">
        <f>AC516*AE516*V516/AF516 / AI773</f>
        <v>4.6847485461051297E-4</v>
      </c>
      <c r="AH516" s="328">
        <f>AC516*AE516*V516/AF516 / AI850</f>
        <v>4.3394793369391972E-4</v>
      </c>
      <c r="AI516" s="77"/>
      <c r="AJ516" s="73"/>
      <c r="AK516" s="65"/>
    </row>
    <row r="517" spans="1:37" s="30" customFormat="1" ht="12" customHeight="1" x14ac:dyDescent="0.2">
      <c r="B517" s="120">
        <v>10254</v>
      </c>
      <c r="C517" s="120" t="s">
        <v>97</v>
      </c>
      <c r="D517" s="120" t="str">
        <f>_xll.BDP(C517,$D$11)</f>
        <v>GBp</v>
      </c>
      <c r="E517" s="120" t="s">
        <v>477</v>
      </c>
      <c r="F517" s="121">
        <f>_xll.BDP(C517,$F$11)</f>
        <v>419.2</v>
      </c>
      <c r="G517" s="121">
        <f>_xll.BDP(C517,$G$11)</f>
        <v>420.6</v>
      </c>
      <c r="H517" s="122">
        <f t="shared" si="239"/>
        <v>1.4000000000000341</v>
      </c>
      <c r="I517" s="123">
        <f t="shared" si="240"/>
        <v>0.3339694656488631</v>
      </c>
      <c r="J517" s="124">
        <v>-510000</v>
      </c>
      <c r="K517" s="120" t="str">
        <f>CONCATENATE(D850,D517, " Curncy")</f>
        <v>EURGBp Curncy</v>
      </c>
      <c r="L517" s="120">
        <f>IF(D517 = D850,1,_xll.BDP(K517,$L$11))</f>
        <v>1</v>
      </c>
      <c r="M517" s="288">
        <f>IF(D517 = D850,1,_xll.BDP(K517,$M$11)*L517)</f>
        <v>0.90110000000000001</v>
      </c>
      <c r="N517" s="126">
        <f t="shared" si="241"/>
        <v>-7923.648873599127</v>
      </c>
      <c r="O517" s="127">
        <f>N517 / AA773</f>
        <v>-4.1653939623937043E-5</v>
      </c>
      <c r="P517" s="301">
        <f>N517 / AA850</f>
        <v>-3.8585446613595008E-5</v>
      </c>
      <c r="Q517" s="128">
        <f t="shared" si="242"/>
        <v>-2380490.5115969372</v>
      </c>
      <c r="R517" s="129">
        <f>Q517 / AA773*100</f>
        <v>-1.2514033575591068</v>
      </c>
      <c r="S517" s="312">
        <f>Q517 / AA850*100</f>
        <v>-1.1592170604055476</v>
      </c>
      <c r="T517" s="129">
        <f t="shared" si="243"/>
        <v>-1.2514033575591068</v>
      </c>
      <c r="U517" s="312">
        <f t="shared" si="244"/>
        <v>0</v>
      </c>
      <c r="V517" s="120">
        <f t="shared" si="245"/>
        <v>0.01</v>
      </c>
      <c r="W517" s="120">
        <v>0</v>
      </c>
      <c r="X517" s="120">
        <v>1</v>
      </c>
      <c r="Y517" s="127">
        <f t="shared" si="246"/>
        <v>0</v>
      </c>
      <c r="Z517" s="127">
        <f t="shared" si="247"/>
        <v>0</v>
      </c>
      <c r="AA517" s="74"/>
      <c r="AB517" s="130">
        <f>_xll.BDH(C517,$AB$11,$D$1,$D$1)</f>
        <v>417.3</v>
      </c>
      <c r="AC517" s="130">
        <f t="shared" si="248"/>
        <v>1.8999999999999773</v>
      </c>
      <c r="AD517" s="177">
        <f t="shared" si="249"/>
        <v>0.45530793194344049</v>
      </c>
      <c r="AE517" s="132">
        <v>-510000</v>
      </c>
      <c r="AF517" s="133">
        <f>IF(D517 = D850,1,_xll.BDP(K517,$AF$11)*L517)</f>
        <v>0.89554</v>
      </c>
      <c r="AG517" s="134">
        <f>AC517*AE517*V517/AF517 / AI773</f>
        <v>-5.6959142188884569E-5</v>
      </c>
      <c r="AH517" s="328">
        <f>AC517*AE517*V517/AF517 / AI850</f>
        <v>-5.2761214000257143E-5</v>
      </c>
      <c r="AI517" s="77"/>
      <c r="AJ517" s="73"/>
      <c r="AK517" s="65"/>
    </row>
    <row r="518" spans="1:37" s="30" customFormat="1" ht="12" customHeight="1" x14ac:dyDescent="0.2">
      <c r="B518" s="120">
        <v>3429</v>
      </c>
      <c r="C518" s="120" t="s">
        <v>1170</v>
      </c>
      <c r="D518" s="120" t="str">
        <f>_xll.BDP(C518,$D$11)</f>
        <v>GBp</v>
      </c>
      <c r="E518" s="120" t="s">
        <v>1289</v>
      </c>
      <c r="F518" s="121">
        <f>_xll.BDP(C518,$F$11)</f>
        <v>273.5</v>
      </c>
      <c r="G518" s="121">
        <f>_xll.BDP(C518,$G$11)</f>
        <v>275.60000000000002</v>
      </c>
      <c r="H518" s="122">
        <f t="shared" si="239"/>
        <v>2.1000000000000227</v>
      </c>
      <c r="I518" s="123">
        <f t="shared" si="240"/>
        <v>0.7678244972577779</v>
      </c>
      <c r="J518" s="124">
        <v>0</v>
      </c>
      <c r="K518" s="120" t="str">
        <f>CONCATENATE(D850,D518, " Curncy")</f>
        <v>EURGBp Curncy</v>
      </c>
      <c r="L518" s="120">
        <f>IF(D518 = D850,1,_xll.BDP(K518,$L$11))</f>
        <v>1</v>
      </c>
      <c r="M518" s="288">
        <f>IF(D518 = D850,1,_xll.BDP(K518,$M$11)*L518)</f>
        <v>0.90110000000000001</v>
      </c>
      <c r="N518" s="126">
        <f t="shared" si="241"/>
        <v>0</v>
      </c>
      <c r="O518" s="127">
        <f>N518 / AA773</f>
        <v>0</v>
      </c>
      <c r="P518" s="301">
        <f>N518 / AA850</f>
        <v>0</v>
      </c>
      <c r="Q518" s="128">
        <f t="shared" si="242"/>
        <v>0</v>
      </c>
      <c r="R518" s="129">
        <f>Q518 / AA773*100</f>
        <v>0</v>
      </c>
      <c r="S518" s="312">
        <f>Q518 / AA850*100</f>
        <v>0</v>
      </c>
      <c r="T518" s="129">
        <f t="shared" si="243"/>
        <v>0</v>
      </c>
      <c r="U518" s="312">
        <f t="shared" si="244"/>
        <v>0</v>
      </c>
      <c r="V518" s="120">
        <f t="shared" si="245"/>
        <v>0.01</v>
      </c>
      <c r="W518" s="120">
        <v>0</v>
      </c>
      <c r="X518" s="120">
        <v>1</v>
      </c>
      <c r="Y518" s="127">
        <f t="shared" si="246"/>
        <v>0</v>
      </c>
      <c r="Z518" s="127">
        <f t="shared" si="247"/>
        <v>0</v>
      </c>
      <c r="AA518" s="74"/>
      <c r="AB518" s="130">
        <f>_xll.BDH(C518,$AB$11,$D$1,$D$1)</f>
        <v>290</v>
      </c>
      <c r="AC518" s="130">
        <f t="shared" si="248"/>
        <v>-16.5</v>
      </c>
      <c r="AD518" s="177">
        <f t="shared" si="249"/>
        <v>-5.6896551724137936</v>
      </c>
      <c r="AE518" s="132">
        <v>0</v>
      </c>
      <c r="AF518" s="133">
        <f>IF(D518 = D850,1,_xll.BDP(K518,$AF$11)*L518)</f>
        <v>0.89554</v>
      </c>
      <c r="AG518" s="134">
        <f>AC518*AE518*V518/AF518 / AI773</f>
        <v>0</v>
      </c>
      <c r="AH518" s="328">
        <f>AC518*AE518*V518/AF518 / AI850</f>
        <v>0</v>
      </c>
      <c r="AI518" s="77"/>
      <c r="AJ518" s="73"/>
      <c r="AK518" s="65"/>
    </row>
    <row r="519" spans="1:37" s="30" customFormat="1" ht="12" customHeight="1" x14ac:dyDescent="0.2">
      <c r="B519" s="120">
        <v>778</v>
      </c>
      <c r="C519" s="120" t="s">
        <v>96</v>
      </c>
      <c r="D519" s="120" t="str">
        <f>_xll.BDP(C519,$D$11)</f>
        <v>GBp</v>
      </c>
      <c r="E519" s="120" t="s">
        <v>478</v>
      </c>
      <c r="F519" s="121">
        <f>_xll.BDP(C519,$F$11)</f>
        <v>607.5</v>
      </c>
      <c r="G519" s="121">
        <f>_xll.BDP(C519,$G$11)</f>
        <v>619</v>
      </c>
      <c r="H519" s="122">
        <f t="shared" si="239"/>
        <v>11.5</v>
      </c>
      <c r="I519" s="123">
        <f t="shared" si="240"/>
        <v>1.8930041152263373</v>
      </c>
      <c r="J519" s="124">
        <v>-3231760</v>
      </c>
      <c r="K519" s="120" t="str">
        <f>CONCATENATE(D850,D519, " Curncy")</f>
        <v>EURGBp Curncy</v>
      </c>
      <c r="L519" s="120">
        <f>IF(D519 = D850,1,_xll.BDP(K519,$L$11))</f>
        <v>1</v>
      </c>
      <c r="M519" s="288">
        <f>IF(D519 = D850,1,_xll.BDP(K519,$M$11)*L519)</f>
        <v>0.90110000000000001</v>
      </c>
      <c r="N519" s="126">
        <f t="shared" si="241"/>
        <v>-412443.01409388526</v>
      </c>
      <c r="O519" s="127">
        <f>N519 / AA773</f>
        <v>-2.168177399256432E-3</v>
      </c>
      <c r="P519" s="301">
        <f>N519 / AA850</f>
        <v>-2.0084557197498753E-3</v>
      </c>
      <c r="Q519" s="128">
        <f t="shared" si="242"/>
        <v>-22200193.541227389</v>
      </c>
      <c r="R519" s="129">
        <f>Q519 / AA773*100</f>
        <v>-11.670450522954186</v>
      </c>
      <c r="S519" s="312">
        <f>Q519 / AA850*100</f>
        <v>-10.810731221958024</v>
      </c>
      <c r="T519" s="129">
        <f t="shared" si="243"/>
        <v>-11.670450522954186</v>
      </c>
      <c r="U519" s="312">
        <f t="shared" si="244"/>
        <v>0</v>
      </c>
      <c r="V519" s="120">
        <f t="shared" si="245"/>
        <v>0.01</v>
      </c>
      <c r="W519" s="120">
        <v>0</v>
      </c>
      <c r="X519" s="120">
        <v>1</v>
      </c>
      <c r="Y519" s="127">
        <f t="shared" si="246"/>
        <v>0</v>
      </c>
      <c r="Z519" s="127">
        <f t="shared" si="247"/>
        <v>0</v>
      </c>
      <c r="AA519" s="74"/>
      <c r="AB519" s="130">
        <f>_xll.BDH(C519,$AB$11,$D$1,$D$1)</f>
        <v>584</v>
      </c>
      <c r="AC519" s="130">
        <f t="shared" si="248"/>
        <v>23.5</v>
      </c>
      <c r="AD519" s="177">
        <f t="shared" si="249"/>
        <v>4.0239726027397262</v>
      </c>
      <c r="AE519" s="132">
        <v>-3231760</v>
      </c>
      <c r="AF519" s="133">
        <f>IF(D519 = D850,1,_xll.BDP(K519,$AF$11)*L519)</f>
        <v>0.89554</v>
      </c>
      <c r="AG519" s="134">
        <f>AC519*AE519*V519/AF519 / AI773</f>
        <v>-4.4642306686979031E-3</v>
      </c>
      <c r="AH519" s="328">
        <f>AC519*AE519*V519/AF519 / AI850</f>
        <v>-4.1352137796703999E-3</v>
      </c>
      <c r="AI519" s="77"/>
      <c r="AJ519" s="73"/>
      <c r="AK519" s="65"/>
    </row>
    <row r="520" spans="1:37" s="30" customFormat="1" ht="12" customHeight="1" x14ac:dyDescent="0.2">
      <c r="B520" s="120">
        <v>6416</v>
      </c>
      <c r="C520" s="120" t="s">
        <v>1171</v>
      </c>
      <c r="D520" s="120" t="str">
        <f>_xll.BDP(C520,$D$11)</f>
        <v>GBp</v>
      </c>
      <c r="E520" s="120" t="s">
        <v>1290</v>
      </c>
      <c r="F520" s="121">
        <f>_xll.BDP(C520,$F$11)</f>
        <v>254.3</v>
      </c>
      <c r="G520" s="121">
        <f>_xll.BDP(C520,$G$11)</f>
        <v>257.10000000000002</v>
      </c>
      <c r="H520" s="122">
        <f t="shared" si="239"/>
        <v>2.8000000000000114</v>
      </c>
      <c r="I520" s="123">
        <f t="shared" si="240"/>
        <v>1.1010617381046053</v>
      </c>
      <c r="J520" s="124">
        <v>0</v>
      </c>
      <c r="K520" s="120" t="str">
        <f>CONCATENATE(D850,D520, " Curncy")</f>
        <v>EURGBp Curncy</v>
      </c>
      <c r="L520" s="120">
        <f>IF(D520 = D850,1,_xll.BDP(K520,$L$11))</f>
        <v>1</v>
      </c>
      <c r="M520" s="288">
        <f>IF(D520 = D850,1,_xll.BDP(K520,$M$11)*L520)</f>
        <v>0.90110000000000001</v>
      </c>
      <c r="N520" s="126">
        <f t="shared" si="241"/>
        <v>0</v>
      </c>
      <c r="O520" s="127">
        <f>N520 / AA773</f>
        <v>0</v>
      </c>
      <c r="P520" s="301">
        <f>N520 / AA850</f>
        <v>0</v>
      </c>
      <c r="Q520" s="128">
        <f t="shared" si="242"/>
        <v>0</v>
      </c>
      <c r="R520" s="129">
        <f>Q520 / AA773*100</f>
        <v>0</v>
      </c>
      <c r="S520" s="312">
        <f>Q520 / AA850*100</f>
        <v>0</v>
      </c>
      <c r="T520" s="129">
        <f t="shared" si="243"/>
        <v>0</v>
      </c>
      <c r="U520" s="312">
        <f t="shared" si="244"/>
        <v>0</v>
      </c>
      <c r="V520" s="120">
        <f t="shared" si="245"/>
        <v>0.01</v>
      </c>
      <c r="W520" s="120">
        <v>0</v>
      </c>
      <c r="X520" s="120">
        <v>1</v>
      </c>
      <c r="Y520" s="127">
        <f t="shared" si="246"/>
        <v>0</v>
      </c>
      <c r="Z520" s="127">
        <f t="shared" si="247"/>
        <v>0</v>
      </c>
      <c r="AA520" s="74"/>
      <c r="AB520" s="130">
        <f>_xll.BDH(C520,$AB$11,$D$1,$D$1)</f>
        <v>265.2</v>
      </c>
      <c r="AC520" s="130">
        <f t="shared" si="248"/>
        <v>-10.899999999999977</v>
      </c>
      <c r="AD520" s="177">
        <f t="shared" si="249"/>
        <v>-4.1101055806938076</v>
      </c>
      <c r="AE520" s="132">
        <v>0</v>
      </c>
      <c r="AF520" s="133">
        <f>IF(D520 = D850,1,_xll.BDP(K520,$AF$11)*L520)</f>
        <v>0.89554</v>
      </c>
      <c r="AG520" s="134">
        <f>AC520*AE520*V520/AF520 / AI773</f>
        <v>0</v>
      </c>
      <c r="AH520" s="328">
        <f>AC520*AE520*V520/AF520 / AI850</f>
        <v>0</v>
      </c>
      <c r="AI520" s="77"/>
      <c r="AJ520" s="73"/>
      <c r="AK520" s="65"/>
    </row>
    <row r="521" spans="1:37" s="30" customFormat="1" ht="12" customHeight="1" x14ac:dyDescent="0.2">
      <c r="B521" s="120">
        <v>2201</v>
      </c>
      <c r="C521" s="120" t="s">
        <v>1172</v>
      </c>
      <c r="D521" s="120" t="str">
        <f>_xll.BDP(C521,$D$11)</f>
        <v>GBp</v>
      </c>
      <c r="E521" s="120" t="s">
        <v>1291</v>
      </c>
      <c r="F521" s="121">
        <f>_xll.BDP(C521,$F$11)</f>
        <v>59.3</v>
      </c>
      <c r="G521" s="121">
        <f>_xll.BDP(C521,$G$11)</f>
        <v>59.34</v>
      </c>
      <c r="H521" s="122">
        <f t="shared" si="239"/>
        <v>4.0000000000006253E-2</v>
      </c>
      <c r="I521" s="123">
        <f t="shared" si="240"/>
        <v>6.7453625632388284E-2</v>
      </c>
      <c r="J521" s="124">
        <v>0</v>
      </c>
      <c r="K521" s="120" t="str">
        <f>CONCATENATE(D850,D521, " Curncy")</f>
        <v>EURGBp Curncy</v>
      </c>
      <c r="L521" s="120">
        <f>IF(D521 = D850,1,_xll.BDP(K521,$L$11))</f>
        <v>1</v>
      </c>
      <c r="M521" s="288">
        <f>IF(D521 = D850,1,_xll.BDP(K521,$M$11)*L521)</f>
        <v>0.90110000000000001</v>
      </c>
      <c r="N521" s="126">
        <f t="shared" si="241"/>
        <v>0</v>
      </c>
      <c r="O521" s="127">
        <f>N521 / AA773</f>
        <v>0</v>
      </c>
      <c r="P521" s="301">
        <f>N521 / AA850</f>
        <v>0</v>
      </c>
      <c r="Q521" s="128">
        <f t="shared" si="242"/>
        <v>0</v>
      </c>
      <c r="R521" s="129">
        <f>Q521 / AA773*100</f>
        <v>0</v>
      </c>
      <c r="S521" s="312">
        <f>Q521 / AA850*100</f>
        <v>0</v>
      </c>
      <c r="T521" s="129">
        <f t="shared" si="243"/>
        <v>0</v>
      </c>
      <c r="U521" s="312">
        <f t="shared" si="244"/>
        <v>0</v>
      </c>
      <c r="V521" s="120">
        <f t="shared" si="245"/>
        <v>0.01</v>
      </c>
      <c r="W521" s="120">
        <v>0</v>
      </c>
      <c r="X521" s="120">
        <v>1</v>
      </c>
      <c r="Y521" s="127">
        <f t="shared" si="246"/>
        <v>0</v>
      </c>
      <c r="Z521" s="127">
        <f t="shared" si="247"/>
        <v>0</v>
      </c>
      <c r="AA521" s="74"/>
      <c r="AB521" s="130">
        <f>_xll.BDH(C521,$AB$11,$D$1,$D$1)</f>
        <v>61.38</v>
      </c>
      <c r="AC521" s="130">
        <f t="shared" si="248"/>
        <v>-2.0800000000000054</v>
      </c>
      <c r="AD521" s="177">
        <f t="shared" si="249"/>
        <v>-3.3887259693711389</v>
      </c>
      <c r="AE521" s="132">
        <v>0</v>
      </c>
      <c r="AF521" s="133">
        <f>IF(D521 = D850,1,_xll.BDP(K521,$AF$11)*L521)</f>
        <v>0.89554</v>
      </c>
      <c r="AG521" s="134">
        <f>AC521*AE521*V521/AF521 / AI773</f>
        <v>0</v>
      </c>
      <c r="AH521" s="328">
        <f>AC521*AE521*V521/AF521 / AI850</f>
        <v>0</v>
      </c>
      <c r="AI521" s="77"/>
      <c r="AJ521" s="73"/>
      <c r="AK521" s="65"/>
    </row>
    <row r="522" spans="1:37" s="30" customFormat="1" ht="12" customHeight="1" x14ac:dyDescent="0.2">
      <c r="B522" s="120">
        <v>10193</v>
      </c>
      <c r="C522" s="120" t="s">
        <v>1173</v>
      </c>
      <c r="D522" s="120" t="str">
        <f>_xll.BDP(C522,$D$11)</f>
        <v>GBp</v>
      </c>
      <c r="E522" s="120" t="s">
        <v>1292</v>
      </c>
      <c r="F522" s="121">
        <f>_xll.BDP(C522,$F$11)</f>
        <v>4624</v>
      </c>
      <c r="G522" s="121">
        <f>_xll.BDP(C522,$G$11)</f>
        <v>4681</v>
      </c>
      <c r="H522" s="122">
        <f t="shared" si="239"/>
        <v>57</v>
      </c>
      <c r="I522" s="123">
        <f t="shared" si="240"/>
        <v>1.2326989619377162</v>
      </c>
      <c r="J522" s="124">
        <v>0</v>
      </c>
      <c r="K522" s="120" t="str">
        <f>CONCATENATE(D850,D522, " Curncy")</f>
        <v>EURGBp Curncy</v>
      </c>
      <c r="L522" s="120">
        <f>IF(D522 = D850,1,_xll.BDP(K522,$L$11))</f>
        <v>1</v>
      </c>
      <c r="M522" s="288">
        <f>IF(D522 = D850,1,_xll.BDP(K522,$M$11)*L522)</f>
        <v>0.90110000000000001</v>
      </c>
      <c r="N522" s="126">
        <f t="shared" si="241"/>
        <v>0</v>
      </c>
      <c r="O522" s="127">
        <f>N522 / AA773</f>
        <v>0</v>
      </c>
      <c r="P522" s="301">
        <f>N522 / AA850</f>
        <v>0</v>
      </c>
      <c r="Q522" s="128">
        <f t="shared" si="242"/>
        <v>0</v>
      </c>
      <c r="R522" s="129">
        <f>Q522 / AA773*100</f>
        <v>0</v>
      </c>
      <c r="S522" s="312">
        <f>Q522 / AA850*100</f>
        <v>0</v>
      </c>
      <c r="T522" s="129">
        <f t="shared" si="243"/>
        <v>0</v>
      </c>
      <c r="U522" s="312">
        <f t="shared" si="244"/>
        <v>0</v>
      </c>
      <c r="V522" s="120">
        <f t="shared" si="245"/>
        <v>0.01</v>
      </c>
      <c r="W522" s="120">
        <v>0</v>
      </c>
      <c r="X522" s="120">
        <v>1</v>
      </c>
      <c r="Y522" s="127">
        <f t="shared" si="246"/>
        <v>0</v>
      </c>
      <c r="Z522" s="127">
        <f t="shared" si="247"/>
        <v>0</v>
      </c>
      <c r="AA522" s="74"/>
      <c r="AB522" s="130">
        <f>_xll.BDH(C522,$AB$11,$D$1,$D$1)</f>
        <v>4490</v>
      </c>
      <c r="AC522" s="130">
        <f t="shared" si="248"/>
        <v>134</v>
      </c>
      <c r="AD522" s="177">
        <f t="shared" si="249"/>
        <v>2.9844097995545655</v>
      </c>
      <c r="AE522" s="132">
        <v>0</v>
      </c>
      <c r="AF522" s="133">
        <f>IF(D522 = D850,1,_xll.BDP(K522,$AF$11)*L522)</f>
        <v>0.89554</v>
      </c>
      <c r="AG522" s="134">
        <f>AC522*AE522*V522/AF522 / AI773</f>
        <v>0</v>
      </c>
      <c r="AH522" s="328">
        <f>AC522*AE522*V522/AF522 / AI850</f>
        <v>0</v>
      </c>
      <c r="AI522" s="77"/>
      <c r="AJ522" s="73"/>
      <c r="AK522" s="65"/>
    </row>
    <row r="523" spans="1:37" s="30" customFormat="1" ht="12" customHeight="1" x14ac:dyDescent="0.2">
      <c r="B523" s="120">
        <v>6288</v>
      </c>
      <c r="C523" s="120" t="s">
        <v>1174</v>
      </c>
      <c r="D523" s="120" t="str">
        <f>_xll.BDP(C523,$D$11)</f>
        <v>GBp</v>
      </c>
      <c r="E523" s="120" t="s">
        <v>1293</v>
      </c>
      <c r="F523" s="121">
        <f>_xll.BDP(C523,$F$11)</f>
        <v>41.5</v>
      </c>
      <c r="G523" s="121">
        <f>_xll.BDP(C523,$G$11)</f>
        <v>40.840000000000003</v>
      </c>
      <c r="H523" s="122">
        <f t="shared" si="239"/>
        <v>-0.65999999999999659</v>
      </c>
      <c r="I523" s="123">
        <f t="shared" si="240"/>
        <v>-1.5903614457831241</v>
      </c>
      <c r="J523" s="124">
        <v>0</v>
      </c>
      <c r="K523" s="120" t="str">
        <f>CONCATENATE(D850,D523, " Curncy")</f>
        <v>EURGBp Curncy</v>
      </c>
      <c r="L523" s="120">
        <f>IF(D523 = D850,1,_xll.BDP(K523,$L$11))</f>
        <v>1</v>
      </c>
      <c r="M523" s="288">
        <f>IF(D523 = D850,1,_xll.BDP(K523,$M$11)*L523)</f>
        <v>0.90110000000000001</v>
      </c>
      <c r="N523" s="126">
        <f t="shared" si="241"/>
        <v>0</v>
      </c>
      <c r="O523" s="127">
        <f>N523 / AA773</f>
        <v>0</v>
      </c>
      <c r="P523" s="301">
        <f>N523 / AA850</f>
        <v>0</v>
      </c>
      <c r="Q523" s="128">
        <f t="shared" si="242"/>
        <v>0</v>
      </c>
      <c r="R523" s="129">
        <f>Q523 / AA773*100</f>
        <v>0</v>
      </c>
      <c r="S523" s="312">
        <f>Q523 / AA850*100</f>
        <v>0</v>
      </c>
      <c r="T523" s="129">
        <f t="shared" si="243"/>
        <v>0</v>
      </c>
      <c r="U523" s="312">
        <f t="shared" si="244"/>
        <v>0</v>
      </c>
      <c r="V523" s="120">
        <f t="shared" si="245"/>
        <v>0.01</v>
      </c>
      <c r="W523" s="120">
        <v>0</v>
      </c>
      <c r="X523" s="120">
        <v>1</v>
      </c>
      <c r="Y523" s="127">
        <f t="shared" si="246"/>
        <v>0</v>
      </c>
      <c r="Z523" s="127">
        <f t="shared" si="247"/>
        <v>0</v>
      </c>
      <c r="AA523" s="74"/>
      <c r="AB523" s="130">
        <f>_xll.BDH(C523,$AB$11,$D$1,$D$1)</f>
        <v>41.5</v>
      </c>
      <c r="AC523" s="130">
        <f t="shared" si="248"/>
        <v>0</v>
      </c>
      <c r="AD523" s="177">
        <f t="shared" si="249"/>
        <v>0</v>
      </c>
      <c r="AE523" s="132">
        <v>0</v>
      </c>
      <c r="AF523" s="133">
        <f>IF(D523 = D850,1,_xll.BDP(K523,$AF$11)*L523)</f>
        <v>0.89554</v>
      </c>
      <c r="AG523" s="134">
        <f>AC523*AE523*V523/AF523 / AI773</f>
        <v>0</v>
      </c>
      <c r="AH523" s="328">
        <f>AC523*AE523*V523/AF523 / AI850</f>
        <v>0</v>
      </c>
      <c r="AI523" s="77"/>
      <c r="AJ523" s="73"/>
      <c r="AK523" s="65"/>
    </row>
    <row r="524" spans="1:37" s="30" customFormat="1" ht="12" customHeight="1" x14ac:dyDescent="0.2">
      <c r="B524" s="120">
        <v>11</v>
      </c>
      <c r="C524" s="120" t="s">
        <v>95</v>
      </c>
      <c r="D524" s="120" t="str">
        <f>_xll.BDP(C524,$D$11)</f>
        <v>GBp</v>
      </c>
      <c r="E524" s="120" t="s">
        <v>479</v>
      </c>
      <c r="F524" s="121">
        <f>_xll.BDP(C524,$F$11)</f>
        <v>105.6</v>
      </c>
      <c r="G524" s="121">
        <f>_xll.BDP(C524,$G$11)</f>
        <v>105.6</v>
      </c>
      <c r="H524" s="122">
        <f t="shared" si="239"/>
        <v>0</v>
      </c>
      <c r="I524" s="123">
        <f t="shared" si="240"/>
        <v>0</v>
      </c>
      <c r="J524" s="124">
        <v>-799406</v>
      </c>
      <c r="K524" s="120" t="str">
        <f>CONCATENATE(D850,D524, " Curncy")</f>
        <v>EURGBp Curncy</v>
      </c>
      <c r="L524" s="120">
        <f>IF(D524 = D850,1,_xll.BDP(K524,$L$11))</f>
        <v>1</v>
      </c>
      <c r="M524" s="288">
        <f>IF(D524 = D850,1,_xll.BDP(K524,$M$11)*L524)</f>
        <v>0.90110000000000001</v>
      </c>
      <c r="N524" s="126">
        <f t="shared" si="241"/>
        <v>0</v>
      </c>
      <c r="O524" s="127">
        <f>N524 / AA773</f>
        <v>0</v>
      </c>
      <c r="P524" s="301">
        <f>N524 / AA850</f>
        <v>0</v>
      </c>
      <c r="Q524" s="128">
        <f t="shared" si="242"/>
        <v>-936824.69870158681</v>
      </c>
      <c r="R524" s="129">
        <f>Q524 / AA773*100</f>
        <v>-0.4924806747551384</v>
      </c>
      <c r="S524" s="312">
        <f>Q524 / AA850*100</f>
        <v>-0.45620142909775396</v>
      </c>
      <c r="T524" s="129">
        <f t="shared" si="243"/>
        <v>-0.4924806747551384</v>
      </c>
      <c r="U524" s="312">
        <f t="shared" si="244"/>
        <v>0</v>
      </c>
      <c r="V524" s="120">
        <f t="shared" si="245"/>
        <v>0.01</v>
      </c>
      <c r="W524" s="120">
        <v>0</v>
      </c>
      <c r="X524" s="120">
        <v>1</v>
      </c>
      <c r="Y524" s="127">
        <f t="shared" si="246"/>
        <v>0</v>
      </c>
      <c r="Z524" s="127">
        <f t="shared" si="247"/>
        <v>0</v>
      </c>
      <c r="AA524" s="74"/>
      <c r="AB524" s="130">
        <f>_xll.BDH(C524,$AB$11,$D$1,$D$1)</f>
        <v>106.2</v>
      </c>
      <c r="AC524" s="130">
        <f t="shared" si="248"/>
        <v>-0.60000000000000853</v>
      </c>
      <c r="AD524" s="177">
        <f t="shared" si="249"/>
        <v>-0.56497175141243738</v>
      </c>
      <c r="AE524" s="132">
        <v>-799406</v>
      </c>
      <c r="AF524" s="133">
        <f>IF(D524 = D850,1,_xll.BDP(K524,$AF$11)*L524)</f>
        <v>0.89554</v>
      </c>
      <c r="AG524" s="134">
        <f>AC524*AE524*V524/AF524 / AI773</f>
        <v>2.8194105275943441E-5</v>
      </c>
      <c r="AH524" s="328">
        <f>AC524*AE524*V524/AF524 / AI850</f>
        <v>2.6116180209963267E-5</v>
      </c>
      <c r="AI524" s="77"/>
      <c r="AJ524" s="73"/>
      <c r="AK524" s="65"/>
    </row>
    <row r="525" spans="1:37" s="30" customFormat="1" ht="12" customHeight="1" x14ac:dyDescent="0.2">
      <c r="B525" s="120">
        <v>3260</v>
      </c>
      <c r="C525" s="120" t="s">
        <v>94</v>
      </c>
      <c r="D525" s="120" t="str">
        <f>_xll.BDP(C525,$D$11)</f>
        <v>GBp</v>
      </c>
      <c r="E525" s="120" t="s">
        <v>480</v>
      </c>
      <c r="F525" s="121">
        <f>_xll.BDP(C525,$F$11)</f>
        <v>171.8</v>
      </c>
      <c r="G525" s="121">
        <f>_xll.BDP(C525,$G$11)</f>
        <v>173.6</v>
      </c>
      <c r="H525" s="122">
        <f t="shared" si="239"/>
        <v>1.7999999999999829</v>
      </c>
      <c r="I525" s="123">
        <f t="shared" si="240"/>
        <v>1.0477299185098852</v>
      </c>
      <c r="J525" s="124">
        <v>2340870</v>
      </c>
      <c r="K525" s="120" t="str">
        <f>CONCATENATE(D850,D525, " Curncy")</f>
        <v>EURGBp Curncy</v>
      </c>
      <c r="L525" s="120">
        <f>IF(D525 = D850,1,_xll.BDP(K525,$L$11))</f>
        <v>1</v>
      </c>
      <c r="M525" s="288">
        <f>IF(D525 = D850,1,_xll.BDP(K525,$M$11)*L525)</f>
        <v>0.90110000000000001</v>
      </c>
      <c r="N525" s="126">
        <f t="shared" si="241"/>
        <v>46760.248585062262</v>
      </c>
      <c r="O525" s="127">
        <f>N525 / AA773</f>
        <v>2.458145991112997E-4</v>
      </c>
      <c r="P525" s="301">
        <f>N525 / AA850</f>
        <v>2.277063388597389E-4</v>
      </c>
      <c r="Q525" s="128">
        <f t="shared" si="242"/>
        <v>4509766.1968704918</v>
      </c>
      <c r="R525" s="129">
        <f>Q525 / AA773*100</f>
        <v>2.3707452447623352</v>
      </c>
      <c r="S525" s="312">
        <f>Q525 / AA850*100</f>
        <v>2.1961011347806139</v>
      </c>
      <c r="T525" s="129">
        <f t="shared" si="243"/>
        <v>0</v>
      </c>
      <c r="U525" s="312">
        <f t="shared" si="244"/>
        <v>2.3707452447623352</v>
      </c>
      <c r="V525" s="120">
        <f t="shared" si="245"/>
        <v>0.01</v>
      </c>
      <c r="W525" s="120">
        <v>0</v>
      </c>
      <c r="X525" s="120">
        <v>1</v>
      </c>
      <c r="Y525" s="127">
        <f t="shared" si="246"/>
        <v>0</v>
      </c>
      <c r="Z525" s="127">
        <f t="shared" si="247"/>
        <v>2.458145991112997E-4</v>
      </c>
      <c r="AA525" s="74"/>
      <c r="AB525" s="130">
        <f>_xll.BDH(C525,$AB$11,$D$1,$D$1)</f>
        <v>171.5</v>
      </c>
      <c r="AC525" s="130">
        <f t="shared" si="248"/>
        <v>0.30000000000001137</v>
      </c>
      <c r="AD525" s="177">
        <f t="shared" si="249"/>
        <v>0.17492711370263053</v>
      </c>
      <c r="AE525" s="132">
        <v>2340870</v>
      </c>
      <c r="AF525" s="133">
        <f>IF(D525 = D850,1,_xll.BDP(K525,$AF$11)*L525)</f>
        <v>0.89554</v>
      </c>
      <c r="AG525" s="134">
        <f>AC525*AE525*V525/AF525 / AI773</f>
        <v>4.1279859806718548E-5</v>
      </c>
      <c r="AH525" s="328">
        <f>AC525*AE525*V525/AF525 / AI850</f>
        <v>3.8237505577952984E-5</v>
      </c>
      <c r="AI525" s="77"/>
      <c r="AJ525" s="73"/>
      <c r="AK525" s="65"/>
    </row>
    <row r="526" spans="1:37" s="30" customFormat="1" ht="12" customHeight="1" x14ac:dyDescent="0.2">
      <c r="B526" s="120">
        <v>6360</v>
      </c>
      <c r="C526" s="120" t="s">
        <v>1175</v>
      </c>
      <c r="D526" s="120" t="str">
        <f>_xll.BDP(C526,$D$11)</f>
        <v>GBp</v>
      </c>
      <c r="E526" s="120" t="s">
        <v>1294</v>
      </c>
      <c r="F526" s="121">
        <f>_xll.BDP(C526,$F$11)</f>
        <v>301.60000000000002</v>
      </c>
      <c r="G526" s="121">
        <f>_xll.BDP(C526,$G$11)</f>
        <v>304.8</v>
      </c>
      <c r="H526" s="122">
        <f t="shared" si="239"/>
        <v>3.1999999999999886</v>
      </c>
      <c r="I526" s="123">
        <f t="shared" si="240"/>
        <v>1.0610079575596778</v>
      </c>
      <c r="J526" s="124">
        <v>0</v>
      </c>
      <c r="K526" s="120" t="str">
        <f>CONCATENATE(D850,D526, " Curncy")</f>
        <v>EURGBp Curncy</v>
      </c>
      <c r="L526" s="120">
        <f>IF(D526 = D850,1,_xll.BDP(K526,$L$11))</f>
        <v>1</v>
      </c>
      <c r="M526" s="288">
        <f>IF(D526 = D850,1,_xll.BDP(K526,$M$11)*L526)</f>
        <v>0.90110000000000001</v>
      </c>
      <c r="N526" s="126">
        <f t="shared" si="241"/>
        <v>0</v>
      </c>
      <c r="O526" s="127">
        <f>N526 / AA773</f>
        <v>0</v>
      </c>
      <c r="P526" s="301">
        <f>N526 / AA850</f>
        <v>0</v>
      </c>
      <c r="Q526" s="128">
        <f t="shared" si="242"/>
        <v>0</v>
      </c>
      <c r="R526" s="129">
        <f>Q526 / AA773*100</f>
        <v>0</v>
      </c>
      <c r="S526" s="312">
        <f>Q526 / AA850*100</f>
        <v>0</v>
      </c>
      <c r="T526" s="129">
        <f t="shared" si="243"/>
        <v>0</v>
      </c>
      <c r="U526" s="312">
        <f t="shared" si="244"/>
        <v>0</v>
      </c>
      <c r="V526" s="120">
        <f t="shared" si="245"/>
        <v>0.01</v>
      </c>
      <c r="W526" s="120">
        <v>0</v>
      </c>
      <c r="X526" s="120">
        <v>1</v>
      </c>
      <c r="Y526" s="127">
        <f t="shared" si="246"/>
        <v>0</v>
      </c>
      <c r="Z526" s="127">
        <f t="shared" si="247"/>
        <v>0</v>
      </c>
      <c r="AA526" s="74"/>
      <c r="AB526" s="130">
        <f>_xll.BDH(C526,$AB$11,$D$1,$D$1)</f>
        <v>298.3</v>
      </c>
      <c r="AC526" s="130">
        <f t="shared" si="248"/>
        <v>3.3000000000000114</v>
      </c>
      <c r="AD526" s="177">
        <f t="shared" si="249"/>
        <v>1.1062688568555183</v>
      </c>
      <c r="AE526" s="132">
        <v>0</v>
      </c>
      <c r="AF526" s="133">
        <f>IF(D526 = D850,1,_xll.BDP(K526,$AF$11)*L526)</f>
        <v>0.89554</v>
      </c>
      <c r="AG526" s="134">
        <f>AC526*AE526*V526/AF526 / AI773</f>
        <v>0</v>
      </c>
      <c r="AH526" s="328">
        <f>AC526*AE526*V526/AF526 / AI850</f>
        <v>0</v>
      </c>
      <c r="AI526" s="77"/>
      <c r="AJ526" s="73"/>
      <c r="AK526" s="65"/>
    </row>
    <row r="527" spans="1:37" s="30" customFormat="1" ht="12" customHeight="1" x14ac:dyDescent="0.2">
      <c r="B527" s="120">
        <v>6244</v>
      </c>
      <c r="C527" s="120" t="s">
        <v>1176</v>
      </c>
      <c r="D527" s="120" t="str">
        <f>_xll.BDP(C527,$D$11)</f>
        <v>GBp</v>
      </c>
      <c r="E527" s="120" t="s">
        <v>1382</v>
      </c>
      <c r="F527" s="121">
        <f>_xll.BDP(C527,$F$11)</f>
        <v>222.9</v>
      </c>
      <c r="G527" s="121">
        <f>_xll.BDP(C527,$G$11)</f>
        <v>224.2</v>
      </c>
      <c r="H527" s="122">
        <f t="shared" si="239"/>
        <v>1.2999999999999829</v>
      </c>
      <c r="I527" s="123">
        <f t="shared" si="240"/>
        <v>0.58322117541497664</v>
      </c>
      <c r="J527" s="124">
        <v>0</v>
      </c>
      <c r="K527" s="120" t="str">
        <f>CONCATENATE(D850,D527, " Curncy")</f>
        <v>EURGBp Curncy</v>
      </c>
      <c r="L527" s="120">
        <f>IF(D527 = D850,1,_xll.BDP(K527,$L$11))</f>
        <v>1</v>
      </c>
      <c r="M527" s="288">
        <f>IF(D527 = D850,1,_xll.BDP(K527,$M$11)*L527)</f>
        <v>0.90110000000000001</v>
      </c>
      <c r="N527" s="126">
        <f t="shared" si="241"/>
        <v>0</v>
      </c>
      <c r="O527" s="127">
        <f>N527 / AA773</f>
        <v>0</v>
      </c>
      <c r="P527" s="301">
        <f>N527 / AA850</f>
        <v>0</v>
      </c>
      <c r="Q527" s="128">
        <f t="shared" si="242"/>
        <v>0</v>
      </c>
      <c r="R527" s="129">
        <f>Q527 / AA773*100</f>
        <v>0</v>
      </c>
      <c r="S527" s="312">
        <f>Q527 / AA850*100</f>
        <v>0</v>
      </c>
      <c r="T527" s="129">
        <f t="shared" si="243"/>
        <v>0</v>
      </c>
      <c r="U527" s="312">
        <f t="shared" si="244"/>
        <v>0</v>
      </c>
      <c r="V527" s="120">
        <f t="shared" si="245"/>
        <v>0.01</v>
      </c>
      <c r="W527" s="120">
        <v>0</v>
      </c>
      <c r="X527" s="120">
        <v>1</v>
      </c>
      <c r="Y527" s="127">
        <f t="shared" si="246"/>
        <v>0</v>
      </c>
      <c r="Z527" s="127">
        <f t="shared" si="247"/>
        <v>0</v>
      </c>
      <c r="AA527" s="74"/>
      <c r="AB527" s="130">
        <f>_xll.BDH(C527,$AB$11,$D$1,$D$1)</f>
        <v>216.8</v>
      </c>
      <c r="AC527" s="130">
        <f t="shared" si="248"/>
        <v>6.0999999999999943</v>
      </c>
      <c r="AD527" s="177">
        <f t="shared" si="249"/>
        <v>2.8136531365313626</v>
      </c>
      <c r="AE527" s="132">
        <v>0</v>
      </c>
      <c r="AF527" s="133">
        <f>IF(D527 = D850,1,_xll.BDP(K527,$AF$11)*L527)</f>
        <v>0.89554</v>
      </c>
      <c r="AG527" s="134">
        <f>AC527*AE527*V527/AF527 / AI773</f>
        <v>0</v>
      </c>
      <c r="AH527" s="328">
        <f>AC527*AE527*V527/AF527 / AI850</f>
        <v>0</v>
      </c>
      <c r="AI527" s="77"/>
      <c r="AJ527" s="73"/>
      <c r="AK527" s="65"/>
    </row>
    <row r="528" spans="1:37" s="30" customFormat="1" ht="12" customHeight="1" x14ac:dyDescent="0.2">
      <c r="A528" s="120"/>
      <c r="B528" s="120">
        <v>24540</v>
      </c>
      <c r="C528" s="120" t="s">
        <v>1399</v>
      </c>
      <c r="D528" s="120" t="str">
        <f>_xll.BDP(C528,$D$11)</f>
        <v>GBp</v>
      </c>
      <c r="E528" s="120" t="s">
        <v>1400</v>
      </c>
      <c r="F528" s="121">
        <f>_xll.BDP(C528,$F$11)</f>
        <v>2784</v>
      </c>
      <c r="G528" s="121">
        <f>_xll.BDP(C528,$G$11)</f>
        <v>2768</v>
      </c>
      <c r="H528" s="122">
        <f t="shared" si="239"/>
        <v>-16</v>
      </c>
      <c r="I528" s="123">
        <f t="shared" si="240"/>
        <v>-0.57471264367816088</v>
      </c>
      <c r="J528" s="124">
        <v>-362220</v>
      </c>
      <c r="K528" s="120" t="str">
        <f>CONCATENATE(D850,D528, " Curncy")</f>
        <v>EURGBp Curncy</v>
      </c>
      <c r="L528" s="120">
        <f>IF(D528 = D850,1,_xll.BDP(K528,$L$11))</f>
        <v>1</v>
      </c>
      <c r="M528" s="288">
        <f>IF(D528 = D850,1,_xll.BDP(K528,$M$11)*L528)</f>
        <v>0.90110000000000001</v>
      </c>
      <c r="N528" s="126">
        <f t="shared" si="241"/>
        <v>64316.058151148602</v>
      </c>
      <c r="O528" s="127">
        <f>N528 / AA773</f>
        <v>3.3810397782817051E-4</v>
      </c>
      <c r="P528" s="301">
        <f>N528 / AA850</f>
        <v>3.1319709742019146E-4</v>
      </c>
      <c r="Q528" s="128">
        <f t="shared" si="242"/>
        <v>-11126678.060148707</v>
      </c>
      <c r="R528" s="129">
        <f>Q528 / AA773*100</f>
        <v>-5.8491988164273492</v>
      </c>
      <c r="S528" s="312">
        <f>Q528 / AA850*100</f>
        <v>-5.4183097853693116</v>
      </c>
      <c r="T528" s="129">
        <f t="shared" si="243"/>
        <v>-5.8491988164273492</v>
      </c>
      <c r="U528" s="312">
        <f t="shared" si="244"/>
        <v>0</v>
      </c>
      <c r="V528" s="120">
        <f t="shared" si="245"/>
        <v>0.01</v>
      </c>
      <c r="W528" s="120">
        <v>0</v>
      </c>
      <c r="X528" s="120">
        <v>1</v>
      </c>
      <c r="Y528" s="127">
        <f t="shared" si="246"/>
        <v>3.3810397782817051E-4</v>
      </c>
      <c r="Z528" s="127">
        <f t="shared" si="247"/>
        <v>0</v>
      </c>
      <c r="AA528" s="120"/>
      <c r="AB528" s="130">
        <f>_xll.BDH(C528,$AB$11,$D$1,$D$1)</f>
        <v>2972</v>
      </c>
      <c r="AC528" s="130">
        <f t="shared" si="248"/>
        <v>-188</v>
      </c>
      <c r="AD528" s="177">
        <f t="shared" si="249"/>
        <v>-6.3257065948855997</v>
      </c>
      <c r="AE528" s="132">
        <v>-362220</v>
      </c>
      <c r="AF528" s="133">
        <f>IF(D528 = D850,1,_xll.BDP(K528,$AF$11)*L528)</f>
        <v>0.89554</v>
      </c>
      <c r="AG528" s="134">
        <f>AC528*AE528*V528/AF528 / AI773</f>
        <v>4.0028557388314834E-3</v>
      </c>
      <c r="AH528" s="328">
        <f>AC528*AE528*V528/AF528 / AI850</f>
        <v>3.7078425013545866E-3</v>
      </c>
      <c r="AI528" s="135"/>
      <c r="AJ528" s="73"/>
      <c r="AK528" s="65"/>
    </row>
    <row r="529" spans="1:37" s="30" customFormat="1" ht="12" customHeight="1" x14ac:dyDescent="0.2">
      <c r="A529" s="120"/>
      <c r="B529" s="120">
        <v>6434</v>
      </c>
      <c r="C529" s="120" t="s">
        <v>1401</v>
      </c>
      <c r="D529" s="120" t="str">
        <f>_xll.BDP(C529,$D$11)</f>
        <v>GBp</v>
      </c>
      <c r="E529" s="120" t="s">
        <v>1402</v>
      </c>
      <c r="F529" s="121">
        <f>_xll.BDP(C529,$F$11)</f>
        <v>1305</v>
      </c>
      <c r="G529" s="121">
        <f>_xll.BDP(C529,$G$11)</f>
        <v>1321.5</v>
      </c>
      <c r="H529" s="122">
        <f t="shared" si="239"/>
        <v>16.5</v>
      </c>
      <c r="I529" s="123">
        <f t="shared" si="240"/>
        <v>1.264367816091954</v>
      </c>
      <c r="J529" s="124">
        <v>-276354</v>
      </c>
      <c r="K529" s="120" t="str">
        <f>CONCATENATE(D850,D529, " Curncy")</f>
        <v>EURGBp Curncy</v>
      </c>
      <c r="L529" s="120">
        <f>IF(D529 = D850,1,_xll.BDP(K529,$L$11))</f>
        <v>1</v>
      </c>
      <c r="M529" s="288">
        <f>IF(D529 = D850,1,_xll.BDP(K529,$M$11)*L529)</f>
        <v>0.90110000000000001</v>
      </c>
      <c r="N529" s="126">
        <f t="shared" si="241"/>
        <v>-50603.051825546558</v>
      </c>
      <c r="O529" s="127">
        <f>N529 / AA773</f>
        <v>-2.6601588474614579E-4</v>
      </c>
      <c r="P529" s="301">
        <f>N529 / AA850</f>
        <v>-2.4641946984870785E-4</v>
      </c>
      <c r="Q529" s="128">
        <f t="shared" si="242"/>
        <v>-4052844.4234824101</v>
      </c>
      <c r="R529" s="129">
        <f>Q529 / AA773*100</f>
        <v>-2.1305454041941312</v>
      </c>
      <c r="S529" s="312">
        <f>Q529 / AA850*100</f>
        <v>-1.9735959357882871</v>
      </c>
      <c r="T529" s="129">
        <f t="shared" si="243"/>
        <v>-2.1305454041941312</v>
      </c>
      <c r="U529" s="312">
        <f t="shared" si="244"/>
        <v>0</v>
      </c>
      <c r="V529" s="120">
        <f t="shared" si="245"/>
        <v>0.01</v>
      </c>
      <c r="W529" s="120">
        <v>0</v>
      </c>
      <c r="X529" s="120">
        <v>1</v>
      </c>
      <c r="Y529" s="127">
        <f t="shared" si="246"/>
        <v>0</v>
      </c>
      <c r="Z529" s="127">
        <f t="shared" si="247"/>
        <v>0</v>
      </c>
      <c r="AA529" s="120"/>
      <c r="AB529" s="130">
        <f>_xll.BDH(C529,$AB$11,$D$1,$D$1)</f>
        <v>1243</v>
      </c>
      <c r="AC529" s="130">
        <f t="shared" si="248"/>
        <v>62</v>
      </c>
      <c r="AD529" s="177">
        <f t="shared" si="249"/>
        <v>4.9879324215607399</v>
      </c>
      <c r="AE529" s="132">
        <v>-276354</v>
      </c>
      <c r="AF529" s="133">
        <f>IF(D529 = D850,1,_xll.BDP(K529,$AF$11)*L529)</f>
        <v>0.89554</v>
      </c>
      <c r="AG529" s="134">
        <f>AC529*AE529*V529/AF529 / AI773</f>
        <v>-1.0071568425066731E-3</v>
      </c>
      <c r="AH529" s="328">
        <f>AC529*AE529*V529/AF529 / AI850</f>
        <v>-9.3292868637491109E-4</v>
      </c>
      <c r="AI529" s="135"/>
      <c r="AJ529" s="73"/>
      <c r="AK529" s="65"/>
    </row>
    <row r="530" spans="1:37" s="30" customFormat="1" ht="12" customHeight="1" x14ac:dyDescent="0.2">
      <c r="B530" s="120">
        <v>10154</v>
      </c>
      <c r="C530" s="120" t="s">
        <v>1177</v>
      </c>
      <c r="D530" s="120" t="str">
        <f>_xll.BDP(C530,$D$11)</f>
        <v>GBp</v>
      </c>
      <c r="E530" s="120" t="s">
        <v>1295</v>
      </c>
      <c r="F530" s="121">
        <f>_xll.BDP(C530,$F$11)</f>
        <v>255</v>
      </c>
      <c r="G530" s="121">
        <f>_xll.BDP(C530,$G$11)</f>
        <v>261.39999999999998</v>
      </c>
      <c r="H530" s="122">
        <f t="shared" si="239"/>
        <v>6.3999999999999773</v>
      </c>
      <c r="I530" s="123">
        <f t="shared" si="240"/>
        <v>2.5098039215686185</v>
      </c>
      <c r="J530" s="124">
        <v>0</v>
      </c>
      <c r="K530" s="120" t="str">
        <f>CONCATENATE(D850,D530, " Curncy")</f>
        <v>EURGBp Curncy</v>
      </c>
      <c r="L530" s="120">
        <f>IF(D530 = D850,1,_xll.BDP(K530,$L$11))</f>
        <v>1</v>
      </c>
      <c r="M530" s="288">
        <f>IF(D530 = D850,1,_xll.BDP(K530,$M$11)*L530)</f>
        <v>0.90110000000000001</v>
      </c>
      <c r="N530" s="126">
        <f t="shared" si="241"/>
        <v>0</v>
      </c>
      <c r="O530" s="127">
        <f>N530 / AA773</f>
        <v>0</v>
      </c>
      <c r="P530" s="301">
        <f>N530 / AA850</f>
        <v>0</v>
      </c>
      <c r="Q530" s="128">
        <f t="shared" si="242"/>
        <v>0</v>
      </c>
      <c r="R530" s="129">
        <f>Q530 / AA773*100</f>
        <v>0</v>
      </c>
      <c r="S530" s="312">
        <f>Q530 / AA850*100</f>
        <v>0</v>
      </c>
      <c r="T530" s="129">
        <f t="shared" si="243"/>
        <v>0</v>
      </c>
      <c r="U530" s="312">
        <f t="shared" si="244"/>
        <v>0</v>
      </c>
      <c r="V530" s="120">
        <f t="shared" si="245"/>
        <v>0.01</v>
      </c>
      <c r="W530" s="120">
        <v>0</v>
      </c>
      <c r="X530" s="120">
        <v>1</v>
      </c>
      <c r="Y530" s="127">
        <f t="shared" si="246"/>
        <v>0</v>
      </c>
      <c r="Z530" s="127">
        <f t="shared" si="247"/>
        <v>0</v>
      </c>
      <c r="AA530" s="74"/>
      <c r="AB530" s="130">
        <f>_xll.BDH(C530,$AB$11,$D$1,$D$1)</f>
        <v>250.4</v>
      </c>
      <c r="AC530" s="130">
        <f t="shared" si="248"/>
        <v>4.5999999999999943</v>
      </c>
      <c r="AD530" s="177">
        <f t="shared" si="249"/>
        <v>1.8370607028753971</v>
      </c>
      <c r="AE530" s="132">
        <v>0</v>
      </c>
      <c r="AF530" s="133">
        <f>IF(D530 = D850,1,_xll.BDP(K530,$AF$11)*L530)</f>
        <v>0.89554</v>
      </c>
      <c r="AG530" s="134">
        <f>AC530*AE530*V530/AF530 / AI773</f>
        <v>0</v>
      </c>
      <c r="AH530" s="328">
        <f>AC530*AE530*V530/AF530 / AI850</f>
        <v>0</v>
      </c>
      <c r="AI530" s="77"/>
      <c r="AJ530" s="73"/>
      <c r="AK530" s="65"/>
    </row>
    <row r="531" spans="1:37" s="30" customFormat="1" ht="12" customHeight="1" x14ac:dyDescent="0.2">
      <c r="B531" s="120">
        <v>6505</v>
      </c>
      <c r="C531" s="120" t="s">
        <v>1179</v>
      </c>
      <c r="D531" s="120" t="str">
        <f>_xll.BDP(C531,$D$11)</f>
        <v>GBp</v>
      </c>
      <c r="E531" s="120" t="s">
        <v>1366</v>
      </c>
      <c r="F531" s="121">
        <f>_xll.BDP(C531,$F$11)</f>
        <v>26.95</v>
      </c>
      <c r="G531" s="121">
        <f>_xll.BDP(C531,$G$11)</f>
        <v>26.95</v>
      </c>
      <c r="H531" s="122">
        <f t="shared" si="239"/>
        <v>0</v>
      </c>
      <c r="I531" s="123">
        <f t="shared" si="240"/>
        <v>0</v>
      </c>
      <c r="J531" s="124">
        <v>0</v>
      </c>
      <c r="K531" s="120" t="str">
        <f>CONCATENATE(D850,D531, " Curncy")</f>
        <v>EURGBp Curncy</v>
      </c>
      <c r="L531" s="120">
        <f>IF(D531 = D850,1,_xll.BDP(K531,$L$11))</f>
        <v>1</v>
      </c>
      <c r="M531" s="288">
        <f>IF(D531 = D850,1,_xll.BDP(K531,$M$11)*L531)</f>
        <v>0.90110000000000001</v>
      </c>
      <c r="N531" s="126">
        <f t="shared" si="241"/>
        <v>0</v>
      </c>
      <c r="O531" s="127">
        <f>N531 / AA773</f>
        <v>0</v>
      </c>
      <c r="P531" s="301">
        <f>N531 / AA850</f>
        <v>0</v>
      </c>
      <c r="Q531" s="128">
        <f t="shared" si="242"/>
        <v>0</v>
      </c>
      <c r="R531" s="129">
        <f>Q531 / AA773*100</f>
        <v>0</v>
      </c>
      <c r="S531" s="312">
        <f>Q531 / AA850*100</f>
        <v>0</v>
      </c>
      <c r="T531" s="129">
        <f t="shared" si="243"/>
        <v>0</v>
      </c>
      <c r="U531" s="312">
        <f t="shared" si="244"/>
        <v>0</v>
      </c>
      <c r="V531" s="120">
        <f t="shared" si="245"/>
        <v>0.01</v>
      </c>
      <c r="W531" s="120">
        <v>0</v>
      </c>
      <c r="X531" s="120">
        <v>1</v>
      </c>
      <c r="Y531" s="127">
        <f t="shared" si="246"/>
        <v>0</v>
      </c>
      <c r="Z531" s="127">
        <f t="shared" si="247"/>
        <v>0</v>
      </c>
      <c r="AA531" s="74"/>
      <c r="AB531" s="130">
        <f>_xll.BDH(C531,$AB$11,$D$1,$D$1)</f>
        <v>26.85</v>
      </c>
      <c r="AC531" s="130">
        <f t="shared" si="248"/>
        <v>9.9999999999997868E-2</v>
      </c>
      <c r="AD531" s="177">
        <f t="shared" si="249"/>
        <v>0.37243947858472204</v>
      </c>
      <c r="AE531" s="132">
        <v>0</v>
      </c>
      <c r="AF531" s="133">
        <f>IF(D531 = D850,1,_xll.BDP(K531,$AF$11)*L531)</f>
        <v>0.89554</v>
      </c>
      <c r="AG531" s="134">
        <f>AC531*AE531*V531/AF531 / AI773</f>
        <v>0</v>
      </c>
      <c r="AH531" s="328">
        <f>AC531*AE531*V531/AF531 / AI850</f>
        <v>0</v>
      </c>
      <c r="AI531" s="77"/>
      <c r="AJ531" s="73"/>
      <c r="AK531" s="65"/>
    </row>
    <row r="532" spans="1:37" s="30" customFormat="1" ht="12" customHeight="1" x14ac:dyDescent="0.2">
      <c r="B532" s="120">
        <v>6010</v>
      </c>
      <c r="C532" s="120" t="s">
        <v>1180</v>
      </c>
      <c r="D532" s="120" t="str">
        <f>_xll.BDP(C532,$D$11)</f>
        <v>GBp</v>
      </c>
      <c r="E532" s="120" t="s">
        <v>1297</v>
      </c>
      <c r="F532" s="121">
        <f>_xll.BDP(C532,$F$11)</f>
        <v>810</v>
      </c>
      <c r="G532" s="121">
        <f>_xll.BDP(C532,$G$11)</f>
        <v>812.2</v>
      </c>
      <c r="H532" s="122">
        <f t="shared" si="239"/>
        <v>2.2000000000000455</v>
      </c>
      <c r="I532" s="123">
        <f t="shared" si="240"/>
        <v>0.27160493827161059</v>
      </c>
      <c r="J532" s="124">
        <v>0</v>
      </c>
      <c r="K532" s="120" t="str">
        <f>CONCATENATE(D850,D532, " Curncy")</f>
        <v>EURGBp Curncy</v>
      </c>
      <c r="L532" s="120">
        <f>IF(D532 = D850,1,_xll.BDP(K532,$L$11))</f>
        <v>1</v>
      </c>
      <c r="M532" s="288">
        <f>IF(D532 = D850,1,_xll.BDP(K532,$M$11)*L532)</f>
        <v>0.90110000000000001</v>
      </c>
      <c r="N532" s="126">
        <f t="shared" si="241"/>
        <v>0</v>
      </c>
      <c r="O532" s="127">
        <f>N532 / AA773</f>
        <v>0</v>
      </c>
      <c r="P532" s="301">
        <f>N532 / AA850</f>
        <v>0</v>
      </c>
      <c r="Q532" s="128">
        <f t="shared" si="242"/>
        <v>0</v>
      </c>
      <c r="R532" s="129">
        <f>Q532 / AA773*100</f>
        <v>0</v>
      </c>
      <c r="S532" s="312">
        <f>Q532 / AA850*100</f>
        <v>0</v>
      </c>
      <c r="T532" s="129">
        <f t="shared" si="243"/>
        <v>0</v>
      </c>
      <c r="U532" s="312">
        <f t="shared" si="244"/>
        <v>0</v>
      </c>
      <c r="V532" s="120">
        <f t="shared" si="245"/>
        <v>0.01</v>
      </c>
      <c r="W532" s="120">
        <v>0</v>
      </c>
      <c r="X532" s="120">
        <v>1</v>
      </c>
      <c r="Y532" s="127">
        <f t="shared" si="246"/>
        <v>0</v>
      </c>
      <c r="Z532" s="127">
        <f t="shared" si="247"/>
        <v>0</v>
      </c>
      <c r="AA532" s="74"/>
      <c r="AB532" s="130">
        <f>_xll.BDH(C532,$AB$11,$D$1,$D$1)</f>
        <v>816.4</v>
      </c>
      <c r="AC532" s="130">
        <f t="shared" si="248"/>
        <v>-6.3999999999999773</v>
      </c>
      <c r="AD532" s="177">
        <f t="shared" si="249"/>
        <v>-0.78392944634982575</v>
      </c>
      <c r="AE532" s="132">
        <v>0</v>
      </c>
      <c r="AF532" s="133">
        <f>IF(D532 = D850,1,_xll.BDP(K532,$AF$11)*L532)</f>
        <v>0.89554</v>
      </c>
      <c r="AG532" s="134">
        <f>AC532*AE532*V532/AF532 / AI773</f>
        <v>0</v>
      </c>
      <c r="AH532" s="328">
        <f>AC532*AE532*V532/AF532 / AI850</f>
        <v>0</v>
      </c>
      <c r="AI532" s="77"/>
      <c r="AJ532" s="73"/>
      <c r="AK532" s="65"/>
    </row>
    <row r="533" spans="1:37" s="30" customFormat="1" ht="12" customHeight="1" x14ac:dyDescent="0.2">
      <c r="B533" s="120">
        <v>3823</v>
      </c>
      <c r="C533" s="120" t="s">
        <v>1181</v>
      </c>
      <c r="D533" s="120" t="str">
        <f>_xll.BDP(C533,$D$11)</f>
        <v>GBp</v>
      </c>
      <c r="E533" s="120" t="s">
        <v>1298</v>
      </c>
      <c r="F533" s="121">
        <f>_xll.BDP(C533,$F$11)</f>
        <v>5500</v>
      </c>
      <c r="G533" s="121">
        <f>_xll.BDP(C533,$G$11)</f>
        <v>5580</v>
      </c>
      <c r="H533" s="122">
        <f t="shared" si="239"/>
        <v>80</v>
      </c>
      <c r="I533" s="123">
        <f t="shared" si="240"/>
        <v>1.4545454545454546</v>
      </c>
      <c r="J533" s="124">
        <v>0</v>
      </c>
      <c r="K533" s="120" t="str">
        <f>CONCATENATE(D850,D533, " Curncy")</f>
        <v>EURGBp Curncy</v>
      </c>
      <c r="L533" s="120">
        <f>IF(D533 = D850,1,_xll.BDP(K533,$L$11))</f>
        <v>1</v>
      </c>
      <c r="M533" s="288">
        <f>IF(D533 = D850,1,_xll.BDP(K533,$M$11)*L533)</f>
        <v>0.90110000000000001</v>
      </c>
      <c r="N533" s="126">
        <f t="shared" si="241"/>
        <v>0</v>
      </c>
      <c r="O533" s="127">
        <f>N533 / AA773</f>
        <v>0</v>
      </c>
      <c r="P533" s="301">
        <f>N533 / AA850</f>
        <v>0</v>
      </c>
      <c r="Q533" s="128">
        <f t="shared" si="242"/>
        <v>0</v>
      </c>
      <c r="R533" s="129">
        <f>Q533 / AA773*100</f>
        <v>0</v>
      </c>
      <c r="S533" s="312">
        <f>Q533 / AA850*100</f>
        <v>0</v>
      </c>
      <c r="T533" s="129">
        <f t="shared" si="243"/>
        <v>0</v>
      </c>
      <c r="U533" s="312">
        <f t="shared" si="244"/>
        <v>0</v>
      </c>
      <c r="V533" s="120">
        <f t="shared" si="245"/>
        <v>0.01</v>
      </c>
      <c r="W533" s="120">
        <v>0</v>
      </c>
      <c r="X533" s="120">
        <v>1</v>
      </c>
      <c r="Y533" s="127">
        <f t="shared" si="246"/>
        <v>0</v>
      </c>
      <c r="Z533" s="127">
        <f t="shared" si="247"/>
        <v>0</v>
      </c>
      <c r="AA533" s="74"/>
      <c r="AB533" s="130">
        <f>_xll.BDH(C533,$AB$11,$D$1,$D$1)</f>
        <v>5568</v>
      </c>
      <c r="AC533" s="130">
        <f t="shared" si="248"/>
        <v>-68</v>
      </c>
      <c r="AD533" s="177">
        <f t="shared" si="249"/>
        <v>-1.2212643678160919</v>
      </c>
      <c r="AE533" s="132">
        <v>0</v>
      </c>
      <c r="AF533" s="133">
        <f>IF(D533 = D850,1,_xll.BDP(K533,$AF$11)*L533)</f>
        <v>0.89554</v>
      </c>
      <c r="AG533" s="134">
        <f>AC533*AE533*V533/AF533 / AI773</f>
        <v>0</v>
      </c>
      <c r="AH533" s="328">
        <f>AC533*AE533*V533/AF533 / AI850</f>
        <v>0</v>
      </c>
      <c r="AI533" s="77"/>
      <c r="AJ533" s="73"/>
      <c r="AK533" s="65"/>
    </row>
    <row r="534" spans="1:37" s="30" customFormat="1" ht="12" customHeight="1" x14ac:dyDescent="0.2">
      <c r="B534" s="120">
        <v>3928</v>
      </c>
      <c r="C534" s="120" t="s">
        <v>1182</v>
      </c>
      <c r="D534" s="120" t="str">
        <f>_xll.BDP(C534,$D$11)</f>
        <v>GBp</v>
      </c>
      <c r="E534" s="120" t="s">
        <v>1299</v>
      </c>
      <c r="F534" s="121">
        <f>_xll.BDP(C534,$F$11)</f>
        <v>1072.5</v>
      </c>
      <c r="G534" s="121">
        <f>_xll.BDP(C534,$G$11)</f>
        <v>1084</v>
      </c>
      <c r="H534" s="122">
        <f t="shared" si="239"/>
        <v>11.5</v>
      </c>
      <c r="I534" s="123">
        <f t="shared" si="240"/>
        <v>1.0722610722610724</v>
      </c>
      <c r="J534" s="124">
        <v>0</v>
      </c>
      <c r="K534" s="120" t="str">
        <f>CONCATENATE(D850,D534, " Curncy")</f>
        <v>EURGBp Curncy</v>
      </c>
      <c r="L534" s="120">
        <f>IF(D534 = D850,1,_xll.BDP(K534,$L$11))</f>
        <v>1</v>
      </c>
      <c r="M534" s="288">
        <f>IF(D534 = D850,1,_xll.BDP(K534,$M$11)*L534)</f>
        <v>0.90110000000000001</v>
      </c>
      <c r="N534" s="126">
        <f t="shared" si="241"/>
        <v>0</v>
      </c>
      <c r="O534" s="127">
        <f>N534 / AA773</f>
        <v>0</v>
      </c>
      <c r="P534" s="301">
        <f>N534 / AA850</f>
        <v>0</v>
      </c>
      <c r="Q534" s="128">
        <f t="shared" si="242"/>
        <v>0</v>
      </c>
      <c r="R534" s="129">
        <f>Q534 / AA773*100</f>
        <v>0</v>
      </c>
      <c r="S534" s="312">
        <f>Q534 / AA850*100</f>
        <v>0</v>
      </c>
      <c r="T534" s="129">
        <f t="shared" si="243"/>
        <v>0</v>
      </c>
      <c r="U534" s="312">
        <f t="shared" si="244"/>
        <v>0</v>
      </c>
      <c r="V534" s="120">
        <f t="shared" si="245"/>
        <v>0.01</v>
      </c>
      <c r="W534" s="120">
        <v>0</v>
      </c>
      <c r="X534" s="120">
        <v>1</v>
      </c>
      <c r="Y534" s="127">
        <f t="shared" si="246"/>
        <v>0</v>
      </c>
      <c r="Z534" s="127">
        <f t="shared" si="247"/>
        <v>0</v>
      </c>
      <c r="AA534" s="74"/>
      <c r="AB534" s="130">
        <f>_xll.BDH(C534,$AB$11,$D$1,$D$1)</f>
        <v>1046</v>
      </c>
      <c r="AC534" s="130">
        <f t="shared" si="248"/>
        <v>26.5</v>
      </c>
      <c r="AD534" s="177">
        <f t="shared" si="249"/>
        <v>2.5334608030592736</v>
      </c>
      <c r="AE534" s="132">
        <v>0</v>
      </c>
      <c r="AF534" s="133">
        <f>IF(D534 = D850,1,_xll.BDP(K534,$AF$11)*L534)</f>
        <v>0.89554</v>
      </c>
      <c r="AG534" s="134">
        <f>AC534*AE534*V534/AF534 / AI773</f>
        <v>0</v>
      </c>
      <c r="AH534" s="328">
        <f>AC534*AE534*V534/AF534 / AI850</f>
        <v>0</v>
      </c>
      <c r="AI534" s="77"/>
      <c r="AJ534" s="73"/>
      <c r="AK534" s="65"/>
    </row>
    <row r="535" spans="1:37" s="30" customFormat="1" ht="12" customHeight="1" x14ac:dyDescent="0.2">
      <c r="B535" s="120">
        <v>21052</v>
      </c>
      <c r="C535" s="120" t="s">
        <v>519</v>
      </c>
      <c r="D535" s="120" t="str">
        <f>_xll.BDP(C535,$D$11)</f>
        <v>USD</v>
      </c>
      <c r="E535" s="120" t="s">
        <v>541</v>
      </c>
      <c r="F535" s="121">
        <f>_xll.BDP(C535,$F$11)</f>
        <v>17.7</v>
      </c>
      <c r="G535" s="121">
        <f>_xll.BDP(C535,$G$11)</f>
        <v>17.7</v>
      </c>
      <c r="H535" s="122">
        <f t="shared" si="239"/>
        <v>0</v>
      </c>
      <c r="I535" s="123">
        <f t="shared" si="240"/>
        <v>0</v>
      </c>
      <c r="J535" s="124">
        <v>0</v>
      </c>
      <c r="K535" s="120" t="str">
        <f>CONCATENATE(D850,D535, " Curncy")</f>
        <v>EURUSD Curncy</v>
      </c>
      <c r="L535" s="120">
        <f>IF(D535 = D850,1,_xll.BDP(K535,$L$11))</f>
        <v>1</v>
      </c>
      <c r="M535" s="288">
        <f>IF(D535 = D850,1,_xll.BDP(K535,$M$11)*L535)</f>
        <v>1.1605000000000001</v>
      </c>
      <c r="N535" s="126">
        <f t="shared" si="241"/>
        <v>0</v>
      </c>
      <c r="O535" s="127">
        <f>N535 / AA773</f>
        <v>0</v>
      </c>
      <c r="P535" s="301">
        <f>N535 / AA850</f>
        <v>0</v>
      </c>
      <c r="Q535" s="128">
        <f t="shared" si="242"/>
        <v>0</v>
      </c>
      <c r="R535" s="129">
        <f>Q535 / AA773*100</f>
        <v>0</v>
      </c>
      <c r="S535" s="312">
        <f>Q535 / AA850*100</f>
        <v>0</v>
      </c>
      <c r="T535" s="129">
        <f t="shared" si="243"/>
        <v>0</v>
      </c>
      <c r="U535" s="312">
        <f t="shared" si="244"/>
        <v>0</v>
      </c>
      <c r="V535" s="120">
        <f t="shared" si="245"/>
        <v>1</v>
      </c>
      <c r="W535" s="120">
        <v>0</v>
      </c>
      <c r="X535" s="120">
        <v>1</v>
      </c>
      <c r="Y535" s="127">
        <f t="shared" si="246"/>
        <v>0</v>
      </c>
      <c r="Z535" s="127">
        <f t="shared" si="247"/>
        <v>0</v>
      </c>
      <c r="AA535" s="74"/>
      <c r="AB535" s="130">
        <f>_xll.BDH(C535,$AB$11,$D$1,$D$1)</f>
        <v>17.7</v>
      </c>
      <c r="AC535" s="130">
        <f t="shared" si="248"/>
        <v>0</v>
      </c>
      <c r="AD535" s="177">
        <f t="shared" si="249"/>
        <v>0</v>
      </c>
      <c r="AE535" s="132">
        <v>0</v>
      </c>
      <c r="AF535" s="133">
        <f>IF(D535 = D850,1,_xll.BDP(K535,$AF$11)*L535)</f>
        <v>1.1601999999999999</v>
      </c>
      <c r="AG535" s="134">
        <f>AC535*AE535*V535/AF535 / AI773</f>
        <v>0</v>
      </c>
      <c r="AH535" s="328">
        <f>AC535*AE535*V535/AF535 / AI850</f>
        <v>0</v>
      </c>
      <c r="AI535" s="77"/>
      <c r="AJ535" s="73"/>
      <c r="AK535" s="65"/>
    </row>
    <row r="536" spans="1:37" s="30" customFormat="1" ht="12" customHeight="1" x14ac:dyDescent="0.2">
      <c r="B536" s="120">
        <v>20120</v>
      </c>
      <c r="C536" s="120" t="s">
        <v>93</v>
      </c>
      <c r="D536" s="120" t="str">
        <f>_xll.BDP(C536,$D$11)</f>
        <v>GBp</v>
      </c>
      <c r="E536" s="120" t="s">
        <v>367</v>
      </c>
      <c r="F536" s="121">
        <f>_xll.BDP(C536,$F$11)</f>
        <v>216</v>
      </c>
      <c r="G536" s="121">
        <f>_xll.BDP(C536,$G$11)</f>
        <v>216</v>
      </c>
      <c r="H536" s="122">
        <f t="shared" si="239"/>
        <v>0</v>
      </c>
      <c r="I536" s="123">
        <f t="shared" si="240"/>
        <v>0</v>
      </c>
      <c r="J536" s="124">
        <v>2402000</v>
      </c>
      <c r="K536" s="120" t="str">
        <f>CONCATENATE(D850,D536, " Curncy")</f>
        <v>EURGBp Curncy</v>
      </c>
      <c r="L536" s="120">
        <f>IF(D536 = D850,1,_xll.BDP(K536,$L$11))</f>
        <v>1</v>
      </c>
      <c r="M536" s="288">
        <f>IF(D536 = D850,1,_xll.BDP(K536,$M$11)*L536)</f>
        <v>0.90110000000000001</v>
      </c>
      <c r="N536" s="126">
        <f t="shared" si="241"/>
        <v>0</v>
      </c>
      <c r="O536" s="127">
        <f>N536 / AA773</f>
        <v>0</v>
      </c>
      <c r="P536" s="301">
        <f>N536 / AA850</f>
        <v>0</v>
      </c>
      <c r="Q536" s="128">
        <f t="shared" si="242"/>
        <v>5757762.7344356896</v>
      </c>
      <c r="R536" s="129">
        <f>Q536 / AA773*100</f>
        <v>3.0268062749252072</v>
      </c>
      <c r="S536" s="312">
        <f>Q536 / AA850*100</f>
        <v>2.8038325542610978</v>
      </c>
      <c r="T536" s="129">
        <f t="shared" si="243"/>
        <v>0</v>
      </c>
      <c r="U536" s="312">
        <f t="shared" si="244"/>
        <v>3.0268062749252072</v>
      </c>
      <c r="V536" s="120">
        <f t="shared" si="245"/>
        <v>0.01</v>
      </c>
      <c r="W536" s="120">
        <v>0</v>
      </c>
      <c r="X536" s="120">
        <v>1</v>
      </c>
      <c r="Y536" s="127">
        <f t="shared" si="246"/>
        <v>0</v>
      </c>
      <c r="Z536" s="127">
        <f t="shared" si="247"/>
        <v>0</v>
      </c>
      <c r="AA536" s="74"/>
      <c r="AB536" s="130">
        <f>_xll.BDH(C536,$AB$11,$D$1,$D$1)</f>
        <v>205</v>
      </c>
      <c r="AC536" s="130">
        <f t="shared" si="248"/>
        <v>11</v>
      </c>
      <c r="AD536" s="177">
        <f t="shared" si="249"/>
        <v>5.3658536585365857</v>
      </c>
      <c r="AE536" s="132">
        <v>2402000</v>
      </c>
      <c r="AF536" s="133">
        <f>IF(D536 = D850,1,_xll.BDP(K536,$AF$11)*L536)</f>
        <v>0.89554</v>
      </c>
      <c r="AG536" s="134">
        <f>AC536*AE536*V536/AF536 / AI773</f>
        <v>1.5531212125022974E-3</v>
      </c>
      <c r="AH536" s="328">
        <f>AC536*AE536*V536/AF536 / AI850</f>
        <v>1.4386551045560486E-3</v>
      </c>
      <c r="AI536" s="77"/>
      <c r="AJ536" s="73"/>
      <c r="AK536" s="65"/>
    </row>
    <row r="537" spans="1:37" s="30" customFormat="1" ht="12" customHeight="1" x14ac:dyDescent="0.2">
      <c r="A537" s="120"/>
      <c r="B537" s="120">
        <v>19483</v>
      </c>
      <c r="C537" s="120"/>
      <c r="D537" s="120" t="s">
        <v>80</v>
      </c>
      <c r="E537" s="120" t="s">
        <v>1403</v>
      </c>
      <c r="F537" s="121">
        <v>51.75</v>
      </c>
      <c r="G537" s="121">
        <v>51.75</v>
      </c>
      <c r="H537" s="122">
        <f t="shared" si="239"/>
        <v>0</v>
      </c>
      <c r="I537" s="123">
        <f t="shared" si="240"/>
        <v>0</v>
      </c>
      <c r="J537" s="124">
        <v>118003</v>
      </c>
      <c r="K537" s="120" t="str">
        <f>CONCATENATE(D850,D537, " Curncy")</f>
        <v>EURGBP Curncy</v>
      </c>
      <c r="L537" s="120">
        <f>IF(D537 = D850,1,_xll.BDP(K537,$L$11))</f>
        <v>1</v>
      </c>
      <c r="M537" s="288">
        <f>IF(D537 = D850,1,_xll.BDP(K537,$M$11)*L537)</f>
        <v>0.90110000000000001</v>
      </c>
      <c r="N537" s="126">
        <f t="shared" si="241"/>
        <v>0</v>
      </c>
      <c r="O537" s="127">
        <f>N537 / AA773</f>
        <v>0</v>
      </c>
      <c r="P537" s="301">
        <f>N537 / AA850</f>
        <v>0</v>
      </c>
      <c r="Q537" s="128">
        <f t="shared" si="242"/>
        <v>6776889.6348906895</v>
      </c>
      <c r="R537" s="129">
        <f>Q537 / AA773*100</f>
        <v>3.5625525082309801</v>
      </c>
      <c r="S537" s="312">
        <f>Q537 / AA850*100</f>
        <v>3.3001123268417221</v>
      </c>
      <c r="T537" s="129">
        <f t="shared" si="243"/>
        <v>0</v>
      </c>
      <c r="U537" s="312">
        <f t="shared" si="244"/>
        <v>3.5625525082309801</v>
      </c>
      <c r="V537" s="120">
        <f t="shared" si="245"/>
        <v>1</v>
      </c>
      <c r="W537" s="120">
        <v>1</v>
      </c>
      <c r="X537" s="120">
        <v>1</v>
      </c>
      <c r="Y537" s="127">
        <f t="shared" si="246"/>
        <v>0</v>
      </c>
      <c r="Z537" s="127">
        <f t="shared" si="247"/>
        <v>0</v>
      </c>
      <c r="AA537" s="120"/>
      <c r="AB537" s="130">
        <v>51.75</v>
      </c>
      <c r="AC537" s="130">
        <f t="shared" si="248"/>
        <v>0</v>
      </c>
      <c r="AD537" s="177">
        <f t="shared" si="249"/>
        <v>0</v>
      </c>
      <c r="AE537" s="132">
        <v>118003</v>
      </c>
      <c r="AF537" s="133">
        <f>IF(D537 = D850,1,_xll.BDP(K537,$AF$11)*L537)</f>
        <v>0.89554</v>
      </c>
      <c r="AG537" s="134">
        <f>AC537*AE537*V537/AF537 / AI773</f>
        <v>0</v>
      </c>
      <c r="AH537" s="328">
        <f>AC537*AE537*V537/AF537 / AI850</f>
        <v>0</v>
      </c>
      <c r="AI537" s="135"/>
      <c r="AJ537" s="73"/>
      <c r="AK537" s="65"/>
    </row>
    <row r="538" spans="1:37" s="30" customFormat="1" ht="12" customHeight="1" x14ac:dyDescent="0.2">
      <c r="B538" s="120">
        <v>19608</v>
      </c>
      <c r="C538" s="120"/>
      <c r="D538" s="120" t="s">
        <v>80</v>
      </c>
      <c r="E538" s="120" t="s">
        <v>92</v>
      </c>
      <c r="F538" s="121">
        <v>0</v>
      </c>
      <c r="G538" s="121">
        <v>0</v>
      </c>
      <c r="H538" s="122">
        <f t="shared" si="239"/>
        <v>0</v>
      </c>
      <c r="I538" s="123">
        <f t="shared" si="240"/>
        <v>0</v>
      </c>
      <c r="J538" s="124">
        <v>21465</v>
      </c>
      <c r="K538" s="120" t="str">
        <f>CONCATENATE(D850,D538, " Curncy")</f>
        <v>EURGBP Curncy</v>
      </c>
      <c r="L538" s="120">
        <f>IF(D538 = D850,1,_xll.BDP(K538,$L$11))</f>
        <v>1</v>
      </c>
      <c r="M538" s="288">
        <f>IF(D538 = D850,1,_xll.BDP(K538,$M$11)*L538)</f>
        <v>0.90110000000000001</v>
      </c>
      <c r="N538" s="126">
        <f t="shared" si="241"/>
        <v>0</v>
      </c>
      <c r="O538" s="127">
        <f>N538 / AA773</f>
        <v>0</v>
      </c>
      <c r="P538" s="301">
        <f>N538 / AA850</f>
        <v>0</v>
      </c>
      <c r="Q538" s="128">
        <f t="shared" si="242"/>
        <v>0</v>
      </c>
      <c r="R538" s="129">
        <f>Q538 / AA773*100</f>
        <v>0</v>
      </c>
      <c r="S538" s="312">
        <f>Q538 / AA850*100</f>
        <v>0</v>
      </c>
      <c r="T538" s="129">
        <f t="shared" si="243"/>
        <v>0</v>
      </c>
      <c r="U538" s="312">
        <f t="shared" si="244"/>
        <v>0</v>
      </c>
      <c r="V538" s="120">
        <f t="shared" si="245"/>
        <v>1</v>
      </c>
      <c r="W538" s="120">
        <v>1</v>
      </c>
      <c r="X538" s="120">
        <v>1</v>
      </c>
      <c r="Y538" s="127">
        <f t="shared" si="246"/>
        <v>0</v>
      </c>
      <c r="Z538" s="127">
        <f t="shared" si="247"/>
        <v>0</v>
      </c>
      <c r="AA538" s="74"/>
      <c r="AB538" s="130">
        <v>0</v>
      </c>
      <c r="AC538" s="130">
        <f t="shared" si="248"/>
        <v>0</v>
      </c>
      <c r="AD538" s="177">
        <f t="shared" si="249"/>
        <v>0</v>
      </c>
      <c r="AE538" s="132">
        <v>21465</v>
      </c>
      <c r="AF538" s="133">
        <f>IF(D538 = D850,1,_xll.BDP(K538,$AF$11)*L538)</f>
        <v>0.89554</v>
      </c>
      <c r="AG538" s="134">
        <f>AC538*AE538*V538/AF538 / AI773</f>
        <v>0</v>
      </c>
      <c r="AH538" s="328">
        <f>AC538*AE538*V538/AF538 / AI850</f>
        <v>0</v>
      </c>
      <c r="AI538" s="77"/>
      <c r="AJ538" s="73"/>
      <c r="AK538" s="65"/>
    </row>
    <row r="539" spans="1:37" s="30" customFormat="1" ht="12" customHeight="1" x14ac:dyDescent="0.2">
      <c r="B539" s="120">
        <v>3351</v>
      </c>
      <c r="C539" s="120" t="s">
        <v>1183</v>
      </c>
      <c r="D539" s="120" t="str">
        <f>_xll.BDP(C539,$D$11)</f>
        <v>GBp</v>
      </c>
      <c r="E539" s="120" t="s">
        <v>1300</v>
      </c>
      <c r="F539" s="121">
        <f>_xll.BDP(C539,$F$11)</f>
        <v>465.4</v>
      </c>
      <c r="G539" s="121">
        <f>_xll.BDP(C539,$G$11)</f>
        <v>465.4</v>
      </c>
      <c r="H539" s="122">
        <f t="shared" si="239"/>
        <v>0</v>
      </c>
      <c r="I539" s="123">
        <f t="shared" si="240"/>
        <v>0</v>
      </c>
      <c r="J539" s="124">
        <v>0</v>
      </c>
      <c r="K539" s="120" t="str">
        <f>CONCATENATE(D850,D539, " Curncy")</f>
        <v>EURGBp Curncy</v>
      </c>
      <c r="L539" s="120">
        <f>IF(D539 = D850,1,_xll.BDP(K539,$L$11))</f>
        <v>1</v>
      </c>
      <c r="M539" s="288">
        <f>IF(D539 = D850,1,_xll.BDP(K539,$M$11)*L539)</f>
        <v>0.90110000000000001</v>
      </c>
      <c r="N539" s="126">
        <f t="shared" si="241"/>
        <v>0</v>
      </c>
      <c r="O539" s="127">
        <f>N539 / AA773</f>
        <v>0</v>
      </c>
      <c r="P539" s="301">
        <f>N539 / AA850</f>
        <v>0</v>
      </c>
      <c r="Q539" s="128">
        <f t="shared" si="242"/>
        <v>0</v>
      </c>
      <c r="R539" s="129">
        <f>Q539 / AA773*100</f>
        <v>0</v>
      </c>
      <c r="S539" s="312">
        <f>Q539 / AA850*100</f>
        <v>0</v>
      </c>
      <c r="T539" s="129">
        <f t="shared" si="243"/>
        <v>0</v>
      </c>
      <c r="U539" s="312">
        <f t="shared" si="244"/>
        <v>0</v>
      </c>
      <c r="V539" s="120">
        <f t="shared" si="245"/>
        <v>0.01</v>
      </c>
      <c r="W539" s="120">
        <v>0</v>
      </c>
      <c r="X539" s="120">
        <v>1</v>
      </c>
      <c r="Y539" s="127">
        <f t="shared" si="246"/>
        <v>0</v>
      </c>
      <c r="Z539" s="127">
        <f t="shared" si="247"/>
        <v>0</v>
      </c>
      <c r="AA539" s="74"/>
      <c r="AB539" s="130">
        <f>_xll.BDH(C539,$AB$11,$D$1,$D$1)</f>
        <v>494</v>
      </c>
      <c r="AC539" s="130">
        <f t="shared" si="248"/>
        <v>-28.600000000000023</v>
      </c>
      <c r="AD539" s="177">
        <f t="shared" si="249"/>
        <v>-5.789473684210531</v>
      </c>
      <c r="AE539" s="132">
        <v>0</v>
      </c>
      <c r="AF539" s="133">
        <f>IF(D539 = D850,1,_xll.BDP(K539,$AF$11)*L539)</f>
        <v>0.89554</v>
      </c>
      <c r="AG539" s="134">
        <f>AC539*AE539*V539/AF539 / AI773</f>
        <v>0</v>
      </c>
      <c r="AH539" s="328">
        <f>AC539*AE539*V539/AF539 / AI850</f>
        <v>0</v>
      </c>
      <c r="AI539" s="77"/>
      <c r="AJ539" s="73"/>
      <c r="AK539" s="65"/>
    </row>
    <row r="540" spans="1:37" s="30" customFormat="1" ht="12" customHeight="1" x14ac:dyDescent="0.2">
      <c r="B540" s="120">
        <v>6000</v>
      </c>
      <c r="C540" s="120" t="s">
        <v>91</v>
      </c>
      <c r="D540" s="120" t="str">
        <f>_xll.BDP(C540,$D$11)</f>
        <v>GBp</v>
      </c>
      <c r="E540" s="120" t="s">
        <v>481</v>
      </c>
      <c r="F540" s="121">
        <f>_xll.BDP(C540,$F$11)</f>
        <v>917.4</v>
      </c>
      <c r="G540" s="121">
        <f>_xll.BDP(C540,$G$11)</f>
        <v>932.6</v>
      </c>
      <c r="H540" s="122">
        <f t="shared" si="239"/>
        <v>15.200000000000045</v>
      </c>
      <c r="I540" s="123">
        <f t="shared" si="240"/>
        <v>1.6568563331153308</v>
      </c>
      <c r="J540" s="124">
        <v>-43</v>
      </c>
      <c r="K540" s="120" t="str">
        <f>CONCATENATE(D850,D540, " Curncy")</f>
        <v>EURGBp Curncy</v>
      </c>
      <c r="L540" s="120">
        <f>IF(D540 = D850,1,_xll.BDP(K540,$L$11))</f>
        <v>1</v>
      </c>
      <c r="M540" s="288">
        <f>IF(D540 = D850,1,_xll.BDP(K540,$M$11)*L540)</f>
        <v>0.90110000000000001</v>
      </c>
      <c r="N540" s="126">
        <f t="shared" si="241"/>
        <v>-7.253357008101232</v>
      </c>
      <c r="O540" s="127">
        <f>N540 / AA773</f>
        <v>-3.8130273022695621E-8</v>
      </c>
      <c r="P540" s="301">
        <f>N540 / AA850</f>
        <v>-3.5321355611547842E-8</v>
      </c>
      <c r="Q540" s="128">
        <f t="shared" si="242"/>
        <v>-445.03162801020977</v>
      </c>
      <c r="R540" s="129">
        <f>Q540 / AA773*100</f>
        <v>-2.3394929355898572E-4</v>
      </c>
      <c r="S540" s="312">
        <f>Q540 / AA850*100</f>
        <v>-2.1671510686400937E-4</v>
      </c>
      <c r="T540" s="129">
        <f t="shared" si="243"/>
        <v>-2.3394929355898572E-4</v>
      </c>
      <c r="U540" s="312">
        <f t="shared" si="244"/>
        <v>0</v>
      </c>
      <c r="V540" s="120">
        <f t="shared" si="245"/>
        <v>0.01</v>
      </c>
      <c r="W540" s="120">
        <v>0</v>
      </c>
      <c r="X540" s="120">
        <v>1</v>
      </c>
      <c r="Y540" s="127">
        <f t="shared" si="246"/>
        <v>0</v>
      </c>
      <c r="Z540" s="127">
        <f t="shared" si="247"/>
        <v>0</v>
      </c>
      <c r="AA540" s="74"/>
      <c r="AB540" s="130">
        <f>_xll.BDH(C540,$AB$11,$D$1,$D$1)</f>
        <v>916.6</v>
      </c>
      <c r="AC540" s="130">
        <f t="shared" si="248"/>
        <v>0.79999999999995453</v>
      </c>
      <c r="AD540" s="177">
        <f t="shared" si="249"/>
        <v>8.727907484180171E-2</v>
      </c>
      <c r="AE540" s="132">
        <v>-43</v>
      </c>
      <c r="AF540" s="133">
        <f>IF(D540 = D850,1,_xll.BDP(K540,$AF$11)*L540)</f>
        <v>0.89554</v>
      </c>
      <c r="AG540" s="134">
        <f>AC540*AE540*V540/AF540 / AI773</f>
        <v>-2.0220789383875557E-9</v>
      </c>
      <c r="AH540" s="328">
        <f>AC540*AE540*V540/AF540 / AI850</f>
        <v>-1.8730503215776725E-9</v>
      </c>
      <c r="AI540" s="77"/>
      <c r="AJ540" s="73"/>
      <c r="AK540" s="65"/>
    </row>
    <row r="541" spans="1:37" s="30" customFormat="1" ht="12" customHeight="1" x14ac:dyDescent="0.2">
      <c r="B541" s="120">
        <v>3404</v>
      </c>
      <c r="C541" s="120" t="s">
        <v>90</v>
      </c>
      <c r="D541" s="120" t="str">
        <f>_xll.BDP(C541,$D$11)</f>
        <v>GBp</v>
      </c>
      <c r="E541" s="120" t="s">
        <v>366</v>
      </c>
      <c r="F541" s="121">
        <f>_xll.BDP(C541,$F$11)</f>
        <v>25</v>
      </c>
      <c r="G541" s="121">
        <f>_xll.BDP(C541,$G$11)</f>
        <v>25.3</v>
      </c>
      <c r="H541" s="122">
        <f t="shared" si="239"/>
        <v>0.30000000000000071</v>
      </c>
      <c r="I541" s="123">
        <f t="shared" si="240"/>
        <v>1.2000000000000028</v>
      </c>
      <c r="J541" s="124">
        <v>29190000</v>
      </c>
      <c r="K541" s="120" t="str">
        <f>CONCATENATE(D850,D541, " Curncy")</f>
        <v>EURGBp Curncy</v>
      </c>
      <c r="L541" s="120">
        <f>IF(D541 = D850,1,_xll.BDP(K541,$L$11))</f>
        <v>1</v>
      </c>
      <c r="M541" s="288">
        <f>IF(D541 = D850,1,_xll.BDP(K541,$M$11)*L541)</f>
        <v>0.90110000000000001</v>
      </c>
      <c r="N541" s="126">
        <f t="shared" si="241"/>
        <v>97181.222949728341</v>
      </c>
      <c r="O541" s="127">
        <f>N541 / AA773</f>
        <v>5.1087331832886372E-4</v>
      </c>
      <c r="P541" s="301">
        <f>N541 / AA850</f>
        <v>4.7323915405496369E-4</v>
      </c>
      <c r="Q541" s="128">
        <f t="shared" si="242"/>
        <v>8195616.4687604038</v>
      </c>
      <c r="R541" s="129">
        <f>Q541 / AA773*100</f>
        <v>4.3083649845734069</v>
      </c>
      <c r="S541" s="312">
        <f>Q541 / AA850*100</f>
        <v>3.9909835325301839</v>
      </c>
      <c r="T541" s="129">
        <f t="shared" si="243"/>
        <v>0</v>
      </c>
      <c r="U541" s="312">
        <f t="shared" si="244"/>
        <v>4.3083649845734069</v>
      </c>
      <c r="V541" s="120">
        <f t="shared" si="245"/>
        <v>0.01</v>
      </c>
      <c r="W541" s="120">
        <v>0</v>
      </c>
      <c r="X541" s="120">
        <v>1</v>
      </c>
      <c r="Y541" s="127">
        <f t="shared" si="246"/>
        <v>0</v>
      </c>
      <c r="Z541" s="127">
        <f t="shared" si="247"/>
        <v>5.1087331832886372E-4</v>
      </c>
      <c r="AA541" s="74"/>
      <c r="AB541" s="130">
        <f>_xll.BDH(C541,$AB$11,$D$1,$D$1)</f>
        <v>26.05</v>
      </c>
      <c r="AC541" s="130">
        <f t="shared" si="248"/>
        <v>-1.0500000000000007</v>
      </c>
      <c r="AD541" s="177">
        <f t="shared" si="249"/>
        <v>-4.0307101727447243</v>
      </c>
      <c r="AE541" s="132">
        <v>29190000</v>
      </c>
      <c r="AF541" s="133">
        <f>IF(D541 = D850,1,_xll.BDP(K541,$AF$11)*L541)</f>
        <v>0.89554</v>
      </c>
      <c r="AG541" s="134">
        <f>AC541*AE541*V541/AF541 / AI773</f>
        <v>-1.8016194308753768E-3</v>
      </c>
      <c r="AH541" s="328">
        <f>AC541*AE541*V541/AF541 / AI850</f>
        <v>-1.6688388323022726E-3</v>
      </c>
      <c r="AI541" s="77"/>
      <c r="AJ541" s="73"/>
      <c r="AK541" s="65"/>
    </row>
    <row r="542" spans="1:37" s="30" customFormat="1" ht="12" customHeight="1" x14ac:dyDescent="0.2">
      <c r="B542" s="120">
        <v>6414</v>
      </c>
      <c r="C542" s="120" t="s">
        <v>1184</v>
      </c>
      <c r="D542" s="120" t="str">
        <f>_xll.BDP(C542,$D$11)</f>
        <v>GBp</v>
      </c>
      <c r="E542" s="120" t="s">
        <v>1301</v>
      </c>
      <c r="F542" s="121">
        <f>_xll.BDP(C542,$F$11)</f>
        <v>2433</v>
      </c>
      <c r="G542" s="121">
        <f>_xll.BDP(C542,$G$11)</f>
        <v>2429</v>
      </c>
      <c r="H542" s="122">
        <f t="shared" si="239"/>
        <v>-4</v>
      </c>
      <c r="I542" s="123">
        <f t="shared" si="240"/>
        <v>-0.16440608302507193</v>
      </c>
      <c r="J542" s="124">
        <v>0</v>
      </c>
      <c r="K542" s="120" t="str">
        <f>CONCATENATE(D850,D542, " Curncy")</f>
        <v>EURGBp Curncy</v>
      </c>
      <c r="L542" s="120">
        <f>IF(D542 = D850,1,_xll.BDP(K542,$L$11))</f>
        <v>1</v>
      </c>
      <c r="M542" s="288">
        <f>IF(D542 = D850,1,_xll.BDP(K542,$M$11)*L542)</f>
        <v>0.90110000000000001</v>
      </c>
      <c r="N542" s="126">
        <f t="shared" si="241"/>
        <v>0</v>
      </c>
      <c r="O542" s="127">
        <f>N542 / AA773</f>
        <v>0</v>
      </c>
      <c r="P542" s="301">
        <f>N542 / AA850</f>
        <v>0</v>
      </c>
      <c r="Q542" s="128">
        <f t="shared" si="242"/>
        <v>0</v>
      </c>
      <c r="R542" s="129">
        <f>Q542 / AA773*100</f>
        <v>0</v>
      </c>
      <c r="S542" s="312">
        <f>Q542 / AA850*100</f>
        <v>0</v>
      </c>
      <c r="T542" s="129">
        <f t="shared" si="243"/>
        <v>0</v>
      </c>
      <c r="U542" s="312">
        <f t="shared" si="244"/>
        <v>0</v>
      </c>
      <c r="V542" s="120">
        <f t="shared" si="245"/>
        <v>0.01</v>
      </c>
      <c r="W542" s="120">
        <v>0</v>
      </c>
      <c r="X542" s="120">
        <v>1</v>
      </c>
      <c r="Y542" s="127">
        <f t="shared" si="246"/>
        <v>0</v>
      </c>
      <c r="Z542" s="127">
        <f t="shared" si="247"/>
        <v>0</v>
      </c>
      <c r="AA542" s="74"/>
      <c r="AB542" s="130">
        <f>_xll.BDH(C542,$AB$11,$D$1,$D$1)</f>
        <v>2464</v>
      </c>
      <c r="AC542" s="130">
        <f t="shared" si="248"/>
        <v>-31</v>
      </c>
      <c r="AD542" s="177">
        <f t="shared" si="249"/>
        <v>-1.2581168831168832</v>
      </c>
      <c r="AE542" s="132">
        <v>0</v>
      </c>
      <c r="AF542" s="133">
        <f>IF(D542 = D850,1,_xll.BDP(K542,$AF$11)*L542)</f>
        <v>0.89554</v>
      </c>
      <c r="AG542" s="134">
        <f>AC542*AE542*V542/AF542 / AI773</f>
        <v>0</v>
      </c>
      <c r="AH542" s="328">
        <f>AC542*AE542*V542/AF542 / AI850</f>
        <v>0</v>
      </c>
      <c r="AI542" s="77"/>
      <c r="AJ542" s="73"/>
      <c r="AK542" s="65"/>
    </row>
    <row r="543" spans="1:37" s="30" customFormat="1" ht="12" customHeight="1" x14ac:dyDescent="0.2">
      <c r="B543" s="120">
        <v>6486</v>
      </c>
      <c r="C543" s="120" t="s">
        <v>1185</v>
      </c>
      <c r="D543" s="120" t="str">
        <f>_xll.BDP(C543,$D$11)</f>
        <v>GBp</v>
      </c>
      <c r="E543" s="120" t="s">
        <v>1302</v>
      </c>
      <c r="F543" s="121">
        <f>_xll.BDP(C543,$F$11)</f>
        <v>656</v>
      </c>
      <c r="G543" s="121">
        <f>_xll.BDP(C543,$G$11)</f>
        <v>653</v>
      </c>
      <c r="H543" s="122">
        <f t="shared" si="239"/>
        <v>-3</v>
      </c>
      <c r="I543" s="123">
        <f t="shared" si="240"/>
        <v>-0.45731707317073167</v>
      </c>
      <c r="J543" s="124">
        <v>0</v>
      </c>
      <c r="K543" s="120" t="str">
        <f>CONCATENATE(D850,D543, " Curncy")</f>
        <v>EURGBp Curncy</v>
      </c>
      <c r="L543" s="120">
        <f>IF(D543 = D850,1,_xll.BDP(K543,$L$11))</f>
        <v>1</v>
      </c>
      <c r="M543" s="288">
        <f>IF(D543 = D850,1,_xll.BDP(K543,$M$11)*L543)</f>
        <v>0.90110000000000001</v>
      </c>
      <c r="N543" s="126">
        <f t="shared" si="241"/>
        <v>0</v>
      </c>
      <c r="O543" s="127">
        <f>N543 / AA773</f>
        <v>0</v>
      </c>
      <c r="P543" s="301">
        <f>N543 / AA850</f>
        <v>0</v>
      </c>
      <c r="Q543" s="128">
        <f t="shared" si="242"/>
        <v>0</v>
      </c>
      <c r="R543" s="129">
        <f>Q543 / AA773*100</f>
        <v>0</v>
      </c>
      <c r="S543" s="312">
        <f>Q543 / AA850*100</f>
        <v>0</v>
      </c>
      <c r="T543" s="129">
        <f t="shared" si="243"/>
        <v>0</v>
      </c>
      <c r="U543" s="312">
        <f t="shared" si="244"/>
        <v>0</v>
      </c>
      <c r="V543" s="120">
        <f t="shared" si="245"/>
        <v>0.01</v>
      </c>
      <c r="W543" s="120">
        <v>0</v>
      </c>
      <c r="X543" s="120">
        <v>1</v>
      </c>
      <c r="Y543" s="127">
        <f t="shared" si="246"/>
        <v>0</v>
      </c>
      <c r="Z543" s="127">
        <f t="shared" si="247"/>
        <v>0</v>
      </c>
      <c r="AA543" s="74"/>
      <c r="AB543" s="130">
        <f>_xll.BDH(C543,$AB$11,$D$1,$D$1)</f>
        <v>633.4</v>
      </c>
      <c r="AC543" s="130">
        <f t="shared" si="248"/>
        <v>22.600000000000023</v>
      </c>
      <c r="AD543" s="177">
        <f t="shared" si="249"/>
        <v>3.5680454688980143</v>
      </c>
      <c r="AE543" s="132">
        <v>0</v>
      </c>
      <c r="AF543" s="133">
        <f>IF(D543 = D850,1,_xll.BDP(K543,$AF$11)*L543)</f>
        <v>0.89554</v>
      </c>
      <c r="AG543" s="134">
        <f>AC543*AE543*V543/AF543 / AI773</f>
        <v>0</v>
      </c>
      <c r="AH543" s="328">
        <f>AC543*AE543*V543/AF543 / AI850</f>
        <v>0</v>
      </c>
      <c r="AI543" s="77"/>
      <c r="AJ543" s="73"/>
      <c r="AK543" s="65"/>
    </row>
    <row r="544" spans="1:37" s="30" customFormat="1" ht="12" customHeight="1" x14ac:dyDescent="0.2">
      <c r="B544" s="120">
        <v>5987</v>
      </c>
      <c r="C544" s="120" t="s">
        <v>1186</v>
      </c>
      <c r="D544" s="120" t="str">
        <f>_xll.BDP(C544,$D$11)</f>
        <v>GBp</v>
      </c>
      <c r="E544" s="120" t="s">
        <v>1303</v>
      </c>
      <c r="F544" s="121">
        <f>_xll.BDP(C544,$F$11)</f>
        <v>6.7</v>
      </c>
      <c r="G544" s="121">
        <f>_xll.BDP(C544,$G$11)</f>
        <v>6.81</v>
      </c>
      <c r="H544" s="122">
        <f t="shared" ref="H544:H576" si="250">IF(OR(OR(G544="#N/A N/A",G544="#N/A Real Time"),OR(F544="#N/A N/A",F544="#N/A Real Time")),0,  G544 - F544)</f>
        <v>0.10999999999999943</v>
      </c>
      <c r="I544" s="123">
        <f t="shared" ref="I544:I576" si="251">IF(OR(F544=0,F544="#N/A N/A"),0,H544 / F544*100)</f>
        <v>1.641791044776111</v>
      </c>
      <c r="J544" s="124">
        <v>0</v>
      </c>
      <c r="K544" s="120" t="str">
        <f>CONCATENATE(D850,D544, " Curncy")</f>
        <v>EURGBp Curncy</v>
      </c>
      <c r="L544" s="120">
        <f>IF(D544 = D850,1,_xll.BDP(K544,$L$11))</f>
        <v>1</v>
      </c>
      <c r="M544" s="288">
        <f>IF(D544 = D850,1,_xll.BDP(K544,$M$11)*L544)</f>
        <v>0.90110000000000001</v>
      </c>
      <c r="N544" s="126">
        <f t="shared" ref="N544:N576" si="252">H544*J544*V544/M544</f>
        <v>0</v>
      </c>
      <c r="O544" s="127">
        <f>N544 / AA773</f>
        <v>0</v>
      </c>
      <c r="P544" s="301">
        <f>N544 / AA850</f>
        <v>0</v>
      </c>
      <c r="Q544" s="128">
        <f t="shared" ref="Q544:Q576" si="253">IF(J544=0,0,G544*J544*V544/M544)</f>
        <v>0</v>
      </c>
      <c r="R544" s="129">
        <f>Q544 / AA773*100</f>
        <v>0</v>
      </c>
      <c r="S544" s="312">
        <f>Q544 / AA850*100</f>
        <v>0</v>
      </c>
      <c r="T544" s="129">
        <f t="shared" ref="T544:T576" si="254">IF(S544&lt;0,R544,0)</f>
        <v>0</v>
      </c>
      <c r="U544" s="312">
        <f t="shared" ref="U544:U576" si="255">IF(S544&gt;0,R544,0)</f>
        <v>0</v>
      </c>
      <c r="V544" s="120">
        <f t="shared" ref="V544:V576" si="256">IF(EXACT(D544,UPPER(D544)),1,0.01)/X544</f>
        <v>0.01</v>
      </c>
      <c r="W544" s="120">
        <v>0</v>
      </c>
      <c r="X544" s="120">
        <v>1</v>
      </c>
      <c r="Y544" s="127">
        <f t="shared" ref="Y544:Y576" si="257">IF(AND(S544&lt;0,O544&gt;0),O544,0)</f>
        <v>0</v>
      </c>
      <c r="Z544" s="127">
        <f t="shared" ref="Z544:Z576" si="258">IF(AND(S544&gt;0,O544&gt;0),O544,0)</f>
        <v>0</v>
      </c>
      <c r="AA544" s="74"/>
      <c r="AB544" s="130">
        <f>_xll.BDH(C544,$AB$11,$D$1,$D$1)</f>
        <v>6.66</v>
      </c>
      <c r="AC544" s="130">
        <f t="shared" ref="AC544:AC576" si="259">IF(OR(OR(F544="#N/A N/A",F544="#N/A Real Time"),OR(AB544="#N/A N/A",AB544="#N/A Real Time")),0,  F544 - AB544)</f>
        <v>4.0000000000000036E-2</v>
      </c>
      <c r="AD544" s="177">
        <f t="shared" ref="AD544:AD576" si="260">IF(OR(AB544=0,AB544="#N/A N/A"),0,AC544 / AB544*100)</f>
        <v>0.60060060060060116</v>
      </c>
      <c r="AE544" s="132">
        <v>0</v>
      </c>
      <c r="AF544" s="133">
        <f>IF(D544 = D850,1,_xll.BDP(K544,$AF$11)*L544)</f>
        <v>0.89554</v>
      </c>
      <c r="AG544" s="134">
        <f>AC544*AE544*V544/AF544 / AI773</f>
        <v>0</v>
      </c>
      <c r="AH544" s="328">
        <f>AC544*AE544*V544/AF544 / AI850</f>
        <v>0</v>
      </c>
      <c r="AI544" s="77"/>
      <c r="AJ544" s="73"/>
      <c r="AK544" s="65"/>
    </row>
    <row r="545" spans="1:37" s="30" customFormat="1" ht="12" customHeight="1" x14ac:dyDescent="0.2">
      <c r="A545" s="212"/>
      <c r="B545" s="212">
        <v>19183</v>
      </c>
      <c r="C545" s="212" t="s">
        <v>1501</v>
      </c>
      <c r="D545" s="212" t="str">
        <f>_xll.BDP(C545,$D$11)</f>
        <v>GBp</v>
      </c>
      <c r="E545" s="212" t="s">
        <v>1502</v>
      </c>
      <c r="F545" s="214">
        <f>_xll.BDP(C545,$F$11)</f>
        <v>1534</v>
      </c>
      <c r="G545" s="214">
        <f>_xll.BDP(C545,$G$11)</f>
        <v>1539</v>
      </c>
      <c r="H545" s="215">
        <f>IF(OR(OR(G545="#N/A N/A",G545="#N/A Real Time"),OR(F545="#N/A N/A",F545="#N/A Real Time")),0,  G545 - F545)</f>
        <v>5</v>
      </c>
      <c r="I545" s="216">
        <f>IF(OR(F545=0,F545="#N/A N/A"),0,H545 / F545*100)</f>
        <v>0.32594524119947849</v>
      </c>
      <c r="J545" s="217">
        <v>0</v>
      </c>
      <c r="K545" s="212" t="str">
        <f>CONCATENATE(D850,D545, " Curncy")</f>
        <v>EURGBp Curncy</v>
      </c>
      <c r="L545" s="212">
        <f>IF(D545 = D850,1,_xll.BDP(K545,$L$11))</f>
        <v>1</v>
      </c>
      <c r="M545" s="291">
        <f>IF(D545 = D850,1,_xll.BDP(K545,$M$11)*L545)</f>
        <v>0.90110000000000001</v>
      </c>
      <c r="N545" s="218">
        <f>H545*J545*V545/M545</f>
        <v>0</v>
      </c>
      <c r="O545" s="219">
        <f>N545 / AA773</f>
        <v>0</v>
      </c>
      <c r="P545" s="304">
        <f>N545 / AA850</f>
        <v>0</v>
      </c>
      <c r="Q545" s="220">
        <f>IF(J545=0,0,G545*J545*V545/M545)</f>
        <v>0</v>
      </c>
      <c r="R545" s="221">
        <f>Q545 / AA773*100</f>
        <v>0</v>
      </c>
      <c r="S545" s="314">
        <f>Q545 / AA850*100</f>
        <v>0</v>
      </c>
      <c r="T545" s="221">
        <f>IF(S545&lt;0,R545,0)</f>
        <v>0</v>
      </c>
      <c r="U545" s="314">
        <f>IF(S545&gt;0,R545,0)</f>
        <v>0</v>
      </c>
      <c r="V545" s="212">
        <f>IF(EXACT(D545,UPPER(D545)),1,0.01)/X545</f>
        <v>0.01</v>
      </c>
      <c r="W545" s="212">
        <v>0</v>
      </c>
      <c r="X545" s="212">
        <v>1</v>
      </c>
      <c r="Y545" s="219">
        <f>IF(AND(S545&lt;0,O545&gt;0),O545,0)</f>
        <v>0</v>
      </c>
      <c r="Z545" s="219">
        <f>IF(AND(S545&gt;0,O545&gt;0),O545,0)</f>
        <v>0</v>
      </c>
      <c r="AA545" s="222"/>
      <c r="AB545" s="223">
        <f>_xll.BDH(C545,$AB$11,$D$1,$D$1)</f>
        <v>1680</v>
      </c>
      <c r="AC545" s="223">
        <f>IF(OR(OR(F545="#N/A N/A",F545="#N/A Real Time"),OR(AB545="#N/A N/A",AB545="#N/A Real Time")),0,  F545 - AB545)</f>
        <v>-146</v>
      </c>
      <c r="AD545" s="224">
        <f>IF(OR(AB545=0,AB545="#N/A N/A"),0,AC545 / AB545*100)</f>
        <v>-8.6904761904761898</v>
      </c>
      <c r="AE545" s="225">
        <v>0</v>
      </c>
      <c r="AF545" s="226">
        <f>IF(D545 = D850,1,_xll.BDP(K545,$AF$11)*L545)</f>
        <v>0.89554</v>
      </c>
      <c r="AG545" s="227">
        <f>AC545*AE545*V545/AF545 / AI773</f>
        <v>0</v>
      </c>
      <c r="AH545" s="330">
        <f>AC545*AE545*V545/AF545 / AI850</f>
        <v>0</v>
      </c>
      <c r="AI545" s="228"/>
      <c r="AJ545" s="73"/>
      <c r="AK545" s="65"/>
    </row>
    <row r="546" spans="1:37" s="30" customFormat="1" ht="12" customHeight="1" x14ac:dyDescent="0.2">
      <c r="B546" s="120">
        <v>23131</v>
      </c>
      <c r="C546" s="120"/>
      <c r="D546" s="120" t="s">
        <v>1404</v>
      </c>
      <c r="E546" s="120" t="s">
        <v>89</v>
      </c>
      <c r="F546" s="121">
        <v>114.6516</v>
      </c>
      <c r="G546" s="121">
        <v>114.68859999999999</v>
      </c>
      <c r="H546" s="122">
        <f t="shared" si="250"/>
        <v>3.6999999999991928E-2</v>
      </c>
      <c r="I546" s="123">
        <f t="shared" si="251"/>
        <v>3.2271682209399542E-2</v>
      </c>
      <c r="J546" s="124">
        <v>681487.2</v>
      </c>
      <c r="K546" s="120" t="str">
        <f>CONCATENATE(D850,D546, " Curncy")</f>
        <v>EURGBp Curncy</v>
      </c>
      <c r="L546" s="120">
        <f>IF(D546 = D850,1,_xll.BDP(K546,$L$11))</f>
        <v>1</v>
      </c>
      <c r="M546" s="288">
        <f>IF(D546 = D850,1,_xll.BDP(K546,$M$11)*L546)</f>
        <v>0.90110000000000001</v>
      </c>
      <c r="N546" s="126">
        <f t="shared" si="252"/>
        <v>279.8249517256076</v>
      </c>
      <c r="O546" s="127">
        <f>N546 / AA773</f>
        <v>1.4710156684612381E-6</v>
      </c>
      <c r="P546" s="301">
        <f>N546 / AA850</f>
        <v>1.3626513375593177E-6</v>
      </c>
      <c r="Q546" s="128">
        <f t="shared" si="253"/>
        <v>867371.13401309506</v>
      </c>
      <c r="R546" s="129">
        <f>Q546 / AA773*100</f>
        <v>0.45596953403762253</v>
      </c>
      <c r="S546" s="312">
        <f>Q546 / AA850*100</f>
        <v>0.42237993025091797</v>
      </c>
      <c r="T546" s="129">
        <f t="shared" si="254"/>
        <v>0</v>
      </c>
      <c r="U546" s="312">
        <f t="shared" si="255"/>
        <v>0.45596953403762253</v>
      </c>
      <c r="V546" s="120">
        <f t="shared" si="256"/>
        <v>0.01</v>
      </c>
      <c r="W546" s="120">
        <v>1</v>
      </c>
      <c r="X546" s="120">
        <v>1</v>
      </c>
      <c r="Y546" s="127">
        <f t="shared" si="257"/>
        <v>0</v>
      </c>
      <c r="Z546" s="127">
        <f t="shared" si="258"/>
        <v>1.4710156684612381E-6</v>
      </c>
      <c r="AA546" s="74"/>
      <c r="AB546" s="130">
        <v>115.4226</v>
      </c>
      <c r="AC546" s="130">
        <f t="shared" si="259"/>
        <v>-0.7710000000000008</v>
      </c>
      <c r="AD546" s="177">
        <f t="shared" si="260"/>
        <v>-0.66798010095076765</v>
      </c>
      <c r="AE546" s="132">
        <v>681487.2</v>
      </c>
      <c r="AF546" s="133">
        <f>IF(D546 = D850,1,_xll.BDP(K546,$AF$11)*L546)</f>
        <v>0.89554</v>
      </c>
      <c r="AG546" s="134">
        <f>AC546*AE546*V546/AF546 / AI773</f>
        <v>-3.0885294320276375E-5</v>
      </c>
      <c r="AH546" s="328">
        <f>AC546*AE546*V546/AF546 / AI850</f>
        <v>-2.8609026759729361E-5</v>
      </c>
      <c r="AI546" s="77"/>
      <c r="AJ546" s="73"/>
      <c r="AK546" s="65"/>
    </row>
    <row r="547" spans="1:37" s="30" customFormat="1" ht="12" customHeight="1" x14ac:dyDescent="0.2">
      <c r="B547" s="120">
        <v>6432</v>
      </c>
      <c r="C547" s="120" t="s">
        <v>1187</v>
      </c>
      <c r="D547" s="120" t="str">
        <f>_xll.BDP(C547,$D$11)</f>
        <v>GBp</v>
      </c>
      <c r="E547" s="120" t="s">
        <v>1304</v>
      </c>
      <c r="F547" s="121">
        <f>_xll.BDP(C547,$F$11)</f>
        <v>42.2</v>
      </c>
      <c r="G547" s="121">
        <f>_xll.BDP(C547,$G$11)</f>
        <v>42.2</v>
      </c>
      <c r="H547" s="122">
        <f t="shared" si="250"/>
        <v>0</v>
      </c>
      <c r="I547" s="123">
        <f t="shared" si="251"/>
        <v>0</v>
      </c>
      <c r="J547" s="124">
        <v>0</v>
      </c>
      <c r="K547" s="120" t="str">
        <f>CONCATENATE(D850,D547, " Curncy")</f>
        <v>EURGBp Curncy</v>
      </c>
      <c r="L547" s="120">
        <f>IF(D547 = D850,1,_xll.BDP(K547,$L$11))</f>
        <v>1</v>
      </c>
      <c r="M547" s="288">
        <f>IF(D547 = D850,1,_xll.BDP(K547,$M$11)*L547)</f>
        <v>0.90110000000000001</v>
      </c>
      <c r="N547" s="126">
        <f t="shared" si="252"/>
        <v>0</v>
      </c>
      <c r="O547" s="127">
        <f>N547 / AA773</f>
        <v>0</v>
      </c>
      <c r="P547" s="301">
        <f>N547 / AA850</f>
        <v>0</v>
      </c>
      <c r="Q547" s="128">
        <f t="shared" si="253"/>
        <v>0</v>
      </c>
      <c r="R547" s="129">
        <f>Q547 / AA773*100</f>
        <v>0</v>
      </c>
      <c r="S547" s="312">
        <f>Q547 / AA850*100</f>
        <v>0</v>
      </c>
      <c r="T547" s="129">
        <f t="shared" si="254"/>
        <v>0</v>
      </c>
      <c r="U547" s="312">
        <f t="shared" si="255"/>
        <v>0</v>
      </c>
      <c r="V547" s="120">
        <f t="shared" si="256"/>
        <v>0.01</v>
      </c>
      <c r="W547" s="120">
        <v>0</v>
      </c>
      <c r="X547" s="120">
        <v>1</v>
      </c>
      <c r="Y547" s="127">
        <f t="shared" si="257"/>
        <v>0</v>
      </c>
      <c r="Z547" s="127">
        <f t="shared" si="258"/>
        <v>0</v>
      </c>
      <c r="AA547" s="74"/>
      <c r="AB547" s="130">
        <f>_xll.BDH(C547,$AB$11,$D$1,$D$1)</f>
        <v>42.2</v>
      </c>
      <c r="AC547" s="130">
        <f t="shared" si="259"/>
        <v>0</v>
      </c>
      <c r="AD547" s="177">
        <f t="shared" si="260"/>
        <v>0</v>
      </c>
      <c r="AE547" s="132">
        <v>0</v>
      </c>
      <c r="AF547" s="133">
        <f>IF(D547 = D850,1,_xll.BDP(K547,$AF$11)*L547)</f>
        <v>0.89554</v>
      </c>
      <c r="AG547" s="134">
        <f>AC547*AE547*V547/AF547 / AI773</f>
        <v>0</v>
      </c>
      <c r="AH547" s="328">
        <f>AC547*AE547*V547/AF547 / AI850</f>
        <v>0</v>
      </c>
      <c r="AI547" s="77"/>
      <c r="AJ547" s="73"/>
      <c r="AK547" s="65"/>
    </row>
    <row r="548" spans="1:37" s="30" customFormat="1" ht="12" customHeight="1" x14ac:dyDescent="0.2">
      <c r="B548" s="120">
        <v>10205</v>
      </c>
      <c r="C548" s="120" t="s">
        <v>1188</v>
      </c>
      <c r="D548" s="120" t="str">
        <f>_xll.BDP(C548,$D$11)</f>
        <v>GBp</v>
      </c>
      <c r="E548" s="120" t="s">
        <v>1305</v>
      </c>
      <c r="F548" s="121">
        <f>_xll.BDP(C548,$F$11)</f>
        <v>683</v>
      </c>
      <c r="G548" s="121">
        <f>_xll.BDP(C548,$G$11)</f>
        <v>679.2</v>
      </c>
      <c r="H548" s="122">
        <f t="shared" si="250"/>
        <v>-3.7999999999999545</v>
      </c>
      <c r="I548" s="123">
        <f t="shared" si="251"/>
        <v>-0.55636896046851458</v>
      </c>
      <c r="J548" s="124">
        <v>0</v>
      </c>
      <c r="K548" s="120" t="str">
        <f>CONCATENATE(D850,D548, " Curncy")</f>
        <v>EURGBp Curncy</v>
      </c>
      <c r="L548" s="120">
        <f>IF(D548 = D850,1,_xll.BDP(K548,$L$11))</f>
        <v>1</v>
      </c>
      <c r="M548" s="288">
        <f>IF(D548 = D850,1,_xll.BDP(K548,$M$11)*L548)</f>
        <v>0.90110000000000001</v>
      </c>
      <c r="N548" s="126">
        <f t="shared" si="252"/>
        <v>0</v>
      </c>
      <c r="O548" s="127">
        <f>N548 / AA773</f>
        <v>0</v>
      </c>
      <c r="P548" s="301">
        <f>N548 / AA850</f>
        <v>0</v>
      </c>
      <c r="Q548" s="128">
        <f t="shared" si="253"/>
        <v>0</v>
      </c>
      <c r="R548" s="129">
        <f>Q548 / AA773*100</f>
        <v>0</v>
      </c>
      <c r="S548" s="312">
        <f>Q548 / AA850*100</f>
        <v>0</v>
      </c>
      <c r="T548" s="129">
        <f t="shared" si="254"/>
        <v>0</v>
      </c>
      <c r="U548" s="312">
        <f t="shared" si="255"/>
        <v>0</v>
      </c>
      <c r="V548" s="120">
        <f t="shared" si="256"/>
        <v>0.01</v>
      </c>
      <c r="W548" s="120">
        <v>0</v>
      </c>
      <c r="X548" s="120">
        <v>1</v>
      </c>
      <c r="Y548" s="127">
        <f t="shared" si="257"/>
        <v>0</v>
      </c>
      <c r="Z548" s="127">
        <f t="shared" si="258"/>
        <v>0</v>
      </c>
      <c r="AA548" s="74"/>
      <c r="AB548" s="130">
        <f>_xll.BDH(C548,$AB$11,$D$1,$D$1)</f>
        <v>681</v>
      </c>
      <c r="AC548" s="130">
        <f t="shared" si="259"/>
        <v>2</v>
      </c>
      <c r="AD548" s="177">
        <f t="shared" si="260"/>
        <v>0.29368575624082233</v>
      </c>
      <c r="AE548" s="132">
        <v>0</v>
      </c>
      <c r="AF548" s="133">
        <f>IF(D548 = D850,1,_xll.BDP(K548,$AF$11)*L548)</f>
        <v>0.89554</v>
      </c>
      <c r="AG548" s="134">
        <f>AC548*AE548*V548/AF548 / AI773</f>
        <v>0</v>
      </c>
      <c r="AH548" s="328">
        <f>AC548*AE548*V548/AF548 / AI850</f>
        <v>0</v>
      </c>
      <c r="AI548" s="77"/>
      <c r="AJ548" s="73"/>
      <c r="AK548" s="65"/>
    </row>
    <row r="549" spans="1:37" s="30" customFormat="1" ht="12" customHeight="1" x14ac:dyDescent="0.2">
      <c r="B549" s="120">
        <v>6093</v>
      </c>
      <c r="C549" s="120" t="s">
        <v>1189</v>
      </c>
      <c r="D549" s="120" t="str">
        <f>_xll.BDP(C549,$D$11)</f>
        <v>GBp</v>
      </c>
      <c r="E549" s="120" t="s">
        <v>1306</v>
      </c>
      <c r="F549" s="121">
        <f>_xll.BDP(C549,$F$11)</f>
        <v>1735</v>
      </c>
      <c r="G549" s="121">
        <f>_xll.BDP(C549,$G$11)</f>
        <v>1756</v>
      </c>
      <c r="H549" s="122">
        <f t="shared" si="250"/>
        <v>21</v>
      </c>
      <c r="I549" s="123">
        <f t="shared" si="251"/>
        <v>1.2103746397694526</v>
      </c>
      <c r="J549" s="124">
        <v>0</v>
      </c>
      <c r="K549" s="120" t="str">
        <f>CONCATENATE(D850,D549, " Curncy")</f>
        <v>EURGBp Curncy</v>
      </c>
      <c r="L549" s="120">
        <f>IF(D549 = D850,1,_xll.BDP(K549,$L$11))</f>
        <v>1</v>
      </c>
      <c r="M549" s="288">
        <f>IF(D549 = D850,1,_xll.BDP(K549,$M$11)*L549)</f>
        <v>0.90110000000000001</v>
      </c>
      <c r="N549" s="126">
        <f t="shared" si="252"/>
        <v>0</v>
      </c>
      <c r="O549" s="127">
        <f>N549 / AA773</f>
        <v>0</v>
      </c>
      <c r="P549" s="301">
        <f>N549 / AA850</f>
        <v>0</v>
      </c>
      <c r="Q549" s="128">
        <f t="shared" si="253"/>
        <v>0</v>
      </c>
      <c r="R549" s="129">
        <f>Q549 / AA773*100</f>
        <v>0</v>
      </c>
      <c r="S549" s="312">
        <f>Q549 / AA850*100</f>
        <v>0</v>
      </c>
      <c r="T549" s="129">
        <f t="shared" si="254"/>
        <v>0</v>
      </c>
      <c r="U549" s="312">
        <f t="shared" si="255"/>
        <v>0</v>
      </c>
      <c r="V549" s="120">
        <f t="shared" si="256"/>
        <v>0.01</v>
      </c>
      <c r="W549" s="120">
        <v>0</v>
      </c>
      <c r="X549" s="120">
        <v>1</v>
      </c>
      <c r="Y549" s="127">
        <f t="shared" si="257"/>
        <v>0</v>
      </c>
      <c r="Z549" s="127">
        <f t="shared" si="258"/>
        <v>0</v>
      </c>
      <c r="AA549" s="74"/>
      <c r="AB549" s="130">
        <f>_xll.BDH(C549,$AB$11,$D$1,$D$1)</f>
        <v>1784</v>
      </c>
      <c r="AC549" s="130">
        <f t="shared" si="259"/>
        <v>-49</v>
      </c>
      <c r="AD549" s="177">
        <f t="shared" si="260"/>
        <v>-2.7466367713004485</v>
      </c>
      <c r="AE549" s="132">
        <v>0</v>
      </c>
      <c r="AF549" s="133">
        <f>IF(D549 = D850,1,_xll.BDP(K549,$AF$11)*L549)</f>
        <v>0.89554</v>
      </c>
      <c r="AG549" s="134">
        <f>AC549*AE549*V549/AF549 / AI773</f>
        <v>0</v>
      </c>
      <c r="AH549" s="328">
        <f>AC549*AE549*V549/AF549 / AI850</f>
        <v>0</v>
      </c>
      <c r="AI549" s="77"/>
      <c r="AJ549" s="73"/>
      <c r="AK549" s="65"/>
    </row>
    <row r="550" spans="1:37" s="30" customFormat="1" ht="12" customHeight="1" x14ac:dyDescent="0.2">
      <c r="B550" s="120">
        <v>7254</v>
      </c>
      <c r="C550" s="120" t="s">
        <v>1190</v>
      </c>
      <c r="D550" s="120" t="str">
        <f>_xll.BDP(C550,$D$11)</f>
        <v>GBp</v>
      </c>
      <c r="E550" s="120" t="s">
        <v>1307</v>
      </c>
      <c r="F550" s="121">
        <f>_xll.BDP(C550,$F$11)</f>
        <v>271</v>
      </c>
      <c r="G550" s="121">
        <f>_xll.BDP(C550,$G$11)</f>
        <v>275.2</v>
      </c>
      <c r="H550" s="122">
        <f t="shared" si="250"/>
        <v>4.1999999999999886</v>
      </c>
      <c r="I550" s="123">
        <f t="shared" si="251"/>
        <v>1.5498154981549774</v>
      </c>
      <c r="J550" s="124">
        <v>0</v>
      </c>
      <c r="K550" s="120" t="str">
        <f>CONCATENATE(D850,D550, " Curncy")</f>
        <v>EURGBp Curncy</v>
      </c>
      <c r="L550" s="120">
        <f>IF(D550 = D850,1,_xll.BDP(K550,$L$11))</f>
        <v>1</v>
      </c>
      <c r="M550" s="288">
        <f>IF(D550 = D850,1,_xll.BDP(K550,$M$11)*L550)</f>
        <v>0.90110000000000001</v>
      </c>
      <c r="N550" s="126">
        <f t="shared" si="252"/>
        <v>0</v>
      </c>
      <c r="O550" s="127">
        <f>N550 / AA773</f>
        <v>0</v>
      </c>
      <c r="P550" s="301">
        <f>N550 / AA850</f>
        <v>0</v>
      </c>
      <c r="Q550" s="128">
        <f t="shared" si="253"/>
        <v>0</v>
      </c>
      <c r="R550" s="129">
        <f>Q550 / AA773*100</f>
        <v>0</v>
      </c>
      <c r="S550" s="312">
        <f>Q550 / AA850*100</f>
        <v>0</v>
      </c>
      <c r="T550" s="129">
        <f t="shared" si="254"/>
        <v>0</v>
      </c>
      <c r="U550" s="312">
        <f t="shared" si="255"/>
        <v>0</v>
      </c>
      <c r="V550" s="120">
        <f t="shared" si="256"/>
        <v>0.01</v>
      </c>
      <c r="W550" s="120">
        <v>0</v>
      </c>
      <c r="X550" s="120">
        <v>1</v>
      </c>
      <c r="Y550" s="127">
        <f t="shared" si="257"/>
        <v>0</v>
      </c>
      <c r="Z550" s="127">
        <f t="shared" si="258"/>
        <v>0</v>
      </c>
      <c r="AA550" s="74"/>
      <c r="AB550" s="130">
        <f>_xll.BDH(C550,$AB$11,$D$1,$D$1)</f>
        <v>267.89999999999998</v>
      </c>
      <c r="AC550" s="130">
        <f t="shared" si="259"/>
        <v>3.1000000000000227</v>
      </c>
      <c r="AD550" s="177">
        <f t="shared" si="260"/>
        <v>1.1571481896230023</v>
      </c>
      <c r="AE550" s="132">
        <v>0</v>
      </c>
      <c r="AF550" s="133">
        <f>IF(D550 = D850,1,_xll.BDP(K550,$AF$11)*L550)</f>
        <v>0.89554</v>
      </c>
      <c r="AG550" s="134">
        <f>AC550*AE550*V550/AF550 / AI773</f>
        <v>0</v>
      </c>
      <c r="AH550" s="328">
        <f>AC550*AE550*V550/AF550 / AI850</f>
        <v>0</v>
      </c>
      <c r="AI550" s="77"/>
      <c r="AJ550" s="73"/>
      <c r="AK550" s="65"/>
    </row>
    <row r="551" spans="1:37" s="30" customFormat="1" ht="12" customHeight="1" x14ac:dyDescent="0.2">
      <c r="B551" s="120">
        <v>6343</v>
      </c>
      <c r="C551" s="120" t="s">
        <v>88</v>
      </c>
      <c r="D551" s="120" t="str">
        <f>_xll.BDP(C551,$D$11)</f>
        <v>GBp</v>
      </c>
      <c r="E551" s="120" t="s">
        <v>482</v>
      </c>
      <c r="F551" s="121">
        <f>_xll.BDP(C551,$F$11)</f>
        <v>5022</v>
      </c>
      <c r="G551" s="121">
        <f>_xll.BDP(C551,$G$11)</f>
        <v>5040</v>
      </c>
      <c r="H551" s="122">
        <f t="shared" si="250"/>
        <v>18</v>
      </c>
      <c r="I551" s="123">
        <f t="shared" si="251"/>
        <v>0.35842293906810035</v>
      </c>
      <c r="J551" s="124">
        <v>202411</v>
      </c>
      <c r="K551" s="120" t="str">
        <f>CONCATENATE(D850,D551, " Curncy")</f>
        <v>EURGBp Curncy</v>
      </c>
      <c r="L551" s="120">
        <f>IF(D551 = D850,1,_xll.BDP(K551,$L$11))</f>
        <v>1</v>
      </c>
      <c r="M551" s="288">
        <f>IF(D551 = D850,1,_xll.BDP(K551,$M$11)*L551)</f>
        <v>0.90110000000000001</v>
      </c>
      <c r="N551" s="126">
        <f t="shared" si="252"/>
        <v>40432.782155143715</v>
      </c>
      <c r="O551" s="127">
        <f>N551 / AA773</f>
        <v>2.1255165310639956E-4</v>
      </c>
      <c r="P551" s="301">
        <f>N551 / AA850</f>
        <v>1.9689375213035771E-4</v>
      </c>
      <c r="Q551" s="128">
        <f t="shared" si="253"/>
        <v>11321179.00344024</v>
      </c>
      <c r="R551" s="129">
        <f>Q551 / AA773*100</f>
        <v>5.9514462869791878</v>
      </c>
      <c r="S551" s="312">
        <f>Q551 / AA850*100</f>
        <v>5.5130250596500163</v>
      </c>
      <c r="T551" s="129">
        <f t="shared" si="254"/>
        <v>0</v>
      </c>
      <c r="U551" s="312">
        <f t="shared" si="255"/>
        <v>5.9514462869791878</v>
      </c>
      <c r="V551" s="120">
        <f t="shared" si="256"/>
        <v>0.01</v>
      </c>
      <c r="W551" s="120">
        <v>0</v>
      </c>
      <c r="X551" s="120">
        <v>1</v>
      </c>
      <c r="Y551" s="127">
        <f t="shared" si="257"/>
        <v>0</v>
      </c>
      <c r="Z551" s="127">
        <f t="shared" si="258"/>
        <v>2.1255165310639956E-4</v>
      </c>
      <c r="AA551" s="74"/>
      <c r="AB551" s="130">
        <f>_xll.BDH(C551,$AB$11,$D$1,$D$1)</f>
        <v>5374</v>
      </c>
      <c r="AC551" s="130">
        <f t="shared" si="259"/>
        <v>-352</v>
      </c>
      <c r="AD551" s="177">
        <f t="shared" si="260"/>
        <v>-6.5500558243394122</v>
      </c>
      <c r="AE551" s="132">
        <v>202411</v>
      </c>
      <c r="AF551" s="133">
        <f>IF(D551 = D850,1,_xll.BDP(K551,$AF$11)*L551)</f>
        <v>0.89554</v>
      </c>
      <c r="AG551" s="134">
        <f>AC551*AE551*V551/AF551 / AI773</f>
        <v>-4.1880941581189345E-3</v>
      </c>
      <c r="AH551" s="328">
        <f>AC551*AE551*V551/AF551 / AI850</f>
        <v>-3.8794287209764442E-3</v>
      </c>
      <c r="AI551" s="77"/>
      <c r="AJ551" s="73"/>
      <c r="AK551" s="65"/>
    </row>
    <row r="552" spans="1:37" s="30" customFormat="1" ht="12" customHeight="1" x14ac:dyDescent="0.2">
      <c r="B552" s="120">
        <v>18542</v>
      </c>
      <c r="C552" s="120"/>
      <c r="D552" s="120" t="s">
        <v>80</v>
      </c>
      <c r="E552" s="120" t="s">
        <v>87</v>
      </c>
      <c r="F552" s="121">
        <v>32</v>
      </c>
      <c r="G552" s="121">
        <v>32</v>
      </c>
      <c r="H552" s="122">
        <f t="shared" si="250"/>
        <v>0</v>
      </c>
      <c r="I552" s="123">
        <f t="shared" si="251"/>
        <v>0</v>
      </c>
      <c r="J552" s="124">
        <v>34000</v>
      </c>
      <c r="K552" s="120" t="str">
        <f>CONCATENATE(D850,D552, " Curncy")</f>
        <v>EURGBP Curncy</v>
      </c>
      <c r="L552" s="120">
        <f>IF(D552 = D850,1,_xll.BDP(K552,$L$11))</f>
        <v>1</v>
      </c>
      <c r="M552" s="288">
        <f>IF(D552 = D850,1,_xll.BDP(K552,$M$11)*L552)</f>
        <v>0.90110000000000001</v>
      </c>
      <c r="N552" s="126">
        <f t="shared" si="252"/>
        <v>0</v>
      </c>
      <c r="O552" s="127">
        <f>N552 / AA773</f>
        <v>0</v>
      </c>
      <c r="P552" s="301">
        <f>N552 / AA850</f>
        <v>0</v>
      </c>
      <c r="Q552" s="128">
        <f t="shared" si="253"/>
        <v>1207413.1616912661</v>
      </c>
      <c r="R552" s="129">
        <f>Q552 / AA773*100</f>
        <v>0.63472669903140611</v>
      </c>
      <c r="S552" s="312">
        <f>Q552 / AA850*100</f>
        <v>0.58796871030238573</v>
      </c>
      <c r="T552" s="129">
        <f t="shared" si="254"/>
        <v>0</v>
      </c>
      <c r="U552" s="312">
        <f t="shared" si="255"/>
        <v>0.63472669903140611</v>
      </c>
      <c r="V552" s="120">
        <f t="shared" si="256"/>
        <v>1</v>
      </c>
      <c r="W552" s="120">
        <v>1</v>
      </c>
      <c r="X552" s="120">
        <v>1</v>
      </c>
      <c r="Y552" s="127">
        <f t="shared" si="257"/>
        <v>0</v>
      </c>
      <c r="Z552" s="127">
        <f t="shared" si="258"/>
        <v>0</v>
      </c>
      <c r="AA552" s="74"/>
      <c r="AB552" s="130">
        <v>32</v>
      </c>
      <c r="AC552" s="130">
        <f t="shared" si="259"/>
        <v>0</v>
      </c>
      <c r="AD552" s="177">
        <f t="shared" si="260"/>
        <v>0</v>
      </c>
      <c r="AE552" s="132">
        <v>34000</v>
      </c>
      <c r="AF552" s="133">
        <f>IF(D552 = D850,1,_xll.BDP(K552,$AF$11)*L552)</f>
        <v>0.89554</v>
      </c>
      <c r="AG552" s="134">
        <f>AC552*AE552*V552/AF552 / AI773</f>
        <v>0</v>
      </c>
      <c r="AH552" s="328">
        <f>AC552*AE552*V552/AF552 / AI850</f>
        <v>0</v>
      </c>
      <c r="AI552" s="77"/>
      <c r="AJ552" s="73"/>
      <c r="AK552" s="65"/>
    </row>
    <row r="553" spans="1:37" s="30" customFormat="1" ht="12" customHeight="1" x14ac:dyDescent="0.2">
      <c r="B553" s="120">
        <v>5986</v>
      </c>
      <c r="C553" s="120" t="s">
        <v>86</v>
      </c>
      <c r="D553" s="120" t="str">
        <f>_xll.BDP(C553,$D$11)</f>
        <v>GBp</v>
      </c>
      <c r="E553" s="120" t="s">
        <v>483</v>
      </c>
      <c r="F553" s="121">
        <f>_xll.BDP(C553,$F$11)</f>
        <v>6559</v>
      </c>
      <c r="G553" s="121">
        <f>_xll.BDP(C553,$G$11)</f>
        <v>6605</v>
      </c>
      <c r="H553" s="122">
        <f t="shared" si="250"/>
        <v>46</v>
      </c>
      <c r="I553" s="123">
        <f t="shared" si="251"/>
        <v>0.70132642171062665</v>
      </c>
      <c r="J553" s="124">
        <v>-23600</v>
      </c>
      <c r="K553" s="120" t="str">
        <f>CONCATENATE(D850,D553, " Curncy")</f>
        <v>EURGBp Curncy</v>
      </c>
      <c r="L553" s="120">
        <f>IF(D553 = D850,1,_xll.BDP(K553,$L$11))</f>
        <v>1</v>
      </c>
      <c r="M553" s="288">
        <f>IF(D553 = D850,1,_xll.BDP(K553,$M$11)*L553)</f>
        <v>0.90110000000000001</v>
      </c>
      <c r="N553" s="126">
        <f t="shared" si="252"/>
        <v>-12047.497503051825</v>
      </c>
      <c r="O553" s="127">
        <f>N553 / AA773</f>
        <v>-6.3332656660707224E-5</v>
      </c>
      <c r="P553" s="301">
        <f>N553 / AA850</f>
        <v>-5.866717205002482E-5</v>
      </c>
      <c r="Q553" s="128">
        <f t="shared" si="253"/>
        <v>-1729863.5001664632</v>
      </c>
      <c r="R553" s="129">
        <f>Q553 / AA773*100</f>
        <v>-0.90937434183471999</v>
      </c>
      <c r="S553" s="312">
        <f>Q553 / AA850*100</f>
        <v>-0.84238406824003031</v>
      </c>
      <c r="T553" s="129">
        <f t="shared" si="254"/>
        <v>-0.90937434183471999</v>
      </c>
      <c r="U553" s="312">
        <f t="shared" si="255"/>
        <v>0</v>
      </c>
      <c r="V553" s="120">
        <f t="shared" si="256"/>
        <v>0.01</v>
      </c>
      <c r="W553" s="120">
        <v>0</v>
      </c>
      <c r="X553" s="120">
        <v>1</v>
      </c>
      <c r="Y553" s="127">
        <f t="shared" si="257"/>
        <v>0</v>
      </c>
      <c r="Z553" s="127">
        <f t="shared" si="258"/>
        <v>0</v>
      </c>
      <c r="AA553" s="74"/>
      <c r="AB553" s="130">
        <f>_xll.BDH(C553,$AB$11,$D$1,$D$1)</f>
        <v>6787</v>
      </c>
      <c r="AC553" s="130">
        <f t="shared" si="259"/>
        <v>-228</v>
      </c>
      <c r="AD553" s="177">
        <f t="shared" si="260"/>
        <v>-3.3593634890231323</v>
      </c>
      <c r="AE553" s="132">
        <v>-23600</v>
      </c>
      <c r="AF553" s="133">
        <f>IF(D553 = D850,1,_xll.BDP(K553,$AF$11)*L553)</f>
        <v>0.89554</v>
      </c>
      <c r="AG553" s="134">
        <f>AC553*AE553*V553/AF553 / AI773</f>
        <v>3.1629076603710403E-4</v>
      </c>
      <c r="AH553" s="328">
        <f>AC553*AE553*V553/AF553 / AI850</f>
        <v>2.9297991774260794E-4</v>
      </c>
      <c r="AI553" s="77"/>
      <c r="AJ553" s="73"/>
      <c r="AK553" s="65"/>
    </row>
    <row r="554" spans="1:37" s="30" customFormat="1" ht="12" customHeight="1" x14ac:dyDescent="0.2">
      <c r="B554" s="120">
        <v>20036</v>
      </c>
      <c r="C554" s="120"/>
      <c r="D554" s="120" t="s">
        <v>80</v>
      </c>
      <c r="E554" s="120" t="s">
        <v>85</v>
      </c>
      <c r="F554" s="121">
        <v>8</v>
      </c>
      <c r="G554" s="121">
        <v>8</v>
      </c>
      <c r="H554" s="122">
        <f t="shared" si="250"/>
        <v>0</v>
      </c>
      <c r="I554" s="123">
        <f t="shared" si="251"/>
        <v>0</v>
      </c>
      <c r="J554" s="124">
        <v>377451</v>
      </c>
      <c r="K554" s="120" t="str">
        <f>CONCATENATE(D850,D554, " Curncy")</f>
        <v>EURGBP Curncy</v>
      </c>
      <c r="L554" s="120">
        <f>IF(D554 = D850,1,_xll.BDP(K554,$L$11))</f>
        <v>1</v>
      </c>
      <c r="M554" s="288">
        <f>IF(D554 = D850,1,_xll.BDP(K554,$M$11)*L554)</f>
        <v>0.90110000000000001</v>
      </c>
      <c r="N554" s="126">
        <f t="shared" si="252"/>
        <v>0</v>
      </c>
      <c r="O554" s="127">
        <f>N554 / AA773</f>
        <v>0</v>
      </c>
      <c r="P554" s="301">
        <f>N554 / AA850</f>
        <v>0</v>
      </c>
      <c r="Q554" s="128">
        <f t="shared" si="253"/>
        <v>3351024.3036288978</v>
      </c>
      <c r="R554" s="129">
        <f>Q554 / AA773*100</f>
        <v>1.7616046123242888</v>
      </c>
      <c r="S554" s="312">
        <f>Q554 / AA850*100</f>
        <v>1.6318336593554841</v>
      </c>
      <c r="T554" s="129">
        <f t="shared" si="254"/>
        <v>0</v>
      </c>
      <c r="U554" s="312">
        <f t="shared" si="255"/>
        <v>1.7616046123242888</v>
      </c>
      <c r="V554" s="120">
        <f t="shared" si="256"/>
        <v>1</v>
      </c>
      <c r="W554" s="120">
        <v>1</v>
      </c>
      <c r="X554" s="120">
        <v>1</v>
      </c>
      <c r="Y554" s="127">
        <f t="shared" si="257"/>
        <v>0</v>
      </c>
      <c r="Z554" s="127">
        <f t="shared" si="258"/>
        <v>0</v>
      </c>
      <c r="AA554" s="74"/>
      <c r="AB554" s="130">
        <v>8</v>
      </c>
      <c r="AC554" s="130">
        <f t="shared" si="259"/>
        <v>0</v>
      </c>
      <c r="AD554" s="177">
        <f t="shared" si="260"/>
        <v>0</v>
      </c>
      <c r="AE554" s="132">
        <v>377451</v>
      </c>
      <c r="AF554" s="133">
        <f>IF(D554 = D850,1,_xll.BDP(K554,$AF$11)*L554)</f>
        <v>0.89554</v>
      </c>
      <c r="AG554" s="134">
        <f>AC554*AE554*V554/AF554 / AI773</f>
        <v>0</v>
      </c>
      <c r="AH554" s="328">
        <f>AC554*AE554*V554/AF554 / AI850</f>
        <v>0</v>
      </c>
      <c r="AI554" s="77"/>
      <c r="AJ554" s="73"/>
      <c r="AK554" s="65"/>
    </row>
    <row r="555" spans="1:37" s="30" customFormat="1" ht="12" customHeight="1" x14ac:dyDescent="0.2">
      <c r="B555" s="120">
        <v>5991</v>
      </c>
      <c r="C555" s="120" t="s">
        <v>1192</v>
      </c>
      <c r="D555" s="120" t="str">
        <f>_xll.BDP(C555,$D$11)</f>
        <v>GBp</v>
      </c>
      <c r="E555" s="120" t="s">
        <v>1308</v>
      </c>
      <c r="F555" s="121">
        <f>_xll.BDP(C555,$F$11)</f>
        <v>1710</v>
      </c>
      <c r="G555" s="121">
        <f>_xll.BDP(C555,$G$11)</f>
        <v>1716.5</v>
      </c>
      <c r="H555" s="122">
        <f t="shared" si="250"/>
        <v>6.5</v>
      </c>
      <c r="I555" s="123">
        <f t="shared" si="251"/>
        <v>0.38011695906432746</v>
      </c>
      <c r="J555" s="124">
        <v>0</v>
      </c>
      <c r="K555" s="120" t="str">
        <f>CONCATENATE(D850,D555, " Curncy")</f>
        <v>EURGBp Curncy</v>
      </c>
      <c r="L555" s="120">
        <f>IF(D555 = D850,1,_xll.BDP(K555,$L$11))</f>
        <v>1</v>
      </c>
      <c r="M555" s="288">
        <f>IF(D555 = D850,1,_xll.BDP(K555,$M$11)*L555)</f>
        <v>0.90110000000000001</v>
      </c>
      <c r="N555" s="126">
        <f t="shared" si="252"/>
        <v>0</v>
      </c>
      <c r="O555" s="127">
        <f>N555 / AA773</f>
        <v>0</v>
      </c>
      <c r="P555" s="301">
        <f>N555 / AA850</f>
        <v>0</v>
      </c>
      <c r="Q555" s="128">
        <f t="shared" si="253"/>
        <v>0</v>
      </c>
      <c r="R555" s="129">
        <f>Q555 / AA773*100</f>
        <v>0</v>
      </c>
      <c r="S555" s="312">
        <f>Q555 / AA850*100</f>
        <v>0</v>
      </c>
      <c r="T555" s="129">
        <f t="shared" si="254"/>
        <v>0</v>
      </c>
      <c r="U555" s="312">
        <f t="shared" si="255"/>
        <v>0</v>
      </c>
      <c r="V555" s="120">
        <f t="shared" si="256"/>
        <v>0.01</v>
      </c>
      <c r="W555" s="120">
        <v>0</v>
      </c>
      <c r="X555" s="120">
        <v>1</v>
      </c>
      <c r="Y555" s="127">
        <f t="shared" si="257"/>
        <v>0</v>
      </c>
      <c r="Z555" s="127">
        <f t="shared" si="258"/>
        <v>0</v>
      </c>
      <c r="AA555" s="74"/>
      <c r="AB555" s="130">
        <f>_xll.BDH(C555,$AB$11,$D$1,$D$1)</f>
        <v>1693.5</v>
      </c>
      <c r="AC555" s="130">
        <f t="shared" si="259"/>
        <v>16.5</v>
      </c>
      <c r="AD555" s="177">
        <f t="shared" si="260"/>
        <v>0.97431355181576607</v>
      </c>
      <c r="AE555" s="132">
        <v>0</v>
      </c>
      <c r="AF555" s="133">
        <f>IF(D555 = D850,1,_xll.BDP(K555,$AF$11)*L555)</f>
        <v>0.89554</v>
      </c>
      <c r="AG555" s="134">
        <f>AC555*AE555*V555/AF555 / AI773</f>
        <v>0</v>
      </c>
      <c r="AH555" s="328">
        <f>AC555*AE555*V555/AF555 / AI850</f>
        <v>0</v>
      </c>
      <c r="AI555" s="77"/>
      <c r="AJ555" s="73"/>
      <c r="AK555" s="65"/>
    </row>
    <row r="556" spans="1:37" s="30" customFormat="1" ht="12" customHeight="1" x14ac:dyDescent="0.2">
      <c r="B556" s="120">
        <v>6328</v>
      </c>
      <c r="C556" s="120" t="s">
        <v>1191</v>
      </c>
      <c r="D556" s="120" t="str">
        <f>_xll.BDP(C556,$D$11)</f>
        <v>GBp</v>
      </c>
      <c r="E556" s="120" t="s">
        <v>1367</v>
      </c>
      <c r="F556" s="121">
        <f>_xll.BDP(C556,$F$11)</f>
        <v>33.200000000000003</v>
      </c>
      <c r="G556" s="121">
        <f>_xll.BDP(C556,$G$11)</f>
        <v>33</v>
      </c>
      <c r="H556" s="122">
        <f t="shared" si="250"/>
        <v>-0.20000000000000284</v>
      </c>
      <c r="I556" s="123">
        <f t="shared" si="251"/>
        <v>-0.60240963855422536</v>
      </c>
      <c r="J556" s="124">
        <v>0</v>
      </c>
      <c r="K556" s="120" t="str">
        <f>CONCATENATE(D850,D556, " Curncy")</f>
        <v>EURGBp Curncy</v>
      </c>
      <c r="L556" s="120">
        <f>IF(D556 = D850,1,_xll.BDP(K556,$L$11))</f>
        <v>1</v>
      </c>
      <c r="M556" s="288">
        <f>IF(D556 = D850,1,_xll.BDP(K556,$M$11)*L556)</f>
        <v>0.90110000000000001</v>
      </c>
      <c r="N556" s="126">
        <f t="shared" si="252"/>
        <v>0</v>
      </c>
      <c r="O556" s="127">
        <f>N556 / AA773</f>
        <v>0</v>
      </c>
      <c r="P556" s="301">
        <f>N556 / AA850</f>
        <v>0</v>
      </c>
      <c r="Q556" s="128">
        <f t="shared" si="253"/>
        <v>0</v>
      </c>
      <c r="R556" s="129">
        <f>Q556 / AA773*100</f>
        <v>0</v>
      </c>
      <c r="S556" s="312">
        <f>Q556 / AA850*100</f>
        <v>0</v>
      </c>
      <c r="T556" s="129">
        <f t="shared" si="254"/>
        <v>0</v>
      </c>
      <c r="U556" s="312">
        <f t="shared" si="255"/>
        <v>0</v>
      </c>
      <c r="V556" s="120">
        <f t="shared" si="256"/>
        <v>0.01</v>
      </c>
      <c r="W556" s="120">
        <v>0</v>
      </c>
      <c r="X556" s="120">
        <v>1</v>
      </c>
      <c r="Y556" s="127">
        <f t="shared" si="257"/>
        <v>0</v>
      </c>
      <c r="Z556" s="127">
        <f t="shared" si="258"/>
        <v>0</v>
      </c>
      <c r="AA556" s="74"/>
      <c r="AB556" s="130">
        <f>_xll.BDH(C556,$AB$11,$D$1,$D$1)</f>
        <v>29</v>
      </c>
      <c r="AC556" s="130">
        <f t="shared" si="259"/>
        <v>4.2000000000000028</v>
      </c>
      <c r="AD556" s="177">
        <f t="shared" si="260"/>
        <v>14.482758620689665</v>
      </c>
      <c r="AE556" s="132">
        <v>0</v>
      </c>
      <c r="AF556" s="133">
        <f>IF(D556 = D850,1,_xll.BDP(K556,$AF$11)*L556)</f>
        <v>0.89554</v>
      </c>
      <c r="AG556" s="134">
        <f>AC556*AE556*V556/AF556 / AI773</f>
        <v>0</v>
      </c>
      <c r="AH556" s="328">
        <f>AC556*AE556*V556/AF556 / AI850</f>
        <v>0</v>
      </c>
      <c r="AI556" s="77"/>
      <c r="AJ556" s="73"/>
      <c r="AK556" s="65"/>
    </row>
    <row r="557" spans="1:37" s="30" customFormat="1" ht="12" customHeight="1" x14ac:dyDescent="0.2">
      <c r="B557" s="120">
        <v>6424</v>
      </c>
      <c r="C557" s="120" t="s">
        <v>1193</v>
      </c>
      <c r="D557" s="120" t="str">
        <f>_xll.BDP(C557,$D$11)</f>
        <v>GBp</v>
      </c>
      <c r="E557" s="120" t="s">
        <v>1309</v>
      </c>
      <c r="F557" s="121">
        <f>_xll.BDP(C557,$F$11)</f>
        <v>325</v>
      </c>
      <c r="G557" s="121">
        <f>_xll.BDP(C557,$G$11)</f>
        <v>326.89999999999998</v>
      </c>
      <c r="H557" s="122">
        <f t="shared" si="250"/>
        <v>1.8999999999999773</v>
      </c>
      <c r="I557" s="123">
        <f t="shared" si="251"/>
        <v>0.58461538461537765</v>
      </c>
      <c r="J557" s="124">
        <v>0</v>
      </c>
      <c r="K557" s="120" t="str">
        <f>CONCATENATE(D850,D557, " Curncy")</f>
        <v>EURGBp Curncy</v>
      </c>
      <c r="L557" s="120">
        <f>IF(D557 = D850,1,_xll.BDP(K557,$L$11))</f>
        <v>1</v>
      </c>
      <c r="M557" s="288">
        <f>IF(D557 = D850,1,_xll.BDP(K557,$M$11)*L557)</f>
        <v>0.90110000000000001</v>
      </c>
      <c r="N557" s="126">
        <f t="shared" si="252"/>
        <v>0</v>
      </c>
      <c r="O557" s="127">
        <f>N557 / AA773</f>
        <v>0</v>
      </c>
      <c r="P557" s="301">
        <f>N557 / AA850</f>
        <v>0</v>
      </c>
      <c r="Q557" s="128">
        <f t="shared" si="253"/>
        <v>0</v>
      </c>
      <c r="R557" s="129">
        <f>Q557 / AA773*100</f>
        <v>0</v>
      </c>
      <c r="S557" s="312">
        <f>Q557 / AA850*100</f>
        <v>0</v>
      </c>
      <c r="T557" s="129">
        <f t="shared" si="254"/>
        <v>0</v>
      </c>
      <c r="U557" s="312">
        <f t="shared" si="255"/>
        <v>0</v>
      </c>
      <c r="V557" s="120">
        <f t="shared" si="256"/>
        <v>0.01</v>
      </c>
      <c r="W557" s="120">
        <v>0</v>
      </c>
      <c r="X557" s="120">
        <v>1</v>
      </c>
      <c r="Y557" s="127">
        <f t="shared" si="257"/>
        <v>0</v>
      </c>
      <c r="Z557" s="127">
        <f t="shared" si="258"/>
        <v>0</v>
      </c>
      <c r="AA557" s="74"/>
      <c r="AB557" s="130">
        <f>_xll.BDH(C557,$AB$11,$D$1,$D$1)</f>
        <v>335.6</v>
      </c>
      <c r="AC557" s="130">
        <f t="shared" si="259"/>
        <v>-10.600000000000023</v>
      </c>
      <c r="AD557" s="177">
        <f t="shared" si="260"/>
        <v>-3.1585220500596014</v>
      </c>
      <c r="AE557" s="132">
        <v>0</v>
      </c>
      <c r="AF557" s="133">
        <f>IF(D557 = D850,1,_xll.BDP(K557,$AF$11)*L557)</f>
        <v>0.89554</v>
      </c>
      <c r="AG557" s="134">
        <f>AC557*AE557*V557/AF557 / AI773</f>
        <v>0</v>
      </c>
      <c r="AH557" s="328">
        <f>AC557*AE557*V557/AF557 / AI850</f>
        <v>0</v>
      </c>
      <c r="AI557" s="77"/>
      <c r="AJ557" s="73"/>
      <c r="AK557" s="65"/>
    </row>
    <row r="558" spans="1:37" s="30" customFormat="1" ht="12" customHeight="1" x14ac:dyDescent="0.2">
      <c r="A558" s="120"/>
      <c r="B558" s="120">
        <v>27991</v>
      </c>
      <c r="C558" s="120" t="s">
        <v>1405</v>
      </c>
      <c r="D558" s="120" t="str">
        <f>_xll.BDP(C558,$D$11)</f>
        <v>GBp</v>
      </c>
      <c r="E558" s="120" t="s">
        <v>1406</v>
      </c>
      <c r="F558" s="121">
        <f>_xll.BDP(C558,$F$11)</f>
        <v>292.60000000000002</v>
      </c>
      <c r="G558" s="121">
        <f>_xll.BDP(C558,$G$11)</f>
        <v>291</v>
      </c>
      <c r="H558" s="122">
        <f t="shared" si="250"/>
        <v>-1.6000000000000227</v>
      </c>
      <c r="I558" s="123">
        <f t="shared" si="251"/>
        <v>-0.5468215994531862</v>
      </c>
      <c r="J558" s="124">
        <v>-541750</v>
      </c>
      <c r="K558" s="120" t="str">
        <f>CONCATENATE(D850,D558, " Curncy")</f>
        <v>EURGBp Curncy</v>
      </c>
      <c r="L558" s="120">
        <f>IF(D558 = D850,1,_xll.BDP(K558,$L$11))</f>
        <v>1</v>
      </c>
      <c r="M558" s="288">
        <f>IF(D558 = D850,1,_xll.BDP(K558,$M$11)*L558)</f>
        <v>0.90110000000000001</v>
      </c>
      <c r="N558" s="126">
        <f t="shared" si="252"/>
        <v>9619.3541227390124</v>
      </c>
      <c r="O558" s="127">
        <f>N558 / AA773</f>
        <v>5.0568116058863123E-5</v>
      </c>
      <c r="P558" s="301">
        <f>N558 / AA850</f>
        <v>4.6842948353870893E-5</v>
      </c>
      <c r="Q558" s="128">
        <f t="shared" si="253"/>
        <v>-1749520.0310731328</v>
      </c>
      <c r="R558" s="129">
        <f>Q558 / AA773*100</f>
        <v>-0.91970761082055974</v>
      </c>
      <c r="S558" s="312">
        <f>Q558 / AA850*100</f>
        <v>-0.85195612318601455</v>
      </c>
      <c r="T558" s="129">
        <f t="shared" si="254"/>
        <v>-0.91970761082055974</v>
      </c>
      <c r="U558" s="312">
        <f t="shared" si="255"/>
        <v>0</v>
      </c>
      <c r="V558" s="120">
        <f t="shared" si="256"/>
        <v>0.01</v>
      </c>
      <c r="W558" s="120">
        <v>0</v>
      </c>
      <c r="X558" s="120">
        <v>1</v>
      </c>
      <c r="Y558" s="127">
        <f t="shared" si="257"/>
        <v>5.0568116058863123E-5</v>
      </c>
      <c r="Z558" s="127">
        <f t="shared" si="258"/>
        <v>0</v>
      </c>
      <c r="AA558" s="120"/>
      <c r="AB558" s="130">
        <f>_xll.BDH(C558,$AB$11,$D$1,$D$1)</f>
        <v>259.60000000000002</v>
      </c>
      <c r="AC558" s="130">
        <f t="shared" si="259"/>
        <v>33</v>
      </c>
      <c r="AD558" s="177">
        <f t="shared" si="260"/>
        <v>12.711864406779661</v>
      </c>
      <c r="AE558" s="132">
        <v>-541750</v>
      </c>
      <c r="AF558" s="133">
        <f>IF(D558 = D850,1,_xll.BDP(K558,$AF$11)*L558)</f>
        <v>0.89554</v>
      </c>
      <c r="AG558" s="134">
        <f>AC558*AE558*V558/AF558 / AI773</f>
        <v>-1.0508785389755867E-3</v>
      </c>
      <c r="AH558" s="328">
        <f>AC558*AE558*V558/AF558 / AI850</f>
        <v>-9.7342806356357956E-4</v>
      </c>
      <c r="AI558" s="135"/>
      <c r="AJ558" s="73"/>
      <c r="AK558" s="65"/>
    </row>
    <row r="559" spans="1:37" s="30" customFormat="1" ht="12" customHeight="1" x14ac:dyDescent="0.2">
      <c r="B559" s="120">
        <v>10208</v>
      </c>
      <c r="C559" s="120" t="s">
        <v>1194</v>
      </c>
      <c r="D559" s="120" t="str">
        <f>_xll.BDP(C559,$D$11)</f>
        <v>GBp</v>
      </c>
      <c r="E559" s="120" t="s">
        <v>1310</v>
      </c>
      <c r="F559" s="121">
        <f>_xll.BDP(C559,$F$11)</f>
        <v>492.05</v>
      </c>
      <c r="G559" s="121">
        <f>_xll.BDP(C559,$G$11)</f>
        <v>500.5</v>
      </c>
      <c r="H559" s="122">
        <f t="shared" si="250"/>
        <v>8.4499999999999886</v>
      </c>
      <c r="I559" s="123">
        <f t="shared" si="251"/>
        <v>1.7173051519154534</v>
      </c>
      <c r="J559" s="124">
        <v>0</v>
      </c>
      <c r="K559" s="120" t="str">
        <f>CONCATENATE(D850,D559, " Curncy")</f>
        <v>EURGBp Curncy</v>
      </c>
      <c r="L559" s="120">
        <f>IF(D559 = D850,1,_xll.BDP(K559,$L$11))</f>
        <v>1</v>
      </c>
      <c r="M559" s="288">
        <f>IF(D559 = D850,1,_xll.BDP(K559,$M$11)*L559)</f>
        <v>0.90110000000000001</v>
      </c>
      <c r="N559" s="126">
        <f t="shared" si="252"/>
        <v>0</v>
      </c>
      <c r="O559" s="127">
        <f>N559 / AA773</f>
        <v>0</v>
      </c>
      <c r="P559" s="301">
        <f>N559 / AA850</f>
        <v>0</v>
      </c>
      <c r="Q559" s="128">
        <f t="shared" si="253"/>
        <v>0</v>
      </c>
      <c r="R559" s="129">
        <f>Q559 / AA773*100</f>
        <v>0</v>
      </c>
      <c r="S559" s="312">
        <f>Q559 / AA850*100</f>
        <v>0</v>
      </c>
      <c r="T559" s="129">
        <f t="shared" si="254"/>
        <v>0</v>
      </c>
      <c r="U559" s="312">
        <f t="shared" si="255"/>
        <v>0</v>
      </c>
      <c r="V559" s="120">
        <f t="shared" si="256"/>
        <v>0.01</v>
      </c>
      <c r="W559" s="120">
        <v>0</v>
      </c>
      <c r="X559" s="120">
        <v>1</v>
      </c>
      <c r="Y559" s="127">
        <f t="shared" si="257"/>
        <v>0</v>
      </c>
      <c r="Z559" s="127">
        <f t="shared" si="258"/>
        <v>0</v>
      </c>
      <c r="AA559" s="74"/>
      <c r="AB559" s="130">
        <f>_xll.BDH(C559,$AB$11,$D$1,$D$1)</f>
        <v>4935</v>
      </c>
      <c r="AC559" s="130">
        <f t="shared" si="259"/>
        <v>-4442.95</v>
      </c>
      <c r="AD559" s="177">
        <f t="shared" si="260"/>
        <v>-90.029381965552176</v>
      </c>
      <c r="AE559" s="132">
        <v>0</v>
      </c>
      <c r="AF559" s="133">
        <f>IF(D559 = D850,1,_xll.BDP(K559,$AF$11)*L559)</f>
        <v>0.89554</v>
      </c>
      <c r="AG559" s="134">
        <f>AC559*AE559*V559/AF559 / AI773</f>
        <v>0</v>
      </c>
      <c r="AH559" s="328">
        <f>AC559*AE559*V559/AF559 / AI850</f>
        <v>0</v>
      </c>
      <c r="AI559" s="77"/>
      <c r="AJ559" s="73"/>
      <c r="AK559" s="65"/>
    </row>
    <row r="560" spans="1:37" s="30" customFormat="1" ht="12" customHeight="1" x14ac:dyDescent="0.2">
      <c r="B560" s="120">
        <v>3392</v>
      </c>
      <c r="C560" s="120" t="s">
        <v>1195</v>
      </c>
      <c r="D560" s="120" t="str">
        <f>_xll.BDP(C560,$D$11)</f>
        <v>GBp</v>
      </c>
      <c r="E560" s="120" t="s">
        <v>1311</v>
      </c>
      <c r="F560" s="121">
        <f>_xll.BDP(C560,$F$11)</f>
        <v>3659</v>
      </c>
      <c r="G560" s="121">
        <f>_xll.BDP(C560,$G$11)</f>
        <v>3668.5</v>
      </c>
      <c r="H560" s="122">
        <f t="shared" si="250"/>
        <v>9.5</v>
      </c>
      <c r="I560" s="123">
        <f t="shared" si="251"/>
        <v>0.2596337797212353</v>
      </c>
      <c r="J560" s="124">
        <v>-43238</v>
      </c>
      <c r="K560" s="120" t="str">
        <f>CONCATENATE(D850,D560, " Curncy")</f>
        <v>EURGBp Curncy</v>
      </c>
      <c r="L560" s="120">
        <f>IF(D560 = D850,1,_xll.BDP(K560,$L$11))</f>
        <v>1</v>
      </c>
      <c r="M560" s="288">
        <f>IF(D560 = D850,1,_xll.BDP(K560,$M$11)*L560)</f>
        <v>0.90110000000000001</v>
      </c>
      <c r="N560" s="126">
        <f t="shared" si="252"/>
        <v>-4558.4396848296519</v>
      </c>
      <c r="O560" s="127">
        <f>N560 / AA773</f>
        <v>-2.3963324781327148E-5</v>
      </c>
      <c r="P560" s="301">
        <f>N560 / AA850</f>
        <v>-2.2198034504827045E-5</v>
      </c>
      <c r="Q560" s="128">
        <f t="shared" si="253"/>
        <v>-1760277.4719786928</v>
      </c>
      <c r="R560" s="129">
        <f>Q560 / AA773*100</f>
        <v>-0.92536270484524907</v>
      </c>
      <c r="S560" s="312">
        <f>Q560 / AA850*100</f>
        <v>-0.85719462716797934</v>
      </c>
      <c r="T560" s="129">
        <f t="shared" si="254"/>
        <v>-0.92536270484524907</v>
      </c>
      <c r="U560" s="312">
        <f t="shared" si="255"/>
        <v>0</v>
      </c>
      <c r="V560" s="120">
        <f t="shared" si="256"/>
        <v>0.01</v>
      </c>
      <c r="W560" s="120">
        <v>0</v>
      </c>
      <c r="X560" s="120">
        <v>1</v>
      </c>
      <c r="Y560" s="127">
        <f t="shared" si="257"/>
        <v>0</v>
      </c>
      <c r="Z560" s="127">
        <f t="shared" si="258"/>
        <v>0</v>
      </c>
      <c r="AA560" s="74"/>
      <c r="AB560" s="130">
        <f>_xll.BDH(C560,$AB$11,$D$1,$D$1)</f>
        <v>3823.5</v>
      </c>
      <c r="AC560" s="130">
        <f t="shared" si="259"/>
        <v>-164.5</v>
      </c>
      <c r="AD560" s="177">
        <f t="shared" si="260"/>
        <v>-4.3023407872368242</v>
      </c>
      <c r="AE560" s="132">
        <v>-43238</v>
      </c>
      <c r="AF560" s="133">
        <f>IF(D560 = D850,1,_xll.BDP(K560,$AF$11)*L560)</f>
        <v>0.89554</v>
      </c>
      <c r="AG560" s="134">
        <f>AC560*AE560*V560/AF560 / AI773</f>
        <v>4.18091330907035E-4</v>
      </c>
      <c r="AH560" s="328">
        <f>AC560*AE560*V560/AF560 / AI850</f>
        <v>3.872777105471078E-4</v>
      </c>
      <c r="AI560" s="77"/>
      <c r="AJ560" s="73"/>
      <c r="AK560" s="65"/>
    </row>
    <row r="561" spans="1:37" s="30" customFormat="1" ht="12" customHeight="1" x14ac:dyDescent="0.2">
      <c r="B561" s="120">
        <v>3424</v>
      </c>
      <c r="C561" s="120" t="s">
        <v>1196</v>
      </c>
      <c r="D561" s="120" t="str">
        <f>_xll.BDP(C561,$D$11)</f>
        <v>GBp</v>
      </c>
      <c r="E561" s="120" t="s">
        <v>1312</v>
      </c>
      <c r="F561" s="121">
        <f>_xll.BDP(C561,$F$11)</f>
        <v>36</v>
      </c>
      <c r="G561" s="121">
        <f>_xll.BDP(C561,$G$11)</f>
        <v>36.799999999999997</v>
      </c>
      <c r="H561" s="122">
        <f t="shared" si="250"/>
        <v>0.79999999999999716</v>
      </c>
      <c r="I561" s="123">
        <f t="shared" si="251"/>
        <v>2.2222222222222143</v>
      </c>
      <c r="J561" s="124">
        <v>0</v>
      </c>
      <c r="K561" s="120" t="str">
        <f>CONCATENATE(D850,D561, " Curncy")</f>
        <v>EURGBp Curncy</v>
      </c>
      <c r="L561" s="120">
        <f>IF(D561 = D850,1,_xll.BDP(K561,$L$11))</f>
        <v>1</v>
      </c>
      <c r="M561" s="288">
        <f>IF(D561 = D850,1,_xll.BDP(K561,$M$11)*L561)</f>
        <v>0.90110000000000001</v>
      </c>
      <c r="N561" s="126">
        <f t="shared" si="252"/>
        <v>0</v>
      </c>
      <c r="O561" s="127">
        <f>N561 / AA773</f>
        <v>0</v>
      </c>
      <c r="P561" s="301">
        <f>N561 / AA850</f>
        <v>0</v>
      </c>
      <c r="Q561" s="128">
        <f t="shared" si="253"/>
        <v>0</v>
      </c>
      <c r="R561" s="129">
        <f>Q561 / AA773*100</f>
        <v>0</v>
      </c>
      <c r="S561" s="312">
        <f>Q561 / AA850*100</f>
        <v>0</v>
      </c>
      <c r="T561" s="129">
        <f t="shared" si="254"/>
        <v>0</v>
      </c>
      <c r="U561" s="312">
        <f t="shared" si="255"/>
        <v>0</v>
      </c>
      <c r="V561" s="120">
        <f t="shared" si="256"/>
        <v>0.01</v>
      </c>
      <c r="W561" s="120">
        <v>0</v>
      </c>
      <c r="X561" s="120">
        <v>1</v>
      </c>
      <c r="Y561" s="127">
        <f t="shared" si="257"/>
        <v>0</v>
      </c>
      <c r="Z561" s="127">
        <f t="shared" si="258"/>
        <v>0</v>
      </c>
      <c r="AA561" s="74"/>
      <c r="AB561" s="130">
        <f>_xll.BDH(C561,$AB$11,$D$1,$D$1)</f>
        <v>39.85</v>
      </c>
      <c r="AC561" s="130">
        <f t="shared" si="259"/>
        <v>-3.8500000000000014</v>
      </c>
      <c r="AD561" s="177">
        <f t="shared" si="260"/>
        <v>-9.6612296110414082</v>
      </c>
      <c r="AE561" s="132">
        <v>0</v>
      </c>
      <c r="AF561" s="133">
        <f>IF(D561 = D850,1,_xll.BDP(K561,$AF$11)*L561)</f>
        <v>0.89554</v>
      </c>
      <c r="AG561" s="134">
        <f>AC561*AE561*V561/AF561 / AI773</f>
        <v>0</v>
      </c>
      <c r="AH561" s="328">
        <f>AC561*AE561*V561/AF561 / AI850</f>
        <v>0</v>
      </c>
      <c r="AI561" s="77"/>
      <c r="AJ561" s="73"/>
      <c r="AK561" s="65"/>
    </row>
    <row r="562" spans="1:37" s="30" customFormat="1" ht="12" customHeight="1" x14ac:dyDescent="0.2">
      <c r="B562" s="120">
        <v>3521</v>
      </c>
      <c r="C562" s="120" t="s">
        <v>84</v>
      </c>
      <c r="D562" s="120" t="str">
        <f>_xll.BDP(C562,$D$11)</f>
        <v>GBp</v>
      </c>
      <c r="E562" s="120" t="s">
        <v>1368</v>
      </c>
      <c r="F562" s="121">
        <f>_xll.BDP(C562,$F$11)</f>
        <v>1005</v>
      </c>
      <c r="G562" s="121">
        <f>_xll.BDP(C562,$G$11)</f>
        <v>1011</v>
      </c>
      <c r="H562" s="122">
        <f t="shared" si="250"/>
        <v>6</v>
      </c>
      <c r="I562" s="123">
        <f t="shared" si="251"/>
        <v>0.59701492537313439</v>
      </c>
      <c r="J562" s="124">
        <v>0</v>
      </c>
      <c r="K562" s="120" t="str">
        <f>CONCATENATE(D850,D562, " Curncy")</f>
        <v>EURGBp Curncy</v>
      </c>
      <c r="L562" s="120">
        <f>IF(D562 = D850,1,_xll.BDP(K562,$L$11))</f>
        <v>1</v>
      </c>
      <c r="M562" s="288">
        <f>IF(D562 = D850,1,_xll.BDP(K562,$M$11)*L562)</f>
        <v>0.90110000000000001</v>
      </c>
      <c r="N562" s="126">
        <f t="shared" si="252"/>
        <v>0</v>
      </c>
      <c r="O562" s="127">
        <f>N562 / AA773</f>
        <v>0</v>
      </c>
      <c r="P562" s="301">
        <f>N562 / AA850</f>
        <v>0</v>
      </c>
      <c r="Q562" s="128">
        <f t="shared" si="253"/>
        <v>0</v>
      </c>
      <c r="R562" s="129">
        <f>Q562 / AA773*100</f>
        <v>0</v>
      </c>
      <c r="S562" s="312">
        <f>Q562 / AA850*100</f>
        <v>0</v>
      </c>
      <c r="T562" s="129">
        <f t="shared" si="254"/>
        <v>0</v>
      </c>
      <c r="U562" s="312">
        <f t="shared" si="255"/>
        <v>0</v>
      </c>
      <c r="V562" s="120">
        <f t="shared" si="256"/>
        <v>0.01</v>
      </c>
      <c r="W562" s="120">
        <v>0</v>
      </c>
      <c r="X562" s="120">
        <v>1</v>
      </c>
      <c r="Y562" s="127">
        <f t="shared" si="257"/>
        <v>0</v>
      </c>
      <c r="Z562" s="127">
        <f t="shared" si="258"/>
        <v>0</v>
      </c>
      <c r="AA562" s="74"/>
      <c r="AB562" s="130">
        <f>_xll.BDH(C562,$AB$11,$D$1,$D$1)</f>
        <v>1037</v>
      </c>
      <c r="AC562" s="130">
        <f t="shared" si="259"/>
        <v>-32</v>
      </c>
      <c r="AD562" s="177">
        <f t="shared" si="260"/>
        <v>-3.085824493731919</v>
      </c>
      <c r="AE562" s="132">
        <v>0</v>
      </c>
      <c r="AF562" s="133">
        <f>IF(D562 = D850,1,_xll.BDP(K562,$AF$11)*L562)</f>
        <v>0.89554</v>
      </c>
      <c r="AG562" s="134">
        <f>AC562*AE562*V562/AF562 / AI773</f>
        <v>0</v>
      </c>
      <c r="AH562" s="328">
        <f>AC562*AE562*V562/AF562 / AI850</f>
        <v>0</v>
      </c>
      <c r="AI562" s="77"/>
      <c r="AJ562" s="73"/>
      <c r="AK562" s="65"/>
    </row>
    <row r="563" spans="1:37" s="30" customFormat="1" ht="12" customHeight="1" x14ac:dyDescent="0.2">
      <c r="B563" s="120">
        <v>3821</v>
      </c>
      <c r="C563" s="120" t="s">
        <v>1197</v>
      </c>
      <c r="D563" s="120" t="str">
        <f>_xll.BDP(C563,$D$11)</f>
        <v>GBp</v>
      </c>
      <c r="E563" s="120" t="s">
        <v>1313</v>
      </c>
      <c r="F563" s="121">
        <f>_xll.BDP(C563,$F$11)</f>
        <v>241.3</v>
      </c>
      <c r="G563" s="121">
        <f>_xll.BDP(C563,$G$11)</f>
        <v>242.5</v>
      </c>
      <c r="H563" s="122">
        <f t="shared" si="250"/>
        <v>1.1999999999999886</v>
      </c>
      <c r="I563" s="123">
        <f t="shared" si="251"/>
        <v>0.49730625777040549</v>
      </c>
      <c r="J563" s="124">
        <v>0</v>
      </c>
      <c r="K563" s="120" t="str">
        <f>CONCATENATE(D850,D563, " Curncy")</f>
        <v>EURGBp Curncy</v>
      </c>
      <c r="L563" s="120">
        <f>IF(D563 = D850,1,_xll.BDP(K563,$L$11))</f>
        <v>1</v>
      </c>
      <c r="M563" s="288">
        <f>IF(D563 = D850,1,_xll.BDP(K563,$M$11)*L563)</f>
        <v>0.90110000000000001</v>
      </c>
      <c r="N563" s="126">
        <f t="shared" si="252"/>
        <v>0</v>
      </c>
      <c r="O563" s="127">
        <f>N563 / AA773</f>
        <v>0</v>
      </c>
      <c r="P563" s="301">
        <f>N563 / AA850</f>
        <v>0</v>
      </c>
      <c r="Q563" s="128">
        <f t="shared" si="253"/>
        <v>0</v>
      </c>
      <c r="R563" s="129">
        <f>Q563 / AA773*100</f>
        <v>0</v>
      </c>
      <c r="S563" s="312">
        <f>Q563 / AA850*100</f>
        <v>0</v>
      </c>
      <c r="T563" s="129">
        <f t="shared" si="254"/>
        <v>0</v>
      </c>
      <c r="U563" s="312">
        <f t="shared" si="255"/>
        <v>0</v>
      </c>
      <c r="V563" s="120">
        <f t="shared" si="256"/>
        <v>0.01</v>
      </c>
      <c r="W563" s="120">
        <v>0</v>
      </c>
      <c r="X563" s="120">
        <v>1</v>
      </c>
      <c r="Y563" s="127">
        <f t="shared" si="257"/>
        <v>0</v>
      </c>
      <c r="Z563" s="127">
        <f t="shared" si="258"/>
        <v>0</v>
      </c>
      <c r="AA563" s="74"/>
      <c r="AB563" s="130">
        <f>_xll.BDH(C563,$AB$11,$D$1,$D$1)</f>
        <v>245.8</v>
      </c>
      <c r="AC563" s="130">
        <f t="shared" si="259"/>
        <v>-4.5</v>
      </c>
      <c r="AD563" s="177">
        <f t="shared" si="260"/>
        <v>-1.8307567127746134</v>
      </c>
      <c r="AE563" s="132">
        <v>0</v>
      </c>
      <c r="AF563" s="133">
        <f>IF(D563 = D850,1,_xll.BDP(K563,$AF$11)*L563)</f>
        <v>0.89554</v>
      </c>
      <c r="AG563" s="134">
        <f>AC563*AE563*V563/AF563 / AI773</f>
        <v>0</v>
      </c>
      <c r="AH563" s="328">
        <f>AC563*AE563*V563/AF563 / AI850</f>
        <v>0</v>
      </c>
      <c r="AI563" s="77"/>
      <c r="AJ563" s="73"/>
      <c r="AK563" s="65"/>
    </row>
    <row r="564" spans="1:37" s="30" customFormat="1" ht="12" customHeight="1" x14ac:dyDescent="0.2">
      <c r="B564" s="120">
        <v>3420</v>
      </c>
      <c r="C564" s="120" t="s">
        <v>1198</v>
      </c>
      <c r="D564" s="120" t="str">
        <f>_xll.BDP(C564,$D$11)</f>
        <v>GBp</v>
      </c>
      <c r="E564" s="120" t="s">
        <v>780</v>
      </c>
      <c r="F564" s="121">
        <f>_xll.BDP(C564,$F$11)</f>
        <v>2501.5</v>
      </c>
      <c r="G564" s="121">
        <f>_xll.BDP(C564,$G$11)</f>
        <v>2537.5</v>
      </c>
      <c r="H564" s="122">
        <f t="shared" si="250"/>
        <v>36</v>
      </c>
      <c r="I564" s="123">
        <f t="shared" si="251"/>
        <v>1.4391365180891464</v>
      </c>
      <c r="J564" s="124">
        <v>0</v>
      </c>
      <c r="K564" s="120" t="str">
        <f>CONCATENATE(D850,D564, " Curncy")</f>
        <v>EURGBp Curncy</v>
      </c>
      <c r="L564" s="120">
        <f>IF(D564 = D850,1,_xll.BDP(K564,$L$11))</f>
        <v>1</v>
      </c>
      <c r="M564" s="288">
        <f>IF(D564 = D850,1,_xll.BDP(K564,$M$11)*L564)</f>
        <v>0.90110000000000001</v>
      </c>
      <c r="N564" s="126">
        <f t="shared" si="252"/>
        <v>0</v>
      </c>
      <c r="O564" s="127">
        <f>N564 / AA773</f>
        <v>0</v>
      </c>
      <c r="P564" s="301">
        <f>N564 / AA850</f>
        <v>0</v>
      </c>
      <c r="Q564" s="128">
        <f t="shared" si="253"/>
        <v>0</v>
      </c>
      <c r="R564" s="129">
        <f>Q564 / AA773*100</f>
        <v>0</v>
      </c>
      <c r="S564" s="312">
        <f>Q564 / AA850*100</f>
        <v>0</v>
      </c>
      <c r="T564" s="129">
        <f t="shared" si="254"/>
        <v>0</v>
      </c>
      <c r="U564" s="312">
        <f t="shared" si="255"/>
        <v>0</v>
      </c>
      <c r="V564" s="120">
        <f t="shared" si="256"/>
        <v>0.01</v>
      </c>
      <c r="W564" s="120">
        <v>0</v>
      </c>
      <c r="X564" s="120">
        <v>1</v>
      </c>
      <c r="Y564" s="127">
        <f t="shared" si="257"/>
        <v>0</v>
      </c>
      <c r="Z564" s="127">
        <f t="shared" si="258"/>
        <v>0</v>
      </c>
      <c r="AA564" s="74"/>
      <c r="AB564" s="130">
        <f>_xll.BDH(C564,$AB$11,$D$1,$D$1)</f>
        <v>2523.5</v>
      </c>
      <c r="AC564" s="130">
        <f t="shared" si="259"/>
        <v>-22</v>
      </c>
      <c r="AD564" s="177">
        <f t="shared" si="260"/>
        <v>-0.87180503269268883</v>
      </c>
      <c r="AE564" s="132">
        <v>0</v>
      </c>
      <c r="AF564" s="133">
        <f>IF(D564 = D850,1,_xll.BDP(K564,$AF$11)*L564)</f>
        <v>0.89554</v>
      </c>
      <c r="AG564" s="134">
        <f>AC564*AE564*V564/AF564 / AI773</f>
        <v>0</v>
      </c>
      <c r="AH564" s="328">
        <f>AC564*AE564*V564/AF564 / AI850</f>
        <v>0</v>
      </c>
      <c r="AI564" s="77"/>
      <c r="AJ564" s="73"/>
      <c r="AK564" s="65"/>
    </row>
    <row r="565" spans="1:37" s="30" customFormat="1" ht="12" customHeight="1" x14ac:dyDescent="0.2">
      <c r="B565" s="120">
        <v>6016</v>
      </c>
      <c r="C565" s="120" t="s">
        <v>1199</v>
      </c>
      <c r="D565" s="120" t="str">
        <f>_xll.BDP(C565,$D$11)</f>
        <v>GBp</v>
      </c>
      <c r="E565" s="120" t="s">
        <v>1314</v>
      </c>
      <c r="F565" s="121">
        <f>_xll.BDP(C565,$F$11)</f>
        <v>2540.5</v>
      </c>
      <c r="G565" s="121">
        <f>_xll.BDP(C565,$G$11)</f>
        <v>2580</v>
      </c>
      <c r="H565" s="122">
        <f t="shared" si="250"/>
        <v>39.5</v>
      </c>
      <c r="I565" s="123">
        <f t="shared" si="251"/>
        <v>1.5548120448730565</v>
      </c>
      <c r="J565" s="124">
        <v>0</v>
      </c>
      <c r="K565" s="120" t="str">
        <f>CONCATENATE(D850,D565, " Curncy")</f>
        <v>EURGBp Curncy</v>
      </c>
      <c r="L565" s="120">
        <f>IF(D565 = D850,1,_xll.BDP(K565,$L$11))</f>
        <v>1</v>
      </c>
      <c r="M565" s="288">
        <f>IF(D565 = D850,1,_xll.BDP(K565,$M$11)*L565)</f>
        <v>0.90110000000000001</v>
      </c>
      <c r="N565" s="126">
        <f t="shared" si="252"/>
        <v>0</v>
      </c>
      <c r="O565" s="127">
        <f>N565 / AA773</f>
        <v>0</v>
      </c>
      <c r="P565" s="301">
        <f>N565 / AA850</f>
        <v>0</v>
      </c>
      <c r="Q565" s="128">
        <f t="shared" si="253"/>
        <v>0</v>
      </c>
      <c r="R565" s="129">
        <f>Q565 / AA773*100</f>
        <v>0</v>
      </c>
      <c r="S565" s="312">
        <f>Q565 / AA850*100</f>
        <v>0</v>
      </c>
      <c r="T565" s="129">
        <f t="shared" si="254"/>
        <v>0</v>
      </c>
      <c r="U565" s="312">
        <f t="shared" si="255"/>
        <v>0</v>
      </c>
      <c r="V565" s="120">
        <f t="shared" si="256"/>
        <v>0.01</v>
      </c>
      <c r="W565" s="120">
        <v>0</v>
      </c>
      <c r="X565" s="120">
        <v>1</v>
      </c>
      <c r="Y565" s="127">
        <f t="shared" si="257"/>
        <v>0</v>
      </c>
      <c r="Z565" s="127">
        <f t="shared" si="258"/>
        <v>0</v>
      </c>
      <c r="AA565" s="74"/>
      <c r="AB565" s="130">
        <f>_xll.BDH(C565,$AB$11,$D$1,$D$1)</f>
        <v>2562.5</v>
      </c>
      <c r="AC565" s="130">
        <f t="shared" si="259"/>
        <v>-22</v>
      </c>
      <c r="AD565" s="177">
        <f t="shared" si="260"/>
        <v>-0.85853658536585375</v>
      </c>
      <c r="AE565" s="132">
        <v>0</v>
      </c>
      <c r="AF565" s="133">
        <f>IF(D565 = D850,1,_xll.BDP(K565,$AF$11)*L565)</f>
        <v>0.89554</v>
      </c>
      <c r="AG565" s="134">
        <f>AC565*AE565*V565/AF565 / AI773</f>
        <v>0</v>
      </c>
      <c r="AH565" s="328">
        <f>AC565*AE565*V565/AF565 / AI850</f>
        <v>0</v>
      </c>
      <c r="AI565" s="77"/>
      <c r="AJ565" s="73"/>
      <c r="AK565" s="65"/>
    </row>
    <row r="566" spans="1:37" s="30" customFormat="1" ht="12" customHeight="1" x14ac:dyDescent="0.2">
      <c r="B566" s="120">
        <v>19481</v>
      </c>
      <c r="C566" s="120" t="s">
        <v>1200</v>
      </c>
      <c r="D566" s="120" t="str">
        <f>_xll.BDP(C566,$D$11)</f>
        <v>GBp</v>
      </c>
      <c r="E566" s="120" t="s">
        <v>1315</v>
      </c>
      <c r="F566" s="121">
        <f>_xll.BDP(C566,$F$11)</f>
        <v>448</v>
      </c>
      <c r="G566" s="121">
        <f>_xll.BDP(C566,$G$11)</f>
        <v>451.2</v>
      </c>
      <c r="H566" s="122">
        <f t="shared" si="250"/>
        <v>3.1999999999999886</v>
      </c>
      <c r="I566" s="123">
        <f t="shared" si="251"/>
        <v>0.71428571428571175</v>
      </c>
      <c r="J566" s="124">
        <v>0</v>
      </c>
      <c r="K566" s="120" t="str">
        <f>CONCATENATE(D850,D566, " Curncy")</f>
        <v>EURGBp Curncy</v>
      </c>
      <c r="L566" s="120">
        <f>IF(D566 = D850,1,_xll.BDP(K566,$L$11))</f>
        <v>1</v>
      </c>
      <c r="M566" s="288">
        <f>IF(D566 = D850,1,_xll.BDP(K566,$M$11)*L566)</f>
        <v>0.90110000000000001</v>
      </c>
      <c r="N566" s="126">
        <f t="shared" si="252"/>
        <v>0</v>
      </c>
      <c r="O566" s="127">
        <f>N566 / AA773</f>
        <v>0</v>
      </c>
      <c r="P566" s="301">
        <f>N566 / AA850</f>
        <v>0</v>
      </c>
      <c r="Q566" s="128">
        <f t="shared" si="253"/>
        <v>0</v>
      </c>
      <c r="R566" s="129">
        <f>Q566 / AA773*100</f>
        <v>0</v>
      </c>
      <c r="S566" s="312">
        <f>Q566 / AA850*100</f>
        <v>0</v>
      </c>
      <c r="T566" s="129">
        <f t="shared" si="254"/>
        <v>0</v>
      </c>
      <c r="U566" s="312">
        <f t="shared" si="255"/>
        <v>0</v>
      </c>
      <c r="V566" s="120">
        <f t="shared" si="256"/>
        <v>0.01</v>
      </c>
      <c r="W566" s="120">
        <v>0</v>
      </c>
      <c r="X566" s="120">
        <v>1</v>
      </c>
      <c r="Y566" s="127">
        <f t="shared" si="257"/>
        <v>0</v>
      </c>
      <c r="Z566" s="127">
        <f t="shared" si="258"/>
        <v>0</v>
      </c>
      <c r="AA566" s="74"/>
      <c r="AB566" s="130">
        <f>_xll.BDH(C566,$AB$11,$D$1,$D$1)</f>
        <v>462.3</v>
      </c>
      <c r="AC566" s="130">
        <f t="shared" si="259"/>
        <v>-14.300000000000011</v>
      </c>
      <c r="AD566" s="177">
        <f t="shared" si="260"/>
        <v>-3.0932295046506622</v>
      </c>
      <c r="AE566" s="132">
        <v>0</v>
      </c>
      <c r="AF566" s="133">
        <f>IF(D566 = D850,1,_xll.BDP(K566,$AF$11)*L566)</f>
        <v>0.89554</v>
      </c>
      <c r="AG566" s="134">
        <f>AC566*AE566*V566/AF566 / AI773</f>
        <v>0</v>
      </c>
      <c r="AH566" s="328">
        <f>AC566*AE566*V566/AF566 / AI850</f>
        <v>0</v>
      </c>
      <c r="AI566" s="77"/>
      <c r="AJ566" s="73"/>
      <c r="AK566" s="65"/>
    </row>
    <row r="567" spans="1:37" s="30" customFormat="1" ht="12" customHeight="1" x14ac:dyDescent="0.2">
      <c r="B567" s="120">
        <v>5984</v>
      </c>
      <c r="C567" s="120" t="s">
        <v>1201</v>
      </c>
      <c r="D567" s="120" t="str">
        <f>_xll.BDP(C567,$D$11)</f>
        <v>GBp</v>
      </c>
      <c r="E567" s="120" t="s">
        <v>1316</v>
      </c>
      <c r="F567" s="121">
        <f>_xll.BDP(C567,$F$11)</f>
        <v>631.6</v>
      </c>
      <c r="G567" s="121">
        <f>_xll.BDP(C567,$G$11)</f>
        <v>637.6</v>
      </c>
      <c r="H567" s="122">
        <f t="shared" si="250"/>
        <v>6</v>
      </c>
      <c r="I567" s="123">
        <f t="shared" si="251"/>
        <v>0.94996833438885375</v>
      </c>
      <c r="J567" s="124">
        <v>0</v>
      </c>
      <c r="K567" s="120" t="str">
        <f>CONCATENATE(D850,D567, " Curncy")</f>
        <v>EURGBp Curncy</v>
      </c>
      <c r="L567" s="120">
        <f>IF(D567 = D850,1,_xll.BDP(K567,$L$11))</f>
        <v>1</v>
      </c>
      <c r="M567" s="288">
        <f>IF(D567 = D850,1,_xll.BDP(K567,$M$11)*L567)</f>
        <v>0.90110000000000001</v>
      </c>
      <c r="N567" s="126">
        <f t="shared" si="252"/>
        <v>0</v>
      </c>
      <c r="O567" s="127">
        <f>N567 / AA773</f>
        <v>0</v>
      </c>
      <c r="P567" s="301">
        <f>N567 / AA850</f>
        <v>0</v>
      </c>
      <c r="Q567" s="128">
        <f t="shared" si="253"/>
        <v>0</v>
      </c>
      <c r="R567" s="129">
        <f>Q567 / AA773*100</f>
        <v>0</v>
      </c>
      <c r="S567" s="312">
        <f>Q567 / AA850*100</f>
        <v>0</v>
      </c>
      <c r="T567" s="129">
        <f t="shared" si="254"/>
        <v>0</v>
      </c>
      <c r="U567" s="312">
        <f t="shared" si="255"/>
        <v>0</v>
      </c>
      <c r="V567" s="120">
        <f t="shared" si="256"/>
        <v>0.01</v>
      </c>
      <c r="W567" s="120">
        <v>0</v>
      </c>
      <c r="X567" s="120">
        <v>1</v>
      </c>
      <c r="Y567" s="127">
        <f t="shared" si="257"/>
        <v>0</v>
      </c>
      <c r="Z567" s="127">
        <f t="shared" si="258"/>
        <v>0</v>
      </c>
      <c r="AA567" s="74"/>
      <c r="AB567" s="130">
        <f>_xll.BDH(C567,$AB$11,$D$1,$D$1)</f>
        <v>631.4</v>
      </c>
      <c r="AC567" s="130">
        <f t="shared" si="259"/>
        <v>0.20000000000004547</v>
      </c>
      <c r="AD567" s="177">
        <f t="shared" si="260"/>
        <v>3.1675641431746199E-2</v>
      </c>
      <c r="AE567" s="132">
        <v>0</v>
      </c>
      <c r="AF567" s="133">
        <f>IF(D567 = D850,1,_xll.BDP(K567,$AF$11)*L567)</f>
        <v>0.89554</v>
      </c>
      <c r="AG567" s="134">
        <f>AC567*AE567*V567/AF567 / AI773</f>
        <v>0</v>
      </c>
      <c r="AH567" s="328">
        <f>AC567*AE567*V567/AF567 / AI850</f>
        <v>0</v>
      </c>
      <c r="AI567" s="77"/>
      <c r="AJ567" s="73"/>
      <c r="AK567" s="65"/>
    </row>
    <row r="568" spans="1:37" s="30" customFormat="1" ht="12" customHeight="1" x14ac:dyDescent="0.2">
      <c r="B568" s="120">
        <v>17897</v>
      </c>
      <c r="C568" s="120" t="s">
        <v>1202</v>
      </c>
      <c r="D568" s="120" t="str">
        <f>_xll.BDP(C568,$D$11)</f>
        <v>EUR</v>
      </c>
      <c r="E568" s="120" t="s">
        <v>1317</v>
      </c>
      <c r="F568" s="121">
        <f>_xll.BDP(C568,$F$11)</f>
        <v>14.11</v>
      </c>
      <c r="G568" s="121">
        <f>_xll.BDP(C568,$G$11)</f>
        <v>14.295</v>
      </c>
      <c r="H568" s="122">
        <f t="shared" si="250"/>
        <v>0.1850000000000005</v>
      </c>
      <c r="I568" s="123">
        <f t="shared" si="251"/>
        <v>1.3111268603827109</v>
      </c>
      <c r="J568" s="124">
        <v>0</v>
      </c>
      <c r="K568" s="120" t="str">
        <f>CONCATENATE(D850,D568, " Curncy")</f>
        <v>EUREUR Curncy</v>
      </c>
      <c r="L568" s="120">
        <f>IF(D568 = D850,1,_xll.BDP(K568,$L$11))</f>
        <v>1</v>
      </c>
      <c r="M568" s="288">
        <f>IF(D568 = D850,1,_xll.BDP(K568,$M$11)*L568)</f>
        <v>1</v>
      </c>
      <c r="N568" s="126">
        <f t="shared" si="252"/>
        <v>0</v>
      </c>
      <c r="O568" s="127">
        <f>N568 / AA773</f>
        <v>0</v>
      </c>
      <c r="P568" s="301">
        <f>N568 / AA850</f>
        <v>0</v>
      </c>
      <c r="Q568" s="128">
        <f t="shared" si="253"/>
        <v>0</v>
      </c>
      <c r="R568" s="129">
        <f>Q568 / AA773*100</f>
        <v>0</v>
      </c>
      <c r="S568" s="312">
        <f>Q568 / AA850*100</f>
        <v>0</v>
      </c>
      <c r="T568" s="129">
        <f t="shared" si="254"/>
        <v>0</v>
      </c>
      <c r="U568" s="312">
        <f t="shared" si="255"/>
        <v>0</v>
      </c>
      <c r="V568" s="120">
        <f t="shared" si="256"/>
        <v>1</v>
      </c>
      <c r="W568" s="120">
        <v>0</v>
      </c>
      <c r="X568" s="120">
        <v>1</v>
      </c>
      <c r="Y568" s="127">
        <f t="shared" si="257"/>
        <v>0</v>
      </c>
      <c r="Z568" s="127">
        <f t="shared" si="258"/>
        <v>0</v>
      </c>
      <c r="AA568" s="74"/>
      <c r="AB568" s="130">
        <f>_xll.BDH(C568,$AB$11,$D$1,$D$1)</f>
        <v>13.37</v>
      </c>
      <c r="AC568" s="130">
        <f t="shared" si="259"/>
        <v>0.74000000000000021</v>
      </c>
      <c r="AD568" s="177">
        <f t="shared" si="260"/>
        <v>5.5347793567688877</v>
      </c>
      <c r="AE568" s="132">
        <v>0</v>
      </c>
      <c r="AF568" s="133">
        <f>IF(D568 = D850,1,_xll.BDP(K568,$AF$11)*L568)</f>
        <v>1</v>
      </c>
      <c r="AG568" s="134">
        <f>AC568*AE568*V568/AF568 / AI773</f>
        <v>0</v>
      </c>
      <c r="AH568" s="328">
        <f>AC568*AE568*V568/AF568 / AI850</f>
        <v>0</v>
      </c>
      <c r="AI568" s="77"/>
      <c r="AJ568" s="73"/>
      <c r="AK568" s="65"/>
    </row>
    <row r="569" spans="1:37" s="30" customFormat="1" ht="12" customHeight="1" x14ac:dyDescent="0.2">
      <c r="A569" s="212"/>
      <c r="B569" s="212">
        <v>28228</v>
      </c>
      <c r="C569" s="212"/>
      <c r="D569" s="212" t="s">
        <v>1404</v>
      </c>
      <c r="E569" s="212" t="s">
        <v>1546</v>
      </c>
      <c r="F569" s="214">
        <v>117</v>
      </c>
      <c r="G569" s="214">
        <v>117</v>
      </c>
      <c r="H569" s="215">
        <f>IF(OR(OR(G569="#N/A N/A",G569="#N/A Real Time"),OR(F569="#N/A N/A",F569="#N/A Real Time")),0,  G569 - F569)</f>
        <v>0</v>
      </c>
      <c r="I569" s="216">
        <f>IF(OR(F569=0,F569="#N/A N/A"),0,H569 / F569*100)</f>
        <v>0</v>
      </c>
      <c r="J569" s="217">
        <v>710641</v>
      </c>
      <c r="K569" s="212" t="str">
        <f>CONCATENATE(D850,D569, " Curncy")</f>
        <v>EURGBp Curncy</v>
      </c>
      <c r="L569" s="212">
        <f>IF(D569 = D850,1,_xll.BDP(K569,$L$11))</f>
        <v>1</v>
      </c>
      <c r="M569" s="291">
        <f>IF(D569 = D850,1,_xll.BDP(K569,$M$11)*L569)</f>
        <v>0.90110000000000001</v>
      </c>
      <c r="N569" s="218">
        <f>H569*J569*V569/M569</f>
        <v>0</v>
      </c>
      <c r="O569" s="219">
        <f>N569 / AA773</f>
        <v>0</v>
      </c>
      <c r="P569" s="304">
        <f>N569 / AA850</f>
        <v>0</v>
      </c>
      <c r="Q569" s="220">
        <f>IF(J569=0,0,G569*J569*V569/M569)</f>
        <v>922705.54877372098</v>
      </c>
      <c r="R569" s="221">
        <f>Q569 / AA773*100</f>
        <v>0.48505835925354934</v>
      </c>
      <c r="S569" s="314">
        <f>Q569 / AA850*100</f>
        <v>0.44932588836567772</v>
      </c>
      <c r="T569" s="221">
        <f>IF(S569&lt;0,R569,0)</f>
        <v>0</v>
      </c>
      <c r="U569" s="314">
        <f>IF(S569&gt;0,R569,0)</f>
        <v>0.48505835925354934</v>
      </c>
      <c r="V569" s="212">
        <f>IF(EXACT(D569,UPPER(D569)),1,0.01)/X569</f>
        <v>0.01</v>
      </c>
      <c r="W569" s="212">
        <v>1</v>
      </c>
      <c r="X569" s="212">
        <v>1</v>
      </c>
      <c r="Y569" s="219">
        <f>IF(AND(S569&lt;0,O569&gt;0),O569,0)</f>
        <v>0</v>
      </c>
      <c r="Z569" s="219">
        <f>IF(AND(S569&gt;0,O569&gt;0),O569,0)</f>
        <v>0</v>
      </c>
      <c r="AA569" s="222"/>
      <c r="AB569" s="223">
        <v>117</v>
      </c>
      <c r="AC569" s="223">
        <f>IF(OR(OR(F569="#N/A N/A",F569="#N/A Real Time"),OR(AB569="#N/A N/A",AB569="#N/A Real Time")),0,  F569 - AB569)</f>
        <v>0</v>
      </c>
      <c r="AD569" s="224">
        <f>IF(OR(AB569=0,AB569="#N/A N/A"),0,AC569 / AB569*100)</f>
        <v>0</v>
      </c>
      <c r="AE569" s="225">
        <v>710641</v>
      </c>
      <c r="AF569" s="226">
        <f>IF(D569 = D850,1,_xll.BDP(K569,$AF$11)*L569)</f>
        <v>0.89554</v>
      </c>
      <c r="AG569" s="227">
        <f>AC569*AE569*V569/AF569 / AI773</f>
        <v>0</v>
      </c>
      <c r="AH569" s="330">
        <f>AC569*AE569*V569/AF569 / AI850</f>
        <v>0</v>
      </c>
      <c r="AI569" s="228"/>
      <c r="AJ569" s="73"/>
      <c r="AK569" s="65"/>
    </row>
    <row r="570" spans="1:37" s="30" customFormat="1" ht="12" customHeight="1" x14ac:dyDescent="0.2">
      <c r="B570" s="120">
        <v>2765</v>
      </c>
      <c r="C570" s="120" t="s">
        <v>841</v>
      </c>
      <c r="D570" s="120" t="str">
        <f>_xll.BDP(C570,$D$11)</f>
        <v>USD</v>
      </c>
      <c r="E570" s="120" t="s">
        <v>886</v>
      </c>
      <c r="F570" s="121">
        <f>_xll.BDP(C570,$F$11)</f>
        <v>1068</v>
      </c>
      <c r="G570" s="121">
        <f>_xll.BDP(C570,$G$11)</f>
        <v>1062</v>
      </c>
      <c r="H570" s="122">
        <f t="shared" si="250"/>
        <v>-6</v>
      </c>
      <c r="I570" s="123">
        <f t="shared" si="251"/>
        <v>-0.5617977528089888</v>
      </c>
      <c r="J570" s="124">
        <v>0</v>
      </c>
      <c r="K570" s="120" t="str">
        <f>CONCATENATE(D850,D570, " Curncy")</f>
        <v>EURUSD Curncy</v>
      </c>
      <c r="L570" s="120">
        <f>IF(D570 = D850,1,_xll.BDP(K570,$L$11))</f>
        <v>1</v>
      </c>
      <c r="M570" s="288">
        <f>IF(D570 = D850,1,_xll.BDP(K570,$M$11)*L570)</f>
        <v>1.1605000000000001</v>
      </c>
      <c r="N570" s="126">
        <f t="shared" si="252"/>
        <v>0</v>
      </c>
      <c r="O570" s="127">
        <f>N570 / AA773</f>
        <v>0</v>
      </c>
      <c r="P570" s="301">
        <f>N570 / AA850</f>
        <v>0</v>
      </c>
      <c r="Q570" s="128">
        <f t="shared" si="253"/>
        <v>0</v>
      </c>
      <c r="R570" s="129">
        <f>Q570 / AA773*100</f>
        <v>0</v>
      </c>
      <c r="S570" s="312">
        <f>Q570 / AA850*100</f>
        <v>0</v>
      </c>
      <c r="T570" s="129">
        <f t="shared" si="254"/>
        <v>0</v>
      </c>
      <c r="U570" s="312">
        <f t="shared" si="255"/>
        <v>0</v>
      </c>
      <c r="V570" s="120">
        <f t="shared" si="256"/>
        <v>1</v>
      </c>
      <c r="W570" s="120">
        <v>0</v>
      </c>
      <c r="X570" s="120">
        <v>1</v>
      </c>
      <c r="Y570" s="127">
        <f t="shared" si="257"/>
        <v>0</v>
      </c>
      <c r="Z570" s="127">
        <f t="shared" si="258"/>
        <v>0</v>
      </c>
      <c r="AA570" s="74"/>
      <c r="AB570" s="130">
        <f>_xll.BDH(C570,$AB$11,$D$1,$D$1)</f>
        <v>1005</v>
      </c>
      <c r="AC570" s="130">
        <f t="shared" si="259"/>
        <v>63</v>
      </c>
      <c r="AD570" s="177">
        <f t="shared" si="260"/>
        <v>6.2686567164179099</v>
      </c>
      <c r="AE570" s="132">
        <v>0</v>
      </c>
      <c r="AF570" s="133">
        <f>IF(D570 = D850,1,_xll.BDP(K570,$AF$11)*L570)</f>
        <v>1.1601999999999999</v>
      </c>
      <c r="AG570" s="134">
        <f>AC570*AE570*V570/AF570 / AI773</f>
        <v>0</v>
      </c>
      <c r="AH570" s="328">
        <f>AC570*AE570*V570/AF570 / AI850</f>
        <v>0</v>
      </c>
      <c r="AI570" s="77"/>
      <c r="AJ570" s="73"/>
      <c r="AK570" s="65"/>
    </row>
    <row r="571" spans="1:37" s="30" customFormat="1" ht="12" customHeight="1" x14ac:dyDescent="0.2">
      <c r="B571" s="120">
        <v>10220</v>
      </c>
      <c r="C571" s="120" t="s">
        <v>1205</v>
      </c>
      <c r="D571" s="120" t="str">
        <f>_xll.BDP(C571,$D$11)</f>
        <v>GBp</v>
      </c>
      <c r="E571" s="120" t="s">
        <v>1320</v>
      </c>
      <c r="F571" s="121">
        <f>_xll.BDP(C571,$F$11)</f>
        <v>800</v>
      </c>
      <c r="G571" s="121">
        <f>_xll.BDP(C571,$G$11)</f>
        <v>800</v>
      </c>
      <c r="H571" s="122">
        <f t="shared" si="250"/>
        <v>0</v>
      </c>
      <c r="I571" s="123">
        <f t="shared" si="251"/>
        <v>0</v>
      </c>
      <c r="J571" s="124">
        <v>0</v>
      </c>
      <c r="K571" s="120" t="str">
        <f>CONCATENATE(D850,D571, " Curncy")</f>
        <v>EURGBp Curncy</v>
      </c>
      <c r="L571" s="120">
        <f>IF(D571 = D850,1,_xll.BDP(K571,$L$11))</f>
        <v>1</v>
      </c>
      <c r="M571" s="288">
        <f>IF(D571 = D850,1,_xll.BDP(K571,$M$11)*L571)</f>
        <v>0.90110000000000001</v>
      </c>
      <c r="N571" s="126">
        <f t="shared" si="252"/>
        <v>0</v>
      </c>
      <c r="O571" s="127">
        <f>N571 / AA773</f>
        <v>0</v>
      </c>
      <c r="P571" s="301">
        <f>N571 / AA850</f>
        <v>0</v>
      </c>
      <c r="Q571" s="128">
        <f t="shared" si="253"/>
        <v>0</v>
      </c>
      <c r="R571" s="129">
        <f>Q571 / AA773*100</f>
        <v>0</v>
      </c>
      <c r="S571" s="312">
        <f>Q571 / AA850*100</f>
        <v>0</v>
      </c>
      <c r="T571" s="129">
        <f t="shared" si="254"/>
        <v>0</v>
      </c>
      <c r="U571" s="312">
        <f t="shared" si="255"/>
        <v>0</v>
      </c>
      <c r="V571" s="120">
        <f t="shared" si="256"/>
        <v>0.01</v>
      </c>
      <c r="W571" s="120">
        <v>0</v>
      </c>
      <c r="X571" s="120">
        <v>1</v>
      </c>
      <c r="Y571" s="127">
        <f t="shared" si="257"/>
        <v>0</v>
      </c>
      <c r="Z571" s="127">
        <f t="shared" si="258"/>
        <v>0</v>
      </c>
      <c r="AA571" s="74"/>
      <c r="AB571" s="130">
        <f>_xll.BDH(C571,$AB$11,$D$1,$D$1)</f>
        <v>824</v>
      </c>
      <c r="AC571" s="130">
        <f t="shared" si="259"/>
        <v>-24</v>
      </c>
      <c r="AD571" s="177">
        <f t="shared" si="260"/>
        <v>-2.912621359223301</v>
      </c>
      <c r="AE571" s="132">
        <v>0</v>
      </c>
      <c r="AF571" s="133">
        <f>IF(D571 = D850,1,_xll.BDP(K571,$AF$11)*L571)</f>
        <v>0.89554</v>
      </c>
      <c r="AG571" s="134">
        <f>AC571*AE571*V571/AF571 / AI773</f>
        <v>0</v>
      </c>
      <c r="AH571" s="328">
        <f>AC571*AE571*V571/AF571 / AI850</f>
        <v>0</v>
      </c>
      <c r="AI571" s="77"/>
      <c r="AJ571" s="73"/>
      <c r="AK571" s="65"/>
    </row>
    <row r="572" spans="1:37" s="30" customFormat="1" ht="12" customHeight="1" x14ac:dyDescent="0.2">
      <c r="B572" s="120">
        <v>6450</v>
      </c>
      <c r="C572" s="120" t="s">
        <v>1206</v>
      </c>
      <c r="D572" s="120" t="str">
        <f>_xll.BDP(C572,$D$11)</f>
        <v>GBp</v>
      </c>
      <c r="E572" s="120" t="s">
        <v>1321</v>
      </c>
      <c r="F572" s="121">
        <f>_xll.BDP(C572,$F$11)</f>
        <v>3075</v>
      </c>
      <c r="G572" s="121">
        <f>_xll.BDP(C572,$G$11)</f>
        <v>3083</v>
      </c>
      <c r="H572" s="122">
        <f t="shared" si="250"/>
        <v>8</v>
      </c>
      <c r="I572" s="123">
        <f t="shared" si="251"/>
        <v>0.26016260162601623</v>
      </c>
      <c r="J572" s="124">
        <v>0</v>
      </c>
      <c r="K572" s="120" t="str">
        <f>CONCATENATE(D850,D572, " Curncy")</f>
        <v>EURGBp Curncy</v>
      </c>
      <c r="L572" s="120">
        <f>IF(D572 = D850,1,_xll.BDP(K572,$L$11))</f>
        <v>1</v>
      </c>
      <c r="M572" s="288">
        <f>IF(D572 = D850,1,_xll.BDP(K572,$M$11)*L572)</f>
        <v>0.90110000000000001</v>
      </c>
      <c r="N572" s="126">
        <f t="shared" si="252"/>
        <v>0</v>
      </c>
      <c r="O572" s="127">
        <f>N572 / AA773</f>
        <v>0</v>
      </c>
      <c r="P572" s="301">
        <f>N572 / AA850</f>
        <v>0</v>
      </c>
      <c r="Q572" s="128">
        <f t="shared" si="253"/>
        <v>0</v>
      </c>
      <c r="R572" s="129">
        <f>Q572 / AA773*100</f>
        <v>0</v>
      </c>
      <c r="S572" s="312">
        <f>Q572 / AA850*100</f>
        <v>0</v>
      </c>
      <c r="T572" s="129">
        <f t="shared" si="254"/>
        <v>0</v>
      </c>
      <c r="U572" s="312">
        <f t="shared" si="255"/>
        <v>0</v>
      </c>
      <c r="V572" s="120">
        <f t="shared" si="256"/>
        <v>0.01</v>
      </c>
      <c r="W572" s="120">
        <v>0</v>
      </c>
      <c r="X572" s="120">
        <v>1</v>
      </c>
      <c r="Y572" s="127">
        <f t="shared" si="257"/>
        <v>0</v>
      </c>
      <c r="Z572" s="127">
        <f t="shared" si="258"/>
        <v>0</v>
      </c>
      <c r="AA572" s="74"/>
      <c r="AB572" s="130">
        <f>_xll.BDH(C572,$AB$11,$D$1,$D$1)</f>
        <v>3110</v>
      </c>
      <c r="AC572" s="130">
        <f t="shared" si="259"/>
        <v>-35</v>
      </c>
      <c r="AD572" s="177">
        <f t="shared" si="260"/>
        <v>-1.1254019292604502</v>
      </c>
      <c r="AE572" s="132">
        <v>0</v>
      </c>
      <c r="AF572" s="133">
        <f>IF(D572 = D850,1,_xll.BDP(K572,$AF$11)*L572)</f>
        <v>0.89554</v>
      </c>
      <c r="AG572" s="134">
        <f>AC572*AE572*V572/AF572 / AI773</f>
        <v>0</v>
      </c>
      <c r="AH572" s="328">
        <f>AC572*AE572*V572/AF572 / AI850</f>
        <v>0</v>
      </c>
      <c r="AI572" s="77"/>
      <c r="AJ572" s="73"/>
      <c r="AK572" s="65"/>
    </row>
    <row r="573" spans="1:37" s="30" customFormat="1" ht="12" customHeight="1" x14ac:dyDescent="0.2">
      <c r="B573" s="120">
        <v>18686</v>
      </c>
      <c r="C573" s="120"/>
      <c r="D573" s="120" t="s">
        <v>80</v>
      </c>
      <c r="E573" s="120" t="s">
        <v>83</v>
      </c>
      <c r="F573" s="121">
        <v>1E-4</v>
      </c>
      <c r="G573" s="121">
        <v>1E-4</v>
      </c>
      <c r="H573" s="122">
        <f t="shared" si="250"/>
        <v>0</v>
      </c>
      <c r="I573" s="123">
        <f t="shared" si="251"/>
        <v>0</v>
      </c>
      <c r="J573" s="124">
        <v>381968</v>
      </c>
      <c r="K573" s="120" t="str">
        <f>CONCATENATE(D850,D573, " Curncy")</f>
        <v>EURGBP Curncy</v>
      </c>
      <c r="L573" s="120">
        <f>IF(D573 = D850,1,_xll.BDP(K573,$L$11))</f>
        <v>1</v>
      </c>
      <c r="M573" s="288">
        <f>IF(D573 = D850,1,_xll.BDP(K573,$M$11)*L573)</f>
        <v>0.90110000000000001</v>
      </c>
      <c r="N573" s="126">
        <f t="shared" si="252"/>
        <v>0</v>
      </c>
      <c r="O573" s="127">
        <f>N573 / AA773</f>
        <v>0</v>
      </c>
      <c r="P573" s="301">
        <f>N573 / AA850</f>
        <v>0</v>
      </c>
      <c r="Q573" s="128">
        <f t="shared" si="253"/>
        <v>42.389080013317063</v>
      </c>
      <c r="R573" s="129">
        <f>Q573 / AA773*100</f>
        <v>2.2283574244083474E-5</v>
      </c>
      <c r="S573" s="312">
        <f>Q573 / AA850*100</f>
        <v>2.0642025030954201E-5</v>
      </c>
      <c r="T573" s="129">
        <f t="shared" si="254"/>
        <v>0</v>
      </c>
      <c r="U573" s="312">
        <f t="shared" si="255"/>
        <v>2.2283574244083474E-5</v>
      </c>
      <c r="V573" s="120">
        <f t="shared" si="256"/>
        <v>1</v>
      </c>
      <c r="W573" s="120">
        <v>1</v>
      </c>
      <c r="X573" s="120">
        <v>1</v>
      </c>
      <c r="Y573" s="127">
        <f t="shared" si="257"/>
        <v>0</v>
      </c>
      <c r="Z573" s="127">
        <f t="shared" si="258"/>
        <v>0</v>
      </c>
      <c r="AA573" s="74"/>
      <c r="AB573" s="130">
        <v>1E-4</v>
      </c>
      <c r="AC573" s="130">
        <f t="shared" si="259"/>
        <v>0</v>
      </c>
      <c r="AD573" s="177">
        <f t="shared" si="260"/>
        <v>0</v>
      </c>
      <c r="AE573" s="132">
        <v>381968</v>
      </c>
      <c r="AF573" s="133">
        <f>IF(D573 = D850,1,_xll.BDP(K573,$AF$11)*L573)</f>
        <v>0.89554</v>
      </c>
      <c r="AG573" s="134">
        <f>AC573*AE573*V573/AF573 / AI773</f>
        <v>0</v>
      </c>
      <c r="AH573" s="328">
        <f>AC573*AE573*V573/AF573 / AI850</f>
        <v>0</v>
      </c>
      <c r="AI573" s="77"/>
      <c r="AJ573" s="73"/>
      <c r="AK573" s="65"/>
    </row>
    <row r="574" spans="1:37" s="30" customFormat="1" ht="12" customHeight="1" x14ac:dyDescent="0.2">
      <c r="B574" s="120">
        <v>18687</v>
      </c>
      <c r="C574" s="120"/>
      <c r="D574" s="120" t="s">
        <v>80</v>
      </c>
      <c r="E574" s="120" t="s">
        <v>82</v>
      </c>
      <c r="F574" s="121">
        <v>0.33</v>
      </c>
      <c r="G574" s="121">
        <v>0.33</v>
      </c>
      <c r="H574" s="122">
        <f t="shared" si="250"/>
        <v>0</v>
      </c>
      <c r="I574" s="123">
        <f t="shared" si="251"/>
        <v>0</v>
      </c>
      <c r="J574" s="124">
        <v>898948</v>
      </c>
      <c r="K574" s="120" t="str">
        <f>CONCATENATE(D850,D574, " Curncy")</f>
        <v>EURGBP Curncy</v>
      </c>
      <c r="L574" s="120">
        <f>IF(D574 = D850,1,_xll.BDP(K574,$L$11))</f>
        <v>1</v>
      </c>
      <c r="M574" s="288">
        <f>IF(D574 = D850,1,_xll.BDP(K574,$M$11)*L574)</f>
        <v>0.90110000000000001</v>
      </c>
      <c r="N574" s="126">
        <f t="shared" si="252"/>
        <v>0</v>
      </c>
      <c r="O574" s="127">
        <f>N574 / AA773</f>
        <v>0</v>
      </c>
      <c r="P574" s="301">
        <f>N574 / AA850</f>
        <v>0</v>
      </c>
      <c r="Q574" s="128">
        <f t="shared" si="253"/>
        <v>329211.89657085785</v>
      </c>
      <c r="R574" s="129">
        <f>Q574 / AA773*100</f>
        <v>0.17306385835615065</v>
      </c>
      <c r="S574" s="312">
        <f>Q574 / AA850*100</f>
        <v>0.16031487843965073</v>
      </c>
      <c r="T574" s="129">
        <f t="shared" si="254"/>
        <v>0</v>
      </c>
      <c r="U574" s="312">
        <f t="shared" si="255"/>
        <v>0.17306385835615065</v>
      </c>
      <c r="V574" s="120">
        <f t="shared" si="256"/>
        <v>1</v>
      </c>
      <c r="W574" s="120">
        <v>1</v>
      </c>
      <c r="X574" s="120">
        <v>1</v>
      </c>
      <c r="Y574" s="127">
        <f t="shared" si="257"/>
        <v>0</v>
      </c>
      <c r="Z574" s="127">
        <f t="shared" si="258"/>
        <v>0</v>
      </c>
      <c r="AA574" s="74"/>
      <c r="AB574" s="130">
        <v>0.33</v>
      </c>
      <c r="AC574" s="130">
        <f t="shared" si="259"/>
        <v>0</v>
      </c>
      <c r="AD574" s="177">
        <f t="shared" si="260"/>
        <v>0</v>
      </c>
      <c r="AE574" s="132">
        <v>898948</v>
      </c>
      <c r="AF574" s="133">
        <f>IF(D574 = D850,1,_xll.BDP(K574,$AF$11)*L574)</f>
        <v>0.89554</v>
      </c>
      <c r="AG574" s="134">
        <f>AC574*AE574*V574/AF574 / AI773</f>
        <v>0</v>
      </c>
      <c r="AH574" s="328">
        <f>AC574*AE574*V574/AF574 / AI850</f>
        <v>0</v>
      </c>
      <c r="AI574" s="77"/>
      <c r="AJ574" s="73"/>
      <c r="AK574" s="65"/>
    </row>
    <row r="575" spans="1:37" s="30" customFormat="1" ht="12" customHeight="1" x14ac:dyDescent="0.2">
      <c r="B575" s="120">
        <v>18698</v>
      </c>
      <c r="C575" s="120"/>
      <c r="D575" s="120" t="s">
        <v>80</v>
      </c>
      <c r="E575" s="120" t="s">
        <v>81</v>
      </c>
      <c r="F575" s="121">
        <v>0</v>
      </c>
      <c r="G575" s="121">
        <v>0</v>
      </c>
      <c r="H575" s="122">
        <f t="shared" si="250"/>
        <v>0</v>
      </c>
      <c r="I575" s="123">
        <f t="shared" si="251"/>
        <v>0</v>
      </c>
      <c r="J575" s="124">
        <v>595000</v>
      </c>
      <c r="K575" s="120" t="str">
        <f>CONCATENATE(D850,D575, " Curncy")</f>
        <v>EURGBP Curncy</v>
      </c>
      <c r="L575" s="120">
        <f>IF(D575 = D850,1,_xll.BDP(K575,$L$11))</f>
        <v>1</v>
      </c>
      <c r="M575" s="288">
        <f>IF(D575 = D850,1,_xll.BDP(K575,$M$11)*L575)</f>
        <v>0.90110000000000001</v>
      </c>
      <c r="N575" s="126">
        <f t="shared" si="252"/>
        <v>0</v>
      </c>
      <c r="O575" s="127">
        <f>N575 / AA773</f>
        <v>0</v>
      </c>
      <c r="P575" s="301">
        <f>N575 / AA850</f>
        <v>0</v>
      </c>
      <c r="Q575" s="128">
        <f t="shared" si="253"/>
        <v>0</v>
      </c>
      <c r="R575" s="129">
        <f>Q575 / AA773*100</f>
        <v>0</v>
      </c>
      <c r="S575" s="312">
        <f>Q575 / AA850*100</f>
        <v>0</v>
      </c>
      <c r="T575" s="129">
        <f t="shared" si="254"/>
        <v>0</v>
      </c>
      <c r="U575" s="312">
        <f t="shared" si="255"/>
        <v>0</v>
      </c>
      <c r="V575" s="120">
        <f t="shared" si="256"/>
        <v>1</v>
      </c>
      <c r="W575" s="120">
        <v>1</v>
      </c>
      <c r="X575" s="120">
        <v>1</v>
      </c>
      <c r="Y575" s="127">
        <f t="shared" si="257"/>
        <v>0</v>
      </c>
      <c r="Z575" s="127">
        <f t="shared" si="258"/>
        <v>0</v>
      </c>
      <c r="AA575" s="74"/>
      <c r="AB575" s="130">
        <v>0</v>
      </c>
      <c r="AC575" s="130">
        <f t="shared" si="259"/>
        <v>0</v>
      </c>
      <c r="AD575" s="177">
        <f t="shared" si="260"/>
        <v>0</v>
      </c>
      <c r="AE575" s="132">
        <v>595000</v>
      </c>
      <c r="AF575" s="133">
        <f>IF(D575 = D850,1,_xll.BDP(K575,$AF$11)*L575)</f>
        <v>0.89554</v>
      </c>
      <c r="AG575" s="134">
        <f>AC575*AE575*V575/AF575 / AI773</f>
        <v>0</v>
      </c>
      <c r="AH575" s="328">
        <f>AC575*AE575*V575/AF575 / AI850</f>
        <v>0</v>
      </c>
      <c r="AI575" s="77"/>
      <c r="AJ575" s="73"/>
      <c r="AK575" s="65"/>
    </row>
    <row r="576" spans="1:37" s="30" customFormat="1" ht="12" customHeight="1" x14ac:dyDescent="0.2">
      <c r="B576" s="120">
        <v>10257</v>
      </c>
      <c r="C576" s="120" t="s">
        <v>1207</v>
      </c>
      <c r="D576" s="120" t="str">
        <f>_xll.BDP(C576,$D$11)</f>
        <v>GBp</v>
      </c>
      <c r="E576" s="120" t="s">
        <v>1322</v>
      </c>
      <c r="F576" s="121">
        <f>_xll.BDP(C576,$F$11)</f>
        <v>97.65</v>
      </c>
      <c r="G576" s="121">
        <f>_xll.BDP(C576,$G$11)</f>
        <v>97.95</v>
      </c>
      <c r="H576" s="122">
        <f t="shared" si="250"/>
        <v>0.29999999999999716</v>
      </c>
      <c r="I576" s="123">
        <f t="shared" si="251"/>
        <v>0.30721966205836881</v>
      </c>
      <c r="J576" s="124">
        <v>0</v>
      </c>
      <c r="K576" s="120" t="str">
        <f>CONCATENATE(D850,D576, " Curncy")</f>
        <v>EURGBp Curncy</v>
      </c>
      <c r="L576" s="120">
        <f>IF(D576 = D850,1,_xll.BDP(K576,$L$11))</f>
        <v>1</v>
      </c>
      <c r="M576" s="288">
        <f>IF(D576 = D850,1,_xll.BDP(K576,$M$11)*L576)</f>
        <v>0.90110000000000001</v>
      </c>
      <c r="N576" s="126">
        <f t="shared" si="252"/>
        <v>0</v>
      </c>
      <c r="O576" s="127">
        <f>N576 / AA773</f>
        <v>0</v>
      </c>
      <c r="P576" s="301">
        <f>N576 / AA850</f>
        <v>0</v>
      </c>
      <c r="Q576" s="128">
        <f t="shared" si="253"/>
        <v>0</v>
      </c>
      <c r="R576" s="129">
        <f>Q576 / AA773*100</f>
        <v>0</v>
      </c>
      <c r="S576" s="312">
        <f>Q576 / AA850*100</f>
        <v>0</v>
      </c>
      <c r="T576" s="129">
        <f t="shared" si="254"/>
        <v>0</v>
      </c>
      <c r="U576" s="312">
        <f t="shared" si="255"/>
        <v>0</v>
      </c>
      <c r="V576" s="120">
        <f t="shared" si="256"/>
        <v>0.01</v>
      </c>
      <c r="W576" s="120">
        <v>0</v>
      </c>
      <c r="X576" s="120">
        <v>1</v>
      </c>
      <c r="Y576" s="127">
        <f t="shared" si="257"/>
        <v>0</v>
      </c>
      <c r="Z576" s="127">
        <f t="shared" si="258"/>
        <v>0</v>
      </c>
      <c r="AA576" s="74"/>
      <c r="AB576" s="130">
        <f>_xll.BDH(C576,$AB$11,$D$1,$D$1)</f>
        <v>96.3</v>
      </c>
      <c r="AC576" s="130">
        <f t="shared" si="259"/>
        <v>1.3500000000000085</v>
      </c>
      <c r="AD576" s="177">
        <f t="shared" si="260"/>
        <v>1.4018691588785135</v>
      </c>
      <c r="AE576" s="132">
        <v>0</v>
      </c>
      <c r="AF576" s="133">
        <f>IF(D576 = D850,1,_xll.BDP(K576,$AF$11)*L576)</f>
        <v>0.89554</v>
      </c>
      <c r="AG576" s="134">
        <f>AC576*AE576*V576/AF576 / AI773</f>
        <v>0</v>
      </c>
      <c r="AH576" s="328">
        <f>AC576*AE576*V576/AF576 / AI850</f>
        <v>0</v>
      </c>
      <c r="AI576" s="77"/>
      <c r="AJ576" s="73"/>
      <c r="AK576" s="65"/>
    </row>
    <row r="577" spans="1:37" s="30" customFormat="1" ht="12" customHeight="1" x14ac:dyDescent="0.2">
      <c r="B577" s="120">
        <v>7264</v>
      </c>
      <c r="C577" s="120" t="s">
        <v>1208</v>
      </c>
      <c r="D577" s="120" t="str">
        <f>_xll.BDP(C577,$D$11)</f>
        <v>GBp</v>
      </c>
      <c r="E577" s="120" t="s">
        <v>1323</v>
      </c>
      <c r="F577" s="121">
        <f>_xll.BDP(C577,$F$11)</f>
        <v>4498.5</v>
      </c>
      <c r="G577" s="121">
        <f>_xll.BDP(C577,$G$11)</f>
        <v>4496</v>
      </c>
      <c r="H577" s="122">
        <f t="shared" ref="H577:H608" si="261">IF(OR(OR(G577="#N/A N/A",G577="#N/A Real Time"),OR(F577="#N/A N/A",F577="#N/A Real Time")),0,  G577 - F577)</f>
        <v>-2.5</v>
      </c>
      <c r="I577" s="123">
        <f t="shared" ref="I577:I608" si="262">IF(OR(F577=0,F577="#N/A N/A"),0,H577 / F577*100)</f>
        <v>-5.5574080248971876E-2</v>
      </c>
      <c r="J577" s="124">
        <v>0</v>
      </c>
      <c r="K577" s="120" t="str">
        <f>CONCATENATE(D850,D577, " Curncy")</f>
        <v>EURGBp Curncy</v>
      </c>
      <c r="L577" s="120">
        <f>IF(D577 = D850,1,_xll.BDP(K577,$L$11))</f>
        <v>1</v>
      </c>
      <c r="M577" s="288">
        <f>IF(D577 = D850,1,_xll.BDP(K577,$M$11)*L577)</f>
        <v>0.90110000000000001</v>
      </c>
      <c r="N577" s="126">
        <f t="shared" ref="N577:N608" si="263">H577*J577*V577/M577</f>
        <v>0</v>
      </c>
      <c r="O577" s="127">
        <f>N577 / AA773</f>
        <v>0</v>
      </c>
      <c r="P577" s="301">
        <f>N577 / AA850</f>
        <v>0</v>
      </c>
      <c r="Q577" s="128">
        <f t="shared" ref="Q577:Q609" si="264">IF(J577=0,0,G577*J577*V577/M577)</f>
        <v>0</v>
      </c>
      <c r="R577" s="129">
        <f>Q577 / AA773*100</f>
        <v>0</v>
      </c>
      <c r="S577" s="312">
        <f>Q577 / AA850*100</f>
        <v>0</v>
      </c>
      <c r="T577" s="129">
        <f t="shared" ref="T577:T608" si="265">IF(S577&lt;0,R577,0)</f>
        <v>0</v>
      </c>
      <c r="U577" s="312">
        <f t="shared" ref="U577:U609" si="266">IF(S577&gt;0,R577,0)</f>
        <v>0</v>
      </c>
      <c r="V577" s="120">
        <f t="shared" ref="V577:V609" si="267">IF(EXACT(D577,UPPER(D577)),1,0.01)/X577</f>
        <v>0.01</v>
      </c>
      <c r="W577" s="120">
        <v>0</v>
      </c>
      <c r="X577" s="120">
        <v>1</v>
      </c>
      <c r="Y577" s="127">
        <f t="shared" ref="Y577:Y609" si="268">IF(AND(S577&lt;0,O577&gt;0),O577,0)</f>
        <v>0</v>
      </c>
      <c r="Z577" s="127">
        <f t="shared" ref="Z577:Z609" si="269">IF(AND(S577&gt;0,O577&gt;0),O577,0)</f>
        <v>0</v>
      </c>
      <c r="AA577" s="74"/>
      <c r="AB577" s="130">
        <f>_xll.BDH(C577,$AB$11,$D$1,$D$1)</f>
        <v>4445</v>
      </c>
      <c r="AC577" s="130">
        <f t="shared" ref="AC577:AC608" si="270">IF(OR(OR(F577="#N/A N/A",F577="#N/A Real Time"),OR(AB577="#N/A N/A",AB577="#N/A Real Time")),0,  F577 - AB577)</f>
        <v>53.5</v>
      </c>
      <c r="AD577" s="177">
        <f t="shared" ref="AD577:AD608" si="271">IF(OR(AB577=0,AB577="#N/A N/A"),0,AC577 / AB577*100)</f>
        <v>1.2035995500562429</v>
      </c>
      <c r="AE577" s="132">
        <v>0</v>
      </c>
      <c r="AF577" s="133">
        <f>IF(D577 = D850,1,_xll.BDP(K577,$AF$11)*L577)</f>
        <v>0.89554</v>
      </c>
      <c r="AG577" s="134">
        <f>AC577*AE577*V577/AF577 / AI773</f>
        <v>0</v>
      </c>
      <c r="AH577" s="328">
        <f>AC577*AE577*V577/AF577 / AI850</f>
        <v>0</v>
      </c>
      <c r="AI577" s="77"/>
      <c r="AJ577" s="73"/>
      <c r="AK577" s="65"/>
    </row>
    <row r="578" spans="1:37" s="30" customFormat="1" ht="12" customHeight="1" x14ac:dyDescent="0.2">
      <c r="A578" s="1"/>
      <c r="B578" s="120">
        <v>679</v>
      </c>
      <c r="C578" s="120" t="s">
        <v>0</v>
      </c>
      <c r="D578" s="120" t="str">
        <f>_xll.BDP(C578,$D$11)</f>
        <v>GBp</v>
      </c>
      <c r="E578" s="120" t="s">
        <v>365</v>
      </c>
      <c r="F578" s="121">
        <f>_xll.BDP(C578,$F$11)</f>
        <v>1540.5</v>
      </c>
      <c r="G578" s="121">
        <f>_xll.BDP(C578,$G$11)</f>
        <v>1548</v>
      </c>
      <c r="H578" s="122">
        <f t="shared" si="261"/>
        <v>7.5</v>
      </c>
      <c r="I578" s="123">
        <f t="shared" si="262"/>
        <v>0.48685491723466412</v>
      </c>
      <c r="J578" s="124">
        <v>2109341</v>
      </c>
      <c r="K578" s="120" t="str">
        <f>CONCATENATE(D850,D578, " Curncy")</f>
        <v>EURGBp Curncy</v>
      </c>
      <c r="L578" s="120">
        <f>IF(D578 = D850,1,_xll.BDP(K578,$L$11))</f>
        <v>1</v>
      </c>
      <c r="M578" s="288">
        <f>IF(D578 = D850,1,_xll.BDP(K578,$M$11)*L578)</f>
        <v>0.90110000000000001</v>
      </c>
      <c r="N578" s="126">
        <f t="shared" si="263"/>
        <v>175563.8386416602</v>
      </c>
      <c r="O578" s="127">
        <f>N578 / AA773</f>
        <v>9.2292397752408465E-4</v>
      </c>
      <c r="P578" s="301">
        <f>N578 / AA850</f>
        <v>8.5493555194711272E-4</v>
      </c>
      <c r="Q578" s="128">
        <f t="shared" si="264"/>
        <v>36236376.295638666</v>
      </c>
      <c r="R578" s="129">
        <f>Q578 / AA773*100</f>
        <v>19.049150896097107</v>
      </c>
      <c r="S578" s="312">
        <f>Q578 / AA850*100</f>
        <v>17.645869792188407</v>
      </c>
      <c r="T578" s="129">
        <f t="shared" si="265"/>
        <v>0</v>
      </c>
      <c r="U578" s="312">
        <f t="shared" si="266"/>
        <v>19.049150896097107</v>
      </c>
      <c r="V578" s="120">
        <f t="shared" si="267"/>
        <v>0.01</v>
      </c>
      <c r="W578" s="120">
        <v>0</v>
      </c>
      <c r="X578" s="120">
        <v>1</v>
      </c>
      <c r="Y578" s="127">
        <f t="shared" si="268"/>
        <v>0</v>
      </c>
      <c r="Z578" s="127">
        <f t="shared" si="269"/>
        <v>9.2292397752408465E-4</v>
      </c>
      <c r="AA578" s="74"/>
      <c r="AB578" s="130">
        <f>_xll.BDH(C578,$AB$11,$D$1,$D$1)</f>
        <v>1530</v>
      </c>
      <c r="AC578" s="130">
        <f t="shared" si="270"/>
        <v>10.5</v>
      </c>
      <c r="AD578" s="177">
        <f t="shared" si="271"/>
        <v>0.68627450980392157</v>
      </c>
      <c r="AE578" s="132">
        <v>2109341</v>
      </c>
      <c r="AF578" s="133">
        <f>IF(D578 = D850,1,_xll.BDP(K578,$AF$11)*L578)</f>
        <v>0.89554</v>
      </c>
      <c r="AG578" s="134">
        <f>AC578*AE578*V578/AF578 / AI773</f>
        <v>1.3018943925803682E-3</v>
      </c>
      <c r="AH578" s="328">
        <f>AC578*AE578*V578/AF578 / AI850</f>
        <v>1.2059438750830096E-3</v>
      </c>
      <c r="AI578" s="77"/>
      <c r="AJ578" s="73"/>
      <c r="AK578" s="65"/>
    </row>
    <row r="579" spans="1:37" ht="12" customHeight="1" x14ac:dyDescent="0.2">
      <c r="A579" s="30"/>
      <c r="B579" s="120">
        <v>3488</v>
      </c>
      <c r="C579" s="120" t="s">
        <v>1209</v>
      </c>
      <c r="D579" s="120" t="str">
        <f>_xll.BDP(C579,$D$11)</f>
        <v>GBp</v>
      </c>
      <c r="E579" s="120" t="s">
        <v>1324</v>
      </c>
      <c r="F579" s="121">
        <f>_xll.BDP(C579,$F$11)</f>
        <v>602</v>
      </c>
      <c r="G579" s="121">
        <f>_xll.BDP(C579,$G$11)</f>
        <v>608</v>
      </c>
      <c r="H579" s="122">
        <f t="shared" si="261"/>
        <v>6</v>
      </c>
      <c r="I579" s="123">
        <f t="shared" si="262"/>
        <v>0.99667774086378735</v>
      </c>
      <c r="J579" s="124">
        <v>0</v>
      </c>
      <c r="K579" s="120" t="str">
        <f>CONCATENATE(D850,D579, " Curncy")</f>
        <v>EURGBp Curncy</v>
      </c>
      <c r="L579" s="120">
        <f>IF(D579 = D850,1,_xll.BDP(K579,$L$11))</f>
        <v>1</v>
      </c>
      <c r="M579" s="288">
        <f>IF(D579 = D850,1,_xll.BDP(K579,$M$11)*L579)</f>
        <v>0.90110000000000001</v>
      </c>
      <c r="N579" s="126">
        <f t="shared" si="263"/>
        <v>0</v>
      </c>
      <c r="O579" s="127">
        <f>N579 / AA773</f>
        <v>0</v>
      </c>
      <c r="P579" s="301">
        <f>N579 / AA850</f>
        <v>0</v>
      </c>
      <c r="Q579" s="128">
        <f t="shared" si="264"/>
        <v>0</v>
      </c>
      <c r="R579" s="129">
        <f>Q579 / AA773*100</f>
        <v>0</v>
      </c>
      <c r="S579" s="312">
        <f>Q579 / AA850*100</f>
        <v>0</v>
      </c>
      <c r="T579" s="129">
        <f t="shared" si="265"/>
        <v>0</v>
      </c>
      <c r="U579" s="312">
        <f t="shared" si="266"/>
        <v>0</v>
      </c>
      <c r="V579" s="120">
        <f t="shared" si="267"/>
        <v>0.01</v>
      </c>
      <c r="W579" s="120">
        <v>0</v>
      </c>
      <c r="X579" s="120">
        <v>1</v>
      </c>
      <c r="Y579" s="127">
        <f t="shared" si="268"/>
        <v>0</v>
      </c>
      <c r="Z579" s="127">
        <f t="shared" si="269"/>
        <v>0</v>
      </c>
      <c r="AA579" s="74"/>
      <c r="AB579" s="130">
        <f>_xll.BDH(C579,$AB$11,$D$1,$D$1)</f>
        <v>658</v>
      </c>
      <c r="AC579" s="130">
        <f t="shared" si="270"/>
        <v>-56</v>
      </c>
      <c r="AD579" s="177">
        <f t="shared" si="271"/>
        <v>-8.5106382978723403</v>
      </c>
      <c r="AE579" s="132">
        <v>0</v>
      </c>
      <c r="AF579" s="133">
        <f>IF(D579 = D850,1,_xll.BDP(K579,$AF$11)*L579)</f>
        <v>0.89554</v>
      </c>
      <c r="AG579" s="134">
        <f>AC579*AE579*V579/AF579 / AI773</f>
        <v>0</v>
      </c>
      <c r="AH579" s="328">
        <f>AC579*AE579*V579/AF579 / AI850</f>
        <v>0</v>
      </c>
      <c r="AI579" s="77"/>
      <c r="AJ579" s="73"/>
      <c r="AK579" s="65"/>
    </row>
    <row r="580" spans="1:37" s="30" customFormat="1" ht="12" customHeight="1" x14ac:dyDescent="0.2">
      <c r="B580" s="120">
        <v>6379</v>
      </c>
      <c r="C580" s="120" t="s">
        <v>1210</v>
      </c>
      <c r="D580" s="120" t="str">
        <f>_xll.BDP(C580,$D$11)</f>
        <v>GBp</v>
      </c>
      <c r="E580" s="120" t="s">
        <v>1325</v>
      </c>
      <c r="F580" s="121">
        <f>_xll.BDP(C580,$F$11)</f>
        <v>1357.5</v>
      </c>
      <c r="G580" s="121">
        <f>_xll.BDP(C580,$G$11)</f>
        <v>1374</v>
      </c>
      <c r="H580" s="122">
        <f t="shared" si="261"/>
        <v>16.5</v>
      </c>
      <c r="I580" s="123">
        <f t="shared" si="262"/>
        <v>1.2154696132596685</v>
      </c>
      <c r="J580" s="124">
        <v>0</v>
      </c>
      <c r="K580" s="120" t="str">
        <f>CONCATENATE(D850,D580, " Curncy")</f>
        <v>EURGBp Curncy</v>
      </c>
      <c r="L580" s="120">
        <f>IF(D580 = D850,1,_xll.BDP(K580,$L$11))</f>
        <v>1</v>
      </c>
      <c r="M580" s="288">
        <f>IF(D580 = D850,1,_xll.BDP(K580,$M$11)*L580)</f>
        <v>0.90110000000000001</v>
      </c>
      <c r="N580" s="126">
        <f t="shared" si="263"/>
        <v>0</v>
      </c>
      <c r="O580" s="127">
        <f>N580 / AA773</f>
        <v>0</v>
      </c>
      <c r="P580" s="301">
        <f>N580 / AA850</f>
        <v>0</v>
      </c>
      <c r="Q580" s="128">
        <f t="shared" si="264"/>
        <v>0</v>
      </c>
      <c r="R580" s="129">
        <f>Q580 / AA773*100</f>
        <v>0</v>
      </c>
      <c r="S580" s="312">
        <f>Q580 / AA850*100</f>
        <v>0</v>
      </c>
      <c r="T580" s="129">
        <f t="shared" si="265"/>
        <v>0</v>
      </c>
      <c r="U580" s="312">
        <f t="shared" si="266"/>
        <v>0</v>
      </c>
      <c r="V580" s="120">
        <f t="shared" si="267"/>
        <v>0.01</v>
      </c>
      <c r="W580" s="120">
        <v>0</v>
      </c>
      <c r="X580" s="120">
        <v>1</v>
      </c>
      <c r="Y580" s="127">
        <f t="shared" si="268"/>
        <v>0</v>
      </c>
      <c r="Z580" s="127">
        <f t="shared" si="269"/>
        <v>0</v>
      </c>
      <c r="AA580" s="74"/>
      <c r="AB580" s="130">
        <f>_xll.BDH(C580,$AB$11,$D$1,$D$1)</f>
        <v>1362</v>
      </c>
      <c r="AC580" s="130">
        <f t="shared" si="270"/>
        <v>-4.5</v>
      </c>
      <c r="AD580" s="177">
        <f t="shared" si="271"/>
        <v>-0.33039647577092512</v>
      </c>
      <c r="AE580" s="132">
        <v>0</v>
      </c>
      <c r="AF580" s="133">
        <f>IF(D580 = D850,1,_xll.BDP(K580,$AF$11)*L580)</f>
        <v>0.89554</v>
      </c>
      <c r="AG580" s="134">
        <f>AC580*AE580*V580/AF580 / AI773</f>
        <v>0</v>
      </c>
      <c r="AH580" s="328">
        <f>AC580*AE580*V580/AF580 / AI850</f>
        <v>0</v>
      </c>
      <c r="AI580" s="77"/>
      <c r="AJ580" s="73"/>
      <c r="AK580" s="65"/>
    </row>
    <row r="581" spans="1:37" s="30" customFormat="1" ht="12" customHeight="1" x14ac:dyDescent="0.2">
      <c r="B581" s="120">
        <v>8131</v>
      </c>
      <c r="C581" s="120" t="s">
        <v>1211</v>
      </c>
      <c r="D581" s="120" t="str">
        <f>_xll.BDP(C581,$D$11)</f>
        <v>GBp</v>
      </c>
      <c r="E581" s="120" t="s">
        <v>1326</v>
      </c>
      <c r="F581" s="121">
        <f>_xll.BDP(C581,$F$11)</f>
        <v>1611.5</v>
      </c>
      <c r="G581" s="121">
        <f>_xll.BDP(C581,$G$11)</f>
        <v>1625</v>
      </c>
      <c r="H581" s="122">
        <f t="shared" si="261"/>
        <v>13.5</v>
      </c>
      <c r="I581" s="123">
        <f t="shared" si="262"/>
        <v>0.83772882407694682</v>
      </c>
      <c r="J581" s="124">
        <v>0</v>
      </c>
      <c r="K581" s="120" t="str">
        <f>CONCATENATE(D850,D581, " Curncy")</f>
        <v>EURGBp Curncy</v>
      </c>
      <c r="L581" s="120">
        <f>IF(D581 = D850,1,_xll.BDP(K581,$L$11))</f>
        <v>1</v>
      </c>
      <c r="M581" s="288">
        <f>IF(D581 = D850,1,_xll.BDP(K581,$M$11)*L581)</f>
        <v>0.90110000000000001</v>
      </c>
      <c r="N581" s="126">
        <f t="shared" si="263"/>
        <v>0</v>
      </c>
      <c r="O581" s="127">
        <f>N581 / AA773</f>
        <v>0</v>
      </c>
      <c r="P581" s="301">
        <f>N581 / AA850</f>
        <v>0</v>
      </c>
      <c r="Q581" s="128">
        <f t="shared" si="264"/>
        <v>0</v>
      </c>
      <c r="R581" s="129">
        <f>Q581 / AA773*100</f>
        <v>0</v>
      </c>
      <c r="S581" s="312">
        <f>Q581 / AA850*100</f>
        <v>0</v>
      </c>
      <c r="T581" s="129">
        <f t="shared" si="265"/>
        <v>0</v>
      </c>
      <c r="U581" s="312">
        <f t="shared" si="266"/>
        <v>0</v>
      </c>
      <c r="V581" s="120">
        <f t="shared" si="267"/>
        <v>0.01</v>
      </c>
      <c r="W581" s="120">
        <v>0</v>
      </c>
      <c r="X581" s="120">
        <v>1</v>
      </c>
      <c r="Y581" s="127">
        <f t="shared" si="268"/>
        <v>0</v>
      </c>
      <c r="Z581" s="127">
        <f t="shared" si="269"/>
        <v>0</v>
      </c>
      <c r="AA581" s="74"/>
      <c r="AB581" s="130">
        <f>_xll.BDH(C581,$AB$11,$D$1,$D$1)</f>
        <v>1616</v>
      </c>
      <c r="AC581" s="130">
        <f t="shared" si="270"/>
        <v>-4.5</v>
      </c>
      <c r="AD581" s="177">
        <f t="shared" si="271"/>
        <v>-0.27846534653465344</v>
      </c>
      <c r="AE581" s="132">
        <v>0</v>
      </c>
      <c r="AF581" s="133">
        <f>IF(D581 = D850,1,_xll.BDP(K581,$AF$11)*L581)</f>
        <v>0.89554</v>
      </c>
      <c r="AG581" s="134">
        <f>AC581*AE581*V581/AF581 / AI773</f>
        <v>0</v>
      </c>
      <c r="AH581" s="328">
        <f>AC581*AE581*V581/AF581 / AI850</f>
        <v>0</v>
      </c>
      <c r="AI581" s="77"/>
      <c r="AJ581" s="73"/>
      <c r="AK581" s="65"/>
    </row>
    <row r="582" spans="1:37" s="30" customFormat="1" ht="12" customHeight="1" x14ac:dyDescent="0.2">
      <c r="B582" s="120">
        <v>22767</v>
      </c>
      <c r="C582" s="120" t="s">
        <v>1212</v>
      </c>
      <c r="D582" s="120" t="str">
        <f>_xll.BDP(C582,$D$11)</f>
        <v>GBp</v>
      </c>
      <c r="E582" s="120" t="s">
        <v>1327</v>
      </c>
      <c r="F582" s="121">
        <f>_xll.BDP(C582,$F$11)</f>
        <v>524.5</v>
      </c>
      <c r="G582" s="121">
        <f>_xll.BDP(C582,$G$11)</f>
        <v>527.5</v>
      </c>
      <c r="H582" s="122">
        <f t="shared" si="261"/>
        <v>3</v>
      </c>
      <c r="I582" s="123">
        <f t="shared" si="262"/>
        <v>0.57197330791229739</v>
      </c>
      <c r="J582" s="124">
        <v>0</v>
      </c>
      <c r="K582" s="120" t="str">
        <f>CONCATENATE(D850,D582, " Curncy")</f>
        <v>EURGBp Curncy</v>
      </c>
      <c r="L582" s="120">
        <f>IF(D582 = D850,1,_xll.BDP(K582,$L$11))</f>
        <v>1</v>
      </c>
      <c r="M582" s="288">
        <f>IF(D582 = D850,1,_xll.BDP(K582,$M$11)*L582)</f>
        <v>0.90110000000000001</v>
      </c>
      <c r="N582" s="126">
        <f t="shared" si="263"/>
        <v>0</v>
      </c>
      <c r="O582" s="127">
        <f>N582 / AA773</f>
        <v>0</v>
      </c>
      <c r="P582" s="301">
        <f>N582 / AA850</f>
        <v>0</v>
      </c>
      <c r="Q582" s="128">
        <f t="shared" si="264"/>
        <v>0</v>
      </c>
      <c r="R582" s="129">
        <f>Q582 / AA773*100</f>
        <v>0</v>
      </c>
      <c r="S582" s="312">
        <f>Q582 / AA850*100</f>
        <v>0</v>
      </c>
      <c r="T582" s="129">
        <f t="shared" si="265"/>
        <v>0</v>
      </c>
      <c r="U582" s="312">
        <f t="shared" si="266"/>
        <v>0</v>
      </c>
      <c r="V582" s="120">
        <f t="shared" si="267"/>
        <v>0.01</v>
      </c>
      <c r="W582" s="120">
        <v>0</v>
      </c>
      <c r="X582" s="120">
        <v>1</v>
      </c>
      <c r="Y582" s="127">
        <f t="shared" si="268"/>
        <v>0</v>
      </c>
      <c r="Z582" s="127">
        <f t="shared" si="269"/>
        <v>0</v>
      </c>
      <c r="AA582" s="74"/>
      <c r="AB582" s="130">
        <f>_xll.BDH(C582,$AB$11,$D$1,$D$1)</f>
        <v>505</v>
      </c>
      <c r="AC582" s="130">
        <f t="shared" si="270"/>
        <v>19.5</v>
      </c>
      <c r="AD582" s="177">
        <f t="shared" si="271"/>
        <v>3.8613861386138613</v>
      </c>
      <c r="AE582" s="132">
        <v>0</v>
      </c>
      <c r="AF582" s="133">
        <f>IF(D582 = D850,1,_xll.BDP(K582,$AF$11)*L582)</f>
        <v>0.89554</v>
      </c>
      <c r="AG582" s="134">
        <f>AC582*AE582*V582/AF582 / AI773</f>
        <v>0</v>
      </c>
      <c r="AH582" s="328">
        <f>AC582*AE582*V582/AF582 / AI850</f>
        <v>0</v>
      </c>
      <c r="AI582" s="77"/>
      <c r="AJ582" s="73"/>
      <c r="AK582" s="65"/>
    </row>
    <row r="583" spans="1:37" s="30" customFormat="1" ht="12" customHeight="1" x14ac:dyDescent="0.2">
      <c r="B583" s="120">
        <v>3528</v>
      </c>
      <c r="C583" s="120" t="s">
        <v>1213</v>
      </c>
      <c r="D583" s="120" t="str">
        <f>_xll.BDP(C583,$D$11)</f>
        <v>GBp</v>
      </c>
      <c r="E583" s="120" t="s">
        <v>1328</v>
      </c>
      <c r="F583" s="121">
        <f>_xll.BDP(C583,$F$11)</f>
        <v>381.7</v>
      </c>
      <c r="G583" s="121">
        <f>_xll.BDP(C583,$G$11)</f>
        <v>383.8</v>
      </c>
      <c r="H583" s="122">
        <f t="shared" si="261"/>
        <v>2.1000000000000227</v>
      </c>
      <c r="I583" s="123">
        <f t="shared" si="262"/>
        <v>0.55017029080430246</v>
      </c>
      <c r="J583" s="124">
        <v>0</v>
      </c>
      <c r="K583" s="120" t="str">
        <f>CONCATENATE(D850,D583, " Curncy")</f>
        <v>EURGBp Curncy</v>
      </c>
      <c r="L583" s="120">
        <f>IF(D583 = D850,1,_xll.BDP(K583,$L$11))</f>
        <v>1</v>
      </c>
      <c r="M583" s="288">
        <f>IF(D583 = D850,1,_xll.BDP(K583,$M$11)*L583)</f>
        <v>0.90110000000000001</v>
      </c>
      <c r="N583" s="126">
        <f t="shared" si="263"/>
        <v>0</v>
      </c>
      <c r="O583" s="127">
        <f>N583 / AA773</f>
        <v>0</v>
      </c>
      <c r="P583" s="301">
        <f>N583 / AA850</f>
        <v>0</v>
      </c>
      <c r="Q583" s="128">
        <f t="shared" si="264"/>
        <v>0</v>
      </c>
      <c r="R583" s="129">
        <f>Q583 / AA773*100</f>
        <v>0</v>
      </c>
      <c r="S583" s="312">
        <f>Q583 / AA850*100</f>
        <v>0</v>
      </c>
      <c r="T583" s="129">
        <f t="shared" si="265"/>
        <v>0</v>
      </c>
      <c r="U583" s="312">
        <f t="shared" si="266"/>
        <v>0</v>
      </c>
      <c r="V583" s="120">
        <f t="shared" si="267"/>
        <v>0.01</v>
      </c>
      <c r="W583" s="120">
        <v>0</v>
      </c>
      <c r="X583" s="120">
        <v>1</v>
      </c>
      <c r="Y583" s="127">
        <f t="shared" si="268"/>
        <v>0</v>
      </c>
      <c r="Z583" s="127">
        <f t="shared" si="269"/>
        <v>0</v>
      </c>
      <c r="AA583" s="74"/>
      <c r="AB583" s="130">
        <f>_xll.BDH(C583,$AB$11,$D$1,$D$1)</f>
        <v>399.8</v>
      </c>
      <c r="AC583" s="130">
        <f t="shared" si="270"/>
        <v>-18.100000000000023</v>
      </c>
      <c r="AD583" s="177">
        <f t="shared" si="271"/>
        <v>-4.5272636318159138</v>
      </c>
      <c r="AE583" s="132">
        <v>0</v>
      </c>
      <c r="AF583" s="133">
        <f>IF(D583 = D850,1,_xll.BDP(K583,$AF$11)*L583)</f>
        <v>0.89554</v>
      </c>
      <c r="AG583" s="134">
        <f>AC583*AE583*V583/AF583 / AI773</f>
        <v>0</v>
      </c>
      <c r="AH583" s="328">
        <f>AC583*AE583*V583/AF583 / AI850</f>
        <v>0</v>
      </c>
      <c r="AI583" s="77"/>
      <c r="AJ583" s="73"/>
      <c r="AK583" s="65"/>
    </row>
    <row r="584" spans="1:37" s="30" customFormat="1" ht="12" customHeight="1" x14ac:dyDescent="0.2">
      <c r="B584" s="120">
        <v>3430</v>
      </c>
      <c r="C584" s="120" t="s">
        <v>1214</v>
      </c>
      <c r="D584" s="120" t="str">
        <f>_xll.BDP(C584,$D$11)</f>
        <v>GBp</v>
      </c>
      <c r="E584" s="120" t="s">
        <v>1329</v>
      </c>
      <c r="F584" s="121">
        <f>_xll.BDP(C584,$F$11)</f>
        <v>1253</v>
      </c>
      <c r="G584" s="121">
        <f>_xll.BDP(C584,$G$11)</f>
        <v>1257.5</v>
      </c>
      <c r="H584" s="122">
        <f t="shared" si="261"/>
        <v>4.5</v>
      </c>
      <c r="I584" s="123">
        <f t="shared" si="262"/>
        <v>0.35913806863527531</v>
      </c>
      <c r="J584" s="124">
        <v>0</v>
      </c>
      <c r="K584" s="120" t="str">
        <f>CONCATENATE(D850,D584, " Curncy")</f>
        <v>EURGBp Curncy</v>
      </c>
      <c r="L584" s="120">
        <f>IF(D584 = D850,1,_xll.BDP(K584,$L$11))</f>
        <v>1</v>
      </c>
      <c r="M584" s="288">
        <f>IF(D584 = D850,1,_xll.BDP(K584,$M$11)*L584)</f>
        <v>0.90110000000000001</v>
      </c>
      <c r="N584" s="126">
        <f t="shared" si="263"/>
        <v>0</v>
      </c>
      <c r="O584" s="127">
        <f>N584 / AA773</f>
        <v>0</v>
      </c>
      <c r="P584" s="301">
        <f>N584 / AA850</f>
        <v>0</v>
      </c>
      <c r="Q584" s="128">
        <f t="shared" si="264"/>
        <v>0</v>
      </c>
      <c r="R584" s="129">
        <f>Q584 / AA773*100</f>
        <v>0</v>
      </c>
      <c r="S584" s="312">
        <f>Q584 / AA850*100</f>
        <v>0</v>
      </c>
      <c r="T584" s="129">
        <f t="shared" si="265"/>
        <v>0</v>
      </c>
      <c r="U584" s="312">
        <f t="shared" si="266"/>
        <v>0</v>
      </c>
      <c r="V584" s="120">
        <f t="shared" si="267"/>
        <v>0.01</v>
      </c>
      <c r="W584" s="120">
        <v>0</v>
      </c>
      <c r="X584" s="120">
        <v>1</v>
      </c>
      <c r="Y584" s="127">
        <f t="shared" si="268"/>
        <v>0</v>
      </c>
      <c r="Z584" s="127">
        <f t="shared" si="269"/>
        <v>0</v>
      </c>
      <c r="AA584" s="74"/>
      <c r="AB584" s="130">
        <f>_xll.BDH(C584,$AB$11,$D$1,$D$1)</f>
        <v>1268</v>
      </c>
      <c r="AC584" s="130">
        <f t="shared" si="270"/>
        <v>-15</v>
      </c>
      <c r="AD584" s="177">
        <f t="shared" si="271"/>
        <v>-1.1829652996845426</v>
      </c>
      <c r="AE584" s="132">
        <v>0</v>
      </c>
      <c r="AF584" s="133">
        <f>IF(D584 = D850,1,_xll.BDP(K584,$AF$11)*L584)</f>
        <v>0.89554</v>
      </c>
      <c r="AG584" s="134">
        <f>AC584*AE584*V584/AF584 / AI773</f>
        <v>0</v>
      </c>
      <c r="AH584" s="328">
        <f>AC584*AE584*V584/AF584 / AI850</f>
        <v>0</v>
      </c>
      <c r="AI584" s="77"/>
      <c r="AJ584" s="73"/>
      <c r="AK584" s="65"/>
    </row>
    <row r="585" spans="1:37" s="30" customFormat="1" ht="12" customHeight="1" x14ac:dyDescent="0.2">
      <c r="B585" s="120">
        <v>8603</v>
      </c>
      <c r="C585" s="120" t="s">
        <v>1215</v>
      </c>
      <c r="D585" s="120" t="str">
        <f>_xll.BDP(C585,$D$11)</f>
        <v>GBp</v>
      </c>
      <c r="E585" s="120" t="s">
        <v>1330</v>
      </c>
      <c r="F585" s="121">
        <f>_xll.BDP(C585,$F$11)</f>
        <v>1131.5</v>
      </c>
      <c r="G585" s="121">
        <f>_xll.BDP(C585,$G$11)</f>
        <v>1144</v>
      </c>
      <c r="H585" s="122">
        <f t="shared" si="261"/>
        <v>12.5</v>
      </c>
      <c r="I585" s="123">
        <f t="shared" si="262"/>
        <v>1.1047282368537339</v>
      </c>
      <c r="J585" s="124">
        <v>0</v>
      </c>
      <c r="K585" s="120" t="str">
        <f>CONCATENATE(D850,D585, " Curncy")</f>
        <v>EURGBp Curncy</v>
      </c>
      <c r="L585" s="120">
        <f>IF(D585 = D850,1,_xll.BDP(K585,$L$11))</f>
        <v>1</v>
      </c>
      <c r="M585" s="288">
        <f>IF(D585 = D850,1,_xll.BDP(K585,$M$11)*L585)</f>
        <v>0.90110000000000001</v>
      </c>
      <c r="N585" s="126">
        <f t="shared" si="263"/>
        <v>0</v>
      </c>
      <c r="O585" s="127">
        <f>N585 / AA773</f>
        <v>0</v>
      </c>
      <c r="P585" s="301">
        <f>N585 / AA850</f>
        <v>0</v>
      </c>
      <c r="Q585" s="128">
        <f t="shared" si="264"/>
        <v>0</v>
      </c>
      <c r="R585" s="129">
        <f>Q585 / AA773*100</f>
        <v>0</v>
      </c>
      <c r="S585" s="312">
        <f>Q585 / AA850*100</f>
        <v>0</v>
      </c>
      <c r="T585" s="129">
        <f t="shared" si="265"/>
        <v>0</v>
      </c>
      <c r="U585" s="312">
        <f t="shared" si="266"/>
        <v>0</v>
      </c>
      <c r="V585" s="120">
        <f t="shared" si="267"/>
        <v>0.01</v>
      </c>
      <c r="W585" s="120">
        <v>0</v>
      </c>
      <c r="X585" s="120">
        <v>1</v>
      </c>
      <c r="Y585" s="127">
        <f t="shared" si="268"/>
        <v>0</v>
      </c>
      <c r="Z585" s="127">
        <f t="shared" si="269"/>
        <v>0</v>
      </c>
      <c r="AA585" s="74"/>
      <c r="AB585" s="130">
        <f>_xll.BDH(C585,$AB$11,$D$1,$D$1)</f>
        <v>1156.5</v>
      </c>
      <c r="AC585" s="130">
        <f t="shared" si="270"/>
        <v>-25</v>
      </c>
      <c r="AD585" s="177">
        <f t="shared" si="271"/>
        <v>-2.1616947686986596</v>
      </c>
      <c r="AE585" s="132">
        <v>0</v>
      </c>
      <c r="AF585" s="133">
        <f>IF(D585 = D850,1,_xll.BDP(K585,$AF$11)*L585)</f>
        <v>0.89554</v>
      </c>
      <c r="AG585" s="134">
        <f>AC585*AE585*V585/AF585 / AI773</f>
        <v>0</v>
      </c>
      <c r="AH585" s="328">
        <f>AC585*AE585*V585/AF585 / AI850</f>
        <v>0</v>
      </c>
      <c r="AI585" s="77"/>
      <c r="AJ585" s="73"/>
      <c r="AK585" s="65"/>
    </row>
    <row r="586" spans="1:37" s="30" customFormat="1" ht="12" customHeight="1" x14ac:dyDescent="0.2">
      <c r="B586" s="120">
        <v>6291</v>
      </c>
      <c r="C586" s="120" t="s">
        <v>1216</v>
      </c>
      <c r="D586" s="120" t="str">
        <f>_xll.BDP(C586,$D$11)</f>
        <v>GBp</v>
      </c>
      <c r="E586" s="120" t="s">
        <v>1331</v>
      </c>
      <c r="F586" s="121">
        <f>_xll.BDP(C586,$F$11)</f>
        <v>162.6</v>
      </c>
      <c r="G586" s="121">
        <f>_xll.BDP(C586,$G$11)</f>
        <v>162.80000000000001</v>
      </c>
      <c r="H586" s="122">
        <f t="shared" si="261"/>
        <v>0.20000000000001705</v>
      </c>
      <c r="I586" s="123">
        <f t="shared" si="262"/>
        <v>0.12300123001231063</v>
      </c>
      <c r="J586" s="124">
        <v>0</v>
      </c>
      <c r="K586" s="120" t="str">
        <f>CONCATENATE(D850,D586, " Curncy")</f>
        <v>EURGBp Curncy</v>
      </c>
      <c r="L586" s="120">
        <f>IF(D586 = D850,1,_xll.BDP(K586,$L$11))</f>
        <v>1</v>
      </c>
      <c r="M586" s="288">
        <f>IF(D586 = D850,1,_xll.BDP(K586,$M$11)*L586)</f>
        <v>0.90110000000000001</v>
      </c>
      <c r="N586" s="126">
        <f t="shared" si="263"/>
        <v>0</v>
      </c>
      <c r="O586" s="127">
        <f>N586 / AA773</f>
        <v>0</v>
      </c>
      <c r="P586" s="301">
        <f>N586 / AA850</f>
        <v>0</v>
      </c>
      <c r="Q586" s="128">
        <f t="shared" si="264"/>
        <v>0</v>
      </c>
      <c r="R586" s="129">
        <f>Q586 / AA773*100</f>
        <v>0</v>
      </c>
      <c r="S586" s="312">
        <f>Q586 / AA850*100</f>
        <v>0</v>
      </c>
      <c r="T586" s="129">
        <f t="shared" si="265"/>
        <v>0</v>
      </c>
      <c r="U586" s="312">
        <f t="shared" si="266"/>
        <v>0</v>
      </c>
      <c r="V586" s="120">
        <f t="shared" si="267"/>
        <v>0.01</v>
      </c>
      <c r="W586" s="120">
        <v>0</v>
      </c>
      <c r="X586" s="120">
        <v>1</v>
      </c>
      <c r="Y586" s="127">
        <f t="shared" si="268"/>
        <v>0</v>
      </c>
      <c r="Z586" s="127">
        <f t="shared" si="269"/>
        <v>0</v>
      </c>
      <c r="AA586" s="74"/>
      <c r="AB586" s="130">
        <f>_xll.BDH(C586,$AB$11,$D$1,$D$1)</f>
        <v>166.9</v>
      </c>
      <c r="AC586" s="130">
        <f t="shared" si="270"/>
        <v>-4.3000000000000114</v>
      </c>
      <c r="AD586" s="177">
        <f t="shared" si="271"/>
        <v>-2.5763930497303842</v>
      </c>
      <c r="AE586" s="132">
        <v>0</v>
      </c>
      <c r="AF586" s="133">
        <f>IF(D586 = D850,1,_xll.BDP(K586,$AF$11)*L586)</f>
        <v>0.89554</v>
      </c>
      <c r="AG586" s="134">
        <f>AC586*AE586*V586/AF586 / AI773</f>
        <v>0</v>
      </c>
      <c r="AH586" s="328">
        <f>AC586*AE586*V586/AF586 / AI850</f>
        <v>0</v>
      </c>
      <c r="AI586" s="77"/>
      <c r="AJ586" s="73"/>
      <c r="AK586" s="65"/>
    </row>
    <row r="587" spans="1:37" s="30" customFormat="1" ht="12" customHeight="1" x14ac:dyDescent="0.2">
      <c r="B587" s="120">
        <v>6032</v>
      </c>
      <c r="C587" s="120" t="s">
        <v>1217</v>
      </c>
      <c r="D587" s="120" t="str">
        <f>_xll.BDP(C587,$D$11)</f>
        <v>GBp</v>
      </c>
      <c r="E587" s="120" t="s">
        <v>1332</v>
      </c>
      <c r="F587" s="121">
        <f>_xll.BDP(C587,$F$11)</f>
        <v>627.1</v>
      </c>
      <c r="G587" s="121">
        <f>_xll.BDP(C587,$G$11)</f>
        <v>636.20000000000005</v>
      </c>
      <c r="H587" s="122">
        <f t="shared" si="261"/>
        <v>9.1000000000000227</v>
      </c>
      <c r="I587" s="123">
        <f t="shared" si="262"/>
        <v>1.4511242226120273</v>
      </c>
      <c r="J587" s="124">
        <v>0</v>
      </c>
      <c r="K587" s="120" t="str">
        <f>CONCATENATE(D850,D587, " Curncy")</f>
        <v>EURGBp Curncy</v>
      </c>
      <c r="L587" s="120">
        <f>IF(D587 = D850,1,_xll.BDP(K587,$L$11))</f>
        <v>1</v>
      </c>
      <c r="M587" s="288">
        <f>IF(D587 = D850,1,_xll.BDP(K587,$M$11)*L587)</f>
        <v>0.90110000000000001</v>
      </c>
      <c r="N587" s="126">
        <f t="shared" si="263"/>
        <v>0</v>
      </c>
      <c r="O587" s="127">
        <f>N587 / AA773</f>
        <v>0</v>
      </c>
      <c r="P587" s="301">
        <f>N587 / AA850</f>
        <v>0</v>
      </c>
      <c r="Q587" s="128">
        <f t="shared" si="264"/>
        <v>0</v>
      </c>
      <c r="R587" s="129">
        <f>Q587 / AA773*100</f>
        <v>0</v>
      </c>
      <c r="S587" s="312">
        <f>Q587 / AA850*100</f>
        <v>0</v>
      </c>
      <c r="T587" s="129">
        <f t="shared" si="265"/>
        <v>0</v>
      </c>
      <c r="U587" s="312">
        <f t="shared" si="266"/>
        <v>0</v>
      </c>
      <c r="V587" s="120">
        <f t="shared" si="267"/>
        <v>0.01</v>
      </c>
      <c r="W587" s="120">
        <v>0</v>
      </c>
      <c r="X587" s="120">
        <v>1</v>
      </c>
      <c r="Y587" s="127">
        <f t="shared" si="268"/>
        <v>0</v>
      </c>
      <c r="Z587" s="127">
        <f t="shared" si="269"/>
        <v>0</v>
      </c>
      <c r="AA587" s="74"/>
      <c r="AB587" s="130">
        <f>_xll.BDH(C587,$AB$11,$D$1,$D$1)</f>
        <v>672.4</v>
      </c>
      <c r="AC587" s="130">
        <f t="shared" si="270"/>
        <v>-45.299999999999955</v>
      </c>
      <c r="AD587" s="177">
        <f t="shared" si="271"/>
        <v>-6.737061273051749</v>
      </c>
      <c r="AE587" s="132">
        <v>0</v>
      </c>
      <c r="AF587" s="133">
        <f>IF(D587 = D850,1,_xll.BDP(K587,$AF$11)*L587)</f>
        <v>0.89554</v>
      </c>
      <c r="AG587" s="134">
        <f>AC587*AE587*V587/AF587 / AI773</f>
        <v>0</v>
      </c>
      <c r="AH587" s="328">
        <f>AC587*AE587*V587/AF587 / AI850</f>
        <v>0</v>
      </c>
      <c r="AI587" s="77"/>
      <c r="AJ587" s="73"/>
      <c r="AK587" s="65"/>
    </row>
    <row r="588" spans="1:37" s="30" customFormat="1" ht="12" customHeight="1" x14ac:dyDescent="0.2">
      <c r="B588" s="120">
        <v>8399</v>
      </c>
      <c r="C588" s="120" t="s">
        <v>1218</v>
      </c>
      <c r="D588" s="120" t="str">
        <f>_xll.BDP(C588,$D$11)</f>
        <v>GBp</v>
      </c>
      <c r="E588" s="120" t="s">
        <v>1333</v>
      </c>
      <c r="F588" s="121">
        <f>_xll.BDP(C588,$F$11)</f>
        <v>392</v>
      </c>
      <c r="G588" s="121">
        <f>_xll.BDP(C588,$G$11)</f>
        <v>410</v>
      </c>
      <c r="H588" s="122">
        <f t="shared" si="261"/>
        <v>18</v>
      </c>
      <c r="I588" s="123">
        <f t="shared" si="262"/>
        <v>4.591836734693878</v>
      </c>
      <c r="J588" s="124">
        <v>0</v>
      </c>
      <c r="K588" s="120" t="str">
        <f>CONCATENATE(D850,D588, " Curncy")</f>
        <v>EURGBp Curncy</v>
      </c>
      <c r="L588" s="120">
        <f>IF(D588 = D850,1,_xll.BDP(K588,$L$11))</f>
        <v>1</v>
      </c>
      <c r="M588" s="288">
        <f>IF(D588 = D850,1,_xll.BDP(K588,$M$11)*L588)</f>
        <v>0.90110000000000001</v>
      </c>
      <c r="N588" s="126">
        <f t="shared" si="263"/>
        <v>0</v>
      </c>
      <c r="O588" s="127">
        <f>N588 / AA773</f>
        <v>0</v>
      </c>
      <c r="P588" s="301">
        <f>N588 / AA850</f>
        <v>0</v>
      </c>
      <c r="Q588" s="128">
        <f t="shared" si="264"/>
        <v>0</v>
      </c>
      <c r="R588" s="129">
        <f>Q588 / AA773*100</f>
        <v>0</v>
      </c>
      <c r="S588" s="312">
        <f>Q588 / AA850*100</f>
        <v>0</v>
      </c>
      <c r="T588" s="129">
        <f t="shared" si="265"/>
        <v>0</v>
      </c>
      <c r="U588" s="312">
        <f t="shared" si="266"/>
        <v>0</v>
      </c>
      <c r="V588" s="120">
        <f t="shared" si="267"/>
        <v>0.01</v>
      </c>
      <c r="W588" s="120">
        <v>0</v>
      </c>
      <c r="X588" s="120">
        <v>1</v>
      </c>
      <c r="Y588" s="127">
        <f t="shared" si="268"/>
        <v>0</v>
      </c>
      <c r="Z588" s="127">
        <f t="shared" si="269"/>
        <v>0</v>
      </c>
      <c r="AA588" s="74"/>
      <c r="AB588" s="130">
        <f>_xll.BDH(C588,$AB$11,$D$1,$D$1)</f>
        <v>425.5</v>
      </c>
      <c r="AC588" s="130">
        <f t="shared" si="270"/>
        <v>-33.5</v>
      </c>
      <c r="AD588" s="177">
        <f t="shared" si="271"/>
        <v>-7.873090481786134</v>
      </c>
      <c r="AE588" s="132">
        <v>0</v>
      </c>
      <c r="AF588" s="133">
        <f>IF(D588 = D850,1,_xll.BDP(K588,$AF$11)*L588)</f>
        <v>0.89554</v>
      </c>
      <c r="AG588" s="134">
        <f>AC588*AE588*V588/AF588 / AI773</f>
        <v>0</v>
      </c>
      <c r="AH588" s="328">
        <f>AC588*AE588*V588/AF588 / AI850</f>
        <v>0</v>
      </c>
      <c r="AI588" s="77"/>
      <c r="AJ588" s="73"/>
      <c r="AK588" s="65"/>
    </row>
    <row r="589" spans="1:37" s="30" customFormat="1" ht="12" customHeight="1" x14ac:dyDescent="0.2">
      <c r="B589" s="120">
        <v>1177</v>
      </c>
      <c r="C589" s="120" t="s">
        <v>79</v>
      </c>
      <c r="D589" s="120" t="str">
        <f>_xll.BDP(C589,$D$11)</f>
        <v>GBp</v>
      </c>
      <c r="E589" s="120" t="s">
        <v>364</v>
      </c>
      <c r="F589" s="121">
        <f>_xll.BDP(C589,$F$11)</f>
        <v>22.8</v>
      </c>
      <c r="G589" s="121">
        <f>_xll.BDP(C589,$G$11)</f>
        <v>23.25</v>
      </c>
      <c r="H589" s="122">
        <f t="shared" si="261"/>
        <v>0.44999999999999929</v>
      </c>
      <c r="I589" s="123">
        <f t="shared" si="262"/>
        <v>1.9736842105263126</v>
      </c>
      <c r="J589" s="124">
        <v>1642221</v>
      </c>
      <c r="K589" s="120" t="str">
        <f>CONCATENATE(D850,D589, " Curncy")</f>
        <v>EURGBp Curncy</v>
      </c>
      <c r="L589" s="120">
        <f>IF(D589 = D850,1,_xll.BDP(K589,$L$11))</f>
        <v>1</v>
      </c>
      <c r="M589" s="288">
        <f>IF(D589 = D850,1,_xll.BDP(K589,$M$11)*L589)</f>
        <v>0.90110000000000001</v>
      </c>
      <c r="N589" s="126">
        <f t="shared" si="263"/>
        <v>8201.0814559982118</v>
      </c>
      <c r="O589" s="127">
        <f>N589 / AA773</f>
        <v>4.3112378812915806E-5</v>
      </c>
      <c r="P589" s="301">
        <f>N589 / AA850</f>
        <v>3.9936447934804393E-5</v>
      </c>
      <c r="Q589" s="128">
        <f t="shared" si="264"/>
        <v>423722.54189324158</v>
      </c>
      <c r="R589" s="129">
        <f>Q589 / AA773*100</f>
        <v>0.22274729053339865</v>
      </c>
      <c r="S589" s="312">
        <f>Q589 / AA850*100</f>
        <v>0.206338314329823</v>
      </c>
      <c r="T589" s="129">
        <f t="shared" si="265"/>
        <v>0</v>
      </c>
      <c r="U589" s="312">
        <f t="shared" si="266"/>
        <v>0.22274729053339865</v>
      </c>
      <c r="V589" s="120">
        <f t="shared" si="267"/>
        <v>0.01</v>
      </c>
      <c r="W589" s="120">
        <v>0</v>
      </c>
      <c r="X589" s="120">
        <v>1</v>
      </c>
      <c r="Y589" s="127">
        <f t="shared" si="268"/>
        <v>0</v>
      </c>
      <c r="Z589" s="127">
        <f t="shared" si="269"/>
        <v>4.3112378812915806E-5</v>
      </c>
      <c r="AA589" s="74"/>
      <c r="AB589" s="130">
        <f>_xll.BDH(C589,$AB$11,$D$1,$D$1)</f>
        <v>19</v>
      </c>
      <c r="AC589" s="130">
        <f t="shared" si="270"/>
        <v>3.8000000000000007</v>
      </c>
      <c r="AD589" s="177">
        <f t="shared" si="271"/>
        <v>20.000000000000004</v>
      </c>
      <c r="AE589" s="132">
        <v>1642221</v>
      </c>
      <c r="AF589" s="133">
        <f>IF(D589 = D850,1,_xll.BDP(K589,$AF$11)*L589)</f>
        <v>0.89554</v>
      </c>
      <c r="AG589" s="134">
        <f>AC589*AE589*V589/AF589 / AI773</f>
        <v>3.6682156644930725E-4</v>
      </c>
      <c r="AH589" s="328">
        <f>AC589*AE589*V589/AF589 / AI850</f>
        <v>3.3978656320281312E-4</v>
      </c>
      <c r="AI589" s="77"/>
      <c r="AJ589" s="73"/>
      <c r="AK589" s="65"/>
    </row>
    <row r="590" spans="1:37" s="30" customFormat="1" ht="12" customHeight="1" x14ac:dyDescent="0.2">
      <c r="B590" s="120">
        <v>6508</v>
      </c>
      <c r="C590" s="120" t="s">
        <v>78</v>
      </c>
      <c r="D590" s="120" t="str">
        <f>_xll.BDP(C590,$D$11)</f>
        <v>GBp</v>
      </c>
      <c r="E590" s="120" t="s">
        <v>484</v>
      </c>
      <c r="F590" s="121">
        <f>_xll.BDP(C590,$F$11)</f>
        <v>128.1</v>
      </c>
      <c r="G590" s="121">
        <f>_xll.BDP(C590,$G$11)</f>
        <v>126.3</v>
      </c>
      <c r="H590" s="122">
        <f t="shared" si="261"/>
        <v>-1.7999999999999972</v>
      </c>
      <c r="I590" s="123">
        <f t="shared" si="262"/>
        <v>-1.405152224824354</v>
      </c>
      <c r="J590" s="124">
        <v>-2096562</v>
      </c>
      <c r="K590" s="120" t="str">
        <f>CONCATENATE(D850,D590, " Curncy")</f>
        <v>EURGBp Curncy</v>
      </c>
      <c r="L590" s="120">
        <f>IF(D590 = D850,1,_xll.BDP(K590,$L$11))</f>
        <v>1</v>
      </c>
      <c r="M590" s="288">
        <f>IF(D590 = D850,1,_xll.BDP(K590,$M$11)*L590)</f>
        <v>0.90110000000000001</v>
      </c>
      <c r="N590" s="126">
        <f t="shared" si="263"/>
        <v>41880.053268227661</v>
      </c>
      <c r="O590" s="127">
        <f>N590 / AA773</f>
        <v>2.2015983268698768E-4</v>
      </c>
      <c r="P590" s="301">
        <f>N590 / AA850</f>
        <v>2.03941465016193E-4</v>
      </c>
      <c r="Q590" s="128">
        <f t="shared" si="264"/>
        <v>-2938583.7376539782</v>
      </c>
      <c r="R590" s="129">
        <f>Q590 / AA773*100</f>
        <v>-1.544788159353699</v>
      </c>
      <c r="S590" s="312">
        <f>Q590 / AA850*100</f>
        <v>-1.4309892795302894</v>
      </c>
      <c r="T590" s="129">
        <f t="shared" si="265"/>
        <v>-1.544788159353699</v>
      </c>
      <c r="U590" s="312">
        <f t="shared" si="266"/>
        <v>0</v>
      </c>
      <c r="V590" s="120">
        <f t="shared" si="267"/>
        <v>0.01</v>
      </c>
      <c r="W590" s="120">
        <v>0</v>
      </c>
      <c r="X590" s="120">
        <v>1</v>
      </c>
      <c r="Y590" s="127">
        <f t="shared" si="268"/>
        <v>2.2015983268698768E-4</v>
      </c>
      <c r="Z590" s="127">
        <f t="shared" si="269"/>
        <v>0</v>
      </c>
      <c r="AA590" s="74"/>
      <c r="AB590" s="130">
        <f>_xll.BDH(C590,$AB$11,$D$1,$D$1)</f>
        <v>116.8</v>
      </c>
      <c r="AC590" s="130">
        <f t="shared" si="270"/>
        <v>11.299999999999997</v>
      </c>
      <c r="AD590" s="177">
        <f t="shared" si="271"/>
        <v>9.6746575342465739</v>
      </c>
      <c r="AE590" s="132">
        <v>-2096562</v>
      </c>
      <c r="AF590" s="133">
        <f>IF(D590 = D850,1,_xll.BDP(K590,$AF$11)*L590)</f>
        <v>0.89554</v>
      </c>
      <c r="AG590" s="134">
        <f>AC590*AE590*V590/AF590 / AI773</f>
        <v>-1.3925981585590236E-3</v>
      </c>
      <c r="AH590" s="328">
        <f>AC590*AE590*V590/AF590 / AI850</f>
        <v>-1.2899627107522552E-3</v>
      </c>
      <c r="AI590" s="77"/>
      <c r="AJ590" s="73"/>
      <c r="AK590" s="65"/>
    </row>
    <row r="591" spans="1:37" s="30" customFormat="1" ht="12" customHeight="1" x14ac:dyDescent="0.2">
      <c r="B591" s="120">
        <v>3747</v>
      </c>
      <c r="C591" s="120" t="s">
        <v>1219</v>
      </c>
      <c r="D591" s="120" t="str">
        <f>_xll.BDP(C591,$D$11)</f>
        <v>GBp</v>
      </c>
      <c r="E591" s="120" t="s">
        <v>1334</v>
      </c>
      <c r="F591" s="121">
        <f>_xll.BDP(C591,$F$11)</f>
        <v>246.5</v>
      </c>
      <c r="G591" s="121">
        <f>_xll.BDP(C591,$G$11)</f>
        <v>246.8</v>
      </c>
      <c r="H591" s="122">
        <f t="shared" si="261"/>
        <v>0.30000000000001137</v>
      </c>
      <c r="I591" s="123">
        <f t="shared" si="262"/>
        <v>0.12170385395537987</v>
      </c>
      <c r="J591" s="124">
        <v>0</v>
      </c>
      <c r="K591" s="120" t="str">
        <f>CONCATENATE(D850,D591, " Curncy")</f>
        <v>EURGBp Curncy</v>
      </c>
      <c r="L591" s="120">
        <f>IF(D591 = D850,1,_xll.BDP(K591,$L$11))</f>
        <v>1</v>
      </c>
      <c r="M591" s="288">
        <f>IF(D591 = D850,1,_xll.BDP(K591,$M$11)*L591)</f>
        <v>0.90110000000000001</v>
      </c>
      <c r="N591" s="126">
        <f t="shared" si="263"/>
        <v>0</v>
      </c>
      <c r="O591" s="127">
        <f>N591 / AA773</f>
        <v>0</v>
      </c>
      <c r="P591" s="301">
        <f>N591 / AA850</f>
        <v>0</v>
      </c>
      <c r="Q591" s="128">
        <f t="shared" si="264"/>
        <v>0</v>
      </c>
      <c r="R591" s="129">
        <f>Q591 / AA773*100</f>
        <v>0</v>
      </c>
      <c r="S591" s="312">
        <f>Q591 / AA850*100</f>
        <v>0</v>
      </c>
      <c r="T591" s="129">
        <f t="shared" si="265"/>
        <v>0</v>
      </c>
      <c r="U591" s="312">
        <f t="shared" si="266"/>
        <v>0</v>
      </c>
      <c r="V591" s="120">
        <f t="shared" si="267"/>
        <v>0.01</v>
      </c>
      <c r="W591" s="120">
        <v>0</v>
      </c>
      <c r="X591" s="120">
        <v>1</v>
      </c>
      <c r="Y591" s="127">
        <f t="shared" si="268"/>
        <v>0</v>
      </c>
      <c r="Z591" s="127">
        <f t="shared" si="269"/>
        <v>0</v>
      </c>
      <c r="AA591" s="74"/>
      <c r="AB591" s="130">
        <f>_xll.BDH(C591,$AB$11,$D$1,$D$1)</f>
        <v>262.8</v>
      </c>
      <c r="AC591" s="130">
        <f t="shared" si="270"/>
        <v>-16.300000000000011</v>
      </c>
      <c r="AD591" s="177">
        <f t="shared" si="271"/>
        <v>-6.2024353120243569</v>
      </c>
      <c r="AE591" s="132">
        <v>0</v>
      </c>
      <c r="AF591" s="133">
        <f>IF(D591 = D850,1,_xll.BDP(K591,$AF$11)*L591)</f>
        <v>0.89554</v>
      </c>
      <c r="AG591" s="134">
        <f>AC591*AE591*V591/AF591 / AI773</f>
        <v>0</v>
      </c>
      <c r="AH591" s="328">
        <f>AC591*AE591*V591/AF591 / AI850</f>
        <v>0</v>
      </c>
      <c r="AI591" s="77"/>
      <c r="AJ591" s="73"/>
      <c r="AK591" s="65"/>
    </row>
    <row r="592" spans="1:37" s="30" customFormat="1" ht="12" customHeight="1" x14ac:dyDescent="0.2">
      <c r="B592" s="120">
        <v>7244</v>
      </c>
      <c r="C592" s="120" t="s">
        <v>1203</v>
      </c>
      <c r="D592" s="120" t="str">
        <f>_xll.BDP(C592,$D$11)</f>
        <v>GBp</v>
      </c>
      <c r="E592" s="120" t="s">
        <v>1318</v>
      </c>
      <c r="F592" s="121">
        <f>_xll.BDP(C592,$F$11)</f>
        <v>595.4</v>
      </c>
      <c r="G592" s="121">
        <f>_xll.BDP(C592,$G$11)</f>
        <v>598.6</v>
      </c>
      <c r="H592" s="122">
        <f t="shared" si="261"/>
        <v>3.2000000000000455</v>
      </c>
      <c r="I592" s="123">
        <f t="shared" si="262"/>
        <v>0.53745381256299052</v>
      </c>
      <c r="J592" s="124">
        <v>0</v>
      </c>
      <c r="K592" s="120" t="str">
        <f>CONCATENATE(D850,D592, " Curncy")</f>
        <v>EURGBp Curncy</v>
      </c>
      <c r="L592" s="120">
        <f>IF(D592 = D850,1,_xll.BDP(K592,$L$11))</f>
        <v>1</v>
      </c>
      <c r="M592" s="288">
        <f>IF(D592 = D850,1,_xll.BDP(K592,$M$11)*L592)</f>
        <v>0.90110000000000001</v>
      </c>
      <c r="N592" s="126">
        <f t="shared" si="263"/>
        <v>0</v>
      </c>
      <c r="O592" s="127">
        <f>N592 / AA773</f>
        <v>0</v>
      </c>
      <c r="P592" s="301">
        <f>N592 / AA850</f>
        <v>0</v>
      </c>
      <c r="Q592" s="128">
        <f t="shared" si="264"/>
        <v>0</v>
      </c>
      <c r="R592" s="129">
        <f>Q592 / AA773*100</f>
        <v>0</v>
      </c>
      <c r="S592" s="312">
        <f>Q592 / AA850*100</f>
        <v>0</v>
      </c>
      <c r="T592" s="129">
        <f t="shared" si="265"/>
        <v>0</v>
      </c>
      <c r="U592" s="312">
        <f t="shared" si="266"/>
        <v>0</v>
      </c>
      <c r="V592" s="120">
        <f t="shared" si="267"/>
        <v>0.01</v>
      </c>
      <c r="W592" s="120">
        <v>0</v>
      </c>
      <c r="X592" s="120">
        <v>1</v>
      </c>
      <c r="Y592" s="127">
        <f t="shared" si="268"/>
        <v>0</v>
      </c>
      <c r="Z592" s="127">
        <f t="shared" si="269"/>
        <v>0</v>
      </c>
      <c r="AA592" s="74"/>
      <c r="AB592" s="130">
        <f>_xll.BDH(C592,$AB$11,$D$1,$D$1)</f>
        <v>664.2</v>
      </c>
      <c r="AC592" s="130">
        <f t="shared" si="270"/>
        <v>-68.800000000000068</v>
      </c>
      <c r="AD592" s="177">
        <f t="shared" si="271"/>
        <v>-10.358325805480288</v>
      </c>
      <c r="AE592" s="132">
        <v>0</v>
      </c>
      <c r="AF592" s="133">
        <f>IF(D592 = D850,1,_xll.BDP(K592,$AF$11)*L592)</f>
        <v>0.89554</v>
      </c>
      <c r="AG592" s="134">
        <f>AC592*AE592*V592/AF592 / AI773</f>
        <v>0</v>
      </c>
      <c r="AH592" s="328">
        <f>AC592*AE592*V592/AF592 / AI850</f>
        <v>0</v>
      </c>
      <c r="AI592" s="77"/>
      <c r="AJ592" s="73"/>
      <c r="AK592" s="65"/>
    </row>
    <row r="593" spans="1:38" s="30" customFormat="1" ht="12" customHeight="1" x14ac:dyDescent="0.2">
      <c r="B593" s="120">
        <v>3426</v>
      </c>
      <c r="C593" s="120" t="s">
        <v>1226</v>
      </c>
      <c r="D593" s="120" t="str">
        <f>_xll.BDP(C593,$D$11)</f>
        <v>GBp</v>
      </c>
      <c r="E593" s="120" t="s">
        <v>1342</v>
      </c>
      <c r="F593" s="121">
        <f>_xll.BDP(C593,$F$11)</f>
        <v>1874.5</v>
      </c>
      <c r="G593" s="121">
        <f>_xll.BDP(C593,$G$11)</f>
        <v>1890.5</v>
      </c>
      <c r="H593" s="122">
        <f t="shared" si="261"/>
        <v>16</v>
      </c>
      <c r="I593" s="123">
        <f t="shared" si="262"/>
        <v>0.85356094958655637</v>
      </c>
      <c r="J593" s="124">
        <v>0</v>
      </c>
      <c r="K593" s="120" t="str">
        <f>CONCATENATE(D850,D593, " Curncy")</f>
        <v>EURGBp Curncy</v>
      </c>
      <c r="L593" s="120">
        <f>IF(D593 = D850,1,_xll.BDP(K593,$L$11))</f>
        <v>1</v>
      </c>
      <c r="M593" s="288">
        <f>IF(D593 = D850,1,_xll.BDP(K593,$M$11)*L593)</f>
        <v>0.90110000000000001</v>
      </c>
      <c r="N593" s="126">
        <f t="shared" si="263"/>
        <v>0</v>
      </c>
      <c r="O593" s="127">
        <f>N593 / AA773</f>
        <v>0</v>
      </c>
      <c r="P593" s="301">
        <f>N593 / AA850</f>
        <v>0</v>
      </c>
      <c r="Q593" s="128">
        <f t="shared" si="264"/>
        <v>0</v>
      </c>
      <c r="R593" s="129">
        <f>Q593 / AA773*100</f>
        <v>0</v>
      </c>
      <c r="S593" s="312">
        <f>Q593 / AA850*100</f>
        <v>0</v>
      </c>
      <c r="T593" s="129">
        <f t="shared" si="265"/>
        <v>0</v>
      </c>
      <c r="U593" s="312">
        <f t="shared" si="266"/>
        <v>0</v>
      </c>
      <c r="V593" s="120">
        <f t="shared" si="267"/>
        <v>0.01</v>
      </c>
      <c r="W593" s="120">
        <v>0</v>
      </c>
      <c r="X593" s="120">
        <v>1</v>
      </c>
      <c r="Y593" s="127">
        <f t="shared" si="268"/>
        <v>0</v>
      </c>
      <c r="Z593" s="127">
        <f t="shared" si="269"/>
        <v>0</v>
      </c>
      <c r="AA593" s="74"/>
      <c r="AB593" s="130">
        <f>_xll.BDH(C593,$AB$11,$D$1,$D$1)</f>
        <v>1884.5</v>
      </c>
      <c r="AC593" s="130">
        <f t="shared" si="270"/>
        <v>-10</v>
      </c>
      <c r="AD593" s="177">
        <f t="shared" si="271"/>
        <v>-0.53064473335102147</v>
      </c>
      <c r="AE593" s="132">
        <v>0</v>
      </c>
      <c r="AF593" s="133">
        <f>IF(D593 = D850,1,_xll.BDP(K593,$AF$11)*L593)</f>
        <v>0.89554</v>
      </c>
      <c r="AG593" s="134">
        <f>AC593*AE593*V593/AF593 / AI773</f>
        <v>0</v>
      </c>
      <c r="AH593" s="328">
        <f>AC593*AE593*V593/AF593 / AI850</f>
        <v>0</v>
      </c>
      <c r="AI593" s="77"/>
      <c r="AJ593" s="73"/>
      <c r="AK593" s="65"/>
    </row>
    <row r="594" spans="1:38" s="30" customFormat="1" ht="12" customHeight="1" x14ac:dyDescent="0.2">
      <c r="B594" s="120">
        <v>6358</v>
      </c>
      <c r="C594" s="120" t="s">
        <v>1220</v>
      </c>
      <c r="D594" s="120" t="str">
        <f>_xll.BDP(C594,$D$11)</f>
        <v>GBp</v>
      </c>
      <c r="E594" s="120" t="s">
        <v>1335</v>
      </c>
      <c r="F594" s="121">
        <f>_xll.BDP(C594,$F$11)</f>
        <v>83.55</v>
      </c>
      <c r="G594" s="121">
        <f>_xll.BDP(C594,$G$11)</f>
        <v>84.1</v>
      </c>
      <c r="H594" s="122">
        <f t="shared" si="261"/>
        <v>0.54999999999999716</v>
      </c>
      <c r="I594" s="123">
        <f t="shared" si="262"/>
        <v>0.65828845002991887</v>
      </c>
      <c r="J594" s="124">
        <v>0</v>
      </c>
      <c r="K594" s="120" t="str">
        <f>CONCATENATE(D850,D594, " Curncy")</f>
        <v>EURGBp Curncy</v>
      </c>
      <c r="L594" s="120">
        <f>IF(D594 = D850,1,_xll.BDP(K594,$L$11))</f>
        <v>1</v>
      </c>
      <c r="M594" s="288">
        <f>IF(D594 = D850,1,_xll.BDP(K594,$M$11)*L594)</f>
        <v>0.90110000000000001</v>
      </c>
      <c r="N594" s="126">
        <f t="shared" si="263"/>
        <v>0</v>
      </c>
      <c r="O594" s="127">
        <f>N594 / AA773</f>
        <v>0</v>
      </c>
      <c r="P594" s="301">
        <f>N594 / AA850</f>
        <v>0</v>
      </c>
      <c r="Q594" s="128">
        <f t="shared" si="264"/>
        <v>0</v>
      </c>
      <c r="R594" s="129">
        <f>Q594 / AA773*100</f>
        <v>0</v>
      </c>
      <c r="S594" s="312">
        <f>Q594 / AA850*100</f>
        <v>0</v>
      </c>
      <c r="T594" s="129">
        <f t="shared" si="265"/>
        <v>0</v>
      </c>
      <c r="U594" s="312">
        <f t="shared" si="266"/>
        <v>0</v>
      </c>
      <c r="V594" s="120">
        <f t="shared" si="267"/>
        <v>0.01</v>
      </c>
      <c r="W594" s="120">
        <v>0</v>
      </c>
      <c r="X594" s="120">
        <v>1</v>
      </c>
      <c r="Y594" s="127">
        <f t="shared" si="268"/>
        <v>0</v>
      </c>
      <c r="Z594" s="127">
        <f t="shared" si="269"/>
        <v>0</v>
      </c>
      <c r="AA594" s="74"/>
      <c r="AB594" s="130">
        <f>_xll.BDH(C594,$AB$11,$D$1,$D$1)</f>
        <v>85.3</v>
      </c>
      <c r="AC594" s="130">
        <f t="shared" si="270"/>
        <v>-1.75</v>
      </c>
      <c r="AD594" s="177">
        <f t="shared" si="271"/>
        <v>-2.0515826494724503</v>
      </c>
      <c r="AE594" s="132">
        <v>0</v>
      </c>
      <c r="AF594" s="133">
        <f>IF(D594 = D850,1,_xll.BDP(K594,$AF$11)*L594)</f>
        <v>0.89554</v>
      </c>
      <c r="AG594" s="134">
        <f>AC594*AE594*V594/AF594 / AI773</f>
        <v>0</v>
      </c>
      <c r="AH594" s="328">
        <f>AC594*AE594*V594/AF594 / AI850</f>
        <v>0</v>
      </c>
      <c r="AI594" s="77"/>
      <c r="AJ594" s="73"/>
      <c r="AK594" s="65"/>
    </row>
    <row r="595" spans="1:38" s="30" customFormat="1" ht="12" customHeight="1" x14ac:dyDescent="0.2">
      <c r="B595" s="120">
        <v>3542</v>
      </c>
      <c r="C595" s="120" t="s">
        <v>77</v>
      </c>
      <c r="D595" s="120" t="str">
        <f>_xll.BDP(C595,$D$11)</f>
        <v>GBp</v>
      </c>
      <c r="E595" s="120" t="s">
        <v>485</v>
      </c>
      <c r="F595" s="121">
        <f>_xll.BDP(C595,$F$11)</f>
        <v>1150.5</v>
      </c>
      <c r="G595" s="121">
        <f>_xll.BDP(C595,$G$11)</f>
        <v>1141</v>
      </c>
      <c r="H595" s="122">
        <f t="shared" si="261"/>
        <v>-9.5</v>
      </c>
      <c r="I595" s="123">
        <f t="shared" si="262"/>
        <v>-0.82572794437201225</v>
      </c>
      <c r="J595" s="124">
        <v>-34000</v>
      </c>
      <c r="K595" s="120" t="str">
        <f>CONCATENATE(D850,D595, " Curncy")</f>
        <v>EURGBp Curncy</v>
      </c>
      <c r="L595" s="120">
        <f>IF(D595 = D850,1,_xll.BDP(K595,$L$11))</f>
        <v>1</v>
      </c>
      <c r="M595" s="288">
        <f>IF(D595 = D850,1,_xll.BDP(K595,$M$11)*L595)</f>
        <v>0.90110000000000001</v>
      </c>
      <c r="N595" s="126">
        <f t="shared" si="263"/>
        <v>3584.5078237709467</v>
      </c>
      <c r="O595" s="127">
        <f>N595 / AA773</f>
        <v>1.8843448877494872E-5</v>
      </c>
      <c r="P595" s="301">
        <f>N595 / AA850</f>
        <v>1.7455321087102078E-5</v>
      </c>
      <c r="Q595" s="128">
        <f t="shared" si="264"/>
        <v>-430518.25546554208</v>
      </c>
      <c r="R595" s="129">
        <f>Q595 / AA773*100</f>
        <v>-0.22631973862338575</v>
      </c>
      <c r="S595" s="312">
        <f>Q595 / AA850*100</f>
        <v>-0.20964759326719445</v>
      </c>
      <c r="T595" s="129">
        <f t="shared" si="265"/>
        <v>-0.22631973862338575</v>
      </c>
      <c r="U595" s="312">
        <f t="shared" si="266"/>
        <v>0</v>
      </c>
      <c r="V595" s="120">
        <f t="shared" si="267"/>
        <v>0.01</v>
      </c>
      <c r="W595" s="120">
        <v>0</v>
      </c>
      <c r="X595" s="120">
        <v>1</v>
      </c>
      <c r="Y595" s="127">
        <f t="shared" si="268"/>
        <v>1.8843448877494872E-5</v>
      </c>
      <c r="Z595" s="127">
        <f t="shared" si="269"/>
        <v>0</v>
      </c>
      <c r="AA595" s="74"/>
      <c r="AB595" s="130">
        <f>_xll.BDH(C595,$AB$11,$D$1,$D$1)</f>
        <v>1122.5</v>
      </c>
      <c r="AC595" s="130">
        <f t="shared" si="270"/>
        <v>28</v>
      </c>
      <c r="AD595" s="177">
        <f t="shared" si="271"/>
        <v>2.4944320712694878</v>
      </c>
      <c r="AE595" s="132">
        <v>-34000</v>
      </c>
      <c r="AF595" s="133">
        <f>IF(D595 = D850,1,_xll.BDP(K595,$AF$11)*L595)</f>
        <v>0.89554</v>
      </c>
      <c r="AG595" s="134">
        <f>AC595*AE595*V595/AF595 / AI773</f>
        <v>-5.5959858992589025E-5</v>
      </c>
      <c r="AH595" s="328">
        <f>AC595*AE595*V595/AF595 / AI850</f>
        <v>-5.1835578666919924E-5</v>
      </c>
      <c r="AI595" s="77"/>
      <c r="AJ595" s="73"/>
      <c r="AK595" s="65"/>
    </row>
    <row r="596" spans="1:38" s="30" customFormat="1" ht="12" customHeight="1" x14ac:dyDescent="0.2">
      <c r="B596" s="120">
        <v>6356</v>
      </c>
      <c r="C596" s="120" t="s">
        <v>1547</v>
      </c>
      <c r="D596" s="120" t="str">
        <f>_xll.BDP(C596,$D$11)</f>
        <v>GBp</v>
      </c>
      <c r="E596" s="120" t="s">
        <v>1336</v>
      </c>
      <c r="F596" s="121">
        <f>_xll.BDP(C596,$F$11)</f>
        <v>69</v>
      </c>
      <c r="G596" s="121">
        <f>_xll.BDP(C596,$G$11)</f>
        <v>68.8</v>
      </c>
      <c r="H596" s="122">
        <f t="shared" si="261"/>
        <v>-0.20000000000000284</v>
      </c>
      <c r="I596" s="123">
        <f t="shared" si="262"/>
        <v>-0.28985507246377223</v>
      </c>
      <c r="J596" s="124">
        <v>0</v>
      </c>
      <c r="K596" s="120" t="str">
        <f>CONCATENATE(D850,D596, " Curncy")</f>
        <v>EURGBp Curncy</v>
      </c>
      <c r="L596" s="120">
        <f>IF(D596 = D850,1,_xll.BDP(K596,$L$11))</f>
        <v>1</v>
      </c>
      <c r="M596" s="288">
        <f>IF(D596 = D850,1,_xll.BDP(K596,$M$11)*L596)</f>
        <v>0.90110000000000001</v>
      </c>
      <c r="N596" s="126">
        <f t="shared" si="263"/>
        <v>0</v>
      </c>
      <c r="O596" s="127">
        <f>N596 / AA773</f>
        <v>0</v>
      </c>
      <c r="P596" s="301">
        <f>N596 / AA850</f>
        <v>0</v>
      </c>
      <c r="Q596" s="128">
        <f t="shared" si="264"/>
        <v>0</v>
      </c>
      <c r="R596" s="129">
        <f>Q596 / AA773*100</f>
        <v>0</v>
      </c>
      <c r="S596" s="312">
        <f>Q596 / AA850*100</f>
        <v>0</v>
      </c>
      <c r="T596" s="129">
        <f t="shared" si="265"/>
        <v>0</v>
      </c>
      <c r="U596" s="312">
        <f t="shared" si="266"/>
        <v>0</v>
      </c>
      <c r="V596" s="120">
        <f t="shared" si="267"/>
        <v>0.01</v>
      </c>
      <c r="W596" s="120">
        <v>0</v>
      </c>
      <c r="X596" s="120">
        <v>1</v>
      </c>
      <c r="Y596" s="127">
        <f t="shared" si="268"/>
        <v>0</v>
      </c>
      <c r="Z596" s="127">
        <f t="shared" si="269"/>
        <v>0</v>
      </c>
      <c r="AA596" s="74"/>
      <c r="AB596" s="130">
        <f>_xll.BDH(C596,$AB$11,$D$1,$D$1)</f>
        <v>72</v>
      </c>
      <c r="AC596" s="130">
        <f t="shared" si="270"/>
        <v>-3</v>
      </c>
      <c r="AD596" s="177">
        <f t="shared" si="271"/>
        <v>-4.1666666666666661</v>
      </c>
      <c r="AE596" s="132">
        <v>0</v>
      </c>
      <c r="AF596" s="133">
        <f>IF(D596 = D850,1,_xll.BDP(K596,$AF$11)*L596)</f>
        <v>0.89554</v>
      </c>
      <c r="AG596" s="134">
        <f>AC596*AE596*V596/AF596 / AI773</f>
        <v>0</v>
      </c>
      <c r="AH596" s="328">
        <f>AC596*AE596*V596/AF596 / AI850</f>
        <v>0</v>
      </c>
      <c r="AI596" s="77"/>
      <c r="AJ596" s="73"/>
      <c r="AK596" s="65"/>
    </row>
    <row r="597" spans="1:38" s="30" customFormat="1" ht="12" customHeight="1" x14ac:dyDescent="0.2">
      <c r="B597" s="120">
        <v>26475</v>
      </c>
      <c r="C597" s="120" t="s">
        <v>76</v>
      </c>
      <c r="D597" s="120" t="str">
        <f>_xll.BDP(C597,$D$11)</f>
        <v>GBp</v>
      </c>
      <c r="E597" s="120" t="s">
        <v>363</v>
      </c>
      <c r="F597" s="121">
        <f>_xll.BDP(C597,$F$11)</f>
        <v>54</v>
      </c>
      <c r="G597" s="121">
        <f>_xll.BDP(C597,$G$11)</f>
        <v>56.5</v>
      </c>
      <c r="H597" s="122">
        <f t="shared" si="261"/>
        <v>2.5</v>
      </c>
      <c r="I597" s="123">
        <f t="shared" si="262"/>
        <v>4.6296296296296298</v>
      </c>
      <c r="J597" s="124">
        <v>25383022</v>
      </c>
      <c r="K597" s="120" t="str">
        <f>CONCATENATE(D850,D597, " Curncy")</f>
        <v>EURGBp Curncy</v>
      </c>
      <c r="L597" s="120">
        <f>IF(D597 = D850,1,_xll.BDP(K597,$L$11))</f>
        <v>1</v>
      </c>
      <c r="M597" s="288">
        <f>IF(D597 = D850,1,_xll.BDP(K597,$M$11)*L597)</f>
        <v>0.90110000000000001</v>
      </c>
      <c r="N597" s="126">
        <f t="shared" si="263"/>
        <v>704223.22716679622</v>
      </c>
      <c r="O597" s="127">
        <f>N597 / AA773</f>
        <v>3.7020408468523814E-3</v>
      </c>
      <c r="P597" s="301">
        <f>N597 / AA850</f>
        <v>3.4293250709827865E-3</v>
      </c>
      <c r="Q597" s="128">
        <f t="shared" si="264"/>
        <v>15915444.933969593</v>
      </c>
      <c r="R597" s="129">
        <f>Q597 / AA773*100</f>
        <v>8.3666123138863799</v>
      </c>
      <c r="S597" s="312">
        <f>Q597 / AA850*100</f>
        <v>7.7502746604210966</v>
      </c>
      <c r="T597" s="129">
        <f t="shared" si="265"/>
        <v>0</v>
      </c>
      <c r="U597" s="312">
        <f t="shared" si="266"/>
        <v>8.3666123138863799</v>
      </c>
      <c r="V597" s="120">
        <f t="shared" si="267"/>
        <v>0.01</v>
      </c>
      <c r="W597" s="120">
        <v>0</v>
      </c>
      <c r="X597" s="120">
        <v>1</v>
      </c>
      <c r="Y597" s="127">
        <f t="shared" si="268"/>
        <v>0</v>
      </c>
      <c r="Z597" s="127">
        <f t="shared" si="269"/>
        <v>3.7020408468523814E-3</v>
      </c>
      <c r="AA597" s="74"/>
      <c r="AB597" s="130">
        <f>_xll.BDH(C597,$AB$11,$D$1,$D$1)</f>
        <v>50.5</v>
      </c>
      <c r="AC597" s="130">
        <f t="shared" si="270"/>
        <v>3.5</v>
      </c>
      <c r="AD597" s="177">
        <f t="shared" si="271"/>
        <v>6.9306930693069315</v>
      </c>
      <c r="AE597" s="132">
        <v>25383022</v>
      </c>
      <c r="AF597" s="133">
        <f>IF(D597 = D850,1,_xll.BDP(K597,$AF$11)*L597)</f>
        <v>0.89554</v>
      </c>
      <c r="AG597" s="134">
        <f>AC597*AE597*V597/AF597 / AI773</f>
        <v>5.2221703379624453E-3</v>
      </c>
      <c r="AH597" s="328">
        <f>AC597*AE597*V597/AF597 / AI850</f>
        <v>4.8372927709013202E-3</v>
      </c>
      <c r="AI597" s="77"/>
      <c r="AJ597" s="73"/>
      <c r="AK597" s="65"/>
    </row>
    <row r="598" spans="1:38" s="30" customFormat="1" ht="12" customHeight="1" x14ac:dyDescent="0.2">
      <c r="B598" s="120">
        <v>3423</v>
      </c>
      <c r="C598" s="120" t="s">
        <v>75</v>
      </c>
      <c r="D598" s="120" t="str">
        <f>_xll.BDP(C598,$D$11)</f>
        <v>GBp</v>
      </c>
      <c r="E598" s="120" t="s">
        <v>486</v>
      </c>
      <c r="F598" s="121">
        <f>_xll.BDP(C598,$F$11)</f>
        <v>232.9</v>
      </c>
      <c r="G598" s="121">
        <f>_xll.BDP(C598,$G$11)</f>
        <v>234.9</v>
      </c>
      <c r="H598" s="122">
        <f t="shared" si="261"/>
        <v>2</v>
      </c>
      <c r="I598" s="123">
        <f t="shared" si="262"/>
        <v>0.85873765564620008</v>
      </c>
      <c r="J598" s="124">
        <v>0</v>
      </c>
      <c r="K598" s="120" t="str">
        <f>CONCATENATE(D850,D598, " Curncy")</f>
        <v>EURGBp Curncy</v>
      </c>
      <c r="L598" s="120">
        <f>IF(D598 = D850,1,_xll.BDP(K598,$L$11))</f>
        <v>1</v>
      </c>
      <c r="M598" s="288">
        <f>IF(D598 = D850,1,_xll.BDP(K598,$M$11)*L598)</f>
        <v>0.90110000000000001</v>
      </c>
      <c r="N598" s="126">
        <f t="shared" si="263"/>
        <v>0</v>
      </c>
      <c r="O598" s="127">
        <f>N598 / AA773</f>
        <v>0</v>
      </c>
      <c r="P598" s="301">
        <f>N598 / AA850</f>
        <v>0</v>
      </c>
      <c r="Q598" s="128">
        <f t="shared" si="264"/>
        <v>0</v>
      </c>
      <c r="R598" s="129">
        <f>Q598 / AA773*100</f>
        <v>0</v>
      </c>
      <c r="S598" s="312">
        <f>Q598 / AA850*100</f>
        <v>0</v>
      </c>
      <c r="T598" s="129">
        <f t="shared" si="265"/>
        <v>0</v>
      </c>
      <c r="U598" s="312">
        <f t="shared" si="266"/>
        <v>0</v>
      </c>
      <c r="V598" s="120">
        <f t="shared" si="267"/>
        <v>0.01</v>
      </c>
      <c r="W598" s="120">
        <v>0</v>
      </c>
      <c r="X598" s="120">
        <v>1</v>
      </c>
      <c r="Y598" s="127">
        <f t="shared" si="268"/>
        <v>0</v>
      </c>
      <c r="Z598" s="127">
        <f t="shared" si="269"/>
        <v>0</v>
      </c>
      <c r="AA598" s="74"/>
      <c r="AB598" s="130">
        <f>_xll.BDH(C598,$AB$11,$D$1,$D$1)</f>
        <v>230</v>
      </c>
      <c r="AC598" s="130">
        <f t="shared" si="270"/>
        <v>2.9000000000000057</v>
      </c>
      <c r="AD598" s="177">
        <f t="shared" si="271"/>
        <v>1.2608695652173938</v>
      </c>
      <c r="AE598" s="132">
        <v>0</v>
      </c>
      <c r="AF598" s="133">
        <f>IF(D598 = D850,1,_xll.BDP(K598,$AF$11)*L598)</f>
        <v>0.89554</v>
      </c>
      <c r="AG598" s="134">
        <f>AC598*AE598*V598/AF598 / AI773</f>
        <v>0</v>
      </c>
      <c r="AH598" s="328">
        <f>AC598*AE598*V598/AF598 / AI850</f>
        <v>0</v>
      </c>
      <c r="AI598" s="77"/>
      <c r="AJ598" s="73"/>
      <c r="AK598" s="65"/>
    </row>
    <row r="599" spans="1:38" s="30" customFormat="1" ht="12" customHeight="1" x14ac:dyDescent="0.2">
      <c r="B599" s="120">
        <v>19477</v>
      </c>
      <c r="C599" s="120" t="s">
        <v>74</v>
      </c>
      <c r="D599" s="120" t="str">
        <f>_xll.BDP(C599,$D$11)</f>
        <v>GBp</v>
      </c>
      <c r="E599" s="120" t="s">
        <v>362</v>
      </c>
      <c r="F599" s="121">
        <f>_xll.BDP(C599,$F$11)</f>
        <v>57.5</v>
      </c>
      <c r="G599" s="121">
        <f>_xll.BDP(C599,$G$11)</f>
        <v>57.5</v>
      </c>
      <c r="H599" s="122">
        <f t="shared" si="261"/>
        <v>0</v>
      </c>
      <c r="I599" s="123">
        <f t="shared" si="262"/>
        <v>0</v>
      </c>
      <c r="J599" s="124">
        <v>4324000</v>
      </c>
      <c r="K599" s="120" t="str">
        <f>CONCATENATE(D850,D599, " Curncy")</f>
        <v>EURGBp Curncy</v>
      </c>
      <c r="L599" s="120">
        <f>IF(D599 = D850,1,_xll.BDP(K599,$L$11))</f>
        <v>1</v>
      </c>
      <c r="M599" s="288">
        <f>IF(D599 = D850,1,_xll.BDP(K599,$M$11)*L599)</f>
        <v>0.90110000000000001</v>
      </c>
      <c r="N599" s="126">
        <f t="shared" si="263"/>
        <v>0</v>
      </c>
      <c r="O599" s="127">
        <f>N599 / AA773</f>
        <v>0</v>
      </c>
      <c r="P599" s="301">
        <f>N599 / AA850</f>
        <v>0</v>
      </c>
      <c r="Q599" s="128">
        <f t="shared" si="264"/>
        <v>2759183.2205082676</v>
      </c>
      <c r="R599" s="129">
        <f>Q599 / AA773*100</f>
        <v>1.4504788527589936</v>
      </c>
      <c r="S599" s="312">
        <f>Q599 / AA850*100</f>
        <v>1.3436273937728143</v>
      </c>
      <c r="T599" s="129">
        <f t="shared" si="265"/>
        <v>0</v>
      </c>
      <c r="U599" s="312">
        <f t="shared" si="266"/>
        <v>1.4504788527589936</v>
      </c>
      <c r="V599" s="120">
        <f t="shared" si="267"/>
        <v>0.01</v>
      </c>
      <c r="W599" s="120">
        <v>0</v>
      </c>
      <c r="X599" s="120">
        <v>1</v>
      </c>
      <c r="Y599" s="127">
        <f t="shared" si="268"/>
        <v>0</v>
      </c>
      <c r="Z599" s="127">
        <f t="shared" si="269"/>
        <v>0</v>
      </c>
      <c r="AA599" s="74"/>
      <c r="AB599" s="130">
        <f>_xll.BDH(C599,$AB$11,$D$1,$D$1)</f>
        <v>56.8</v>
      </c>
      <c r="AC599" s="130">
        <f t="shared" si="270"/>
        <v>0.70000000000000284</v>
      </c>
      <c r="AD599" s="177">
        <f t="shared" si="271"/>
        <v>1.2323943661971881</v>
      </c>
      <c r="AE599" s="132">
        <v>4324000</v>
      </c>
      <c r="AF599" s="133">
        <f>IF(D599 = D850,1,_xll.BDP(K599,$AF$11)*L599)</f>
        <v>0.89554</v>
      </c>
      <c r="AG599" s="134">
        <f>AC599*AE599*V599/AF599 / AI773</f>
        <v>1.7791943403232052E-4</v>
      </c>
      <c r="AH599" s="328">
        <f>AC599*AE599*V599/AF599 / AI850</f>
        <v>1.6480664864394312E-4</v>
      </c>
      <c r="AI599" s="77"/>
      <c r="AJ599" s="73"/>
      <c r="AK599" s="65"/>
    </row>
    <row r="600" spans="1:38" s="30" customFormat="1" ht="12" customHeight="1" x14ac:dyDescent="0.2">
      <c r="B600" s="120">
        <v>3437</v>
      </c>
      <c r="C600" s="120" t="s">
        <v>1221</v>
      </c>
      <c r="D600" s="120" t="str">
        <f>_xll.BDP(C600,$D$11)</f>
        <v>GBp</v>
      </c>
      <c r="E600" s="120" t="s">
        <v>1337</v>
      </c>
      <c r="F600" s="121">
        <f>_xll.BDP(C600,$F$11)</f>
        <v>4392</v>
      </c>
      <c r="G600" s="121">
        <f>_xll.BDP(C600,$G$11)</f>
        <v>4427</v>
      </c>
      <c r="H600" s="122">
        <f t="shared" si="261"/>
        <v>35</v>
      </c>
      <c r="I600" s="123">
        <f t="shared" si="262"/>
        <v>0.7969034608378871</v>
      </c>
      <c r="J600" s="124">
        <v>0</v>
      </c>
      <c r="K600" s="120" t="str">
        <f>CONCATENATE(D850,D600, " Curncy")</f>
        <v>EURGBp Curncy</v>
      </c>
      <c r="L600" s="120">
        <f>IF(D600 = D850,1,_xll.BDP(K600,$L$11))</f>
        <v>1</v>
      </c>
      <c r="M600" s="288">
        <f>IF(D600 = D850,1,_xll.BDP(K600,$M$11)*L600)</f>
        <v>0.90110000000000001</v>
      </c>
      <c r="N600" s="126">
        <f t="shared" si="263"/>
        <v>0</v>
      </c>
      <c r="O600" s="127">
        <f>N600 / AA773</f>
        <v>0</v>
      </c>
      <c r="P600" s="301">
        <f>N600 / AA850</f>
        <v>0</v>
      </c>
      <c r="Q600" s="128">
        <f t="shared" si="264"/>
        <v>0</v>
      </c>
      <c r="R600" s="129">
        <f>Q600 / AA773*100</f>
        <v>0</v>
      </c>
      <c r="S600" s="312">
        <f>Q600 / AA850*100</f>
        <v>0</v>
      </c>
      <c r="T600" s="129">
        <f t="shared" si="265"/>
        <v>0</v>
      </c>
      <c r="U600" s="312">
        <f t="shared" si="266"/>
        <v>0</v>
      </c>
      <c r="V600" s="120">
        <f t="shared" si="267"/>
        <v>0.01</v>
      </c>
      <c r="W600" s="120">
        <v>0</v>
      </c>
      <c r="X600" s="120">
        <v>1</v>
      </c>
      <c r="Y600" s="127">
        <f t="shared" si="268"/>
        <v>0</v>
      </c>
      <c r="Z600" s="127">
        <f t="shared" si="269"/>
        <v>0</v>
      </c>
      <c r="AA600" s="74"/>
      <c r="AB600" s="130">
        <f>_xll.BDH(C600,$AB$11,$D$1,$D$1)</f>
        <v>4369.5</v>
      </c>
      <c r="AC600" s="130">
        <f t="shared" si="270"/>
        <v>22.5</v>
      </c>
      <c r="AD600" s="177">
        <f t="shared" si="271"/>
        <v>0.51493305870236872</v>
      </c>
      <c r="AE600" s="132">
        <v>0</v>
      </c>
      <c r="AF600" s="133">
        <f>IF(D600 = D850,1,_xll.BDP(K600,$AF$11)*L600)</f>
        <v>0.89554</v>
      </c>
      <c r="AG600" s="134">
        <f>AC600*AE600*V600/AF600 / AI773</f>
        <v>0</v>
      </c>
      <c r="AH600" s="328">
        <f>AC600*AE600*V600/AF600 / AI850</f>
        <v>0</v>
      </c>
      <c r="AI600" s="77"/>
      <c r="AJ600" s="73"/>
      <c r="AK600" s="65"/>
    </row>
    <row r="601" spans="1:38" s="30" customFormat="1" ht="12" customHeight="1" x14ac:dyDescent="0.2">
      <c r="B601" s="120">
        <v>6520</v>
      </c>
      <c r="C601" s="120" t="s">
        <v>1222</v>
      </c>
      <c r="D601" s="120" t="str">
        <f>_xll.BDP(C601,$D$11)</f>
        <v>GBp</v>
      </c>
      <c r="E601" s="120" t="s">
        <v>1338</v>
      </c>
      <c r="F601" s="121">
        <f>_xll.BDP(C601,$F$11)</f>
        <v>741.6</v>
      </c>
      <c r="G601" s="121">
        <f>_xll.BDP(C601,$G$11)</f>
        <v>733.4</v>
      </c>
      <c r="H601" s="122">
        <f t="shared" si="261"/>
        <v>-8.2000000000000455</v>
      </c>
      <c r="I601" s="123">
        <f t="shared" si="262"/>
        <v>-1.1057173678532963</v>
      </c>
      <c r="J601" s="124">
        <v>0</v>
      </c>
      <c r="K601" s="120" t="str">
        <f>CONCATENATE(D850,D601, " Curncy")</f>
        <v>EURGBp Curncy</v>
      </c>
      <c r="L601" s="120">
        <f>IF(D601 = D850,1,_xll.BDP(K601,$L$11))</f>
        <v>1</v>
      </c>
      <c r="M601" s="288">
        <f>IF(D601 = D850,1,_xll.BDP(K601,$M$11)*L601)</f>
        <v>0.90110000000000001</v>
      </c>
      <c r="N601" s="126">
        <f t="shared" si="263"/>
        <v>0</v>
      </c>
      <c r="O601" s="127">
        <f>N601 / AA773</f>
        <v>0</v>
      </c>
      <c r="P601" s="301">
        <f>N601 / AA850</f>
        <v>0</v>
      </c>
      <c r="Q601" s="128">
        <f t="shared" si="264"/>
        <v>0</v>
      </c>
      <c r="R601" s="129">
        <f>Q601 / AA773*100</f>
        <v>0</v>
      </c>
      <c r="S601" s="312">
        <f>Q601 / AA850*100</f>
        <v>0</v>
      </c>
      <c r="T601" s="129">
        <f t="shared" si="265"/>
        <v>0</v>
      </c>
      <c r="U601" s="312">
        <f t="shared" si="266"/>
        <v>0</v>
      </c>
      <c r="V601" s="120">
        <f t="shared" si="267"/>
        <v>0.01</v>
      </c>
      <c r="W601" s="120">
        <v>0</v>
      </c>
      <c r="X601" s="120">
        <v>1</v>
      </c>
      <c r="Y601" s="127">
        <f t="shared" si="268"/>
        <v>0</v>
      </c>
      <c r="Z601" s="127">
        <f t="shared" si="269"/>
        <v>0</v>
      </c>
      <c r="AA601" s="74"/>
      <c r="AB601" s="130">
        <f>_xll.BDH(C601,$AB$11,$D$1,$D$1)</f>
        <v>739.6</v>
      </c>
      <c r="AC601" s="130">
        <f t="shared" si="270"/>
        <v>2</v>
      </c>
      <c r="AD601" s="177">
        <f t="shared" si="271"/>
        <v>0.27041644131963222</v>
      </c>
      <c r="AE601" s="132">
        <v>0</v>
      </c>
      <c r="AF601" s="133">
        <f>IF(D601 = D850,1,_xll.BDP(K601,$AF$11)*L601)</f>
        <v>0.89554</v>
      </c>
      <c r="AG601" s="134">
        <f>AC601*AE601*V601/AF601 / AI773</f>
        <v>0</v>
      </c>
      <c r="AH601" s="328">
        <f>AC601*AE601*V601/AF601 / AI850</f>
        <v>0</v>
      </c>
      <c r="AI601" s="77"/>
      <c r="AJ601" s="73"/>
      <c r="AK601" s="65"/>
    </row>
    <row r="602" spans="1:38" s="30" customFormat="1" ht="12" customHeight="1" x14ac:dyDescent="0.2">
      <c r="B602" s="120">
        <v>3428</v>
      </c>
      <c r="C602" s="120" t="s">
        <v>1223</v>
      </c>
      <c r="D602" s="120" t="str">
        <f>_xll.BDP(C602,$D$11)</f>
        <v>GBp</v>
      </c>
      <c r="E602" s="120" t="s">
        <v>1339</v>
      </c>
      <c r="F602" s="121">
        <f>_xll.BDP(C602,$F$11)</f>
        <v>79.95</v>
      </c>
      <c r="G602" s="121">
        <f>_xll.BDP(C602,$G$11)</f>
        <v>79.150000000000006</v>
      </c>
      <c r="H602" s="122">
        <f t="shared" si="261"/>
        <v>-0.79999999999999716</v>
      </c>
      <c r="I602" s="123">
        <f t="shared" si="262"/>
        <v>-1.0006253908692897</v>
      </c>
      <c r="J602" s="124">
        <v>0</v>
      </c>
      <c r="K602" s="120" t="str">
        <f>CONCATENATE(D850,D602, " Curncy")</f>
        <v>EURGBp Curncy</v>
      </c>
      <c r="L602" s="120">
        <f>IF(D602 = D850,1,_xll.BDP(K602,$L$11))</f>
        <v>1</v>
      </c>
      <c r="M602" s="288">
        <f>IF(D602 = D850,1,_xll.BDP(K602,$M$11)*L602)</f>
        <v>0.90110000000000001</v>
      </c>
      <c r="N602" s="126">
        <f t="shared" si="263"/>
        <v>0</v>
      </c>
      <c r="O602" s="127">
        <f>N602 / AA773</f>
        <v>0</v>
      </c>
      <c r="P602" s="301">
        <f>N602 / AA850</f>
        <v>0</v>
      </c>
      <c r="Q602" s="128">
        <f t="shared" si="264"/>
        <v>0</v>
      </c>
      <c r="R602" s="129">
        <f>Q602 / AA773*100</f>
        <v>0</v>
      </c>
      <c r="S602" s="312">
        <f>Q602 / AA850*100</f>
        <v>0</v>
      </c>
      <c r="T602" s="129">
        <f t="shared" si="265"/>
        <v>0</v>
      </c>
      <c r="U602" s="312">
        <f t="shared" si="266"/>
        <v>0</v>
      </c>
      <c r="V602" s="120">
        <f t="shared" si="267"/>
        <v>0.01</v>
      </c>
      <c r="W602" s="120">
        <v>0</v>
      </c>
      <c r="X602" s="120">
        <v>1</v>
      </c>
      <c r="Y602" s="127">
        <f t="shared" si="268"/>
        <v>0</v>
      </c>
      <c r="Z602" s="127">
        <f t="shared" si="269"/>
        <v>0</v>
      </c>
      <c r="AA602" s="74"/>
      <c r="AB602" s="130">
        <f>_xll.BDH(C602,$AB$11,$D$1,$D$1)</f>
        <v>80</v>
      </c>
      <c r="AC602" s="130">
        <f t="shared" si="270"/>
        <v>-4.9999999999997158E-2</v>
      </c>
      <c r="AD602" s="177">
        <f t="shared" si="271"/>
        <v>-6.2499999999996447E-2</v>
      </c>
      <c r="AE602" s="132">
        <v>0</v>
      </c>
      <c r="AF602" s="133">
        <f>IF(D602 = D850,1,_xll.BDP(K602,$AF$11)*L602)</f>
        <v>0.89554</v>
      </c>
      <c r="AG602" s="134">
        <f>AC602*AE602*V602/AF602 / AI773</f>
        <v>0</v>
      </c>
      <c r="AH602" s="328">
        <f>AC602*AE602*V602/AF602 / AI850</f>
        <v>0</v>
      </c>
      <c r="AI602" s="77"/>
      <c r="AJ602" s="73"/>
      <c r="AK602" s="65"/>
    </row>
    <row r="603" spans="1:38" s="30" customFormat="1" ht="12" customHeight="1" x14ac:dyDescent="0.2">
      <c r="B603" s="120">
        <v>6303</v>
      </c>
      <c r="C603" s="120" t="s">
        <v>1224</v>
      </c>
      <c r="D603" s="120" t="str">
        <f>_xll.BDP(C603,$D$11)</f>
        <v>GBp</v>
      </c>
      <c r="E603" s="120" t="s">
        <v>1340</v>
      </c>
      <c r="F603" s="121">
        <f>_xll.BDP(C603,$F$11)</f>
        <v>835</v>
      </c>
      <c r="G603" s="121">
        <f>_xll.BDP(C603,$G$11)</f>
        <v>844</v>
      </c>
      <c r="H603" s="122">
        <f t="shared" si="261"/>
        <v>9</v>
      </c>
      <c r="I603" s="123">
        <f t="shared" si="262"/>
        <v>1.0778443113772456</v>
      </c>
      <c r="J603" s="124">
        <v>0</v>
      </c>
      <c r="K603" s="120" t="str">
        <f>CONCATENATE(D850,D603, " Curncy")</f>
        <v>EURGBp Curncy</v>
      </c>
      <c r="L603" s="120">
        <f>IF(D603 = D850,1,_xll.BDP(K603,$L$11))</f>
        <v>1</v>
      </c>
      <c r="M603" s="288">
        <f>IF(D603 = D850,1,_xll.BDP(K603,$M$11)*L603)</f>
        <v>0.90110000000000001</v>
      </c>
      <c r="N603" s="126">
        <f t="shared" si="263"/>
        <v>0</v>
      </c>
      <c r="O603" s="127">
        <f>N603 / AA773</f>
        <v>0</v>
      </c>
      <c r="P603" s="301">
        <f>N603 / AA850</f>
        <v>0</v>
      </c>
      <c r="Q603" s="128">
        <f t="shared" si="264"/>
        <v>0</v>
      </c>
      <c r="R603" s="129">
        <f>Q603 / AA773*100</f>
        <v>0</v>
      </c>
      <c r="S603" s="312">
        <f>Q603 / AA850*100</f>
        <v>0</v>
      </c>
      <c r="T603" s="129">
        <f t="shared" si="265"/>
        <v>0</v>
      </c>
      <c r="U603" s="312">
        <f t="shared" si="266"/>
        <v>0</v>
      </c>
      <c r="V603" s="120">
        <f t="shared" si="267"/>
        <v>0.01</v>
      </c>
      <c r="W603" s="120">
        <v>0</v>
      </c>
      <c r="X603" s="120">
        <v>1</v>
      </c>
      <c r="Y603" s="127">
        <f t="shared" si="268"/>
        <v>0</v>
      </c>
      <c r="Z603" s="127">
        <f t="shared" si="269"/>
        <v>0</v>
      </c>
      <c r="AA603" s="74"/>
      <c r="AB603" s="130">
        <f>_xll.BDH(C603,$AB$11,$D$1,$D$1)</f>
        <v>841</v>
      </c>
      <c r="AC603" s="130">
        <f t="shared" si="270"/>
        <v>-6</v>
      </c>
      <c r="AD603" s="177">
        <f t="shared" si="271"/>
        <v>-0.71343638525564801</v>
      </c>
      <c r="AE603" s="132">
        <v>0</v>
      </c>
      <c r="AF603" s="133">
        <f>IF(D603 = D850,1,_xll.BDP(K603,$AF$11)*L603)</f>
        <v>0.89554</v>
      </c>
      <c r="AG603" s="134">
        <f>AC603*AE603*V603/AF603 / AI773</f>
        <v>0</v>
      </c>
      <c r="AH603" s="328">
        <f>AC603*AE603*V603/AF603 / AI850</f>
        <v>0</v>
      </c>
      <c r="AI603" s="77"/>
      <c r="AJ603" s="73"/>
      <c r="AK603" s="65"/>
    </row>
    <row r="604" spans="1:38" s="30" customFormat="1" ht="12" customHeight="1" x14ac:dyDescent="0.2">
      <c r="B604" s="120">
        <v>23560</v>
      </c>
      <c r="C604" s="120" t="s">
        <v>1225</v>
      </c>
      <c r="D604" s="120" t="str">
        <f>_xll.BDP(C604,$D$11)</f>
        <v>GBp</v>
      </c>
      <c r="E604" s="120" t="s">
        <v>1341</v>
      </c>
      <c r="F604" s="121">
        <f>_xll.BDP(C604,$F$11)</f>
        <v>3168</v>
      </c>
      <c r="G604" s="121">
        <f>_xll.BDP(C604,$G$11)</f>
        <v>3214</v>
      </c>
      <c r="H604" s="122">
        <f t="shared" si="261"/>
        <v>46</v>
      </c>
      <c r="I604" s="123">
        <f t="shared" si="262"/>
        <v>1.452020202020202</v>
      </c>
      <c r="J604" s="124">
        <v>0</v>
      </c>
      <c r="K604" s="120" t="str">
        <f>CONCATENATE(D850,D604, " Curncy")</f>
        <v>EURGBp Curncy</v>
      </c>
      <c r="L604" s="120">
        <f>IF(D604 = D850,1,_xll.BDP(K604,$L$11))</f>
        <v>1</v>
      </c>
      <c r="M604" s="288">
        <f>IF(D604 = D850,1,_xll.BDP(K604,$M$11)*L604)</f>
        <v>0.90110000000000001</v>
      </c>
      <c r="N604" s="126">
        <f t="shared" si="263"/>
        <v>0</v>
      </c>
      <c r="O604" s="127">
        <f>N604 / AA773</f>
        <v>0</v>
      </c>
      <c r="P604" s="301">
        <f>N604 / AA850</f>
        <v>0</v>
      </c>
      <c r="Q604" s="128">
        <f t="shared" si="264"/>
        <v>0</v>
      </c>
      <c r="R604" s="129">
        <f>Q604 / AA773*100</f>
        <v>0</v>
      </c>
      <c r="S604" s="312">
        <f>Q604 / AA850*100</f>
        <v>0</v>
      </c>
      <c r="T604" s="129">
        <f t="shared" si="265"/>
        <v>0</v>
      </c>
      <c r="U604" s="312">
        <f t="shared" si="266"/>
        <v>0</v>
      </c>
      <c r="V604" s="120">
        <f t="shared" si="267"/>
        <v>0.01</v>
      </c>
      <c r="W604" s="120">
        <v>0</v>
      </c>
      <c r="X604" s="120">
        <v>1</v>
      </c>
      <c r="Y604" s="127">
        <f t="shared" si="268"/>
        <v>0</v>
      </c>
      <c r="Z604" s="127">
        <f t="shared" si="269"/>
        <v>0</v>
      </c>
      <c r="AA604" s="74"/>
      <c r="AB604" s="130">
        <f>_xll.BDH(C604,$AB$11,$D$1,$D$1)</f>
        <v>3216</v>
      </c>
      <c r="AC604" s="130">
        <f t="shared" si="270"/>
        <v>-48</v>
      </c>
      <c r="AD604" s="177">
        <f t="shared" si="271"/>
        <v>-1.4925373134328357</v>
      </c>
      <c r="AE604" s="132">
        <v>0</v>
      </c>
      <c r="AF604" s="133">
        <f>IF(D604 = D850,1,_xll.BDP(K604,$AF$11)*L604)</f>
        <v>0.89554</v>
      </c>
      <c r="AG604" s="134">
        <f>AC604*AE604*V604/AF604 / AI773</f>
        <v>0</v>
      </c>
      <c r="AH604" s="328">
        <f>AC604*AE604*V604/AF604 / AI850</f>
        <v>0</v>
      </c>
      <c r="AI604" s="77"/>
      <c r="AJ604" s="73"/>
      <c r="AK604" s="65"/>
    </row>
    <row r="605" spans="1:38" s="30" customFormat="1" ht="12" customHeight="1" x14ac:dyDescent="0.2">
      <c r="A605" s="1"/>
      <c r="B605" s="120">
        <v>3419</v>
      </c>
      <c r="C605" s="120" t="s">
        <v>4</v>
      </c>
      <c r="D605" s="120" t="str">
        <f>_xll.BDP(C605,$D$11)</f>
        <v>GBp</v>
      </c>
      <c r="E605" s="120" t="s">
        <v>487</v>
      </c>
      <c r="F605" s="121">
        <f>_xll.BDP(C605,$F$11)</f>
        <v>164.5</v>
      </c>
      <c r="G605" s="121">
        <f>_xll.BDP(C605,$G$11)</f>
        <v>165.92</v>
      </c>
      <c r="H605" s="122">
        <f t="shared" si="261"/>
        <v>1.4199999999999875</v>
      </c>
      <c r="I605" s="123">
        <f t="shared" si="262"/>
        <v>0.8632218844984727</v>
      </c>
      <c r="J605" s="124">
        <v>625524</v>
      </c>
      <c r="K605" s="120" t="str">
        <f>CONCATENATE(D850,D605, " Curncy")</f>
        <v>EURGBp Curncy</v>
      </c>
      <c r="L605" s="120">
        <f>IF(D605 = D850,1,_xll.BDP(K605,$L$11))</f>
        <v>1</v>
      </c>
      <c r="M605" s="288">
        <f>IF(D605 = D850,1,_xll.BDP(K605,$M$11)*L605)</f>
        <v>0.90110000000000001</v>
      </c>
      <c r="N605" s="126">
        <f t="shared" si="263"/>
        <v>9857.3308178891602</v>
      </c>
      <c r="O605" s="127">
        <f>N605 / AA773</f>
        <v>5.181913904711244E-5</v>
      </c>
      <c r="P605" s="301">
        <f>N605 / AA850</f>
        <v>4.8001813065379099E-5</v>
      </c>
      <c r="Q605" s="128">
        <f t="shared" si="264"/>
        <v>1151780.5135944956</v>
      </c>
      <c r="R605" s="129">
        <f>Q605 / AA773*100</f>
        <v>0.60548109511950499</v>
      </c>
      <c r="S605" s="312">
        <f>Q605 / AA850*100</f>
        <v>0.56087752280336411</v>
      </c>
      <c r="T605" s="129">
        <f t="shared" si="265"/>
        <v>0</v>
      </c>
      <c r="U605" s="312">
        <f t="shared" si="266"/>
        <v>0.60548109511950499</v>
      </c>
      <c r="V605" s="120">
        <f t="shared" si="267"/>
        <v>0.01</v>
      </c>
      <c r="W605" s="120">
        <v>0</v>
      </c>
      <c r="X605" s="120">
        <v>1</v>
      </c>
      <c r="Y605" s="127">
        <f t="shared" si="268"/>
        <v>0</v>
      </c>
      <c r="Z605" s="127">
        <f t="shared" si="269"/>
        <v>5.181913904711244E-5</v>
      </c>
      <c r="AA605" s="74"/>
      <c r="AB605" s="130">
        <f>_xll.BDH(C605,$AB$11,$D$1,$D$1)</f>
        <v>181.02</v>
      </c>
      <c r="AC605" s="130">
        <f t="shared" si="270"/>
        <v>-16.52000000000001</v>
      </c>
      <c r="AD605" s="177">
        <f t="shared" si="271"/>
        <v>-9.1260634184068117</v>
      </c>
      <c r="AE605" s="132">
        <v>625524</v>
      </c>
      <c r="AF605" s="133">
        <f>IF(D605 = D850,1,_xll.BDP(K605,$AF$11)*L605)</f>
        <v>0.89554</v>
      </c>
      <c r="AG605" s="134">
        <f>AC605*AE605*V605/AF605 / AI773</f>
        <v>-6.0742642804480489E-4</v>
      </c>
      <c r="AH605" s="328">
        <f>AC605*AE605*V605/AF605 / AI850</f>
        <v>-5.6265868002727652E-4</v>
      </c>
      <c r="AI605" s="77"/>
      <c r="AJ605" s="73"/>
      <c r="AK605" s="65"/>
    </row>
    <row r="606" spans="1:38" ht="12" customHeight="1" x14ac:dyDescent="0.2">
      <c r="A606" s="30"/>
      <c r="B606" s="120">
        <v>10172</v>
      </c>
      <c r="C606" s="120" t="s">
        <v>1227</v>
      </c>
      <c r="D606" s="120" t="str">
        <f>_xll.BDP(C606,$D$11)</f>
        <v>GBp</v>
      </c>
      <c r="E606" s="120" t="s">
        <v>1343</v>
      </c>
      <c r="F606" s="121">
        <f>_xll.BDP(C606,$F$11)</f>
        <v>257.60000000000002</v>
      </c>
      <c r="G606" s="121">
        <f>_xll.BDP(C606,$G$11)</f>
        <v>257.60000000000002</v>
      </c>
      <c r="H606" s="122">
        <f t="shared" si="261"/>
        <v>0</v>
      </c>
      <c r="I606" s="123">
        <f t="shared" si="262"/>
        <v>0</v>
      </c>
      <c r="J606" s="124">
        <v>0</v>
      </c>
      <c r="K606" s="120" t="str">
        <f>CONCATENATE(D850,D606, " Curncy")</f>
        <v>EURGBp Curncy</v>
      </c>
      <c r="L606" s="120">
        <f>IF(D606 = D850,1,_xll.BDP(K606,$L$11))</f>
        <v>1</v>
      </c>
      <c r="M606" s="288">
        <f>IF(D606 = D850,1,_xll.BDP(K606,$M$11)*L606)</f>
        <v>0.90110000000000001</v>
      </c>
      <c r="N606" s="126">
        <f t="shared" si="263"/>
        <v>0</v>
      </c>
      <c r="O606" s="127">
        <f>N606 / AA773</f>
        <v>0</v>
      </c>
      <c r="P606" s="301">
        <f>N606 / AA850</f>
        <v>0</v>
      </c>
      <c r="Q606" s="128">
        <f t="shared" si="264"/>
        <v>0</v>
      </c>
      <c r="R606" s="129">
        <f>Q606 / AA773*100</f>
        <v>0</v>
      </c>
      <c r="S606" s="312">
        <f>Q606 / AA850*100</f>
        <v>0</v>
      </c>
      <c r="T606" s="129">
        <f t="shared" si="265"/>
        <v>0</v>
      </c>
      <c r="U606" s="312">
        <f t="shared" si="266"/>
        <v>0</v>
      </c>
      <c r="V606" s="120">
        <f t="shared" si="267"/>
        <v>0.01</v>
      </c>
      <c r="W606" s="120">
        <v>0</v>
      </c>
      <c r="X606" s="120">
        <v>1</v>
      </c>
      <c r="Y606" s="127">
        <f t="shared" si="268"/>
        <v>0</v>
      </c>
      <c r="Z606" s="127">
        <f t="shared" si="269"/>
        <v>0</v>
      </c>
      <c r="AA606" s="74"/>
      <c r="AB606" s="130">
        <f>_xll.BDH(C606,$AB$11,$D$1,$D$1)</f>
        <v>261.39999999999998</v>
      </c>
      <c r="AC606" s="130">
        <f t="shared" si="270"/>
        <v>-3.7999999999999545</v>
      </c>
      <c r="AD606" s="177">
        <f t="shared" si="271"/>
        <v>-1.4537107880642521</v>
      </c>
      <c r="AE606" s="132">
        <v>0</v>
      </c>
      <c r="AF606" s="133">
        <f>IF(D606 = D850,1,_xll.BDP(K606,$AF$11)*L606)</f>
        <v>0.89554</v>
      </c>
      <c r="AG606" s="134">
        <f>AC606*AE606*V606/AF606 / AI773</f>
        <v>0</v>
      </c>
      <c r="AH606" s="328">
        <f>AC606*AE606*V606/AF606 / AI850</f>
        <v>0</v>
      </c>
      <c r="AI606" s="77"/>
      <c r="AJ606" s="73"/>
      <c r="AK606" s="65"/>
      <c r="AL606" s="30"/>
    </row>
    <row r="607" spans="1:38" s="30" customFormat="1" ht="12" customHeight="1" x14ac:dyDescent="0.2">
      <c r="B607" s="120">
        <v>6378</v>
      </c>
      <c r="C607" s="120" t="s">
        <v>1178</v>
      </c>
      <c r="D607" s="120" t="str">
        <f>_xll.BDP(C607,$D$11)</f>
        <v>GBp</v>
      </c>
      <c r="E607" s="120" t="s">
        <v>1296</v>
      </c>
      <c r="F607" s="121">
        <f>_xll.BDP(C607,$F$11)</f>
        <v>263.25</v>
      </c>
      <c r="G607" s="121">
        <f>_xll.BDP(C607,$G$11)</f>
        <v>266.60000000000002</v>
      </c>
      <c r="H607" s="122">
        <f t="shared" si="261"/>
        <v>3.3500000000000227</v>
      </c>
      <c r="I607" s="123">
        <f t="shared" si="262"/>
        <v>1.2725546058879478</v>
      </c>
      <c r="J607" s="124">
        <v>0</v>
      </c>
      <c r="K607" s="120" t="str">
        <f>CONCATENATE(D850,D607, " Curncy")</f>
        <v>EURGBp Curncy</v>
      </c>
      <c r="L607" s="120">
        <f>IF(D607 = D850,1,_xll.BDP(K607,$L$11))</f>
        <v>1</v>
      </c>
      <c r="M607" s="288">
        <f>IF(D607 = D850,1,_xll.BDP(K607,$M$11)*L607)</f>
        <v>0.90110000000000001</v>
      </c>
      <c r="N607" s="126">
        <f t="shared" si="263"/>
        <v>0</v>
      </c>
      <c r="O607" s="127">
        <f>N607 / AA773</f>
        <v>0</v>
      </c>
      <c r="P607" s="301">
        <f>N607 / AA850</f>
        <v>0</v>
      </c>
      <c r="Q607" s="128">
        <f t="shared" si="264"/>
        <v>0</v>
      </c>
      <c r="R607" s="129">
        <f>Q607 / AA773*100</f>
        <v>0</v>
      </c>
      <c r="S607" s="312">
        <f>Q607 / AA850*100</f>
        <v>0</v>
      </c>
      <c r="T607" s="129">
        <f t="shared" si="265"/>
        <v>0</v>
      </c>
      <c r="U607" s="312">
        <f t="shared" si="266"/>
        <v>0</v>
      </c>
      <c r="V607" s="120">
        <f t="shared" si="267"/>
        <v>0.01</v>
      </c>
      <c r="W607" s="120">
        <v>0</v>
      </c>
      <c r="X607" s="120">
        <v>1</v>
      </c>
      <c r="Y607" s="127">
        <f t="shared" si="268"/>
        <v>0</v>
      </c>
      <c r="Z607" s="127">
        <f t="shared" si="269"/>
        <v>0</v>
      </c>
      <c r="AA607" s="74"/>
      <c r="AB607" s="130">
        <f>_xll.BDH(C607,$AB$11,$D$1,$D$1)</f>
        <v>262.2</v>
      </c>
      <c r="AC607" s="130">
        <f t="shared" si="270"/>
        <v>1.0500000000000114</v>
      </c>
      <c r="AD607" s="177">
        <f t="shared" si="271"/>
        <v>0.40045766590389453</v>
      </c>
      <c r="AE607" s="132">
        <v>0</v>
      </c>
      <c r="AF607" s="133">
        <f>IF(D607 = D850,1,_xll.BDP(K607,$AF$11)*L607)</f>
        <v>0.89554</v>
      </c>
      <c r="AG607" s="134">
        <f>AC607*AE607*V607/AF607 / AI773</f>
        <v>0</v>
      </c>
      <c r="AH607" s="328">
        <f>AC607*AE607*V607/AF607 / AI850</f>
        <v>0</v>
      </c>
      <c r="AI607" s="77"/>
      <c r="AJ607" s="73"/>
      <c r="AK607" s="65"/>
    </row>
    <row r="608" spans="1:38" s="30" customFormat="1" ht="12" customHeight="1" x14ac:dyDescent="0.2">
      <c r="B608" s="120">
        <v>6363</v>
      </c>
      <c r="C608" s="120" t="s">
        <v>1144</v>
      </c>
      <c r="D608" s="120" t="str">
        <f>_xll.BDP(C608,$D$11)</f>
        <v>GBp</v>
      </c>
      <c r="E608" s="120" t="s">
        <v>1264</v>
      </c>
      <c r="F608" s="121">
        <f>_xll.BDP(C608,$F$11)</f>
        <v>6181</v>
      </c>
      <c r="G608" s="121">
        <f>_xll.BDP(C608,$G$11)</f>
        <v>6287</v>
      </c>
      <c r="H608" s="122">
        <f t="shared" si="261"/>
        <v>106</v>
      </c>
      <c r="I608" s="123">
        <f t="shared" si="262"/>
        <v>1.7149328587607184</v>
      </c>
      <c r="J608" s="124">
        <v>0</v>
      </c>
      <c r="K608" s="120" t="str">
        <f>CONCATENATE(D850,D608, " Curncy")</f>
        <v>EURGBp Curncy</v>
      </c>
      <c r="L608" s="120">
        <f>IF(D608 = D850,1,_xll.BDP(K608,$L$11))</f>
        <v>1</v>
      </c>
      <c r="M608" s="288">
        <f>IF(D608 = D850,1,_xll.BDP(K608,$M$11)*L608)</f>
        <v>0.90110000000000001</v>
      </c>
      <c r="N608" s="126">
        <f t="shared" si="263"/>
        <v>0</v>
      </c>
      <c r="O608" s="127">
        <f>N608 / AA773</f>
        <v>0</v>
      </c>
      <c r="P608" s="301">
        <f>N608 / AA850</f>
        <v>0</v>
      </c>
      <c r="Q608" s="128">
        <f t="shared" si="264"/>
        <v>0</v>
      </c>
      <c r="R608" s="129">
        <f>Q608 / AA773*100</f>
        <v>0</v>
      </c>
      <c r="S608" s="312">
        <f>Q608 / AA850*100</f>
        <v>0</v>
      </c>
      <c r="T608" s="129">
        <f t="shared" si="265"/>
        <v>0</v>
      </c>
      <c r="U608" s="312">
        <f t="shared" si="266"/>
        <v>0</v>
      </c>
      <c r="V608" s="120">
        <f t="shared" si="267"/>
        <v>0.01</v>
      </c>
      <c r="W608" s="120">
        <v>0</v>
      </c>
      <c r="X608" s="120">
        <v>1</v>
      </c>
      <c r="Y608" s="127">
        <f t="shared" si="268"/>
        <v>0</v>
      </c>
      <c r="Z608" s="127">
        <f t="shared" si="269"/>
        <v>0</v>
      </c>
      <c r="AA608" s="74"/>
      <c r="AB608" s="130">
        <f>_xll.BDH(C608,$AB$11,$D$1,$D$1)</f>
        <v>6173</v>
      </c>
      <c r="AC608" s="130">
        <f t="shared" si="270"/>
        <v>8</v>
      </c>
      <c r="AD608" s="177">
        <f t="shared" si="271"/>
        <v>0.12959663048760731</v>
      </c>
      <c r="AE608" s="132">
        <v>0</v>
      </c>
      <c r="AF608" s="133">
        <f>IF(D608 = D850,1,_xll.BDP(K608,$AF$11)*L608)</f>
        <v>0.89554</v>
      </c>
      <c r="AG608" s="134">
        <f>AC608*AE608*V608/AF608 / AI773</f>
        <v>0</v>
      </c>
      <c r="AH608" s="328">
        <f>AC608*AE608*V608/AF608 / AI850</f>
        <v>0</v>
      </c>
      <c r="AI608" s="77"/>
      <c r="AJ608" s="73"/>
      <c r="AK608" s="65"/>
    </row>
    <row r="609" spans="1:38" s="30" customFormat="1" ht="12" customHeight="1" x14ac:dyDescent="0.2">
      <c r="B609" s="120">
        <v>10174</v>
      </c>
      <c r="C609" s="120" t="s">
        <v>73</v>
      </c>
      <c r="D609" s="120" t="str">
        <f>_xll.BDP(C609,$D$11)</f>
        <v>GBp</v>
      </c>
      <c r="E609" s="120" t="s">
        <v>488</v>
      </c>
      <c r="F609" s="121">
        <f>_xll.BDP(C609,$F$11)</f>
        <v>1278.5</v>
      </c>
      <c r="G609" s="121">
        <f>_xll.BDP(C609,$G$11)</f>
        <v>1277.5</v>
      </c>
      <c r="H609" s="122">
        <f t="shared" ref="H609" si="272">IF(OR(OR(G609="#N/A N/A",G609="#N/A Real Time"),OR(F609="#N/A N/A",F609="#N/A Real Time")),0,  G609 - F609)</f>
        <v>-1</v>
      </c>
      <c r="I609" s="123">
        <f t="shared" ref="I609" si="273">IF(OR(F609=0,F609="#N/A N/A"),0,H609 / F609*100)</f>
        <v>-7.8216660148611644E-2</v>
      </c>
      <c r="J609" s="124">
        <v>-371658</v>
      </c>
      <c r="K609" s="120" t="str">
        <f>CONCATENATE(D850,D609, " Curncy")</f>
        <v>EURGBp Curncy</v>
      </c>
      <c r="L609" s="120">
        <f>IF(D609 = D850,1,_xll.BDP(K609,$L$11))</f>
        <v>1</v>
      </c>
      <c r="M609" s="288">
        <f>IF(D609 = D850,1,_xll.BDP(K609,$M$11)*L609)</f>
        <v>0.90110000000000001</v>
      </c>
      <c r="N609" s="126">
        <f t="shared" ref="N609" si="274">H609*J609*V609/M609</f>
        <v>4124.4922872045281</v>
      </c>
      <c r="O609" s="127">
        <f>N609 / AA773</f>
        <v>2.1682100690129998E-5</v>
      </c>
      <c r="P609" s="301">
        <f>N609 / AA850</f>
        <v>2.0084859828452584E-5</v>
      </c>
      <c r="Q609" s="128">
        <f t="shared" si="264"/>
        <v>-5269038.896903784</v>
      </c>
      <c r="R609" s="129">
        <f>Q609 / AA773*100</f>
        <v>-2.7698883631641071</v>
      </c>
      <c r="S609" s="312">
        <f>Q609 / AA850*100</f>
        <v>-2.5658408430848172</v>
      </c>
      <c r="T609" s="129">
        <f t="shared" ref="T609" si="275">IF(S609&lt;0,R609,0)</f>
        <v>-2.7698883631641071</v>
      </c>
      <c r="U609" s="312">
        <f t="shared" si="266"/>
        <v>0</v>
      </c>
      <c r="V609" s="120">
        <f t="shared" si="267"/>
        <v>0.01</v>
      </c>
      <c r="W609" s="120">
        <v>0</v>
      </c>
      <c r="X609" s="120">
        <v>1</v>
      </c>
      <c r="Y609" s="127">
        <f t="shared" si="268"/>
        <v>2.1682100690129998E-5</v>
      </c>
      <c r="Z609" s="127">
        <f t="shared" si="269"/>
        <v>0</v>
      </c>
      <c r="AA609" s="74"/>
      <c r="AB609" s="130">
        <f>_xll.BDH(C609,$AB$11,$D$1,$D$1)</f>
        <v>1233.5</v>
      </c>
      <c r="AC609" s="130">
        <f t="shared" ref="AC609" si="276">IF(OR(OR(F609="#N/A N/A",F609="#N/A Real Time"),OR(AB609="#N/A N/A",AB609="#N/A Real Time")),0,  F609 - AB609)</f>
        <v>45</v>
      </c>
      <c r="AD609" s="177">
        <f t="shared" ref="AD609" si="277">IF(OR(AB609=0,AB609="#N/A N/A"),0,AC609 / AB609*100)</f>
        <v>3.6481556546412648</v>
      </c>
      <c r="AE609" s="132">
        <v>-371658</v>
      </c>
      <c r="AF609" s="133">
        <f>IF(D609 = D850,1,_xll.BDP(K609,$AF$11)*L609)</f>
        <v>0.89554</v>
      </c>
      <c r="AG609" s="134">
        <f>AC609*AE609*V609/AF609 / AI773</f>
        <v>-9.8309539632987866E-4</v>
      </c>
      <c r="AH609" s="328">
        <f>AC609*AE609*V609/AF609 / AI850</f>
        <v>-9.1064058542915513E-4</v>
      </c>
      <c r="AI609" s="77"/>
      <c r="AJ609" s="73"/>
      <c r="AK609" s="65"/>
    </row>
    <row r="610" spans="1:38" s="30" customFormat="1" ht="12" customHeight="1" x14ac:dyDescent="0.2">
      <c r="A610" s="229" t="s">
        <v>289</v>
      </c>
      <c r="B610" s="229"/>
      <c r="C610" s="229"/>
      <c r="D610" s="229"/>
      <c r="E610" s="229" t="s">
        <v>20</v>
      </c>
      <c r="F610" s="230"/>
      <c r="G610" s="230"/>
      <c r="H610" s="231"/>
      <c r="I610" s="232"/>
      <c r="J610" s="233"/>
      <c r="K610" s="229"/>
      <c r="L610" s="229"/>
      <c r="M610" s="292"/>
      <c r="N610" s="234">
        <f xml:space="preserve"> SUM(N412:N609)</f>
        <v>365435.49937177688</v>
      </c>
      <c r="O610" s="235">
        <f xml:space="preserve"> SUM(O412:O609)</f>
        <v>1.9210629433609825E-3</v>
      </c>
      <c r="P610" s="305">
        <f xml:space="preserve"> SUM(P412:P609)</f>
        <v>1.7795452797894247E-3</v>
      </c>
      <c r="Q610" s="236">
        <f xml:space="preserve"> SUM(Q412:Q609)</f>
        <v>2610415.7893418716</v>
      </c>
      <c r="R610" s="237">
        <f xml:space="preserve"> SUM(R412:R609)</f>
        <v>1.3722730956051188</v>
      </c>
      <c r="S610" s="315">
        <f xml:space="preserve"> SUM(S412:S609)</f>
        <v>1.2711827680115775</v>
      </c>
      <c r="T610" s="237">
        <f xml:space="preserve"> SUM(T412:T609)</f>
        <v>-64.864963070213719</v>
      </c>
      <c r="U610" s="315">
        <f xml:space="preserve"> SUM(U412:U609)</f>
        <v>66.237236165818828</v>
      </c>
      <c r="V610" s="229"/>
      <c r="W610" s="229"/>
      <c r="X610" s="229"/>
      <c r="Y610" s="238">
        <f xml:space="preserve"> SUM(Y412:Y609)</f>
        <v>8.7829180455257919E-4</v>
      </c>
      <c r="Z610" s="238">
        <f xml:space="preserve"> SUM(Z412:Z609)</f>
        <v>6.3482992868546407E-3</v>
      </c>
      <c r="AA610" s="229"/>
      <c r="AB610" s="239"/>
      <c r="AC610" s="239"/>
      <c r="AD610" s="240"/>
      <c r="AE610" s="241"/>
      <c r="AF610" s="242"/>
      <c r="AG610" s="243">
        <f xml:space="preserve"> SUM(AG412:AG609)</f>
        <v>1.5858008676719194E-3</v>
      </c>
      <c r="AH610" s="331">
        <f xml:space="preserve"> SUM(AH412:AH609)</f>
        <v>1.4689262465290317E-3</v>
      </c>
      <c r="AI610" s="257"/>
      <c r="AJ610" s="73"/>
      <c r="AK610" s="65"/>
    </row>
    <row r="611" spans="1:38" ht="12" customHeight="1" x14ac:dyDescent="0.2">
      <c r="C611" s="85"/>
      <c r="D611" s="30"/>
      <c r="E611" s="11"/>
      <c r="F611" s="6"/>
      <c r="G611" s="6"/>
      <c r="H611" s="26"/>
      <c r="I611" s="16"/>
      <c r="J611" s="20"/>
      <c r="K611" s="33"/>
      <c r="L611" s="11"/>
      <c r="M611" s="293"/>
      <c r="N611" s="107"/>
      <c r="O611" s="9"/>
      <c r="P611" s="298"/>
      <c r="R611" s="35"/>
      <c r="S611" s="319"/>
      <c r="T611" s="35"/>
      <c r="U611" s="319"/>
      <c r="V611" s="24"/>
      <c r="W611" s="1"/>
      <c r="X611" s="1"/>
      <c r="Y611" s="53"/>
      <c r="Z611" s="53"/>
      <c r="AA611" s="74"/>
      <c r="AB611" s="70"/>
      <c r="AC611" s="67"/>
      <c r="AD611" s="63"/>
      <c r="AE611" s="59"/>
      <c r="AF611" s="61"/>
      <c r="AG611" s="72"/>
      <c r="AH611" s="327"/>
      <c r="AI611" s="77"/>
      <c r="AJ611" s="73"/>
      <c r="AK611" s="65"/>
      <c r="AL611" s="30"/>
    </row>
    <row r="612" spans="1:38" ht="12" customHeight="1" x14ac:dyDescent="0.2">
      <c r="A612" s="30"/>
      <c r="B612" s="120"/>
      <c r="C612" s="120" t="s">
        <v>644</v>
      </c>
      <c r="D612" s="120" t="str">
        <f>_xll.BDP(C612,$D$11)</f>
        <v>USD</v>
      </c>
      <c r="E612" s="120" t="str">
        <f>_xll.BDP(C612,$E$11)</f>
        <v>S&amp;P 500 FUTURE    Sep18</v>
      </c>
      <c r="F612" s="121">
        <f>_xll.BDP(C612,$F$11)</f>
        <v>2902.1</v>
      </c>
      <c r="G612" s="121">
        <f>_xll.BDP(C612,$G$11)</f>
        <v>2910</v>
      </c>
      <c r="H612" s="122">
        <f t="shared" ref="H612:H645" si="278">IF(OR(OR(G612="#N/A N/A",G612="#N/A Real Time"),OR(F612="#N/A N/A",F612="#N/A Real Time")),0,  G612 - F612)</f>
        <v>7.9000000000000909</v>
      </c>
      <c r="I612" s="123">
        <f t="shared" ref="I612:I645" si="279">IF(OR(F612=0,F612="#N/A N/A"),0,H612 / F612*100)</f>
        <v>0.27221667068674726</v>
      </c>
      <c r="J612" s="124">
        <v>0</v>
      </c>
      <c r="K612" s="120" t="str">
        <f>CONCATENATE(D850,D612, " Curncy")</f>
        <v>EURUSD Curncy</v>
      </c>
      <c r="L612" s="120">
        <f>IF(D612 = D850,1,_xll.BDP(K612,$L$11))</f>
        <v>1</v>
      </c>
      <c r="M612" s="288">
        <f>IF(D612 = D850,1,_xll.BDP(K612,$M$11)*L612)</f>
        <v>1.1605000000000001</v>
      </c>
      <c r="N612" s="126">
        <f t="shared" ref="N612:N645" si="280">H612*J612*V612/M612</f>
        <v>0</v>
      </c>
      <c r="O612" s="127">
        <f>N612 / AA773</f>
        <v>0</v>
      </c>
      <c r="P612" s="301">
        <f>N612 / AA850</f>
        <v>0</v>
      </c>
      <c r="Q612" s="128">
        <f t="shared" ref="Q612:Q645" si="281">IF(J612=0,0,G612*J612*V612/M612)</f>
        <v>0</v>
      </c>
      <c r="R612" s="129">
        <f>Q612 / AA773*100</f>
        <v>0</v>
      </c>
      <c r="S612" s="312">
        <f>Q612 / AA850*100</f>
        <v>0</v>
      </c>
      <c r="T612" s="129">
        <f t="shared" ref="T612:T645" si="282">IF(S612&lt;0,R612,0)</f>
        <v>0</v>
      </c>
      <c r="U612" s="312">
        <f t="shared" ref="U612:U645" si="283">IF(S612&gt;0,R612,0)</f>
        <v>0</v>
      </c>
      <c r="V612" s="120">
        <f t="shared" ref="V612:V645" si="284">IF(EXACT(D612,UPPER(D612)),1,0.01)/X612</f>
        <v>1</v>
      </c>
      <c r="W612" s="120">
        <v>3</v>
      </c>
      <c r="X612" s="120">
        <v>1</v>
      </c>
      <c r="Y612" s="127">
        <f t="shared" ref="Y612:Y645" si="285">IF(AND(S612&lt;0,O612&gt;0),O612,0)</f>
        <v>0</v>
      </c>
      <c r="Z612" s="127">
        <f t="shared" ref="Z612:Z645" si="286">IF(AND(S612&gt;0,O612&gt;0),O612,0)</f>
        <v>0</v>
      </c>
      <c r="AA612" s="74"/>
      <c r="AB612" s="130">
        <f>_xll.BDH(C612,$AB$11,$D$1,$D$1)</f>
        <v>2825.5</v>
      </c>
      <c r="AC612" s="130">
        <f t="shared" ref="AC612:AC645" si="287">IF(OR(OR(F612="#N/A N/A",F612="#N/A Real Time"),OR(AB612="#N/A N/A",AB612="#N/A Real Time")),0,  F612 - AB612)</f>
        <v>76.599999999999909</v>
      </c>
      <c r="AD612" s="177">
        <f t="shared" ref="AD612:AD645" si="288">IF(OR(AB612=0,AB612="#N/A N/A"),0,AC612 / AB612*100)</f>
        <v>2.7110245974163831</v>
      </c>
      <c r="AE612" s="132">
        <v>0</v>
      </c>
      <c r="AF612" s="133">
        <f>IF(D612 = D850,1,_xll.BDP(K612,$AF$11)*L612)</f>
        <v>1.1601999999999999</v>
      </c>
      <c r="AG612" s="134">
        <f>AC612*AE612*V612/AF612 / AI773</f>
        <v>0</v>
      </c>
      <c r="AH612" s="328">
        <f>AC612*AE612*V612/AF612 / AI850</f>
        <v>0</v>
      </c>
      <c r="AI612" s="77"/>
      <c r="AJ612" s="73"/>
      <c r="AK612" s="65"/>
      <c r="AL612" s="30"/>
    </row>
    <row r="613" spans="1:38" s="30" customFormat="1" ht="12" customHeight="1" x14ac:dyDescent="0.2">
      <c r="B613" s="120"/>
      <c r="C613" s="120" t="s">
        <v>643</v>
      </c>
      <c r="D613" s="120" t="str">
        <f>_xll.BDP(C613,$D$11)</f>
        <v>USD</v>
      </c>
      <c r="E613" s="120" t="str">
        <f>_xll.BDP(C613,$E$11)</f>
        <v>E-Mini Russ 2000  Sep18</v>
      </c>
      <c r="F613" s="121">
        <f>_xll.BDP(C613,$F$11)</f>
        <v>1740.6</v>
      </c>
      <c r="G613" s="121">
        <f>_xll.BDP(C613,$G$11)</f>
        <v>1743.7</v>
      </c>
      <c r="H613" s="122">
        <f t="shared" si="278"/>
        <v>3.1000000000001364</v>
      </c>
      <c r="I613" s="123">
        <f t="shared" si="279"/>
        <v>0.17809950591750756</v>
      </c>
      <c r="J613" s="124">
        <v>0</v>
      </c>
      <c r="K613" s="120" t="str">
        <f>CONCATENATE(D850,D613, " Curncy")</f>
        <v>EURUSD Curncy</v>
      </c>
      <c r="L613" s="120">
        <f>IF(D613 = D850,1,_xll.BDP(K613,$L$11))</f>
        <v>1</v>
      </c>
      <c r="M613" s="288">
        <f>IF(D613 = D850,1,_xll.BDP(K613,$M$11)*L613)</f>
        <v>1.1605000000000001</v>
      </c>
      <c r="N613" s="126">
        <f t="shared" si="280"/>
        <v>0</v>
      </c>
      <c r="O613" s="127">
        <f>N613 / AA773</f>
        <v>0</v>
      </c>
      <c r="P613" s="301">
        <f>N613 / AA850</f>
        <v>0</v>
      </c>
      <c r="Q613" s="128">
        <f t="shared" si="281"/>
        <v>0</v>
      </c>
      <c r="R613" s="129">
        <f>Q613 / AA773*100</f>
        <v>0</v>
      </c>
      <c r="S613" s="312">
        <f>Q613 / AA850*100</f>
        <v>0</v>
      </c>
      <c r="T613" s="129">
        <f t="shared" si="282"/>
        <v>0</v>
      </c>
      <c r="U613" s="312">
        <f t="shared" si="283"/>
        <v>0</v>
      </c>
      <c r="V613" s="120">
        <f t="shared" si="284"/>
        <v>1</v>
      </c>
      <c r="W613" s="120">
        <v>3</v>
      </c>
      <c r="X613" s="120">
        <v>1</v>
      </c>
      <c r="Y613" s="127">
        <f t="shared" si="285"/>
        <v>0</v>
      </c>
      <c r="Z613" s="127">
        <f t="shared" si="286"/>
        <v>0</v>
      </c>
      <c r="AA613" s="74"/>
      <c r="AB613" s="130">
        <f>_xll.BDH(C613,$AB$11,$D$1,$D$1)</f>
        <v>1677.1</v>
      </c>
      <c r="AC613" s="130">
        <f t="shared" si="287"/>
        <v>63.5</v>
      </c>
      <c r="AD613" s="177">
        <f t="shared" si="288"/>
        <v>3.7862977759227241</v>
      </c>
      <c r="AE613" s="132">
        <v>0</v>
      </c>
      <c r="AF613" s="133">
        <f>IF(D613 = D850,1,_xll.BDP(K613,$AF$11)*L613)</f>
        <v>1.1601999999999999</v>
      </c>
      <c r="AG613" s="134">
        <f>AC613*AE613*V613/AF613 / AI773</f>
        <v>0</v>
      </c>
      <c r="AH613" s="328">
        <f>AC613*AE613*V613/AF613 / AI850</f>
        <v>0</v>
      </c>
      <c r="AI613" s="77"/>
      <c r="AJ613" s="73"/>
      <c r="AK613" s="65"/>
    </row>
    <row r="614" spans="1:38" s="30" customFormat="1" ht="12" customHeight="1" x14ac:dyDescent="0.2">
      <c r="B614" s="120">
        <v>21039</v>
      </c>
      <c r="C614" s="120" t="s">
        <v>961</v>
      </c>
      <c r="D614" s="120" t="str">
        <f>_xll.BDP(C614,$D$11)</f>
        <v>USD</v>
      </c>
      <c r="E614" s="120" t="s">
        <v>1035</v>
      </c>
      <c r="F614" s="121">
        <f>_xll.BDP(C614,$F$11)</f>
        <v>25.17</v>
      </c>
      <c r="G614" s="121">
        <f>_xll.BDP(C614,$G$11)</f>
        <v>25.17</v>
      </c>
      <c r="H614" s="122">
        <f t="shared" si="278"/>
        <v>0</v>
      </c>
      <c r="I614" s="123">
        <f t="shared" si="279"/>
        <v>0</v>
      </c>
      <c r="J614" s="124">
        <v>0</v>
      </c>
      <c r="K614" s="120" t="str">
        <f>CONCATENATE(D850,D614, " Curncy")</f>
        <v>EURUSD Curncy</v>
      </c>
      <c r="L614" s="120">
        <f>IF(D614 = D850,1,_xll.BDP(K614,$L$11))</f>
        <v>1</v>
      </c>
      <c r="M614" s="288">
        <f>IF(D614 = D850,1,_xll.BDP(K614,$M$11)*L614)</f>
        <v>1.1605000000000001</v>
      </c>
      <c r="N614" s="126">
        <f t="shared" si="280"/>
        <v>0</v>
      </c>
      <c r="O614" s="127">
        <f>N614 / AA773</f>
        <v>0</v>
      </c>
      <c r="P614" s="301">
        <f>N614 / AA850</f>
        <v>0</v>
      </c>
      <c r="Q614" s="128">
        <f t="shared" si="281"/>
        <v>0</v>
      </c>
      <c r="R614" s="129">
        <f>Q614 / AA773*100</f>
        <v>0</v>
      </c>
      <c r="S614" s="312">
        <f>Q614 / AA850*100</f>
        <v>0</v>
      </c>
      <c r="T614" s="129">
        <f t="shared" si="282"/>
        <v>0</v>
      </c>
      <c r="U614" s="312">
        <f t="shared" si="283"/>
        <v>0</v>
      </c>
      <c r="V614" s="120">
        <f t="shared" si="284"/>
        <v>1</v>
      </c>
      <c r="W614" s="120">
        <v>0</v>
      </c>
      <c r="X614" s="120">
        <v>1</v>
      </c>
      <c r="Y614" s="127">
        <f t="shared" si="285"/>
        <v>0</v>
      </c>
      <c r="Z614" s="127">
        <f t="shared" si="286"/>
        <v>0</v>
      </c>
      <c r="AA614" s="74"/>
      <c r="AB614" s="130">
        <f>_xll.BDH(C614,$AB$11,$D$1,$D$1)</f>
        <v>19.73</v>
      </c>
      <c r="AC614" s="130">
        <f t="shared" si="287"/>
        <v>5.4400000000000013</v>
      </c>
      <c r="AD614" s="177">
        <f t="shared" si="288"/>
        <v>27.572225038013183</v>
      </c>
      <c r="AE614" s="132">
        <v>0</v>
      </c>
      <c r="AF614" s="133">
        <f>IF(D614 = D850,1,_xll.BDP(K614,$AF$11)*L614)</f>
        <v>1.1601999999999999</v>
      </c>
      <c r="AG614" s="134">
        <f>AC614*AE614*V614/AF614 / AI773</f>
        <v>0</v>
      </c>
      <c r="AH614" s="328">
        <f>AC614*AE614*V614/AF614 / AI850</f>
        <v>0</v>
      </c>
      <c r="AI614" s="77"/>
      <c r="AJ614" s="73"/>
      <c r="AK614" s="65"/>
    </row>
    <row r="615" spans="1:38" s="30" customFormat="1" ht="12" customHeight="1" x14ac:dyDescent="0.2">
      <c r="B615" s="120">
        <v>1883</v>
      </c>
      <c r="C615" s="120"/>
      <c r="D615" s="120" t="s">
        <v>33</v>
      </c>
      <c r="E615" s="120" t="s">
        <v>72</v>
      </c>
      <c r="F615" s="121">
        <v>0</v>
      </c>
      <c r="G615" s="121">
        <v>0</v>
      </c>
      <c r="H615" s="122">
        <f t="shared" si="278"/>
        <v>0</v>
      </c>
      <c r="I615" s="123">
        <f t="shared" si="279"/>
        <v>0</v>
      </c>
      <c r="J615" s="124">
        <v>2847936.1323000002</v>
      </c>
      <c r="K615" s="120" t="str">
        <f>CONCATENATE(D850,D615, " Curncy")</f>
        <v>EURUSD Curncy</v>
      </c>
      <c r="L615" s="120">
        <f>IF(D615 = D850,1,_xll.BDP(K615,$L$11))</f>
        <v>1</v>
      </c>
      <c r="M615" s="288">
        <f>IF(D615 = D850,1,_xll.BDP(K615,$M$11)*L615)</f>
        <v>1.1605000000000001</v>
      </c>
      <c r="N615" s="126">
        <f t="shared" si="280"/>
        <v>0</v>
      </c>
      <c r="O615" s="127">
        <f>N615 / AA773</f>
        <v>0</v>
      </c>
      <c r="P615" s="301">
        <f>N615 / AA850</f>
        <v>0</v>
      </c>
      <c r="Q615" s="128">
        <f t="shared" si="281"/>
        <v>0</v>
      </c>
      <c r="R615" s="129">
        <f>Q615 / AA773*100</f>
        <v>0</v>
      </c>
      <c r="S615" s="312">
        <f>Q615 / AA850*100</f>
        <v>0</v>
      </c>
      <c r="T615" s="129">
        <f t="shared" si="282"/>
        <v>0</v>
      </c>
      <c r="U615" s="312">
        <f t="shared" si="283"/>
        <v>0</v>
      </c>
      <c r="V615" s="120">
        <f t="shared" si="284"/>
        <v>1</v>
      </c>
      <c r="W615" s="120">
        <v>1</v>
      </c>
      <c r="X615" s="120">
        <v>1</v>
      </c>
      <c r="Y615" s="127">
        <f t="shared" si="285"/>
        <v>0</v>
      </c>
      <c r="Z615" s="127">
        <f t="shared" si="286"/>
        <v>0</v>
      </c>
      <c r="AA615" s="74"/>
      <c r="AB615" s="130">
        <v>0</v>
      </c>
      <c r="AC615" s="130">
        <f t="shared" si="287"/>
        <v>0</v>
      </c>
      <c r="AD615" s="177">
        <f t="shared" si="288"/>
        <v>0</v>
      </c>
      <c r="AE615" s="132">
        <v>2847936.1323000002</v>
      </c>
      <c r="AF615" s="133">
        <f>IF(D615 = D850,1,_xll.BDP(K615,$AF$11)*L615)</f>
        <v>1.1601999999999999</v>
      </c>
      <c r="AG615" s="134">
        <f>AC615*AE615*V615/AF615 / AI773</f>
        <v>0</v>
      </c>
      <c r="AH615" s="328">
        <f>AC615*AE615*V615/AF615 / AI850</f>
        <v>0</v>
      </c>
      <c r="AI615" s="77"/>
      <c r="AJ615" s="73"/>
      <c r="AK615" s="65"/>
    </row>
    <row r="616" spans="1:38" s="30" customFormat="1" ht="12" customHeight="1" x14ac:dyDescent="0.2">
      <c r="B616" s="120">
        <v>1462</v>
      </c>
      <c r="C616" s="120" t="s">
        <v>962</v>
      </c>
      <c r="D616" s="120" t="str">
        <f>_xll.BDP(C616,$D$11)</f>
        <v>USD</v>
      </c>
      <c r="E616" s="120" t="s">
        <v>1036</v>
      </c>
      <c r="F616" s="121">
        <f>_xll.BDP(C616,$F$11)</f>
        <v>59.66</v>
      </c>
      <c r="G616" s="121">
        <f>_xll.BDP(C616,$G$11)</f>
        <v>59.66</v>
      </c>
      <c r="H616" s="122">
        <f t="shared" si="278"/>
        <v>0</v>
      </c>
      <c r="I616" s="123">
        <f t="shared" si="279"/>
        <v>0</v>
      </c>
      <c r="J616" s="124">
        <v>0</v>
      </c>
      <c r="K616" s="120" t="str">
        <f>CONCATENATE(D850,D616, " Curncy")</f>
        <v>EURUSD Curncy</v>
      </c>
      <c r="L616" s="120">
        <f>IF(D616 = D850,1,_xll.BDP(K616,$L$11))</f>
        <v>1</v>
      </c>
      <c r="M616" s="288">
        <f>IF(D616 = D850,1,_xll.BDP(K616,$M$11)*L616)</f>
        <v>1.1605000000000001</v>
      </c>
      <c r="N616" s="126">
        <f t="shared" si="280"/>
        <v>0</v>
      </c>
      <c r="O616" s="127">
        <f>N616 / AA773</f>
        <v>0</v>
      </c>
      <c r="P616" s="301">
        <f>N616 / AA850</f>
        <v>0</v>
      </c>
      <c r="Q616" s="128">
        <f t="shared" si="281"/>
        <v>0</v>
      </c>
      <c r="R616" s="129">
        <f>Q616 / AA773*100</f>
        <v>0</v>
      </c>
      <c r="S616" s="312">
        <f>Q616 / AA850*100</f>
        <v>0</v>
      </c>
      <c r="T616" s="129">
        <f t="shared" si="282"/>
        <v>0</v>
      </c>
      <c r="U616" s="312">
        <f t="shared" si="283"/>
        <v>0</v>
      </c>
      <c r="V616" s="120">
        <f t="shared" si="284"/>
        <v>1</v>
      </c>
      <c r="W616" s="120">
        <v>0</v>
      </c>
      <c r="X616" s="120">
        <v>1</v>
      </c>
      <c r="Y616" s="127">
        <f t="shared" si="285"/>
        <v>0</v>
      </c>
      <c r="Z616" s="127">
        <f t="shared" si="286"/>
        <v>0</v>
      </c>
      <c r="AA616" s="74"/>
      <c r="AB616" s="130">
        <f>_xll.BDH(C616,$AB$11,$D$1,$D$1)</f>
        <v>58.52</v>
      </c>
      <c r="AC616" s="130">
        <f t="shared" si="287"/>
        <v>1.1399999999999935</v>
      </c>
      <c r="AD616" s="177">
        <f t="shared" si="288"/>
        <v>1.9480519480519369</v>
      </c>
      <c r="AE616" s="132">
        <v>0</v>
      </c>
      <c r="AF616" s="133">
        <f>IF(D616 = D850,1,_xll.BDP(K616,$AF$11)*L616)</f>
        <v>1.1601999999999999</v>
      </c>
      <c r="AG616" s="134">
        <f>AC616*AE616*V616/AF616 / AI773</f>
        <v>0</v>
      </c>
      <c r="AH616" s="328">
        <f>AC616*AE616*V616/AF616 / AI850</f>
        <v>0</v>
      </c>
      <c r="AI616" s="77"/>
      <c r="AJ616" s="73"/>
      <c r="AK616" s="65"/>
    </row>
    <row r="617" spans="1:38" s="30" customFormat="1" ht="12" customHeight="1" x14ac:dyDescent="0.2">
      <c r="A617" s="212"/>
      <c r="B617" s="212">
        <v>20649</v>
      </c>
      <c r="C617" s="212" t="s">
        <v>1548</v>
      </c>
      <c r="D617" s="212" t="str">
        <f>_xll.BDP(C617,$D$11)</f>
        <v>USD</v>
      </c>
      <c r="E617" s="212" t="s">
        <v>1549</v>
      </c>
      <c r="F617" s="214">
        <f>_xll.BDP(C617,$F$11)</f>
        <v>175.01</v>
      </c>
      <c r="G617" s="214">
        <f>_xll.BDP(C617,$G$11)</f>
        <v>175.01</v>
      </c>
      <c r="H617" s="215">
        <f>IF(OR(OR(G617="#N/A N/A",G617="#N/A Real Time"),OR(F617="#N/A N/A",F617="#N/A Real Time")),0,  G617 - F617)</f>
        <v>0</v>
      </c>
      <c r="I617" s="216">
        <f>IF(OR(F617=0,F617="#N/A N/A"),0,H617 / F617*100)</f>
        <v>0</v>
      </c>
      <c r="J617" s="217">
        <v>-6200</v>
      </c>
      <c r="K617" s="212" t="str">
        <f>CONCATENATE(D850,D617, " Curncy")</f>
        <v>EURUSD Curncy</v>
      </c>
      <c r="L617" s="212">
        <f>IF(D617 = D850,1,_xll.BDP(K617,$L$11))</f>
        <v>1</v>
      </c>
      <c r="M617" s="291">
        <f>IF(D617 = D850,1,_xll.BDP(K617,$M$11)*L617)</f>
        <v>1.1605000000000001</v>
      </c>
      <c r="N617" s="218">
        <f>H617*J617*V617/M617</f>
        <v>0</v>
      </c>
      <c r="O617" s="219">
        <f>N617 / AA773</f>
        <v>0</v>
      </c>
      <c r="P617" s="304">
        <f>N617 / AA850</f>
        <v>0</v>
      </c>
      <c r="Q617" s="220">
        <f>IF(J617=0,0,G617*J617*V617/M617)</f>
        <v>-934995.26066350704</v>
      </c>
      <c r="R617" s="221">
        <f>Q617 / AA773*100</f>
        <v>-0.49151895493640935</v>
      </c>
      <c r="S617" s="314">
        <f>Q617 / AA850*100</f>
        <v>-0.45531055565198075</v>
      </c>
      <c r="T617" s="221">
        <f>IF(S617&lt;0,R617,0)</f>
        <v>-0.49151895493640935</v>
      </c>
      <c r="U617" s="314">
        <f>IF(S617&gt;0,R617,0)</f>
        <v>0</v>
      </c>
      <c r="V617" s="212">
        <f>IF(EXACT(D617,UPPER(D617)),1,0.01)/X617</f>
        <v>1</v>
      </c>
      <c r="W617" s="212">
        <v>0</v>
      </c>
      <c r="X617" s="212">
        <v>1</v>
      </c>
      <c r="Y617" s="219">
        <f>IF(AND(S617&lt;0,O617&gt;0),O617,0)</f>
        <v>0</v>
      </c>
      <c r="Z617" s="219">
        <f>IF(AND(S617&gt;0,O617&gt;0),O617,0)</f>
        <v>0</v>
      </c>
      <c r="AA617" s="222"/>
      <c r="AB617" s="223">
        <f>_xll.BDH(C617,$AB$11,$D$1,$D$1)</f>
        <v>177.68</v>
      </c>
      <c r="AC617" s="223">
        <f>IF(OR(OR(F617="#N/A N/A",F617="#N/A Real Time"),OR(AB617="#N/A N/A",AB617="#N/A Real Time")),0,  F617 - AB617)</f>
        <v>-2.6700000000000159</v>
      </c>
      <c r="AD617" s="224">
        <f>IF(OR(AB617=0,AB617="#N/A N/A"),0,AC617 / AB617*100)</f>
        <v>-1.5027014858172083</v>
      </c>
      <c r="AE617" s="225">
        <v>-6200</v>
      </c>
      <c r="AF617" s="226">
        <f>IF(D617 = D850,1,_xll.BDP(K617,$AF$11)*L617)</f>
        <v>1.1601999999999999</v>
      </c>
      <c r="AG617" s="227">
        <f>AC617*AE617*V617/AF617 / AI773</f>
        <v>7.5109477628394221E-5</v>
      </c>
      <c r="AH617" s="330">
        <f>AC617*AE617*V617/AF617 / AI850</f>
        <v>6.9573857159888498E-5</v>
      </c>
      <c r="AI617" s="228"/>
      <c r="AJ617" s="73"/>
      <c r="AK617" s="65"/>
    </row>
    <row r="618" spans="1:38" s="30" customFormat="1" ht="12" customHeight="1" x14ac:dyDescent="0.2">
      <c r="B618" s="120">
        <v>22396</v>
      </c>
      <c r="C618" s="120" t="s">
        <v>964</v>
      </c>
      <c r="D618" s="120" t="str">
        <f>_xll.BDP(C618,$D$11)</f>
        <v>USD</v>
      </c>
      <c r="E618" s="120" t="s">
        <v>1038</v>
      </c>
      <c r="F618" s="121">
        <f>_xll.BDP(C618,$F$11)</f>
        <v>191.71</v>
      </c>
      <c r="G618" s="121">
        <f>_xll.BDP(C618,$G$11)</f>
        <v>191.71</v>
      </c>
      <c r="H618" s="122">
        <f t="shared" si="278"/>
        <v>0</v>
      </c>
      <c r="I618" s="123">
        <f t="shared" si="279"/>
        <v>0</v>
      </c>
      <c r="J618" s="124">
        <v>0</v>
      </c>
      <c r="K618" s="120" t="str">
        <f>CONCATENATE(D850,D618, " Curncy")</f>
        <v>EURUSD Curncy</v>
      </c>
      <c r="L618" s="120">
        <f>IF(D618 = D850,1,_xll.BDP(K618,$L$11))</f>
        <v>1</v>
      </c>
      <c r="M618" s="288">
        <f>IF(D618 = D850,1,_xll.BDP(K618,$M$11)*L618)</f>
        <v>1.1605000000000001</v>
      </c>
      <c r="N618" s="126">
        <f t="shared" si="280"/>
        <v>0</v>
      </c>
      <c r="O618" s="127">
        <f>N618 / AA773</f>
        <v>0</v>
      </c>
      <c r="P618" s="301">
        <f>N618 / AA850</f>
        <v>0</v>
      </c>
      <c r="Q618" s="128">
        <f t="shared" si="281"/>
        <v>0</v>
      </c>
      <c r="R618" s="129">
        <f>Q618 / AA773*100</f>
        <v>0</v>
      </c>
      <c r="S618" s="312">
        <f>Q618 / AA850*100</f>
        <v>0</v>
      </c>
      <c r="T618" s="129">
        <f t="shared" si="282"/>
        <v>0</v>
      </c>
      <c r="U618" s="312">
        <f t="shared" si="283"/>
        <v>0</v>
      </c>
      <c r="V618" s="120">
        <f t="shared" si="284"/>
        <v>1</v>
      </c>
      <c r="W618" s="120">
        <v>0</v>
      </c>
      <c r="X618" s="120">
        <v>1</v>
      </c>
      <c r="Y618" s="127">
        <f t="shared" si="285"/>
        <v>0</v>
      </c>
      <c r="Z618" s="127">
        <f t="shared" si="286"/>
        <v>0</v>
      </c>
      <c r="AA618" s="74"/>
      <c r="AB618" s="130">
        <f>_xll.BDH(C618,$AB$11,$D$1,$D$1)</f>
        <v>184.27</v>
      </c>
      <c r="AC618" s="130">
        <f t="shared" si="287"/>
        <v>7.4399999999999977</v>
      </c>
      <c r="AD618" s="177">
        <f t="shared" si="288"/>
        <v>4.0375535898409929</v>
      </c>
      <c r="AE618" s="132">
        <v>0</v>
      </c>
      <c r="AF618" s="133">
        <f>IF(D618 = D850,1,_xll.BDP(K618,$AF$11)*L618)</f>
        <v>1.1601999999999999</v>
      </c>
      <c r="AG618" s="134">
        <f>AC618*AE618*V618/AF618 / AI773</f>
        <v>0</v>
      </c>
      <c r="AH618" s="328">
        <f>AC618*AE618*V618/AF618 / AI850</f>
        <v>0</v>
      </c>
      <c r="AI618" s="77"/>
      <c r="AJ618" s="73"/>
      <c r="AK618" s="65"/>
    </row>
    <row r="619" spans="1:38" s="30" customFormat="1" ht="12" customHeight="1" x14ac:dyDescent="0.2">
      <c r="B619" s="120">
        <v>4063</v>
      </c>
      <c r="C619" s="120" t="s">
        <v>965</v>
      </c>
      <c r="D619" s="120" t="str">
        <f>_xll.BDP(C619,$D$11)</f>
        <v>USD</v>
      </c>
      <c r="E619" s="120" t="s">
        <v>1039</v>
      </c>
      <c r="F619" s="121">
        <f>_xll.BDP(C619,$F$11)</f>
        <v>1231.8</v>
      </c>
      <c r="G619" s="121">
        <f>_xll.BDP(C619,$G$11)</f>
        <v>1231.8</v>
      </c>
      <c r="H619" s="122">
        <f t="shared" si="278"/>
        <v>0</v>
      </c>
      <c r="I619" s="123">
        <f t="shared" si="279"/>
        <v>0</v>
      </c>
      <c r="J619" s="124">
        <v>0</v>
      </c>
      <c r="K619" s="120" t="str">
        <f>CONCATENATE(D850,D619, " Curncy")</f>
        <v>EURUSD Curncy</v>
      </c>
      <c r="L619" s="120">
        <f>IF(D619 = D850,1,_xll.BDP(K619,$L$11))</f>
        <v>1</v>
      </c>
      <c r="M619" s="288">
        <f>IF(D619 = D850,1,_xll.BDP(K619,$M$11)*L619)</f>
        <v>1.1605000000000001</v>
      </c>
      <c r="N619" s="126">
        <f t="shared" si="280"/>
        <v>0</v>
      </c>
      <c r="O619" s="127">
        <f>N619 / AA773</f>
        <v>0</v>
      </c>
      <c r="P619" s="301">
        <f>N619 / AA850</f>
        <v>0</v>
      </c>
      <c r="Q619" s="128">
        <f t="shared" si="281"/>
        <v>0</v>
      </c>
      <c r="R619" s="129">
        <f>Q619 / AA773*100</f>
        <v>0</v>
      </c>
      <c r="S619" s="312">
        <f>Q619 / AA850*100</f>
        <v>0</v>
      </c>
      <c r="T619" s="129">
        <f t="shared" si="282"/>
        <v>0</v>
      </c>
      <c r="U619" s="312">
        <f t="shared" si="283"/>
        <v>0</v>
      </c>
      <c r="V619" s="120">
        <f t="shared" si="284"/>
        <v>1</v>
      </c>
      <c r="W619" s="120">
        <v>0</v>
      </c>
      <c r="X619" s="120">
        <v>1</v>
      </c>
      <c r="Y619" s="127">
        <f t="shared" si="285"/>
        <v>0</v>
      </c>
      <c r="Z619" s="127">
        <f t="shared" si="286"/>
        <v>0</v>
      </c>
      <c r="AA619" s="74"/>
      <c r="AB619" s="130">
        <f>_xll.BDH(C619,$AB$11,$D$1,$D$1)</f>
        <v>1248.6400000000001</v>
      </c>
      <c r="AC619" s="130">
        <f t="shared" si="287"/>
        <v>-16.840000000000146</v>
      </c>
      <c r="AD619" s="177">
        <f t="shared" si="288"/>
        <v>-1.3486673500768951</v>
      </c>
      <c r="AE619" s="132">
        <v>0</v>
      </c>
      <c r="AF619" s="133">
        <f>IF(D619 = D850,1,_xll.BDP(K619,$AF$11)*L619)</f>
        <v>1.1601999999999999</v>
      </c>
      <c r="AG619" s="134">
        <f>AC619*AE619*V619/AF619 / AI773</f>
        <v>0</v>
      </c>
      <c r="AH619" s="328">
        <f>AC619*AE619*V619/AF619 / AI850</f>
        <v>0</v>
      </c>
      <c r="AI619" s="77"/>
      <c r="AJ619" s="73"/>
      <c r="AK619" s="65"/>
    </row>
    <row r="620" spans="1:38" s="30" customFormat="1" ht="12" customHeight="1" x14ac:dyDescent="0.2">
      <c r="B620" s="120">
        <v>19697</v>
      </c>
      <c r="C620" s="120" t="s">
        <v>71</v>
      </c>
      <c r="D620" s="120" t="str">
        <f>_xll.BDP(C620,$D$11)</f>
        <v>USD</v>
      </c>
      <c r="E620" s="120" t="s">
        <v>361</v>
      </c>
      <c r="F620" s="121">
        <f>_xll.BDP(C620,$F$11)</f>
        <v>40.479999999999997</v>
      </c>
      <c r="G620" s="121">
        <f>_xll.BDP(C620,$G$11)</f>
        <v>40.479999999999997</v>
      </c>
      <c r="H620" s="122">
        <f t="shared" si="278"/>
        <v>0</v>
      </c>
      <c r="I620" s="123">
        <f t="shared" si="279"/>
        <v>0</v>
      </c>
      <c r="J620" s="124">
        <v>0</v>
      </c>
      <c r="K620" s="120" t="str">
        <f>CONCATENATE(D850,D620, " Curncy")</f>
        <v>EURUSD Curncy</v>
      </c>
      <c r="L620" s="120">
        <f>IF(D620 = D850,1,_xll.BDP(K620,$L$11))</f>
        <v>1</v>
      </c>
      <c r="M620" s="288">
        <f>IF(D620 = D850,1,_xll.BDP(K620,$M$11)*L620)</f>
        <v>1.1605000000000001</v>
      </c>
      <c r="N620" s="126">
        <f t="shared" si="280"/>
        <v>0</v>
      </c>
      <c r="O620" s="127">
        <f>N620 / AA773</f>
        <v>0</v>
      </c>
      <c r="P620" s="301">
        <f>N620 / AA850</f>
        <v>0</v>
      </c>
      <c r="Q620" s="128">
        <f t="shared" si="281"/>
        <v>0</v>
      </c>
      <c r="R620" s="129">
        <f>Q620 / AA773*100</f>
        <v>0</v>
      </c>
      <c r="S620" s="312">
        <f>Q620 / AA850*100</f>
        <v>0</v>
      </c>
      <c r="T620" s="129">
        <f t="shared" si="282"/>
        <v>0</v>
      </c>
      <c r="U620" s="312">
        <f t="shared" si="283"/>
        <v>0</v>
      </c>
      <c r="V620" s="120">
        <f t="shared" si="284"/>
        <v>1</v>
      </c>
      <c r="W620" s="120">
        <v>0</v>
      </c>
      <c r="X620" s="120">
        <v>1</v>
      </c>
      <c r="Y620" s="127">
        <f t="shared" si="285"/>
        <v>0</v>
      </c>
      <c r="Z620" s="127">
        <f t="shared" si="286"/>
        <v>0</v>
      </c>
      <c r="AA620" s="74"/>
      <c r="AB620" s="130">
        <f>_xll.BDH(C620,$AB$11,$D$1,$D$1)</f>
        <v>36.79</v>
      </c>
      <c r="AC620" s="130">
        <f t="shared" si="287"/>
        <v>3.6899999999999977</v>
      </c>
      <c r="AD620" s="177">
        <f t="shared" si="288"/>
        <v>10.02989942919271</v>
      </c>
      <c r="AE620" s="132">
        <v>0</v>
      </c>
      <c r="AF620" s="133">
        <f>IF(D620 = D850,1,_xll.BDP(K620,$AF$11)*L620)</f>
        <v>1.1601999999999999</v>
      </c>
      <c r="AG620" s="134">
        <f>AC620*AE620*V620/AF620 / AI773</f>
        <v>0</v>
      </c>
      <c r="AH620" s="328">
        <f>AC620*AE620*V620/AF620 / AI850</f>
        <v>0</v>
      </c>
      <c r="AI620" s="77"/>
      <c r="AJ620" s="73"/>
      <c r="AK620" s="65"/>
    </row>
    <row r="621" spans="1:38" s="30" customFormat="1" ht="12" customHeight="1" x14ac:dyDescent="0.2">
      <c r="B621" s="120">
        <v>19517</v>
      </c>
      <c r="C621" s="120"/>
      <c r="D621" s="120" t="s">
        <v>33</v>
      </c>
      <c r="E621" s="120" t="s">
        <v>70</v>
      </c>
      <c r="F621" s="121">
        <v>0</v>
      </c>
      <c r="G621" s="121">
        <v>0</v>
      </c>
      <c r="H621" s="122">
        <f t="shared" si="278"/>
        <v>0</v>
      </c>
      <c r="I621" s="123">
        <f t="shared" si="279"/>
        <v>0</v>
      </c>
      <c r="J621" s="124">
        <v>210610</v>
      </c>
      <c r="K621" s="120" t="str">
        <f>CONCATENATE(D850,D621, " Curncy")</f>
        <v>EURUSD Curncy</v>
      </c>
      <c r="L621" s="120">
        <f>IF(D621 = D850,1,_xll.BDP(K621,$L$11))</f>
        <v>1</v>
      </c>
      <c r="M621" s="288">
        <f>IF(D621 = D850,1,_xll.BDP(K621,$M$11)*L621)</f>
        <v>1.1605000000000001</v>
      </c>
      <c r="N621" s="126">
        <f t="shared" si="280"/>
        <v>0</v>
      </c>
      <c r="O621" s="127">
        <f>N621 / AA773</f>
        <v>0</v>
      </c>
      <c r="P621" s="301">
        <f>N621 / AA850</f>
        <v>0</v>
      </c>
      <c r="Q621" s="128">
        <f t="shared" si="281"/>
        <v>0</v>
      </c>
      <c r="R621" s="129">
        <f>Q621 / AA773*100</f>
        <v>0</v>
      </c>
      <c r="S621" s="312">
        <f>Q621 / AA850*100</f>
        <v>0</v>
      </c>
      <c r="T621" s="129">
        <f t="shared" si="282"/>
        <v>0</v>
      </c>
      <c r="U621" s="312">
        <f t="shared" si="283"/>
        <v>0</v>
      </c>
      <c r="V621" s="120">
        <f t="shared" si="284"/>
        <v>1</v>
      </c>
      <c r="W621" s="120">
        <v>1</v>
      </c>
      <c r="X621" s="120">
        <v>1</v>
      </c>
      <c r="Y621" s="127">
        <f t="shared" si="285"/>
        <v>0</v>
      </c>
      <c r="Z621" s="127">
        <f t="shared" si="286"/>
        <v>0</v>
      </c>
      <c r="AA621" s="74"/>
      <c r="AB621" s="130">
        <v>0</v>
      </c>
      <c r="AC621" s="130">
        <f t="shared" si="287"/>
        <v>0</v>
      </c>
      <c r="AD621" s="177">
        <f t="shared" si="288"/>
        <v>0</v>
      </c>
      <c r="AE621" s="132">
        <v>210610</v>
      </c>
      <c r="AF621" s="133">
        <f>IF(D621 = D850,1,_xll.BDP(K621,$AF$11)*L621)</f>
        <v>1.1601999999999999</v>
      </c>
      <c r="AG621" s="134">
        <f>AC621*AE621*V621/AF621 / AI773</f>
        <v>0</v>
      </c>
      <c r="AH621" s="328">
        <f>AC621*AE621*V621/AF621 / AI850</f>
        <v>0</v>
      </c>
      <c r="AI621" s="77"/>
      <c r="AJ621" s="73"/>
      <c r="AK621" s="65"/>
    </row>
    <row r="622" spans="1:38" s="30" customFormat="1" ht="12" customHeight="1" x14ac:dyDescent="0.2">
      <c r="B622" s="120">
        <v>19321</v>
      </c>
      <c r="C622" s="120" t="s">
        <v>966</v>
      </c>
      <c r="D622" s="120" t="str">
        <f>_xll.BDP(C622,$D$11)</f>
        <v>USD</v>
      </c>
      <c r="E622" s="120" t="s">
        <v>1040</v>
      </c>
      <c r="F622" s="121">
        <f>_xll.BDP(C622,$F$11)</f>
        <v>105.98</v>
      </c>
      <c r="G622" s="121">
        <f>_xll.BDP(C622,$G$11)</f>
        <v>105.98</v>
      </c>
      <c r="H622" s="122">
        <f t="shared" si="278"/>
        <v>0</v>
      </c>
      <c r="I622" s="123">
        <f t="shared" si="279"/>
        <v>0</v>
      </c>
      <c r="J622" s="124">
        <v>0</v>
      </c>
      <c r="K622" s="120" t="str">
        <f>CONCATENATE(D850,D622, " Curncy")</f>
        <v>EURUSD Curncy</v>
      </c>
      <c r="L622" s="120">
        <f>IF(D622 = D850,1,_xll.BDP(K622,$L$11))</f>
        <v>1</v>
      </c>
      <c r="M622" s="288">
        <f>IF(D622 = D850,1,_xll.BDP(K622,$M$11)*L622)</f>
        <v>1.1605000000000001</v>
      </c>
      <c r="N622" s="126">
        <f t="shared" si="280"/>
        <v>0</v>
      </c>
      <c r="O622" s="127">
        <f>N622 / AA773</f>
        <v>0</v>
      </c>
      <c r="P622" s="301">
        <f>N622 / AA850</f>
        <v>0</v>
      </c>
      <c r="Q622" s="128">
        <f t="shared" si="281"/>
        <v>0</v>
      </c>
      <c r="R622" s="129">
        <f>Q622 / AA773*100</f>
        <v>0</v>
      </c>
      <c r="S622" s="312">
        <f>Q622 / AA850*100</f>
        <v>0</v>
      </c>
      <c r="T622" s="129">
        <f t="shared" si="282"/>
        <v>0</v>
      </c>
      <c r="U622" s="312">
        <f t="shared" si="283"/>
        <v>0</v>
      </c>
      <c r="V622" s="120">
        <f t="shared" si="284"/>
        <v>1</v>
      </c>
      <c r="W622" s="120">
        <v>0</v>
      </c>
      <c r="X622" s="120">
        <v>1</v>
      </c>
      <c r="Y622" s="127">
        <f t="shared" si="285"/>
        <v>0</v>
      </c>
      <c r="Z622" s="127">
        <f t="shared" si="286"/>
        <v>0</v>
      </c>
      <c r="AA622" s="74"/>
      <c r="AB622" s="130">
        <f>_xll.BDH(C622,$AB$11,$D$1,$D$1)</f>
        <v>101.81</v>
      </c>
      <c r="AC622" s="130">
        <f t="shared" si="287"/>
        <v>4.1700000000000017</v>
      </c>
      <c r="AD622" s="177">
        <f t="shared" si="288"/>
        <v>4.095864846282292</v>
      </c>
      <c r="AE622" s="132">
        <v>0</v>
      </c>
      <c r="AF622" s="133">
        <f>IF(D622 = D850,1,_xll.BDP(K622,$AF$11)*L622)</f>
        <v>1.1601999999999999</v>
      </c>
      <c r="AG622" s="134">
        <f>AC622*AE622*V622/AF622 / AI773</f>
        <v>0</v>
      </c>
      <c r="AH622" s="328">
        <f>AC622*AE622*V622/AF622 / AI850</f>
        <v>0</v>
      </c>
      <c r="AI622" s="77"/>
      <c r="AJ622" s="73"/>
      <c r="AK622" s="65"/>
    </row>
    <row r="623" spans="1:38" s="30" customFormat="1" ht="12" customHeight="1" x14ac:dyDescent="0.2">
      <c r="B623" s="120">
        <v>867</v>
      </c>
      <c r="C623" s="120" t="s">
        <v>69</v>
      </c>
      <c r="D623" s="120" t="str">
        <f>_xll.BDP(C623,$D$11)</f>
        <v>USD</v>
      </c>
      <c r="E623" s="120" t="s">
        <v>360</v>
      </c>
      <c r="F623" s="121">
        <f>_xll.BDP(C623,$F$11)</f>
        <v>227.63</v>
      </c>
      <c r="G623" s="121">
        <f>_xll.BDP(C623,$G$11)</f>
        <v>227.63</v>
      </c>
      <c r="H623" s="122">
        <f t="shared" si="278"/>
        <v>0</v>
      </c>
      <c r="I623" s="123">
        <f t="shared" si="279"/>
        <v>0</v>
      </c>
      <c r="J623" s="124">
        <v>-10922</v>
      </c>
      <c r="K623" s="120" t="str">
        <f>CONCATENATE(D850,D623, " Curncy")</f>
        <v>EURUSD Curncy</v>
      </c>
      <c r="L623" s="120">
        <f>IF(D623 = D850,1,_xll.BDP(K623,$L$11))</f>
        <v>1</v>
      </c>
      <c r="M623" s="288">
        <f>IF(D623 = D850,1,_xll.BDP(K623,$M$11)*L623)</f>
        <v>1.1605000000000001</v>
      </c>
      <c r="N623" s="126">
        <f t="shared" si="280"/>
        <v>0</v>
      </c>
      <c r="O623" s="127">
        <f>N623 / AA773</f>
        <v>0</v>
      </c>
      <c r="P623" s="301">
        <f>N623 / AA850</f>
        <v>0</v>
      </c>
      <c r="Q623" s="128">
        <f t="shared" si="281"/>
        <v>-2142330.771219302</v>
      </c>
      <c r="R623" s="129">
        <f>Q623 / AA773*100</f>
        <v>-1.1262048334347474</v>
      </c>
      <c r="S623" s="312">
        <f>Q623 / AA850*100</f>
        <v>-1.0432414525203033</v>
      </c>
      <c r="T623" s="129">
        <f t="shared" si="282"/>
        <v>-1.1262048334347474</v>
      </c>
      <c r="U623" s="312">
        <f t="shared" si="283"/>
        <v>0</v>
      </c>
      <c r="V623" s="120">
        <f t="shared" si="284"/>
        <v>1</v>
      </c>
      <c r="W623" s="120">
        <v>0</v>
      </c>
      <c r="X623" s="120">
        <v>1</v>
      </c>
      <c r="Y623" s="127">
        <f t="shared" si="285"/>
        <v>0</v>
      </c>
      <c r="Z623" s="127">
        <f t="shared" si="286"/>
        <v>0</v>
      </c>
      <c r="AA623" s="74"/>
      <c r="AB623" s="130">
        <f>_xll.BDH(C623,$AB$11,$D$1,$D$1)</f>
        <v>208.87</v>
      </c>
      <c r="AC623" s="130">
        <f t="shared" si="287"/>
        <v>18.759999999999991</v>
      </c>
      <c r="AD623" s="177">
        <f t="shared" si="288"/>
        <v>8.9816632355053336</v>
      </c>
      <c r="AE623" s="132">
        <v>-10922</v>
      </c>
      <c r="AF623" s="133">
        <f>IF(D623 = D850,1,_xll.BDP(K623,$AF$11)*L623)</f>
        <v>1.1601999999999999</v>
      </c>
      <c r="AG623" s="134">
        <f>AC623*AE623*V623/AF623 / AI773</f>
        <v>-9.2966567639067631E-4</v>
      </c>
      <c r="AH623" s="328">
        <f>AC623*AE623*V623/AF623 / AI850</f>
        <v>-8.6114867281681631E-4</v>
      </c>
      <c r="AI623" s="77"/>
      <c r="AJ623" s="73"/>
      <c r="AK623" s="65"/>
    </row>
    <row r="624" spans="1:38" s="30" customFormat="1" ht="12" customHeight="1" x14ac:dyDescent="0.2">
      <c r="B624" s="120">
        <v>8563</v>
      </c>
      <c r="C624" s="120" t="s">
        <v>967</v>
      </c>
      <c r="D624" s="120" t="str">
        <f>_xll.BDP(C624,$D$11)</f>
        <v>USD</v>
      </c>
      <c r="E624" s="120" t="s">
        <v>1041</v>
      </c>
      <c r="F624" s="121">
        <f>_xll.BDP(C624,$F$11)</f>
        <v>31.94</v>
      </c>
      <c r="G624" s="121">
        <f>_xll.BDP(C624,$G$11)</f>
        <v>31.94</v>
      </c>
      <c r="H624" s="122">
        <f t="shared" si="278"/>
        <v>0</v>
      </c>
      <c r="I624" s="123">
        <f t="shared" si="279"/>
        <v>0</v>
      </c>
      <c r="J624" s="124">
        <v>0</v>
      </c>
      <c r="K624" s="120" t="str">
        <f>CONCATENATE(D850,D624, " Curncy")</f>
        <v>EURUSD Curncy</v>
      </c>
      <c r="L624" s="120">
        <f>IF(D624 = D850,1,_xll.BDP(K624,$L$11))</f>
        <v>1</v>
      </c>
      <c r="M624" s="288">
        <f>IF(D624 = D850,1,_xll.BDP(K624,$M$11)*L624)</f>
        <v>1.1605000000000001</v>
      </c>
      <c r="N624" s="126">
        <f t="shared" si="280"/>
        <v>0</v>
      </c>
      <c r="O624" s="127">
        <f>N624 / AA773</f>
        <v>0</v>
      </c>
      <c r="P624" s="301">
        <f>N624 / AA850</f>
        <v>0</v>
      </c>
      <c r="Q624" s="128">
        <f t="shared" si="281"/>
        <v>0</v>
      </c>
      <c r="R624" s="129">
        <f>Q624 / AA773*100</f>
        <v>0</v>
      </c>
      <c r="S624" s="312">
        <f>Q624 / AA850*100</f>
        <v>0</v>
      </c>
      <c r="T624" s="129">
        <f t="shared" si="282"/>
        <v>0</v>
      </c>
      <c r="U624" s="312">
        <f t="shared" si="283"/>
        <v>0</v>
      </c>
      <c r="V624" s="120">
        <f t="shared" si="284"/>
        <v>1</v>
      </c>
      <c r="W624" s="120">
        <v>0</v>
      </c>
      <c r="X624" s="120">
        <v>1</v>
      </c>
      <c r="Y624" s="127">
        <f t="shared" si="285"/>
        <v>0</v>
      </c>
      <c r="Z624" s="127">
        <f t="shared" si="286"/>
        <v>0</v>
      </c>
      <c r="AA624" s="74"/>
      <c r="AB624" s="130">
        <f>_xll.BDH(C624,$AB$11,$D$1,$D$1)</f>
        <v>32.21</v>
      </c>
      <c r="AC624" s="130">
        <f t="shared" si="287"/>
        <v>-0.26999999999999957</v>
      </c>
      <c r="AD624" s="177">
        <f t="shared" si="288"/>
        <v>-0.83824899099658357</v>
      </c>
      <c r="AE624" s="132">
        <v>0</v>
      </c>
      <c r="AF624" s="133">
        <f>IF(D624 = D850,1,_xll.BDP(K624,$AF$11)*L624)</f>
        <v>1.1601999999999999</v>
      </c>
      <c r="AG624" s="134">
        <f>AC624*AE624*V624/AF624 / AI773</f>
        <v>0</v>
      </c>
      <c r="AH624" s="328">
        <f>AC624*AE624*V624/AF624 / AI850</f>
        <v>0</v>
      </c>
      <c r="AI624" s="77"/>
      <c r="AJ624" s="73"/>
      <c r="AK624" s="65"/>
    </row>
    <row r="625" spans="1:37" s="30" customFormat="1" ht="12" customHeight="1" x14ac:dyDescent="0.2">
      <c r="B625" s="120">
        <v>10335</v>
      </c>
      <c r="C625" s="120" t="s">
        <v>969</v>
      </c>
      <c r="D625" s="120" t="str">
        <f>_xll.BDP(C625,$D$11)</f>
        <v>USD</v>
      </c>
      <c r="E625" s="120" t="s">
        <v>1043</v>
      </c>
      <c r="F625" s="121">
        <f>_xll.BDP(C625,$F$11)</f>
        <v>89.09</v>
      </c>
      <c r="G625" s="121">
        <f>_xll.BDP(C625,$G$11)</f>
        <v>89.09</v>
      </c>
      <c r="H625" s="122">
        <f t="shared" si="278"/>
        <v>0</v>
      </c>
      <c r="I625" s="123">
        <f t="shared" si="279"/>
        <v>0</v>
      </c>
      <c r="J625" s="124">
        <v>0</v>
      </c>
      <c r="K625" s="120" t="str">
        <f>CONCATENATE(D850,D625, " Curncy")</f>
        <v>EURUSD Curncy</v>
      </c>
      <c r="L625" s="120">
        <f>IF(D625 = D850,1,_xll.BDP(K625,$L$11))</f>
        <v>1</v>
      </c>
      <c r="M625" s="288">
        <f>IF(D625 = D850,1,_xll.BDP(K625,$M$11)*L625)</f>
        <v>1.1605000000000001</v>
      </c>
      <c r="N625" s="126">
        <f t="shared" si="280"/>
        <v>0</v>
      </c>
      <c r="O625" s="127">
        <f>N625 / AA773</f>
        <v>0</v>
      </c>
      <c r="P625" s="301">
        <f>N625 / AA850</f>
        <v>0</v>
      </c>
      <c r="Q625" s="128">
        <f t="shared" si="281"/>
        <v>0</v>
      </c>
      <c r="R625" s="129">
        <f>Q625 / AA773*100</f>
        <v>0</v>
      </c>
      <c r="S625" s="312">
        <f>Q625 / AA850*100</f>
        <v>0</v>
      </c>
      <c r="T625" s="129">
        <f t="shared" si="282"/>
        <v>0</v>
      </c>
      <c r="U625" s="312">
        <f t="shared" si="283"/>
        <v>0</v>
      </c>
      <c r="V625" s="120">
        <f t="shared" si="284"/>
        <v>1</v>
      </c>
      <c r="W625" s="120">
        <v>0</v>
      </c>
      <c r="X625" s="120">
        <v>1</v>
      </c>
      <c r="Y625" s="127">
        <f t="shared" si="285"/>
        <v>0</v>
      </c>
      <c r="Z625" s="127">
        <f t="shared" si="286"/>
        <v>0</v>
      </c>
      <c r="AA625" s="74"/>
      <c r="AB625" s="130">
        <f>_xll.BDH(C625,$AB$11,$D$1,$D$1)</f>
        <v>94.14</v>
      </c>
      <c r="AC625" s="130">
        <f t="shared" si="287"/>
        <v>-5.0499999999999972</v>
      </c>
      <c r="AD625" s="177">
        <f t="shared" si="288"/>
        <v>-5.3643509666454188</v>
      </c>
      <c r="AE625" s="132">
        <v>0</v>
      </c>
      <c r="AF625" s="133">
        <f>IF(D625 = D850,1,_xll.BDP(K625,$AF$11)*L625)</f>
        <v>1.1601999999999999</v>
      </c>
      <c r="AG625" s="134">
        <f>AC625*AE625*V625/AF625 / AI773</f>
        <v>0</v>
      </c>
      <c r="AH625" s="328">
        <f>AC625*AE625*V625/AF625 / AI850</f>
        <v>0</v>
      </c>
      <c r="AI625" s="77"/>
      <c r="AJ625" s="73"/>
      <c r="AK625" s="65"/>
    </row>
    <row r="626" spans="1:37" s="30" customFormat="1" ht="12" customHeight="1" x14ac:dyDescent="0.2">
      <c r="B626" s="120">
        <v>17946</v>
      </c>
      <c r="C626" s="120" t="s">
        <v>68</v>
      </c>
      <c r="D626" s="120" t="str">
        <f>_xll.BDP(C626,$D$11)</f>
        <v>USD</v>
      </c>
      <c r="E626" s="120" t="s">
        <v>333</v>
      </c>
      <c r="F626" s="121">
        <f>_xll.BDP(C626,$F$11)</f>
        <v>31.11</v>
      </c>
      <c r="G626" s="121">
        <f>_xll.BDP(C626,$G$11)</f>
        <v>31.11</v>
      </c>
      <c r="H626" s="122">
        <f t="shared" si="278"/>
        <v>0</v>
      </c>
      <c r="I626" s="123">
        <f t="shared" si="279"/>
        <v>0</v>
      </c>
      <c r="J626" s="124">
        <v>0</v>
      </c>
      <c r="K626" s="120" t="str">
        <f>CONCATENATE(D850,D626, " Curncy")</f>
        <v>EURUSD Curncy</v>
      </c>
      <c r="L626" s="120">
        <f>IF(D626 = D850,1,_xll.BDP(K626,$L$11))</f>
        <v>1</v>
      </c>
      <c r="M626" s="288">
        <f>IF(D626 = D850,1,_xll.BDP(K626,$M$11)*L626)</f>
        <v>1.1605000000000001</v>
      </c>
      <c r="N626" s="126">
        <f t="shared" si="280"/>
        <v>0</v>
      </c>
      <c r="O626" s="127">
        <f>N626 / AA773</f>
        <v>0</v>
      </c>
      <c r="P626" s="301">
        <f>N626 / AA850</f>
        <v>0</v>
      </c>
      <c r="Q626" s="128">
        <f t="shared" si="281"/>
        <v>0</v>
      </c>
      <c r="R626" s="129">
        <f>Q626 / AA773*100</f>
        <v>0</v>
      </c>
      <c r="S626" s="312">
        <f>Q626 / AA850*100</f>
        <v>0</v>
      </c>
      <c r="T626" s="129">
        <f t="shared" si="282"/>
        <v>0</v>
      </c>
      <c r="U626" s="312">
        <f t="shared" si="283"/>
        <v>0</v>
      </c>
      <c r="V626" s="120">
        <f t="shared" si="284"/>
        <v>1</v>
      </c>
      <c r="W626" s="120">
        <v>0</v>
      </c>
      <c r="X626" s="120">
        <v>1</v>
      </c>
      <c r="Y626" s="127">
        <f t="shared" si="285"/>
        <v>0</v>
      </c>
      <c r="Z626" s="127">
        <f t="shared" si="286"/>
        <v>0</v>
      </c>
      <c r="AA626" s="74"/>
      <c r="AB626" s="130">
        <f>_xll.BDH(C626,$AB$11,$D$1,$D$1)</f>
        <v>34.08</v>
      </c>
      <c r="AC626" s="130">
        <f t="shared" si="287"/>
        <v>-2.9699999999999989</v>
      </c>
      <c r="AD626" s="177">
        <f t="shared" si="288"/>
        <v>-8.7147887323943625</v>
      </c>
      <c r="AE626" s="132">
        <v>0</v>
      </c>
      <c r="AF626" s="133">
        <f>IF(D626 = D850,1,_xll.BDP(K626,$AF$11)*L626)</f>
        <v>1.1601999999999999</v>
      </c>
      <c r="AG626" s="134">
        <f>AC626*AE626*V626/AF626 / AI773</f>
        <v>0</v>
      </c>
      <c r="AH626" s="328">
        <f>AC626*AE626*V626/AF626 / AI850</f>
        <v>0</v>
      </c>
      <c r="AI626" s="77"/>
      <c r="AJ626" s="73"/>
      <c r="AK626" s="65"/>
    </row>
    <row r="627" spans="1:37" s="30" customFormat="1" ht="12" customHeight="1" x14ac:dyDescent="0.2">
      <c r="A627" s="120"/>
      <c r="B627" s="120">
        <v>28021</v>
      </c>
      <c r="C627" s="120" t="s">
        <v>1407</v>
      </c>
      <c r="D627" s="120" t="str">
        <f>_xll.BDP(C627,$D$11)</f>
        <v>USD</v>
      </c>
      <c r="E627" s="120" t="s">
        <v>1408</v>
      </c>
      <c r="F627" s="121">
        <f>_xll.BDP(C627,$F$11)</f>
        <v>31.95</v>
      </c>
      <c r="G627" s="121">
        <f>_xll.BDP(C627,$G$11)</f>
        <v>31.95</v>
      </c>
      <c r="H627" s="122">
        <f t="shared" si="278"/>
        <v>0</v>
      </c>
      <c r="I627" s="123">
        <f t="shared" si="279"/>
        <v>0</v>
      </c>
      <c r="J627" s="124">
        <v>-141393</v>
      </c>
      <c r="K627" s="120" t="str">
        <f>CONCATENATE(D850,D627, " Curncy")</f>
        <v>EURUSD Curncy</v>
      </c>
      <c r="L627" s="120">
        <f>IF(D627 = D850,1,_xll.BDP(K627,$L$11))</f>
        <v>1</v>
      </c>
      <c r="M627" s="288">
        <f>IF(D627 = D850,1,_xll.BDP(K627,$M$11)*L627)</f>
        <v>1.1605000000000001</v>
      </c>
      <c r="N627" s="126">
        <f t="shared" si="280"/>
        <v>0</v>
      </c>
      <c r="O627" s="127">
        <f>N627 / AA773</f>
        <v>0</v>
      </c>
      <c r="P627" s="301">
        <f>N627 / AA850</f>
        <v>0</v>
      </c>
      <c r="Q627" s="128">
        <f t="shared" si="281"/>
        <v>-3892724.127531236</v>
      </c>
      <c r="R627" s="129">
        <f>Q627 / AA773*100</f>
        <v>-2.0463715438109462</v>
      </c>
      <c r="S627" s="312">
        <f>Q627 / AA850*100</f>
        <v>-1.8956228550809548</v>
      </c>
      <c r="T627" s="129">
        <f t="shared" si="282"/>
        <v>-2.0463715438109462</v>
      </c>
      <c r="U627" s="312">
        <f t="shared" si="283"/>
        <v>0</v>
      </c>
      <c r="V627" s="120">
        <f t="shared" si="284"/>
        <v>1</v>
      </c>
      <c r="W627" s="120">
        <v>0</v>
      </c>
      <c r="X627" s="120">
        <v>1</v>
      </c>
      <c r="Y627" s="127">
        <f t="shared" si="285"/>
        <v>0</v>
      </c>
      <c r="Z627" s="127">
        <f t="shared" si="286"/>
        <v>0</v>
      </c>
      <c r="AA627" s="120"/>
      <c r="AB627" s="130">
        <f>_xll.BDH(C627,$AB$11,$D$1,$D$1)</f>
        <v>30.95</v>
      </c>
      <c r="AC627" s="130">
        <f t="shared" si="287"/>
        <v>1</v>
      </c>
      <c r="AD627" s="177">
        <f t="shared" si="288"/>
        <v>3.2310177705977381</v>
      </c>
      <c r="AE627" s="132">
        <v>-141393</v>
      </c>
      <c r="AF627" s="133">
        <f>IF(D627 = D850,1,_xll.BDP(K627,$AF$11)*L627)</f>
        <v>1.1601999999999999</v>
      </c>
      <c r="AG627" s="134">
        <f>AC627*AE627*V627/AF627 / AI773</f>
        <v>-6.4153403227688052E-4</v>
      </c>
      <c r="AH627" s="328">
        <f>AC627*AE627*V627/AF627 / AI850</f>
        <v>-5.9425253022883022E-4</v>
      </c>
      <c r="AI627" s="135"/>
      <c r="AJ627" s="73"/>
      <c r="AK627" s="65"/>
    </row>
    <row r="628" spans="1:37" s="30" customFormat="1" ht="12" customHeight="1" x14ac:dyDescent="0.2">
      <c r="B628" s="120">
        <v>19642</v>
      </c>
      <c r="C628" s="120" t="s">
        <v>67</v>
      </c>
      <c r="D628" s="120" t="str">
        <f>_xll.BDP(C628,$D$11)</f>
        <v>USD</v>
      </c>
      <c r="E628" s="120" t="s">
        <v>359</v>
      </c>
      <c r="F628" s="121">
        <f>_xll.BDP(C628,$F$11)</f>
        <v>43.64</v>
      </c>
      <c r="G628" s="121">
        <f>_xll.BDP(C628,$G$11)</f>
        <v>43.64</v>
      </c>
      <c r="H628" s="122">
        <f t="shared" si="278"/>
        <v>0</v>
      </c>
      <c r="I628" s="123">
        <f t="shared" si="279"/>
        <v>0</v>
      </c>
      <c r="J628" s="124">
        <v>39631</v>
      </c>
      <c r="K628" s="120" t="str">
        <f>CONCATENATE(D850,D628, " Curncy")</f>
        <v>EURUSD Curncy</v>
      </c>
      <c r="L628" s="120">
        <f>IF(D628 = D850,1,_xll.BDP(K628,$L$11))</f>
        <v>1</v>
      </c>
      <c r="M628" s="288">
        <f>IF(D628 = D850,1,_xll.BDP(K628,$M$11)*L628)</f>
        <v>1.1605000000000001</v>
      </c>
      <c r="N628" s="126">
        <f t="shared" si="280"/>
        <v>0</v>
      </c>
      <c r="O628" s="127">
        <f>N628 / AA773</f>
        <v>0</v>
      </c>
      <c r="P628" s="301">
        <f>N628 / AA850</f>
        <v>0</v>
      </c>
      <c r="Q628" s="128">
        <f t="shared" si="281"/>
        <v>1490303.179663938</v>
      </c>
      <c r="R628" s="129">
        <f>Q628 / AA773*100</f>
        <v>0.78343954480262179</v>
      </c>
      <c r="S628" s="312">
        <f>Q628 / AA850*100</f>
        <v>0.72572642597265857</v>
      </c>
      <c r="T628" s="129">
        <f t="shared" si="282"/>
        <v>0</v>
      </c>
      <c r="U628" s="312">
        <f t="shared" si="283"/>
        <v>0.78343954480262179</v>
      </c>
      <c r="V628" s="120">
        <f t="shared" si="284"/>
        <v>1</v>
      </c>
      <c r="W628" s="120">
        <v>0</v>
      </c>
      <c r="X628" s="120">
        <v>1</v>
      </c>
      <c r="Y628" s="127">
        <f t="shared" si="285"/>
        <v>0</v>
      </c>
      <c r="Z628" s="127">
        <f t="shared" si="286"/>
        <v>0</v>
      </c>
      <c r="AA628" s="74"/>
      <c r="AB628" s="130">
        <f>_xll.BDH(C628,$AB$11,$D$1,$D$1)</f>
        <v>47.72</v>
      </c>
      <c r="AC628" s="130">
        <f t="shared" si="287"/>
        <v>-4.0799999999999983</v>
      </c>
      <c r="AD628" s="177">
        <f t="shared" si="288"/>
        <v>-8.5498742665548999</v>
      </c>
      <c r="AE628" s="132">
        <v>39631</v>
      </c>
      <c r="AF628" s="133">
        <f>IF(D628 = D850,1,_xll.BDP(K628,$AF$11)*L628)</f>
        <v>1.1601999999999999</v>
      </c>
      <c r="AG628" s="134">
        <f>AC628*AE628*V628/AF628 / AI773</f>
        <v>-7.3364672757005901E-4</v>
      </c>
      <c r="AH628" s="328">
        <f>AC628*AE628*V628/AF628 / AI850</f>
        <v>-6.795764561472982E-4</v>
      </c>
      <c r="AI628" s="77"/>
      <c r="AJ628" s="73"/>
      <c r="AK628" s="65"/>
    </row>
    <row r="629" spans="1:37" s="30" customFormat="1" ht="12" customHeight="1" x14ac:dyDescent="0.2">
      <c r="B629" s="120">
        <v>2578</v>
      </c>
      <c r="C629" s="120" t="s">
        <v>970</v>
      </c>
      <c r="D629" s="120" t="str">
        <f>_xll.BDP(C629,$D$11)</f>
        <v>USD</v>
      </c>
      <c r="E629" s="120" t="s">
        <v>1044</v>
      </c>
      <c r="F629" s="121">
        <f>_xll.BDP(C629,$F$11)</f>
        <v>30.93</v>
      </c>
      <c r="G629" s="121">
        <f>_xll.BDP(C629,$G$11)</f>
        <v>30.93</v>
      </c>
      <c r="H629" s="122">
        <f t="shared" si="278"/>
        <v>0</v>
      </c>
      <c r="I629" s="123">
        <f t="shared" si="279"/>
        <v>0</v>
      </c>
      <c r="J629" s="124">
        <v>0</v>
      </c>
      <c r="K629" s="120" t="str">
        <f>CONCATENATE(D850,D629, " Curncy")</f>
        <v>EURUSD Curncy</v>
      </c>
      <c r="L629" s="120">
        <f>IF(D629 = D850,1,_xll.BDP(K629,$L$11))</f>
        <v>1</v>
      </c>
      <c r="M629" s="288">
        <f>IF(D629 = D850,1,_xll.BDP(K629,$M$11)*L629)</f>
        <v>1.1605000000000001</v>
      </c>
      <c r="N629" s="126">
        <f t="shared" si="280"/>
        <v>0</v>
      </c>
      <c r="O629" s="127">
        <f>N629 / AA773</f>
        <v>0</v>
      </c>
      <c r="P629" s="301">
        <f>N629 / AA850</f>
        <v>0</v>
      </c>
      <c r="Q629" s="128">
        <f t="shared" si="281"/>
        <v>0</v>
      </c>
      <c r="R629" s="129">
        <f>Q629 / AA773*100</f>
        <v>0</v>
      </c>
      <c r="S629" s="312">
        <f>Q629 / AA850*100</f>
        <v>0</v>
      </c>
      <c r="T629" s="129">
        <f t="shared" si="282"/>
        <v>0</v>
      </c>
      <c r="U629" s="312">
        <f t="shared" si="283"/>
        <v>0</v>
      </c>
      <c r="V629" s="120">
        <f t="shared" si="284"/>
        <v>1</v>
      </c>
      <c r="W629" s="120">
        <v>0</v>
      </c>
      <c r="X629" s="120">
        <v>1</v>
      </c>
      <c r="Y629" s="127">
        <f t="shared" si="285"/>
        <v>0</v>
      </c>
      <c r="Z629" s="127">
        <f t="shared" si="286"/>
        <v>0</v>
      </c>
      <c r="AA629" s="74"/>
      <c r="AB629" s="130">
        <f>_xll.BDH(C629,$AB$11,$D$1,$D$1)</f>
        <v>30.48</v>
      </c>
      <c r="AC629" s="130">
        <f t="shared" si="287"/>
        <v>0.44999999999999929</v>
      </c>
      <c r="AD629" s="177">
        <f t="shared" si="288"/>
        <v>1.4763779527559033</v>
      </c>
      <c r="AE629" s="132">
        <v>0</v>
      </c>
      <c r="AF629" s="133">
        <f>IF(D629 = D850,1,_xll.BDP(K629,$AF$11)*L629)</f>
        <v>1.1601999999999999</v>
      </c>
      <c r="AG629" s="134">
        <f>AC629*AE629*V629/AF629 / AI773</f>
        <v>0</v>
      </c>
      <c r="AH629" s="328">
        <f>AC629*AE629*V629/AF629 / AI850</f>
        <v>0</v>
      </c>
      <c r="AI629" s="77"/>
      <c r="AJ629" s="73"/>
      <c r="AK629" s="65"/>
    </row>
    <row r="630" spans="1:37" s="30" customFormat="1" ht="12" customHeight="1" x14ac:dyDescent="0.2">
      <c r="B630" s="120">
        <v>24046</v>
      </c>
      <c r="C630" s="120" t="s">
        <v>66</v>
      </c>
      <c r="D630" s="120" t="str">
        <f>_xll.BDP(C630,$D$11)</f>
        <v>USD</v>
      </c>
      <c r="E630" s="120" t="s">
        <v>358</v>
      </c>
      <c r="F630" s="121">
        <f>_xll.BDP(C630,$F$11)</f>
        <v>8.52</v>
      </c>
      <c r="G630" s="121">
        <f>_xll.BDP(C630,$G$11)</f>
        <v>8.52</v>
      </c>
      <c r="H630" s="122">
        <f t="shared" si="278"/>
        <v>0</v>
      </c>
      <c r="I630" s="123">
        <f t="shared" si="279"/>
        <v>0</v>
      </c>
      <c r="J630" s="124">
        <v>0</v>
      </c>
      <c r="K630" s="120" t="str">
        <f>CONCATENATE(D850,D630, " Curncy")</f>
        <v>EURUSD Curncy</v>
      </c>
      <c r="L630" s="120">
        <f>IF(D630 = D850,1,_xll.BDP(K630,$L$11))</f>
        <v>1</v>
      </c>
      <c r="M630" s="288">
        <f>IF(D630 = D850,1,_xll.BDP(K630,$M$11)*L630)</f>
        <v>1.1605000000000001</v>
      </c>
      <c r="N630" s="126">
        <f t="shared" si="280"/>
        <v>0</v>
      </c>
      <c r="O630" s="127">
        <f>N630 / AA773</f>
        <v>0</v>
      </c>
      <c r="P630" s="301">
        <f>N630 / AA850</f>
        <v>0</v>
      </c>
      <c r="Q630" s="128">
        <f t="shared" si="281"/>
        <v>0</v>
      </c>
      <c r="R630" s="129">
        <f>Q630 / AA773*100</f>
        <v>0</v>
      </c>
      <c r="S630" s="312">
        <f>Q630 / AA850*100</f>
        <v>0</v>
      </c>
      <c r="T630" s="129">
        <f t="shared" si="282"/>
        <v>0</v>
      </c>
      <c r="U630" s="312">
        <f t="shared" si="283"/>
        <v>0</v>
      </c>
      <c r="V630" s="120">
        <f t="shared" si="284"/>
        <v>1</v>
      </c>
      <c r="W630" s="120">
        <v>0</v>
      </c>
      <c r="X630" s="120">
        <v>1</v>
      </c>
      <c r="Y630" s="127">
        <f t="shared" si="285"/>
        <v>0</v>
      </c>
      <c r="Z630" s="127">
        <f t="shared" si="286"/>
        <v>0</v>
      </c>
      <c r="AA630" s="74"/>
      <c r="AB630" s="130">
        <f>_xll.BDH(C630,$AB$11,$D$1,$D$1)</f>
        <v>9.99</v>
      </c>
      <c r="AC630" s="130">
        <f t="shared" si="287"/>
        <v>-1.4700000000000006</v>
      </c>
      <c r="AD630" s="177">
        <f t="shared" si="288"/>
        <v>-14.714714714714722</v>
      </c>
      <c r="AE630" s="132">
        <v>0</v>
      </c>
      <c r="AF630" s="133">
        <f>IF(D630 = D850,1,_xll.BDP(K630,$AF$11)*L630)</f>
        <v>1.1601999999999999</v>
      </c>
      <c r="AG630" s="134">
        <f>AC630*AE630*V630/AF630 / AI773</f>
        <v>0</v>
      </c>
      <c r="AH630" s="328">
        <f>AC630*AE630*V630/AF630 / AI850</f>
        <v>0</v>
      </c>
      <c r="AI630" s="77"/>
      <c r="AJ630" s="73"/>
      <c r="AK630" s="65"/>
    </row>
    <row r="631" spans="1:37" s="30" customFormat="1" ht="12" customHeight="1" x14ac:dyDescent="0.2">
      <c r="B631" s="120">
        <v>18719</v>
      </c>
      <c r="C631" s="120" t="s">
        <v>971</v>
      </c>
      <c r="D631" s="120" t="str">
        <f>_xll.BDP(C631,$D$11)</f>
        <v>USD</v>
      </c>
      <c r="E631" s="120" t="s">
        <v>1045</v>
      </c>
      <c r="F631" s="121">
        <f>_xll.BDP(C631,$F$11)</f>
        <v>342.79</v>
      </c>
      <c r="G631" s="121">
        <f>_xll.BDP(C631,$G$11)</f>
        <v>342.79</v>
      </c>
      <c r="H631" s="122">
        <f t="shared" si="278"/>
        <v>0</v>
      </c>
      <c r="I631" s="123">
        <f t="shared" si="279"/>
        <v>0</v>
      </c>
      <c r="J631" s="124">
        <v>0</v>
      </c>
      <c r="K631" s="120" t="str">
        <f>CONCATENATE(D850,D631, " Curncy")</f>
        <v>EURUSD Curncy</v>
      </c>
      <c r="L631" s="120">
        <f>IF(D631 = D850,1,_xll.BDP(K631,$L$11))</f>
        <v>1</v>
      </c>
      <c r="M631" s="288">
        <f>IF(D631 = D850,1,_xll.BDP(K631,$M$11)*L631)</f>
        <v>1.1605000000000001</v>
      </c>
      <c r="N631" s="126">
        <f t="shared" si="280"/>
        <v>0</v>
      </c>
      <c r="O631" s="127">
        <f>N631 / AA773</f>
        <v>0</v>
      </c>
      <c r="P631" s="301">
        <f>N631 / AA850</f>
        <v>0</v>
      </c>
      <c r="Q631" s="128">
        <f t="shared" si="281"/>
        <v>0</v>
      </c>
      <c r="R631" s="129">
        <f>Q631 / AA773*100</f>
        <v>0</v>
      </c>
      <c r="S631" s="312">
        <f>Q631 / AA850*100</f>
        <v>0</v>
      </c>
      <c r="T631" s="129">
        <f t="shared" si="282"/>
        <v>0</v>
      </c>
      <c r="U631" s="312">
        <f t="shared" si="283"/>
        <v>0</v>
      </c>
      <c r="V631" s="120">
        <f t="shared" si="284"/>
        <v>1</v>
      </c>
      <c r="W631" s="120">
        <v>0</v>
      </c>
      <c r="X631" s="120">
        <v>1</v>
      </c>
      <c r="Y631" s="127">
        <f t="shared" si="285"/>
        <v>0</v>
      </c>
      <c r="Z631" s="127">
        <f t="shared" si="286"/>
        <v>0</v>
      </c>
      <c r="AA631" s="74"/>
      <c r="AB631" s="130">
        <f>_xll.BDH(C631,$AB$11,$D$1,$D$1)</f>
        <v>338.36</v>
      </c>
      <c r="AC631" s="130">
        <f t="shared" si="287"/>
        <v>4.4300000000000068</v>
      </c>
      <c r="AD631" s="177">
        <f t="shared" si="288"/>
        <v>1.3092564132876245</v>
      </c>
      <c r="AE631" s="132">
        <v>0</v>
      </c>
      <c r="AF631" s="133">
        <f>IF(D631 = D850,1,_xll.BDP(K631,$AF$11)*L631)</f>
        <v>1.1601999999999999</v>
      </c>
      <c r="AG631" s="134">
        <f>AC631*AE631*V631/AF631 / AI773</f>
        <v>0</v>
      </c>
      <c r="AH631" s="328">
        <f>AC631*AE631*V631/AF631 / AI850</f>
        <v>0</v>
      </c>
      <c r="AI631" s="77"/>
      <c r="AJ631" s="73"/>
      <c r="AK631" s="65"/>
    </row>
    <row r="632" spans="1:37" s="30" customFormat="1" ht="12" customHeight="1" x14ac:dyDescent="0.2">
      <c r="B632" s="120">
        <v>40</v>
      </c>
      <c r="C632" s="120" t="s">
        <v>356</v>
      </c>
      <c r="D632" s="120" t="str">
        <f>_xll.BDP(C632,$D$11)</f>
        <v>USD</v>
      </c>
      <c r="E632" s="120" t="s">
        <v>357</v>
      </c>
      <c r="F632" s="121">
        <f>_xll.BDP(C632,$F$11)</f>
        <v>9.6</v>
      </c>
      <c r="G632" s="121">
        <f>_xll.BDP(C632,$G$11)</f>
        <v>9.6</v>
      </c>
      <c r="H632" s="122">
        <f t="shared" si="278"/>
        <v>0</v>
      </c>
      <c r="I632" s="123">
        <f t="shared" si="279"/>
        <v>0</v>
      </c>
      <c r="J632" s="124">
        <v>437000</v>
      </c>
      <c r="K632" s="120" t="str">
        <f>CONCATENATE(D850,D632, " Curncy")</f>
        <v>EURUSD Curncy</v>
      </c>
      <c r="L632" s="120">
        <f>IF(D632 = D850,1,_xll.BDP(K632,$L$11))</f>
        <v>1</v>
      </c>
      <c r="M632" s="288">
        <f>IF(D632 = D850,1,_xll.BDP(K632,$M$11)*L632)</f>
        <v>1.1605000000000001</v>
      </c>
      <c r="N632" s="126">
        <f t="shared" si="280"/>
        <v>0</v>
      </c>
      <c r="O632" s="127">
        <f>N632 / AA773</f>
        <v>0</v>
      </c>
      <c r="P632" s="301">
        <f>N632 / AA850</f>
        <v>0</v>
      </c>
      <c r="Q632" s="128">
        <f t="shared" si="281"/>
        <v>3614993.5372684184</v>
      </c>
      <c r="R632" s="129">
        <f>Q632 / AA773*100</f>
        <v>1.9003709647459999</v>
      </c>
      <c r="S632" s="312">
        <f>Q632 / AA850*100</f>
        <v>1.7603776033730694</v>
      </c>
      <c r="T632" s="129">
        <f t="shared" si="282"/>
        <v>0</v>
      </c>
      <c r="U632" s="312">
        <f t="shared" si="283"/>
        <v>1.9003709647459999</v>
      </c>
      <c r="V632" s="120">
        <f t="shared" si="284"/>
        <v>1</v>
      </c>
      <c r="W632" s="120">
        <v>0</v>
      </c>
      <c r="X632" s="120">
        <v>1</v>
      </c>
      <c r="Y632" s="127">
        <f t="shared" si="285"/>
        <v>0</v>
      </c>
      <c r="Z632" s="127">
        <f t="shared" si="286"/>
        <v>0</v>
      </c>
      <c r="AA632" s="74"/>
      <c r="AB632" s="130">
        <f>_xll.BDH(C632,$AB$11,$D$1,$D$1)</f>
        <v>12.25</v>
      </c>
      <c r="AC632" s="130">
        <f t="shared" si="287"/>
        <v>-2.6500000000000004</v>
      </c>
      <c r="AD632" s="177">
        <f t="shared" si="288"/>
        <v>-21.632653061224495</v>
      </c>
      <c r="AE632" s="132">
        <v>437000</v>
      </c>
      <c r="AF632" s="133">
        <f>IF(D632 = D850,1,_xll.BDP(K632,$AF$11)*L632)</f>
        <v>1.1601999999999999</v>
      </c>
      <c r="AG632" s="134">
        <f>AC632*AE632*V632/AF632 / AI773</f>
        <v>-5.2543512484935018E-3</v>
      </c>
      <c r="AH632" s="328">
        <f>AC632*AE632*V632/AF632 / AI850</f>
        <v>-4.8671019260606747E-3</v>
      </c>
      <c r="AI632" s="77"/>
      <c r="AJ632" s="73"/>
      <c r="AK632" s="65"/>
    </row>
    <row r="633" spans="1:37" s="30" customFormat="1" ht="12" customHeight="1" x14ac:dyDescent="0.2">
      <c r="B633" s="120">
        <v>24106</v>
      </c>
      <c r="C633" s="120"/>
      <c r="D633" s="120" t="s">
        <v>33</v>
      </c>
      <c r="E633" s="120" t="s">
        <v>259</v>
      </c>
      <c r="F633" s="121">
        <v>99.283757100000003</v>
      </c>
      <c r="G633" s="121">
        <v>99.283757100000003</v>
      </c>
      <c r="H633" s="122">
        <f t="shared" si="278"/>
        <v>0</v>
      </c>
      <c r="I633" s="123">
        <f t="shared" si="279"/>
        <v>0</v>
      </c>
      <c r="J633" s="124">
        <v>105000</v>
      </c>
      <c r="K633" s="120" t="str">
        <f>CONCATENATE(D850,D633, " Curncy")</f>
        <v>EURUSD Curncy</v>
      </c>
      <c r="L633" s="120">
        <f>IF(D633 = D850,1,_xll.BDP(K633,$L$11))</f>
        <v>1</v>
      </c>
      <c r="M633" s="288">
        <f>IF(D633 = D850,1,_xll.BDP(K633,$M$11)*L633)</f>
        <v>1.1605000000000001</v>
      </c>
      <c r="N633" s="126">
        <f t="shared" si="280"/>
        <v>0</v>
      </c>
      <c r="O633" s="127">
        <f>N633 / AA773</f>
        <v>0</v>
      </c>
      <c r="P633" s="301">
        <f>N633 / AA850</f>
        <v>0</v>
      </c>
      <c r="Q633" s="128">
        <f t="shared" si="281"/>
        <v>89830.198151658755</v>
      </c>
      <c r="R633" s="129">
        <f>Q633 / AA773*100</f>
        <v>4.7222961414693281E-2</v>
      </c>
      <c r="S633" s="312">
        <f>Q633 / AA850*100</f>
        <v>4.3744218987521587E-2</v>
      </c>
      <c r="T633" s="129">
        <f t="shared" si="282"/>
        <v>0</v>
      </c>
      <c r="U633" s="312">
        <f t="shared" si="283"/>
        <v>4.7222961414693281E-2</v>
      </c>
      <c r="V633" s="120">
        <f t="shared" si="284"/>
        <v>0.01</v>
      </c>
      <c r="W633" s="120">
        <v>1</v>
      </c>
      <c r="X633" s="120">
        <v>100</v>
      </c>
      <c r="Y633" s="127">
        <f t="shared" si="285"/>
        <v>0</v>
      </c>
      <c r="Z633" s="127">
        <f t="shared" si="286"/>
        <v>0</v>
      </c>
      <c r="AA633" s="74"/>
      <c r="AB633" s="130">
        <v>99.283757100000003</v>
      </c>
      <c r="AC633" s="130">
        <f t="shared" si="287"/>
        <v>0</v>
      </c>
      <c r="AD633" s="177">
        <f t="shared" si="288"/>
        <v>0</v>
      </c>
      <c r="AE633" s="132">
        <v>105000</v>
      </c>
      <c r="AF633" s="133">
        <f>IF(D633 = D850,1,_xll.BDP(K633,$AF$11)*L633)</f>
        <v>1.1601999999999999</v>
      </c>
      <c r="AG633" s="134">
        <f>AC633*AE633*V633/AF633 / AI773</f>
        <v>0</v>
      </c>
      <c r="AH633" s="328">
        <f>AC633*AE633*V633/AF633 / AI850</f>
        <v>0</v>
      </c>
      <c r="AI633" s="77"/>
      <c r="AJ633" s="73"/>
      <c r="AK633" s="65"/>
    </row>
    <row r="634" spans="1:37" s="30" customFormat="1" ht="12" customHeight="1" x14ac:dyDescent="0.2">
      <c r="B634" s="120">
        <v>8580</v>
      </c>
      <c r="C634" s="120" t="s">
        <v>65</v>
      </c>
      <c r="D634" s="120" t="str">
        <f>_xll.BDP(C634,$D$11)</f>
        <v>USD</v>
      </c>
      <c r="E634" s="120" t="s">
        <v>355</v>
      </c>
      <c r="F634" s="121">
        <f>_xll.BDP(C634,$F$11)</f>
        <v>138.85</v>
      </c>
      <c r="G634" s="121">
        <f>_xll.BDP(C634,$G$11)</f>
        <v>138.85</v>
      </c>
      <c r="H634" s="122">
        <f t="shared" si="278"/>
        <v>0</v>
      </c>
      <c r="I634" s="123">
        <f t="shared" si="279"/>
        <v>0</v>
      </c>
      <c r="J634" s="124">
        <v>0</v>
      </c>
      <c r="K634" s="120" t="str">
        <f>CONCATENATE(D850,D634, " Curncy")</f>
        <v>EURUSD Curncy</v>
      </c>
      <c r="L634" s="120">
        <f>IF(D634 = D850,1,_xll.BDP(K634,$L$11))</f>
        <v>1</v>
      </c>
      <c r="M634" s="288">
        <f>IF(D634 = D850,1,_xll.BDP(K634,$M$11)*L634)</f>
        <v>1.1605000000000001</v>
      </c>
      <c r="N634" s="126">
        <f t="shared" si="280"/>
        <v>0</v>
      </c>
      <c r="O634" s="127">
        <f>N634 / AA773</f>
        <v>0</v>
      </c>
      <c r="P634" s="301">
        <f>N634 / AA850</f>
        <v>0</v>
      </c>
      <c r="Q634" s="128">
        <f t="shared" si="281"/>
        <v>0</v>
      </c>
      <c r="R634" s="129">
        <f>Q634 / AA773*100</f>
        <v>0</v>
      </c>
      <c r="S634" s="312">
        <f>Q634 / AA850*100</f>
        <v>0</v>
      </c>
      <c r="T634" s="129">
        <f t="shared" si="282"/>
        <v>0</v>
      </c>
      <c r="U634" s="312">
        <f t="shared" si="283"/>
        <v>0</v>
      </c>
      <c r="V634" s="120">
        <f t="shared" si="284"/>
        <v>1</v>
      </c>
      <c r="W634" s="120">
        <v>0</v>
      </c>
      <c r="X634" s="120">
        <v>1</v>
      </c>
      <c r="Y634" s="127">
        <f t="shared" si="285"/>
        <v>0</v>
      </c>
      <c r="Z634" s="127">
        <f t="shared" si="286"/>
        <v>0</v>
      </c>
      <c r="AA634" s="74"/>
      <c r="AB634" s="130">
        <f>_xll.BDH(C634,$AB$11,$D$1,$D$1)</f>
        <v>135.02000000000001</v>
      </c>
      <c r="AC634" s="130">
        <f t="shared" si="287"/>
        <v>3.8299999999999841</v>
      </c>
      <c r="AD634" s="177">
        <f t="shared" si="288"/>
        <v>2.8366167975114678</v>
      </c>
      <c r="AE634" s="132">
        <v>0</v>
      </c>
      <c r="AF634" s="133">
        <f>IF(D634 = D850,1,_xll.BDP(K634,$AF$11)*L634)</f>
        <v>1.1601999999999999</v>
      </c>
      <c r="AG634" s="134">
        <f>AC634*AE634*V634/AF634 / AI773</f>
        <v>0</v>
      </c>
      <c r="AH634" s="328">
        <f>AC634*AE634*V634/AF634 / AI850</f>
        <v>0</v>
      </c>
      <c r="AI634" s="77"/>
      <c r="AJ634" s="73"/>
      <c r="AK634" s="65"/>
    </row>
    <row r="635" spans="1:37" s="30" customFormat="1" ht="12" customHeight="1" x14ac:dyDescent="0.2">
      <c r="B635" s="120">
        <v>12339</v>
      </c>
      <c r="C635" s="120" t="s">
        <v>976</v>
      </c>
      <c r="D635" s="120" t="str">
        <f>_xll.BDP(C635,$D$11)</f>
        <v>USD</v>
      </c>
      <c r="E635" s="120" t="s">
        <v>1050</v>
      </c>
      <c r="F635" s="121">
        <f>_xll.BDP(C635,$F$11)</f>
        <v>50.79</v>
      </c>
      <c r="G635" s="121">
        <f>_xll.BDP(C635,$G$11)</f>
        <v>50.79</v>
      </c>
      <c r="H635" s="122">
        <f t="shared" si="278"/>
        <v>0</v>
      </c>
      <c r="I635" s="123">
        <f t="shared" si="279"/>
        <v>0</v>
      </c>
      <c r="J635" s="124">
        <v>0</v>
      </c>
      <c r="K635" s="120" t="str">
        <f>CONCATENATE(D850,D635, " Curncy")</f>
        <v>EURUSD Curncy</v>
      </c>
      <c r="L635" s="120">
        <f>IF(D635 = D850,1,_xll.BDP(K635,$L$11))</f>
        <v>1</v>
      </c>
      <c r="M635" s="288">
        <f>IF(D635 = D850,1,_xll.BDP(K635,$M$11)*L635)</f>
        <v>1.1605000000000001</v>
      </c>
      <c r="N635" s="126">
        <f t="shared" si="280"/>
        <v>0</v>
      </c>
      <c r="O635" s="127">
        <f>N635 / AA773</f>
        <v>0</v>
      </c>
      <c r="P635" s="301">
        <f>N635 / AA850</f>
        <v>0</v>
      </c>
      <c r="Q635" s="128">
        <f t="shared" si="281"/>
        <v>0</v>
      </c>
      <c r="R635" s="129">
        <f>Q635 / AA773*100</f>
        <v>0</v>
      </c>
      <c r="S635" s="312">
        <f>Q635 / AA850*100</f>
        <v>0</v>
      </c>
      <c r="T635" s="129">
        <f t="shared" si="282"/>
        <v>0</v>
      </c>
      <c r="U635" s="312">
        <f t="shared" si="283"/>
        <v>0</v>
      </c>
      <c r="V635" s="120">
        <f t="shared" si="284"/>
        <v>1</v>
      </c>
      <c r="W635" s="120">
        <v>0</v>
      </c>
      <c r="X635" s="120">
        <v>1</v>
      </c>
      <c r="Y635" s="127">
        <f t="shared" si="285"/>
        <v>0</v>
      </c>
      <c r="Z635" s="127">
        <f t="shared" si="286"/>
        <v>0</v>
      </c>
      <c r="AA635" s="74"/>
      <c r="AB635" s="130">
        <f>_xll.BDH(C635,$AB$11,$D$1,$D$1)</f>
        <v>50.11</v>
      </c>
      <c r="AC635" s="130">
        <f t="shared" si="287"/>
        <v>0.67999999999999972</v>
      </c>
      <c r="AD635" s="177">
        <f t="shared" si="288"/>
        <v>1.3570145679505083</v>
      </c>
      <c r="AE635" s="132">
        <v>0</v>
      </c>
      <c r="AF635" s="133">
        <f>IF(D635 = D850,1,_xll.BDP(K635,$AF$11)*L635)</f>
        <v>1.1601999999999999</v>
      </c>
      <c r="AG635" s="134">
        <f>AC635*AE635*V635/AF635 / AI773</f>
        <v>0</v>
      </c>
      <c r="AH635" s="328">
        <f>AC635*AE635*V635/AF635 / AI850</f>
        <v>0</v>
      </c>
      <c r="AI635" s="77"/>
      <c r="AJ635" s="73"/>
      <c r="AK635" s="65"/>
    </row>
    <row r="636" spans="1:37" s="30" customFormat="1" ht="12" customHeight="1" x14ac:dyDescent="0.2">
      <c r="B636" s="120">
        <v>24058</v>
      </c>
      <c r="C636" s="120" t="s">
        <v>973</v>
      </c>
      <c r="D636" s="120" t="str">
        <f>_xll.BDP(C636,$D$11)</f>
        <v>USD</v>
      </c>
      <c r="E636" s="120" t="s">
        <v>1047</v>
      </c>
      <c r="F636" s="121">
        <f>_xll.BDP(C636,$F$11)</f>
        <v>310.39999999999998</v>
      </c>
      <c r="G636" s="121">
        <f>_xll.BDP(C636,$G$11)</f>
        <v>310.39999999999998</v>
      </c>
      <c r="H636" s="122">
        <f t="shared" si="278"/>
        <v>0</v>
      </c>
      <c r="I636" s="123">
        <f t="shared" si="279"/>
        <v>0</v>
      </c>
      <c r="J636" s="124">
        <v>0</v>
      </c>
      <c r="K636" s="120" t="str">
        <f>CONCATENATE(D850,D636, " Curncy")</f>
        <v>EURUSD Curncy</v>
      </c>
      <c r="L636" s="120">
        <f>IF(D636 = D850,1,_xll.BDP(K636,$L$11))</f>
        <v>1</v>
      </c>
      <c r="M636" s="288">
        <f>IF(D636 = D850,1,_xll.BDP(K636,$M$11)*L636)</f>
        <v>1.1605000000000001</v>
      </c>
      <c r="N636" s="126">
        <f t="shared" si="280"/>
        <v>0</v>
      </c>
      <c r="O636" s="127">
        <f>N636 / AA773</f>
        <v>0</v>
      </c>
      <c r="P636" s="301">
        <f>N636 / AA850</f>
        <v>0</v>
      </c>
      <c r="Q636" s="128">
        <f t="shared" si="281"/>
        <v>0</v>
      </c>
      <c r="R636" s="129">
        <f>Q636 / AA773*100</f>
        <v>0</v>
      </c>
      <c r="S636" s="312">
        <f>Q636 / AA850*100</f>
        <v>0</v>
      </c>
      <c r="T636" s="129">
        <f t="shared" si="282"/>
        <v>0</v>
      </c>
      <c r="U636" s="312">
        <f t="shared" si="283"/>
        <v>0</v>
      </c>
      <c r="V636" s="120">
        <f t="shared" si="284"/>
        <v>1</v>
      </c>
      <c r="W636" s="120">
        <v>0</v>
      </c>
      <c r="X636" s="120">
        <v>1</v>
      </c>
      <c r="Y636" s="127">
        <f t="shared" si="285"/>
        <v>0</v>
      </c>
      <c r="Z636" s="127">
        <f t="shared" si="286"/>
        <v>0</v>
      </c>
      <c r="AA636" s="74"/>
      <c r="AB636" s="130">
        <f>_xll.BDH(C636,$AB$11,$D$1,$D$1)</f>
        <v>302.06</v>
      </c>
      <c r="AC636" s="130">
        <f t="shared" si="287"/>
        <v>8.339999999999975</v>
      </c>
      <c r="AD636" s="177">
        <f t="shared" si="288"/>
        <v>2.7610408528106913</v>
      </c>
      <c r="AE636" s="132">
        <v>0</v>
      </c>
      <c r="AF636" s="133">
        <f>IF(D636 = D850,1,_xll.BDP(K636,$AF$11)*L636)</f>
        <v>1.1601999999999999</v>
      </c>
      <c r="AG636" s="134">
        <f>AC636*AE636*V636/AF636 / AI773</f>
        <v>0</v>
      </c>
      <c r="AH636" s="328">
        <f>AC636*AE636*V636/AF636 / AI850</f>
        <v>0</v>
      </c>
      <c r="AI636" s="77"/>
      <c r="AJ636" s="73"/>
      <c r="AK636" s="65"/>
    </row>
    <row r="637" spans="1:37" s="30" customFormat="1" ht="12" customHeight="1" x14ac:dyDescent="0.2">
      <c r="B637" s="120">
        <v>20169</v>
      </c>
      <c r="C637" s="120" t="s">
        <v>974</v>
      </c>
      <c r="D637" s="120" t="str">
        <f>_xll.BDP(C637,$D$11)</f>
        <v>USD</v>
      </c>
      <c r="E637" s="120" t="s">
        <v>1048</v>
      </c>
      <c r="F637" s="121">
        <f>_xll.BDP(C637,$F$11)</f>
        <v>118.46</v>
      </c>
      <c r="G637" s="121">
        <f>_xll.BDP(C637,$G$11)</f>
        <v>118.46</v>
      </c>
      <c r="H637" s="122">
        <f t="shared" si="278"/>
        <v>0</v>
      </c>
      <c r="I637" s="123">
        <f t="shared" si="279"/>
        <v>0</v>
      </c>
      <c r="J637" s="124">
        <v>0</v>
      </c>
      <c r="K637" s="120" t="str">
        <f>CONCATENATE(D850,D637, " Curncy")</f>
        <v>EURUSD Curncy</v>
      </c>
      <c r="L637" s="120">
        <f>IF(D637 = D850,1,_xll.BDP(K637,$L$11))</f>
        <v>1</v>
      </c>
      <c r="M637" s="288">
        <f>IF(D637 = D850,1,_xll.BDP(K637,$M$11)*L637)</f>
        <v>1.1605000000000001</v>
      </c>
      <c r="N637" s="126">
        <f t="shared" si="280"/>
        <v>0</v>
      </c>
      <c r="O637" s="127">
        <f>N637 / AA773</f>
        <v>0</v>
      </c>
      <c r="P637" s="301">
        <f>N637 / AA850</f>
        <v>0</v>
      </c>
      <c r="Q637" s="128">
        <f t="shared" si="281"/>
        <v>0</v>
      </c>
      <c r="R637" s="129">
        <f>Q637 / AA773*100</f>
        <v>0</v>
      </c>
      <c r="S637" s="312">
        <f>Q637 / AA850*100</f>
        <v>0</v>
      </c>
      <c r="T637" s="129">
        <f t="shared" si="282"/>
        <v>0</v>
      </c>
      <c r="U637" s="312">
        <f t="shared" si="283"/>
        <v>0</v>
      </c>
      <c r="V637" s="120">
        <f t="shared" si="284"/>
        <v>1</v>
      </c>
      <c r="W637" s="120">
        <v>0</v>
      </c>
      <c r="X637" s="120">
        <v>1</v>
      </c>
      <c r="Y637" s="127">
        <f t="shared" si="285"/>
        <v>0</v>
      </c>
      <c r="Z637" s="127">
        <f t="shared" si="286"/>
        <v>0</v>
      </c>
      <c r="AA637" s="74"/>
      <c r="AB637" s="130">
        <f>_xll.BDH(C637,$AB$11,$D$1,$D$1)</f>
        <v>122.44</v>
      </c>
      <c r="AC637" s="130">
        <f t="shared" si="287"/>
        <v>-3.980000000000004</v>
      </c>
      <c r="AD637" s="177">
        <f t="shared" si="288"/>
        <v>-3.2505717085919672</v>
      </c>
      <c r="AE637" s="132">
        <v>0</v>
      </c>
      <c r="AF637" s="133">
        <f>IF(D637 = D850,1,_xll.BDP(K637,$AF$11)*L637)</f>
        <v>1.1601999999999999</v>
      </c>
      <c r="AG637" s="134">
        <f>AC637*AE637*V637/AF637 / AI773</f>
        <v>0</v>
      </c>
      <c r="AH637" s="328">
        <f>AC637*AE637*V637/AF637 / AI850</f>
        <v>0</v>
      </c>
      <c r="AI637" s="77"/>
      <c r="AJ637" s="73"/>
      <c r="AK637" s="65"/>
    </row>
    <row r="638" spans="1:37" s="30" customFormat="1" ht="12" customHeight="1" x14ac:dyDescent="0.2">
      <c r="B638" s="120">
        <v>22598</v>
      </c>
      <c r="C638" s="120" t="s">
        <v>975</v>
      </c>
      <c r="D638" s="120" t="str">
        <f>_xll.BDP(C638,$D$11)</f>
        <v>USD</v>
      </c>
      <c r="E638" s="120" t="s">
        <v>1049</v>
      </c>
      <c r="F638" s="121">
        <f>_xll.BDP(C638,$F$11)</f>
        <v>475.18</v>
      </c>
      <c r="G638" s="121">
        <f>_xll.BDP(C638,$G$11)</f>
        <v>475.18</v>
      </c>
      <c r="H638" s="122">
        <f t="shared" si="278"/>
        <v>0</v>
      </c>
      <c r="I638" s="123">
        <f t="shared" si="279"/>
        <v>0</v>
      </c>
      <c r="J638" s="124">
        <v>0</v>
      </c>
      <c r="K638" s="120" t="str">
        <f>CONCATENATE(D850,D638, " Curncy")</f>
        <v>EURUSD Curncy</v>
      </c>
      <c r="L638" s="120">
        <f>IF(D638 = D850,1,_xll.BDP(K638,$L$11))</f>
        <v>1</v>
      </c>
      <c r="M638" s="288">
        <f>IF(D638 = D850,1,_xll.BDP(K638,$M$11)*L638)</f>
        <v>1.1605000000000001</v>
      </c>
      <c r="N638" s="126">
        <f t="shared" si="280"/>
        <v>0</v>
      </c>
      <c r="O638" s="127">
        <f>N638 / AA773</f>
        <v>0</v>
      </c>
      <c r="P638" s="301">
        <f>N638 / AA850</f>
        <v>0</v>
      </c>
      <c r="Q638" s="128">
        <f t="shared" si="281"/>
        <v>0</v>
      </c>
      <c r="R638" s="129">
        <f>Q638 / AA773*100</f>
        <v>0</v>
      </c>
      <c r="S638" s="312">
        <f>Q638 / AA850*100</f>
        <v>0</v>
      </c>
      <c r="T638" s="129">
        <f t="shared" si="282"/>
        <v>0</v>
      </c>
      <c r="U638" s="312">
        <f t="shared" si="283"/>
        <v>0</v>
      </c>
      <c r="V638" s="120">
        <f t="shared" si="284"/>
        <v>1</v>
      </c>
      <c r="W638" s="120">
        <v>0</v>
      </c>
      <c r="X638" s="120">
        <v>1</v>
      </c>
      <c r="Y638" s="127">
        <f t="shared" si="285"/>
        <v>0</v>
      </c>
      <c r="Z638" s="127">
        <f t="shared" si="286"/>
        <v>0</v>
      </c>
      <c r="AA638" s="74"/>
      <c r="AB638" s="130">
        <f>_xll.BDH(C638,$AB$11,$D$1,$D$1)</f>
        <v>484.66</v>
      </c>
      <c r="AC638" s="130">
        <f t="shared" si="287"/>
        <v>-9.4800000000000182</v>
      </c>
      <c r="AD638" s="177">
        <f t="shared" si="288"/>
        <v>-1.9560103990426316</v>
      </c>
      <c r="AE638" s="132">
        <v>0</v>
      </c>
      <c r="AF638" s="133">
        <f>IF(D638 = D850,1,_xll.BDP(K638,$AF$11)*L638)</f>
        <v>1.1601999999999999</v>
      </c>
      <c r="AG638" s="134">
        <f>AC638*AE638*V638/AF638 / AI773</f>
        <v>0</v>
      </c>
      <c r="AH638" s="328">
        <f>AC638*AE638*V638/AF638 / AI850</f>
        <v>0</v>
      </c>
      <c r="AI638" s="77"/>
      <c r="AJ638" s="73"/>
      <c r="AK638" s="65"/>
    </row>
    <row r="639" spans="1:37" s="30" customFormat="1" ht="12" customHeight="1" x14ac:dyDescent="0.2">
      <c r="B639" s="120">
        <v>774</v>
      </c>
      <c r="C639" s="120" t="s">
        <v>972</v>
      </c>
      <c r="D639" s="120" t="str">
        <f>_xll.BDP(C639,$D$11)</f>
        <v>USD</v>
      </c>
      <c r="E639" s="120" t="s">
        <v>1046</v>
      </c>
      <c r="F639" s="121">
        <f>_xll.BDP(C639,$F$11)</f>
        <v>12.59</v>
      </c>
      <c r="G639" s="121">
        <f>_xll.BDP(C639,$G$11)</f>
        <v>12.59</v>
      </c>
      <c r="H639" s="122">
        <f t="shared" si="278"/>
        <v>0</v>
      </c>
      <c r="I639" s="123">
        <f t="shared" si="279"/>
        <v>0</v>
      </c>
      <c r="J639" s="124">
        <v>0</v>
      </c>
      <c r="K639" s="120" t="str">
        <f>CONCATENATE(D850,D639, " Curncy")</f>
        <v>EURUSD Curncy</v>
      </c>
      <c r="L639" s="120">
        <f>IF(D639 = D850,1,_xll.BDP(K639,$L$11))</f>
        <v>1</v>
      </c>
      <c r="M639" s="288">
        <f>IF(D639 = D850,1,_xll.BDP(K639,$M$11)*L639)</f>
        <v>1.1605000000000001</v>
      </c>
      <c r="N639" s="126">
        <f t="shared" si="280"/>
        <v>0</v>
      </c>
      <c r="O639" s="127">
        <f>N639 / AA773</f>
        <v>0</v>
      </c>
      <c r="P639" s="301">
        <f>N639 / AA850</f>
        <v>0</v>
      </c>
      <c r="Q639" s="128">
        <f t="shared" si="281"/>
        <v>0</v>
      </c>
      <c r="R639" s="129">
        <f>Q639 / AA773*100</f>
        <v>0</v>
      </c>
      <c r="S639" s="312">
        <f>Q639 / AA850*100</f>
        <v>0</v>
      </c>
      <c r="T639" s="129">
        <f t="shared" si="282"/>
        <v>0</v>
      </c>
      <c r="U639" s="312">
        <f t="shared" si="283"/>
        <v>0</v>
      </c>
      <c r="V639" s="120">
        <f t="shared" si="284"/>
        <v>1</v>
      </c>
      <c r="W639" s="120">
        <v>0</v>
      </c>
      <c r="X639" s="120">
        <v>1</v>
      </c>
      <c r="Y639" s="127">
        <f t="shared" si="285"/>
        <v>0</v>
      </c>
      <c r="Z639" s="127">
        <f t="shared" si="286"/>
        <v>0</v>
      </c>
      <c r="AA639" s="74"/>
      <c r="AB639" s="130">
        <f>_xll.BDH(C639,$AB$11,$D$1,$D$1)</f>
        <v>13.17</v>
      </c>
      <c r="AC639" s="130">
        <f t="shared" si="287"/>
        <v>-0.58000000000000007</v>
      </c>
      <c r="AD639" s="177">
        <f t="shared" si="288"/>
        <v>-4.4039483675018989</v>
      </c>
      <c r="AE639" s="132">
        <v>0</v>
      </c>
      <c r="AF639" s="133">
        <f>IF(D639 = D850,1,_xll.BDP(K639,$AF$11)*L639)</f>
        <v>1.1601999999999999</v>
      </c>
      <c r="AG639" s="134">
        <f>AC639*AE639*V639/AF639 / AI773</f>
        <v>0</v>
      </c>
      <c r="AH639" s="328">
        <f>AC639*AE639*V639/AF639 / AI850</f>
        <v>0</v>
      </c>
      <c r="AI639" s="77"/>
      <c r="AJ639" s="73"/>
      <c r="AK639" s="65"/>
    </row>
    <row r="640" spans="1:37" s="30" customFormat="1" ht="12" customHeight="1" x14ac:dyDescent="0.2">
      <c r="B640" s="120">
        <v>20173</v>
      </c>
      <c r="C640" s="120" t="s">
        <v>64</v>
      </c>
      <c r="D640" s="120" t="str">
        <f>_xll.BDP(C640,$D$11)</f>
        <v>USD</v>
      </c>
      <c r="E640" s="120" t="s">
        <v>331</v>
      </c>
      <c r="F640" s="121">
        <f>_xll.BDP(C640,$F$11)</f>
        <v>43.95</v>
      </c>
      <c r="G640" s="121">
        <f>_xll.BDP(C640,$G$11)</f>
        <v>43.95</v>
      </c>
      <c r="H640" s="122">
        <f t="shared" si="278"/>
        <v>0</v>
      </c>
      <c r="I640" s="123">
        <f t="shared" si="279"/>
        <v>0</v>
      </c>
      <c r="J640" s="124">
        <v>-172242</v>
      </c>
      <c r="K640" s="120" t="str">
        <f>CONCATENATE(D850,D640, " Curncy")</f>
        <v>EURUSD Curncy</v>
      </c>
      <c r="L640" s="120">
        <f>IF(D640 = D850,1,_xll.BDP(K640,$L$11))</f>
        <v>1</v>
      </c>
      <c r="M640" s="288">
        <f>IF(D640 = D850,1,_xll.BDP(K640,$M$11)*L640)</f>
        <v>1.1605000000000001</v>
      </c>
      <c r="N640" s="126">
        <f t="shared" si="280"/>
        <v>0</v>
      </c>
      <c r="O640" s="127">
        <f>N640 / AA773</f>
        <v>0</v>
      </c>
      <c r="P640" s="301">
        <f>N640 / AA850</f>
        <v>0</v>
      </c>
      <c r="Q640" s="128">
        <f t="shared" si="281"/>
        <v>-6523081.3442481691</v>
      </c>
      <c r="R640" s="129">
        <f>Q640 / AA773*100</f>
        <v>-3.4291276760213716</v>
      </c>
      <c r="S640" s="312">
        <f>Q640 / AA850*100</f>
        <v>-3.176516412826587</v>
      </c>
      <c r="T640" s="129">
        <f t="shared" si="282"/>
        <v>-3.4291276760213716</v>
      </c>
      <c r="U640" s="312">
        <f t="shared" si="283"/>
        <v>0</v>
      </c>
      <c r="V640" s="120">
        <f t="shared" si="284"/>
        <v>1</v>
      </c>
      <c r="W640" s="120">
        <v>0</v>
      </c>
      <c r="X640" s="120">
        <v>1</v>
      </c>
      <c r="Y640" s="127">
        <f t="shared" si="285"/>
        <v>0</v>
      </c>
      <c r="Z640" s="127">
        <f t="shared" si="286"/>
        <v>0</v>
      </c>
      <c r="AA640" s="74"/>
      <c r="AB640" s="130">
        <f>_xll.BDH(C640,$AB$11,$D$1,$D$1)</f>
        <v>42.64</v>
      </c>
      <c r="AC640" s="130">
        <f t="shared" si="287"/>
        <v>1.3100000000000023</v>
      </c>
      <c r="AD640" s="177">
        <f t="shared" si="288"/>
        <v>3.0722326454033824</v>
      </c>
      <c r="AE640" s="132">
        <v>-172242</v>
      </c>
      <c r="AF640" s="133">
        <f>IF(D640 = D850,1,_xll.BDP(K640,$AF$11)*L640)</f>
        <v>1.1601999999999999</v>
      </c>
      <c r="AG640" s="134">
        <f>AC640*AE640*V640/AF640 / AI773</f>
        <v>-1.0237694035174257E-3</v>
      </c>
      <c r="AH640" s="328">
        <f>AC640*AE640*V640/AF640 / AI850</f>
        <v>-9.4831689014515154E-4</v>
      </c>
      <c r="AI640" s="77"/>
      <c r="AJ640" s="73"/>
      <c r="AK640" s="65"/>
    </row>
    <row r="641" spans="1:37" s="30" customFormat="1" ht="12" customHeight="1" x14ac:dyDescent="0.2">
      <c r="B641" s="120">
        <v>19603</v>
      </c>
      <c r="C641" s="120" t="s">
        <v>977</v>
      </c>
      <c r="D641" s="120" t="str">
        <f>_xll.BDP(C641,$D$11)</f>
        <v>USD</v>
      </c>
      <c r="E641" s="120" t="s">
        <v>1051</v>
      </c>
      <c r="F641" s="121">
        <f>_xll.BDP(C641,$F$11)</f>
        <v>47.77</v>
      </c>
      <c r="G641" s="121">
        <f>_xll.BDP(C641,$G$11)</f>
        <v>47.77</v>
      </c>
      <c r="H641" s="122">
        <f t="shared" si="278"/>
        <v>0</v>
      </c>
      <c r="I641" s="123">
        <f t="shared" si="279"/>
        <v>0</v>
      </c>
      <c r="J641" s="124">
        <v>0</v>
      </c>
      <c r="K641" s="120" t="str">
        <f>CONCATENATE(D850,D641, " Curncy")</f>
        <v>EURUSD Curncy</v>
      </c>
      <c r="L641" s="120">
        <f>IF(D641 = D850,1,_xll.BDP(K641,$L$11))</f>
        <v>1</v>
      </c>
      <c r="M641" s="288">
        <f>IF(D641 = D850,1,_xll.BDP(K641,$M$11)*L641)</f>
        <v>1.1605000000000001</v>
      </c>
      <c r="N641" s="126">
        <f t="shared" si="280"/>
        <v>0</v>
      </c>
      <c r="O641" s="127">
        <f>N641 / AA773</f>
        <v>0</v>
      </c>
      <c r="P641" s="301">
        <f>N641 / AA850</f>
        <v>0</v>
      </c>
      <c r="Q641" s="128">
        <f t="shared" si="281"/>
        <v>0</v>
      </c>
      <c r="R641" s="129">
        <f>Q641 / AA773*100</f>
        <v>0</v>
      </c>
      <c r="S641" s="312">
        <f>Q641 / AA850*100</f>
        <v>0</v>
      </c>
      <c r="T641" s="129">
        <f t="shared" si="282"/>
        <v>0</v>
      </c>
      <c r="U641" s="312">
        <f t="shared" si="283"/>
        <v>0</v>
      </c>
      <c r="V641" s="120">
        <f t="shared" si="284"/>
        <v>1</v>
      </c>
      <c r="W641" s="120">
        <v>0</v>
      </c>
      <c r="X641" s="120">
        <v>1</v>
      </c>
      <c r="Y641" s="127">
        <f t="shared" si="285"/>
        <v>0</v>
      </c>
      <c r="Z641" s="127">
        <f t="shared" si="286"/>
        <v>0</v>
      </c>
      <c r="AA641" s="74"/>
      <c r="AB641" s="130">
        <f>_xll.BDH(C641,$AB$11,$D$1,$D$1)</f>
        <v>43.75</v>
      </c>
      <c r="AC641" s="130">
        <f t="shared" si="287"/>
        <v>4.0200000000000031</v>
      </c>
      <c r="AD641" s="177">
        <f t="shared" si="288"/>
        <v>9.1885714285714357</v>
      </c>
      <c r="AE641" s="132">
        <v>0</v>
      </c>
      <c r="AF641" s="133">
        <f>IF(D641 = D850,1,_xll.BDP(K641,$AF$11)*L641)</f>
        <v>1.1601999999999999</v>
      </c>
      <c r="AG641" s="134">
        <f>AC641*AE641*V641/AF641 / AI773</f>
        <v>0</v>
      </c>
      <c r="AH641" s="328">
        <f>AC641*AE641*V641/AF641 / AI850</f>
        <v>0</v>
      </c>
      <c r="AI641" s="77"/>
      <c r="AJ641" s="73"/>
      <c r="AK641" s="65"/>
    </row>
    <row r="642" spans="1:37" s="30" customFormat="1" ht="12" customHeight="1" x14ac:dyDescent="0.2">
      <c r="B642" s="120">
        <v>2979</v>
      </c>
      <c r="C642" s="120" t="s">
        <v>978</v>
      </c>
      <c r="D642" s="120" t="str">
        <f>_xll.BDP(C642,$D$11)</f>
        <v>USD</v>
      </c>
      <c r="E642" s="120" t="s">
        <v>1052</v>
      </c>
      <c r="F642" s="121">
        <f>_xll.BDP(C642,$F$11)</f>
        <v>71.239999999999995</v>
      </c>
      <c r="G642" s="121">
        <f>_xll.BDP(C642,$G$11)</f>
        <v>71.239999999999995</v>
      </c>
      <c r="H642" s="122">
        <f t="shared" si="278"/>
        <v>0</v>
      </c>
      <c r="I642" s="123">
        <f t="shared" si="279"/>
        <v>0</v>
      </c>
      <c r="J642" s="124">
        <v>0</v>
      </c>
      <c r="K642" s="120" t="str">
        <f>CONCATENATE(D850,D642, " Curncy")</f>
        <v>EURUSD Curncy</v>
      </c>
      <c r="L642" s="120">
        <f>IF(D642 = D850,1,_xll.BDP(K642,$L$11))</f>
        <v>1</v>
      </c>
      <c r="M642" s="288">
        <f>IF(D642 = D850,1,_xll.BDP(K642,$M$11)*L642)</f>
        <v>1.1605000000000001</v>
      </c>
      <c r="N642" s="126">
        <f t="shared" si="280"/>
        <v>0</v>
      </c>
      <c r="O642" s="127">
        <f>N642 / AA773</f>
        <v>0</v>
      </c>
      <c r="P642" s="301">
        <f>N642 / AA850</f>
        <v>0</v>
      </c>
      <c r="Q642" s="128">
        <f t="shared" si="281"/>
        <v>0</v>
      </c>
      <c r="R642" s="129">
        <f>Q642 / AA773*100</f>
        <v>0</v>
      </c>
      <c r="S642" s="312">
        <f>Q642 / AA850*100</f>
        <v>0</v>
      </c>
      <c r="T642" s="129">
        <f t="shared" si="282"/>
        <v>0</v>
      </c>
      <c r="U642" s="312">
        <f t="shared" si="283"/>
        <v>0</v>
      </c>
      <c r="V642" s="120">
        <f t="shared" si="284"/>
        <v>1</v>
      </c>
      <c r="W642" s="120">
        <v>0</v>
      </c>
      <c r="X642" s="120">
        <v>1</v>
      </c>
      <c r="Y642" s="127">
        <f t="shared" si="285"/>
        <v>0</v>
      </c>
      <c r="Z642" s="127">
        <f t="shared" si="286"/>
        <v>0</v>
      </c>
      <c r="AA642" s="74"/>
      <c r="AB642" s="130">
        <f>_xll.BDH(C642,$AB$11,$D$1,$D$1)</f>
        <v>69.16</v>
      </c>
      <c r="AC642" s="130">
        <f t="shared" si="287"/>
        <v>2.0799999999999983</v>
      </c>
      <c r="AD642" s="177">
        <f t="shared" si="288"/>
        <v>3.0075187969924788</v>
      </c>
      <c r="AE642" s="132">
        <v>0</v>
      </c>
      <c r="AF642" s="133">
        <f>IF(D642 = D850,1,_xll.BDP(K642,$AF$11)*L642)</f>
        <v>1.1601999999999999</v>
      </c>
      <c r="AG642" s="134">
        <f>AC642*AE642*V642/AF642 / AI773</f>
        <v>0</v>
      </c>
      <c r="AH642" s="328">
        <f>AC642*AE642*V642/AF642 / AI850</f>
        <v>0</v>
      </c>
      <c r="AI642" s="77"/>
      <c r="AJ642" s="73"/>
      <c r="AK642" s="65"/>
    </row>
    <row r="643" spans="1:37" s="30" customFormat="1" ht="12" customHeight="1" x14ac:dyDescent="0.2">
      <c r="B643" s="120">
        <v>949</v>
      </c>
      <c r="C643" s="120" t="s">
        <v>979</v>
      </c>
      <c r="D643" s="120" t="str">
        <f>_xll.BDP(C643,$D$11)</f>
        <v>USD</v>
      </c>
      <c r="E643" s="120" t="s">
        <v>1053</v>
      </c>
      <c r="F643" s="121">
        <f>_xll.BDP(C643,$F$11)</f>
        <v>44.9</v>
      </c>
      <c r="G643" s="121">
        <f>_xll.BDP(C643,$G$11)</f>
        <v>44.9</v>
      </c>
      <c r="H643" s="122">
        <f t="shared" si="278"/>
        <v>0</v>
      </c>
      <c r="I643" s="123">
        <f t="shared" si="279"/>
        <v>0</v>
      </c>
      <c r="J643" s="124">
        <v>0</v>
      </c>
      <c r="K643" s="120" t="str">
        <f>CONCATENATE(D850,D643, " Curncy")</f>
        <v>EURUSD Curncy</v>
      </c>
      <c r="L643" s="120">
        <f>IF(D643 = D850,1,_xll.BDP(K643,$L$11))</f>
        <v>1</v>
      </c>
      <c r="M643" s="288">
        <f>IF(D643 = D850,1,_xll.BDP(K643,$M$11)*L643)</f>
        <v>1.1605000000000001</v>
      </c>
      <c r="N643" s="126">
        <f t="shared" si="280"/>
        <v>0</v>
      </c>
      <c r="O643" s="127">
        <f>N643 / AA773</f>
        <v>0</v>
      </c>
      <c r="P643" s="301">
        <f>N643 / AA850</f>
        <v>0</v>
      </c>
      <c r="Q643" s="128">
        <f t="shared" si="281"/>
        <v>0</v>
      </c>
      <c r="R643" s="129">
        <f>Q643 / AA773*100</f>
        <v>0</v>
      </c>
      <c r="S643" s="312">
        <f>Q643 / AA850*100</f>
        <v>0</v>
      </c>
      <c r="T643" s="129">
        <f t="shared" si="282"/>
        <v>0</v>
      </c>
      <c r="U643" s="312">
        <f t="shared" si="283"/>
        <v>0</v>
      </c>
      <c r="V643" s="120">
        <f t="shared" si="284"/>
        <v>1</v>
      </c>
      <c r="W643" s="120">
        <v>0</v>
      </c>
      <c r="X643" s="120">
        <v>1</v>
      </c>
      <c r="Y643" s="127">
        <f t="shared" si="285"/>
        <v>0</v>
      </c>
      <c r="Z643" s="127">
        <f t="shared" si="286"/>
        <v>0</v>
      </c>
      <c r="AA643" s="74"/>
      <c r="AB643" s="130">
        <f>_xll.BDH(C643,$AB$11,$D$1,$D$1)</f>
        <v>44.93</v>
      </c>
      <c r="AC643" s="130">
        <f t="shared" si="287"/>
        <v>-3.0000000000001137E-2</v>
      </c>
      <c r="AD643" s="177">
        <f t="shared" si="288"/>
        <v>-6.6770531938573643E-2</v>
      </c>
      <c r="AE643" s="132">
        <v>0</v>
      </c>
      <c r="AF643" s="133">
        <f>IF(D643 = D850,1,_xll.BDP(K643,$AF$11)*L643)</f>
        <v>1.1601999999999999</v>
      </c>
      <c r="AG643" s="134">
        <f>AC643*AE643*V643/AF643 / AI773</f>
        <v>0</v>
      </c>
      <c r="AH643" s="328">
        <f>AC643*AE643*V643/AF643 / AI850</f>
        <v>0</v>
      </c>
      <c r="AI643" s="77"/>
      <c r="AJ643" s="73"/>
      <c r="AK643" s="65"/>
    </row>
    <row r="644" spans="1:37" s="30" customFormat="1" ht="12" customHeight="1" x14ac:dyDescent="0.2">
      <c r="A644" s="212"/>
      <c r="B644" s="212">
        <v>18715</v>
      </c>
      <c r="C644" s="212" t="s">
        <v>1550</v>
      </c>
      <c r="D644" s="212" t="str">
        <f>_xll.BDP(C644,$D$11)</f>
        <v>USD</v>
      </c>
      <c r="E644" s="212" t="s">
        <v>1551</v>
      </c>
      <c r="F644" s="214">
        <f>_xll.BDP(C644,$F$11)</f>
        <v>36.99</v>
      </c>
      <c r="G644" s="214">
        <f>_xll.BDP(C644,$G$11)</f>
        <v>36.99</v>
      </c>
      <c r="H644" s="215">
        <f>IF(OR(OR(G644="#N/A N/A",G644="#N/A Real Time"),OR(F644="#N/A N/A",F644="#N/A Real Time")),0,  G644 - F644)</f>
        <v>0</v>
      </c>
      <c r="I644" s="216">
        <f>IF(OR(F644=0,F644="#N/A N/A"),0,H644 / F644*100)</f>
        <v>0</v>
      </c>
      <c r="J644" s="217">
        <v>90000</v>
      </c>
      <c r="K644" s="212" t="str">
        <f>CONCATENATE(D850,D644, " Curncy")</f>
        <v>EURUSD Curncy</v>
      </c>
      <c r="L644" s="212">
        <f>IF(D644 = D850,1,_xll.BDP(K644,$L$11))</f>
        <v>1</v>
      </c>
      <c r="M644" s="291">
        <f>IF(D644 = D850,1,_xll.BDP(K644,$M$11)*L644)</f>
        <v>1.1605000000000001</v>
      </c>
      <c r="N644" s="218">
        <f>H644*J644*V644/M644</f>
        <v>0</v>
      </c>
      <c r="O644" s="219">
        <f>N644 / AA773</f>
        <v>0</v>
      </c>
      <c r="P644" s="304">
        <f>N644 / AA850</f>
        <v>0</v>
      </c>
      <c r="Q644" s="220">
        <f>IF(J644=0,0,G644*J644*V644/M644)</f>
        <v>2868677.2942697112</v>
      </c>
      <c r="R644" s="221">
        <f>Q644 / AA773*100</f>
        <v>1.5080389442066908</v>
      </c>
      <c r="S644" s="314">
        <f>Q644 / AA850*100</f>
        <v>1.3969472443242958</v>
      </c>
      <c r="T644" s="221">
        <f>IF(S644&lt;0,R644,0)</f>
        <v>0</v>
      </c>
      <c r="U644" s="314">
        <f>IF(S644&gt;0,R644,0)</f>
        <v>1.5080389442066908</v>
      </c>
      <c r="V644" s="212">
        <f>IF(EXACT(D644,UPPER(D644)),1,0.01)/X644</f>
        <v>1</v>
      </c>
      <c r="W644" s="212">
        <v>0</v>
      </c>
      <c r="X644" s="212">
        <v>1</v>
      </c>
      <c r="Y644" s="219">
        <f>IF(AND(S644&lt;0,O644&gt;0),O644,0)</f>
        <v>0</v>
      </c>
      <c r="Z644" s="219">
        <f>IF(AND(S644&gt;0,O644&gt;0),O644,0)</f>
        <v>0</v>
      </c>
      <c r="AA644" s="222"/>
      <c r="AB644" s="223">
        <f>_xll.BDH(C644,$AB$11,$D$1,$D$1)</f>
        <v>35.04</v>
      </c>
      <c r="AC644" s="223">
        <f>IF(OR(OR(F644="#N/A N/A",F644="#N/A Real Time"),OR(AB644="#N/A N/A",AB644="#N/A Real Time")),0,  F644 - AB644)</f>
        <v>1.9500000000000028</v>
      </c>
      <c r="AD644" s="224">
        <f>IF(OR(AB644=0,AB644="#N/A N/A"),0,AC644 / AB644*100)</f>
        <v>5.5650684931506937</v>
      </c>
      <c r="AE644" s="225">
        <v>90000</v>
      </c>
      <c r="AF644" s="226">
        <f>IF(D644 = D850,1,_xll.BDP(K644,$AF$11)*L644)</f>
        <v>1.1601999999999999</v>
      </c>
      <c r="AG644" s="227">
        <f>AC644*AE644*V644/AF644 / AI773</f>
        <v>7.9628569069609308E-4</v>
      </c>
      <c r="AH644" s="330">
        <f>AC644*AE644*V644/AF644 / AI850</f>
        <v>7.3759888435184101E-4</v>
      </c>
      <c r="AI644" s="228"/>
      <c r="AJ644" s="73"/>
      <c r="AK644" s="65"/>
    </row>
    <row r="645" spans="1:37" s="30" customFormat="1" ht="12" customHeight="1" x14ac:dyDescent="0.2">
      <c r="B645" s="120">
        <v>23421</v>
      </c>
      <c r="C645" s="120" t="s">
        <v>353</v>
      </c>
      <c r="D645" s="120" t="str">
        <f>_xll.BDP(C645,$D$11)</f>
        <v>USD</v>
      </c>
      <c r="E645" s="120" t="s">
        <v>354</v>
      </c>
      <c r="F645" s="121">
        <f>_xll.BDP(C645,$F$11)</f>
        <v>12.36</v>
      </c>
      <c r="G645" s="121">
        <f>_xll.BDP(C645,$G$11)</f>
        <v>12.36</v>
      </c>
      <c r="H645" s="122">
        <f t="shared" si="278"/>
        <v>0</v>
      </c>
      <c r="I645" s="123">
        <f t="shared" si="279"/>
        <v>0</v>
      </c>
      <c r="J645" s="124">
        <v>-466054</v>
      </c>
      <c r="K645" s="120" t="str">
        <f>CONCATENATE(D850,D645, " Curncy")</f>
        <v>EURUSD Curncy</v>
      </c>
      <c r="L645" s="120">
        <f>IF(D645 = D850,1,_xll.BDP(K645,$L$11))</f>
        <v>1</v>
      </c>
      <c r="M645" s="288">
        <f>IF(D645 = D850,1,_xll.BDP(K645,$M$11)*L645)</f>
        <v>1.1605000000000001</v>
      </c>
      <c r="N645" s="126">
        <f t="shared" si="280"/>
        <v>0</v>
      </c>
      <c r="O645" s="127">
        <f>N645 / AA773</f>
        <v>0</v>
      </c>
      <c r="P645" s="301">
        <f>N645 / AA850</f>
        <v>0</v>
      </c>
      <c r="Q645" s="128">
        <f t="shared" si="281"/>
        <v>-4963746.1783713913</v>
      </c>
      <c r="R645" s="129">
        <f>Q645 / AA773*100</f>
        <v>-2.6093986106746119</v>
      </c>
      <c r="S645" s="312">
        <f>Q645 / AA850*100</f>
        <v>-2.4171737822348556</v>
      </c>
      <c r="T645" s="129">
        <f t="shared" si="282"/>
        <v>-2.6093986106746119</v>
      </c>
      <c r="U645" s="312">
        <f t="shared" si="283"/>
        <v>0</v>
      </c>
      <c r="V645" s="120">
        <f t="shared" si="284"/>
        <v>1</v>
      </c>
      <c r="W645" s="120">
        <v>0</v>
      </c>
      <c r="X645" s="120">
        <v>1</v>
      </c>
      <c r="Y645" s="127">
        <f t="shared" si="285"/>
        <v>0</v>
      </c>
      <c r="Z645" s="127">
        <f t="shared" si="286"/>
        <v>0</v>
      </c>
      <c r="AA645" s="74"/>
      <c r="AB645" s="130">
        <f>_xll.BDH(C645,$AB$11,$D$1,$D$1)</f>
        <v>11.73</v>
      </c>
      <c r="AC645" s="130">
        <f t="shared" si="287"/>
        <v>0.62999999999999901</v>
      </c>
      <c r="AD645" s="177">
        <f t="shared" si="288"/>
        <v>5.3708439897698117</v>
      </c>
      <c r="AE645" s="132">
        <v>-366754</v>
      </c>
      <c r="AF645" s="133">
        <f>IF(D645 = D850,1,_xll.BDP(K645,$AF$11)*L645)</f>
        <v>1.1601999999999999</v>
      </c>
      <c r="AG645" s="134">
        <f>AC645*AE645*V645/AF645 / AI773</f>
        <v>-1.0483521720199376E-3</v>
      </c>
      <c r="AH645" s="328">
        <f>AC645*AE645*V645/AF645 / AI850</f>
        <v>-9.7108789160052305E-4</v>
      </c>
      <c r="AI645" s="77"/>
      <c r="AJ645" s="73"/>
      <c r="AK645" s="65"/>
    </row>
    <row r="646" spans="1:37" s="30" customFormat="1" ht="12" customHeight="1" x14ac:dyDescent="0.2">
      <c r="B646" s="120">
        <v>24308</v>
      </c>
      <c r="C646" s="120" t="s">
        <v>63</v>
      </c>
      <c r="D646" s="120" t="str">
        <f>_xll.BDP(C646,$D$11)</f>
        <v>USD</v>
      </c>
      <c r="E646" s="120" t="s">
        <v>330</v>
      </c>
      <c r="F646" s="121">
        <f>_xll.BDP(C646,$F$11)</f>
        <v>456.71</v>
      </c>
      <c r="G646" s="121">
        <f>_xll.BDP(C646,$G$11)</f>
        <v>456.71</v>
      </c>
      <c r="H646" s="122">
        <f t="shared" ref="H646:H680" si="289">IF(OR(OR(G646="#N/A N/A",G646="#N/A Real Time"),OR(F646="#N/A N/A",F646="#N/A Real Time")),0,  G646 - F646)</f>
        <v>0</v>
      </c>
      <c r="I646" s="123">
        <f t="shared" ref="I646:I680" si="290">IF(OR(F646=0,F646="#N/A N/A"),0,H646 / F646*100)</f>
        <v>0</v>
      </c>
      <c r="J646" s="124">
        <v>-17800</v>
      </c>
      <c r="K646" s="120" t="str">
        <f>CONCATENATE(D850,D646, " Curncy")</f>
        <v>EURUSD Curncy</v>
      </c>
      <c r="L646" s="120">
        <f>IF(D646 = D850,1,_xll.BDP(K646,$L$11))</f>
        <v>1</v>
      </c>
      <c r="M646" s="288">
        <f>IF(D646 = D850,1,_xll.BDP(K646,$M$11)*L646)</f>
        <v>1.1605000000000001</v>
      </c>
      <c r="N646" s="126">
        <f t="shared" ref="N646:N680" si="291">H646*J646*V646/M646</f>
        <v>0</v>
      </c>
      <c r="O646" s="127">
        <f>N646 / AA773</f>
        <v>0</v>
      </c>
      <c r="P646" s="301">
        <f>N646 / AA850</f>
        <v>0</v>
      </c>
      <c r="Q646" s="128">
        <f t="shared" ref="Q646:Q680" si="292">IF(J646=0,0,G646*J646*V646/M646)</f>
        <v>-7005116.760017233</v>
      </c>
      <c r="R646" s="129">
        <f>Q646 / AA773*100</f>
        <v>-3.6825295420725572</v>
      </c>
      <c r="S646" s="312">
        <f>Q646 / AA850*100</f>
        <v>-3.4112510924890254</v>
      </c>
      <c r="T646" s="129">
        <f t="shared" ref="T646:T680" si="293">IF(S646&lt;0,R646,0)</f>
        <v>-3.6825295420725572</v>
      </c>
      <c r="U646" s="312">
        <f t="shared" ref="U646:U680" si="294">IF(S646&gt;0,R646,0)</f>
        <v>0</v>
      </c>
      <c r="V646" s="120">
        <f t="shared" ref="V646:V680" si="295">IF(EXACT(D646,UPPER(D646)),1,0.01)/X646</f>
        <v>1</v>
      </c>
      <c r="W646" s="120">
        <v>0</v>
      </c>
      <c r="X646" s="120">
        <v>1</v>
      </c>
      <c r="Y646" s="127">
        <f t="shared" ref="Y646:Y680" si="296">IF(AND(S646&lt;0,O646&gt;0),O646,0)</f>
        <v>0</v>
      </c>
      <c r="Z646" s="127">
        <f t="shared" ref="Z646:Z680" si="297">IF(AND(S646&gt;0,O646&gt;0),O646,0)</f>
        <v>0</v>
      </c>
      <c r="AA646" s="74"/>
      <c r="AB646" s="130">
        <f>_xll.BDH(C646,$AB$11,$D$1,$D$1)</f>
        <v>430.45</v>
      </c>
      <c r="AC646" s="130">
        <f t="shared" ref="AC646:AC680" si="298">IF(OR(OR(F646="#N/A N/A",F646="#N/A Real Time"),OR(AB646="#N/A N/A",AB646="#N/A Real Time")),0,  F646 - AB646)</f>
        <v>26.259999999999991</v>
      </c>
      <c r="AD646" s="177">
        <f t="shared" ref="AD646:AD680" si="299">IF(OR(AB646=0,AB646="#N/A N/A"),0,AC646 / AB646*100)</f>
        <v>6.1005924032988714</v>
      </c>
      <c r="AE646" s="132">
        <v>-17800</v>
      </c>
      <c r="AF646" s="133">
        <f>IF(D646 = D850,1,_xll.BDP(K646,$AF$11)*L646)</f>
        <v>1.1601999999999999</v>
      </c>
      <c r="AG646" s="134">
        <f>AC646*AE646*V646/AF646 / AI773</f>
        <v>-2.1208332070124943E-3</v>
      </c>
      <c r="AH646" s="328">
        <f>AC646*AE646*V646/AF646 / AI850</f>
        <v>-1.9645263322781293E-3</v>
      </c>
      <c r="AI646" s="77"/>
      <c r="AJ646" s="73"/>
      <c r="AK646" s="65"/>
    </row>
    <row r="647" spans="1:37" s="30" customFormat="1" ht="12" customHeight="1" x14ac:dyDescent="0.2">
      <c r="B647" s="120">
        <v>18473</v>
      </c>
      <c r="C647" s="120" t="s">
        <v>981</v>
      </c>
      <c r="D647" s="120" t="str">
        <f>_xll.BDP(C647,$D$11)</f>
        <v>USD</v>
      </c>
      <c r="E647" s="120" t="s">
        <v>1055</v>
      </c>
      <c r="F647" s="121">
        <f>_xll.BDP(C647,$F$11)</f>
        <v>19.57</v>
      </c>
      <c r="G647" s="121">
        <f>_xll.BDP(C647,$G$11)</f>
        <v>19.57</v>
      </c>
      <c r="H647" s="122">
        <f t="shared" si="289"/>
        <v>0</v>
      </c>
      <c r="I647" s="123">
        <f t="shared" si="290"/>
        <v>0</v>
      </c>
      <c r="J647" s="124">
        <v>0</v>
      </c>
      <c r="K647" s="120" t="str">
        <f>CONCATENATE(D850,D647, " Curncy")</f>
        <v>EURUSD Curncy</v>
      </c>
      <c r="L647" s="120">
        <f>IF(D647 = D850,1,_xll.BDP(K647,$L$11))</f>
        <v>1</v>
      </c>
      <c r="M647" s="288">
        <f>IF(D647 = D850,1,_xll.BDP(K647,$M$11)*L647)</f>
        <v>1.1605000000000001</v>
      </c>
      <c r="N647" s="126">
        <f t="shared" si="291"/>
        <v>0</v>
      </c>
      <c r="O647" s="127">
        <f>N647 / AA773</f>
        <v>0</v>
      </c>
      <c r="P647" s="301">
        <f>N647 / AA850</f>
        <v>0</v>
      </c>
      <c r="Q647" s="128">
        <f t="shared" si="292"/>
        <v>0</v>
      </c>
      <c r="R647" s="129">
        <f>Q647 / AA773*100</f>
        <v>0</v>
      </c>
      <c r="S647" s="312">
        <f>Q647 / AA850*100</f>
        <v>0</v>
      </c>
      <c r="T647" s="129">
        <f t="shared" si="293"/>
        <v>0</v>
      </c>
      <c r="U647" s="312">
        <f t="shared" si="294"/>
        <v>0</v>
      </c>
      <c r="V647" s="120">
        <f t="shared" si="295"/>
        <v>1</v>
      </c>
      <c r="W647" s="120">
        <v>0</v>
      </c>
      <c r="X647" s="120">
        <v>1</v>
      </c>
      <c r="Y647" s="127">
        <f t="shared" si="296"/>
        <v>0</v>
      </c>
      <c r="Z647" s="127">
        <f t="shared" si="297"/>
        <v>0</v>
      </c>
      <c r="AA647" s="74"/>
      <c r="AB647" s="130">
        <f>_xll.BDH(C647,$AB$11,$D$1,$D$1)</f>
        <v>19.510000000000002</v>
      </c>
      <c r="AC647" s="130">
        <f t="shared" si="298"/>
        <v>5.9999999999998721E-2</v>
      </c>
      <c r="AD647" s="177">
        <f t="shared" si="299"/>
        <v>0.30753459764222818</v>
      </c>
      <c r="AE647" s="132">
        <v>0</v>
      </c>
      <c r="AF647" s="133">
        <f>IF(D647 = D850,1,_xll.BDP(K647,$AF$11)*L647)</f>
        <v>1.1601999999999999</v>
      </c>
      <c r="AG647" s="134">
        <f>AC647*AE647*V647/AF647 / AI773</f>
        <v>0</v>
      </c>
      <c r="AH647" s="328">
        <f>AC647*AE647*V647/AF647 / AI850</f>
        <v>0</v>
      </c>
      <c r="AI647" s="77"/>
      <c r="AJ647" s="73"/>
      <c r="AK647" s="65"/>
    </row>
    <row r="648" spans="1:37" s="30" customFormat="1" ht="12" customHeight="1" x14ac:dyDescent="0.2">
      <c r="B648" s="120">
        <v>2358</v>
      </c>
      <c r="C648" s="120" t="s">
        <v>62</v>
      </c>
      <c r="D648" s="120" t="str">
        <f>_xll.BDP(C648,$D$11)</f>
        <v>USD</v>
      </c>
      <c r="E648" s="120" t="s">
        <v>352</v>
      </c>
      <c r="F648" s="121">
        <f>_xll.BDP(C648,$F$11)</f>
        <v>58.48</v>
      </c>
      <c r="G648" s="121">
        <f>_xll.BDP(C648,$G$11)</f>
        <v>58.48</v>
      </c>
      <c r="H648" s="122">
        <f t="shared" si="289"/>
        <v>0</v>
      </c>
      <c r="I648" s="123">
        <f t="shared" si="290"/>
        <v>0</v>
      </c>
      <c r="J648" s="124">
        <v>0</v>
      </c>
      <c r="K648" s="120" t="str">
        <f>CONCATENATE(D850,D648, " Curncy")</f>
        <v>EURUSD Curncy</v>
      </c>
      <c r="L648" s="120">
        <f>IF(D648 = D850,1,_xll.BDP(K648,$L$11))</f>
        <v>1</v>
      </c>
      <c r="M648" s="288">
        <f>IF(D648 = D850,1,_xll.BDP(K648,$M$11)*L648)</f>
        <v>1.1605000000000001</v>
      </c>
      <c r="N648" s="126">
        <f t="shared" si="291"/>
        <v>0</v>
      </c>
      <c r="O648" s="127">
        <f>N648 / AA773</f>
        <v>0</v>
      </c>
      <c r="P648" s="301">
        <f>N648 / AA850</f>
        <v>0</v>
      </c>
      <c r="Q648" s="128">
        <f t="shared" si="292"/>
        <v>0</v>
      </c>
      <c r="R648" s="129">
        <f>Q648 / AA773*100</f>
        <v>0</v>
      </c>
      <c r="S648" s="312">
        <f>Q648 / AA850*100</f>
        <v>0</v>
      </c>
      <c r="T648" s="129">
        <f t="shared" si="293"/>
        <v>0</v>
      </c>
      <c r="U648" s="312">
        <f t="shared" si="294"/>
        <v>0</v>
      </c>
      <c r="V648" s="120">
        <f t="shared" si="295"/>
        <v>1</v>
      </c>
      <c r="W648" s="120">
        <v>0</v>
      </c>
      <c r="X648" s="120">
        <v>1</v>
      </c>
      <c r="Y648" s="127">
        <f t="shared" si="296"/>
        <v>0</v>
      </c>
      <c r="Z648" s="127">
        <f t="shared" si="297"/>
        <v>0</v>
      </c>
      <c r="AA648" s="74"/>
      <c r="AB648" s="130">
        <f>_xll.BDH(C648,$AB$11,$D$1,$D$1)</f>
        <v>54.22</v>
      </c>
      <c r="AC648" s="130">
        <f t="shared" si="298"/>
        <v>4.259999999999998</v>
      </c>
      <c r="AD648" s="177">
        <f t="shared" si="299"/>
        <v>7.856879380302467</v>
      </c>
      <c r="AE648" s="132">
        <v>0</v>
      </c>
      <c r="AF648" s="133">
        <f>IF(D648 = D850,1,_xll.BDP(K648,$AF$11)*L648)</f>
        <v>1.1601999999999999</v>
      </c>
      <c r="AG648" s="134">
        <f>AC648*AE648*V648/AF648 / AI773</f>
        <v>0</v>
      </c>
      <c r="AH648" s="328">
        <f>AC648*AE648*V648/AF648 / AI850</f>
        <v>0</v>
      </c>
      <c r="AI648" s="77"/>
      <c r="AJ648" s="73"/>
      <c r="AK648" s="65"/>
    </row>
    <row r="649" spans="1:37" s="30" customFormat="1" ht="12" customHeight="1" x14ac:dyDescent="0.2">
      <c r="B649" s="120">
        <v>21137</v>
      </c>
      <c r="C649" s="120" t="s">
        <v>982</v>
      </c>
      <c r="D649" s="120" t="str">
        <f>_xll.BDP(C649,$D$11)</f>
        <v>USD</v>
      </c>
      <c r="E649" s="120" t="s">
        <v>1056</v>
      </c>
      <c r="F649" s="121">
        <f>_xll.BDP(C649,$F$11)</f>
        <v>4.68</v>
      </c>
      <c r="G649" s="121">
        <f>_xll.BDP(C649,$G$11)</f>
        <v>4.68</v>
      </c>
      <c r="H649" s="122">
        <f t="shared" si="289"/>
        <v>0</v>
      </c>
      <c r="I649" s="123">
        <f t="shared" si="290"/>
        <v>0</v>
      </c>
      <c r="J649" s="124">
        <v>0</v>
      </c>
      <c r="K649" s="120" t="str">
        <f>CONCATENATE(D850,D649, " Curncy")</f>
        <v>EURUSD Curncy</v>
      </c>
      <c r="L649" s="120">
        <f>IF(D649 = D850,1,_xll.BDP(K649,$L$11))</f>
        <v>1</v>
      </c>
      <c r="M649" s="288">
        <f>IF(D649 = D850,1,_xll.BDP(K649,$M$11)*L649)</f>
        <v>1.1605000000000001</v>
      </c>
      <c r="N649" s="126">
        <f t="shared" si="291"/>
        <v>0</v>
      </c>
      <c r="O649" s="127">
        <f>N649 / AA773</f>
        <v>0</v>
      </c>
      <c r="P649" s="301">
        <f>N649 / AA850</f>
        <v>0</v>
      </c>
      <c r="Q649" s="128">
        <f t="shared" si="292"/>
        <v>0</v>
      </c>
      <c r="R649" s="129">
        <f>Q649 / AA773*100</f>
        <v>0</v>
      </c>
      <c r="S649" s="312">
        <f>Q649 / AA850*100</f>
        <v>0</v>
      </c>
      <c r="T649" s="129">
        <f t="shared" si="293"/>
        <v>0</v>
      </c>
      <c r="U649" s="312">
        <f t="shared" si="294"/>
        <v>0</v>
      </c>
      <c r="V649" s="120">
        <f t="shared" si="295"/>
        <v>1</v>
      </c>
      <c r="W649" s="120">
        <v>0</v>
      </c>
      <c r="X649" s="120">
        <v>1</v>
      </c>
      <c r="Y649" s="127">
        <f t="shared" si="296"/>
        <v>0</v>
      </c>
      <c r="Z649" s="127">
        <f t="shared" si="297"/>
        <v>0</v>
      </c>
      <c r="AA649" s="74"/>
      <c r="AB649" s="130">
        <f>_xll.BDH(C649,$AB$11,$D$1,$D$1)</f>
        <v>4.3099999999999996</v>
      </c>
      <c r="AC649" s="130">
        <f t="shared" si="298"/>
        <v>0.37000000000000011</v>
      </c>
      <c r="AD649" s="177">
        <f t="shared" si="299"/>
        <v>8.5846867749419999</v>
      </c>
      <c r="AE649" s="132">
        <v>0</v>
      </c>
      <c r="AF649" s="133">
        <f>IF(D649 = D850,1,_xll.BDP(K649,$AF$11)*L649)</f>
        <v>1.1601999999999999</v>
      </c>
      <c r="AG649" s="134">
        <f>AC649*AE649*V649/AF649 / AI773</f>
        <v>0</v>
      </c>
      <c r="AH649" s="328">
        <f>AC649*AE649*V649/AF649 / AI850</f>
        <v>0</v>
      </c>
      <c r="AI649" s="77"/>
      <c r="AJ649" s="73"/>
      <c r="AK649" s="65"/>
    </row>
    <row r="650" spans="1:37" s="30" customFormat="1" ht="12" customHeight="1" x14ac:dyDescent="0.2">
      <c r="B650" s="120">
        <v>11267</v>
      </c>
      <c r="C650" s="120" t="s">
        <v>980</v>
      </c>
      <c r="D650" s="120" t="str">
        <f>_xll.BDP(C650,$D$11)</f>
        <v>USD</v>
      </c>
      <c r="E650" s="120" t="s">
        <v>1054</v>
      </c>
      <c r="F650" s="121">
        <f>_xll.BDP(C650,$F$11)</f>
        <v>44.51</v>
      </c>
      <c r="G650" s="121">
        <f>_xll.BDP(C650,$G$11)</f>
        <v>44.51</v>
      </c>
      <c r="H650" s="122">
        <f t="shared" si="289"/>
        <v>0</v>
      </c>
      <c r="I650" s="123">
        <f t="shared" si="290"/>
        <v>0</v>
      </c>
      <c r="J650" s="124">
        <v>0</v>
      </c>
      <c r="K650" s="120" t="str">
        <f>CONCATENATE(D850,D650, " Curncy")</f>
        <v>EURUSD Curncy</v>
      </c>
      <c r="L650" s="120">
        <f>IF(D650 = D850,1,_xll.BDP(K650,$L$11))</f>
        <v>1</v>
      </c>
      <c r="M650" s="288">
        <f>IF(D650 = D850,1,_xll.BDP(K650,$M$11)*L650)</f>
        <v>1.1605000000000001</v>
      </c>
      <c r="N650" s="126">
        <f t="shared" si="291"/>
        <v>0</v>
      </c>
      <c r="O650" s="127">
        <f>N650 / AA773</f>
        <v>0</v>
      </c>
      <c r="P650" s="301">
        <f>N650 / AA850</f>
        <v>0</v>
      </c>
      <c r="Q650" s="128">
        <f t="shared" si="292"/>
        <v>0</v>
      </c>
      <c r="R650" s="129">
        <f>Q650 / AA773*100</f>
        <v>0</v>
      </c>
      <c r="S650" s="312">
        <f>Q650 / AA850*100</f>
        <v>0</v>
      </c>
      <c r="T650" s="129">
        <f t="shared" si="293"/>
        <v>0</v>
      </c>
      <c r="U650" s="312">
        <f t="shared" si="294"/>
        <v>0</v>
      </c>
      <c r="V650" s="120">
        <f t="shared" si="295"/>
        <v>1</v>
      </c>
      <c r="W650" s="120">
        <v>0</v>
      </c>
      <c r="X650" s="120">
        <v>1</v>
      </c>
      <c r="Y650" s="127">
        <f t="shared" si="296"/>
        <v>0</v>
      </c>
      <c r="Z650" s="127">
        <f t="shared" si="297"/>
        <v>0</v>
      </c>
      <c r="AA650" s="74"/>
      <c r="AB650" s="130">
        <f>_xll.BDH(C650,$AB$11,$D$1,$D$1)</f>
        <v>43.52</v>
      </c>
      <c r="AC650" s="130">
        <f t="shared" si="298"/>
        <v>0.98999999999999488</v>
      </c>
      <c r="AD650" s="177">
        <f t="shared" si="299"/>
        <v>2.2748161764705763</v>
      </c>
      <c r="AE650" s="132">
        <v>0</v>
      </c>
      <c r="AF650" s="133">
        <f>IF(D650 = D850,1,_xll.BDP(K650,$AF$11)*L650)</f>
        <v>1.1601999999999999</v>
      </c>
      <c r="AG650" s="134">
        <f>AC650*AE650*V650/AF650 / AI773</f>
        <v>0</v>
      </c>
      <c r="AH650" s="328">
        <f>AC650*AE650*V650/AF650 / AI850</f>
        <v>0</v>
      </c>
      <c r="AI650" s="77"/>
      <c r="AJ650" s="73"/>
      <c r="AK650" s="65"/>
    </row>
    <row r="651" spans="1:37" s="30" customFormat="1" ht="12" customHeight="1" x14ac:dyDescent="0.2">
      <c r="B651" s="120">
        <v>2582</v>
      </c>
      <c r="C651" s="120"/>
      <c r="D651" s="120" t="s">
        <v>33</v>
      </c>
      <c r="E651" s="120" t="s">
        <v>61</v>
      </c>
      <c r="F651" s="121">
        <v>0.16500000000000001</v>
      </c>
      <c r="G651" s="121">
        <v>0.16500000000000001</v>
      </c>
      <c r="H651" s="122">
        <f t="shared" si="289"/>
        <v>0</v>
      </c>
      <c r="I651" s="123">
        <f t="shared" si="290"/>
        <v>0</v>
      </c>
      <c r="J651" s="124">
        <v>6122944</v>
      </c>
      <c r="K651" s="120" t="str">
        <f>CONCATENATE(D850,D651, " Curncy")</f>
        <v>EURUSD Curncy</v>
      </c>
      <c r="L651" s="120">
        <f>IF(D651 = D850,1,_xll.BDP(K651,$L$11))</f>
        <v>1</v>
      </c>
      <c r="M651" s="288">
        <f>IF(D651 = D850,1,_xll.BDP(K651,$M$11)*L651)</f>
        <v>1.1605000000000001</v>
      </c>
      <c r="N651" s="126">
        <f t="shared" si="291"/>
        <v>0</v>
      </c>
      <c r="O651" s="127">
        <f>N651 / AA773</f>
        <v>0</v>
      </c>
      <c r="P651" s="301">
        <f>N651 / AA850</f>
        <v>0</v>
      </c>
      <c r="Q651" s="128">
        <f t="shared" si="292"/>
        <v>870560.75829383882</v>
      </c>
      <c r="R651" s="129">
        <f>Q651 / AA773*100</f>
        <v>0.45764629204813739</v>
      </c>
      <c r="S651" s="312">
        <f>Q651 / AA850*100</f>
        <v>0.42393316764653421</v>
      </c>
      <c r="T651" s="129">
        <f t="shared" si="293"/>
        <v>0</v>
      </c>
      <c r="U651" s="312">
        <f t="shared" si="294"/>
        <v>0.45764629204813739</v>
      </c>
      <c r="V651" s="120">
        <f t="shared" si="295"/>
        <v>1</v>
      </c>
      <c r="W651" s="120">
        <v>1</v>
      </c>
      <c r="X651" s="120">
        <v>1</v>
      </c>
      <c r="Y651" s="127">
        <f t="shared" si="296"/>
        <v>0</v>
      </c>
      <c r="Z651" s="127">
        <f t="shared" si="297"/>
        <v>0</v>
      </c>
      <c r="AA651" s="74"/>
      <c r="AB651" s="130">
        <v>0.16500000000000001</v>
      </c>
      <c r="AC651" s="130">
        <f t="shared" si="298"/>
        <v>0</v>
      </c>
      <c r="AD651" s="177">
        <f t="shared" si="299"/>
        <v>0</v>
      </c>
      <c r="AE651" s="132">
        <v>6122944</v>
      </c>
      <c r="AF651" s="133">
        <f>IF(D651 = D850,1,_xll.BDP(K651,$AF$11)*L651)</f>
        <v>1.1601999999999999</v>
      </c>
      <c r="AG651" s="134">
        <f>AC651*AE651*V651/AF651 / AI773</f>
        <v>0</v>
      </c>
      <c r="AH651" s="328">
        <f>AC651*AE651*V651/AF651 / AI850</f>
        <v>0</v>
      </c>
      <c r="AI651" s="77"/>
      <c r="AJ651" s="73"/>
      <c r="AK651" s="65"/>
    </row>
    <row r="652" spans="1:37" s="30" customFormat="1" ht="12" customHeight="1" x14ac:dyDescent="0.2">
      <c r="B652" s="120">
        <v>19906</v>
      </c>
      <c r="C652" s="120" t="s">
        <v>983</v>
      </c>
      <c r="D652" s="120" t="str">
        <f>_xll.BDP(C652,$D$11)</f>
        <v>USD</v>
      </c>
      <c r="E652" s="120" t="s">
        <v>1057</v>
      </c>
      <c r="F652" s="121">
        <f>_xll.BDP(C652,$F$11)</f>
        <v>92.33</v>
      </c>
      <c r="G652" s="121">
        <f>_xll.BDP(C652,$G$11)</f>
        <v>92.33</v>
      </c>
      <c r="H652" s="122">
        <f t="shared" si="289"/>
        <v>0</v>
      </c>
      <c r="I652" s="123">
        <f t="shared" si="290"/>
        <v>0</v>
      </c>
      <c r="J652" s="124">
        <v>0</v>
      </c>
      <c r="K652" s="120" t="str">
        <f>CONCATENATE(D850,D652, " Curncy")</f>
        <v>EURUSD Curncy</v>
      </c>
      <c r="L652" s="120">
        <f>IF(D652 = D850,1,_xll.BDP(K652,$L$11))</f>
        <v>1</v>
      </c>
      <c r="M652" s="288">
        <f>IF(D652 = D850,1,_xll.BDP(K652,$M$11)*L652)</f>
        <v>1.1605000000000001</v>
      </c>
      <c r="N652" s="126">
        <f t="shared" si="291"/>
        <v>0</v>
      </c>
      <c r="O652" s="127">
        <f>N652 / AA773</f>
        <v>0</v>
      </c>
      <c r="P652" s="301">
        <f>N652 / AA850</f>
        <v>0</v>
      </c>
      <c r="Q652" s="128">
        <f t="shared" si="292"/>
        <v>0</v>
      </c>
      <c r="R652" s="129">
        <f>Q652 / AA773*100</f>
        <v>0</v>
      </c>
      <c r="S652" s="312">
        <f>Q652 / AA850*100</f>
        <v>0</v>
      </c>
      <c r="T652" s="129">
        <f t="shared" si="293"/>
        <v>0</v>
      </c>
      <c r="U652" s="312">
        <f t="shared" si="294"/>
        <v>0</v>
      </c>
      <c r="V652" s="120">
        <f t="shared" si="295"/>
        <v>1</v>
      </c>
      <c r="W652" s="120">
        <v>0</v>
      </c>
      <c r="X652" s="120">
        <v>1</v>
      </c>
      <c r="Y652" s="127">
        <f t="shared" si="296"/>
        <v>0</v>
      </c>
      <c r="Z652" s="127">
        <f t="shared" si="297"/>
        <v>0</v>
      </c>
      <c r="AA652" s="74"/>
      <c r="AB652" s="130">
        <f>_xll.BDH(C652,$AB$11,$D$1,$D$1)</f>
        <v>96.38</v>
      </c>
      <c r="AC652" s="130">
        <f t="shared" si="298"/>
        <v>-4.0499999999999972</v>
      </c>
      <c r="AD652" s="177">
        <f t="shared" si="299"/>
        <v>-4.2021166217057457</v>
      </c>
      <c r="AE652" s="132">
        <v>0</v>
      </c>
      <c r="AF652" s="133">
        <f>IF(D652 = D850,1,_xll.BDP(K652,$AF$11)*L652)</f>
        <v>1.1601999999999999</v>
      </c>
      <c r="AG652" s="134">
        <f>AC652*AE652*V652/AF652 / AI773</f>
        <v>0</v>
      </c>
      <c r="AH652" s="328">
        <f>AC652*AE652*V652/AF652 / AI850</f>
        <v>0</v>
      </c>
      <c r="AI652" s="77"/>
      <c r="AJ652" s="73"/>
      <c r="AK652" s="65"/>
    </row>
    <row r="653" spans="1:37" s="30" customFormat="1" ht="12" customHeight="1" x14ac:dyDescent="0.2">
      <c r="B653" s="120">
        <v>110</v>
      </c>
      <c r="C653" s="120" t="s">
        <v>984</v>
      </c>
      <c r="D653" s="120" t="str">
        <f>_xll.BDP(C653,$D$11)</f>
        <v>USD</v>
      </c>
      <c r="E653" s="120" t="s">
        <v>1058</v>
      </c>
      <c r="F653" s="121">
        <f>_xll.BDP(C653,$F$11)</f>
        <v>34.61</v>
      </c>
      <c r="G653" s="121">
        <f>_xll.BDP(C653,$G$11)</f>
        <v>34.61</v>
      </c>
      <c r="H653" s="122">
        <f t="shared" si="289"/>
        <v>0</v>
      </c>
      <c r="I653" s="123">
        <f t="shared" si="290"/>
        <v>0</v>
      </c>
      <c r="J653" s="124">
        <v>0</v>
      </c>
      <c r="K653" s="120" t="str">
        <f>CONCATENATE(D850,D653, " Curncy")</f>
        <v>EURUSD Curncy</v>
      </c>
      <c r="L653" s="120">
        <f>IF(D653 = D850,1,_xll.BDP(K653,$L$11))</f>
        <v>1</v>
      </c>
      <c r="M653" s="288">
        <f>IF(D653 = D850,1,_xll.BDP(K653,$M$11)*L653)</f>
        <v>1.1605000000000001</v>
      </c>
      <c r="N653" s="126">
        <f t="shared" si="291"/>
        <v>0</v>
      </c>
      <c r="O653" s="127">
        <f>N653 / AA773</f>
        <v>0</v>
      </c>
      <c r="P653" s="301">
        <f>N653 / AA850</f>
        <v>0</v>
      </c>
      <c r="Q653" s="128">
        <f t="shared" si="292"/>
        <v>0</v>
      </c>
      <c r="R653" s="129">
        <f>Q653 / AA773*100</f>
        <v>0</v>
      </c>
      <c r="S653" s="312">
        <f>Q653 / AA850*100</f>
        <v>0</v>
      </c>
      <c r="T653" s="129">
        <f t="shared" si="293"/>
        <v>0</v>
      </c>
      <c r="U653" s="312">
        <f t="shared" si="294"/>
        <v>0</v>
      </c>
      <c r="V653" s="120">
        <f t="shared" si="295"/>
        <v>1</v>
      </c>
      <c r="W653" s="120">
        <v>0</v>
      </c>
      <c r="X653" s="120">
        <v>1</v>
      </c>
      <c r="Y653" s="127">
        <f t="shared" si="296"/>
        <v>0</v>
      </c>
      <c r="Z653" s="127">
        <f t="shared" si="297"/>
        <v>0</v>
      </c>
      <c r="AA653" s="74"/>
      <c r="AB653" s="130">
        <f>_xll.BDH(C653,$AB$11,$D$1,$D$1)</f>
        <v>33.880000000000003</v>
      </c>
      <c r="AC653" s="130">
        <f t="shared" si="298"/>
        <v>0.72999999999999687</v>
      </c>
      <c r="AD653" s="177">
        <f t="shared" si="299"/>
        <v>2.1546635182998726</v>
      </c>
      <c r="AE653" s="132">
        <v>0</v>
      </c>
      <c r="AF653" s="133">
        <f>IF(D653 = D850,1,_xll.BDP(K653,$AF$11)*L653)</f>
        <v>1.1601999999999999</v>
      </c>
      <c r="AG653" s="134">
        <f>AC653*AE653*V653/AF653 / AI773</f>
        <v>0</v>
      </c>
      <c r="AH653" s="328">
        <f>AC653*AE653*V653/AF653 / AI850</f>
        <v>0</v>
      </c>
      <c r="AI653" s="77"/>
      <c r="AJ653" s="73"/>
      <c r="AK653" s="65"/>
    </row>
    <row r="654" spans="1:37" s="30" customFormat="1" ht="12" customHeight="1" x14ac:dyDescent="0.2">
      <c r="A654" s="212"/>
      <c r="B654" s="212">
        <v>28091</v>
      </c>
      <c r="C654" s="212" t="s">
        <v>1552</v>
      </c>
      <c r="D654" s="212" t="str">
        <f>_xll.BDP(C654,$D$11)</f>
        <v>USD</v>
      </c>
      <c r="E654" s="212" t="s">
        <v>1553</v>
      </c>
      <c r="F654" s="214">
        <f>_xll.BDP(C654,$F$11)</f>
        <v>13.89</v>
      </c>
      <c r="G654" s="214">
        <f>_xll.BDP(C654,$G$11)</f>
        <v>13.89</v>
      </c>
      <c r="H654" s="215">
        <f>IF(OR(OR(G654="#N/A N/A",G654="#N/A Real Time"),OR(F654="#N/A N/A",F654="#N/A Real Time")),0,  G654 - F654)</f>
        <v>0</v>
      </c>
      <c r="I654" s="216">
        <f>IF(OR(F654=0,F654="#N/A N/A"),0,H654 / F654*100)</f>
        <v>0</v>
      </c>
      <c r="J654" s="217">
        <v>-266869</v>
      </c>
      <c r="K654" s="212" t="str">
        <f>CONCATENATE(D850,D654, " Curncy")</f>
        <v>EURUSD Curncy</v>
      </c>
      <c r="L654" s="212">
        <f>IF(D654 = D850,1,_xll.BDP(K654,$L$11))</f>
        <v>1</v>
      </c>
      <c r="M654" s="291">
        <f>IF(D654 = D850,1,_xll.BDP(K654,$M$11)*L654)</f>
        <v>1.1605000000000001</v>
      </c>
      <c r="N654" s="218">
        <f>H654*J654*V654/M654</f>
        <v>0</v>
      </c>
      <c r="O654" s="219">
        <f>N654 / AA773</f>
        <v>0</v>
      </c>
      <c r="P654" s="304">
        <f>N654 / AA850</f>
        <v>0</v>
      </c>
      <c r="Q654" s="220">
        <f>IF(J654=0,0,G654*J654*V654/M654)</f>
        <v>-3194149.4269711329</v>
      </c>
      <c r="R654" s="221">
        <f>Q654 / AA773*100</f>
        <v>-1.6791368409091858</v>
      </c>
      <c r="S654" s="314">
        <f>Q654 / AA850*100</f>
        <v>-1.5554409862972314</v>
      </c>
      <c r="T654" s="221">
        <f>IF(S654&lt;0,R654,0)</f>
        <v>-1.6791368409091858</v>
      </c>
      <c r="U654" s="314">
        <f>IF(S654&gt;0,R654,0)</f>
        <v>0</v>
      </c>
      <c r="V654" s="212">
        <f>IF(EXACT(D654,UPPER(D654)),1,0.01)/X654</f>
        <v>1</v>
      </c>
      <c r="W654" s="212">
        <v>0</v>
      </c>
      <c r="X654" s="212">
        <v>1</v>
      </c>
      <c r="Y654" s="219">
        <f>IF(AND(S654&lt;0,O654&gt;0),O654,0)</f>
        <v>0</v>
      </c>
      <c r="Z654" s="219">
        <f>IF(AND(S654&gt;0,O654&gt;0),O654,0)</f>
        <v>0</v>
      </c>
      <c r="AA654" s="222"/>
      <c r="AB654" s="223">
        <f>_xll.BDH(C654,$AB$11,$D$1,$D$1)</f>
        <v>10.78</v>
      </c>
      <c r="AC654" s="223">
        <f>IF(OR(OR(F654="#N/A N/A",F654="#N/A Real Time"),OR(AB654="#N/A N/A",AB654="#N/A Real Time")),0,  F654 - AB654)</f>
        <v>3.1100000000000012</v>
      </c>
      <c r="AD654" s="224">
        <f>IF(OR(AB654=0,AB654="#N/A N/A"),0,AC654 / AB654*100)</f>
        <v>28.849721706864578</v>
      </c>
      <c r="AE654" s="225">
        <v>-230500</v>
      </c>
      <c r="AF654" s="226">
        <f>IF(D654 = D850,1,_xll.BDP(K654,$AF$11)*L654)</f>
        <v>1.1601999999999999</v>
      </c>
      <c r="AG654" s="227">
        <f>AC654*AE654*V654/AF654 / AI773</f>
        <v>-3.2525434689683599E-3</v>
      </c>
      <c r="AH654" s="330">
        <f>AC654*AE654*V654/AF654 / AI850</f>
        <v>-3.0128287649118998E-3</v>
      </c>
      <c r="AI654" s="228"/>
      <c r="AJ654" s="73"/>
      <c r="AK654" s="65"/>
    </row>
    <row r="655" spans="1:37" s="30" customFormat="1" ht="12" customHeight="1" x14ac:dyDescent="0.2">
      <c r="A655" s="212"/>
      <c r="B655" s="212">
        <v>26364</v>
      </c>
      <c r="C655" s="212" t="s">
        <v>1554</v>
      </c>
      <c r="D655" s="212" t="str">
        <f>_xll.BDP(C655,$D$11)</f>
        <v>USD</v>
      </c>
      <c r="E655" s="212" t="s">
        <v>1555</v>
      </c>
      <c r="F655" s="214">
        <f>_xll.BDP(C655,$F$11)</f>
        <v>6.84</v>
      </c>
      <c r="G655" s="214">
        <f>_xll.BDP(C655,$G$11)</f>
        <v>6.84</v>
      </c>
      <c r="H655" s="215">
        <f>IF(OR(OR(G655="#N/A N/A",G655="#N/A Real Time"),OR(F655="#N/A N/A",F655="#N/A Real Time")),0,  G655 - F655)</f>
        <v>0</v>
      </c>
      <c r="I655" s="216">
        <f>IF(OR(F655=0,F655="#N/A N/A"),0,H655 / F655*100)</f>
        <v>0</v>
      </c>
      <c r="J655" s="217">
        <v>348000</v>
      </c>
      <c r="K655" s="212" t="str">
        <f>CONCATENATE(D850,D655, " Curncy")</f>
        <v>EURUSD Curncy</v>
      </c>
      <c r="L655" s="212">
        <f>IF(D655 = D850,1,_xll.BDP(K655,$L$11))</f>
        <v>1</v>
      </c>
      <c r="M655" s="291">
        <f>IF(D655 = D850,1,_xll.BDP(K655,$M$11)*L655)</f>
        <v>1.1605000000000001</v>
      </c>
      <c r="N655" s="218">
        <f>H655*J655*V655/M655</f>
        <v>0</v>
      </c>
      <c r="O655" s="219">
        <f>N655 / AA773</f>
        <v>0</v>
      </c>
      <c r="P655" s="304">
        <f>N655 / AA850</f>
        <v>0</v>
      </c>
      <c r="Q655" s="220">
        <f>IF(J655=0,0,G655*J655*V655/M655)</f>
        <v>2051115.8983196896</v>
      </c>
      <c r="R655" s="221">
        <f>Q655 / AA773*100</f>
        <v>1.0782539604319696</v>
      </c>
      <c r="S655" s="314">
        <f>Q655 / AA850*100</f>
        <v>0.99882294452254583</v>
      </c>
      <c r="T655" s="221">
        <f>IF(S655&lt;0,R655,0)</f>
        <v>0</v>
      </c>
      <c r="U655" s="314">
        <f>IF(S655&gt;0,R655,0)</f>
        <v>1.0782539604319696</v>
      </c>
      <c r="V655" s="212">
        <f>IF(EXACT(D655,UPPER(D655)),1,0.01)/X655</f>
        <v>1</v>
      </c>
      <c r="W655" s="212">
        <v>0</v>
      </c>
      <c r="X655" s="212">
        <v>1</v>
      </c>
      <c r="Y655" s="219">
        <f>IF(AND(S655&lt;0,O655&gt;0),O655,0)</f>
        <v>0</v>
      </c>
      <c r="Z655" s="219">
        <f>IF(AND(S655&gt;0,O655&gt;0),O655,0)</f>
        <v>0</v>
      </c>
      <c r="AA655" s="222"/>
      <c r="AB655" s="223">
        <f>_xll.BDH(C655,$AB$11,$D$1,$D$1)</f>
        <v>6.62</v>
      </c>
      <c r="AC655" s="223">
        <f>IF(OR(OR(F655="#N/A N/A",F655="#N/A Real Time"),OR(AB655="#N/A N/A",AB655="#N/A Real Time")),0,  F655 - AB655)</f>
        <v>0.21999999999999975</v>
      </c>
      <c r="AD655" s="224">
        <f>IF(OR(AB655=0,AB655="#N/A N/A"),0,AC655 / AB655*100)</f>
        <v>3.3232628398791499</v>
      </c>
      <c r="AE655" s="225">
        <v>727100</v>
      </c>
      <c r="AF655" s="226">
        <f>IF(D655 = D850,1,_xll.BDP(K655,$AF$11)*L655)</f>
        <v>1.1601999999999999</v>
      </c>
      <c r="AG655" s="227">
        <f>AC655*AE655*V655/AF655 / AI773</f>
        <v>7.2578604931696931E-4</v>
      </c>
      <c r="AH655" s="330">
        <f>AC655*AE655*V655/AF655 / AI850</f>
        <v>6.722951153201646E-4</v>
      </c>
      <c r="AI655" s="228"/>
      <c r="AJ655" s="73"/>
      <c r="AK655" s="65"/>
    </row>
    <row r="656" spans="1:37" s="30" customFormat="1" ht="12" customHeight="1" x14ac:dyDescent="0.2">
      <c r="B656" s="120">
        <v>20127</v>
      </c>
      <c r="C656" s="120" t="s">
        <v>985</v>
      </c>
      <c r="D656" s="120" t="str">
        <f>_xll.BDP(C656,$D$11)</f>
        <v>USD</v>
      </c>
      <c r="E656" s="120" t="s">
        <v>1059</v>
      </c>
      <c r="F656" s="121">
        <f>_xll.BDP(C656,$F$11)</f>
        <v>118.23</v>
      </c>
      <c r="G656" s="121">
        <f>_xll.BDP(C656,$G$11)</f>
        <v>118.23</v>
      </c>
      <c r="H656" s="122">
        <f t="shared" si="289"/>
        <v>0</v>
      </c>
      <c r="I656" s="123">
        <f t="shared" si="290"/>
        <v>0</v>
      </c>
      <c r="J656" s="124">
        <v>0</v>
      </c>
      <c r="K656" s="120" t="str">
        <f>CONCATENATE(D850,D656, " Curncy")</f>
        <v>EURUSD Curncy</v>
      </c>
      <c r="L656" s="120">
        <f>IF(D656 = D850,1,_xll.BDP(K656,$L$11))</f>
        <v>1</v>
      </c>
      <c r="M656" s="288">
        <f>IF(D656 = D850,1,_xll.BDP(K656,$M$11)*L656)</f>
        <v>1.1605000000000001</v>
      </c>
      <c r="N656" s="126">
        <f t="shared" si="291"/>
        <v>0</v>
      </c>
      <c r="O656" s="127">
        <f>N656 / AA773</f>
        <v>0</v>
      </c>
      <c r="P656" s="301">
        <f>N656 / AA850</f>
        <v>0</v>
      </c>
      <c r="Q656" s="128">
        <f t="shared" si="292"/>
        <v>0</v>
      </c>
      <c r="R656" s="129">
        <f>Q656 / AA773*100</f>
        <v>0</v>
      </c>
      <c r="S656" s="312">
        <f>Q656 / AA850*100</f>
        <v>0</v>
      </c>
      <c r="T656" s="129">
        <f t="shared" si="293"/>
        <v>0</v>
      </c>
      <c r="U656" s="312">
        <f t="shared" si="294"/>
        <v>0</v>
      </c>
      <c r="V656" s="120">
        <f t="shared" si="295"/>
        <v>1</v>
      </c>
      <c r="W656" s="120">
        <v>0</v>
      </c>
      <c r="X656" s="120">
        <v>1</v>
      </c>
      <c r="Y656" s="127">
        <f t="shared" si="296"/>
        <v>0</v>
      </c>
      <c r="Z656" s="127">
        <f t="shared" si="297"/>
        <v>0</v>
      </c>
      <c r="AA656" s="74"/>
      <c r="AB656" s="130">
        <f>_xll.BDH(C656,$AB$11,$D$1,$D$1)</f>
        <v>121.5</v>
      </c>
      <c r="AC656" s="130">
        <f t="shared" si="298"/>
        <v>-3.269999999999996</v>
      </c>
      <c r="AD656" s="177">
        <f t="shared" si="299"/>
        <v>-2.6913580246913549</v>
      </c>
      <c r="AE656" s="132">
        <v>0</v>
      </c>
      <c r="AF656" s="133">
        <f>IF(D656 = D850,1,_xll.BDP(K656,$AF$11)*L656)</f>
        <v>1.1601999999999999</v>
      </c>
      <c r="AG656" s="134">
        <f>AC656*AE656*V656/AF656 / AI773</f>
        <v>0</v>
      </c>
      <c r="AH656" s="328">
        <f>AC656*AE656*V656/AF656 / AI850</f>
        <v>0</v>
      </c>
      <c r="AI656" s="77"/>
      <c r="AJ656" s="73"/>
      <c r="AK656" s="65"/>
    </row>
    <row r="657" spans="1:37" s="30" customFormat="1" ht="12" customHeight="1" x14ac:dyDescent="0.2">
      <c r="B657" s="120">
        <v>1418</v>
      </c>
      <c r="C657" s="120" t="s">
        <v>986</v>
      </c>
      <c r="D657" s="120" t="str">
        <f>_xll.BDP(C657,$D$11)</f>
        <v>USD</v>
      </c>
      <c r="E657" s="120" t="s">
        <v>1060</v>
      </c>
      <c r="F657" s="121">
        <f>_xll.BDP(C657,$F$11)</f>
        <v>80.17</v>
      </c>
      <c r="G657" s="121">
        <f>_xll.BDP(C657,$G$11)</f>
        <v>80.17</v>
      </c>
      <c r="H657" s="122">
        <f t="shared" si="289"/>
        <v>0</v>
      </c>
      <c r="I657" s="123">
        <f t="shared" si="290"/>
        <v>0</v>
      </c>
      <c r="J657" s="124">
        <v>0</v>
      </c>
      <c r="K657" s="120" t="str">
        <f>CONCATENATE(D850,D657, " Curncy")</f>
        <v>EURUSD Curncy</v>
      </c>
      <c r="L657" s="120">
        <f>IF(D657 = D850,1,_xll.BDP(K657,$L$11))</f>
        <v>1</v>
      </c>
      <c r="M657" s="288">
        <f>IF(D657 = D850,1,_xll.BDP(K657,$M$11)*L657)</f>
        <v>1.1605000000000001</v>
      </c>
      <c r="N657" s="126">
        <f t="shared" si="291"/>
        <v>0</v>
      </c>
      <c r="O657" s="127">
        <f>N657 / AA773</f>
        <v>0</v>
      </c>
      <c r="P657" s="301">
        <f>N657 / AA850</f>
        <v>0</v>
      </c>
      <c r="Q657" s="128">
        <f t="shared" si="292"/>
        <v>0</v>
      </c>
      <c r="R657" s="129">
        <f>Q657 / AA773*100</f>
        <v>0</v>
      </c>
      <c r="S657" s="312">
        <f>Q657 / AA850*100</f>
        <v>0</v>
      </c>
      <c r="T657" s="129">
        <f t="shared" si="293"/>
        <v>0</v>
      </c>
      <c r="U657" s="312">
        <f t="shared" si="294"/>
        <v>0</v>
      </c>
      <c r="V657" s="120">
        <f t="shared" si="295"/>
        <v>1</v>
      </c>
      <c r="W657" s="120">
        <v>0</v>
      </c>
      <c r="X657" s="120">
        <v>1</v>
      </c>
      <c r="Y657" s="127">
        <f t="shared" si="296"/>
        <v>0</v>
      </c>
      <c r="Z657" s="127">
        <f t="shared" si="297"/>
        <v>0</v>
      </c>
      <c r="AA657" s="74"/>
      <c r="AB657" s="130">
        <f>_xll.BDH(C657,$AB$11,$D$1,$D$1)</f>
        <v>78.56</v>
      </c>
      <c r="AC657" s="130">
        <f t="shared" si="298"/>
        <v>1.6099999999999994</v>
      </c>
      <c r="AD657" s="177">
        <f t="shared" si="299"/>
        <v>2.049389002036659</v>
      </c>
      <c r="AE657" s="132">
        <v>0</v>
      </c>
      <c r="AF657" s="133">
        <f>IF(D657 = D850,1,_xll.BDP(K657,$AF$11)*L657)</f>
        <v>1.1601999999999999</v>
      </c>
      <c r="AG657" s="134">
        <f>AC657*AE657*V657/AF657 / AI773</f>
        <v>0</v>
      </c>
      <c r="AH657" s="328">
        <f>AC657*AE657*V657/AF657 / AI850</f>
        <v>0</v>
      </c>
      <c r="AI657" s="77"/>
      <c r="AJ657" s="73"/>
      <c r="AK657" s="65"/>
    </row>
    <row r="658" spans="1:37" s="30" customFormat="1" ht="12" customHeight="1" x14ac:dyDescent="0.2">
      <c r="B658" s="120">
        <v>22796</v>
      </c>
      <c r="C658" s="120"/>
      <c r="D658" s="120" t="s">
        <v>33</v>
      </c>
      <c r="E658" s="120" t="s">
        <v>60</v>
      </c>
      <c r="F658" s="121">
        <v>2.165</v>
      </c>
      <c r="G658" s="121">
        <v>2.165</v>
      </c>
      <c r="H658" s="122">
        <f t="shared" si="289"/>
        <v>0</v>
      </c>
      <c r="I658" s="123">
        <f t="shared" si="290"/>
        <v>0</v>
      </c>
      <c r="J658" s="124">
        <v>129475</v>
      </c>
      <c r="K658" s="120" t="str">
        <f>CONCATENATE(D850,D658, " Curncy")</f>
        <v>EURUSD Curncy</v>
      </c>
      <c r="L658" s="120">
        <f>IF(D658 = D850,1,_xll.BDP(K658,$L$11))</f>
        <v>1</v>
      </c>
      <c r="M658" s="288">
        <f>IF(D658 = D850,1,_xll.BDP(K658,$M$11)*L658)</f>
        <v>1.1605000000000001</v>
      </c>
      <c r="N658" s="126">
        <f t="shared" si="291"/>
        <v>0</v>
      </c>
      <c r="O658" s="127">
        <f>N658 / AA773</f>
        <v>0</v>
      </c>
      <c r="P658" s="301">
        <f>N658 / AA850</f>
        <v>0</v>
      </c>
      <c r="Q658" s="128">
        <f t="shared" si="292"/>
        <v>241545.34683326152</v>
      </c>
      <c r="R658" s="129">
        <f>Q658 / AA773*100</f>
        <v>0.12697830827611492</v>
      </c>
      <c r="S658" s="312">
        <f>Q658 / AA850*100</f>
        <v>0.11762428186401519</v>
      </c>
      <c r="T658" s="129">
        <f t="shared" si="293"/>
        <v>0</v>
      </c>
      <c r="U658" s="312">
        <f t="shared" si="294"/>
        <v>0.12697830827611492</v>
      </c>
      <c r="V658" s="120">
        <f t="shared" si="295"/>
        <v>1</v>
      </c>
      <c r="W658" s="120">
        <v>1</v>
      </c>
      <c r="X658" s="120">
        <v>1</v>
      </c>
      <c r="Y658" s="127">
        <f t="shared" si="296"/>
        <v>0</v>
      </c>
      <c r="Z658" s="127">
        <f t="shared" si="297"/>
        <v>0</v>
      </c>
      <c r="AA658" s="74"/>
      <c r="AB658" s="130">
        <v>2.165</v>
      </c>
      <c r="AC658" s="130">
        <f t="shared" si="298"/>
        <v>0</v>
      </c>
      <c r="AD658" s="177">
        <f t="shared" si="299"/>
        <v>0</v>
      </c>
      <c r="AE658" s="132">
        <v>129475</v>
      </c>
      <c r="AF658" s="133">
        <f>IF(D658 = D850,1,_xll.BDP(K658,$AF$11)*L658)</f>
        <v>1.1601999999999999</v>
      </c>
      <c r="AG658" s="134">
        <f>AC658*AE658*V658/AF658 / AI773</f>
        <v>0</v>
      </c>
      <c r="AH658" s="328">
        <f>AC658*AE658*V658/AF658 / AI850</f>
        <v>0</v>
      </c>
      <c r="AI658" s="77"/>
      <c r="AJ658" s="73"/>
      <c r="AK658" s="65"/>
    </row>
    <row r="659" spans="1:37" s="30" customFormat="1" ht="12" customHeight="1" x14ac:dyDescent="0.2">
      <c r="B659" s="120">
        <v>23211</v>
      </c>
      <c r="C659" s="120" t="s">
        <v>758</v>
      </c>
      <c r="D659" s="120" t="str">
        <f>_xll.BDP(C659,$D$11)</f>
        <v>USD</v>
      </c>
      <c r="E659" s="120" t="s">
        <v>787</v>
      </c>
      <c r="F659" s="121">
        <f>_xll.BDP(C659,$F$11)</f>
        <v>131.09</v>
      </c>
      <c r="G659" s="121">
        <f>_xll.BDP(C659,$G$11)</f>
        <v>131.09</v>
      </c>
      <c r="H659" s="122">
        <f t="shared" si="289"/>
        <v>0</v>
      </c>
      <c r="I659" s="123">
        <f t="shared" si="290"/>
        <v>0</v>
      </c>
      <c r="J659" s="124">
        <v>0</v>
      </c>
      <c r="K659" s="120" t="str">
        <f>CONCATENATE(D850,D659, " Curncy")</f>
        <v>EURUSD Curncy</v>
      </c>
      <c r="L659" s="120">
        <f>IF(D659 = D850,1,_xll.BDP(K659,$L$11))</f>
        <v>1</v>
      </c>
      <c r="M659" s="288">
        <f>IF(D659 = D850,1,_xll.BDP(K659,$M$11)*L659)</f>
        <v>1.1605000000000001</v>
      </c>
      <c r="N659" s="126">
        <f t="shared" si="291"/>
        <v>0</v>
      </c>
      <c r="O659" s="127">
        <f>N659 / AA773</f>
        <v>0</v>
      </c>
      <c r="P659" s="301">
        <f>N659 / AA850</f>
        <v>0</v>
      </c>
      <c r="Q659" s="128">
        <f t="shared" si="292"/>
        <v>0</v>
      </c>
      <c r="R659" s="129">
        <f>Q659 / AA773*100</f>
        <v>0</v>
      </c>
      <c r="S659" s="312">
        <f>Q659 / AA850*100</f>
        <v>0</v>
      </c>
      <c r="T659" s="129">
        <f t="shared" si="293"/>
        <v>0</v>
      </c>
      <c r="U659" s="312">
        <f t="shared" si="294"/>
        <v>0</v>
      </c>
      <c r="V659" s="120">
        <f t="shared" si="295"/>
        <v>1</v>
      </c>
      <c r="W659" s="120">
        <v>0</v>
      </c>
      <c r="X659" s="120">
        <v>1</v>
      </c>
      <c r="Y659" s="127">
        <f t="shared" si="296"/>
        <v>0</v>
      </c>
      <c r="Z659" s="127">
        <f t="shared" si="297"/>
        <v>0</v>
      </c>
      <c r="AA659" s="74"/>
      <c r="AB659" s="130">
        <f>_xll.BDH(C659,$AB$11,$D$1,$D$1)</f>
        <v>122</v>
      </c>
      <c r="AC659" s="130">
        <f t="shared" si="298"/>
        <v>9.0900000000000034</v>
      </c>
      <c r="AD659" s="177">
        <f t="shared" si="299"/>
        <v>7.4508196721311508</v>
      </c>
      <c r="AE659" s="132">
        <v>0</v>
      </c>
      <c r="AF659" s="133">
        <f>IF(D659 = D850,1,_xll.BDP(K659,$AF$11)*L659)</f>
        <v>1.1601999999999999</v>
      </c>
      <c r="AG659" s="134">
        <f>AC659*AE659*V659/AF659 / AI773</f>
        <v>0</v>
      </c>
      <c r="AH659" s="328">
        <f>AC659*AE659*V659/AF659 / AI850</f>
        <v>0</v>
      </c>
      <c r="AI659" s="77"/>
      <c r="AJ659" s="73"/>
      <c r="AK659" s="65"/>
    </row>
    <row r="660" spans="1:37" s="30" customFormat="1" ht="12" customHeight="1" x14ac:dyDescent="0.2">
      <c r="B660" s="120">
        <v>17997</v>
      </c>
      <c r="C660" s="120" t="s">
        <v>987</v>
      </c>
      <c r="D660" s="120" t="str">
        <f>_xll.BDP(C660,$D$11)</f>
        <v>USD</v>
      </c>
      <c r="E660" s="120" t="s">
        <v>1061</v>
      </c>
      <c r="F660" s="121">
        <f>_xll.BDP(C660,$F$11)</f>
        <v>56.86</v>
      </c>
      <c r="G660" s="121">
        <f>_xll.BDP(C660,$G$11)</f>
        <v>56.86</v>
      </c>
      <c r="H660" s="122">
        <f t="shared" si="289"/>
        <v>0</v>
      </c>
      <c r="I660" s="123">
        <f t="shared" si="290"/>
        <v>0</v>
      </c>
      <c r="J660" s="124">
        <v>0</v>
      </c>
      <c r="K660" s="120" t="str">
        <f>CONCATENATE(D850,D660, " Curncy")</f>
        <v>EURUSD Curncy</v>
      </c>
      <c r="L660" s="120">
        <f>IF(D660 = D850,1,_xll.BDP(K660,$L$11))</f>
        <v>1</v>
      </c>
      <c r="M660" s="288">
        <f>IF(D660 = D850,1,_xll.BDP(K660,$M$11)*L660)</f>
        <v>1.1605000000000001</v>
      </c>
      <c r="N660" s="126">
        <f t="shared" si="291"/>
        <v>0</v>
      </c>
      <c r="O660" s="127">
        <f>N660 / AA773</f>
        <v>0</v>
      </c>
      <c r="P660" s="301">
        <f>N660 / AA850</f>
        <v>0</v>
      </c>
      <c r="Q660" s="128">
        <f t="shared" si="292"/>
        <v>0</v>
      </c>
      <c r="R660" s="129">
        <f>Q660 / AA773*100</f>
        <v>0</v>
      </c>
      <c r="S660" s="312">
        <f>Q660 / AA850*100</f>
        <v>0</v>
      </c>
      <c r="T660" s="129">
        <f t="shared" si="293"/>
        <v>0</v>
      </c>
      <c r="U660" s="312">
        <f t="shared" si="294"/>
        <v>0</v>
      </c>
      <c r="V660" s="120">
        <f t="shared" si="295"/>
        <v>1</v>
      </c>
      <c r="W660" s="120">
        <v>0</v>
      </c>
      <c r="X660" s="120">
        <v>1</v>
      </c>
      <c r="Y660" s="127">
        <f t="shared" si="296"/>
        <v>0</v>
      </c>
      <c r="Z660" s="127">
        <f t="shared" si="297"/>
        <v>0</v>
      </c>
      <c r="AA660" s="74"/>
      <c r="AB660" s="130">
        <f>_xll.BDH(C660,$AB$11,$D$1,$D$1)</f>
        <v>56.46</v>
      </c>
      <c r="AC660" s="130">
        <f t="shared" si="298"/>
        <v>0.39999999999999858</v>
      </c>
      <c r="AD660" s="177">
        <f t="shared" si="299"/>
        <v>0.70846617074034468</v>
      </c>
      <c r="AE660" s="132">
        <v>0</v>
      </c>
      <c r="AF660" s="133">
        <f>IF(D660 = D850,1,_xll.BDP(K660,$AF$11)*L660)</f>
        <v>1.1601999999999999</v>
      </c>
      <c r="AG660" s="134">
        <f>AC660*AE660*V660/AF660 / AI773</f>
        <v>0</v>
      </c>
      <c r="AH660" s="328">
        <f>AC660*AE660*V660/AF660 / AI850</f>
        <v>0</v>
      </c>
      <c r="AI660" s="77"/>
      <c r="AJ660" s="73"/>
      <c r="AK660" s="65"/>
    </row>
    <row r="661" spans="1:37" s="30" customFormat="1" ht="12" customHeight="1" x14ac:dyDescent="0.2">
      <c r="B661" s="120">
        <v>2738</v>
      </c>
      <c r="C661" s="120" t="s">
        <v>988</v>
      </c>
      <c r="D661" s="120" t="str">
        <f>_xll.BDP(C661,$D$11)</f>
        <v>USD</v>
      </c>
      <c r="E661" s="120" t="s">
        <v>1062</v>
      </c>
      <c r="F661" s="121">
        <f>_xll.BDP(C661,$F$11)</f>
        <v>46.45</v>
      </c>
      <c r="G661" s="121">
        <f>_xll.BDP(C661,$G$11)</f>
        <v>46.45</v>
      </c>
      <c r="H661" s="122">
        <f t="shared" si="289"/>
        <v>0</v>
      </c>
      <c r="I661" s="123">
        <f t="shared" si="290"/>
        <v>0</v>
      </c>
      <c r="J661" s="124">
        <v>0</v>
      </c>
      <c r="K661" s="120" t="str">
        <f>CONCATENATE(D850,D661, " Curncy")</f>
        <v>EURUSD Curncy</v>
      </c>
      <c r="L661" s="120">
        <f>IF(D661 = D850,1,_xll.BDP(K661,$L$11))</f>
        <v>1</v>
      </c>
      <c r="M661" s="288">
        <f>IF(D661 = D850,1,_xll.BDP(K661,$M$11)*L661)</f>
        <v>1.1605000000000001</v>
      </c>
      <c r="N661" s="126">
        <f t="shared" si="291"/>
        <v>0</v>
      </c>
      <c r="O661" s="127">
        <f>N661 / AA773</f>
        <v>0</v>
      </c>
      <c r="P661" s="301">
        <f>N661 / AA850</f>
        <v>0</v>
      </c>
      <c r="Q661" s="128">
        <f t="shared" si="292"/>
        <v>0</v>
      </c>
      <c r="R661" s="129">
        <f>Q661 / AA773*100</f>
        <v>0</v>
      </c>
      <c r="S661" s="312">
        <f>Q661 / AA850*100</f>
        <v>0</v>
      </c>
      <c r="T661" s="129">
        <f t="shared" si="293"/>
        <v>0</v>
      </c>
      <c r="U661" s="312">
        <f t="shared" si="294"/>
        <v>0</v>
      </c>
      <c r="V661" s="120">
        <f t="shared" si="295"/>
        <v>1</v>
      </c>
      <c r="W661" s="120">
        <v>0</v>
      </c>
      <c r="X661" s="120">
        <v>1</v>
      </c>
      <c r="Y661" s="127">
        <f t="shared" si="296"/>
        <v>0</v>
      </c>
      <c r="Z661" s="127">
        <f t="shared" si="297"/>
        <v>0</v>
      </c>
      <c r="AA661" s="74"/>
      <c r="AB661" s="130">
        <f>_xll.BDH(C661,$AB$11,$D$1,$D$1)</f>
        <v>43.4</v>
      </c>
      <c r="AC661" s="130">
        <f t="shared" si="298"/>
        <v>3.0500000000000043</v>
      </c>
      <c r="AD661" s="177">
        <f t="shared" si="299"/>
        <v>7.0276497695852633</v>
      </c>
      <c r="AE661" s="132">
        <v>0</v>
      </c>
      <c r="AF661" s="133">
        <f>IF(D661 = D850,1,_xll.BDP(K661,$AF$11)*L661)</f>
        <v>1.1601999999999999</v>
      </c>
      <c r="AG661" s="134">
        <f>AC661*AE661*V661/AF661 / AI773</f>
        <v>0</v>
      </c>
      <c r="AH661" s="328">
        <f>AC661*AE661*V661/AF661 / AI850</f>
        <v>0</v>
      </c>
      <c r="AI661" s="77"/>
      <c r="AJ661" s="73"/>
      <c r="AK661" s="65"/>
    </row>
    <row r="662" spans="1:37" s="30" customFormat="1" ht="12" customHeight="1" x14ac:dyDescent="0.2">
      <c r="B662" s="120">
        <v>8582</v>
      </c>
      <c r="C662" s="120" t="s">
        <v>989</v>
      </c>
      <c r="D662" s="120" t="str">
        <f>_xll.BDP(C662,$D$11)</f>
        <v>USD</v>
      </c>
      <c r="E662" s="120" t="s">
        <v>1063</v>
      </c>
      <c r="F662" s="121">
        <f>_xll.BDP(C662,$F$11)</f>
        <v>49.3</v>
      </c>
      <c r="G662" s="121">
        <f>_xll.BDP(C662,$G$11)</f>
        <v>49.3</v>
      </c>
      <c r="H662" s="122">
        <f t="shared" si="289"/>
        <v>0</v>
      </c>
      <c r="I662" s="123">
        <f t="shared" si="290"/>
        <v>0</v>
      </c>
      <c r="J662" s="124">
        <v>0</v>
      </c>
      <c r="K662" s="120" t="str">
        <f>CONCATENATE(D850,D662, " Curncy")</f>
        <v>EURUSD Curncy</v>
      </c>
      <c r="L662" s="120">
        <f>IF(D662 = D850,1,_xll.BDP(K662,$L$11))</f>
        <v>1</v>
      </c>
      <c r="M662" s="288">
        <f>IF(D662 = D850,1,_xll.BDP(K662,$M$11)*L662)</f>
        <v>1.1605000000000001</v>
      </c>
      <c r="N662" s="126">
        <f t="shared" si="291"/>
        <v>0</v>
      </c>
      <c r="O662" s="127">
        <f>N662 / AA773</f>
        <v>0</v>
      </c>
      <c r="P662" s="301">
        <f>N662 / AA850</f>
        <v>0</v>
      </c>
      <c r="Q662" s="128">
        <f t="shared" si="292"/>
        <v>0</v>
      </c>
      <c r="R662" s="129">
        <f>Q662 / AA773*100</f>
        <v>0</v>
      </c>
      <c r="S662" s="312">
        <f>Q662 / AA850*100</f>
        <v>0</v>
      </c>
      <c r="T662" s="129">
        <f t="shared" si="293"/>
        <v>0</v>
      </c>
      <c r="U662" s="312">
        <f t="shared" si="294"/>
        <v>0</v>
      </c>
      <c r="V662" s="120">
        <f t="shared" si="295"/>
        <v>1</v>
      </c>
      <c r="W662" s="120">
        <v>0</v>
      </c>
      <c r="X662" s="120">
        <v>1</v>
      </c>
      <c r="Y662" s="127">
        <f t="shared" si="296"/>
        <v>0</v>
      </c>
      <c r="Z662" s="127">
        <f t="shared" si="297"/>
        <v>0</v>
      </c>
      <c r="AA662" s="74"/>
      <c r="AB662" s="130">
        <f>_xll.BDH(C662,$AB$11,$D$1,$D$1)</f>
        <v>48.09</v>
      </c>
      <c r="AC662" s="130">
        <f t="shared" si="298"/>
        <v>1.2099999999999937</v>
      </c>
      <c r="AD662" s="177">
        <f t="shared" si="299"/>
        <v>2.5161156165522844</v>
      </c>
      <c r="AE662" s="132">
        <v>0</v>
      </c>
      <c r="AF662" s="133">
        <f>IF(D662 = D850,1,_xll.BDP(K662,$AF$11)*L662)</f>
        <v>1.1601999999999999</v>
      </c>
      <c r="AG662" s="134">
        <f>AC662*AE662*V662/AF662 / AI773</f>
        <v>0</v>
      </c>
      <c r="AH662" s="328">
        <f>AC662*AE662*V662/AF662 / AI850</f>
        <v>0</v>
      </c>
      <c r="AI662" s="77"/>
      <c r="AJ662" s="73"/>
      <c r="AK662" s="65"/>
    </row>
    <row r="663" spans="1:37" s="30" customFormat="1" ht="12" customHeight="1" x14ac:dyDescent="0.2">
      <c r="B663" s="120">
        <v>2413</v>
      </c>
      <c r="C663" s="120" t="s">
        <v>991</v>
      </c>
      <c r="D663" s="120" t="str">
        <f>_xll.BDP(C663,$D$11)</f>
        <v>USD</v>
      </c>
      <c r="E663" s="120" t="s">
        <v>1065</v>
      </c>
      <c r="F663" s="121">
        <f>_xll.BDP(C663,$F$11)</f>
        <v>14.05</v>
      </c>
      <c r="G663" s="121">
        <f>_xll.BDP(C663,$G$11)</f>
        <v>14.05</v>
      </c>
      <c r="H663" s="122">
        <f t="shared" si="289"/>
        <v>0</v>
      </c>
      <c r="I663" s="123">
        <f t="shared" si="290"/>
        <v>0</v>
      </c>
      <c r="J663" s="124">
        <v>0</v>
      </c>
      <c r="K663" s="120" t="str">
        <f>CONCATENATE(D850,D663, " Curncy")</f>
        <v>EURUSD Curncy</v>
      </c>
      <c r="L663" s="120">
        <f>IF(D663 = D850,1,_xll.BDP(K663,$L$11))</f>
        <v>1</v>
      </c>
      <c r="M663" s="288">
        <f>IF(D663 = D850,1,_xll.BDP(K663,$M$11)*L663)</f>
        <v>1.1605000000000001</v>
      </c>
      <c r="N663" s="126">
        <f t="shared" si="291"/>
        <v>0</v>
      </c>
      <c r="O663" s="127">
        <f>N663 / AA773</f>
        <v>0</v>
      </c>
      <c r="P663" s="301">
        <f>N663 / AA850</f>
        <v>0</v>
      </c>
      <c r="Q663" s="128">
        <f t="shared" si="292"/>
        <v>0</v>
      </c>
      <c r="R663" s="129">
        <f>Q663 / AA773*100</f>
        <v>0</v>
      </c>
      <c r="S663" s="312">
        <f>Q663 / AA850*100</f>
        <v>0</v>
      </c>
      <c r="T663" s="129">
        <f t="shared" si="293"/>
        <v>0</v>
      </c>
      <c r="U663" s="312">
        <f t="shared" si="294"/>
        <v>0</v>
      </c>
      <c r="V663" s="120">
        <f t="shared" si="295"/>
        <v>1</v>
      </c>
      <c r="W663" s="120">
        <v>0</v>
      </c>
      <c r="X663" s="120">
        <v>1</v>
      </c>
      <c r="Y663" s="127">
        <f t="shared" si="296"/>
        <v>0</v>
      </c>
      <c r="Z663" s="127">
        <f t="shared" si="297"/>
        <v>0</v>
      </c>
      <c r="AA663" s="74"/>
      <c r="AB663" s="130">
        <f>_xll.BDH(C663,$AB$11,$D$1,$D$1)</f>
        <v>14.92</v>
      </c>
      <c r="AC663" s="130">
        <f t="shared" si="298"/>
        <v>-0.86999999999999922</v>
      </c>
      <c r="AD663" s="177">
        <f t="shared" si="299"/>
        <v>-5.8310991957104505</v>
      </c>
      <c r="AE663" s="132">
        <v>0</v>
      </c>
      <c r="AF663" s="133">
        <f>IF(D663 = D850,1,_xll.BDP(K663,$AF$11)*L663)</f>
        <v>1.1601999999999999</v>
      </c>
      <c r="AG663" s="134">
        <f>AC663*AE663*V663/AF663 / AI773</f>
        <v>0</v>
      </c>
      <c r="AH663" s="328">
        <f>AC663*AE663*V663/AF663 / AI850</f>
        <v>0</v>
      </c>
      <c r="AI663" s="77"/>
      <c r="AJ663" s="73"/>
      <c r="AK663" s="65"/>
    </row>
    <row r="664" spans="1:37" s="30" customFormat="1" ht="12" customHeight="1" x14ac:dyDescent="0.2">
      <c r="B664" s="120">
        <v>11272</v>
      </c>
      <c r="C664" s="120" t="s">
        <v>992</v>
      </c>
      <c r="D664" s="120" t="str">
        <f>_xll.BDP(C664,$D$11)</f>
        <v>USD</v>
      </c>
      <c r="E664" s="120" t="s">
        <v>1066</v>
      </c>
      <c r="F664" s="121">
        <f>_xll.BDP(C664,$F$11)</f>
        <v>12.94</v>
      </c>
      <c r="G664" s="121">
        <f>_xll.BDP(C664,$G$11)</f>
        <v>12.94</v>
      </c>
      <c r="H664" s="122">
        <f t="shared" si="289"/>
        <v>0</v>
      </c>
      <c r="I664" s="123">
        <f t="shared" si="290"/>
        <v>0</v>
      </c>
      <c r="J664" s="124">
        <v>0</v>
      </c>
      <c r="K664" s="120" t="str">
        <f>CONCATENATE(D850,D664, " Curncy")</f>
        <v>EURUSD Curncy</v>
      </c>
      <c r="L664" s="120">
        <f>IF(D664 = D850,1,_xll.BDP(K664,$L$11))</f>
        <v>1</v>
      </c>
      <c r="M664" s="288">
        <f>IF(D664 = D850,1,_xll.BDP(K664,$M$11)*L664)</f>
        <v>1.1605000000000001</v>
      </c>
      <c r="N664" s="126">
        <f t="shared" si="291"/>
        <v>0</v>
      </c>
      <c r="O664" s="127">
        <f>N664 / AA773</f>
        <v>0</v>
      </c>
      <c r="P664" s="301">
        <f>N664 / AA850</f>
        <v>0</v>
      </c>
      <c r="Q664" s="128">
        <f t="shared" si="292"/>
        <v>0</v>
      </c>
      <c r="R664" s="129">
        <f>Q664 / AA773*100</f>
        <v>0</v>
      </c>
      <c r="S664" s="312">
        <f>Q664 / AA850*100</f>
        <v>0</v>
      </c>
      <c r="T664" s="129">
        <f t="shared" si="293"/>
        <v>0</v>
      </c>
      <c r="U664" s="312">
        <f t="shared" si="294"/>
        <v>0</v>
      </c>
      <c r="V664" s="120">
        <f t="shared" si="295"/>
        <v>1</v>
      </c>
      <c r="W664" s="120">
        <v>0</v>
      </c>
      <c r="X664" s="120">
        <v>1</v>
      </c>
      <c r="Y664" s="127">
        <f t="shared" si="296"/>
        <v>0</v>
      </c>
      <c r="Z664" s="127">
        <f t="shared" si="297"/>
        <v>0</v>
      </c>
      <c r="AA664" s="74"/>
      <c r="AB664" s="130">
        <f>_xll.BDH(C664,$AB$11,$D$1,$D$1)</f>
        <v>12.45</v>
      </c>
      <c r="AC664" s="130">
        <f t="shared" si="298"/>
        <v>0.49000000000000021</v>
      </c>
      <c r="AD664" s="177">
        <f t="shared" si="299"/>
        <v>3.9357429718875521</v>
      </c>
      <c r="AE664" s="132">
        <v>0</v>
      </c>
      <c r="AF664" s="133">
        <f>IF(D664 = D850,1,_xll.BDP(K664,$AF$11)*L664)</f>
        <v>1.1601999999999999</v>
      </c>
      <c r="AG664" s="134">
        <f>AC664*AE664*V664/AF664 / AI773</f>
        <v>0</v>
      </c>
      <c r="AH664" s="328">
        <f>AC664*AE664*V664/AF664 / AI850</f>
        <v>0</v>
      </c>
      <c r="AI664" s="77"/>
      <c r="AJ664" s="73"/>
      <c r="AK664" s="65"/>
    </row>
    <row r="665" spans="1:37" s="30" customFormat="1" ht="12" customHeight="1" x14ac:dyDescent="0.2">
      <c r="B665" s="120">
        <v>18949</v>
      </c>
      <c r="C665" s="120" t="s">
        <v>993</v>
      </c>
      <c r="D665" s="120" t="str">
        <f>_xll.BDP(C665,$D$11)</f>
        <v>USD</v>
      </c>
      <c r="E665" s="120" t="s">
        <v>1067</v>
      </c>
      <c r="F665" s="121">
        <f>_xll.BDP(C665,$F$11)</f>
        <v>36.049999999999997</v>
      </c>
      <c r="G665" s="121">
        <f>_xll.BDP(C665,$G$11)</f>
        <v>36.049999999999997</v>
      </c>
      <c r="H665" s="122">
        <f t="shared" si="289"/>
        <v>0</v>
      </c>
      <c r="I665" s="123">
        <f t="shared" si="290"/>
        <v>0</v>
      </c>
      <c r="J665" s="124">
        <v>0</v>
      </c>
      <c r="K665" s="120" t="str">
        <f>CONCATENATE(D850,D665, " Curncy")</f>
        <v>EURUSD Curncy</v>
      </c>
      <c r="L665" s="120">
        <f>IF(D665 = D850,1,_xll.BDP(K665,$L$11))</f>
        <v>1</v>
      </c>
      <c r="M665" s="288">
        <f>IF(D665 = D850,1,_xll.BDP(K665,$M$11)*L665)</f>
        <v>1.1605000000000001</v>
      </c>
      <c r="N665" s="126">
        <f t="shared" si="291"/>
        <v>0</v>
      </c>
      <c r="O665" s="127">
        <f>N665 / AA773</f>
        <v>0</v>
      </c>
      <c r="P665" s="301">
        <f>N665 / AA850</f>
        <v>0</v>
      </c>
      <c r="Q665" s="128">
        <f t="shared" si="292"/>
        <v>0</v>
      </c>
      <c r="R665" s="129">
        <f>Q665 / AA773*100</f>
        <v>0</v>
      </c>
      <c r="S665" s="312">
        <f>Q665 / AA850*100</f>
        <v>0</v>
      </c>
      <c r="T665" s="129">
        <f t="shared" si="293"/>
        <v>0</v>
      </c>
      <c r="U665" s="312">
        <f t="shared" si="294"/>
        <v>0</v>
      </c>
      <c r="V665" s="120">
        <f t="shared" si="295"/>
        <v>1</v>
      </c>
      <c r="W665" s="120">
        <v>0</v>
      </c>
      <c r="X665" s="120">
        <v>1</v>
      </c>
      <c r="Y665" s="127">
        <f t="shared" si="296"/>
        <v>0</v>
      </c>
      <c r="Z665" s="127">
        <f t="shared" si="297"/>
        <v>0</v>
      </c>
      <c r="AA665" s="74"/>
      <c r="AB665" s="130">
        <f>_xll.BDH(C665,$AB$11,$D$1,$D$1)</f>
        <v>36.159999999999997</v>
      </c>
      <c r="AC665" s="130">
        <f t="shared" si="298"/>
        <v>-0.10999999999999943</v>
      </c>
      <c r="AD665" s="177">
        <f t="shared" si="299"/>
        <v>-0.30420353982300735</v>
      </c>
      <c r="AE665" s="132">
        <v>0</v>
      </c>
      <c r="AF665" s="133">
        <f>IF(D665 = D850,1,_xll.BDP(K665,$AF$11)*L665)</f>
        <v>1.1601999999999999</v>
      </c>
      <c r="AG665" s="134">
        <f>AC665*AE665*V665/AF665 / AI773</f>
        <v>0</v>
      </c>
      <c r="AH665" s="328">
        <f>AC665*AE665*V665/AF665 / AI850</f>
        <v>0</v>
      </c>
      <c r="AI665" s="77"/>
      <c r="AJ665" s="73"/>
      <c r="AK665" s="65"/>
    </row>
    <row r="666" spans="1:37" s="30" customFormat="1" ht="12" customHeight="1" x14ac:dyDescent="0.2">
      <c r="B666" s="120">
        <v>25367</v>
      </c>
      <c r="C666" s="120" t="s">
        <v>59</v>
      </c>
      <c r="D666" s="120" t="str">
        <f>_xll.BDP(C666,$D$11)</f>
        <v>USD</v>
      </c>
      <c r="E666" s="120" t="s">
        <v>326</v>
      </c>
      <c r="F666" s="121" t="str">
        <f>_xll.BDP(C666,$F$11)</f>
        <v>#N/A N/A</v>
      </c>
      <c r="G666" s="121" t="str">
        <f>_xll.BDP(C666,$G$11)</f>
        <v>#N/A Real Time</v>
      </c>
      <c r="H666" s="122">
        <f t="shared" si="289"/>
        <v>0</v>
      </c>
      <c r="I666" s="123">
        <f t="shared" si="290"/>
        <v>0</v>
      </c>
      <c r="J666" s="124">
        <v>0</v>
      </c>
      <c r="K666" s="120" t="str">
        <f>CONCATENATE(D850,D666, " Curncy")</f>
        <v>EURUSD Curncy</v>
      </c>
      <c r="L666" s="120">
        <f>IF(D666 = D850,1,_xll.BDP(K666,$L$11))</f>
        <v>1</v>
      </c>
      <c r="M666" s="288">
        <f>IF(D666 = D850,1,_xll.BDP(K666,$M$11)*L666)</f>
        <v>1.1605000000000001</v>
      </c>
      <c r="N666" s="126">
        <f t="shared" si="291"/>
        <v>0</v>
      </c>
      <c r="O666" s="127">
        <f>N666 / AA773</f>
        <v>0</v>
      </c>
      <c r="P666" s="301">
        <f>N666 / AA850</f>
        <v>0</v>
      </c>
      <c r="Q666" s="128">
        <f t="shared" si="292"/>
        <v>0</v>
      </c>
      <c r="R666" s="129">
        <f>Q666 / AA773*100</f>
        <v>0</v>
      </c>
      <c r="S666" s="312">
        <f>Q666 / AA850*100</f>
        <v>0</v>
      </c>
      <c r="T666" s="129">
        <f t="shared" si="293"/>
        <v>0</v>
      </c>
      <c r="U666" s="312">
        <f t="shared" si="294"/>
        <v>0</v>
      </c>
      <c r="V666" s="120">
        <f t="shared" si="295"/>
        <v>1</v>
      </c>
      <c r="W666" s="120">
        <v>0</v>
      </c>
      <c r="X666" s="120">
        <v>1</v>
      </c>
      <c r="Y666" s="127">
        <f t="shared" si="296"/>
        <v>0</v>
      </c>
      <c r="Z666" s="127">
        <f t="shared" si="297"/>
        <v>0</v>
      </c>
      <c r="AA666" s="74"/>
      <c r="AB666" s="130">
        <f>_xll.BDH(C666,$AB$11,$D$1,$D$1)</f>
        <v>21.24</v>
      </c>
      <c r="AC666" s="130">
        <f t="shared" si="298"/>
        <v>0</v>
      </c>
      <c r="AD666" s="177">
        <f t="shared" si="299"/>
        <v>0</v>
      </c>
      <c r="AE666" s="132">
        <v>0</v>
      </c>
      <c r="AF666" s="133">
        <f>IF(D666 = D850,1,_xll.BDP(K666,$AF$11)*L666)</f>
        <v>1.1601999999999999</v>
      </c>
      <c r="AG666" s="134">
        <f>AC666*AE666*V666/AF666 / AI773</f>
        <v>0</v>
      </c>
      <c r="AH666" s="328">
        <f>AC666*AE666*V666/AF666 / AI850</f>
        <v>0</v>
      </c>
      <c r="AI666" s="77"/>
      <c r="AJ666" s="73"/>
      <c r="AK666" s="65"/>
    </row>
    <row r="667" spans="1:37" s="30" customFormat="1" ht="12" customHeight="1" x14ac:dyDescent="0.2">
      <c r="B667" s="120">
        <v>26423</v>
      </c>
      <c r="C667" s="120" t="s">
        <v>58</v>
      </c>
      <c r="D667" s="120" t="str">
        <f>_xll.BDP(C667,$D$11)</f>
        <v>USD</v>
      </c>
      <c r="E667" s="120" t="s">
        <v>351</v>
      </c>
      <c r="F667" s="121">
        <f>_xll.BDP(C667,$F$11)</f>
        <v>4.49</v>
      </c>
      <c r="G667" s="121">
        <f>_xll.BDP(C667,$G$11)</f>
        <v>4.49</v>
      </c>
      <c r="H667" s="122">
        <f t="shared" si="289"/>
        <v>0</v>
      </c>
      <c r="I667" s="123">
        <f t="shared" si="290"/>
        <v>0</v>
      </c>
      <c r="J667" s="124">
        <v>-1366338</v>
      </c>
      <c r="K667" s="120" t="str">
        <f>CONCATENATE(D850,D667, " Curncy")</f>
        <v>EURUSD Curncy</v>
      </c>
      <c r="L667" s="120">
        <f>IF(D667 = D850,1,_xll.BDP(K667,$L$11))</f>
        <v>1</v>
      </c>
      <c r="M667" s="288">
        <f>IF(D667 = D850,1,_xll.BDP(K667,$M$11)*L667)</f>
        <v>1.1605000000000001</v>
      </c>
      <c r="N667" s="126">
        <f t="shared" si="291"/>
        <v>0</v>
      </c>
      <c r="O667" s="127">
        <f>N667 / AA773</f>
        <v>0</v>
      </c>
      <c r="P667" s="301">
        <f>N667 / AA850</f>
        <v>0</v>
      </c>
      <c r="Q667" s="128">
        <f t="shared" si="292"/>
        <v>-5286391.744937527</v>
      </c>
      <c r="R667" s="129">
        <f>Q667 / AA773*100</f>
        <v>-2.779010605906453</v>
      </c>
      <c r="S667" s="312">
        <f>Q667 / AA850*100</f>
        <v>-2.5742910836505088</v>
      </c>
      <c r="T667" s="129">
        <f t="shared" si="293"/>
        <v>-2.779010605906453</v>
      </c>
      <c r="U667" s="312">
        <f t="shared" si="294"/>
        <v>0</v>
      </c>
      <c r="V667" s="120">
        <f t="shared" si="295"/>
        <v>1</v>
      </c>
      <c r="W667" s="120">
        <v>0</v>
      </c>
      <c r="X667" s="120">
        <v>1</v>
      </c>
      <c r="Y667" s="127">
        <f t="shared" si="296"/>
        <v>0</v>
      </c>
      <c r="Z667" s="127">
        <f t="shared" si="297"/>
        <v>0</v>
      </c>
      <c r="AA667" s="74"/>
      <c r="AB667" s="130">
        <f>_xll.BDH(C667,$AB$11,$D$1,$D$1)</f>
        <v>4.37</v>
      </c>
      <c r="AC667" s="130">
        <f t="shared" si="298"/>
        <v>0.12000000000000011</v>
      </c>
      <c r="AD667" s="177">
        <f t="shared" si="299"/>
        <v>2.7459954233409634</v>
      </c>
      <c r="AE667" s="132">
        <v>-1366338</v>
      </c>
      <c r="AF667" s="133">
        <f>IF(D667 = D850,1,_xll.BDP(K667,$AF$11)*L667)</f>
        <v>1.1601999999999999</v>
      </c>
      <c r="AG667" s="134">
        <f>AC667*AE667*V667/AF667 / AI773</f>
        <v>-7.4392847730209762E-4</v>
      </c>
      <c r="AH667" s="328">
        <f>AC667*AE667*V667/AF667 / AI850</f>
        <v>-6.8910043381027362E-4</v>
      </c>
      <c r="AI667" s="77"/>
      <c r="AJ667" s="73"/>
      <c r="AK667" s="65"/>
    </row>
    <row r="668" spans="1:37" s="30" customFormat="1" ht="12" customHeight="1" x14ac:dyDescent="0.2">
      <c r="B668" s="120">
        <v>1635</v>
      </c>
      <c r="C668" s="120" t="s">
        <v>994</v>
      </c>
      <c r="D668" s="120" t="str">
        <f>_xll.BDP(C668,$D$11)</f>
        <v>USD</v>
      </c>
      <c r="E668" s="120" t="s">
        <v>1068</v>
      </c>
      <c r="F668" s="121">
        <f>_xll.BDP(C668,$F$11)</f>
        <v>237.81</v>
      </c>
      <c r="G668" s="121">
        <f>_xll.BDP(C668,$G$11)</f>
        <v>237.81</v>
      </c>
      <c r="H668" s="122">
        <f t="shared" si="289"/>
        <v>0</v>
      </c>
      <c r="I668" s="123">
        <f t="shared" si="290"/>
        <v>0</v>
      </c>
      <c r="J668" s="124">
        <v>0</v>
      </c>
      <c r="K668" s="120" t="str">
        <f>CONCATENATE(D850,D668, " Curncy")</f>
        <v>EURUSD Curncy</v>
      </c>
      <c r="L668" s="120">
        <f>IF(D668 = D850,1,_xll.BDP(K668,$L$11))</f>
        <v>1</v>
      </c>
      <c r="M668" s="288">
        <f>IF(D668 = D850,1,_xll.BDP(K668,$M$11)*L668)</f>
        <v>1.1605000000000001</v>
      </c>
      <c r="N668" s="126">
        <f t="shared" si="291"/>
        <v>0</v>
      </c>
      <c r="O668" s="127">
        <f>N668 / AA773</f>
        <v>0</v>
      </c>
      <c r="P668" s="301">
        <f>N668 / AA850</f>
        <v>0</v>
      </c>
      <c r="Q668" s="128">
        <f t="shared" si="292"/>
        <v>0</v>
      </c>
      <c r="R668" s="129">
        <f>Q668 / AA773*100</f>
        <v>0</v>
      </c>
      <c r="S668" s="312">
        <f>Q668 / AA850*100</f>
        <v>0</v>
      </c>
      <c r="T668" s="129">
        <f t="shared" si="293"/>
        <v>0</v>
      </c>
      <c r="U668" s="312">
        <f t="shared" si="294"/>
        <v>0</v>
      </c>
      <c r="V668" s="120">
        <f t="shared" si="295"/>
        <v>1</v>
      </c>
      <c r="W668" s="120">
        <v>0</v>
      </c>
      <c r="X668" s="120">
        <v>1</v>
      </c>
      <c r="Y668" s="127">
        <f t="shared" si="296"/>
        <v>0</v>
      </c>
      <c r="Z668" s="127">
        <f t="shared" si="297"/>
        <v>0</v>
      </c>
      <c r="AA668" s="74"/>
      <c r="AB668" s="130">
        <f>_xll.BDH(C668,$AB$11,$D$1,$D$1)</f>
        <v>226.86</v>
      </c>
      <c r="AC668" s="130">
        <f t="shared" si="298"/>
        <v>10.949999999999989</v>
      </c>
      <c r="AD668" s="177">
        <f t="shared" si="299"/>
        <v>4.8267654059772491</v>
      </c>
      <c r="AE668" s="132">
        <v>0</v>
      </c>
      <c r="AF668" s="133">
        <f>IF(D668 = D850,1,_xll.BDP(K668,$AF$11)*L668)</f>
        <v>1.1601999999999999</v>
      </c>
      <c r="AG668" s="134">
        <f>AC668*AE668*V668/AF668 / AI773</f>
        <v>0</v>
      </c>
      <c r="AH668" s="328">
        <f>AC668*AE668*V668/AF668 / AI850</f>
        <v>0</v>
      </c>
      <c r="AI668" s="77"/>
      <c r="AJ668" s="73"/>
      <c r="AK668" s="65"/>
    </row>
    <row r="669" spans="1:37" s="30" customFormat="1" ht="12" customHeight="1" x14ac:dyDescent="0.2">
      <c r="B669" s="120">
        <v>19644</v>
      </c>
      <c r="C669" s="120" t="s">
        <v>57</v>
      </c>
      <c r="D669" s="120" t="str">
        <f>_xll.BDP(C669,$D$11)</f>
        <v>USD</v>
      </c>
      <c r="E669" s="120" t="s">
        <v>350</v>
      </c>
      <c r="F669" s="121">
        <f>_xll.BDP(C669,$F$11)</f>
        <v>22.5</v>
      </c>
      <c r="G669" s="121">
        <f>_xll.BDP(C669,$G$11)</f>
        <v>22.5</v>
      </c>
      <c r="H669" s="122">
        <f t="shared" si="289"/>
        <v>0</v>
      </c>
      <c r="I669" s="123">
        <f t="shared" si="290"/>
        <v>0</v>
      </c>
      <c r="J669" s="124">
        <v>45800</v>
      </c>
      <c r="K669" s="120" t="str">
        <f>CONCATENATE(D850,D669, " Curncy")</f>
        <v>EURUSD Curncy</v>
      </c>
      <c r="L669" s="120">
        <f>IF(D669 = D850,1,_xll.BDP(K669,$L$11))</f>
        <v>1</v>
      </c>
      <c r="M669" s="288">
        <f>IF(D669 = D850,1,_xll.BDP(K669,$M$11)*L669)</f>
        <v>1.1605000000000001</v>
      </c>
      <c r="N669" s="126">
        <f t="shared" si="291"/>
        <v>0</v>
      </c>
      <c r="O669" s="127">
        <f>N669 / AA773</f>
        <v>0</v>
      </c>
      <c r="P669" s="301">
        <f>N669 / AA850</f>
        <v>0</v>
      </c>
      <c r="Q669" s="128">
        <f t="shared" si="292"/>
        <v>887979.31925894006</v>
      </c>
      <c r="R669" s="129">
        <f>Q669 / AA773*100</f>
        <v>0.46680307951247935</v>
      </c>
      <c r="S669" s="312">
        <f>Q669 / AA850*100</f>
        <v>0.4324154081512081</v>
      </c>
      <c r="T669" s="129">
        <f t="shared" si="293"/>
        <v>0</v>
      </c>
      <c r="U669" s="312">
        <f t="shared" si="294"/>
        <v>0.46680307951247935</v>
      </c>
      <c r="V669" s="120">
        <f t="shared" si="295"/>
        <v>1</v>
      </c>
      <c r="W669" s="120">
        <v>0</v>
      </c>
      <c r="X669" s="120">
        <v>1</v>
      </c>
      <c r="Y669" s="127">
        <f t="shared" si="296"/>
        <v>0</v>
      </c>
      <c r="Z669" s="127">
        <f t="shared" si="297"/>
        <v>0</v>
      </c>
      <c r="AA669" s="74"/>
      <c r="AB669" s="130">
        <f>_xll.BDH(C669,$AB$11,$D$1,$D$1)</f>
        <v>30.17</v>
      </c>
      <c r="AC669" s="130">
        <f t="shared" si="298"/>
        <v>-7.6700000000000017</v>
      </c>
      <c r="AD669" s="177">
        <f t="shared" si="299"/>
        <v>-25.422605236990393</v>
      </c>
      <c r="AE669" s="132">
        <v>45800</v>
      </c>
      <c r="AF669" s="133">
        <f>IF(D669 = D850,1,_xll.BDP(K669,$AF$11)*L669)</f>
        <v>1.1601999999999999</v>
      </c>
      <c r="AG669" s="134">
        <f>AC669*AE669*V669/AF669 / AI773</f>
        <v>-1.5938690321473927E-3</v>
      </c>
      <c r="AH669" s="328">
        <f>AC669*AE669*V669/AF669 / AI850</f>
        <v>-1.4763997817004017E-3</v>
      </c>
      <c r="AI669" s="77"/>
      <c r="AJ669" s="73"/>
      <c r="AK669" s="65"/>
    </row>
    <row r="670" spans="1:37" s="30" customFormat="1" ht="12" customHeight="1" x14ac:dyDescent="0.2">
      <c r="A670" s="212"/>
      <c r="B670" s="212">
        <v>28172</v>
      </c>
      <c r="C670" s="212" t="s">
        <v>1556</v>
      </c>
      <c r="D670" s="212" t="str">
        <f>_xll.BDP(C670,$D$11)</f>
        <v>USD</v>
      </c>
      <c r="E670" s="212" t="s">
        <v>1557</v>
      </c>
      <c r="F670" s="214">
        <f>_xll.BDP(C670,$F$11)</f>
        <v>6.84</v>
      </c>
      <c r="G670" s="214">
        <f>_xll.BDP(C670,$G$11)</f>
        <v>6.84</v>
      </c>
      <c r="H670" s="215">
        <f>IF(OR(OR(G670="#N/A N/A",G670="#N/A Real Time"),OR(F670="#N/A N/A",F670="#N/A Real Time")),0,  G670 - F670)</f>
        <v>0</v>
      </c>
      <c r="I670" s="216">
        <f>IF(OR(F670=0,F670="#N/A N/A"),0,H670 / F670*100)</f>
        <v>0</v>
      </c>
      <c r="J670" s="217">
        <v>143500</v>
      </c>
      <c r="K670" s="212" t="str">
        <f>CONCATENATE(D850,D670, " Curncy")</f>
        <v>EURUSD Curncy</v>
      </c>
      <c r="L670" s="212">
        <f>IF(D670 = D850,1,_xll.BDP(K670,$L$11))</f>
        <v>1</v>
      </c>
      <c r="M670" s="291">
        <f>IF(D670 = D850,1,_xll.BDP(K670,$M$11)*L670)</f>
        <v>1.1605000000000001</v>
      </c>
      <c r="N670" s="218">
        <f>H670*J670*V670/M670</f>
        <v>0</v>
      </c>
      <c r="O670" s="219">
        <f>N670 / AA773</f>
        <v>0</v>
      </c>
      <c r="P670" s="304">
        <f>N670 / AA850</f>
        <v>0</v>
      </c>
      <c r="Q670" s="220">
        <f>IF(J670=0,0,G670*J670*V670/M670)</f>
        <v>845790.60749676859</v>
      </c>
      <c r="R670" s="221">
        <f>Q670 / AA773*100</f>
        <v>0.4446248371321484</v>
      </c>
      <c r="S670" s="314">
        <f>Q670 / AA850*100</f>
        <v>0.41187095557179698</v>
      </c>
      <c r="T670" s="221">
        <f>IF(S670&lt;0,R670,0)</f>
        <v>0</v>
      </c>
      <c r="U670" s="314">
        <f>IF(S670&gt;0,R670,0)</f>
        <v>0.4446248371321484</v>
      </c>
      <c r="V670" s="212">
        <f>IF(EXACT(D670,UPPER(D670)),1,0.01)/X670</f>
        <v>1</v>
      </c>
      <c r="W670" s="212">
        <v>0</v>
      </c>
      <c r="X670" s="212">
        <v>1</v>
      </c>
      <c r="Y670" s="219">
        <f>IF(AND(S670&lt;0,O670&gt;0),O670,0)</f>
        <v>0</v>
      </c>
      <c r="Z670" s="219">
        <f>IF(AND(S670&gt;0,O670&gt;0),O670,0)</f>
        <v>0</v>
      </c>
      <c r="AA670" s="222"/>
      <c r="AB670" s="223">
        <f>_xll.BDH(C670,$AB$11,$D$1,$D$1)</f>
        <v>10.1</v>
      </c>
      <c r="AC670" s="223">
        <f>IF(OR(OR(F670="#N/A N/A",F670="#N/A Real Time"),OR(AB670="#N/A N/A",AB670="#N/A Real Time")),0,  F670 - AB670)</f>
        <v>-3.26</v>
      </c>
      <c r="AD670" s="224">
        <f>IF(OR(AB670=0,AB670="#N/A N/A"),0,AC670 / AB670*100)</f>
        <v>-32.277227722772281</v>
      </c>
      <c r="AE670" s="225">
        <v>143500</v>
      </c>
      <c r="AF670" s="226">
        <f>IF(D670 = D850,1,_xll.BDP(K670,$AF$11)*L670)</f>
        <v>1.1601999999999999</v>
      </c>
      <c r="AG670" s="227">
        <f>AC670*AE670*V670/AF670 / AI773</f>
        <v>-2.1225664328463744E-3</v>
      </c>
      <c r="AH670" s="330">
        <f>AC670*AE670*V670/AF670 / AI850</f>
        <v>-1.9661318181688559E-3</v>
      </c>
      <c r="AI670" s="228"/>
      <c r="AJ670" s="73"/>
      <c r="AK670" s="65"/>
    </row>
    <row r="671" spans="1:37" s="30" customFormat="1" ht="12" customHeight="1" x14ac:dyDescent="0.2">
      <c r="B671" s="120">
        <v>2560</v>
      </c>
      <c r="C671" s="120" t="s">
        <v>995</v>
      </c>
      <c r="D671" s="120" t="str">
        <f>_xll.BDP(C671,$D$11)</f>
        <v>USD</v>
      </c>
      <c r="E671" s="120" t="s">
        <v>1069</v>
      </c>
      <c r="F671" s="121">
        <f>_xll.BDP(C671,$F$11)</f>
        <v>39.89</v>
      </c>
      <c r="G671" s="121">
        <f>_xll.BDP(C671,$G$11)</f>
        <v>39.89</v>
      </c>
      <c r="H671" s="122">
        <f t="shared" si="289"/>
        <v>0</v>
      </c>
      <c r="I671" s="123">
        <f t="shared" si="290"/>
        <v>0</v>
      </c>
      <c r="J671" s="124">
        <v>0</v>
      </c>
      <c r="K671" s="120" t="str">
        <f>CONCATENATE(D850,D671, " Curncy")</f>
        <v>EURUSD Curncy</v>
      </c>
      <c r="L671" s="120">
        <f>IF(D671 = D850,1,_xll.BDP(K671,$L$11))</f>
        <v>1</v>
      </c>
      <c r="M671" s="288">
        <f>IF(D671 = D850,1,_xll.BDP(K671,$M$11)*L671)</f>
        <v>1.1605000000000001</v>
      </c>
      <c r="N671" s="126">
        <f t="shared" si="291"/>
        <v>0</v>
      </c>
      <c r="O671" s="127">
        <f>N671 / AA773</f>
        <v>0</v>
      </c>
      <c r="P671" s="301">
        <f>N671 / AA850</f>
        <v>0</v>
      </c>
      <c r="Q671" s="128">
        <f t="shared" si="292"/>
        <v>0</v>
      </c>
      <c r="R671" s="129">
        <f>Q671 / AA773*100</f>
        <v>0</v>
      </c>
      <c r="S671" s="312">
        <f>Q671 / AA850*100</f>
        <v>0</v>
      </c>
      <c r="T671" s="129">
        <f t="shared" si="293"/>
        <v>0</v>
      </c>
      <c r="U671" s="312">
        <f t="shared" si="294"/>
        <v>0</v>
      </c>
      <c r="V671" s="120">
        <f t="shared" si="295"/>
        <v>1</v>
      </c>
      <c r="W671" s="120">
        <v>0</v>
      </c>
      <c r="X671" s="120">
        <v>1</v>
      </c>
      <c r="Y671" s="127">
        <f t="shared" si="296"/>
        <v>0</v>
      </c>
      <c r="Z671" s="127">
        <f t="shared" si="297"/>
        <v>0</v>
      </c>
      <c r="AA671" s="74"/>
      <c r="AB671" s="130">
        <f>_xll.BDH(C671,$AB$11,$D$1,$D$1)</f>
        <v>40.85</v>
      </c>
      <c r="AC671" s="130">
        <f t="shared" si="298"/>
        <v>-0.96000000000000085</v>
      </c>
      <c r="AD671" s="177">
        <f t="shared" si="299"/>
        <v>-2.3500611995104057</v>
      </c>
      <c r="AE671" s="132">
        <v>0</v>
      </c>
      <c r="AF671" s="133">
        <f>IF(D671 = D850,1,_xll.BDP(K671,$AF$11)*L671)</f>
        <v>1.1601999999999999</v>
      </c>
      <c r="AG671" s="134">
        <f>AC671*AE671*V671/AF671 / AI773</f>
        <v>0</v>
      </c>
      <c r="AH671" s="328">
        <f>AC671*AE671*V671/AF671 / AI850</f>
        <v>0</v>
      </c>
      <c r="AI671" s="77"/>
      <c r="AJ671" s="73"/>
      <c r="AK671" s="65"/>
    </row>
    <row r="672" spans="1:37" s="30" customFormat="1" ht="12" customHeight="1" x14ac:dyDescent="0.2">
      <c r="B672" s="120">
        <v>26745</v>
      </c>
      <c r="C672" s="120" t="s">
        <v>56</v>
      </c>
      <c r="D672" s="120" t="str">
        <f>_xll.BDP(C672,$D$11)</f>
        <v>USD</v>
      </c>
      <c r="E672" s="120" t="s">
        <v>325</v>
      </c>
      <c r="F672" s="121">
        <f>_xll.BDP(C672,$F$11)</f>
        <v>17.61</v>
      </c>
      <c r="G672" s="121">
        <f>_xll.BDP(C672,$G$11)</f>
        <v>17.61</v>
      </c>
      <c r="H672" s="122">
        <f t="shared" si="289"/>
        <v>0</v>
      </c>
      <c r="I672" s="123">
        <f t="shared" si="290"/>
        <v>0</v>
      </c>
      <c r="J672" s="124">
        <v>-380412</v>
      </c>
      <c r="K672" s="120" t="str">
        <f>CONCATENATE(D850,D672, " Curncy")</f>
        <v>EURUSD Curncy</v>
      </c>
      <c r="L672" s="120">
        <f>IF(D672 = D850,1,_xll.BDP(K672,$L$11))</f>
        <v>1</v>
      </c>
      <c r="M672" s="288">
        <f>IF(D672 = D850,1,_xll.BDP(K672,$M$11)*L672)</f>
        <v>1.1605000000000001</v>
      </c>
      <c r="N672" s="126">
        <f t="shared" si="291"/>
        <v>0</v>
      </c>
      <c r="O672" s="127">
        <f>N672 / AA773</f>
        <v>0</v>
      </c>
      <c r="P672" s="301">
        <f>N672 / AA850</f>
        <v>0</v>
      </c>
      <c r="Q672" s="128">
        <f t="shared" si="292"/>
        <v>-5772559.5174493743</v>
      </c>
      <c r="R672" s="129">
        <f>Q672 / AA773*100</f>
        <v>-3.0345848163032092</v>
      </c>
      <c r="S672" s="312">
        <f>Q672 / AA850*100</f>
        <v>-2.8110380790153533</v>
      </c>
      <c r="T672" s="129">
        <f t="shared" si="293"/>
        <v>-3.0345848163032092</v>
      </c>
      <c r="U672" s="312">
        <f t="shared" si="294"/>
        <v>0</v>
      </c>
      <c r="V672" s="120">
        <f t="shared" si="295"/>
        <v>1</v>
      </c>
      <c r="W672" s="120">
        <v>0</v>
      </c>
      <c r="X672" s="120">
        <v>1</v>
      </c>
      <c r="Y672" s="127">
        <f t="shared" si="296"/>
        <v>0</v>
      </c>
      <c r="Z672" s="127">
        <f t="shared" si="297"/>
        <v>0</v>
      </c>
      <c r="AA672" s="74"/>
      <c r="AB672" s="130">
        <f>_xll.BDH(C672,$AB$11,$D$1,$D$1)</f>
        <v>19.27</v>
      </c>
      <c r="AC672" s="130">
        <f t="shared" si="298"/>
        <v>-1.6600000000000001</v>
      </c>
      <c r="AD672" s="177">
        <f t="shared" si="299"/>
        <v>-8.6144265697976135</v>
      </c>
      <c r="AE672" s="132">
        <v>-380412</v>
      </c>
      <c r="AF672" s="133">
        <f>IF(D672 = D850,1,_xll.BDP(K672,$AF$11)*L672)</f>
        <v>1.1601999999999999</v>
      </c>
      <c r="AG672" s="134">
        <f>AC672*AE672*V672/AF672 / AI773</f>
        <v>2.8651943555594059E-3</v>
      </c>
      <c r="AH672" s="328">
        <f>AC672*AE672*V672/AF672 / AI850</f>
        <v>2.6540275491631145E-3</v>
      </c>
      <c r="AI672" s="77"/>
      <c r="AJ672" s="73"/>
      <c r="AK672" s="65"/>
    </row>
    <row r="673" spans="2:37" s="30" customFormat="1" ht="12" customHeight="1" x14ac:dyDescent="0.2">
      <c r="B673" s="120">
        <v>19398</v>
      </c>
      <c r="C673" s="120" t="s">
        <v>997</v>
      </c>
      <c r="D673" s="120" t="str">
        <f>_xll.BDP(C673,$D$11)</f>
        <v>USD</v>
      </c>
      <c r="E673" s="120" t="s">
        <v>1071</v>
      </c>
      <c r="F673" s="121">
        <f>_xll.BDP(C673,$F$11)</f>
        <v>354.83</v>
      </c>
      <c r="G673" s="121">
        <f>_xll.BDP(C673,$G$11)</f>
        <v>354.83</v>
      </c>
      <c r="H673" s="122">
        <f t="shared" si="289"/>
        <v>0</v>
      </c>
      <c r="I673" s="123">
        <f t="shared" si="290"/>
        <v>0</v>
      </c>
      <c r="J673" s="124">
        <v>0</v>
      </c>
      <c r="K673" s="120" t="str">
        <f>CONCATENATE(D850,D673, " Curncy")</f>
        <v>EURUSD Curncy</v>
      </c>
      <c r="L673" s="120">
        <f>IF(D673 = D850,1,_xll.BDP(K673,$L$11))</f>
        <v>1</v>
      </c>
      <c r="M673" s="288">
        <f>IF(D673 = D850,1,_xll.BDP(K673,$M$11)*L673)</f>
        <v>1.1605000000000001</v>
      </c>
      <c r="N673" s="126">
        <f t="shared" si="291"/>
        <v>0</v>
      </c>
      <c r="O673" s="127">
        <f>N673 / AA773</f>
        <v>0</v>
      </c>
      <c r="P673" s="301">
        <f>N673 / AA850</f>
        <v>0</v>
      </c>
      <c r="Q673" s="128">
        <f t="shared" si="292"/>
        <v>0</v>
      </c>
      <c r="R673" s="129">
        <f>Q673 / AA773*100</f>
        <v>0</v>
      </c>
      <c r="S673" s="312">
        <f>Q673 / AA850*100</f>
        <v>0</v>
      </c>
      <c r="T673" s="129">
        <f t="shared" si="293"/>
        <v>0</v>
      </c>
      <c r="U673" s="312">
        <f t="shared" si="294"/>
        <v>0</v>
      </c>
      <c r="V673" s="120">
        <f t="shared" si="295"/>
        <v>1</v>
      </c>
      <c r="W673" s="120">
        <v>0</v>
      </c>
      <c r="X673" s="120">
        <v>1</v>
      </c>
      <c r="Y673" s="127">
        <f t="shared" si="296"/>
        <v>0</v>
      </c>
      <c r="Z673" s="127">
        <f t="shared" si="297"/>
        <v>0</v>
      </c>
      <c r="AA673" s="74"/>
      <c r="AB673" s="130">
        <f>_xll.BDH(C673,$AB$11,$D$1,$D$1)</f>
        <v>327.3</v>
      </c>
      <c r="AC673" s="130">
        <f t="shared" si="298"/>
        <v>27.529999999999973</v>
      </c>
      <c r="AD673" s="177">
        <f t="shared" si="299"/>
        <v>8.4112435074854783</v>
      </c>
      <c r="AE673" s="132">
        <v>0</v>
      </c>
      <c r="AF673" s="133">
        <f>IF(D673 = D850,1,_xll.BDP(K673,$AF$11)*L673)</f>
        <v>1.1601999999999999</v>
      </c>
      <c r="AG673" s="134">
        <f>AC673*AE673*V673/AF673 / AI773</f>
        <v>0</v>
      </c>
      <c r="AH673" s="328">
        <f>AC673*AE673*V673/AF673 / AI850</f>
        <v>0</v>
      </c>
      <c r="AI673" s="77"/>
      <c r="AJ673" s="73"/>
      <c r="AK673" s="65"/>
    </row>
    <row r="674" spans="2:37" s="30" customFormat="1" ht="12" customHeight="1" x14ac:dyDescent="0.2">
      <c r="B674" s="120">
        <v>2967</v>
      </c>
      <c r="C674" s="120" t="s">
        <v>996</v>
      </c>
      <c r="D674" s="120" t="str">
        <f>_xll.BDP(C674,$D$11)</f>
        <v>USD</v>
      </c>
      <c r="E674" s="120" t="s">
        <v>1070</v>
      </c>
      <c r="F674" s="121">
        <f>_xll.BDP(C674,$F$11)</f>
        <v>146.47999999999999</v>
      </c>
      <c r="G674" s="121">
        <f>_xll.BDP(C674,$G$11)</f>
        <v>146.47999999999999</v>
      </c>
      <c r="H674" s="122">
        <f t="shared" si="289"/>
        <v>0</v>
      </c>
      <c r="I674" s="123">
        <f t="shared" si="290"/>
        <v>0</v>
      </c>
      <c r="J674" s="124">
        <v>0</v>
      </c>
      <c r="K674" s="120" t="str">
        <f>CONCATENATE(D850,D674, " Curncy")</f>
        <v>EURUSD Curncy</v>
      </c>
      <c r="L674" s="120">
        <f>IF(D674 = D850,1,_xll.BDP(K674,$L$11))</f>
        <v>1</v>
      </c>
      <c r="M674" s="288">
        <f>IF(D674 = D850,1,_xll.BDP(K674,$M$11)*L674)</f>
        <v>1.1605000000000001</v>
      </c>
      <c r="N674" s="126">
        <f t="shared" si="291"/>
        <v>0</v>
      </c>
      <c r="O674" s="127">
        <f>N674 / AA773</f>
        <v>0</v>
      </c>
      <c r="P674" s="301">
        <f>N674 / AA850</f>
        <v>0</v>
      </c>
      <c r="Q674" s="128">
        <f t="shared" si="292"/>
        <v>0</v>
      </c>
      <c r="R674" s="129">
        <f>Q674 / AA773*100</f>
        <v>0</v>
      </c>
      <c r="S674" s="312">
        <f>Q674 / AA850*100</f>
        <v>0</v>
      </c>
      <c r="T674" s="129">
        <f t="shared" si="293"/>
        <v>0</v>
      </c>
      <c r="U674" s="312">
        <f t="shared" si="294"/>
        <v>0</v>
      </c>
      <c r="V674" s="120">
        <f t="shared" si="295"/>
        <v>1</v>
      </c>
      <c r="W674" s="120">
        <v>0</v>
      </c>
      <c r="X674" s="120">
        <v>1</v>
      </c>
      <c r="Y674" s="127">
        <f t="shared" si="296"/>
        <v>0</v>
      </c>
      <c r="Z674" s="127">
        <f t="shared" si="297"/>
        <v>0</v>
      </c>
      <c r="AA674" s="74"/>
      <c r="AB674" s="130">
        <f>_xll.BDH(C674,$AB$11,$D$1,$D$1)</f>
        <v>142.71</v>
      </c>
      <c r="AC674" s="130">
        <f t="shared" si="298"/>
        <v>3.7699999999999818</v>
      </c>
      <c r="AD674" s="177">
        <f t="shared" si="299"/>
        <v>2.641720972601767</v>
      </c>
      <c r="AE674" s="132">
        <v>0</v>
      </c>
      <c r="AF674" s="133">
        <f>IF(D674 = D850,1,_xll.BDP(K674,$AF$11)*L674)</f>
        <v>1.1601999999999999</v>
      </c>
      <c r="AG674" s="134">
        <f>AC674*AE674*V674/AF674 / AI773</f>
        <v>0</v>
      </c>
      <c r="AH674" s="328">
        <f>AC674*AE674*V674/AF674 / AI850</f>
        <v>0</v>
      </c>
      <c r="AI674" s="77"/>
      <c r="AJ674" s="73"/>
      <c r="AK674" s="65"/>
    </row>
    <row r="675" spans="2:37" s="30" customFormat="1" ht="12" customHeight="1" x14ac:dyDescent="0.2">
      <c r="B675" s="120">
        <v>20886</v>
      </c>
      <c r="C675" s="120" t="s">
        <v>55</v>
      </c>
      <c r="D675" s="120" t="str">
        <f>_xll.BDP(C675,$D$11)</f>
        <v>USD</v>
      </c>
      <c r="E675" s="120" t="s">
        <v>322</v>
      </c>
      <c r="F675" s="121">
        <f>_xll.BDP(C675,$F$11)</f>
        <v>103.38</v>
      </c>
      <c r="G675" s="121">
        <f>_xll.BDP(C675,$G$11)</f>
        <v>103.38</v>
      </c>
      <c r="H675" s="122">
        <f t="shared" si="289"/>
        <v>0</v>
      </c>
      <c r="I675" s="123">
        <f t="shared" si="290"/>
        <v>0</v>
      </c>
      <c r="J675" s="124">
        <v>0</v>
      </c>
      <c r="K675" s="120" t="str">
        <f>CONCATENATE(D850,D675, " Curncy")</f>
        <v>EURUSD Curncy</v>
      </c>
      <c r="L675" s="120">
        <f>IF(D675 = D850,1,_xll.BDP(K675,$L$11))</f>
        <v>1</v>
      </c>
      <c r="M675" s="288">
        <f>IF(D675 = D850,1,_xll.BDP(K675,$M$11)*L675)</f>
        <v>1.1605000000000001</v>
      </c>
      <c r="N675" s="126">
        <f t="shared" si="291"/>
        <v>0</v>
      </c>
      <c r="O675" s="127">
        <f>N675 / AA773</f>
        <v>0</v>
      </c>
      <c r="P675" s="301">
        <f>N675 / AA850</f>
        <v>0</v>
      </c>
      <c r="Q675" s="128">
        <f t="shared" si="292"/>
        <v>0</v>
      </c>
      <c r="R675" s="129">
        <f>Q675 / AA773*100</f>
        <v>0</v>
      </c>
      <c r="S675" s="312">
        <f>Q675 / AA850*100</f>
        <v>0</v>
      </c>
      <c r="T675" s="129">
        <f t="shared" si="293"/>
        <v>0</v>
      </c>
      <c r="U675" s="312">
        <f t="shared" si="294"/>
        <v>0</v>
      </c>
      <c r="V675" s="120">
        <f t="shared" si="295"/>
        <v>1</v>
      </c>
      <c r="W675" s="120">
        <v>0</v>
      </c>
      <c r="X675" s="120">
        <v>1</v>
      </c>
      <c r="Y675" s="127">
        <f t="shared" si="296"/>
        <v>0</v>
      </c>
      <c r="Z675" s="127">
        <f t="shared" si="297"/>
        <v>0</v>
      </c>
      <c r="AA675" s="74"/>
      <c r="AB675" s="130">
        <f>_xll.BDH(C675,$AB$11,$D$1,$D$1)</f>
        <v>111.1</v>
      </c>
      <c r="AC675" s="130">
        <f t="shared" si="298"/>
        <v>-7.7199999999999989</v>
      </c>
      <c r="AD675" s="177">
        <f t="shared" si="299"/>
        <v>-6.948694869486947</v>
      </c>
      <c r="AE675" s="132">
        <v>0</v>
      </c>
      <c r="AF675" s="133">
        <f>IF(D675 = D850,1,_xll.BDP(K675,$AF$11)*L675)</f>
        <v>1.1601999999999999</v>
      </c>
      <c r="AG675" s="134">
        <f>AC675*AE675*V675/AF675 / AI773</f>
        <v>0</v>
      </c>
      <c r="AH675" s="328">
        <f>AC675*AE675*V675/AF675 / AI850</f>
        <v>0</v>
      </c>
      <c r="AI675" s="77"/>
      <c r="AJ675" s="73"/>
      <c r="AK675" s="65"/>
    </row>
    <row r="676" spans="2:37" s="30" customFormat="1" ht="12" customHeight="1" x14ac:dyDescent="0.2">
      <c r="B676" s="120">
        <v>2842</v>
      </c>
      <c r="C676" s="120" t="s">
        <v>999</v>
      </c>
      <c r="D676" s="120" t="str">
        <f>_xll.BDP(C676,$D$11)</f>
        <v>USD</v>
      </c>
      <c r="E676" s="120" t="s">
        <v>1072</v>
      </c>
      <c r="F676" s="121">
        <f>_xll.BDP(C676,$F$11)</f>
        <v>114.58</v>
      </c>
      <c r="G676" s="121">
        <f>_xll.BDP(C676,$G$11)</f>
        <v>114.58</v>
      </c>
      <c r="H676" s="122">
        <f t="shared" si="289"/>
        <v>0</v>
      </c>
      <c r="I676" s="123">
        <f t="shared" si="290"/>
        <v>0</v>
      </c>
      <c r="J676" s="124">
        <v>0</v>
      </c>
      <c r="K676" s="120" t="str">
        <f>CONCATENATE(D850,D676, " Curncy")</f>
        <v>EURUSD Curncy</v>
      </c>
      <c r="L676" s="120">
        <f>IF(D676 = D850,1,_xll.BDP(K676,$L$11))</f>
        <v>1</v>
      </c>
      <c r="M676" s="288">
        <f>IF(D676 = D850,1,_xll.BDP(K676,$M$11)*L676)</f>
        <v>1.1605000000000001</v>
      </c>
      <c r="N676" s="126">
        <f t="shared" si="291"/>
        <v>0</v>
      </c>
      <c r="O676" s="127">
        <f>N676 / AA773</f>
        <v>0</v>
      </c>
      <c r="P676" s="301">
        <f>N676 / AA850</f>
        <v>0</v>
      </c>
      <c r="Q676" s="128">
        <f t="shared" si="292"/>
        <v>0</v>
      </c>
      <c r="R676" s="129">
        <f>Q676 / AA773*100</f>
        <v>0</v>
      </c>
      <c r="S676" s="312">
        <f>Q676 / AA850*100</f>
        <v>0</v>
      </c>
      <c r="T676" s="129">
        <f t="shared" si="293"/>
        <v>0</v>
      </c>
      <c r="U676" s="312">
        <f t="shared" si="294"/>
        <v>0</v>
      </c>
      <c r="V676" s="120">
        <f t="shared" si="295"/>
        <v>1</v>
      </c>
      <c r="W676" s="120">
        <v>0</v>
      </c>
      <c r="X676" s="120">
        <v>1</v>
      </c>
      <c r="Y676" s="127">
        <f t="shared" si="296"/>
        <v>0</v>
      </c>
      <c r="Z676" s="127">
        <f t="shared" si="297"/>
        <v>0</v>
      </c>
      <c r="AA676" s="74"/>
      <c r="AB676" s="130">
        <f>_xll.BDH(C676,$AB$11,$D$1,$D$1)</f>
        <v>113.89</v>
      </c>
      <c r="AC676" s="130">
        <f t="shared" si="298"/>
        <v>0.68999999999999773</v>
      </c>
      <c r="AD676" s="177">
        <f t="shared" si="299"/>
        <v>0.60584774782684847</v>
      </c>
      <c r="AE676" s="132">
        <v>0</v>
      </c>
      <c r="AF676" s="133">
        <f>IF(D676 = D850,1,_xll.BDP(K676,$AF$11)*L676)</f>
        <v>1.1601999999999999</v>
      </c>
      <c r="AG676" s="134">
        <f>AC676*AE676*V676/AF676 / AI773</f>
        <v>0</v>
      </c>
      <c r="AH676" s="328">
        <f>AC676*AE676*V676/AF676 / AI850</f>
        <v>0</v>
      </c>
      <c r="AI676" s="77"/>
      <c r="AJ676" s="73"/>
      <c r="AK676" s="65"/>
    </row>
    <row r="677" spans="2:37" s="30" customFormat="1" ht="12" customHeight="1" x14ac:dyDescent="0.2">
      <c r="B677" s="120">
        <v>11634</v>
      </c>
      <c r="C677" s="120" t="s">
        <v>1000</v>
      </c>
      <c r="D677" s="120" t="str">
        <f>_xll.BDP(C677,$D$11)</f>
        <v>USD</v>
      </c>
      <c r="E677" s="120" t="s">
        <v>1073</v>
      </c>
      <c r="F677" s="121">
        <f>_xll.BDP(C677,$F$11)</f>
        <v>24.85</v>
      </c>
      <c r="G677" s="121">
        <f>_xll.BDP(C677,$G$11)</f>
        <v>24.85</v>
      </c>
      <c r="H677" s="122">
        <f t="shared" si="289"/>
        <v>0</v>
      </c>
      <c r="I677" s="123">
        <f t="shared" si="290"/>
        <v>0</v>
      </c>
      <c r="J677" s="124">
        <v>0</v>
      </c>
      <c r="K677" s="120" t="str">
        <f>CONCATENATE(D850,D677, " Curncy")</f>
        <v>EURUSD Curncy</v>
      </c>
      <c r="L677" s="120">
        <f>IF(D677 = D850,1,_xll.BDP(K677,$L$11))</f>
        <v>1</v>
      </c>
      <c r="M677" s="288">
        <f>IF(D677 = D850,1,_xll.BDP(K677,$M$11)*L677)</f>
        <v>1.1605000000000001</v>
      </c>
      <c r="N677" s="126">
        <f t="shared" si="291"/>
        <v>0</v>
      </c>
      <c r="O677" s="127">
        <f>N677 / AA773</f>
        <v>0</v>
      </c>
      <c r="P677" s="301">
        <f>N677 / AA850</f>
        <v>0</v>
      </c>
      <c r="Q677" s="128">
        <f t="shared" si="292"/>
        <v>0</v>
      </c>
      <c r="R677" s="129">
        <f>Q677 / AA773*100</f>
        <v>0</v>
      </c>
      <c r="S677" s="312">
        <f>Q677 / AA850*100</f>
        <v>0</v>
      </c>
      <c r="T677" s="129">
        <f t="shared" si="293"/>
        <v>0</v>
      </c>
      <c r="U677" s="312">
        <f t="shared" si="294"/>
        <v>0</v>
      </c>
      <c r="V677" s="120">
        <f t="shared" si="295"/>
        <v>1</v>
      </c>
      <c r="W677" s="120">
        <v>0</v>
      </c>
      <c r="X677" s="120">
        <v>1</v>
      </c>
      <c r="Y677" s="127">
        <f t="shared" si="296"/>
        <v>0</v>
      </c>
      <c r="Z677" s="127">
        <f t="shared" si="297"/>
        <v>0</v>
      </c>
      <c r="AA677" s="74"/>
      <c r="AB677" s="130">
        <f>_xll.BDH(C677,$AB$11,$D$1,$D$1)</f>
        <v>23.25</v>
      </c>
      <c r="AC677" s="130">
        <f t="shared" si="298"/>
        <v>1.6000000000000014</v>
      </c>
      <c r="AD677" s="177">
        <f t="shared" si="299"/>
        <v>6.8817204301075323</v>
      </c>
      <c r="AE677" s="132">
        <v>0</v>
      </c>
      <c r="AF677" s="133">
        <f>IF(D677 = D850,1,_xll.BDP(K677,$AF$11)*L677)</f>
        <v>1.1601999999999999</v>
      </c>
      <c r="AG677" s="134">
        <f>AC677*AE677*V677/AF677 / AI773</f>
        <v>0</v>
      </c>
      <c r="AH677" s="328">
        <f>AC677*AE677*V677/AF677 / AI850</f>
        <v>0</v>
      </c>
      <c r="AI677" s="77"/>
      <c r="AJ677" s="73"/>
      <c r="AK677" s="65"/>
    </row>
    <row r="678" spans="2:37" s="30" customFormat="1" ht="12" customHeight="1" x14ac:dyDescent="0.2">
      <c r="B678" s="120">
        <v>2763</v>
      </c>
      <c r="C678" s="120" t="s">
        <v>54</v>
      </c>
      <c r="D678" s="120" t="str">
        <f>_xll.BDP(C678,$D$11)</f>
        <v>USD</v>
      </c>
      <c r="E678" s="120" t="s">
        <v>349</v>
      </c>
      <c r="F678" s="121">
        <f>_xll.BDP(C678,$F$11)</f>
        <v>71.790000000000006</v>
      </c>
      <c r="G678" s="121">
        <f>_xll.BDP(C678,$G$11)</f>
        <v>71.790000000000006</v>
      </c>
      <c r="H678" s="122">
        <f t="shared" si="289"/>
        <v>0</v>
      </c>
      <c r="I678" s="123">
        <f t="shared" si="290"/>
        <v>0</v>
      </c>
      <c r="J678" s="124">
        <v>-52300</v>
      </c>
      <c r="K678" s="120" t="str">
        <f>CONCATENATE(D850,D678, " Curncy")</f>
        <v>EURUSD Curncy</v>
      </c>
      <c r="L678" s="120">
        <f>IF(D678 = D850,1,_xll.BDP(K678,$L$11))</f>
        <v>1</v>
      </c>
      <c r="M678" s="288">
        <f>IF(D678 = D850,1,_xll.BDP(K678,$M$11)*L678)</f>
        <v>1.1605000000000001</v>
      </c>
      <c r="N678" s="126">
        <f t="shared" si="291"/>
        <v>0</v>
      </c>
      <c r="O678" s="127">
        <f>N678 / AA773</f>
        <v>0</v>
      </c>
      <c r="P678" s="301">
        <f>N678 / AA850</f>
        <v>0</v>
      </c>
      <c r="Q678" s="128">
        <f t="shared" si="292"/>
        <v>-3235344.2481688927</v>
      </c>
      <c r="R678" s="129">
        <f>Q678 / AA773*100</f>
        <v>-1.7007926035806955</v>
      </c>
      <c r="S678" s="312">
        <f>Q678 / AA850*100</f>
        <v>-1.5755014483323286</v>
      </c>
      <c r="T678" s="129">
        <f t="shared" si="293"/>
        <v>-1.7007926035806955</v>
      </c>
      <c r="U678" s="312">
        <f t="shared" si="294"/>
        <v>0</v>
      </c>
      <c r="V678" s="120">
        <f t="shared" si="295"/>
        <v>1</v>
      </c>
      <c r="W678" s="120">
        <v>0</v>
      </c>
      <c r="X678" s="120">
        <v>1</v>
      </c>
      <c r="Y678" s="127">
        <f t="shared" si="296"/>
        <v>0</v>
      </c>
      <c r="Z678" s="127">
        <f t="shared" si="297"/>
        <v>0</v>
      </c>
      <c r="AA678" s="74"/>
      <c r="AB678" s="130">
        <f>_xll.BDH(C678,$AB$11,$D$1,$D$1)</f>
        <v>71.010000000000005</v>
      </c>
      <c r="AC678" s="130">
        <f t="shared" si="298"/>
        <v>0.78000000000000114</v>
      </c>
      <c r="AD678" s="177">
        <f t="shared" si="299"/>
        <v>1.0984368398817084</v>
      </c>
      <c r="AE678" s="132">
        <v>-36700</v>
      </c>
      <c r="AF678" s="133">
        <f>IF(D678 = D850,1,_xll.BDP(K678,$AF$11)*L678)</f>
        <v>1.1601999999999999</v>
      </c>
      <c r="AG678" s="134">
        <f>AC678*AE678*V678/AF678 / AI773</f>
        <v>-1.2988304377131829E-4</v>
      </c>
      <c r="AH678" s="328">
        <f>AC678*AE678*V678/AF678 / AI850</f>
        <v>-1.2031057358094472E-4</v>
      </c>
      <c r="AI678" s="77"/>
      <c r="AJ678" s="73"/>
      <c r="AK678" s="65"/>
    </row>
    <row r="679" spans="2:37" s="30" customFormat="1" ht="12" customHeight="1" x14ac:dyDescent="0.2">
      <c r="B679" s="120">
        <v>24143</v>
      </c>
      <c r="C679" s="120" t="s">
        <v>53</v>
      </c>
      <c r="D679" s="120" t="str">
        <f>_xll.BDP(C679,$D$11)</f>
        <v>USD</v>
      </c>
      <c r="E679" s="120" t="s">
        <v>348</v>
      </c>
      <c r="F679" s="121">
        <f>_xll.BDP(C679,$F$11)</f>
        <v>3</v>
      </c>
      <c r="G679" s="121">
        <f>_xll.BDP(C679,$G$11)</f>
        <v>3</v>
      </c>
      <c r="H679" s="122">
        <f t="shared" si="289"/>
        <v>0</v>
      </c>
      <c r="I679" s="123">
        <f t="shared" si="290"/>
        <v>0</v>
      </c>
      <c r="J679" s="124">
        <v>597194</v>
      </c>
      <c r="K679" s="120" t="str">
        <f>CONCATENATE(D850,D679, " Curncy")</f>
        <v>EURUSD Curncy</v>
      </c>
      <c r="L679" s="120">
        <f>IF(D679 = D850,1,_xll.BDP(K679,$L$11))</f>
        <v>1</v>
      </c>
      <c r="M679" s="288">
        <f>IF(D679 = D850,1,_xll.BDP(K679,$M$11)*L679)</f>
        <v>1.1605000000000001</v>
      </c>
      <c r="N679" s="126">
        <f t="shared" si="291"/>
        <v>0</v>
      </c>
      <c r="O679" s="127">
        <f>N679 / AA773</f>
        <v>0</v>
      </c>
      <c r="P679" s="301">
        <f>N679 / AA850</f>
        <v>0</v>
      </c>
      <c r="Q679" s="128">
        <f t="shared" si="292"/>
        <v>1543801.8095648426</v>
      </c>
      <c r="R679" s="129">
        <f>Q679 / AA773*100</f>
        <v>0.81156331373035095</v>
      </c>
      <c r="S679" s="312">
        <f>Q679 / AA850*100</f>
        <v>0.75177841995764938</v>
      </c>
      <c r="T679" s="129">
        <f t="shared" si="293"/>
        <v>0</v>
      </c>
      <c r="U679" s="312">
        <f t="shared" si="294"/>
        <v>0.81156331373035095</v>
      </c>
      <c r="V679" s="120">
        <f t="shared" si="295"/>
        <v>1</v>
      </c>
      <c r="W679" s="120">
        <v>0</v>
      </c>
      <c r="X679" s="120">
        <v>1</v>
      </c>
      <c r="Y679" s="127">
        <f t="shared" si="296"/>
        <v>0</v>
      </c>
      <c r="Z679" s="127">
        <f t="shared" si="297"/>
        <v>0</v>
      </c>
      <c r="AA679" s="74"/>
      <c r="AB679" s="130">
        <f>_xll.BDH(C679,$AB$11,$D$1,$D$1)</f>
        <v>3.11</v>
      </c>
      <c r="AC679" s="130">
        <f t="shared" si="298"/>
        <v>-0.10999999999999988</v>
      </c>
      <c r="AD679" s="177">
        <f t="shared" si="299"/>
        <v>-3.5369774919614105</v>
      </c>
      <c r="AE679" s="132">
        <v>597194</v>
      </c>
      <c r="AF679" s="133">
        <f>IF(D679 = D850,1,_xll.BDP(K679,$AF$11)*L679)</f>
        <v>1.1601999999999999</v>
      </c>
      <c r="AG679" s="134">
        <f>AC679*AE679*V679/AF679 / AI773</f>
        <v>-2.9805740196382768E-4</v>
      </c>
      <c r="AH679" s="328">
        <f>AC679*AE679*V679/AF679 / AI850</f>
        <v>-2.760903652169649E-4</v>
      </c>
      <c r="AI679" s="77"/>
      <c r="AJ679" s="73"/>
      <c r="AK679" s="65"/>
    </row>
    <row r="680" spans="2:37" s="30" customFormat="1" ht="12" customHeight="1" x14ac:dyDescent="0.2">
      <c r="B680" s="120">
        <v>19832</v>
      </c>
      <c r="C680" s="120" t="s">
        <v>1001</v>
      </c>
      <c r="D680" s="120" t="str">
        <f>_xll.BDP(C680,$D$11)</f>
        <v>USD</v>
      </c>
      <c r="E680" s="120" t="s">
        <v>1074</v>
      </c>
      <c r="F680" s="121">
        <f>_xll.BDP(C680,$F$11)</f>
        <v>34.130000000000003</v>
      </c>
      <c r="G680" s="121">
        <f>_xll.BDP(C680,$G$11)</f>
        <v>34.130000000000003</v>
      </c>
      <c r="H680" s="122">
        <f t="shared" si="289"/>
        <v>0</v>
      </c>
      <c r="I680" s="123">
        <f t="shared" si="290"/>
        <v>0</v>
      </c>
      <c r="J680" s="124">
        <v>0</v>
      </c>
      <c r="K680" s="120" t="str">
        <f>CONCATENATE(D850,D680, " Curncy")</f>
        <v>EURUSD Curncy</v>
      </c>
      <c r="L680" s="120">
        <f>IF(D680 = D850,1,_xll.BDP(K680,$L$11))</f>
        <v>1</v>
      </c>
      <c r="M680" s="288">
        <f>IF(D680 = D850,1,_xll.BDP(K680,$M$11)*L680)</f>
        <v>1.1605000000000001</v>
      </c>
      <c r="N680" s="126">
        <f t="shared" si="291"/>
        <v>0</v>
      </c>
      <c r="O680" s="127">
        <f>N680 / AA773</f>
        <v>0</v>
      </c>
      <c r="P680" s="301">
        <f>N680 / AA850</f>
        <v>0</v>
      </c>
      <c r="Q680" s="128">
        <f t="shared" si="292"/>
        <v>0</v>
      </c>
      <c r="R680" s="129">
        <f>Q680 / AA773*100</f>
        <v>0</v>
      </c>
      <c r="S680" s="312">
        <f>Q680 / AA850*100</f>
        <v>0</v>
      </c>
      <c r="T680" s="129">
        <f t="shared" si="293"/>
        <v>0</v>
      </c>
      <c r="U680" s="312">
        <f t="shared" si="294"/>
        <v>0</v>
      </c>
      <c r="V680" s="120">
        <f t="shared" si="295"/>
        <v>1</v>
      </c>
      <c r="W680" s="120">
        <v>0</v>
      </c>
      <c r="X680" s="120">
        <v>1</v>
      </c>
      <c r="Y680" s="127">
        <f t="shared" si="296"/>
        <v>0</v>
      </c>
      <c r="Z680" s="127">
        <f t="shared" si="297"/>
        <v>0</v>
      </c>
      <c r="AA680" s="74"/>
      <c r="AB680" s="130">
        <f>_xll.BDH(C680,$AB$11,$D$1,$D$1)</f>
        <v>32.58</v>
      </c>
      <c r="AC680" s="130">
        <f t="shared" si="298"/>
        <v>1.5500000000000043</v>
      </c>
      <c r="AD680" s="177">
        <f t="shared" si="299"/>
        <v>4.7575199508901305</v>
      </c>
      <c r="AE680" s="132">
        <v>0</v>
      </c>
      <c r="AF680" s="133">
        <f>IF(D680 = D850,1,_xll.BDP(K680,$AF$11)*L680)</f>
        <v>1.1601999999999999</v>
      </c>
      <c r="AG680" s="134">
        <f>AC680*AE680*V680/AF680 / AI773</f>
        <v>0</v>
      </c>
      <c r="AH680" s="328">
        <f>AC680*AE680*V680/AF680 / AI850</f>
        <v>0</v>
      </c>
      <c r="AI680" s="77"/>
      <c r="AJ680" s="73"/>
      <c r="AK680" s="65"/>
    </row>
    <row r="681" spans="2:37" s="30" customFormat="1" ht="12" customHeight="1" x14ac:dyDescent="0.2">
      <c r="B681" s="120">
        <v>24542</v>
      </c>
      <c r="C681" s="120" t="s">
        <v>52</v>
      </c>
      <c r="D681" s="120" t="str">
        <f>_xll.BDP(C681,$D$11)</f>
        <v>USD</v>
      </c>
      <c r="E681" s="120" t="s">
        <v>319</v>
      </c>
      <c r="F681" s="121">
        <f>_xll.BDP(C681,$F$11)</f>
        <v>58.27</v>
      </c>
      <c r="G681" s="121">
        <f>_xll.BDP(C681,$G$11)</f>
        <v>58.27</v>
      </c>
      <c r="H681" s="122">
        <f t="shared" ref="H681:H713" si="300">IF(OR(OR(G681="#N/A N/A",G681="#N/A Real Time"),OR(F681="#N/A N/A",F681="#N/A Real Time")),0,  G681 - F681)</f>
        <v>0</v>
      </c>
      <c r="I681" s="123">
        <f t="shared" ref="I681:I713" si="301">IF(OR(F681=0,F681="#N/A N/A"),0,H681 / F681*100)</f>
        <v>0</v>
      </c>
      <c r="J681" s="124">
        <v>-81900</v>
      </c>
      <c r="K681" s="120" t="str">
        <f>CONCATENATE(D850,D681, " Curncy")</f>
        <v>EURUSD Curncy</v>
      </c>
      <c r="L681" s="120">
        <f>IF(D681 = D850,1,_xll.BDP(K681,$L$11))</f>
        <v>1</v>
      </c>
      <c r="M681" s="288">
        <f>IF(D681 = D850,1,_xll.BDP(K681,$M$11)*L681)</f>
        <v>1.1605000000000001</v>
      </c>
      <c r="N681" s="126">
        <f t="shared" ref="N681:N713" si="302">H681*J681*V681/M681</f>
        <v>0</v>
      </c>
      <c r="O681" s="127">
        <f>N681 / AA773</f>
        <v>0</v>
      </c>
      <c r="P681" s="301">
        <f>N681 / AA850</f>
        <v>0</v>
      </c>
      <c r="Q681" s="128">
        <f t="shared" ref="Q681:Q713" si="303">IF(J681=0,0,G681*J681*V681/M681)</f>
        <v>-4112290.3920723824</v>
      </c>
      <c r="R681" s="129">
        <f>Q681 / AA773*100</f>
        <v>-2.1617956378432202</v>
      </c>
      <c r="S681" s="312">
        <f>Q681 / AA850*100</f>
        <v>-2.0025440793016167</v>
      </c>
      <c r="T681" s="129">
        <f t="shared" ref="T681:T713" si="304">IF(S681&lt;0,R681,0)</f>
        <v>-2.1617956378432202</v>
      </c>
      <c r="U681" s="312">
        <f t="shared" ref="U681:U713" si="305">IF(S681&gt;0,R681,0)</f>
        <v>0</v>
      </c>
      <c r="V681" s="120">
        <f t="shared" ref="V681:V713" si="306">IF(EXACT(D681,UPPER(D681)),1,0.01)/X681</f>
        <v>1</v>
      </c>
      <c r="W681" s="120">
        <v>0</v>
      </c>
      <c r="X681" s="120">
        <v>1</v>
      </c>
      <c r="Y681" s="127">
        <f t="shared" ref="Y681:Y713" si="307">IF(AND(S681&lt;0,O681&gt;0),O681,0)</f>
        <v>0</v>
      </c>
      <c r="Z681" s="127">
        <f t="shared" ref="Z681:Z713" si="308">IF(AND(S681&gt;0,O681&gt;0),O681,0)</f>
        <v>0</v>
      </c>
      <c r="AA681" s="74"/>
      <c r="AB681" s="130">
        <f>_xll.BDH(C681,$AB$11,$D$1,$D$1)</f>
        <v>59.28</v>
      </c>
      <c r="AC681" s="130">
        <f t="shared" ref="AC681:AC713" si="309">IF(OR(OR(F681="#N/A N/A",F681="#N/A Real Time"),OR(AB681="#N/A N/A",AB681="#N/A Real Time")),0,  F681 - AB681)</f>
        <v>-1.009999999999998</v>
      </c>
      <c r="AD681" s="177">
        <f t="shared" ref="AD681:AD713" si="310">IF(OR(AB681=0,AB681="#N/A N/A"),0,AC681 / AB681*100)</f>
        <v>-1.7037786774628847</v>
      </c>
      <c r="AE681" s="132">
        <v>-81900</v>
      </c>
      <c r="AF681" s="133">
        <f>IF(D681 = D850,1,_xll.BDP(K681,$AF$11)*L681)</f>
        <v>1.1601999999999999</v>
      </c>
      <c r="AG681" s="134">
        <f>AC681*AE681*V681/AF681 / AI773</f>
        <v>3.7531598888142399E-4</v>
      </c>
      <c r="AH681" s="328">
        <f>AC681*AE681*V681/AF681 / AI850</f>
        <v>3.4765494082449988E-4</v>
      </c>
      <c r="AI681" s="77"/>
      <c r="AJ681" s="73"/>
      <c r="AK681" s="65"/>
    </row>
    <row r="682" spans="2:37" s="30" customFormat="1" ht="12" customHeight="1" x14ac:dyDescent="0.2">
      <c r="B682" s="120">
        <v>18424</v>
      </c>
      <c r="C682" s="120" t="s">
        <v>51</v>
      </c>
      <c r="D682" s="120" t="str">
        <f>_xll.BDP(C682,$D$11)</f>
        <v>USD</v>
      </c>
      <c r="E682" s="120" t="s">
        <v>318</v>
      </c>
      <c r="F682" s="121">
        <f>_xll.BDP(C682,$F$11)</f>
        <v>77.05</v>
      </c>
      <c r="G682" s="121">
        <f>_xll.BDP(C682,$G$11)</f>
        <v>77.05</v>
      </c>
      <c r="H682" s="122">
        <f t="shared" si="300"/>
        <v>0</v>
      </c>
      <c r="I682" s="123">
        <f t="shared" si="301"/>
        <v>0</v>
      </c>
      <c r="J682" s="124">
        <v>-60000</v>
      </c>
      <c r="K682" s="120" t="str">
        <f>CONCATENATE(D850,D682, " Curncy")</f>
        <v>EURUSD Curncy</v>
      </c>
      <c r="L682" s="120">
        <f>IF(D682 = D850,1,_xll.BDP(K682,$L$11))</f>
        <v>1</v>
      </c>
      <c r="M682" s="288">
        <f>IF(D682 = D850,1,_xll.BDP(K682,$M$11)*L682)</f>
        <v>1.1605000000000001</v>
      </c>
      <c r="N682" s="126">
        <f t="shared" si="302"/>
        <v>0</v>
      </c>
      <c r="O682" s="127">
        <f>N682 / AA773</f>
        <v>0</v>
      </c>
      <c r="P682" s="301">
        <f>N682 / AA850</f>
        <v>0</v>
      </c>
      <c r="Q682" s="128">
        <f t="shared" si="303"/>
        <v>-3983627.7466609217</v>
      </c>
      <c r="R682" s="129">
        <f>Q682 / AA773*100</f>
        <v>-2.0941587933878623</v>
      </c>
      <c r="S682" s="312">
        <f>Q682 / AA850*100</f>
        <v>-1.9398897931907182</v>
      </c>
      <c r="T682" s="129">
        <f t="shared" si="304"/>
        <v>-2.0941587933878623</v>
      </c>
      <c r="U682" s="312">
        <f t="shared" si="305"/>
        <v>0</v>
      </c>
      <c r="V682" s="120">
        <f t="shared" si="306"/>
        <v>1</v>
      </c>
      <c r="W682" s="120">
        <v>0</v>
      </c>
      <c r="X682" s="120">
        <v>1</v>
      </c>
      <c r="Y682" s="127">
        <f t="shared" si="307"/>
        <v>0</v>
      </c>
      <c r="Z682" s="127">
        <f t="shared" si="308"/>
        <v>0</v>
      </c>
      <c r="AA682" s="74"/>
      <c r="AB682" s="130">
        <f>_xll.BDH(C682,$AB$11,$D$1,$D$1)</f>
        <v>73.540000000000006</v>
      </c>
      <c r="AC682" s="130">
        <f t="shared" si="309"/>
        <v>3.5099999999999909</v>
      </c>
      <c r="AD682" s="177">
        <f t="shared" si="310"/>
        <v>4.7729127005711049</v>
      </c>
      <c r="AE682" s="132">
        <v>-60000</v>
      </c>
      <c r="AF682" s="133">
        <f>IF(D682 = D850,1,_xll.BDP(K682,$AF$11)*L682)</f>
        <v>1.1601999999999999</v>
      </c>
      <c r="AG682" s="134">
        <f>AC682*AE682*V682/AF682 / AI773</f>
        <v>-9.5554282883530777E-4</v>
      </c>
      <c r="AH682" s="328">
        <f>AC682*AE682*V682/AF682 / AI850</f>
        <v>-8.8511866122220552E-4</v>
      </c>
      <c r="AI682" s="77"/>
      <c r="AJ682" s="73"/>
      <c r="AK682" s="65"/>
    </row>
    <row r="683" spans="2:37" s="30" customFormat="1" ht="12" customHeight="1" x14ac:dyDescent="0.2">
      <c r="B683" s="120">
        <v>1853</v>
      </c>
      <c r="C683" s="120" t="s">
        <v>50</v>
      </c>
      <c r="D683" s="120" t="str">
        <f>_xll.BDP(C683,$D$11)</f>
        <v>USD</v>
      </c>
      <c r="E683" s="120" t="s">
        <v>347</v>
      </c>
      <c r="F683" s="121">
        <f>_xll.BDP(C683,$F$11)</f>
        <v>65.42</v>
      </c>
      <c r="G683" s="121">
        <f>_xll.BDP(C683,$G$11)</f>
        <v>65.42</v>
      </c>
      <c r="H683" s="122">
        <f t="shared" si="300"/>
        <v>0</v>
      </c>
      <c r="I683" s="123">
        <f t="shared" si="301"/>
        <v>0</v>
      </c>
      <c r="J683" s="124">
        <v>0</v>
      </c>
      <c r="K683" s="120" t="str">
        <f>CONCATENATE(D850,D683, " Curncy")</f>
        <v>EURUSD Curncy</v>
      </c>
      <c r="L683" s="120">
        <f>IF(D683 = D850,1,_xll.BDP(K683,$L$11))</f>
        <v>1</v>
      </c>
      <c r="M683" s="288">
        <f>IF(D683 = D850,1,_xll.BDP(K683,$M$11)*L683)</f>
        <v>1.1605000000000001</v>
      </c>
      <c r="N683" s="126">
        <f t="shared" si="302"/>
        <v>0</v>
      </c>
      <c r="O683" s="127">
        <f>N683 / AA773</f>
        <v>0</v>
      </c>
      <c r="P683" s="301">
        <f>N683 / AA850</f>
        <v>0</v>
      </c>
      <c r="Q683" s="128">
        <f t="shared" si="303"/>
        <v>0</v>
      </c>
      <c r="R683" s="129">
        <f>Q683 / AA773*100</f>
        <v>0</v>
      </c>
      <c r="S683" s="312">
        <f>Q683 / AA850*100</f>
        <v>0</v>
      </c>
      <c r="T683" s="129">
        <f t="shared" si="304"/>
        <v>0</v>
      </c>
      <c r="U683" s="312">
        <f t="shared" si="305"/>
        <v>0</v>
      </c>
      <c r="V683" s="120">
        <f t="shared" si="306"/>
        <v>1</v>
      </c>
      <c r="W683" s="120">
        <v>0</v>
      </c>
      <c r="X683" s="120">
        <v>1</v>
      </c>
      <c r="Y683" s="127">
        <f t="shared" si="307"/>
        <v>0</v>
      </c>
      <c r="Z683" s="127">
        <f t="shared" si="308"/>
        <v>0</v>
      </c>
      <c r="AA683" s="74"/>
      <c r="AB683" s="130">
        <f>_xll.BDH(C683,$AB$11,$D$1,$D$1)</f>
        <v>67.09</v>
      </c>
      <c r="AC683" s="130">
        <f t="shared" si="309"/>
        <v>-1.6700000000000017</v>
      </c>
      <c r="AD683" s="177">
        <f t="shared" si="310"/>
        <v>-2.4891936205097656</v>
      </c>
      <c r="AE683" s="132">
        <v>0</v>
      </c>
      <c r="AF683" s="133">
        <f>IF(D683 = D850,1,_xll.BDP(K683,$AF$11)*L683)</f>
        <v>1.1601999999999999</v>
      </c>
      <c r="AG683" s="134">
        <f>AC683*AE683*V683/AF683 / AI773</f>
        <v>0</v>
      </c>
      <c r="AH683" s="328">
        <f>AC683*AE683*V683/AF683 / AI850</f>
        <v>0</v>
      </c>
      <c r="AI683" s="77"/>
      <c r="AJ683" s="73"/>
      <c r="AK683" s="65"/>
    </row>
    <row r="684" spans="2:37" s="30" customFormat="1" ht="12" customHeight="1" x14ac:dyDescent="0.2">
      <c r="B684" s="120">
        <v>11669</v>
      </c>
      <c r="C684" s="120" t="s">
        <v>1003</v>
      </c>
      <c r="D684" s="120" t="str">
        <f>_xll.BDP(C684,$D$11)</f>
        <v>USD</v>
      </c>
      <c r="E684" s="120" t="s">
        <v>1076</v>
      </c>
      <c r="F684" s="121">
        <f>_xll.BDP(C684,$F$11)</f>
        <v>51.67</v>
      </c>
      <c r="G684" s="121">
        <f>_xll.BDP(C684,$G$11)</f>
        <v>51.67</v>
      </c>
      <c r="H684" s="122">
        <f t="shared" si="300"/>
        <v>0</v>
      </c>
      <c r="I684" s="123">
        <f t="shared" si="301"/>
        <v>0</v>
      </c>
      <c r="J684" s="124">
        <v>0</v>
      </c>
      <c r="K684" s="120" t="str">
        <f>CONCATENATE(D850,D684, " Curncy")</f>
        <v>EURUSD Curncy</v>
      </c>
      <c r="L684" s="120">
        <f>IF(D684 = D850,1,_xll.BDP(K684,$L$11))</f>
        <v>1</v>
      </c>
      <c r="M684" s="288">
        <f>IF(D684 = D850,1,_xll.BDP(K684,$M$11)*L684)</f>
        <v>1.1605000000000001</v>
      </c>
      <c r="N684" s="126">
        <f t="shared" si="302"/>
        <v>0</v>
      </c>
      <c r="O684" s="127">
        <f>N684 / AA773</f>
        <v>0</v>
      </c>
      <c r="P684" s="301">
        <f>N684 / AA850</f>
        <v>0</v>
      </c>
      <c r="Q684" s="128">
        <f t="shared" si="303"/>
        <v>0</v>
      </c>
      <c r="R684" s="129">
        <f>Q684 / AA773*100</f>
        <v>0</v>
      </c>
      <c r="S684" s="312">
        <f>Q684 / AA850*100</f>
        <v>0</v>
      </c>
      <c r="T684" s="129">
        <f t="shared" si="304"/>
        <v>0</v>
      </c>
      <c r="U684" s="312">
        <f t="shared" si="305"/>
        <v>0</v>
      </c>
      <c r="V684" s="120">
        <f t="shared" si="306"/>
        <v>1</v>
      </c>
      <c r="W684" s="120">
        <v>0</v>
      </c>
      <c r="X684" s="120">
        <v>1</v>
      </c>
      <c r="Y684" s="127">
        <f t="shared" si="307"/>
        <v>0</v>
      </c>
      <c r="Z684" s="127">
        <f t="shared" si="308"/>
        <v>0</v>
      </c>
      <c r="AA684" s="74"/>
      <c r="AB684" s="130">
        <f>_xll.BDH(C684,$AB$11,$D$1,$D$1)</f>
        <v>50.78</v>
      </c>
      <c r="AC684" s="130">
        <f t="shared" si="309"/>
        <v>0.89000000000000057</v>
      </c>
      <c r="AD684" s="177">
        <f t="shared" si="310"/>
        <v>1.7526585269791266</v>
      </c>
      <c r="AE684" s="132">
        <v>0</v>
      </c>
      <c r="AF684" s="133">
        <f>IF(D684 = D850,1,_xll.BDP(K684,$AF$11)*L684)</f>
        <v>1.1601999999999999</v>
      </c>
      <c r="AG684" s="134">
        <f>AC684*AE684*V684/AF684 / AI773</f>
        <v>0</v>
      </c>
      <c r="AH684" s="328">
        <f>AC684*AE684*V684/AF684 / AI850</f>
        <v>0</v>
      </c>
      <c r="AI684" s="77"/>
      <c r="AJ684" s="73"/>
      <c r="AK684" s="65"/>
    </row>
    <row r="685" spans="2:37" s="30" customFormat="1" ht="12" customHeight="1" x14ac:dyDescent="0.2">
      <c r="B685" s="120">
        <v>18531</v>
      </c>
      <c r="C685" s="120" t="s">
        <v>1002</v>
      </c>
      <c r="D685" s="120" t="str">
        <f>_xll.BDP(C685,$D$11)</f>
        <v>USD</v>
      </c>
      <c r="E685" s="120" t="s">
        <v>1075</v>
      </c>
      <c r="F685" s="121">
        <f>_xll.BDP(C685,$F$11)</f>
        <v>26.81</v>
      </c>
      <c r="G685" s="121">
        <f>_xll.BDP(C685,$G$11)</f>
        <v>26.81</v>
      </c>
      <c r="H685" s="122">
        <f t="shared" si="300"/>
        <v>0</v>
      </c>
      <c r="I685" s="123">
        <f t="shared" si="301"/>
        <v>0</v>
      </c>
      <c r="J685" s="124">
        <v>0</v>
      </c>
      <c r="K685" s="120" t="str">
        <f>CONCATENATE(D850,D685, " Curncy")</f>
        <v>EURUSD Curncy</v>
      </c>
      <c r="L685" s="120">
        <f>IF(D685 = D850,1,_xll.BDP(K685,$L$11))</f>
        <v>1</v>
      </c>
      <c r="M685" s="288">
        <f>IF(D685 = D850,1,_xll.BDP(K685,$M$11)*L685)</f>
        <v>1.1605000000000001</v>
      </c>
      <c r="N685" s="126">
        <f t="shared" si="302"/>
        <v>0</v>
      </c>
      <c r="O685" s="127">
        <f>N685 / AA773</f>
        <v>0</v>
      </c>
      <c r="P685" s="301">
        <f>N685 / AA850</f>
        <v>0</v>
      </c>
      <c r="Q685" s="128">
        <f t="shared" si="303"/>
        <v>0</v>
      </c>
      <c r="R685" s="129">
        <f>Q685 / AA773*100</f>
        <v>0</v>
      </c>
      <c r="S685" s="312">
        <f>Q685 / AA850*100</f>
        <v>0</v>
      </c>
      <c r="T685" s="129">
        <f t="shared" si="304"/>
        <v>0</v>
      </c>
      <c r="U685" s="312">
        <f t="shared" si="305"/>
        <v>0</v>
      </c>
      <c r="V685" s="120">
        <f t="shared" si="306"/>
        <v>1</v>
      </c>
      <c r="W685" s="120">
        <v>0</v>
      </c>
      <c r="X685" s="120">
        <v>1</v>
      </c>
      <c r="Y685" s="127">
        <f t="shared" si="307"/>
        <v>0</v>
      </c>
      <c r="Z685" s="127">
        <f t="shared" si="308"/>
        <v>0</v>
      </c>
      <c r="AA685" s="74"/>
      <c r="AB685" s="130">
        <f>_xll.BDH(C685,$AB$11,$D$1,$D$1)</f>
        <v>27.55</v>
      </c>
      <c r="AC685" s="130">
        <f t="shared" si="309"/>
        <v>-0.74000000000000199</v>
      </c>
      <c r="AD685" s="177">
        <f t="shared" si="310"/>
        <v>-2.6860254083484647</v>
      </c>
      <c r="AE685" s="132">
        <v>0</v>
      </c>
      <c r="AF685" s="133">
        <f>IF(D685 = D850,1,_xll.BDP(K685,$AF$11)*L685)</f>
        <v>1.1601999999999999</v>
      </c>
      <c r="AG685" s="134">
        <f>AC685*AE685*V685/AF685 / AI773</f>
        <v>0</v>
      </c>
      <c r="AH685" s="328">
        <f>AC685*AE685*V685/AF685 / AI850</f>
        <v>0</v>
      </c>
      <c r="AI685" s="77"/>
      <c r="AJ685" s="73"/>
      <c r="AK685" s="65"/>
    </row>
    <row r="686" spans="2:37" s="30" customFormat="1" ht="12" customHeight="1" x14ac:dyDescent="0.2">
      <c r="B686" s="120">
        <v>24621</v>
      </c>
      <c r="C686" s="120" t="s">
        <v>49</v>
      </c>
      <c r="D686" s="120" t="str">
        <f>_xll.BDP(C686,$D$11)</f>
        <v>USD</v>
      </c>
      <c r="E686" s="120" t="s">
        <v>317</v>
      </c>
      <c r="F686" s="121">
        <f>_xll.BDP(C686,$F$11)</f>
        <v>36.96</v>
      </c>
      <c r="G686" s="121">
        <f>_xll.BDP(C686,$G$11)</f>
        <v>36.96</v>
      </c>
      <c r="H686" s="122">
        <f t="shared" si="300"/>
        <v>0</v>
      </c>
      <c r="I686" s="123">
        <f t="shared" si="301"/>
        <v>0</v>
      </c>
      <c r="J686" s="124">
        <v>0</v>
      </c>
      <c r="K686" s="120" t="str">
        <f>CONCATENATE(D850,D686, " Curncy")</f>
        <v>EURUSD Curncy</v>
      </c>
      <c r="L686" s="120">
        <f>IF(D686 = D850,1,_xll.BDP(K686,$L$11))</f>
        <v>1</v>
      </c>
      <c r="M686" s="288">
        <f>IF(D686 = D850,1,_xll.BDP(K686,$M$11)*L686)</f>
        <v>1.1605000000000001</v>
      </c>
      <c r="N686" s="126">
        <f t="shared" si="302"/>
        <v>0</v>
      </c>
      <c r="O686" s="127">
        <f>N686 / AA773</f>
        <v>0</v>
      </c>
      <c r="P686" s="301">
        <f>N686 / AA850</f>
        <v>0</v>
      </c>
      <c r="Q686" s="128">
        <f t="shared" si="303"/>
        <v>0</v>
      </c>
      <c r="R686" s="129">
        <f>Q686 / AA773*100</f>
        <v>0</v>
      </c>
      <c r="S686" s="312">
        <f>Q686 / AA850*100</f>
        <v>0</v>
      </c>
      <c r="T686" s="129">
        <f t="shared" si="304"/>
        <v>0</v>
      </c>
      <c r="U686" s="312">
        <f t="shared" si="305"/>
        <v>0</v>
      </c>
      <c r="V686" s="120">
        <f t="shared" si="306"/>
        <v>1</v>
      </c>
      <c r="W686" s="120">
        <v>0</v>
      </c>
      <c r="X686" s="120">
        <v>1</v>
      </c>
      <c r="Y686" s="127">
        <f t="shared" si="307"/>
        <v>0</v>
      </c>
      <c r="Z686" s="127">
        <f t="shared" si="308"/>
        <v>0</v>
      </c>
      <c r="AA686" s="74"/>
      <c r="AB686" s="130">
        <f>_xll.BDH(C686,$AB$11,$D$1,$D$1)</f>
        <v>35.5</v>
      </c>
      <c r="AC686" s="130">
        <f t="shared" si="309"/>
        <v>1.4600000000000009</v>
      </c>
      <c r="AD686" s="177">
        <f t="shared" si="310"/>
        <v>4.1126760563380307</v>
      </c>
      <c r="AE686" s="132">
        <v>0</v>
      </c>
      <c r="AF686" s="133">
        <f>IF(D686 = D850,1,_xll.BDP(K686,$AF$11)*L686)</f>
        <v>1.1601999999999999</v>
      </c>
      <c r="AG686" s="134">
        <f>AC686*AE686*V686/AF686 / AI773</f>
        <v>0</v>
      </c>
      <c r="AH686" s="328">
        <f>AC686*AE686*V686/AF686 / AI850</f>
        <v>0</v>
      </c>
      <c r="AI686" s="77"/>
      <c r="AJ686" s="73"/>
      <c r="AK686" s="65"/>
    </row>
    <row r="687" spans="2:37" s="30" customFormat="1" ht="12" customHeight="1" x14ac:dyDescent="0.2">
      <c r="B687" s="120">
        <v>8613</v>
      </c>
      <c r="C687" s="120" t="s">
        <v>1004</v>
      </c>
      <c r="D687" s="120" t="str">
        <f>_xll.BDP(C687,$D$11)</f>
        <v>USD</v>
      </c>
      <c r="E687" s="120" t="s">
        <v>1077</v>
      </c>
      <c r="F687" s="121">
        <f>_xll.BDP(C687,$F$11)</f>
        <v>29.16</v>
      </c>
      <c r="G687" s="121">
        <f>_xll.BDP(C687,$G$11)</f>
        <v>29.16</v>
      </c>
      <c r="H687" s="122">
        <f t="shared" si="300"/>
        <v>0</v>
      </c>
      <c r="I687" s="123">
        <f t="shared" si="301"/>
        <v>0</v>
      </c>
      <c r="J687" s="124">
        <v>0</v>
      </c>
      <c r="K687" s="120" t="str">
        <f>CONCATENATE(D850,D687, " Curncy")</f>
        <v>EURUSD Curncy</v>
      </c>
      <c r="L687" s="120">
        <f>IF(D687 = D850,1,_xll.BDP(K687,$L$11))</f>
        <v>1</v>
      </c>
      <c r="M687" s="288">
        <f>IF(D687 = D850,1,_xll.BDP(K687,$M$11)*L687)</f>
        <v>1.1605000000000001</v>
      </c>
      <c r="N687" s="126">
        <f t="shared" si="302"/>
        <v>0</v>
      </c>
      <c r="O687" s="127">
        <f>N687 / AA773</f>
        <v>0</v>
      </c>
      <c r="P687" s="301">
        <f>N687 / AA850</f>
        <v>0</v>
      </c>
      <c r="Q687" s="128">
        <f t="shared" si="303"/>
        <v>0</v>
      </c>
      <c r="R687" s="129">
        <f>Q687 / AA773*100</f>
        <v>0</v>
      </c>
      <c r="S687" s="312">
        <f>Q687 / AA850*100</f>
        <v>0</v>
      </c>
      <c r="T687" s="129">
        <f t="shared" si="304"/>
        <v>0</v>
      </c>
      <c r="U687" s="312">
        <f t="shared" si="305"/>
        <v>0</v>
      </c>
      <c r="V687" s="120">
        <f t="shared" si="306"/>
        <v>1</v>
      </c>
      <c r="W687" s="120">
        <v>0</v>
      </c>
      <c r="X687" s="120">
        <v>1</v>
      </c>
      <c r="Y687" s="127">
        <f t="shared" si="307"/>
        <v>0</v>
      </c>
      <c r="Z687" s="127">
        <f t="shared" si="308"/>
        <v>0</v>
      </c>
      <c r="AA687" s="74"/>
      <c r="AB687" s="130">
        <f>_xll.BDH(C687,$AB$11,$D$1,$D$1)</f>
        <v>28.77</v>
      </c>
      <c r="AC687" s="130">
        <f t="shared" si="309"/>
        <v>0.39000000000000057</v>
      </c>
      <c r="AD687" s="177">
        <f t="shared" si="310"/>
        <v>1.3555787278415035</v>
      </c>
      <c r="AE687" s="132">
        <v>0</v>
      </c>
      <c r="AF687" s="133">
        <f>IF(D687 = D850,1,_xll.BDP(K687,$AF$11)*L687)</f>
        <v>1.1601999999999999</v>
      </c>
      <c r="AG687" s="134">
        <f>AC687*AE687*V687/AF687 / AI773</f>
        <v>0</v>
      </c>
      <c r="AH687" s="328">
        <f>AC687*AE687*V687/AF687 / AI850</f>
        <v>0</v>
      </c>
      <c r="AI687" s="77"/>
      <c r="AJ687" s="73"/>
      <c r="AK687" s="65"/>
    </row>
    <row r="688" spans="2:37" s="30" customFormat="1" ht="12" customHeight="1" x14ac:dyDescent="0.2">
      <c r="B688" s="120">
        <v>23981</v>
      </c>
      <c r="C688" s="120" t="s">
        <v>48</v>
      </c>
      <c r="D688" s="120" t="str">
        <f>_xll.BDP(C688,$D$11)</f>
        <v>USD</v>
      </c>
      <c r="E688" s="120" t="s">
        <v>346</v>
      </c>
      <c r="F688" s="121">
        <f>_xll.BDP(C688,$F$11)</f>
        <v>154.93</v>
      </c>
      <c r="G688" s="121">
        <f>_xll.BDP(C688,$G$11)</f>
        <v>154.93</v>
      </c>
      <c r="H688" s="122">
        <f t="shared" si="300"/>
        <v>0</v>
      </c>
      <c r="I688" s="123">
        <f t="shared" si="301"/>
        <v>0</v>
      </c>
      <c r="J688" s="124">
        <v>0</v>
      </c>
      <c r="K688" s="120" t="str">
        <f>CONCATENATE(D850,D688, " Curncy")</f>
        <v>EURUSD Curncy</v>
      </c>
      <c r="L688" s="120">
        <f>IF(D688 = D850,1,_xll.BDP(K688,$L$11))</f>
        <v>1</v>
      </c>
      <c r="M688" s="288">
        <f>IF(D688 = D850,1,_xll.BDP(K688,$M$11)*L688)</f>
        <v>1.1605000000000001</v>
      </c>
      <c r="N688" s="126">
        <f t="shared" si="302"/>
        <v>0</v>
      </c>
      <c r="O688" s="127">
        <f>N688 / AA773</f>
        <v>0</v>
      </c>
      <c r="P688" s="301">
        <f>N688 / AA850</f>
        <v>0</v>
      </c>
      <c r="Q688" s="128">
        <f t="shared" si="303"/>
        <v>0</v>
      </c>
      <c r="R688" s="129">
        <f>Q688 / AA773*100</f>
        <v>0</v>
      </c>
      <c r="S688" s="312">
        <f>Q688 / AA850*100</f>
        <v>0</v>
      </c>
      <c r="T688" s="129">
        <f t="shared" si="304"/>
        <v>0</v>
      </c>
      <c r="U688" s="312">
        <f t="shared" si="305"/>
        <v>0</v>
      </c>
      <c r="V688" s="120">
        <f t="shared" si="306"/>
        <v>1</v>
      </c>
      <c r="W688" s="120">
        <v>0</v>
      </c>
      <c r="X688" s="120">
        <v>1</v>
      </c>
      <c r="Y688" s="127">
        <f t="shared" si="307"/>
        <v>0</v>
      </c>
      <c r="Z688" s="127">
        <f t="shared" si="308"/>
        <v>0</v>
      </c>
      <c r="AA688" s="74"/>
      <c r="AB688" s="130">
        <f>_xll.BDH(C688,$AB$11,$D$1,$D$1)</f>
        <v>129.94</v>
      </c>
      <c r="AC688" s="130">
        <f t="shared" si="309"/>
        <v>24.990000000000009</v>
      </c>
      <c r="AD688" s="177">
        <f t="shared" si="310"/>
        <v>19.231953209173472</v>
      </c>
      <c r="AE688" s="132">
        <v>0</v>
      </c>
      <c r="AF688" s="133">
        <f>IF(D688 = D850,1,_xll.BDP(K688,$AF$11)*L688)</f>
        <v>1.1601999999999999</v>
      </c>
      <c r="AG688" s="134">
        <f>AC688*AE688*V688/AF688 / AI773</f>
        <v>0</v>
      </c>
      <c r="AH688" s="328">
        <f>AC688*AE688*V688/AF688 / AI850</f>
        <v>0</v>
      </c>
      <c r="AI688" s="77"/>
      <c r="AJ688" s="73"/>
      <c r="AK688" s="65"/>
    </row>
    <row r="689" spans="1:37" s="30" customFormat="1" ht="12" customHeight="1" x14ac:dyDescent="0.2">
      <c r="B689" s="120">
        <v>19592</v>
      </c>
      <c r="C689" s="120" t="s">
        <v>1005</v>
      </c>
      <c r="D689" s="120" t="str">
        <f>_xll.BDP(C689,$D$11)</f>
        <v>USD</v>
      </c>
      <c r="E689" s="120" t="s">
        <v>1078</v>
      </c>
      <c r="F689" s="121">
        <f>_xll.BDP(C689,$F$11)</f>
        <v>112.78</v>
      </c>
      <c r="G689" s="121">
        <f>_xll.BDP(C689,$G$11)</f>
        <v>112.78</v>
      </c>
      <c r="H689" s="122">
        <f t="shared" si="300"/>
        <v>0</v>
      </c>
      <c r="I689" s="123">
        <f t="shared" si="301"/>
        <v>0</v>
      </c>
      <c r="J689" s="124">
        <v>0</v>
      </c>
      <c r="K689" s="120" t="str">
        <f>CONCATENATE(D850,D689, " Curncy")</f>
        <v>EURUSD Curncy</v>
      </c>
      <c r="L689" s="120">
        <f>IF(D689 = D850,1,_xll.BDP(K689,$L$11))</f>
        <v>1</v>
      </c>
      <c r="M689" s="288">
        <f>IF(D689 = D850,1,_xll.BDP(K689,$M$11)*L689)</f>
        <v>1.1605000000000001</v>
      </c>
      <c r="N689" s="126">
        <f t="shared" si="302"/>
        <v>0</v>
      </c>
      <c r="O689" s="127">
        <f>N689 / AA773</f>
        <v>0</v>
      </c>
      <c r="P689" s="301">
        <f>N689 / AA850</f>
        <v>0</v>
      </c>
      <c r="Q689" s="128">
        <f t="shared" si="303"/>
        <v>0</v>
      </c>
      <c r="R689" s="129">
        <f>Q689 / AA773*100</f>
        <v>0</v>
      </c>
      <c r="S689" s="312">
        <f>Q689 / AA850*100</f>
        <v>0</v>
      </c>
      <c r="T689" s="129">
        <f t="shared" si="304"/>
        <v>0</v>
      </c>
      <c r="U689" s="312">
        <f t="shared" si="305"/>
        <v>0</v>
      </c>
      <c r="V689" s="120">
        <f t="shared" si="306"/>
        <v>1</v>
      </c>
      <c r="W689" s="120">
        <v>0</v>
      </c>
      <c r="X689" s="120">
        <v>1</v>
      </c>
      <c r="Y689" s="127">
        <f t="shared" si="307"/>
        <v>0</v>
      </c>
      <c r="Z689" s="127">
        <f t="shared" si="308"/>
        <v>0</v>
      </c>
      <c r="AA689" s="74"/>
      <c r="AB689" s="130">
        <f>_xll.BDH(C689,$AB$11,$D$1,$D$1)</f>
        <v>111.58</v>
      </c>
      <c r="AC689" s="130">
        <f t="shared" si="309"/>
        <v>1.2000000000000028</v>
      </c>
      <c r="AD689" s="177">
        <f t="shared" si="310"/>
        <v>1.0754615522495097</v>
      </c>
      <c r="AE689" s="132">
        <v>0</v>
      </c>
      <c r="AF689" s="133">
        <f>IF(D689 = D850,1,_xll.BDP(K689,$AF$11)*L689)</f>
        <v>1.1601999999999999</v>
      </c>
      <c r="AG689" s="134">
        <f>AC689*AE689*V689/AF689 / AI773</f>
        <v>0</v>
      </c>
      <c r="AH689" s="328">
        <f>AC689*AE689*V689/AF689 / AI850</f>
        <v>0</v>
      </c>
      <c r="AI689" s="77"/>
      <c r="AJ689" s="73"/>
      <c r="AK689" s="65"/>
    </row>
    <row r="690" spans="1:37" s="30" customFormat="1" ht="12" customHeight="1" x14ac:dyDescent="0.2">
      <c r="B690" s="120">
        <v>3205</v>
      </c>
      <c r="C690" s="120" t="s">
        <v>1006</v>
      </c>
      <c r="D690" s="120" t="str">
        <f>_xll.BDP(C690,$D$11)</f>
        <v>USD</v>
      </c>
      <c r="E690" s="120" t="s">
        <v>1079</v>
      </c>
      <c r="F690" s="121">
        <f>_xll.BDP(C690,$F$11)</f>
        <v>37.97</v>
      </c>
      <c r="G690" s="121">
        <f>_xll.BDP(C690,$G$11)</f>
        <v>37.97</v>
      </c>
      <c r="H690" s="122">
        <f t="shared" si="300"/>
        <v>0</v>
      </c>
      <c r="I690" s="123">
        <f t="shared" si="301"/>
        <v>0</v>
      </c>
      <c r="J690" s="124">
        <v>0</v>
      </c>
      <c r="K690" s="120" t="str">
        <f>CONCATENATE(D850,D690, " Curncy")</f>
        <v>EURUSD Curncy</v>
      </c>
      <c r="L690" s="120">
        <f>IF(D690 = D850,1,_xll.BDP(K690,$L$11))</f>
        <v>1</v>
      </c>
      <c r="M690" s="288">
        <f>IF(D690 = D850,1,_xll.BDP(K690,$M$11)*L690)</f>
        <v>1.1605000000000001</v>
      </c>
      <c r="N690" s="126">
        <f t="shared" si="302"/>
        <v>0</v>
      </c>
      <c r="O690" s="127">
        <f>N690 / AA773</f>
        <v>0</v>
      </c>
      <c r="P690" s="301">
        <f>N690 / AA850</f>
        <v>0</v>
      </c>
      <c r="Q690" s="128">
        <f t="shared" si="303"/>
        <v>0</v>
      </c>
      <c r="R690" s="129">
        <f>Q690 / AA773*100</f>
        <v>0</v>
      </c>
      <c r="S690" s="312">
        <f>Q690 / AA850*100</f>
        <v>0</v>
      </c>
      <c r="T690" s="129">
        <f t="shared" si="304"/>
        <v>0</v>
      </c>
      <c r="U690" s="312">
        <f t="shared" si="305"/>
        <v>0</v>
      </c>
      <c r="V690" s="120">
        <f t="shared" si="306"/>
        <v>1</v>
      </c>
      <c r="W690" s="120">
        <v>0</v>
      </c>
      <c r="X690" s="120">
        <v>1</v>
      </c>
      <c r="Y690" s="127">
        <f t="shared" si="307"/>
        <v>0</v>
      </c>
      <c r="Z690" s="127">
        <f t="shared" si="308"/>
        <v>0</v>
      </c>
      <c r="AA690" s="74"/>
      <c r="AB690" s="130">
        <f>_xll.BDH(C690,$AB$11,$D$1,$D$1)</f>
        <v>37.72</v>
      </c>
      <c r="AC690" s="130">
        <f t="shared" si="309"/>
        <v>0.25</v>
      </c>
      <c r="AD690" s="177">
        <f t="shared" si="310"/>
        <v>0.66277836691410397</v>
      </c>
      <c r="AE690" s="132">
        <v>0</v>
      </c>
      <c r="AF690" s="133">
        <f>IF(D690 = D850,1,_xll.BDP(K690,$AF$11)*L690)</f>
        <v>1.1601999999999999</v>
      </c>
      <c r="AG690" s="134">
        <f>AC690*AE690*V690/AF690 / AI773</f>
        <v>0</v>
      </c>
      <c r="AH690" s="328">
        <f>AC690*AE690*V690/AF690 / AI850</f>
        <v>0</v>
      </c>
      <c r="AI690" s="77"/>
      <c r="AJ690" s="73"/>
      <c r="AK690" s="65"/>
    </row>
    <row r="691" spans="1:37" s="30" customFormat="1" ht="12" customHeight="1" x14ac:dyDescent="0.2">
      <c r="B691" s="120">
        <v>2230</v>
      </c>
      <c r="C691" s="120" t="s">
        <v>1007</v>
      </c>
      <c r="D691" s="120" t="str">
        <f>_xll.BDP(C691,$D$11)</f>
        <v>USD</v>
      </c>
      <c r="E691" s="120" t="s">
        <v>1080</v>
      </c>
      <c r="F691" s="121">
        <f>_xll.BDP(C691,$F$11)</f>
        <v>52.52</v>
      </c>
      <c r="G691" s="121">
        <f>_xll.BDP(C691,$G$11)</f>
        <v>52.52</v>
      </c>
      <c r="H691" s="122">
        <f t="shared" si="300"/>
        <v>0</v>
      </c>
      <c r="I691" s="123">
        <f t="shared" si="301"/>
        <v>0</v>
      </c>
      <c r="J691" s="124">
        <v>0</v>
      </c>
      <c r="K691" s="120" t="str">
        <f>CONCATENATE(D850,D691, " Curncy")</f>
        <v>EURUSD Curncy</v>
      </c>
      <c r="L691" s="120">
        <f>IF(D691 = D850,1,_xll.BDP(K691,$L$11))</f>
        <v>1</v>
      </c>
      <c r="M691" s="288">
        <f>IF(D691 = D850,1,_xll.BDP(K691,$M$11)*L691)</f>
        <v>1.1605000000000001</v>
      </c>
      <c r="N691" s="126">
        <f t="shared" si="302"/>
        <v>0</v>
      </c>
      <c r="O691" s="127">
        <f>N691 / AA773</f>
        <v>0</v>
      </c>
      <c r="P691" s="301">
        <f>N691 / AA850</f>
        <v>0</v>
      </c>
      <c r="Q691" s="128">
        <f t="shared" si="303"/>
        <v>0</v>
      </c>
      <c r="R691" s="129">
        <f>Q691 / AA773*100</f>
        <v>0</v>
      </c>
      <c r="S691" s="312">
        <f>Q691 / AA850*100</f>
        <v>0</v>
      </c>
      <c r="T691" s="129">
        <f t="shared" si="304"/>
        <v>0</v>
      </c>
      <c r="U691" s="312">
        <f t="shared" si="305"/>
        <v>0</v>
      </c>
      <c r="V691" s="120">
        <f t="shared" si="306"/>
        <v>1</v>
      </c>
      <c r="W691" s="120">
        <v>0</v>
      </c>
      <c r="X691" s="120">
        <v>1</v>
      </c>
      <c r="Y691" s="127">
        <f t="shared" si="307"/>
        <v>0</v>
      </c>
      <c r="Z691" s="127">
        <f t="shared" si="308"/>
        <v>0</v>
      </c>
      <c r="AA691" s="74"/>
      <c r="AB691" s="130">
        <f>_xll.BDH(C691,$AB$11,$D$1,$D$1)</f>
        <v>51.34</v>
      </c>
      <c r="AC691" s="130">
        <f t="shared" si="309"/>
        <v>1.1799999999999997</v>
      </c>
      <c r="AD691" s="177">
        <f t="shared" si="310"/>
        <v>2.2984028048305407</v>
      </c>
      <c r="AE691" s="132">
        <v>0</v>
      </c>
      <c r="AF691" s="133">
        <f>IF(D691 = D850,1,_xll.BDP(K691,$AF$11)*L691)</f>
        <v>1.1601999999999999</v>
      </c>
      <c r="AG691" s="134">
        <f>AC691*AE691*V691/AF691 / AI773</f>
        <v>0</v>
      </c>
      <c r="AH691" s="328">
        <f>AC691*AE691*V691/AF691 / AI850</f>
        <v>0</v>
      </c>
      <c r="AI691" s="77"/>
      <c r="AJ691" s="73"/>
      <c r="AK691" s="65"/>
    </row>
    <row r="692" spans="1:37" s="30" customFormat="1" ht="12" customHeight="1" x14ac:dyDescent="0.2">
      <c r="B692" s="120">
        <v>26271</v>
      </c>
      <c r="C692" s="120" t="s">
        <v>1008</v>
      </c>
      <c r="D692" s="120" t="str">
        <f>_xll.BDP(C692,$D$11)</f>
        <v>USD</v>
      </c>
      <c r="E692" s="120" t="s">
        <v>1081</v>
      </c>
      <c r="F692" s="121" t="str">
        <f>_xll.BDP(C692,$F$11)</f>
        <v>#N/A N/A</v>
      </c>
      <c r="G692" s="121" t="str">
        <f>_xll.BDP(C692,$G$11)</f>
        <v>#N/A Real Time</v>
      </c>
      <c r="H692" s="122">
        <f t="shared" si="300"/>
        <v>0</v>
      </c>
      <c r="I692" s="123">
        <f t="shared" si="301"/>
        <v>0</v>
      </c>
      <c r="J692" s="124">
        <v>0</v>
      </c>
      <c r="K692" s="120" t="str">
        <f>CONCATENATE(D850,D692, " Curncy")</f>
        <v>EURUSD Curncy</v>
      </c>
      <c r="L692" s="120">
        <f>IF(D692 = D850,1,_xll.BDP(K692,$L$11))</f>
        <v>1</v>
      </c>
      <c r="M692" s="288">
        <f>IF(D692 = D850,1,_xll.BDP(K692,$M$11)*L692)</f>
        <v>1.1605000000000001</v>
      </c>
      <c r="N692" s="126">
        <f t="shared" si="302"/>
        <v>0</v>
      </c>
      <c r="O692" s="127">
        <f>N692 / AA773</f>
        <v>0</v>
      </c>
      <c r="P692" s="301">
        <f>N692 / AA850</f>
        <v>0</v>
      </c>
      <c r="Q692" s="128">
        <f t="shared" si="303"/>
        <v>0</v>
      </c>
      <c r="R692" s="129">
        <f>Q692 / AA773*100</f>
        <v>0</v>
      </c>
      <c r="S692" s="312">
        <f>Q692 / AA850*100</f>
        <v>0</v>
      </c>
      <c r="T692" s="129">
        <f t="shared" si="304"/>
        <v>0</v>
      </c>
      <c r="U692" s="312">
        <f t="shared" si="305"/>
        <v>0</v>
      </c>
      <c r="V692" s="120">
        <f t="shared" si="306"/>
        <v>1</v>
      </c>
      <c r="W692" s="120">
        <v>0</v>
      </c>
      <c r="X692" s="120">
        <v>1</v>
      </c>
      <c r="Y692" s="127">
        <f t="shared" si="307"/>
        <v>0</v>
      </c>
      <c r="Z692" s="127">
        <f t="shared" si="308"/>
        <v>0</v>
      </c>
      <c r="AA692" s="74"/>
      <c r="AB692" s="130" t="str">
        <f>_xll.BDH(C692,$AB$11,$D$1,$D$1)</f>
        <v>#N/A N/A</v>
      </c>
      <c r="AC692" s="130">
        <f t="shared" si="309"/>
        <v>0</v>
      </c>
      <c r="AD692" s="177">
        <f t="shared" si="310"/>
        <v>0</v>
      </c>
      <c r="AE692" s="132">
        <v>0</v>
      </c>
      <c r="AF692" s="133">
        <f>IF(D692 = D850,1,_xll.BDP(K692,$AF$11)*L692)</f>
        <v>1.1601999999999999</v>
      </c>
      <c r="AG692" s="134">
        <f>AC692*AE692*V692/AF692 / AI773</f>
        <v>0</v>
      </c>
      <c r="AH692" s="328">
        <f>AC692*AE692*V692/AF692 / AI850</f>
        <v>0</v>
      </c>
      <c r="AI692" s="77"/>
      <c r="AJ692" s="73"/>
      <c r="AK692" s="65"/>
    </row>
    <row r="693" spans="1:37" s="30" customFormat="1" ht="12" customHeight="1" x14ac:dyDescent="0.2">
      <c r="B693" s="120">
        <v>3300</v>
      </c>
      <c r="C693" s="120"/>
      <c r="D693" s="120"/>
      <c r="E693" s="120" t="s">
        <v>315</v>
      </c>
      <c r="F693" s="121"/>
      <c r="G693" s="121"/>
      <c r="H693" s="122">
        <f t="shared" si="300"/>
        <v>0</v>
      </c>
      <c r="I693" s="123">
        <f t="shared" si="301"/>
        <v>0</v>
      </c>
      <c r="J693" s="124">
        <v>0</v>
      </c>
      <c r="K693" s="120" t="str">
        <f>CONCATENATE(D850,D693, " Curncy")</f>
        <v>EUR Curncy</v>
      </c>
      <c r="L693" s="120">
        <f>IF(D693 = D850,1,_xll.BDP(K693,$L$11))</f>
        <v>1</v>
      </c>
      <c r="M693" s="288">
        <f>IF(D693 = D850,1,_xll.BDP(K693,$M$11)*L693)</f>
        <v>1.1605000000000001</v>
      </c>
      <c r="N693" s="126">
        <f t="shared" si="302"/>
        <v>0</v>
      </c>
      <c r="O693" s="127">
        <f>N693 / AA773</f>
        <v>0</v>
      </c>
      <c r="P693" s="301">
        <f>N693 / AA850</f>
        <v>0</v>
      </c>
      <c r="Q693" s="128">
        <f t="shared" si="303"/>
        <v>0</v>
      </c>
      <c r="R693" s="129">
        <f>Q693 / AA773*100</f>
        <v>0</v>
      </c>
      <c r="S693" s="312">
        <f>Q693 / AA850*100</f>
        <v>0</v>
      </c>
      <c r="T693" s="129">
        <f t="shared" si="304"/>
        <v>0</v>
      </c>
      <c r="U693" s="312">
        <f t="shared" si="305"/>
        <v>0</v>
      </c>
      <c r="V693" s="120">
        <f t="shared" si="306"/>
        <v>1</v>
      </c>
      <c r="W693" s="120">
        <v>1</v>
      </c>
      <c r="X693" s="120">
        <v>1</v>
      </c>
      <c r="Y693" s="127">
        <f t="shared" si="307"/>
        <v>0</v>
      </c>
      <c r="Z693" s="127">
        <f t="shared" si="308"/>
        <v>0</v>
      </c>
      <c r="AA693" s="74"/>
      <c r="AB693" s="130"/>
      <c r="AC693" s="130">
        <f t="shared" si="309"/>
        <v>0</v>
      </c>
      <c r="AD693" s="177">
        <f t="shared" si="310"/>
        <v>0</v>
      </c>
      <c r="AE693" s="132">
        <v>0</v>
      </c>
      <c r="AF693" s="133">
        <f>IF(D693 = D850,1,_xll.BDP(K693,$AF$11)*L693)</f>
        <v>1.1601999999999999</v>
      </c>
      <c r="AG693" s="134">
        <f>AC693*AE693*V693/AF693 / AI773</f>
        <v>0</v>
      </c>
      <c r="AH693" s="328">
        <f>AC693*AE693*V693/AF693 / AI850</f>
        <v>0</v>
      </c>
      <c r="AI693" s="77"/>
      <c r="AJ693" s="73"/>
      <c r="AK693" s="65"/>
    </row>
    <row r="694" spans="1:37" s="30" customFormat="1" ht="12" customHeight="1" x14ac:dyDescent="0.2">
      <c r="B694" s="120">
        <v>2200</v>
      </c>
      <c r="C694" s="120" t="s">
        <v>1009</v>
      </c>
      <c r="D694" s="120" t="str">
        <f>_xll.BDP(C694,$D$11)</f>
        <v>USD</v>
      </c>
      <c r="E694" s="120" t="s">
        <v>1082</v>
      </c>
      <c r="F694" s="121">
        <f>_xll.BDP(C694,$F$11)</f>
        <v>48.83</v>
      </c>
      <c r="G694" s="121">
        <f>_xll.BDP(C694,$G$11)</f>
        <v>48.83</v>
      </c>
      <c r="H694" s="122">
        <f t="shared" si="300"/>
        <v>0</v>
      </c>
      <c r="I694" s="123">
        <f t="shared" si="301"/>
        <v>0</v>
      </c>
      <c r="J694" s="124">
        <v>0</v>
      </c>
      <c r="K694" s="120" t="str">
        <f>CONCATENATE(D850,D694, " Curncy")</f>
        <v>EURUSD Curncy</v>
      </c>
      <c r="L694" s="120">
        <f>IF(D694 = D850,1,_xll.BDP(K694,$L$11))</f>
        <v>1</v>
      </c>
      <c r="M694" s="288">
        <f>IF(D694 = D850,1,_xll.BDP(K694,$M$11)*L694)</f>
        <v>1.1605000000000001</v>
      </c>
      <c r="N694" s="126">
        <f t="shared" si="302"/>
        <v>0</v>
      </c>
      <c r="O694" s="127">
        <f>N694 / AA773</f>
        <v>0</v>
      </c>
      <c r="P694" s="301">
        <f>N694 / AA850</f>
        <v>0</v>
      </c>
      <c r="Q694" s="128">
        <f t="shared" si="303"/>
        <v>0</v>
      </c>
      <c r="R694" s="129">
        <f>Q694 / AA773*100</f>
        <v>0</v>
      </c>
      <c r="S694" s="312">
        <f>Q694 / AA850*100</f>
        <v>0</v>
      </c>
      <c r="T694" s="129">
        <f t="shared" si="304"/>
        <v>0</v>
      </c>
      <c r="U694" s="312">
        <f t="shared" si="305"/>
        <v>0</v>
      </c>
      <c r="V694" s="120">
        <f t="shared" si="306"/>
        <v>1</v>
      </c>
      <c r="W694" s="120">
        <v>0</v>
      </c>
      <c r="X694" s="120">
        <v>1</v>
      </c>
      <c r="Y694" s="127">
        <f t="shared" si="307"/>
        <v>0</v>
      </c>
      <c r="Z694" s="127">
        <f t="shared" si="308"/>
        <v>0</v>
      </c>
      <c r="AA694" s="74"/>
      <c r="AB694" s="130">
        <f>_xll.BDH(C694,$AB$11,$D$1,$D$1)</f>
        <v>47.35</v>
      </c>
      <c r="AC694" s="130">
        <f t="shared" si="309"/>
        <v>1.4799999999999969</v>
      </c>
      <c r="AD694" s="177">
        <f t="shared" si="310"/>
        <v>3.1256599788806692</v>
      </c>
      <c r="AE694" s="132">
        <v>0</v>
      </c>
      <c r="AF694" s="133">
        <f>IF(D694 = D850,1,_xll.BDP(K694,$AF$11)*L694)</f>
        <v>1.1601999999999999</v>
      </c>
      <c r="AG694" s="134">
        <f>AC694*AE694*V694/AF694 / AI773</f>
        <v>0</v>
      </c>
      <c r="AH694" s="328">
        <f>AC694*AE694*V694/AF694 / AI850</f>
        <v>0</v>
      </c>
      <c r="AI694" s="77"/>
      <c r="AJ694" s="73"/>
      <c r="AK694" s="65"/>
    </row>
    <row r="695" spans="1:37" s="30" customFormat="1" ht="12" customHeight="1" x14ac:dyDescent="0.2">
      <c r="B695" s="120">
        <v>18529</v>
      </c>
      <c r="C695" s="120" t="s">
        <v>47</v>
      </c>
      <c r="D695" s="120" t="str">
        <f>_xll.BDP(C695,$D$11)</f>
        <v>USD</v>
      </c>
      <c r="E695" s="120" t="s">
        <v>314</v>
      </c>
      <c r="F695" s="121">
        <f>_xll.BDP(C695,$F$11)</f>
        <v>43.57</v>
      </c>
      <c r="G695" s="121">
        <f>_xll.BDP(C695,$G$11)</f>
        <v>43.57</v>
      </c>
      <c r="H695" s="122">
        <f t="shared" si="300"/>
        <v>0</v>
      </c>
      <c r="I695" s="123">
        <f t="shared" si="301"/>
        <v>0</v>
      </c>
      <c r="J695" s="124">
        <v>-271000</v>
      </c>
      <c r="K695" s="120" t="str">
        <f>CONCATENATE(D850,D695, " Curncy")</f>
        <v>EURUSD Curncy</v>
      </c>
      <c r="L695" s="120">
        <f>IF(D695 = D850,1,_xll.BDP(K695,$L$11))</f>
        <v>1</v>
      </c>
      <c r="M695" s="288">
        <f>IF(D695 = D850,1,_xll.BDP(K695,$M$11)*L695)</f>
        <v>1.1605000000000001</v>
      </c>
      <c r="N695" s="126">
        <f t="shared" si="302"/>
        <v>0</v>
      </c>
      <c r="O695" s="127">
        <f>N695 / AA773</f>
        <v>0</v>
      </c>
      <c r="P695" s="301">
        <f>N695 / AA850</f>
        <v>0</v>
      </c>
      <c r="Q695" s="128">
        <f t="shared" si="303"/>
        <v>-10174467.901766479</v>
      </c>
      <c r="R695" s="129">
        <f>Q695 / AA773*100</f>
        <v>-5.3486301380409644</v>
      </c>
      <c r="S695" s="312">
        <f>Q695 / AA850*100</f>
        <v>-4.9546161662136292</v>
      </c>
      <c r="T695" s="129">
        <f t="shared" si="304"/>
        <v>-5.3486301380409644</v>
      </c>
      <c r="U695" s="312">
        <f t="shared" si="305"/>
        <v>0</v>
      </c>
      <c r="V695" s="120">
        <f t="shared" si="306"/>
        <v>1</v>
      </c>
      <c r="W695" s="120">
        <v>0</v>
      </c>
      <c r="X695" s="120">
        <v>1</v>
      </c>
      <c r="Y695" s="127">
        <f t="shared" si="307"/>
        <v>0</v>
      </c>
      <c r="Z695" s="127">
        <f t="shared" si="308"/>
        <v>0</v>
      </c>
      <c r="AA695" s="74"/>
      <c r="AB695" s="130">
        <f>_xll.BDH(C695,$AB$11,$D$1,$D$1)</f>
        <v>40.54</v>
      </c>
      <c r="AC695" s="130">
        <f t="shared" si="309"/>
        <v>3.0300000000000011</v>
      </c>
      <c r="AD695" s="177">
        <f t="shared" si="310"/>
        <v>7.4740996546620657</v>
      </c>
      <c r="AE695" s="132">
        <v>-271000</v>
      </c>
      <c r="AF695" s="133">
        <f>IF(D695 = D850,1,_xll.BDP(K695,$AF$11)*L695)</f>
        <v>1.1601999999999999</v>
      </c>
      <c r="AG695" s="134">
        <f>AC695*AE695*V695/AF695 / AI773</f>
        <v>-3.7256642119731184E-3</v>
      </c>
      <c r="AH695" s="328">
        <f>AC695*AE695*V695/AF695 / AI850</f>
        <v>-3.4510801818109778E-3</v>
      </c>
      <c r="AI695" s="77"/>
      <c r="AJ695" s="73"/>
      <c r="AK695" s="65"/>
    </row>
    <row r="696" spans="1:37" s="30" customFormat="1" ht="12" customHeight="1" x14ac:dyDescent="0.2">
      <c r="B696" s="120">
        <v>19538</v>
      </c>
      <c r="C696" s="120" t="s">
        <v>46</v>
      </c>
      <c r="D696" s="120" t="str">
        <f>_xll.BDP(C696,$D$11)</f>
        <v>USD</v>
      </c>
      <c r="E696" s="120" t="s">
        <v>345</v>
      </c>
      <c r="F696" s="121">
        <f>_xll.BDP(C696,$F$11)</f>
        <v>367.68</v>
      </c>
      <c r="G696" s="121">
        <f>_xll.BDP(C696,$G$11)</f>
        <v>367.68</v>
      </c>
      <c r="H696" s="122">
        <f t="shared" si="300"/>
        <v>0</v>
      </c>
      <c r="I696" s="123">
        <f t="shared" si="301"/>
        <v>0</v>
      </c>
      <c r="J696" s="124">
        <v>-9930</v>
      </c>
      <c r="K696" s="120" t="str">
        <f>CONCATENATE(D850,D696, " Curncy")</f>
        <v>EURUSD Curncy</v>
      </c>
      <c r="L696" s="120">
        <f>IF(D696 = D850,1,_xll.BDP(K696,$L$11))</f>
        <v>1</v>
      </c>
      <c r="M696" s="288">
        <f>IF(D696 = D850,1,_xll.BDP(K696,$M$11)*L696)</f>
        <v>1.1605000000000001</v>
      </c>
      <c r="N696" s="126">
        <f t="shared" si="302"/>
        <v>0</v>
      </c>
      <c r="O696" s="127">
        <f>N696 / AA773</f>
        <v>0</v>
      </c>
      <c r="P696" s="301">
        <f>N696 / AA850</f>
        <v>0</v>
      </c>
      <c r="Q696" s="128">
        <f t="shared" si="303"/>
        <v>-3146111.5036622141</v>
      </c>
      <c r="R696" s="129">
        <f>Q696 / AA773*100</f>
        <v>-1.6538837184009929</v>
      </c>
      <c r="S696" s="312">
        <f>Q696 / AA850*100</f>
        <v>-1.5320481687351084</v>
      </c>
      <c r="T696" s="129">
        <f t="shared" si="304"/>
        <v>-1.6538837184009929</v>
      </c>
      <c r="U696" s="312">
        <f t="shared" si="305"/>
        <v>0</v>
      </c>
      <c r="V696" s="120">
        <f t="shared" si="306"/>
        <v>1</v>
      </c>
      <c r="W696" s="120">
        <v>0</v>
      </c>
      <c r="X696" s="120">
        <v>1</v>
      </c>
      <c r="Y696" s="127">
        <f t="shared" si="307"/>
        <v>0</v>
      </c>
      <c r="Z696" s="127">
        <f t="shared" si="308"/>
        <v>0</v>
      </c>
      <c r="AA696" s="74"/>
      <c r="AB696" s="130">
        <f>_xll.BDH(C696,$AB$11,$D$1,$D$1)</f>
        <v>341.31</v>
      </c>
      <c r="AC696" s="130">
        <f t="shared" si="309"/>
        <v>26.370000000000005</v>
      </c>
      <c r="AD696" s="177">
        <f t="shared" si="310"/>
        <v>7.7261140898303609</v>
      </c>
      <c r="AE696" s="132">
        <v>-9930</v>
      </c>
      <c r="AF696" s="133">
        <f>IF(D696 = D850,1,_xll.BDP(K696,$AF$11)*L696)</f>
        <v>1.1601999999999999</v>
      </c>
      <c r="AG696" s="134">
        <f>AC696*AE696*V696/AF696 / AI773</f>
        <v>-1.1880950021658323E-3</v>
      </c>
      <c r="AH696" s="328">
        <f>AC696*AE696*V696/AF696 / AI850</f>
        <v>-1.100531578478377E-3</v>
      </c>
      <c r="AI696" s="77"/>
      <c r="AJ696" s="73"/>
      <c r="AK696" s="65"/>
    </row>
    <row r="697" spans="1:37" s="30" customFormat="1" ht="12" customHeight="1" x14ac:dyDescent="0.2">
      <c r="B697" s="120">
        <v>18214</v>
      </c>
      <c r="C697" s="120" t="s">
        <v>1010</v>
      </c>
      <c r="D697" s="120" t="str">
        <f>_xll.BDP(C697,$D$11)</f>
        <v>USD</v>
      </c>
      <c r="E697" s="120" t="s">
        <v>1083</v>
      </c>
      <c r="F697" s="121">
        <f>_xll.BDP(C697,$F$11)</f>
        <v>21.72</v>
      </c>
      <c r="G697" s="121">
        <f>_xll.BDP(C697,$G$11)</f>
        <v>21.72</v>
      </c>
      <c r="H697" s="122">
        <f t="shared" si="300"/>
        <v>0</v>
      </c>
      <c r="I697" s="123">
        <f t="shared" si="301"/>
        <v>0</v>
      </c>
      <c r="J697" s="124">
        <v>0</v>
      </c>
      <c r="K697" s="120" t="str">
        <f>CONCATENATE(D850,D697, " Curncy")</f>
        <v>EURUSD Curncy</v>
      </c>
      <c r="L697" s="120">
        <f>IF(D697 = D850,1,_xll.BDP(K697,$L$11))</f>
        <v>1</v>
      </c>
      <c r="M697" s="288">
        <f>IF(D697 = D850,1,_xll.BDP(K697,$M$11)*L697)</f>
        <v>1.1605000000000001</v>
      </c>
      <c r="N697" s="126">
        <f t="shared" si="302"/>
        <v>0</v>
      </c>
      <c r="O697" s="127">
        <f>N697 / AA773</f>
        <v>0</v>
      </c>
      <c r="P697" s="301">
        <f>N697 / AA850</f>
        <v>0</v>
      </c>
      <c r="Q697" s="128">
        <f t="shared" si="303"/>
        <v>0</v>
      </c>
      <c r="R697" s="129">
        <f>Q697 / AA773*100</f>
        <v>0</v>
      </c>
      <c r="S697" s="312">
        <f>Q697 / AA850*100</f>
        <v>0</v>
      </c>
      <c r="T697" s="129">
        <f t="shared" si="304"/>
        <v>0</v>
      </c>
      <c r="U697" s="312">
        <f t="shared" si="305"/>
        <v>0</v>
      </c>
      <c r="V697" s="120">
        <f t="shared" si="306"/>
        <v>1</v>
      </c>
      <c r="W697" s="120">
        <v>0</v>
      </c>
      <c r="X697" s="120">
        <v>1</v>
      </c>
      <c r="Y697" s="127">
        <f t="shared" si="307"/>
        <v>0</v>
      </c>
      <c r="Z697" s="127">
        <f t="shared" si="308"/>
        <v>0</v>
      </c>
      <c r="AA697" s="74"/>
      <c r="AB697" s="130">
        <f>_xll.BDH(C697,$AB$11,$D$1,$D$1)</f>
        <v>20.45</v>
      </c>
      <c r="AC697" s="130">
        <f t="shared" si="309"/>
        <v>1.2699999999999996</v>
      </c>
      <c r="AD697" s="177">
        <f t="shared" si="310"/>
        <v>6.2102689486552549</v>
      </c>
      <c r="AE697" s="132">
        <v>0</v>
      </c>
      <c r="AF697" s="133">
        <f>IF(D697 = D850,1,_xll.BDP(K697,$AF$11)*L697)</f>
        <v>1.1601999999999999</v>
      </c>
      <c r="AG697" s="134">
        <f>AC697*AE697*V697/AF697 / AI773</f>
        <v>0</v>
      </c>
      <c r="AH697" s="328">
        <f>AC697*AE697*V697/AF697 / AI850</f>
        <v>0</v>
      </c>
      <c r="AI697" s="77"/>
      <c r="AJ697" s="73"/>
      <c r="AK697" s="65"/>
    </row>
    <row r="698" spans="1:37" s="30" customFormat="1" ht="12" customHeight="1" x14ac:dyDescent="0.2">
      <c r="B698" s="120">
        <v>25283</v>
      </c>
      <c r="C698" s="120" t="s">
        <v>45</v>
      </c>
      <c r="D698" s="120" t="str">
        <f>_xll.BDP(C698,$D$11)</f>
        <v>USD</v>
      </c>
      <c r="E698" s="120" t="s">
        <v>312</v>
      </c>
      <c r="F698" s="121">
        <f>_xll.BDP(C698,$F$11)</f>
        <v>26</v>
      </c>
      <c r="G698" s="121">
        <f>_xll.BDP(C698,$G$11)</f>
        <v>26</v>
      </c>
      <c r="H698" s="122">
        <f t="shared" si="300"/>
        <v>0</v>
      </c>
      <c r="I698" s="123">
        <f t="shared" si="301"/>
        <v>0</v>
      </c>
      <c r="J698" s="124">
        <v>-219100</v>
      </c>
      <c r="K698" s="120" t="str">
        <f>CONCATENATE(D850,D698, " Curncy")</f>
        <v>EURUSD Curncy</v>
      </c>
      <c r="L698" s="120">
        <f>IF(D698 = D850,1,_xll.BDP(K698,$L$11))</f>
        <v>1</v>
      </c>
      <c r="M698" s="288">
        <f>IF(D698 = D850,1,_xll.BDP(K698,$M$11)*L698)</f>
        <v>1.1605000000000001</v>
      </c>
      <c r="N698" s="126">
        <f t="shared" si="302"/>
        <v>0</v>
      </c>
      <c r="O698" s="127">
        <f>N698 / AA773</f>
        <v>0</v>
      </c>
      <c r="P698" s="301">
        <f>N698 / AA850</f>
        <v>0</v>
      </c>
      <c r="Q698" s="128">
        <f t="shared" si="303"/>
        <v>-4908746.2300732443</v>
      </c>
      <c r="R698" s="129">
        <f>Q698 / AA773*100</f>
        <v>-2.5804856115970791</v>
      </c>
      <c r="S698" s="312">
        <f>Q698 / AA850*100</f>
        <v>-2.3903906977915304</v>
      </c>
      <c r="T698" s="129">
        <f t="shared" si="304"/>
        <v>-2.5804856115970791</v>
      </c>
      <c r="U698" s="312">
        <f t="shared" si="305"/>
        <v>0</v>
      </c>
      <c r="V698" s="120">
        <f t="shared" si="306"/>
        <v>1</v>
      </c>
      <c r="W698" s="120">
        <v>0</v>
      </c>
      <c r="X698" s="120">
        <v>1</v>
      </c>
      <c r="Y698" s="127">
        <f t="shared" si="307"/>
        <v>0</v>
      </c>
      <c r="Z698" s="127">
        <f t="shared" si="308"/>
        <v>0</v>
      </c>
      <c r="AA698" s="74"/>
      <c r="AB698" s="130">
        <f>_xll.BDH(C698,$AB$11,$D$1,$D$1)</f>
        <v>24.62</v>
      </c>
      <c r="AC698" s="130">
        <f t="shared" si="309"/>
        <v>1.379999999999999</v>
      </c>
      <c r="AD698" s="177">
        <f t="shared" si="310"/>
        <v>5.6051990251827739</v>
      </c>
      <c r="AE698" s="132">
        <v>-178000</v>
      </c>
      <c r="AF698" s="133">
        <f>IF(D698 = D850,1,_xll.BDP(K698,$AF$11)*L698)</f>
        <v>1.1601999999999999</v>
      </c>
      <c r="AG698" s="134">
        <f>AC698*AE698*V698/AF698 / AI773</f>
        <v>-1.1145277325503584E-3</v>
      </c>
      <c r="AH698" s="328">
        <f>AC698*AE698*V698/AF698 / AI850</f>
        <v>-1.0323862675338223E-3</v>
      </c>
      <c r="AI698" s="77"/>
      <c r="AJ698" s="73"/>
      <c r="AK698" s="65"/>
    </row>
    <row r="699" spans="1:37" s="30" customFormat="1" ht="12" customHeight="1" x14ac:dyDescent="0.2">
      <c r="B699" s="120">
        <v>21245</v>
      </c>
      <c r="C699" s="120" t="s">
        <v>44</v>
      </c>
      <c r="D699" s="120" t="str">
        <f>_xll.BDP(C699,$D$11)</f>
        <v>USD</v>
      </c>
      <c r="E699" s="120" t="s">
        <v>344</v>
      </c>
      <c r="F699" s="121" t="str">
        <f>_xll.BDP(C699,$F$11)</f>
        <v>#N/A N/A</v>
      </c>
      <c r="G699" s="121" t="str">
        <f>_xll.BDP(C699,$G$11)</f>
        <v>#N/A Real Time</v>
      </c>
      <c r="H699" s="122">
        <f t="shared" si="300"/>
        <v>0</v>
      </c>
      <c r="I699" s="123">
        <f t="shared" si="301"/>
        <v>0</v>
      </c>
      <c r="J699" s="124">
        <v>0</v>
      </c>
      <c r="K699" s="120" t="str">
        <f>CONCATENATE(D850,D699, " Curncy")</f>
        <v>EURUSD Curncy</v>
      </c>
      <c r="L699" s="120">
        <f>IF(D699 = D850,1,_xll.BDP(K699,$L$11))</f>
        <v>1</v>
      </c>
      <c r="M699" s="288">
        <f>IF(D699 = D850,1,_xll.BDP(K699,$M$11)*L699)</f>
        <v>1.1605000000000001</v>
      </c>
      <c r="N699" s="126">
        <f t="shared" si="302"/>
        <v>0</v>
      </c>
      <c r="O699" s="127">
        <f>N699 / AA773</f>
        <v>0</v>
      </c>
      <c r="P699" s="301">
        <f>N699 / AA850</f>
        <v>0</v>
      </c>
      <c r="Q699" s="128">
        <f t="shared" si="303"/>
        <v>0</v>
      </c>
      <c r="R699" s="129">
        <f>Q699 / AA773*100</f>
        <v>0</v>
      </c>
      <c r="S699" s="312">
        <f>Q699 / AA850*100</f>
        <v>0</v>
      </c>
      <c r="T699" s="129">
        <f t="shared" si="304"/>
        <v>0</v>
      </c>
      <c r="U699" s="312">
        <f t="shared" si="305"/>
        <v>0</v>
      </c>
      <c r="V699" s="120">
        <f t="shared" si="306"/>
        <v>1</v>
      </c>
      <c r="W699" s="120">
        <v>0</v>
      </c>
      <c r="X699" s="120">
        <v>1</v>
      </c>
      <c r="Y699" s="127">
        <f t="shared" si="307"/>
        <v>0</v>
      </c>
      <c r="Z699" s="127">
        <f t="shared" si="308"/>
        <v>0</v>
      </c>
      <c r="AA699" s="74"/>
      <c r="AB699" s="130" t="str">
        <f>_xll.BDH(C699,$AB$11,$D$1,$D$1)</f>
        <v>#N/A N/A</v>
      </c>
      <c r="AC699" s="130">
        <f t="shared" si="309"/>
        <v>0</v>
      </c>
      <c r="AD699" s="177">
        <f t="shared" si="310"/>
        <v>0</v>
      </c>
      <c r="AE699" s="132">
        <v>0</v>
      </c>
      <c r="AF699" s="133">
        <f>IF(D699 = D850,1,_xll.BDP(K699,$AF$11)*L699)</f>
        <v>1.1601999999999999</v>
      </c>
      <c r="AG699" s="134">
        <f>AC699*AE699*V699/AF699 / AI773</f>
        <v>0</v>
      </c>
      <c r="AH699" s="328">
        <f>AC699*AE699*V699/AF699 / AI850</f>
        <v>0</v>
      </c>
      <c r="AI699" s="77"/>
      <c r="AJ699" s="73"/>
      <c r="AK699" s="65"/>
    </row>
    <row r="700" spans="1:37" s="30" customFormat="1" ht="12" customHeight="1" x14ac:dyDescent="0.2">
      <c r="B700" s="120">
        <v>26360</v>
      </c>
      <c r="C700" s="120" t="s">
        <v>1011</v>
      </c>
      <c r="D700" s="120" t="str">
        <f>_xll.BDP(C700,$D$11)</f>
        <v>USD</v>
      </c>
      <c r="E700" s="120" t="s">
        <v>1084</v>
      </c>
      <c r="F700" s="121">
        <f>_xll.BDP(C700,$F$11)</f>
        <v>37</v>
      </c>
      <c r="G700" s="121">
        <f>_xll.BDP(C700,$G$11)</f>
        <v>37</v>
      </c>
      <c r="H700" s="122">
        <f t="shared" si="300"/>
        <v>0</v>
      </c>
      <c r="I700" s="123">
        <f t="shared" si="301"/>
        <v>0</v>
      </c>
      <c r="J700" s="124">
        <v>0</v>
      </c>
      <c r="K700" s="120" t="str">
        <f>CONCATENATE(D850,D700, " Curncy")</f>
        <v>EURUSD Curncy</v>
      </c>
      <c r="L700" s="120">
        <f>IF(D700 = D850,1,_xll.BDP(K700,$L$11))</f>
        <v>1</v>
      </c>
      <c r="M700" s="288">
        <f>IF(D700 = D850,1,_xll.BDP(K700,$M$11)*L700)</f>
        <v>1.1605000000000001</v>
      </c>
      <c r="N700" s="126">
        <f t="shared" si="302"/>
        <v>0</v>
      </c>
      <c r="O700" s="127">
        <f>N700 / AA773</f>
        <v>0</v>
      </c>
      <c r="P700" s="301">
        <f>N700 / AA850</f>
        <v>0</v>
      </c>
      <c r="Q700" s="128">
        <f t="shared" si="303"/>
        <v>0</v>
      </c>
      <c r="R700" s="129">
        <f>Q700 / AA773*100</f>
        <v>0</v>
      </c>
      <c r="S700" s="312">
        <f>Q700 / AA850*100</f>
        <v>0</v>
      </c>
      <c r="T700" s="129">
        <f t="shared" si="304"/>
        <v>0</v>
      </c>
      <c r="U700" s="312">
        <f t="shared" si="305"/>
        <v>0</v>
      </c>
      <c r="V700" s="120">
        <f t="shared" si="306"/>
        <v>1</v>
      </c>
      <c r="W700" s="120">
        <v>0</v>
      </c>
      <c r="X700" s="120">
        <v>1</v>
      </c>
      <c r="Y700" s="127">
        <f t="shared" si="307"/>
        <v>0</v>
      </c>
      <c r="Z700" s="127">
        <f t="shared" si="308"/>
        <v>0</v>
      </c>
      <c r="AA700" s="74"/>
      <c r="AB700" s="130">
        <f>_xll.BDH(C700,$AB$11,$D$1,$D$1)</f>
        <v>40.4</v>
      </c>
      <c r="AC700" s="130">
        <f t="shared" si="309"/>
        <v>-3.3999999999999986</v>
      </c>
      <c r="AD700" s="177">
        <f t="shared" si="310"/>
        <v>-8.4158415841584127</v>
      </c>
      <c r="AE700" s="132">
        <v>0</v>
      </c>
      <c r="AF700" s="133">
        <f>IF(D700 = D850,1,_xll.BDP(K700,$AF$11)*L700)</f>
        <v>1.1601999999999999</v>
      </c>
      <c r="AG700" s="134">
        <f>AC700*AE700*V700/AF700 / AI773</f>
        <v>0</v>
      </c>
      <c r="AH700" s="328">
        <f>AC700*AE700*V700/AF700 / AI850</f>
        <v>0</v>
      </c>
      <c r="AI700" s="77"/>
      <c r="AJ700" s="73"/>
      <c r="AK700" s="65"/>
    </row>
    <row r="701" spans="1:37" s="30" customFormat="1" ht="12" customHeight="1" x14ac:dyDescent="0.2">
      <c r="B701" s="120">
        <v>675</v>
      </c>
      <c r="C701" s="120" t="s">
        <v>1012</v>
      </c>
      <c r="D701" s="120" t="str">
        <f>_xll.BDP(C701,$D$11)</f>
        <v>USD</v>
      </c>
      <c r="E701" s="120" t="s">
        <v>1085</v>
      </c>
      <c r="F701" s="121">
        <f>_xll.BDP(C701,$F$11)</f>
        <v>280.68</v>
      </c>
      <c r="G701" s="121">
        <f>_xll.BDP(C701,$G$11)</f>
        <v>280.68</v>
      </c>
      <c r="H701" s="122">
        <f t="shared" si="300"/>
        <v>0</v>
      </c>
      <c r="I701" s="123">
        <f t="shared" si="301"/>
        <v>0</v>
      </c>
      <c r="J701" s="124">
        <v>-5800</v>
      </c>
      <c r="K701" s="120" t="str">
        <f>CONCATENATE(D850,D701, " Curncy")</f>
        <v>EURUSD Curncy</v>
      </c>
      <c r="L701" s="120">
        <f>IF(D701 = D850,1,_xll.BDP(K701,$L$11))</f>
        <v>1</v>
      </c>
      <c r="M701" s="288">
        <f>IF(D701 = D850,1,_xll.BDP(K701,$M$11)*L701)</f>
        <v>1.1605000000000001</v>
      </c>
      <c r="N701" s="126">
        <f t="shared" si="302"/>
        <v>0</v>
      </c>
      <c r="O701" s="127">
        <f>N701 / AA773</f>
        <v>0</v>
      </c>
      <c r="P701" s="301">
        <f>N701 / AA850</f>
        <v>0</v>
      </c>
      <c r="Q701" s="128">
        <f t="shared" si="303"/>
        <v>-1402795.3468332614</v>
      </c>
      <c r="R701" s="129">
        <f>Q701 / AA773*100</f>
        <v>-0.7374374308334436</v>
      </c>
      <c r="S701" s="312">
        <f>Q701 / AA850*100</f>
        <v>-0.68311311907550731</v>
      </c>
      <c r="T701" s="129">
        <f t="shared" si="304"/>
        <v>-0.7374374308334436</v>
      </c>
      <c r="U701" s="312">
        <f t="shared" si="305"/>
        <v>0</v>
      </c>
      <c r="V701" s="120">
        <f t="shared" si="306"/>
        <v>1</v>
      </c>
      <c r="W701" s="120">
        <v>0</v>
      </c>
      <c r="X701" s="120">
        <v>1</v>
      </c>
      <c r="Y701" s="127">
        <f t="shared" si="307"/>
        <v>0</v>
      </c>
      <c r="Z701" s="127">
        <f t="shared" si="308"/>
        <v>0</v>
      </c>
      <c r="AA701" s="74"/>
      <c r="AB701" s="130">
        <f>_xll.BDH(C701,$AB$11,$D$1,$D$1)</f>
        <v>256.12</v>
      </c>
      <c r="AC701" s="130">
        <f t="shared" si="309"/>
        <v>24.560000000000002</v>
      </c>
      <c r="AD701" s="177">
        <f t="shared" si="310"/>
        <v>9.5892550367015463</v>
      </c>
      <c r="AE701" s="132">
        <v>-5800</v>
      </c>
      <c r="AF701" s="133">
        <f>IF(D701 = D850,1,_xll.BDP(K701,$AF$11)*L701)</f>
        <v>1.1601999999999999</v>
      </c>
      <c r="AG701" s="134">
        <f>AC701*AE701*V701/AF701 / AI773</f>
        <v>-6.4632082090186269E-4</v>
      </c>
      <c r="AH701" s="328">
        <f>AC701*AE701*V701/AF701 / AI850</f>
        <v>-5.9868652922023303E-4</v>
      </c>
      <c r="AI701" s="77"/>
      <c r="AJ701" s="73"/>
      <c r="AK701" s="65"/>
    </row>
    <row r="702" spans="1:37" s="30" customFormat="1" ht="12" customHeight="1" x14ac:dyDescent="0.2">
      <c r="B702" s="120">
        <v>10022</v>
      </c>
      <c r="C702" s="120" t="s">
        <v>1013</v>
      </c>
      <c r="D702" s="120" t="str">
        <f>_xll.BDP(C702,$D$11)</f>
        <v>USD</v>
      </c>
      <c r="E702" s="120" t="s">
        <v>1086</v>
      </c>
      <c r="F702" s="121">
        <f>_xll.BDP(C702,$F$11)</f>
        <v>2668.45</v>
      </c>
      <c r="G702" s="121">
        <f>_xll.BDP(C702,$G$11)</f>
        <v>2668.45</v>
      </c>
      <c r="H702" s="122">
        <f t="shared" si="300"/>
        <v>0</v>
      </c>
      <c r="I702" s="123">
        <f t="shared" si="301"/>
        <v>0</v>
      </c>
      <c r="J702" s="124">
        <v>0</v>
      </c>
      <c r="K702" s="120" t="str">
        <f>CONCATENATE(D850,D702, " Curncy")</f>
        <v>EURUSD Curncy</v>
      </c>
      <c r="L702" s="120">
        <f>IF(D702 = D850,1,_xll.BDP(K702,$L$11))</f>
        <v>1</v>
      </c>
      <c r="M702" s="288">
        <f>IF(D702 = D850,1,_xll.BDP(K702,$M$11)*L702)</f>
        <v>1.1605000000000001</v>
      </c>
      <c r="N702" s="126">
        <f t="shared" si="302"/>
        <v>0</v>
      </c>
      <c r="O702" s="127">
        <f>N702 / AA773</f>
        <v>0</v>
      </c>
      <c r="P702" s="301">
        <f>N702 / AA850</f>
        <v>0</v>
      </c>
      <c r="Q702" s="128">
        <f t="shared" si="303"/>
        <v>0</v>
      </c>
      <c r="R702" s="129">
        <f>Q702 / AA773*100</f>
        <v>0</v>
      </c>
      <c r="S702" s="312">
        <f>Q702 / AA850*100</f>
        <v>0</v>
      </c>
      <c r="T702" s="129">
        <f t="shared" si="304"/>
        <v>0</v>
      </c>
      <c r="U702" s="312">
        <f t="shared" si="305"/>
        <v>0</v>
      </c>
      <c r="V702" s="120">
        <f t="shared" si="306"/>
        <v>1</v>
      </c>
      <c r="W702" s="120">
        <v>0</v>
      </c>
      <c r="X702" s="120">
        <v>1</v>
      </c>
      <c r="Y702" s="127">
        <f t="shared" si="307"/>
        <v>0</v>
      </c>
      <c r="Z702" s="127">
        <f t="shared" si="308"/>
        <v>0</v>
      </c>
      <c r="AA702" s="74"/>
      <c r="AB702" s="130">
        <f>_xll.BDH(C702,$AB$11,$D$1,$D$1)</f>
        <v>2665.47</v>
      </c>
      <c r="AC702" s="130">
        <f t="shared" si="309"/>
        <v>2.9800000000000182</v>
      </c>
      <c r="AD702" s="177">
        <f t="shared" si="310"/>
        <v>0.11180017032643468</v>
      </c>
      <c r="AE702" s="132">
        <v>0</v>
      </c>
      <c r="AF702" s="133">
        <f>IF(D702 = D850,1,_xll.BDP(K702,$AF$11)*L702)</f>
        <v>1.1601999999999999</v>
      </c>
      <c r="AG702" s="134">
        <f>AC702*AE702*V702/AF702 / AI773</f>
        <v>0</v>
      </c>
      <c r="AH702" s="328">
        <f>AC702*AE702*V702/AF702 / AI850</f>
        <v>0</v>
      </c>
      <c r="AI702" s="77"/>
      <c r="AJ702" s="73"/>
      <c r="AK702" s="65"/>
    </row>
    <row r="703" spans="1:37" s="30" customFormat="1" ht="12" customHeight="1" x14ac:dyDescent="0.2">
      <c r="A703" s="212"/>
      <c r="B703" s="212">
        <v>20170</v>
      </c>
      <c r="C703" s="212" t="s">
        <v>1558</v>
      </c>
      <c r="D703" s="212" t="str">
        <f>_xll.BDP(C703,$D$11)</f>
        <v>USD</v>
      </c>
      <c r="E703" s="212" t="s">
        <v>1559</v>
      </c>
      <c r="F703" s="214">
        <f>_xll.BDP(C703,$F$11)</f>
        <v>79.87</v>
      </c>
      <c r="G703" s="214">
        <f>_xll.BDP(C703,$G$11)</f>
        <v>79.87</v>
      </c>
      <c r="H703" s="215">
        <f>IF(OR(OR(G703="#N/A N/A",G703="#N/A Real Time"),OR(F703="#N/A N/A",F703="#N/A Real Time")),0,  G703 - F703)</f>
        <v>0</v>
      </c>
      <c r="I703" s="216">
        <f>IF(OR(F703=0,F703="#N/A N/A"),0,H703 / F703*100)</f>
        <v>0</v>
      </c>
      <c r="J703" s="217">
        <v>25200</v>
      </c>
      <c r="K703" s="212" t="str">
        <f>CONCATENATE(D850,D703, " Curncy")</f>
        <v>EURUSD Curncy</v>
      </c>
      <c r="L703" s="212">
        <f>IF(D703 = D850,1,_xll.BDP(K703,$L$11))</f>
        <v>1</v>
      </c>
      <c r="M703" s="291">
        <f>IF(D703 = D850,1,_xll.BDP(K703,$M$11)*L703)</f>
        <v>1.1605000000000001</v>
      </c>
      <c r="N703" s="218">
        <f>H703*J703*V703/M703</f>
        <v>0</v>
      </c>
      <c r="O703" s="219">
        <f>N703 / AA773</f>
        <v>0</v>
      </c>
      <c r="P703" s="304">
        <f>N703 / AA850</f>
        <v>0</v>
      </c>
      <c r="Q703" s="220">
        <f>IF(J703=0,0,G703*J703*V703/M703)</f>
        <v>1734359.3278759154</v>
      </c>
      <c r="R703" s="221">
        <f>Q703 / AA773*100</f>
        <v>0.91173775973670579</v>
      </c>
      <c r="S703" s="314">
        <f>Q703 / AA850*100</f>
        <v>0.84457338181051156</v>
      </c>
      <c r="T703" s="221">
        <f>IF(S703&lt;0,R703,0)</f>
        <v>0</v>
      </c>
      <c r="U703" s="314">
        <f>IF(S703&gt;0,R703,0)</f>
        <v>0.91173775973670579</v>
      </c>
      <c r="V703" s="212">
        <f>IF(EXACT(D703,UPPER(D703)),1,0.01)/X703</f>
        <v>1</v>
      </c>
      <c r="W703" s="212">
        <v>0</v>
      </c>
      <c r="X703" s="212">
        <v>1</v>
      </c>
      <c r="Y703" s="219">
        <f>IF(AND(S703&lt;0,O703&gt;0),O703,0)</f>
        <v>0</v>
      </c>
      <c r="Z703" s="219">
        <f>IF(AND(S703&gt;0,O703&gt;0),O703,0)</f>
        <v>0</v>
      </c>
      <c r="AA703" s="222"/>
      <c r="AB703" s="223">
        <f>_xll.BDH(C703,$AB$11,$D$1,$D$1)</f>
        <v>78.14</v>
      </c>
      <c r="AC703" s="223">
        <f>IF(OR(OR(F703="#N/A N/A",F703="#N/A Real Time"),OR(AB703="#N/A N/A",AB703="#N/A Real Time")),0,  F703 - AB703)</f>
        <v>1.730000000000004</v>
      </c>
      <c r="AD703" s="224">
        <f>IF(OR(AB703=0,AB703="#N/A N/A"),0,AC703 / AB703*100)</f>
        <v>2.2139749168159764</v>
      </c>
      <c r="AE703" s="225">
        <v>25200</v>
      </c>
      <c r="AF703" s="226">
        <f>IF(D703 = D850,1,_xll.BDP(K703,$AF$11)*L703)</f>
        <v>1.1601999999999999</v>
      </c>
      <c r="AG703" s="227">
        <f>AC703*AE703*V703/AF703 / AI773</f>
        <v>1.9780553260163479E-4</v>
      </c>
      <c r="AH703" s="330">
        <f>AC703*AE703*V703/AF703 / AI850</f>
        <v>1.8322712798976004E-4</v>
      </c>
      <c r="AI703" s="228"/>
      <c r="AJ703" s="73"/>
      <c r="AK703" s="65"/>
    </row>
    <row r="704" spans="1:37" s="30" customFormat="1" ht="12" customHeight="1" x14ac:dyDescent="0.2">
      <c r="B704" s="120">
        <v>18242</v>
      </c>
      <c r="C704" s="120" t="s">
        <v>1014</v>
      </c>
      <c r="D704" s="120" t="str">
        <f>_xll.BDP(C704,$D$11)</f>
        <v>USD</v>
      </c>
      <c r="E704" s="120" t="s">
        <v>1087</v>
      </c>
      <c r="F704" s="121">
        <f>_xll.BDP(C704,$F$11)</f>
        <v>48.58</v>
      </c>
      <c r="G704" s="121">
        <f>_xll.BDP(C704,$G$11)</f>
        <v>48.58</v>
      </c>
      <c r="H704" s="122">
        <f t="shared" si="300"/>
        <v>0</v>
      </c>
      <c r="I704" s="123">
        <f t="shared" si="301"/>
        <v>0</v>
      </c>
      <c r="J704" s="124">
        <v>0</v>
      </c>
      <c r="K704" s="120" t="str">
        <f>CONCATENATE(D850,D704, " Curncy")</f>
        <v>EURUSD Curncy</v>
      </c>
      <c r="L704" s="120">
        <f>IF(D704 = D850,1,_xll.BDP(K704,$L$11))</f>
        <v>1</v>
      </c>
      <c r="M704" s="288">
        <f>IF(D704 = D850,1,_xll.BDP(K704,$M$11)*L704)</f>
        <v>1.1605000000000001</v>
      </c>
      <c r="N704" s="126">
        <f t="shared" si="302"/>
        <v>0</v>
      </c>
      <c r="O704" s="127">
        <f>N704 / AA773</f>
        <v>0</v>
      </c>
      <c r="P704" s="301">
        <f>N704 / AA850</f>
        <v>0</v>
      </c>
      <c r="Q704" s="128">
        <f t="shared" si="303"/>
        <v>0</v>
      </c>
      <c r="R704" s="129">
        <f>Q704 / AA773*100</f>
        <v>0</v>
      </c>
      <c r="S704" s="312">
        <f>Q704 / AA850*100</f>
        <v>0</v>
      </c>
      <c r="T704" s="129">
        <f t="shared" si="304"/>
        <v>0</v>
      </c>
      <c r="U704" s="312">
        <f t="shared" si="305"/>
        <v>0</v>
      </c>
      <c r="V704" s="120">
        <f t="shared" si="306"/>
        <v>1</v>
      </c>
      <c r="W704" s="120">
        <v>0</v>
      </c>
      <c r="X704" s="120">
        <v>1</v>
      </c>
      <c r="Y704" s="127">
        <f t="shared" si="307"/>
        <v>0</v>
      </c>
      <c r="Z704" s="127">
        <f t="shared" si="308"/>
        <v>0</v>
      </c>
      <c r="AA704" s="74"/>
      <c r="AB704" s="130">
        <f>_xll.BDH(C704,$AB$11,$D$1,$D$1)</f>
        <v>48.01</v>
      </c>
      <c r="AC704" s="130">
        <f t="shared" si="309"/>
        <v>0.57000000000000028</v>
      </c>
      <c r="AD704" s="177">
        <f t="shared" si="310"/>
        <v>1.1872526556967304</v>
      </c>
      <c r="AE704" s="132">
        <v>0</v>
      </c>
      <c r="AF704" s="133">
        <f>IF(D704 = D850,1,_xll.BDP(K704,$AF$11)*L704)</f>
        <v>1.1601999999999999</v>
      </c>
      <c r="AG704" s="134">
        <f>AC704*AE704*V704/AF704 / AI773</f>
        <v>0</v>
      </c>
      <c r="AH704" s="328">
        <f>AC704*AE704*V704/AF704 / AI850</f>
        <v>0</v>
      </c>
      <c r="AI704" s="77"/>
      <c r="AJ704" s="73"/>
      <c r="AK704" s="65"/>
    </row>
    <row r="705" spans="2:37" s="30" customFormat="1" ht="12" customHeight="1" x14ac:dyDescent="0.2">
      <c r="B705" s="120">
        <v>21176</v>
      </c>
      <c r="C705" s="120"/>
      <c r="D705" s="120" t="s">
        <v>33</v>
      </c>
      <c r="E705" s="120" t="s">
        <v>43</v>
      </c>
      <c r="F705" s="121">
        <v>0</v>
      </c>
      <c r="G705" s="121">
        <v>0</v>
      </c>
      <c r="H705" s="122">
        <f t="shared" si="300"/>
        <v>0</v>
      </c>
      <c r="I705" s="123">
        <f t="shared" si="301"/>
        <v>0</v>
      </c>
      <c r="J705" s="124">
        <v>5806659</v>
      </c>
      <c r="K705" s="120" t="str">
        <f>CONCATENATE(D850,D705, " Curncy")</f>
        <v>EURUSD Curncy</v>
      </c>
      <c r="L705" s="120">
        <f>IF(D705 = D850,1,_xll.BDP(K705,$L$11))</f>
        <v>1</v>
      </c>
      <c r="M705" s="288">
        <f>IF(D705 = D850,1,_xll.BDP(K705,$M$11)*L705)</f>
        <v>1.1605000000000001</v>
      </c>
      <c r="N705" s="126">
        <f t="shared" si="302"/>
        <v>0</v>
      </c>
      <c r="O705" s="127">
        <f>N705 / AA773</f>
        <v>0</v>
      </c>
      <c r="P705" s="301">
        <f>N705 / AA850</f>
        <v>0</v>
      </c>
      <c r="Q705" s="128">
        <f t="shared" si="303"/>
        <v>0</v>
      </c>
      <c r="R705" s="129">
        <f>Q705 / AA773*100</f>
        <v>0</v>
      </c>
      <c r="S705" s="312">
        <f>Q705 / AA850*100</f>
        <v>0</v>
      </c>
      <c r="T705" s="129">
        <f t="shared" si="304"/>
        <v>0</v>
      </c>
      <c r="U705" s="312">
        <f t="shared" si="305"/>
        <v>0</v>
      </c>
      <c r="V705" s="120">
        <f t="shared" si="306"/>
        <v>1</v>
      </c>
      <c r="W705" s="120">
        <v>1</v>
      </c>
      <c r="X705" s="120">
        <v>1</v>
      </c>
      <c r="Y705" s="127">
        <f t="shared" si="307"/>
        <v>0</v>
      </c>
      <c r="Z705" s="127">
        <f t="shared" si="308"/>
        <v>0</v>
      </c>
      <c r="AA705" s="74"/>
      <c r="AB705" s="130">
        <v>0</v>
      </c>
      <c r="AC705" s="130">
        <f t="shared" si="309"/>
        <v>0</v>
      </c>
      <c r="AD705" s="177">
        <f t="shared" si="310"/>
        <v>0</v>
      </c>
      <c r="AE705" s="132">
        <v>5806659</v>
      </c>
      <c r="AF705" s="133">
        <f>IF(D705 = D850,1,_xll.BDP(K705,$AF$11)*L705)</f>
        <v>1.1601999999999999</v>
      </c>
      <c r="AG705" s="134">
        <f>AC705*AE705*V705/AF705 / AI773</f>
        <v>0</v>
      </c>
      <c r="AH705" s="328">
        <f>AC705*AE705*V705/AF705 / AI850</f>
        <v>0</v>
      </c>
      <c r="AI705" s="77"/>
      <c r="AJ705" s="73"/>
      <c r="AK705" s="65"/>
    </row>
    <row r="706" spans="2:37" s="30" customFormat="1" ht="12" customHeight="1" x14ac:dyDescent="0.2">
      <c r="B706" s="120">
        <v>18241</v>
      </c>
      <c r="C706" s="120" t="s">
        <v>1015</v>
      </c>
      <c r="D706" s="120" t="str">
        <f>_xll.BDP(C706,$D$11)</f>
        <v>USD</v>
      </c>
      <c r="E706" s="120" t="s">
        <v>1088</v>
      </c>
      <c r="F706" s="121">
        <f>_xll.BDP(C706,$F$11)</f>
        <v>68.42</v>
      </c>
      <c r="G706" s="121">
        <f>_xll.BDP(C706,$G$11)</f>
        <v>68.42</v>
      </c>
      <c r="H706" s="122">
        <f t="shared" si="300"/>
        <v>0</v>
      </c>
      <c r="I706" s="123">
        <f t="shared" si="301"/>
        <v>0</v>
      </c>
      <c r="J706" s="124">
        <v>0</v>
      </c>
      <c r="K706" s="120" t="str">
        <f>CONCATENATE(D850,D706, " Curncy")</f>
        <v>EURUSD Curncy</v>
      </c>
      <c r="L706" s="120">
        <f>IF(D706 = D850,1,_xll.BDP(K706,$L$11))</f>
        <v>1</v>
      </c>
      <c r="M706" s="288">
        <f>IF(D706 = D850,1,_xll.BDP(K706,$M$11)*L706)</f>
        <v>1.1605000000000001</v>
      </c>
      <c r="N706" s="126">
        <f t="shared" si="302"/>
        <v>0</v>
      </c>
      <c r="O706" s="127">
        <f>N706 / AA773</f>
        <v>0</v>
      </c>
      <c r="P706" s="301">
        <f>N706 / AA850</f>
        <v>0</v>
      </c>
      <c r="Q706" s="128">
        <f t="shared" si="303"/>
        <v>0</v>
      </c>
      <c r="R706" s="129">
        <f>Q706 / AA773*100</f>
        <v>0</v>
      </c>
      <c r="S706" s="312">
        <f>Q706 / AA850*100</f>
        <v>0</v>
      </c>
      <c r="T706" s="129">
        <f t="shared" si="304"/>
        <v>0</v>
      </c>
      <c r="U706" s="312">
        <f t="shared" si="305"/>
        <v>0</v>
      </c>
      <c r="V706" s="120">
        <f t="shared" si="306"/>
        <v>1</v>
      </c>
      <c r="W706" s="120">
        <v>0</v>
      </c>
      <c r="X706" s="120">
        <v>1</v>
      </c>
      <c r="Y706" s="127">
        <f t="shared" si="307"/>
        <v>0</v>
      </c>
      <c r="Z706" s="127">
        <f t="shared" si="308"/>
        <v>0</v>
      </c>
      <c r="AA706" s="74"/>
      <c r="AB706" s="130">
        <f>_xll.BDH(C706,$AB$11,$D$1,$D$1)</f>
        <v>63.94</v>
      </c>
      <c r="AC706" s="130">
        <f t="shared" si="309"/>
        <v>4.480000000000004</v>
      </c>
      <c r="AD706" s="177">
        <f t="shared" si="310"/>
        <v>7.0065686581169908</v>
      </c>
      <c r="AE706" s="132">
        <v>0</v>
      </c>
      <c r="AF706" s="133">
        <f>IF(D706 = D850,1,_xll.BDP(K706,$AF$11)*L706)</f>
        <v>1.1601999999999999</v>
      </c>
      <c r="AG706" s="134">
        <f>AC706*AE706*V706/AF706 / AI773</f>
        <v>0</v>
      </c>
      <c r="AH706" s="328">
        <f>AC706*AE706*V706/AF706 / AI850</f>
        <v>0</v>
      </c>
      <c r="AI706" s="77"/>
      <c r="AJ706" s="73"/>
      <c r="AK706" s="65"/>
    </row>
    <row r="707" spans="2:37" s="30" customFormat="1" ht="12" customHeight="1" x14ac:dyDescent="0.2">
      <c r="B707" s="120">
        <v>17965</v>
      </c>
      <c r="C707" s="120" t="s">
        <v>1016</v>
      </c>
      <c r="D707" s="120" t="str">
        <f>_xll.BDP(C707,$D$11)</f>
        <v>USD</v>
      </c>
      <c r="E707" s="120" t="s">
        <v>1089</v>
      </c>
      <c r="F707" s="121">
        <f>_xll.BDP(C707,$F$11)</f>
        <v>231.15</v>
      </c>
      <c r="G707" s="121">
        <f>_xll.BDP(C707,$G$11)</f>
        <v>231.15</v>
      </c>
      <c r="H707" s="122">
        <f t="shared" si="300"/>
        <v>0</v>
      </c>
      <c r="I707" s="123">
        <f t="shared" si="301"/>
        <v>0</v>
      </c>
      <c r="J707" s="124">
        <v>0</v>
      </c>
      <c r="K707" s="120" t="str">
        <f>CONCATENATE(D850,D707, " Curncy")</f>
        <v>EURUSD Curncy</v>
      </c>
      <c r="L707" s="120">
        <f>IF(D707 = D850,1,_xll.BDP(K707,$L$11))</f>
        <v>1</v>
      </c>
      <c r="M707" s="288">
        <f>IF(D707 = D850,1,_xll.BDP(K707,$M$11)*L707)</f>
        <v>1.1605000000000001</v>
      </c>
      <c r="N707" s="126">
        <f t="shared" si="302"/>
        <v>0</v>
      </c>
      <c r="O707" s="127">
        <f>N707 / AA773</f>
        <v>0</v>
      </c>
      <c r="P707" s="301">
        <f>N707 / AA850</f>
        <v>0</v>
      </c>
      <c r="Q707" s="128">
        <f t="shared" si="303"/>
        <v>0</v>
      </c>
      <c r="R707" s="129">
        <f>Q707 / AA773*100</f>
        <v>0</v>
      </c>
      <c r="S707" s="312">
        <f>Q707 / AA850*100</f>
        <v>0</v>
      </c>
      <c r="T707" s="129">
        <f t="shared" si="304"/>
        <v>0</v>
      </c>
      <c r="U707" s="312">
        <f t="shared" si="305"/>
        <v>0</v>
      </c>
      <c r="V707" s="120">
        <f t="shared" si="306"/>
        <v>1</v>
      </c>
      <c r="W707" s="120">
        <v>0</v>
      </c>
      <c r="X707" s="120">
        <v>1</v>
      </c>
      <c r="Y707" s="127">
        <f t="shared" si="307"/>
        <v>0</v>
      </c>
      <c r="Z707" s="127">
        <f t="shared" si="308"/>
        <v>0</v>
      </c>
      <c r="AA707" s="74"/>
      <c r="AB707" s="130">
        <f>_xll.BDH(C707,$AB$11,$D$1,$D$1)</f>
        <v>210.55</v>
      </c>
      <c r="AC707" s="130">
        <f t="shared" si="309"/>
        <v>20.599999999999994</v>
      </c>
      <c r="AD707" s="177">
        <f t="shared" si="310"/>
        <v>9.7838993113274721</v>
      </c>
      <c r="AE707" s="132">
        <v>0</v>
      </c>
      <c r="AF707" s="133">
        <f>IF(D707 = D850,1,_xll.BDP(K707,$AF$11)*L707)</f>
        <v>1.1601999999999999</v>
      </c>
      <c r="AG707" s="134">
        <f>AC707*AE707*V707/AF707 / AI773</f>
        <v>0</v>
      </c>
      <c r="AH707" s="328">
        <f>AC707*AE707*V707/AF707 / AI850</f>
        <v>0</v>
      </c>
      <c r="AI707" s="77"/>
      <c r="AJ707" s="73"/>
      <c r="AK707" s="65"/>
    </row>
    <row r="708" spans="2:37" s="30" customFormat="1" ht="12" customHeight="1" x14ac:dyDescent="0.2">
      <c r="B708" s="120">
        <v>2088</v>
      </c>
      <c r="C708" s="120" t="s">
        <v>1017</v>
      </c>
      <c r="D708" s="120" t="str">
        <f>_xll.BDP(C708,$D$11)</f>
        <v>USD</v>
      </c>
      <c r="E708" s="120" t="s">
        <v>1090</v>
      </c>
      <c r="F708" s="121">
        <f>_xll.BDP(C708,$F$11)</f>
        <v>10.87</v>
      </c>
      <c r="G708" s="121">
        <f>_xll.BDP(C708,$G$11)</f>
        <v>10.87</v>
      </c>
      <c r="H708" s="122">
        <f t="shared" si="300"/>
        <v>0</v>
      </c>
      <c r="I708" s="123">
        <f t="shared" si="301"/>
        <v>0</v>
      </c>
      <c r="J708" s="124">
        <v>0</v>
      </c>
      <c r="K708" s="120" t="str">
        <f>CONCATENATE(D850,D708, " Curncy")</f>
        <v>EURUSD Curncy</v>
      </c>
      <c r="L708" s="120">
        <f>IF(D708 = D850,1,_xll.BDP(K708,$L$11))</f>
        <v>1</v>
      </c>
      <c r="M708" s="288">
        <f>IF(D708 = D850,1,_xll.BDP(K708,$M$11)*L708)</f>
        <v>1.1605000000000001</v>
      </c>
      <c r="N708" s="126">
        <f t="shared" si="302"/>
        <v>0</v>
      </c>
      <c r="O708" s="127">
        <f>N708 / AA773</f>
        <v>0</v>
      </c>
      <c r="P708" s="301">
        <f>N708 / AA850</f>
        <v>0</v>
      </c>
      <c r="Q708" s="128">
        <f t="shared" si="303"/>
        <v>0</v>
      </c>
      <c r="R708" s="129">
        <f>Q708 / AA773*100</f>
        <v>0</v>
      </c>
      <c r="S708" s="312">
        <f>Q708 / AA850*100</f>
        <v>0</v>
      </c>
      <c r="T708" s="129">
        <f t="shared" si="304"/>
        <v>0</v>
      </c>
      <c r="U708" s="312">
        <f t="shared" si="305"/>
        <v>0</v>
      </c>
      <c r="V708" s="120">
        <f t="shared" si="306"/>
        <v>1</v>
      </c>
      <c r="W708" s="120">
        <v>0</v>
      </c>
      <c r="X708" s="120">
        <v>1</v>
      </c>
      <c r="Y708" s="127">
        <f t="shared" si="307"/>
        <v>0</v>
      </c>
      <c r="Z708" s="127">
        <f t="shared" si="308"/>
        <v>0</v>
      </c>
      <c r="AA708" s="74"/>
      <c r="AB708" s="130">
        <f>_xll.BDH(C708,$AB$11,$D$1,$D$1)</f>
        <v>11.5</v>
      </c>
      <c r="AC708" s="130">
        <f t="shared" si="309"/>
        <v>-0.63000000000000078</v>
      </c>
      <c r="AD708" s="177">
        <f t="shared" si="310"/>
        <v>-5.478260869565224</v>
      </c>
      <c r="AE708" s="132">
        <v>0</v>
      </c>
      <c r="AF708" s="133">
        <f>IF(D708 = D850,1,_xll.BDP(K708,$AF$11)*L708)</f>
        <v>1.1601999999999999</v>
      </c>
      <c r="AG708" s="134">
        <f>AC708*AE708*V708/AF708 / AI773</f>
        <v>0</v>
      </c>
      <c r="AH708" s="328">
        <f>AC708*AE708*V708/AF708 / AI850</f>
        <v>0</v>
      </c>
      <c r="AI708" s="77"/>
      <c r="AJ708" s="73"/>
      <c r="AK708" s="65"/>
    </row>
    <row r="709" spans="2:37" s="30" customFormat="1" ht="12" customHeight="1" x14ac:dyDescent="0.2">
      <c r="B709" s="120">
        <v>19400</v>
      </c>
      <c r="C709" s="120" t="s">
        <v>1018</v>
      </c>
      <c r="D709" s="120" t="str">
        <f>_xll.BDP(C709,$D$11)</f>
        <v>USD</v>
      </c>
      <c r="E709" s="120" t="s">
        <v>1091</v>
      </c>
      <c r="F709" s="121">
        <f>_xll.BDP(C709,$F$11)</f>
        <v>174.7</v>
      </c>
      <c r="G709" s="121">
        <f>_xll.BDP(C709,$G$11)</f>
        <v>174.7</v>
      </c>
      <c r="H709" s="122">
        <f t="shared" si="300"/>
        <v>0</v>
      </c>
      <c r="I709" s="123">
        <f t="shared" si="301"/>
        <v>0</v>
      </c>
      <c r="J709" s="124">
        <v>0</v>
      </c>
      <c r="K709" s="120" t="str">
        <f>CONCATENATE(D850,D709, " Curncy")</f>
        <v>EURUSD Curncy</v>
      </c>
      <c r="L709" s="120">
        <f>IF(D709 = D850,1,_xll.BDP(K709,$L$11))</f>
        <v>1</v>
      </c>
      <c r="M709" s="288">
        <f>IF(D709 = D850,1,_xll.BDP(K709,$M$11)*L709)</f>
        <v>1.1605000000000001</v>
      </c>
      <c r="N709" s="126">
        <f t="shared" si="302"/>
        <v>0</v>
      </c>
      <c r="O709" s="127">
        <f>N709 / AA773</f>
        <v>0</v>
      </c>
      <c r="P709" s="301">
        <f>N709 / AA850</f>
        <v>0</v>
      </c>
      <c r="Q709" s="128">
        <f t="shared" si="303"/>
        <v>0</v>
      </c>
      <c r="R709" s="129">
        <f>Q709 / AA773*100</f>
        <v>0</v>
      </c>
      <c r="S709" s="312">
        <f>Q709 / AA850*100</f>
        <v>0</v>
      </c>
      <c r="T709" s="129">
        <f t="shared" si="304"/>
        <v>0</v>
      </c>
      <c r="U709" s="312">
        <f t="shared" si="305"/>
        <v>0</v>
      </c>
      <c r="V709" s="120">
        <f t="shared" si="306"/>
        <v>1</v>
      </c>
      <c r="W709" s="120">
        <v>0</v>
      </c>
      <c r="X709" s="120">
        <v>1</v>
      </c>
      <c r="Y709" s="127">
        <f t="shared" si="307"/>
        <v>0</v>
      </c>
      <c r="Z709" s="127">
        <f t="shared" si="308"/>
        <v>0</v>
      </c>
      <c r="AA709" s="74"/>
      <c r="AB709" s="130">
        <f>_xll.BDH(C709,$AB$11,$D$1,$D$1)</f>
        <v>183.12</v>
      </c>
      <c r="AC709" s="130">
        <f t="shared" si="309"/>
        <v>-8.4200000000000159</v>
      </c>
      <c r="AD709" s="177">
        <f t="shared" si="310"/>
        <v>-4.5980777632153869</v>
      </c>
      <c r="AE709" s="132">
        <v>0</v>
      </c>
      <c r="AF709" s="133">
        <f>IF(D709 = D850,1,_xll.BDP(K709,$AF$11)*L709)</f>
        <v>1.1601999999999999</v>
      </c>
      <c r="AG709" s="134">
        <f>AC709*AE709*V709/AF709 / AI773</f>
        <v>0</v>
      </c>
      <c r="AH709" s="328">
        <f>AC709*AE709*V709/AF709 / AI850</f>
        <v>0</v>
      </c>
      <c r="AI709" s="77"/>
      <c r="AJ709" s="73"/>
      <c r="AK709" s="65"/>
    </row>
    <row r="710" spans="2:37" s="30" customFormat="1" ht="12" customHeight="1" x14ac:dyDescent="0.2">
      <c r="B710" s="120">
        <v>17873</v>
      </c>
      <c r="C710" s="120" t="s">
        <v>1019</v>
      </c>
      <c r="D710" s="120" t="str">
        <f>_xll.BDP(C710,$D$11)</f>
        <v>USD</v>
      </c>
      <c r="E710" s="120" t="s">
        <v>1092</v>
      </c>
      <c r="F710" s="121">
        <f>_xll.BDP(C710,$F$11)</f>
        <v>42.26</v>
      </c>
      <c r="G710" s="121">
        <f>_xll.BDP(C710,$G$11)</f>
        <v>42.26</v>
      </c>
      <c r="H710" s="122">
        <f t="shared" si="300"/>
        <v>0</v>
      </c>
      <c r="I710" s="123">
        <f t="shared" si="301"/>
        <v>0</v>
      </c>
      <c r="J710" s="124">
        <v>0</v>
      </c>
      <c r="K710" s="120" t="str">
        <f>CONCATENATE(D850,D710, " Curncy")</f>
        <v>EURUSD Curncy</v>
      </c>
      <c r="L710" s="120">
        <f>IF(D710 = D850,1,_xll.BDP(K710,$L$11))</f>
        <v>1</v>
      </c>
      <c r="M710" s="288">
        <f>IF(D710 = D850,1,_xll.BDP(K710,$M$11)*L710)</f>
        <v>1.1605000000000001</v>
      </c>
      <c r="N710" s="126">
        <f t="shared" si="302"/>
        <v>0</v>
      </c>
      <c r="O710" s="127">
        <f>N710 / AA773</f>
        <v>0</v>
      </c>
      <c r="P710" s="301">
        <f>N710 / AA850</f>
        <v>0</v>
      </c>
      <c r="Q710" s="128">
        <f t="shared" si="303"/>
        <v>0</v>
      </c>
      <c r="R710" s="129">
        <f>Q710 / AA773*100</f>
        <v>0</v>
      </c>
      <c r="S710" s="312">
        <f>Q710 / AA850*100</f>
        <v>0</v>
      </c>
      <c r="T710" s="129">
        <f t="shared" si="304"/>
        <v>0</v>
      </c>
      <c r="U710" s="312">
        <f t="shared" si="305"/>
        <v>0</v>
      </c>
      <c r="V710" s="120">
        <f t="shared" si="306"/>
        <v>1</v>
      </c>
      <c r="W710" s="120">
        <v>0</v>
      </c>
      <c r="X710" s="120">
        <v>1</v>
      </c>
      <c r="Y710" s="127">
        <f t="shared" si="307"/>
        <v>0</v>
      </c>
      <c r="Z710" s="127">
        <f t="shared" si="308"/>
        <v>0</v>
      </c>
      <c r="AA710" s="74"/>
      <c r="AB710" s="130">
        <f>_xll.BDH(C710,$AB$11,$D$1,$D$1)</f>
        <v>43.61</v>
      </c>
      <c r="AC710" s="130">
        <f t="shared" si="309"/>
        <v>-1.3500000000000014</v>
      </c>
      <c r="AD710" s="177">
        <f t="shared" si="310"/>
        <v>-3.0956202705801452</v>
      </c>
      <c r="AE710" s="132">
        <v>0</v>
      </c>
      <c r="AF710" s="133">
        <f>IF(D710 = D850,1,_xll.BDP(K710,$AF$11)*L710)</f>
        <v>1.1601999999999999</v>
      </c>
      <c r="AG710" s="134">
        <f>AC710*AE710*V710/AF710 / AI773</f>
        <v>0</v>
      </c>
      <c r="AH710" s="328">
        <f>AC710*AE710*V710/AF710 / AI850</f>
        <v>0</v>
      </c>
      <c r="AI710" s="77"/>
      <c r="AJ710" s="73"/>
      <c r="AK710" s="65"/>
    </row>
    <row r="711" spans="2:37" s="30" customFormat="1" ht="12" customHeight="1" x14ac:dyDescent="0.2">
      <c r="B711" s="120">
        <v>11508</v>
      </c>
      <c r="C711" s="120" t="s">
        <v>1020</v>
      </c>
      <c r="D711" s="120" t="str">
        <f>_xll.BDP(C711,$D$11)</f>
        <v>USD</v>
      </c>
      <c r="E711" s="120" t="s">
        <v>1093</v>
      </c>
      <c r="F711" s="121">
        <f>_xll.BDP(C711,$F$11)</f>
        <v>27.95</v>
      </c>
      <c r="G711" s="121">
        <f>_xll.BDP(C711,$G$11)</f>
        <v>27.95</v>
      </c>
      <c r="H711" s="122">
        <f t="shared" si="300"/>
        <v>0</v>
      </c>
      <c r="I711" s="123">
        <f t="shared" si="301"/>
        <v>0</v>
      </c>
      <c r="J711" s="124">
        <v>0</v>
      </c>
      <c r="K711" s="120" t="str">
        <f>CONCATENATE(D850,D711, " Curncy")</f>
        <v>EURUSD Curncy</v>
      </c>
      <c r="L711" s="120">
        <f>IF(D711 = D850,1,_xll.BDP(K711,$L$11))</f>
        <v>1</v>
      </c>
      <c r="M711" s="288">
        <f>IF(D711 = D850,1,_xll.BDP(K711,$M$11)*L711)</f>
        <v>1.1605000000000001</v>
      </c>
      <c r="N711" s="126">
        <f t="shared" si="302"/>
        <v>0</v>
      </c>
      <c r="O711" s="127">
        <f>N711 / AA773</f>
        <v>0</v>
      </c>
      <c r="P711" s="301">
        <f>N711 / AA850</f>
        <v>0</v>
      </c>
      <c r="Q711" s="128">
        <f t="shared" si="303"/>
        <v>0</v>
      </c>
      <c r="R711" s="129">
        <f>Q711 / AA773*100</f>
        <v>0</v>
      </c>
      <c r="S711" s="312">
        <f>Q711 / AA850*100</f>
        <v>0</v>
      </c>
      <c r="T711" s="129">
        <f t="shared" si="304"/>
        <v>0</v>
      </c>
      <c r="U711" s="312">
        <f t="shared" si="305"/>
        <v>0</v>
      </c>
      <c r="V711" s="120">
        <f t="shared" si="306"/>
        <v>1</v>
      </c>
      <c r="W711" s="120">
        <v>0</v>
      </c>
      <c r="X711" s="120">
        <v>1</v>
      </c>
      <c r="Y711" s="127">
        <f t="shared" si="307"/>
        <v>0</v>
      </c>
      <c r="Z711" s="127">
        <f t="shared" si="308"/>
        <v>0</v>
      </c>
      <c r="AA711" s="74"/>
      <c r="AB711" s="130">
        <f>_xll.BDH(C711,$AB$11,$D$1,$D$1)</f>
        <v>27.65</v>
      </c>
      <c r="AC711" s="130">
        <f t="shared" si="309"/>
        <v>0.30000000000000071</v>
      </c>
      <c r="AD711" s="177">
        <f t="shared" si="310"/>
        <v>1.0849909584086825</v>
      </c>
      <c r="AE711" s="132">
        <v>0</v>
      </c>
      <c r="AF711" s="133">
        <f>IF(D711 = D850,1,_xll.BDP(K711,$AF$11)*L711)</f>
        <v>1.1601999999999999</v>
      </c>
      <c r="AG711" s="134">
        <f>AC711*AE711*V711/AF711 / AI773</f>
        <v>0</v>
      </c>
      <c r="AH711" s="328">
        <f>AC711*AE711*V711/AF711 / AI850</f>
        <v>0</v>
      </c>
      <c r="AI711" s="77"/>
      <c r="AJ711" s="73"/>
      <c r="AK711" s="65"/>
    </row>
    <row r="712" spans="2:37" s="30" customFormat="1" ht="12" customHeight="1" x14ac:dyDescent="0.2">
      <c r="B712" s="120">
        <v>19405</v>
      </c>
      <c r="C712" s="120" t="s">
        <v>42</v>
      </c>
      <c r="D712" s="120" t="str">
        <f>_xll.BDP(C712,$D$11)</f>
        <v>USD</v>
      </c>
      <c r="E712" s="120" t="s">
        <v>343</v>
      </c>
      <c r="F712" s="121">
        <f>_xll.BDP(C712,$F$11)</f>
        <v>68.709999999999994</v>
      </c>
      <c r="G712" s="121">
        <f>_xll.BDP(C712,$G$11)</f>
        <v>68.709999999999994</v>
      </c>
      <c r="H712" s="122">
        <f t="shared" si="300"/>
        <v>0</v>
      </c>
      <c r="I712" s="123">
        <f t="shared" si="301"/>
        <v>0</v>
      </c>
      <c r="J712" s="124">
        <v>9800</v>
      </c>
      <c r="K712" s="120" t="str">
        <f>CONCATENATE(D850,D712, " Curncy")</f>
        <v>EURUSD Curncy</v>
      </c>
      <c r="L712" s="120">
        <f>IF(D712 = D850,1,_xll.BDP(K712,$L$11))</f>
        <v>1</v>
      </c>
      <c r="M712" s="288">
        <f>IF(D712 = D850,1,_xll.BDP(K712,$M$11)*L712)</f>
        <v>1.1605000000000001</v>
      </c>
      <c r="N712" s="126">
        <f t="shared" si="302"/>
        <v>0</v>
      </c>
      <c r="O712" s="127">
        <f>N712 / AA773</f>
        <v>0</v>
      </c>
      <c r="P712" s="301">
        <f>N712 / AA850</f>
        <v>0</v>
      </c>
      <c r="Q712" s="128">
        <f t="shared" si="303"/>
        <v>580230.93494183524</v>
      </c>
      <c r="R712" s="129">
        <f>Q712 / AA773*100</f>
        <v>0.30502240467187186</v>
      </c>
      <c r="S712" s="312">
        <f>Q712 / AA850*100</f>
        <v>0.2825525224666483</v>
      </c>
      <c r="T712" s="129">
        <f t="shared" si="304"/>
        <v>0</v>
      </c>
      <c r="U712" s="312">
        <f t="shared" si="305"/>
        <v>0.30502240467187186</v>
      </c>
      <c r="V712" s="120">
        <f t="shared" si="306"/>
        <v>1</v>
      </c>
      <c r="W712" s="120">
        <v>0</v>
      </c>
      <c r="X712" s="120">
        <v>1</v>
      </c>
      <c r="Y712" s="127">
        <f t="shared" si="307"/>
        <v>0</v>
      </c>
      <c r="Z712" s="127">
        <f t="shared" si="308"/>
        <v>0</v>
      </c>
      <c r="AA712" s="74"/>
      <c r="AB712" s="130">
        <f>_xll.BDH(C712,$AB$11,$D$1,$D$1)</f>
        <v>64.84</v>
      </c>
      <c r="AC712" s="130">
        <f t="shared" si="309"/>
        <v>3.8699999999999903</v>
      </c>
      <c r="AD712" s="177">
        <f t="shared" si="310"/>
        <v>5.9685379395434763</v>
      </c>
      <c r="AE712" s="132">
        <v>9800</v>
      </c>
      <c r="AF712" s="133">
        <f>IF(D712 = D850,1,_xll.BDP(K712,$AF$11)*L712)</f>
        <v>1.1601999999999999</v>
      </c>
      <c r="AG712" s="134">
        <f>AC712*AE712*V712/AF712 / AI773</f>
        <v>1.7207937951760631E-4</v>
      </c>
      <c r="AH712" s="328">
        <f>AC712*AE712*V712/AF712 / AI850</f>
        <v>1.5939701018762286E-4</v>
      </c>
      <c r="AI712" s="77"/>
      <c r="AJ712" s="73"/>
      <c r="AK712" s="65"/>
    </row>
    <row r="713" spans="2:37" s="30" customFormat="1" ht="12" customHeight="1" x14ac:dyDescent="0.2">
      <c r="B713" s="120">
        <v>26363</v>
      </c>
      <c r="C713" s="120" t="s">
        <v>41</v>
      </c>
      <c r="D713" s="120" t="str">
        <f>_xll.BDP(C713,$D$11)</f>
        <v>USD</v>
      </c>
      <c r="E713" s="120" t="s">
        <v>309</v>
      </c>
      <c r="F713" s="121">
        <f>_xll.BDP(C713,$F$11)</f>
        <v>14.04</v>
      </c>
      <c r="G713" s="121">
        <f>_xll.BDP(C713,$G$11)</f>
        <v>14.04</v>
      </c>
      <c r="H713" s="122">
        <f t="shared" si="300"/>
        <v>0</v>
      </c>
      <c r="I713" s="123">
        <f t="shared" si="301"/>
        <v>0</v>
      </c>
      <c r="J713" s="124">
        <v>695960</v>
      </c>
      <c r="K713" s="120" t="str">
        <f>CONCATENATE(D850,D713, " Curncy")</f>
        <v>EURUSD Curncy</v>
      </c>
      <c r="L713" s="120">
        <f>IF(D713 = D850,1,_xll.BDP(K713,$L$11))</f>
        <v>1</v>
      </c>
      <c r="M713" s="288">
        <f>IF(D713 = D850,1,_xll.BDP(K713,$M$11)*L713)</f>
        <v>1.1605000000000001</v>
      </c>
      <c r="N713" s="126">
        <f t="shared" si="302"/>
        <v>0</v>
      </c>
      <c r="O713" s="127">
        <f>N713 / AA773</f>
        <v>0</v>
      </c>
      <c r="P713" s="301">
        <f>N713 / AA850</f>
        <v>0</v>
      </c>
      <c r="Q713" s="128">
        <f t="shared" si="303"/>
        <v>8419886.6006031856</v>
      </c>
      <c r="R713" s="129">
        <f>Q713 / AA773*100</f>
        <v>4.4262618611293263</v>
      </c>
      <c r="S713" s="312">
        <f>Q713 / AA850*100</f>
        <v>4.1001953784522875</v>
      </c>
      <c r="T713" s="129">
        <f t="shared" si="304"/>
        <v>0</v>
      </c>
      <c r="U713" s="312">
        <f t="shared" si="305"/>
        <v>4.4262618611293263</v>
      </c>
      <c r="V713" s="120">
        <f t="shared" si="306"/>
        <v>1</v>
      </c>
      <c r="W713" s="120">
        <v>0</v>
      </c>
      <c r="X713" s="120">
        <v>1</v>
      </c>
      <c r="Y713" s="127">
        <f t="shared" si="307"/>
        <v>0</v>
      </c>
      <c r="Z713" s="127">
        <f t="shared" si="308"/>
        <v>0</v>
      </c>
      <c r="AA713" s="74"/>
      <c r="AB713" s="130">
        <f>_xll.BDH(C713,$AB$11,$D$1,$D$1)</f>
        <v>12.86</v>
      </c>
      <c r="AC713" s="130">
        <f t="shared" si="309"/>
        <v>1.1799999999999997</v>
      </c>
      <c r="AD713" s="177">
        <f t="shared" si="310"/>
        <v>9.1757387247278359</v>
      </c>
      <c r="AE713" s="132">
        <v>695960</v>
      </c>
      <c r="AF713" s="133">
        <f>IF(D713 = D850,1,_xll.BDP(K713,$AF$11)*L713)</f>
        <v>1.1601999999999999</v>
      </c>
      <c r="AG713" s="134">
        <f>AC713*AE713*V713/AF713 / AI773</f>
        <v>3.7261306402865267E-3</v>
      </c>
      <c r="AH713" s="328">
        <f>AC713*AE713*V713/AF713 / AI850</f>
        <v>3.4515122340349719E-3</v>
      </c>
      <c r="AI713" s="77"/>
      <c r="AJ713" s="73"/>
      <c r="AK713" s="65"/>
    </row>
    <row r="714" spans="2:37" s="30" customFormat="1" ht="12" customHeight="1" x14ac:dyDescent="0.2">
      <c r="B714" s="120">
        <v>2547</v>
      </c>
      <c r="C714" s="120" t="s">
        <v>1023</v>
      </c>
      <c r="D714" s="120" t="str">
        <f>_xll.BDP(C714,$D$11)</f>
        <v>USD</v>
      </c>
      <c r="E714" s="120" t="s">
        <v>1095</v>
      </c>
      <c r="F714" s="121">
        <f>_xll.BDP(C714,$F$11)</f>
        <v>76.260000000000005</v>
      </c>
      <c r="G714" s="121">
        <f>_xll.BDP(C714,$G$11)</f>
        <v>76.260000000000005</v>
      </c>
      <c r="H714" s="122">
        <f t="shared" ref="H714:H735" si="311">IF(OR(OR(G714="#N/A N/A",G714="#N/A Real Time"),OR(F714="#N/A N/A",F714="#N/A Real Time")),0,  G714 - F714)</f>
        <v>0</v>
      </c>
      <c r="I714" s="123">
        <f t="shared" ref="I714:I735" si="312">IF(OR(F714=0,F714="#N/A N/A"),0,H714 / F714*100)</f>
        <v>0</v>
      </c>
      <c r="J714" s="124">
        <v>0</v>
      </c>
      <c r="K714" s="120" t="str">
        <f>CONCATENATE(D850,D714, " Curncy")</f>
        <v>EURUSD Curncy</v>
      </c>
      <c r="L714" s="120">
        <f>IF(D714 = D850,1,_xll.BDP(K714,$L$11))</f>
        <v>1</v>
      </c>
      <c r="M714" s="288">
        <f>IF(D714 = D850,1,_xll.BDP(K714,$M$11)*L714)</f>
        <v>1.1605000000000001</v>
      </c>
      <c r="N714" s="126">
        <f t="shared" ref="N714:N735" si="313">H714*J714*V714/M714</f>
        <v>0</v>
      </c>
      <c r="O714" s="127">
        <f>N714 / AA773</f>
        <v>0</v>
      </c>
      <c r="P714" s="301">
        <f>N714 / AA850</f>
        <v>0</v>
      </c>
      <c r="Q714" s="128">
        <f t="shared" ref="Q714:Q735" si="314">IF(J714=0,0,G714*J714*V714/M714)</f>
        <v>0</v>
      </c>
      <c r="R714" s="129">
        <f>Q714 / AA773*100</f>
        <v>0</v>
      </c>
      <c r="S714" s="312">
        <f>Q714 / AA850*100</f>
        <v>0</v>
      </c>
      <c r="T714" s="129">
        <f t="shared" ref="T714:T735" si="315">IF(S714&lt;0,R714,0)</f>
        <v>0</v>
      </c>
      <c r="U714" s="312">
        <f t="shared" ref="U714:U735" si="316">IF(S714&gt;0,R714,0)</f>
        <v>0</v>
      </c>
      <c r="V714" s="120">
        <f t="shared" ref="V714:V735" si="317">IF(EXACT(D714,UPPER(D714)),1,0.01)/X714</f>
        <v>1</v>
      </c>
      <c r="W714" s="120">
        <v>0</v>
      </c>
      <c r="X714" s="120">
        <v>1</v>
      </c>
      <c r="Y714" s="127">
        <f t="shared" ref="Y714:Y735" si="318">IF(AND(S714&lt;0,O714&gt;0),O714,0)</f>
        <v>0</v>
      </c>
      <c r="Z714" s="127">
        <f t="shared" ref="Z714:Z735" si="319">IF(AND(S714&gt;0,O714&gt;0),O714,0)</f>
        <v>0</v>
      </c>
      <c r="AA714" s="74"/>
      <c r="AB714" s="130">
        <f>_xll.BDH(C714,$AB$11,$D$1,$D$1)</f>
        <v>82.2</v>
      </c>
      <c r="AC714" s="130">
        <f t="shared" ref="AC714:AC735" si="320">IF(OR(OR(F714="#N/A N/A",F714="#N/A Real Time"),OR(AB714="#N/A N/A",AB714="#N/A Real Time")),0,  F714 - AB714)</f>
        <v>-5.9399999999999977</v>
      </c>
      <c r="AD714" s="177">
        <f t="shared" ref="AD714:AD735" si="321">IF(OR(AB714=0,AB714="#N/A N/A"),0,AC714 / AB714*100)</f>
        <v>-7.2262773722627713</v>
      </c>
      <c r="AE714" s="132">
        <v>0</v>
      </c>
      <c r="AF714" s="133">
        <f>IF(D714 = D850,1,_xll.BDP(K714,$AF$11)*L714)</f>
        <v>1.1601999999999999</v>
      </c>
      <c r="AG714" s="134">
        <f>AC714*AE714*V714/AF714 / AI773</f>
        <v>0</v>
      </c>
      <c r="AH714" s="328">
        <f>AC714*AE714*V714/AF714 / AI850</f>
        <v>0</v>
      </c>
      <c r="AI714" s="77"/>
      <c r="AJ714" s="73"/>
      <c r="AK714" s="65"/>
    </row>
    <row r="715" spans="2:37" s="30" customFormat="1" ht="12" customHeight="1" x14ac:dyDescent="0.2">
      <c r="B715" s="120">
        <v>11786</v>
      </c>
      <c r="C715" s="120" t="s">
        <v>1024</v>
      </c>
      <c r="D715" s="120" t="str">
        <f>_xll.BDP(C715,$D$11)</f>
        <v>USD</v>
      </c>
      <c r="E715" s="120" t="s">
        <v>1096</v>
      </c>
      <c r="F715" s="121">
        <f>_xll.BDP(C715,$F$11)</f>
        <v>152.68</v>
      </c>
      <c r="G715" s="121">
        <f>_xll.BDP(C715,$G$11)</f>
        <v>152.68</v>
      </c>
      <c r="H715" s="122">
        <f t="shared" si="311"/>
        <v>0</v>
      </c>
      <c r="I715" s="123">
        <f t="shared" si="312"/>
        <v>0</v>
      </c>
      <c r="J715" s="124">
        <v>0</v>
      </c>
      <c r="K715" s="120" t="str">
        <f>CONCATENATE(D850,D715, " Curncy")</f>
        <v>EURUSD Curncy</v>
      </c>
      <c r="L715" s="120">
        <f>IF(D715 = D850,1,_xll.BDP(K715,$L$11))</f>
        <v>1</v>
      </c>
      <c r="M715" s="288">
        <f>IF(D715 = D850,1,_xll.BDP(K715,$M$11)*L715)</f>
        <v>1.1605000000000001</v>
      </c>
      <c r="N715" s="126">
        <f t="shared" si="313"/>
        <v>0</v>
      </c>
      <c r="O715" s="127">
        <f>N715 / AA773</f>
        <v>0</v>
      </c>
      <c r="P715" s="301">
        <f>N715 / AA850</f>
        <v>0</v>
      </c>
      <c r="Q715" s="128">
        <f t="shared" si="314"/>
        <v>0</v>
      </c>
      <c r="R715" s="129">
        <f>Q715 / AA773*100</f>
        <v>0</v>
      </c>
      <c r="S715" s="312">
        <f>Q715 / AA850*100</f>
        <v>0</v>
      </c>
      <c r="T715" s="129">
        <f t="shared" si="315"/>
        <v>0</v>
      </c>
      <c r="U715" s="312">
        <f t="shared" si="316"/>
        <v>0</v>
      </c>
      <c r="V715" s="120">
        <f t="shared" si="317"/>
        <v>1</v>
      </c>
      <c r="W715" s="120">
        <v>0</v>
      </c>
      <c r="X715" s="120">
        <v>1</v>
      </c>
      <c r="Y715" s="127">
        <f t="shared" si="318"/>
        <v>0</v>
      </c>
      <c r="Z715" s="127">
        <f t="shared" si="319"/>
        <v>0</v>
      </c>
      <c r="AA715" s="74"/>
      <c r="AB715" s="130">
        <f>_xll.BDH(C715,$AB$11,$D$1,$D$1)</f>
        <v>144.44999999999999</v>
      </c>
      <c r="AC715" s="130">
        <f t="shared" si="320"/>
        <v>8.2300000000000182</v>
      </c>
      <c r="AD715" s="177">
        <f t="shared" si="321"/>
        <v>5.6974731741087012</v>
      </c>
      <c r="AE715" s="132">
        <v>0</v>
      </c>
      <c r="AF715" s="133">
        <f>IF(D715 = D850,1,_xll.BDP(K715,$AF$11)*L715)</f>
        <v>1.1601999999999999</v>
      </c>
      <c r="AG715" s="134">
        <f>AC715*AE715*V715/AF715 / AI773</f>
        <v>0</v>
      </c>
      <c r="AH715" s="328">
        <f>AC715*AE715*V715/AF715 / AI850</f>
        <v>0</v>
      </c>
      <c r="AI715" s="77"/>
      <c r="AJ715" s="73"/>
      <c r="AK715" s="65"/>
    </row>
    <row r="716" spans="2:37" s="30" customFormat="1" ht="12" customHeight="1" x14ac:dyDescent="0.2">
      <c r="B716" s="120">
        <v>26737</v>
      </c>
      <c r="C716" s="120" t="s">
        <v>39</v>
      </c>
      <c r="D716" s="120" t="str">
        <f>_xll.BDP(C716,$D$11)</f>
        <v>USD</v>
      </c>
      <c r="E716" s="120" t="s">
        <v>342</v>
      </c>
      <c r="F716" s="121">
        <f>_xll.BDP(C716,$F$11)</f>
        <v>10.9</v>
      </c>
      <c r="G716" s="121">
        <f>_xll.BDP(C716,$G$11)</f>
        <v>10.9</v>
      </c>
      <c r="H716" s="122">
        <f t="shared" si="311"/>
        <v>0</v>
      </c>
      <c r="I716" s="123">
        <f t="shared" si="312"/>
        <v>0</v>
      </c>
      <c r="J716" s="124">
        <v>-206300</v>
      </c>
      <c r="K716" s="120" t="str">
        <f>CONCATENATE(D850,D716, " Curncy")</f>
        <v>EURUSD Curncy</v>
      </c>
      <c r="L716" s="120">
        <f>IF(D716 = D850,1,_xll.BDP(K716,$L$11))</f>
        <v>1</v>
      </c>
      <c r="M716" s="288">
        <f>IF(D716 = D850,1,_xll.BDP(K716,$M$11)*L716)</f>
        <v>1.1605000000000001</v>
      </c>
      <c r="N716" s="126">
        <f t="shared" si="313"/>
        <v>0</v>
      </c>
      <c r="O716" s="127">
        <f>N716 / AA773</f>
        <v>0</v>
      </c>
      <c r="P716" s="301">
        <f>N716 / AA850</f>
        <v>0</v>
      </c>
      <c r="Q716" s="128">
        <f t="shared" si="314"/>
        <v>-1937673.4166307624</v>
      </c>
      <c r="R716" s="129">
        <f>Q716 / AA773*100</f>
        <v>-1.0186182249464599</v>
      </c>
      <c r="S716" s="312">
        <f>Q716 / AA850*100</f>
        <v>-0.94358035501928872</v>
      </c>
      <c r="T716" s="129">
        <f t="shared" si="315"/>
        <v>-1.0186182249464599</v>
      </c>
      <c r="U716" s="312">
        <f t="shared" si="316"/>
        <v>0</v>
      </c>
      <c r="V716" s="120">
        <f t="shared" si="317"/>
        <v>1</v>
      </c>
      <c r="W716" s="120">
        <v>0</v>
      </c>
      <c r="X716" s="120">
        <v>1</v>
      </c>
      <c r="Y716" s="127">
        <f t="shared" si="318"/>
        <v>0</v>
      </c>
      <c r="Z716" s="127">
        <f t="shared" si="319"/>
        <v>0</v>
      </c>
      <c r="AA716" s="74"/>
      <c r="AB716" s="130">
        <f>_xll.BDH(C716,$AB$11,$D$1,$D$1)</f>
        <v>12.57</v>
      </c>
      <c r="AC716" s="130">
        <f t="shared" si="320"/>
        <v>-1.67</v>
      </c>
      <c r="AD716" s="177">
        <f t="shared" si="321"/>
        <v>-13.285600636435957</v>
      </c>
      <c r="AE716" s="132">
        <v>-206300</v>
      </c>
      <c r="AF716" s="133">
        <f>IF(D716 = D850,1,_xll.BDP(K716,$AF$11)*L716)</f>
        <v>1.1601999999999999</v>
      </c>
      <c r="AG716" s="134">
        <f>AC716*AE716*V716/AF716 / AI773</f>
        <v>1.5631746008222696E-3</v>
      </c>
      <c r="AH716" s="328">
        <f>AC716*AE716*V716/AF716 / AI850</f>
        <v>1.4479675512010272E-3</v>
      </c>
      <c r="AI716" s="77"/>
      <c r="AJ716" s="73"/>
      <c r="AK716" s="65"/>
    </row>
    <row r="717" spans="2:37" s="30" customFormat="1" ht="12" customHeight="1" x14ac:dyDescent="0.2">
      <c r="B717" s="120">
        <v>1849</v>
      </c>
      <c r="C717" s="120" t="s">
        <v>38</v>
      </c>
      <c r="D717" s="120" t="str">
        <f>_xll.BDP(C717,$D$11)</f>
        <v>USD</v>
      </c>
      <c r="E717" s="120" t="s">
        <v>341</v>
      </c>
      <c r="F717" s="121">
        <f>_xll.BDP(C717,$F$11)</f>
        <v>48.02</v>
      </c>
      <c r="G717" s="121">
        <f>_xll.BDP(C717,$G$11)</f>
        <v>48.02</v>
      </c>
      <c r="H717" s="122">
        <f t="shared" si="311"/>
        <v>0</v>
      </c>
      <c r="I717" s="123">
        <f t="shared" si="312"/>
        <v>0</v>
      </c>
      <c r="J717" s="124">
        <v>-30105</v>
      </c>
      <c r="K717" s="120" t="str">
        <f>CONCATENATE(D850,D717, " Curncy")</f>
        <v>EURUSD Curncy</v>
      </c>
      <c r="L717" s="120">
        <f>IF(D717 = D850,1,_xll.BDP(K717,$L$11))</f>
        <v>1</v>
      </c>
      <c r="M717" s="288">
        <f>IF(D717 = D850,1,_xll.BDP(K717,$M$11)*L717)</f>
        <v>1.1605000000000001</v>
      </c>
      <c r="N717" s="126">
        <f t="shared" si="313"/>
        <v>0</v>
      </c>
      <c r="O717" s="127">
        <f>N717 / AA773</f>
        <v>0</v>
      </c>
      <c r="P717" s="301">
        <f>N717 / AA850</f>
        <v>0</v>
      </c>
      <c r="Q717" s="128">
        <f t="shared" si="314"/>
        <v>-1245706.2473071951</v>
      </c>
      <c r="R717" s="129">
        <f>Q717 / AA773*100</f>
        <v>-0.65485704430168612</v>
      </c>
      <c r="S717" s="312">
        <f>Q717 / AA850*100</f>
        <v>-0.60661612684334743</v>
      </c>
      <c r="T717" s="129">
        <f t="shared" si="315"/>
        <v>-0.65485704430168612</v>
      </c>
      <c r="U717" s="312">
        <f t="shared" si="316"/>
        <v>0</v>
      </c>
      <c r="V717" s="120">
        <f t="shared" si="317"/>
        <v>1</v>
      </c>
      <c r="W717" s="120">
        <v>0</v>
      </c>
      <c r="X717" s="120">
        <v>1</v>
      </c>
      <c r="Y717" s="127">
        <f t="shared" si="318"/>
        <v>0</v>
      </c>
      <c r="Z717" s="127">
        <f t="shared" si="319"/>
        <v>0</v>
      </c>
      <c r="AA717" s="74"/>
      <c r="AB717" s="130">
        <f>_xll.BDH(C717,$AB$11,$D$1,$D$1)</f>
        <v>46.34</v>
      </c>
      <c r="AC717" s="130">
        <f t="shared" si="320"/>
        <v>1.6799999999999997</v>
      </c>
      <c r="AD717" s="177">
        <f t="shared" si="321"/>
        <v>3.6253776435045308</v>
      </c>
      <c r="AE717" s="132">
        <v>-30105</v>
      </c>
      <c r="AF717" s="133">
        <f>IF(D717 = D850,1,_xll.BDP(K717,$AF$11)*L717)</f>
        <v>1.1601999999999999</v>
      </c>
      <c r="AG717" s="134">
        <f>AC717*AE717*V717/AF717 / AI773</f>
        <v>-2.2947728550952603E-4</v>
      </c>
      <c r="AH717" s="328">
        <f>AC717*AE717*V717/AF717 / AI850</f>
        <v>-2.1256465079505635E-4</v>
      </c>
      <c r="AI717" s="77"/>
      <c r="AJ717" s="73"/>
      <c r="AK717" s="65"/>
    </row>
    <row r="718" spans="2:37" s="30" customFormat="1" ht="12" customHeight="1" x14ac:dyDescent="0.2">
      <c r="B718" s="120">
        <v>12115</v>
      </c>
      <c r="C718" s="120" t="s">
        <v>1025</v>
      </c>
      <c r="D718" s="120" t="str">
        <f>_xll.BDP(C718,$D$11)</f>
        <v>USD</v>
      </c>
      <c r="E718" s="120" t="s">
        <v>1097</v>
      </c>
      <c r="F718" s="121">
        <f>_xll.BDP(C718,$F$11)</f>
        <v>73.56</v>
      </c>
      <c r="G718" s="121">
        <f>_xll.BDP(C718,$G$11)</f>
        <v>73.56</v>
      </c>
      <c r="H718" s="122">
        <f t="shared" si="311"/>
        <v>0</v>
      </c>
      <c r="I718" s="123">
        <f t="shared" si="312"/>
        <v>0</v>
      </c>
      <c r="J718" s="124">
        <v>0</v>
      </c>
      <c r="K718" s="120" t="str">
        <f>CONCATENATE(D850,D718, " Curncy")</f>
        <v>EURUSD Curncy</v>
      </c>
      <c r="L718" s="120">
        <f>IF(D718 = D850,1,_xll.BDP(K718,$L$11))</f>
        <v>1</v>
      </c>
      <c r="M718" s="288">
        <f>IF(D718 = D850,1,_xll.BDP(K718,$M$11)*L718)</f>
        <v>1.1605000000000001</v>
      </c>
      <c r="N718" s="126">
        <f t="shared" si="313"/>
        <v>0</v>
      </c>
      <c r="O718" s="127">
        <f>N718 / AA773</f>
        <v>0</v>
      </c>
      <c r="P718" s="301">
        <f>N718 / AA850</f>
        <v>0</v>
      </c>
      <c r="Q718" s="128">
        <f t="shared" si="314"/>
        <v>0</v>
      </c>
      <c r="R718" s="129">
        <f>Q718 / AA773*100</f>
        <v>0</v>
      </c>
      <c r="S718" s="312">
        <f>Q718 / AA850*100</f>
        <v>0</v>
      </c>
      <c r="T718" s="129">
        <f t="shared" si="315"/>
        <v>0</v>
      </c>
      <c r="U718" s="312">
        <f t="shared" si="316"/>
        <v>0</v>
      </c>
      <c r="V718" s="120">
        <f t="shared" si="317"/>
        <v>1</v>
      </c>
      <c r="W718" s="120">
        <v>0</v>
      </c>
      <c r="X718" s="120">
        <v>1</v>
      </c>
      <c r="Y718" s="127">
        <f t="shared" si="318"/>
        <v>0</v>
      </c>
      <c r="Z718" s="127">
        <f t="shared" si="319"/>
        <v>0</v>
      </c>
      <c r="AA718" s="74"/>
      <c r="AB718" s="130">
        <f>_xll.BDH(C718,$AB$11,$D$1,$D$1)</f>
        <v>71.56</v>
      </c>
      <c r="AC718" s="130">
        <f t="shared" si="320"/>
        <v>2</v>
      </c>
      <c r="AD718" s="177">
        <f t="shared" si="321"/>
        <v>2.794857462269424</v>
      </c>
      <c r="AE718" s="132">
        <v>0</v>
      </c>
      <c r="AF718" s="133">
        <f>IF(D718 = D850,1,_xll.BDP(K718,$AF$11)*L718)</f>
        <v>1.1601999999999999</v>
      </c>
      <c r="AG718" s="134">
        <f>AC718*AE718*V718/AF718 / AI773</f>
        <v>0</v>
      </c>
      <c r="AH718" s="328">
        <f>AC718*AE718*V718/AF718 / AI850</f>
        <v>0</v>
      </c>
      <c r="AI718" s="77"/>
      <c r="AJ718" s="73"/>
      <c r="AK718" s="65"/>
    </row>
    <row r="719" spans="2:37" s="30" customFormat="1" ht="12" customHeight="1" x14ac:dyDescent="0.2">
      <c r="B719" s="120">
        <v>18408</v>
      </c>
      <c r="C719" s="120" t="s">
        <v>1026</v>
      </c>
      <c r="D719" s="120" t="str">
        <f>_xll.BDP(C719,$D$11)</f>
        <v>USD</v>
      </c>
      <c r="E719" s="120" t="s">
        <v>1098</v>
      </c>
      <c r="F719" s="121">
        <f>_xll.BDP(C719,$F$11)</f>
        <v>18.55</v>
      </c>
      <c r="G719" s="121">
        <f>_xll.BDP(C719,$G$11)</f>
        <v>18.55</v>
      </c>
      <c r="H719" s="122">
        <f t="shared" si="311"/>
        <v>0</v>
      </c>
      <c r="I719" s="123">
        <f t="shared" si="312"/>
        <v>0</v>
      </c>
      <c r="J719" s="124">
        <v>0</v>
      </c>
      <c r="K719" s="120" t="str">
        <f>CONCATENATE(D850,D719, " Curncy")</f>
        <v>EURUSD Curncy</v>
      </c>
      <c r="L719" s="120">
        <f>IF(D719 = D850,1,_xll.BDP(K719,$L$11))</f>
        <v>1</v>
      </c>
      <c r="M719" s="288">
        <f>IF(D719 = D850,1,_xll.BDP(K719,$M$11)*L719)</f>
        <v>1.1605000000000001</v>
      </c>
      <c r="N719" s="126">
        <f t="shared" si="313"/>
        <v>0</v>
      </c>
      <c r="O719" s="127">
        <f>N719 / AA773</f>
        <v>0</v>
      </c>
      <c r="P719" s="301">
        <f>N719 / AA850</f>
        <v>0</v>
      </c>
      <c r="Q719" s="128">
        <f t="shared" si="314"/>
        <v>0</v>
      </c>
      <c r="R719" s="129">
        <f>Q719 / AA773*100</f>
        <v>0</v>
      </c>
      <c r="S719" s="312">
        <f>Q719 / AA850*100</f>
        <v>0</v>
      </c>
      <c r="T719" s="129">
        <f t="shared" si="315"/>
        <v>0</v>
      </c>
      <c r="U719" s="312">
        <f t="shared" si="316"/>
        <v>0</v>
      </c>
      <c r="V719" s="120">
        <f t="shared" si="317"/>
        <v>1</v>
      </c>
      <c r="W719" s="120">
        <v>0</v>
      </c>
      <c r="X719" s="120">
        <v>1</v>
      </c>
      <c r="Y719" s="127">
        <f t="shared" si="318"/>
        <v>0</v>
      </c>
      <c r="Z719" s="127">
        <f t="shared" si="319"/>
        <v>0</v>
      </c>
      <c r="AA719" s="74"/>
      <c r="AB719" s="130">
        <f>_xll.BDH(C719,$AB$11,$D$1,$D$1)</f>
        <v>17.420000000000002</v>
      </c>
      <c r="AC719" s="130">
        <f t="shared" si="320"/>
        <v>1.129999999999999</v>
      </c>
      <c r="AD719" s="177">
        <f t="shared" si="321"/>
        <v>6.4867967853042412</v>
      </c>
      <c r="AE719" s="132">
        <v>0</v>
      </c>
      <c r="AF719" s="133">
        <f>IF(D719 = D850,1,_xll.BDP(K719,$AF$11)*L719)</f>
        <v>1.1601999999999999</v>
      </c>
      <c r="AG719" s="134">
        <f>AC719*AE719*V719/AF719 / AI773</f>
        <v>0</v>
      </c>
      <c r="AH719" s="328">
        <f>AC719*AE719*V719/AF719 / AI850</f>
        <v>0</v>
      </c>
      <c r="AI719" s="77"/>
      <c r="AJ719" s="73"/>
      <c r="AK719" s="65"/>
    </row>
    <row r="720" spans="2:37" s="30" customFormat="1" ht="12" customHeight="1" x14ac:dyDescent="0.2">
      <c r="B720" s="120">
        <v>19383</v>
      </c>
      <c r="C720" s="120" t="s">
        <v>37</v>
      </c>
      <c r="D720" s="120" t="str">
        <f>_xll.BDP(C720,$D$11)</f>
        <v>USD</v>
      </c>
      <c r="E720" s="120" t="s">
        <v>304</v>
      </c>
      <c r="F720" s="121">
        <f>_xll.BDP(C720,$F$11)</f>
        <v>301.66000000000003</v>
      </c>
      <c r="G720" s="121">
        <f>_xll.BDP(C720,$G$11)</f>
        <v>301.66000000000003</v>
      </c>
      <c r="H720" s="122">
        <f t="shared" si="311"/>
        <v>0</v>
      </c>
      <c r="I720" s="123">
        <f t="shared" si="312"/>
        <v>0</v>
      </c>
      <c r="J720" s="124">
        <v>-56200</v>
      </c>
      <c r="K720" s="120" t="str">
        <f>CONCATENATE(D850,D720, " Curncy")</f>
        <v>EURUSD Curncy</v>
      </c>
      <c r="L720" s="120">
        <f>IF(D720 = D850,1,_xll.BDP(K720,$L$11))</f>
        <v>1</v>
      </c>
      <c r="M720" s="288">
        <f>IF(D720 = D850,1,_xll.BDP(K720,$M$11)*L720)</f>
        <v>1.1605000000000001</v>
      </c>
      <c r="N720" s="126">
        <f t="shared" si="313"/>
        <v>0</v>
      </c>
      <c r="O720" s="127">
        <f>N720 / AA773</f>
        <v>0</v>
      </c>
      <c r="P720" s="301">
        <f>N720 / AA850</f>
        <v>0</v>
      </c>
      <c r="Q720" s="128">
        <f t="shared" si="314"/>
        <v>-14608610.081861265</v>
      </c>
      <c r="R720" s="129">
        <f>Q720 / AA773*100</f>
        <v>-7.6796204885728079</v>
      </c>
      <c r="S720" s="312">
        <f>Q720 / AA850*100</f>
        <v>-7.1138910040626975</v>
      </c>
      <c r="T720" s="129">
        <f t="shared" si="315"/>
        <v>-7.6796204885728079</v>
      </c>
      <c r="U720" s="312">
        <f t="shared" si="316"/>
        <v>0</v>
      </c>
      <c r="V720" s="120">
        <f t="shared" si="317"/>
        <v>1</v>
      </c>
      <c r="W720" s="120">
        <v>0</v>
      </c>
      <c r="X720" s="120">
        <v>1</v>
      </c>
      <c r="Y720" s="127">
        <f t="shared" si="318"/>
        <v>0</v>
      </c>
      <c r="Z720" s="127">
        <f t="shared" si="319"/>
        <v>0</v>
      </c>
      <c r="AA720" s="74"/>
      <c r="AB720" s="130">
        <f>_xll.BDH(C720,$AB$11,$D$1,$D$1)</f>
        <v>356.41</v>
      </c>
      <c r="AC720" s="130">
        <f t="shared" si="320"/>
        <v>-54.75</v>
      </c>
      <c r="AD720" s="177">
        <f t="shared" si="321"/>
        <v>-15.361521842821467</v>
      </c>
      <c r="AE720" s="132">
        <v>-56200</v>
      </c>
      <c r="AF720" s="133">
        <f>IF(D720 = D850,1,_xll.BDP(K720,$AF$11)*L720)</f>
        <v>1.1601999999999999</v>
      </c>
      <c r="AG720" s="134">
        <f>AC720*AE720*V720/AF720 / AI773</f>
        <v>1.3960861857477721E-2</v>
      </c>
      <c r="AH720" s="328">
        <f>AC720*AE720*V720/AF720 / AI850</f>
        <v>1.293193667923871E-2</v>
      </c>
      <c r="AI720" s="77"/>
      <c r="AJ720" s="73"/>
      <c r="AK720" s="65"/>
    </row>
    <row r="721" spans="1:37" s="30" customFormat="1" ht="12" customHeight="1" x14ac:dyDescent="0.2">
      <c r="B721" s="120">
        <v>22497</v>
      </c>
      <c r="C721" s="120" t="s">
        <v>1027</v>
      </c>
      <c r="D721" s="120" t="str">
        <f>_xll.BDP(C721,$D$11)</f>
        <v>USD</v>
      </c>
      <c r="E721" s="120" t="s">
        <v>1099</v>
      </c>
      <c r="F721" s="121">
        <f>_xll.BDP(C721,$F$11)</f>
        <v>122.65</v>
      </c>
      <c r="G721" s="121">
        <f>_xll.BDP(C721,$G$11)</f>
        <v>122.65</v>
      </c>
      <c r="H721" s="122">
        <f t="shared" si="311"/>
        <v>0</v>
      </c>
      <c r="I721" s="123">
        <f t="shared" si="312"/>
        <v>0</v>
      </c>
      <c r="J721" s="124">
        <v>0</v>
      </c>
      <c r="K721" s="120" t="str">
        <f>CONCATENATE(D850,D721, " Curncy")</f>
        <v>EURUSD Curncy</v>
      </c>
      <c r="L721" s="120">
        <f>IF(D721 = D850,1,_xll.BDP(K721,$L$11))</f>
        <v>1</v>
      </c>
      <c r="M721" s="288">
        <f>IF(D721 = D850,1,_xll.BDP(K721,$M$11)*L721)</f>
        <v>1.1605000000000001</v>
      </c>
      <c r="N721" s="126">
        <f t="shared" si="313"/>
        <v>0</v>
      </c>
      <c r="O721" s="127">
        <f>N721 / AA773</f>
        <v>0</v>
      </c>
      <c r="P721" s="301">
        <f>N721 / AA850</f>
        <v>0</v>
      </c>
      <c r="Q721" s="128">
        <f t="shared" si="314"/>
        <v>0</v>
      </c>
      <c r="R721" s="129">
        <f>Q721 / AA773*100</f>
        <v>0</v>
      </c>
      <c r="S721" s="312">
        <f>Q721 / AA850*100</f>
        <v>0</v>
      </c>
      <c r="T721" s="129">
        <f t="shared" si="315"/>
        <v>0</v>
      </c>
      <c r="U721" s="312">
        <f t="shared" si="316"/>
        <v>0</v>
      </c>
      <c r="V721" s="120">
        <f t="shared" si="317"/>
        <v>1</v>
      </c>
      <c r="W721" s="120">
        <v>0</v>
      </c>
      <c r="X721" s="120">
        <v>1</v>
      </c>
      <c r="Y721" s="127">
        <f t="shared" si="318"/>
        <v>0</v>
      </c>
      <c r="Z721" s="127">
        <f t="shared" si="319"/>
        <v>0</v>
      </c>
      <c r="AA721" s="74"/>
      <c r="AB721" s="130">
        <f>_xll.BDH(C721,$AB$11,$D$1,$D$1)</f>
        <v>130.88999999999999</v>
      </c>
      <c r="AC721" s="130">
        <f t="shared" si="320"/>
        <v>-8.2399999999999807</v>
      </c>
      <c r="AD721" s="177">
        <f t="shared" si="321"/>
        <v>-6.2953625181449935</v>
      </c>
      <c r="AE721" s="132">
        <v>0</v>
      </c>
      <c r="AF721" s="133">
        <f>IF(D721 = D850,1,_xll.BDP(K721,$AF$11)*L721)</f>
        <v>1.1601999999999999</v>
      </c>
      <c r="AG721" s="134">
        <f>AC721*AE721*V721/AF721 / AI773</f>
        <v>0</v>
      </c>
      <c r="AH721" s="328">
        <f>AC721*AE721*V721/AF721 / AI850</f>
        <v>0</v>
      </c>
      <c r="AI721" s="77"/>
      <c r="AJ721" s="73"/>
      <c r="AK721" s="65"/>
    </row>
    <row r="722" spans="1:37" s="30" customFormat="1" ht="12" customHeight="1" x14ac:dyDescent="0.2">
      <c r="B722" s="120">
        <v>24750</v>
      </c>
      <c r="C722" s="120" t="s">
        <v>36</v>
      </c>
      <c r="D722" s="120" t="str">
        <f>_xll.BDP(C722,$D$11)</f>
        <v>USD</v>
      </c>
      <c r="E722" s="120" t="s">
        <v>303</v>
      </c>
      <c r="F722" s="121">
        <f>_xll.BDP(C722,$F$11)</f>
        <v>350</v>
      </c>
      <c r="G722" s="121">
        <f>_xll.BDP(C722,$G$11)</f>
        <v>350</v>
      </c>
      <c r="H722" s="122">
        <f t="shared" si="311"/>
        <v>0</v>
      </c>
      <c r="I722" s="123">
        <f t="shared" si="312"/>
        <v>0</v>
      </c>
      <c r="J722" s="124">
        <v>0</v>
      </c>
      <c r="K722" s="120" t="str">
        <f>CONCATENATE(D850,D722, " Curncy")</f>
        <v>EURUSD Curncy</v>
      </c>
      <c r="L722" s="120">
        <f>IF(D722 = D850,1,_xll.BDP(K722,$L$11))</f>
        <v>1</v>
      </c>
      <c r="M722" s="288">
        <f>IF(D722 = D850,1,_xll.BDP(K722,$M$11)*L722)</f>
        <v>1.1605000000000001</v>
      </c>
      <c r="N722" s="126">
        <f t="shared" si="313"/>
        <v>0</v>
      </c>
      <c r="O722" s="127">
        <f>N722 / AA773</f>
        <v>0</v>
      </c>
      <c r="P722" s="301">
        <f>N722 / AA850</f>
        <v>0</v>
      </c>
      <c r="Q722" s="128">
        <f t="shared" si="314"/>
        <v>0</v>
      </c>
      <c r="R722" s="129">
        <f>Q722 / AA773*100</f>
        <v>0</v>
      </c>
      <c r="S722" s="312">
        <f>Q722 / AA850*100</f>
        <v>0</v>
      </c>
      <c r="T722" s="129">
        <f t="shared" si="315"/>
        <v>0</v>
      </c>
      <c r="U722" s="312">
        <f t="shared" si="316"/>
        <v>0</v>
      </c>
      <c r="V722" s="120">
        <f t="shared" si="317"/>
        <v>1</v>
      </c>
      <c r="W722" s="120">
        <v>0</v>
      </c>
      <c r="X722" s="120">
        <v>1</v>
      </c>
      <c r="Y722" s="127">
        <f t="shared" si="318"/>
        <v>0</v>
      </c>
      <c r="Z722" s="127">
        <f t="shared" si="319"/>
        <v>0</v>
      </c>
      <c r="AA722" s="74"/>
      <c r="AB722" s="130">
        <f>_xll.BDH(C722,$AB$11,$D$1,$D$1)</f>
        <v>356.03</v>
      </c>
      <c r="AC722" s="130">
        <f t="shared" si="320"/>
        <v>-6.0299999999999727</v>
      </c>
      <c r="AD722" s="177">
        <f t="shared" si="321"/>
        <v>-1.6936774990871479</v>
      </c>
      <c r="AE722" s="132">
        <v>0</v>
      </c>
      <c r="AF722" s="133">
        <f>IF(D722 = D850,1,_xll.BDP(K722,$AF$11)*L722)</f>
        <v>1.1601999999999999</v>
      </c>
      <c r="AG722" s="134">
        <f>AC722*AE722*V722/AF722 / AI773</f>
        <v>0</v>
      </c>
      <c r="AH722" s="328">
        <f>AC722*AE722*V722/AF722 / AI850</f>
        <v>0</v>
      </c>
      <c r="AI722" s="77"/>
      <c r="AJ722" s="73"/>
      <c r="AK722" s="65"/>
    </row>
    <row r="723" spans="1:37" s="30" customFormat="1" ht="12" customHeight="1" x14ac:dyDescent="0.2">
      <c r="B723" s="120">
        <v>19902</v>
      </c>
      <c r="C723" s="120" t="s">
        <v>35</v>
      </c>
      <c r="D723" s="120" t="str">
        <f>_xll.BDP(C723,$D$11)</f>
        <v>USD</v>
      </c>
      <c r="E723" s="120" t="s">
        <v>302</v>
      </c>
      <c r="F723" s="121">
        <f>_xll.BDP(C723,$F$11)</f>
        <v>12.11</v>
      </c>
      <c r="G723" s="121">
        <f>_xll.BDP(C723,$G$11)</f>
        <v>12.11</v>
      </c>
      <c r="H723" s="122">
        <f t="shared" si="311"/>
        <v>0</v>
      </c>
      <c r="I723" s="123">
        <f t="shared" si="312"/>
        <v>0</v>
      </c>
      <c r="J723" s="124">
        <v>217000</v>
      </c>
      <c r="K723" s="120" t="str">
        <f>CONCATENATE(D850,D723, " Curncy")</f>
        <v>EURUSD Curncy</v>
      </c>
      <c r="L723" s="120">
        <f>IF(D723 = D850,1,_xll.BDP(K723,$L$11))</f>
        <v>1</v>
      </c>
      <c r="M723" s="288">
        <f>IF(D723 = D850,1,_xll.BDP(K723,$M$11)*L723)</f>
        <v>1.1605000000000001</v>
      </c>
      <c r="N723" s="126">
        <f t="shared" si="313"/>
        <v>0</v>
      </c>
      <c r="O723" s="127">
        <f>N723 / AA773</f>
        <v>0</v>
      </c>
      <c r="P723" s="301">
        <f>N723 / AA850</f>
        <v>0</v>
      </c>
      <c r="Q723" s="128">
        <f t="shared" si="314"/>
        <v>2264429.1253769924</v>
      </c>
      <c r="R723" s="129">
        <f>Q723 / AA773*100</f>
        <v>1.1903908865196109</v>
      </c>
      <c r="S723" s="312">
        <f>Q723 / AA850*100</f>
        <v>1.1026991544088454</v>
      </c>
      <c r="T723" s="129">
        <f t="shared" si="315"/>
        <v>0</v>
      </c>
      <c r="U723" s="312">
        <f t="shared" si="316"/>
        <v>1.1903908865196109</v>
      </c>
      <c r="V723" s="120">
        <f t="shared" si="317"/>
        <v>1</v>
      </c>
      <c r="W723" s="120">
        <v>0</v>
      </c>
      <c r="X723" s="120">
        <v>1</v>
      </c>
      <c r="Y723" s="127">
        <f t="shared" si="318"/>
        <v>0</v>
      </c>
      <c r="Z723" s="127">
        <f t="shared" si="319"/>
        <v>0</v>
      </c>
      <c r="AA723" s="74"/>
      <c r="AB723" s="130">
        <f>_xll.BDH(C723,$AB$11,$D$1,$D$1)</f>
        <v>11.51</v>
      </c>
      <c r="AC723" s="130">
        <f t="shared" si="320"/>
        <v>0.59999999999999964</v>
      </c>
      <c r="AD723" s="177">
        <f t="shared" si="321"/>
        <v>5.2128583840138978</v>
      </c>
      <c r="AE723" s="132">
        <v>410000</v>
      </c>
      <c r="AF723" s="133">
        <f>IF(D723 = D850,1,_xll.BDP(K723,$AF$11)*L723)</f>
        <v>1.1601999999999999</v>
      </c>
      <c r="AG723" s="134">
        <f>AC723*AE723*V723/AF723 / AI773</f>
        <v>1.1161611390953761E-3</v>
      </c>
      <c r="AH723" s="328">
        <f>AC723*AE723*V723/AF723 / AI850</f>
        <v>1.0338992908863391E-3</v>
      </c>
      <c r="AI723" s="77"/>
      <c r="AJ723" s="73"/>
      <c r="AK723" s="65"/>
    </row>
    <row r="724" spans="1:37" s="30" customFormat="1" ht="12" customHeight="1" x14ac:dyDescent="0.2">
      <c r="B724" s="120">
        <v>27054</v>
      </c>
      <c r="C724" s="120"/>
      <c r="D724" s="120" t="s">
        <v>33</v>
      </c>
      <c r="E724" s="120" t="s">
        <v>34</v>
      </c>
      <c r="F724" s="121">
        <v>1</v>
      </c>
      <c r="G724" s="121">
        <v>1</v>
      </c>
      <c r="H724" s="122">
        <f t="shared" si="311"/>
        <v>0</v>
      </c>
      <c r="I724" s="123">
        <f t="shared" si="312"/>
        <v>0</v>
      </c>
      <c r="J724" s="124">
        <v>710627</v>
      </c>
      <c r="K724" s="120" t="str">
        <f>CONCATENATE(D850,D724, " Curncy")</f>
        <v>EURUSD Curncy</v>
      </c>
      <c r="L724" s="120">
        <f>IF(D724 = D850,1,_xll.BDP(K724,$L$11))</f>
        <v>1</v>
      </c>
      <c r="M724" s="288">
        <f>IF(D724 = D850,1,_xll.BDP(K724,$M$11)*L724)</f>
        <v>1.1605000000000001</v>
      </c>
      <c r="N724" s="126">
        <f t="shared" si="313"/>
        <v>0</v>
      </c>
      <c r="O724" s="127">
        <f>N724 / AA773</f>
        <v>0</v>
      </c>
      <c r="P724" s="301">
        <f>N724 / AA850</f>
        <v>0</v>
      </c>
      <c r="Q724" s="128">
        <f t="shared" si="314"/>
        <v>612345.54071520886</v>
      </c>
      <c r="R724" s="129">
        <f>Q724 / AA773*100</f>
        <v>0.32190477630734071</v>
      </c>
      <c r="S724" s="312">
        <f>Q724 / AA850*100</f>
        <v>0.29819123168196848</v>
      </c>
      <c r="T724" s="129">
        <f t="shared" si="315"/>
        <v>0</v>
      </c>
      <c r="U724" s="312">
        <f t="shared" si="316"/>
        <v>0.32190477630734071</v>
      </c>
      <c r="V724" s="120">
        <f t="shared" si="317"/>
        <v>1</v>
      </c>
      <c r="W724" s="120">
        <v>1</v>
      </c>
      <c r="X724" s="120">
        <v>1</v>
      </c>
      <c r="Y724" s="127">
        <f t="shared" si="318"/>
        <v>0</v>
      </c>
      <c r="Z724" s="127">
        <f t="shared" si="319"/>
        <v>0</v>
      </c>
      <c r="AA724" s="74"/>
      <c r="AB724" s="130">
        <v>1</v>
      </c>
      <c r="AC724" s="130">
        <f t="shared" si="320"/>
        <v>0</v>
      </c>
      <c r="AD724" s="177">
        <f t="shared" si="321"/>
        <v>0</v>
      </c>
      <c r="AE724" s="132">
        <v>710627</v>
      </c>
      <c r="AF724" s="133">
        <f>IF(D724 = D850,1,_xll.BDP(K724,$AF$11)*L724)</f>
        <v>1.1601999999999999</v>
      </c>
      <c r="AG724" s="134">
        <f>AC724*AE724*V724/AF724 / AI773</f>
        <v>0</v>
      </c>
      <c r="AH724" s="328">
        <f>AC724*AE724*V724/AF724 / AI850</f>
        <v>0</v>
      </c>
      <c r="AI724" s="77"/>
      <c r="AJ724" s="73"/>
      <c r="AK724" s="65"/>
    </row>
    <row r="725" spans="1:37" s="30" customFormat="1" ht="12" customHeight="1" x14ac:dyDescent="0.2">
      <c r="B725" s="120">
        <v>20820</v>
      </c>
      <c r="C725" s="120" t="s">
        <v>32</v>
      </c>
      <c r="D725" s="120" t="str">
        <f>_xll.BDP(C725,$D$11)</f>
        <v>USD</v>
      </c>
      <c r="E725" s="120" t="s">
        <v>340</v>
      </c>
      <c r="F725" s="121">
        <f>_xll.BDP(C725,$F$11)</f>
        <v>32.520000000000003</v>
      </c>
      <c r="G725" s="121">
        <f>_xll.BDP(C725,$G$11)</f>
        <v>32.520000000000003</v>
      </c>
      <c r="H725" s="122">
        <f t="shared" si="311"/>
        <v>0</v>
      </c>
      <c r="I725" s="123">
        <f t="shared" si="312"/>
        <v>0</v>
      </c>
      <c r="J725" s="124">
        <v>-147981</v>
      </c>
      <c r="K725" s="120" t="str">
        <f>CONCATENATE(D850,D725, " Curncy")</f>
        <v>EURUSD Curncy</v>
      </c>
      <c r="L725" s="120">
        <f>IF(D725 = D850,1,_xll.BDP(K725,$L$11))</f>
        <v>1</v>
      </c>
      <c r="M725" s="288">
        <f>IF(D725 = D850,1,_xll.BDP(K725,$M$11)*L725)</f>
        <v>1.1605000000000001</v>
      </c>
      <c r="N725" s="126">
        <f t="shared" si="313"/>
        <v>0</v>
      </c>
      <c r="O725" s="127">
        <f>N725 / AA773</f>
        <v>0</v>
      </c>
      <c r="P725" s="301">
        <f>N725 / AA850</f>
        <v>0</v>
      </c>
      <c r="Q725" s="128">
        <f t="shared" si="314"/>
        <v>-4146783.3864713483</v>
      </c>
      <c r="R725" s="129">
        <f>Q725 / AA773*100</f>
        <v>-2.1799283078928804</v>
      </c>
      <c r="S725" s="312">
        <f>Q725 / AA850*100</f>
        <v>-2.0193409820311015</v>
      </c>
      <c r="T725" s="129">
        <f t="shared" si="315"/>
        <v>-2.1799283078928804</v>
      </c>
      <c r="U725" s="312">
        <f t="shared" si="316"/>
        <v>0</v>
      </c>
      <c r="V725" s="120">
        <f t="shared" si="317"/>
        <v>1</v>
      </c>
      <c r="W725" s="120">
        <v>0</v>
      </c>
      <c r="X725" s="120">
        <v>1</v>
      </c>
      <c r="Y725" s="127">
        <f t="shared" si="318"/>
        <v>0</v>
      </c>
      <c r="Z725" s="127">
        <f t="shared" si="319"/>
        <v>0</v>
      </c>
      <c r="AA725" s="74"/>
      <c r="AB725" s="130">
        <f>_xll.BDH(C725,$AB$11,$D$1,$D$1)</f>
        <v>33.07</v>
      </c>
      <c r="AC725" s="130">
        <f t="shared" si="320"/>
        <v>-0.54999999999999716</v>
      </c>
      <c r="AD725" s="177">
        <f t="shared" si="321"/>
        <v>-1.6631387964922806</v>
      </c>
      <c r="AE725" s="132">
        <v>-147981</v>
      </c>
      <c r="AF725" s="133">
        <f>IF(D725 = D850,1,_xll.BDP(K725,$AF$11)*L725)</f>
        <v>1.1601999999999999</v>
      </c>
      <c r="AG725" s="134">
        <f>AC725*AE725*V725/AF725 / AI773</f>
        <v>3.6928395462788481E-4</v>
      </c>
      <c r="AH725" s="328">
        <f>AC725*AE725*V725/AF725 / AI850</f>
        <v>3.4206747166893442E-4</v>
      </c>
      <c r="AI725" s="77"/>
      <c r="AJ725" s="73"/>
      <c r="AK725" s="65"/>
    </row>
    <row r="726" spans="1:37" s="30" customFormat="1" ht="12" customHeight="1" x14ac:dyDescent="0.2">
      <c r="B726" s="120">
        <v>26267</v>
      </c>
      <c r="C726" s="120" t="s">
        <v>1029</v>
      </c>
      <c r="D726" s="120" t="str">
        <f>_xll.BDP(C726,$D$11)</f>
        <v>USD</v>
      </c>
      <c r="E726" s="120" t="s">
        <v>1101</v>
      </c>
      <c r="F726" s="121">
        <f>_xll.BDP(C726,$F$11)</f>
        <v>18.97</v>
      </c>
      <c r="G726" s="121">
        <f>_xll.BDP(C726,$G$11)</f>
        <v>18.97</v>
      </c>
      <c r="H726" s="122">
        <f t="shared" si="311"/>
        <v>0</v>
      </c>
      <c r="I726" s="123">
        <f t="shared" si="312"/>
        <v>0</v>
      </c>
      <c r="J726" s="124">
        <v>0</v>
      </c>
      <c r="K726" s="120" t="str">
        <f>CONCATENATE(D850,D726, " Curncy")</f>
        <v>EURUSD Curncy</v>
      </c>
      <c r="L726" s="120">
        <f>IF(D726 = D850,1,_xll.BDP(K726,$L$11))</f>
        <v>1</v>
      </c>
      <c r="M726" s="288">
        <f>IF(D726 = D850,1,_xll.BDP(K726,$M$11)*L726)</f>
        <v>1.1605000000000001</v>
      </c>
      <c r="N726" s="126">
        <f t="shared" si="313"/>
        <v>0</v>
      </c>
      <c r="O726" s="127">
        <f>N726 / AA773</f>
        <v>0</v>
      </c>
      <c r="P726" s="301">
        <f>N726 / AA850</f>
        <v>0</v>
      </c>
      <c r="Q726" s="128">
        <f t="shared" si="314"/>
        <v>0</v>
      </c>
      <c r="R726" s="129">
        <f>Q726 / AA773*100</f>
        <v>0</v>
      </c>
      <c r="S726" s="312">
        <f>Q726 / AA850*100</f>
        <v>0</v>
      </c>
      <c r="T726" s="129">
        <f t="shared" si="315"/>
        <v>0</v>
      </c>
      <c r="U726" s="312">
        <f t="shared" si="316"/>
        <v>0</v>
      </c>
      <c r="V726" s="120">
        <f t="shared" si="317"/>
        <v>1</v>
      </c>
      <c r="W726" s="120">
        <v>0</v>
      </c>
      <c r="X726" s="120">
        <v>1</v>
      </c>
      <c r="Y726" s="127">
        <f t="shared" si="318"/>
        <v>0</v>
      </c>
      <c r="Z726" s="127">
        <f t="shared" si="319"/>
        <v>0</v>
      </c>
      <c r="AA726" s="74"/>
      <c r="AB726" s="130">
        <f>_xll.BDH(C726,$AB$11,$D$1,$D$1)</f>
        <v>19.21</v>
      </c>
      <c r="AC726" s="130">
        <f t="shared" si="320"/>
        <v>-0.24000000000000199</v>
      </c>
      <c r="AD726" s="177">
        <f t="shared" si="321"/>
        <v>-1.2493492972410305</v>
      </c>
      <c r="AE726" s="132">
        <v>0</v>
      </c>
      <c r="AF726" s="133">
        <f>IF(D726 = D850,1,_xll.BDP(K726,$AF$11)*L726)</f>
        <v>1.1601999999999999</v>
      </c>
      <c r="AG726" s="134">
        <f>AC726*AE726*V726/AF726 / AI773</f>
        <v>0</v>
      </c>
      <c r="AH726" s="328">
        <f>AC726*AE726*V726/AF726 / AI850</f>
        <v>0</v>
      </c>
      <c r="AI726" s="77"/>
      <c r="AJ726" s="73"/>
      <c r="AK726" s="65"/>
    </row>
    <row r="727" spans="1:37" s="30" customFormat="1" ht="12" customHeight="1" x14ac:dyDescent="0.2">
      <c r="B727" s="120">
        <v>2974</v>
      </c>
      <c r="C727" s="120" t="s">
        <v>31</v>
      </c>
      <c r="D727" s="120" t="str">
        <f>_xll.BDP(C727,$D$11)</f>
        <v>USD</v>
      </c>
      <c r="E727" s="120" t="s">
        <v>301</v>
      </c>
      <c r="F727" s="121">
        <f>_xll.BDP(C727,$F$11)</f>
        <v>155.87</v>
      </c>
      <c r="G727" s="121">
        <f>_xll.BDP(C727,$G$11)</f>
        <v>155.87</v>
      </c>
      <c r="H727" s="122">
        <f t="shared" si="311"/>
        <v>0</v>
      </c>
      <c r="I727" s="123">
        <f t="shared" si="312"/>
        <v>0</v>
      </c>
      <c r="J727" s="124">
        <v>-41700</v>
      </c>
      <c r="K727" s="120" t="str">
        <f>CONCATENATE(D850,D727, " Curncy")</f>
        <v>EURUSD Curncy</v>
      </c>
      <c r="L727" s="120">
        <f>IF(D727 = D850,1,_xll.BDP(K727,$L$11))</f>
        <v>1</v>
      </c>
      <c r="M727" s="288">
        <f>IF(D727 = D850,1,_xll.BDP(K727,$M$11)*L727)</f>
        <v>1.1605000000000001</v>
      </c>
      <c r="N727" s="126">
        <f t="shared" si="313"/>
        <v>0</v>
      </c>
      <c r="O727" s="127">
        <f>N727 / AA773</f>
        <v>0</v>
      </c>
      <c r="P727" s="301">
        <f>N727 / AA850</f>
        <v>0</v>
      </c>
      <c r="Q727" s="128">
        <f t="shared" si="314"/>
        <v>-5600843.6018957337</v>
      </c>
      <c r="R727" s="129">
        <f>Q727 / AA773*100</f>
        <v>-2.9443152385740348</v>
      </c>
      <c r="S727" s="312">
        <f>Q727 / AA850*100</f>
        <v>-2.7274183301093169</v>
      </c>
      <c r="T727" s="129">
        <f t="shared" si="315"/>
        <v>-2.9443152385740348</v>
      </c>
      <c r="U727" s="312">
        <f t="shared" si="316"/>
        <v>0</v>
      </c>
      <c r="V727" s="120">
        <f t="shared" si="317"/>
        <v>1</v>
      </c>
      <c r="W727" s="120">
        <v>0</v>
      </c>
      <c r="X727" s="120">
        <v>1</v>
      </c>
      <c r="Y727" s="127">
        <f t="shared" si="318"/>
        <v>0</v>
      </c>
      <c r="Z727" s="127">
        <f t="shared" si="319"/>
        <v>0</v>
      </c>
      <c r="AA727" s="74"/>
      <c r="AB727" s="130">
        <f>_xll.BDH(C727,$AB$11,$D$1,$D$1)</f>
        <v>148.18</v>
      </c>
      <c r="AC727" s="130">
        <f t="shared" si="320"/>
        <v>7.6899999999999977</v>
      </c>
      <c r="AD727" s="177">
        <f t="shared" si="321"/>
        <v>5.1896342286408403</v>
      </c>
      <c r="AE727" s="132">
        <v>-34200</v>
      </c>
      <c r="AF727" s="133">
        <f>IF(D727 = D850,1,_xll.BDP(K727,$AF$11)*L727)</f>
        <v>1.1601999999999999</v>
      </c>
      <c r="AG727" s="134">
        <f>AC727*AE727*V727/AF727 / AI773</f>
        <v>-1.1932851514626253E-3</v>
      </c>
      <c r="AH727" s="328">
        <f>AC727*AE727*V727/AF727 / AI850</f>
        <v>-1.1053392101809981E-3</v>
      </c>
      <c r="AI727" s="77"/>
      <c r="AJ727" s="73"/>
      <c r="AK727" s="65"/>
    </row>
    <row r="728" spans="1:37" s="30" customFormat="1" ht="12" customHeight="1" x14ac:dyDescent="0.2">
      <c r="B728" s="120">
        <v>27557</v>
      </c>
      <c r="C728" s="120" t="s">
        <v>338</v>
      </c>
      <c r="D728" s="120" t="str">
        <f>_xll.BDP(C728,$D$11)</f>
        <v>USD</v>
      </c>
      <c r="E728" s="120" t="s">
        <v>339</v>
      </c>
      <c r="F728" s="121">
        <f>_xll.BDP(C728,$F$11)</f>
        <v>27.82</v>
      </c>
      <c r="G728" s="121">
        <f>_xll.BDP(C728,$G$11)</f>
        <v>27.82</v>
      </c>
      <c r="H728" s="122">
        <f t="shared" si="311"/>
        <v>0</v>
      </c>
      <c r="I728" s="123">
        <f t="shared" si="312"/>
        <v>0</v>
      </c>
      <c r="J728" s="124">
        <v>-68000</v>
      </c>
      <c r="K728" s="120" t="str">
        <f>CONCATENATE(D850,D728, " Curncy")</f>
        <v>EURUSD Curncy</v>
      </c>
      <c r="L728" s="120">
        <f>IF(D728 = D850,1,_xll.BDP(K728,$L$11))</f>
        <v>1</v>
      </c>
      <c r="M728" s="288">
        <f>IF(D728 = D850,1,_xll.BDP(K728,$M$11)*L728)</f>
        <v>1.1605000000000001</v>
      </c>
      <c r="N728" s="126">
        <f t="shared" si="313"/>
        <v>0</v>
      </c>
      <c r="O728" s="127">
        <f>N728 / AA773</f>
        <v>0</v>
      </c>
      <c r="P728" s="301">
        <f>N728 / AA850</f>
        <v>0</v>
      </c>
      <c r="Q728" s="128">
        <f t="shared" si="314"/>
        <v>-1630124.9461439033</v>
      </c>
      <c r="R728" s="129">
        <f>Q728 / AA773*100</f>
        <v>-0.856942643084452</v>
      </c>
      <c r="S728" s="312">
        <f>Q728 / AA850*100</f>
        <v>-0.7938148204989125</v>
      </c>
      <c r="T728" s="129">
        <f t="shared" si="315"/>
        <v>-0.856942643084452</v>
      </c>
      <c r="U728" s="312">
        <f t="shared" si="316"/>
        <v>0</v>
      </c>
      <c r="V728" s="120">
        <f t="shared" si="317"/>
        <v>1</v>
      </c>
      <c r="W728" s="120">
        <v>0</v>
      </c>
      <c r="X728" s="120">
        <v>1</v>
      </c>
      <c r="Y728" s="127">
        <f t="shared" si="318"/>
        <v>0</v>
      </c>
      <c r="Z728" s="127">
        <f t="shared" si="319"/>
        <v>0</v>
      </c>
      <c r="AA728" s="74"/>
      <c r="AB728" s="130">
        <f>_xll.BDH(C728,$AB$11,$D$1,$D$1)</f>
        <v>27.07</v>
      </c>
      <c r="AC728" s="130">
        <f t="shared" si="320"/>
        <v>0.75</v>
      </c>
      <c r="AD728" s="177">
        <f t="shared" si="321"/>
        <v>2.7705947543405984</v>
      </c>
      <c r="AE728" s="132">
        <v>-68000</v>
      </c>
      <c r="AF728" s="133">
        <f>IF(D728 = D850,1,_xll.BDP(K728,$AF$11)*L728)</f>
        <v>1.1601999999999999</v>
      </c>
      <c r="AG728" s="134">
        <f>AC728*AE728*V728/AF728 / AI773</f>
        <v>-2.3139926054416347E-4</v>
      </c>
      <c r="AH728" s="328">
        <f>AC728*AE728*V728/AF728 / AI850</f>
        <v>-2.143449749398509E-4</v>
      </c>
      <c r="AI728" s="77"/>
      <c r="AJ728" s="73"/>
      <c r="AK728" s="65"/>
    </row>
    <row r="729" spans="1:37" s="30" customFormat="1" ht="12" customHeight="1" x14ac:dyDescent="0.2">
      <c r="B729" s="120">
        <v>15866</v>
      </c>
      <c r="C729" s="120" t="s">
        <v>1028</v>
      </c>
      <c r="D729" s="120" t="str">
        <f>_xll.BDP(C729,$D$11)</f>
        <v>USD</v>
      </c>
      <c r="E729" s="120" t="s">
        <v>1100</v>
      </c>
      <c r="F729" s="121">
        <f>_xll.BDP(C729,$F$11)</f>
        <v>43.1</v>
      </c>
      <c r="G729" s="121">
        <f>_xll.BDP(C729,$G$11)</f>
        <v>43.1</v>
      </c>
      <c r="H729" s="122">
        <f t="shared" si="311"/>
        <v>0</v>
      </c>
      <c r="I729" s="123">
        <f t="shared" si="312"/>
        <v>0</v>
      </c>
      <c r="J729" s="124">
        <v>0</v>
      </c>
      <c r="K729" s="120" t="str">
        <f>CONCATENATE(D850,D729, " Curncy")</f>
        <v>EURUSD Curncy</v>
      </c>
      <c r="L729" s="120">
        <f>IF(D729 = D850,1,_xll.BDP(K729,$L$11))</f>
        <v>1</v>
      </c>
      <c r="M729" s="288">
        <f>IF(D729 = D850,1,_xll.BDP(K729,$M$11)*L729)</f>
        <v>1.1605000000000001</v>
      </c>
      <c r="N729" s="126">
        <f t="shared" si="313"/>
        <v>0</v>
      </c>
      <c r="O729" s="127">
        <f>N729 / AA773</f>
        <v>0</v>
      </c>
      <c r="P729" s="301">
        <f>N729 / AA850</f>
        <v>0</v>
      </c>
      <c r="Q729" s="128">
        <f t="shared" si="314"/>
        <v>0</v>
      </c>
      <c r="R729" s="129">
        <f>Q729 / AA773*100</f>
        <v>0</v>
      </c>
      <c r="S729" s="312">
        <f>Q729 / AA850*100</f>
        <v>0</v>
      </c>
      <c r="T729" s="129">
        <f t="shared" si="315"/>
        <v>0</v>
      </c>
      <c r="U729" s="312">
        <f t="shared" si="316"/>
        <v>0</v>
      </c>
      <c r="V729" s="120">
        <f t="shared" si="317"/>
        <v>1</v>
      </c>
      <c r="W729" s="120">
        <v>0</v>
      </c>
      <c r="X729" s="120">
        <v>1</v>
      </c>
      <c r="Y729" s="127">
        <f t="shared" si="318"/>
        <v>0</v>
      </c>
      <c r="Z729" s="127">
        <f t="shared" si="319"/>
        <v>0</v>
      </c>
      <c r="AA729" s="74"/>
      <c r="AB729" s="130">
        <f>_xll.BDH(C729,$AB$11,$D$1,$D$1)</f>
        <v>43.09</v>
      </c>
      <c r="AC729" s="130">
        <f t="shared" si="320"/>
        <v>9.9999999999980105E-3</v>
      </c>
      <c r="AD729" s="177">
        <f t="shared" si="321"/>
        <v>2.3207240659081016E-2</v>
      </c>
      <c r="AE729" s="132">
        <v>0</v>
      </c>
      <c r="AF729" s="133">
        <f>IF(D729 = D850,1,_xll.BDP(K729,$AF$11)*L729)</f>
        <v>1.1601999999999999</v>
      </c>
      <c r="AG729" s="134">
        <f>AC729*AE729*V729/AF729 / AI773</f>
        <v>0</v>
      </c>
      <c r="AH729" s="328">
        <f>AC729*AE729*V729/AF729 / AI850</f>
        <v>0</v>
      </c>
      <c r="AI729" s="77"/>
      <c r="AJ729" s="73"/>
      <c r="AK729" s="65"/>
    </row>
    <row r="730" spans="1:37" s="30" customFormat="1" ht="12" customHeight="1" x14ac:dyDescent="0.2">
      <c r="B730" s="120">
        <v>19944</v>
      </c>
      <c r="C730" s="120" t="s">
        <v>1031</v>
      </c>
      <c r="D730" s="120" t="str">
        <f>_xll.BDP(C730,$D$11)</f>
        <v>USD</v>
      </c>
      <c r="E730" s="120" t="s">
        <v>1103</v>
      </c>
      <c r="F730" s="121">
        <f>_xll.BDP(C730,$F$11)</f>
        <v>54.37</v>
      </c>
      <c r="G730" s="121">
        <f>_xll.BDP(C730,$G$11)</f>
        <v>54.37</v>
      </c>
      <c r="H730" s="122">
        <f t="shared" si="311"/>
        <v>0</v>
      </c>
      <c r="I730" s="123">
        <f t="shared" si="312"/>
        <v>0</v>
      </c>
      <c r="J730" s="124">
        <v>0</v>
      </c>
      <c r="K730" s="120" t="str">
        <f>CONCATENATE(D850,D730, " Curncy")</f>
        <v>EURUSD Curncy</v>
      </c>
      <c r="L730" s="120">
        <f>IF(D730 = D850,1,_xll.BDP(K730,$L$11))</f>
        <v>1</v>
      </c>
      <c r="M730" s="288">
        <f>IF(D730 = D850,1,_xll.BDP(K730,$M$11)*L730)</f>
        <v>1.1605000000000001</v>
      </c>
      <c r="N730" s="126">
        <f t="shared" si="313"/>
        <v>0</v>
      </c>
      <c r="O730" s="127">
        <f>N730 / AA773</f>
        <v>0</v>
      </c>
      <c r="P730" s="301">
        <f>N730 / AA850</f>
        <v>0</v>
      </c>
      <c r="Q730" s="128">
        <f t="shared" si="314"/>
        <v>0</v>
      </c>
      <c r="R730" s="129">
        <f>Q730 / AA773*100</f>
        <v>0</v>
      </c>
      <c r="S730" s="312">
        <f>Q730 / AA850*100</f>
        <v>0</v>
      </c>
      <c r="T730" s="129">
        <f t="shared" si="315"/>
        <v>0</v>
      </c>
      <c r="U730" s="312">
        <f t="shared" si="316"/>
        <v>0</v>
      </c>
      <c r="V730" s="120">
        <f t="shared" si="317"/>
        <v>1</v>
      </c>
      <c r="W730" s="120">
        <v>0</v>
      </c>
      <c r="X730" s="120">
        <v>1</v>
      </c>
      <c r="Y730" s="127">
        <f t="shared" si="318"/>
        <v>0</v>
      </c>
      <c r="Z730" s="127">
        <f t="shared" si="319"/>
        <v>0</v>
      </c>
      <c r="AA730" s="74"/>
      <c r="AB730" s="130">
        <f>_xll.BDH(C730,$AB$11,$D$1,$D$1)</f>
        <v>52.22</v>
      </c>
      <c r="AC730" s="130">
        <f t="shared" si="320"/>
        <v>2.1499999999999986</v>
      </c>
      <c r="AD730" s="177">
        <f t="shared" si="321"/>
        <v>4.1171964764458036</v>
      </c>
      <c r="AE730" s="132">
        <v>0</v>
      </c>
      <c r="AF730" s="133">
        <f>IF(D730 = D850,1,_xll.BDP(K730,$AF$11)*L730)</f>
        <v>1.1601999999999999</v>
      </c>
      <c r="AG730" s="134">
        <f>AC730*AE730*V730/AF730 / AI773</f>
        <v>0</v>
      </c>
      <c r="AH730" s="328">
        <f>AC730*AE730*V730/AF730 / AI850</f>
        <v>0</v>
      </c>
      <c r="AI730" s="77"/>
      <c r="AJ730" s="73"/>
      <c r="AK730" s="65"/>
    </row>
    <row r="731" spans="1:37" s="30" customFormat="1" ht="12" customHeight="1" x14ac:dyDescent="0.2">
      <c r="B731" s="120">
        <v>25072</v>
      </c>
      <c r="C731" s="120" t="s">
        <v>30</v>
      </c>
      <c r="D731" s="120" t="str">
        <f>_xll.BDP(C731,$D$11)</f>
        <v>USD</v>
      </c>
      <c r="E731" s="120" t="s">
        <v>300</v>
      </c>
      <c r="F731" s="121">
        <f>_xll.BDP(C731,$F$11)</f>
        <v>62.82</v>
      </c>
      <c r="G731" s="121">
        <f>_xll.BDP(C731,$G$11)</f>
        <v>62.82</v>
      </c>
      <c r="H731" s="122">
        <f t="shared" si="311"/>
        <v>0</v>
      </c>
      <c r="I731" s="123">
        <f t="shared" si="312"/>
        <v>0</v>
      </c>
      <c r="J731" s="124">
        <v>64499</v>
      </c>
      <c r="K731" s="120" t="str">
        <f>CONCATENATE(D850,D731, " Curncy")</f>
        <v>EURUSD Curncy</v>
      </c>
      <c r="L731" s="120">
        <f>IF(D731 = D850,1,_xll.BDP(K731,$L$11))</f>
        <v>1</v>
      </c>
      <c r="M731" s="288">
        <f>IF(D731 = D850,1,_xll.BDP(K731,$M$11)*L731)</f>
        <v>1.1605000000000001</v>
      </c>
      <c r="N731" s="126">
        <f t="shared" si="313"/>
        <v>0</v>
      </c>
      <c r="O731" s="127">
        <f>N731 / AA773</f>
        <v>0</v>
      </c>
      <c r="P731" s="301">
        <f>N731 / AA850</f>
        <v>0</v>
      </c>
      <c r="Q731" s="128">
        <f t="shared" si="314"/>
        <v>3491449.5303748385</v>
      </c>
      <c r="R731" s="129">
        <f>Q731 / AA773*100</f>
        <v>1.835424944470029</v>
      </c>
      <c r="S731" s="312">
        <f>Q731 / AA850*100</f>
        <v>1.7002159182900132</v>
      </c>
      <c r="T731" s="129">
        <f t="shared" si="315"/>
        <v>0</v>
      </c>
      <c r="U731" s="312">
        <f t="shared" si="316"/>
        <v>1.835424944470029</v>
      </c>
      <c r="V731" s="120">
        <f t="shared" si="317"/>
        <v>1</v>
      </c>
      <c r="W731" s="120">
        <v>0</v>
      </c>
      <c r="X731" s="120">
        <v>1</v>
      </c>
      <c r="Y731" s="127">
        <f t="shared" si="318"/>
        <v>0</v>
      </c>
      <c r="Z731" s="127">
        <f t="shared" si="319"/>
        <v>0</v>
      </c>
      <c r="AA731" s="74"/>
      <c r="AB731" s="130">
        <f>_xll.BDH(C731,$AB$11,$D$1,$D$1)</f>
        <v>62.52</v>
      </c>
      <c r="AC731" s="130">
        <f t="shared" si="320"/>
        <v>0.29999999999999716</v>
      </c>
      <c r="AD731" s="177">
        <f t="shared" si="321"/>
        <v>0.47984644913627184</v>
      </c>
      <c r="AE731" s="132">
        <v>64499</v>
      </c>
      <c r="AF731" s="133">
        <f>IF(D731 = D850,1,_xll.BDP(K731,$AF$11)*L731)</f>
        <v>1.1601999999999999</v>
      </c>
      <c r="AG731" s="134">
        <f>AC731*AE731*V731/AF731 / AI773</f>
        <v>8.7794240622575637E-5</v>
      </c>
      <c r="AH731" s="328">
        <f>AC731*AE731*V731/AF731 / AI850</f>
        <v>8.1323744344972425E-5</v>
      </c>
      <c r="AI731" s="77"/>
      <c r="AJ731" s="73"/>
      <c r="AK731" s="65"/>
    </row>
    <row r="732" spans="1:37" s="30" customFormat="1" ht="12" customHeight="1" x14ac:dyDescent="0.2">
      <c r="B732" s="120">
        <v>22516</v>
      </c>
      <c r="C732" s="120" t="s">
        <v>29</v>
      </c>
      <c r="D732" s="120" t="str">
        <f>_xll.BDP(C732,$D$11)</f>
        <v>USD</v>
      </c>
      <c r="E732" s="120" t="s">
        <v>298</v>
      </c>
      <c r="F732" s="121">
        <f>_xll.BDP(C732,$F$11)</f>
        <v>2.42</v>
      </c>
      <c r="G732" s="121">
        <f>_xll.BDP(C732,$G$11)</f>
        <v>2.42</v>
      </c>
      <c r="H732" s="122">
        <f t="shared" si="311"/>
        <v>0</v>
      </c>
      <c r="I732" s="123">
        <f t="shared" si="312"/>
        <v>0</v>
      </c>
      <c r="J732" s="124">
        <v>-2343700</v>
      </c>
      <c r="K732" s="120" t="str">
        <f>CONCATENATE(D850,D732, " Curncy")</f>
        <v>EURUSD Curncy</v>
      </c>
      <c r="L732" s="120">
        <f>IF(D732 = D850,1,_xll.BDP(K732,$L$11))</f>
        <v>1</v>
      </c>
      <c r="M732" s="288">
        <f>IF(D732 = D850,1,_xll.BDP(K732,$M$11)*L732)</f>
        <v>1.1605000000000001</v>
      </c>
      <c r="N732" s="126">
        <f t="shared" si="313"/>
        <v>0</v>
      </c>
      <c r="O732" s="127">
        <f>N732 / AA773</f>
        <v>0</v>
      </c>
      <c r="P732" s="301">
        <f>N732 / AA850</f>
        <v>0</v>
      </c>
      <c r="Q732" s="128">
        <f t="shared" si="314"/>
        <v>-4887336.492890995</v>
      </c>
      <c r="R732" s="129">
        <f>Q732 / AA773*100</f>
        <v>-2.5692306971734329</v>
      </c>
      <c r="S732" s="312">
        <f>Q732 / AA850*100</f>
        <v>-2.3799648916479836</v>
      </c>
      <c r="T732" s="129">
        <f t="shared" si="315"/>
        <v>-2.5692306971734329</v>
      </c>
      <c r="U732" s="312">
        <f t="shared" si="316"/>
        <v>0</v>
      </c>
      <c r="V732" s="120">
        <f t="shared" si="317"/>
        <v>1</v>
      </c>
      <c r="W732" s="120">
        <v>0</v>
      </c>
      <c r="X732" s="120">
        <v>1</v>
      </c>
      <c r="Y732" s="127">
        <f t="shared" si="318"/>
        <v>0</v>
      </c>
      <c r="Z732" s="127">
        <f t="shared" si="319"/>
        <v>0</v>
      </c>
      <c r="AA732" s="74"/>
      <c r="AB732" s="130">
        <f>_xll.BDH(C732,$AB$11,$D$1,$D$1)</f>
        <v>2.81</v>
      </c>
      <c r="AC732" s="130">
        <f t="shared" si="320"/>
        <v>-0.39000000000000012</v>
      </c>
      <c r="AD732" s="177">
        <f t="shared" si="321"/>
        <v>-13.879003558718866</v>
      </c>
      <c r="AE732" s="132">
        <v>-1539700</v>
      </c>
      <c r="AF732" s="133">
        <f>IF(D732 = D850,1,_xll.BDP(K732,$AF$11)*L732)</f>
        <v>1.1601999999999999</v>
      </c>
      <c r="AG732" s="134">
        <f>AC732*AE732*V732/AF732 / AI773</f>
        <v>2.7245357288106071E-3</v>
      </c>
      <c r="AH732" s="328">
        <f>AC732*AE732*V732/AF732 / AI850</f>
        <v>2.5237355605256186E-3</v>
      </c>
      <c r="AI732" s="77"/>
      <c r="AJ732" s="73"/>
      <c r="AK732" s="65"/>
    </row>
    <row r="733" spans="1:37" s="30" customFormat="1" ht="12" customHeight="1" x14ac:dyDescent="0.2">
      <c r="B733" s="120">
        <v>1958</v>
      </c>
      <c r="C733" s="120" t="s">
        <v>1032</v>
      </c>
      <c r="D733" s="120" t="str">
        <f>_xll.BDP(C733,$D$11)</f>
        <v>USD</v>
      </c>
      <c r="E733" s="120" t="s">
        <v>1104</v>
      </c>
      <c r="F733" s="121">
        <f>_xll.BDP(C733,$F$11)</f>
        <v>58.48</v>
      </c>
      <c r="G733" s="121">
        <f>_xll.BDP(C733,$G$11)</f>
        <v>58.48</v>
      </c>
      <c r="H733" s="122">
        <f t="shared" si="311"/>
        <v>0</v>
      </c>
      <c r="I733" s="123">
        <f t="shared" si="312"/>
        <v>0</v>
      </c>
      <c r="J733" s="124">
        <v>0</v>
      </c>
      <c r="K733" s="120" t="str">
        <f>CONCATENATE(D850,D733, " Curncy")</f>
        <v>EURUSD Curncy</v>
      </c>
      <c r="L733" s="120">
        <f>IF(D733 = D850,1,_xll.BDP(K733,$L$11))</f>
        <v>1</v>
      </c>
      <c r="M733" s="288">
        <f>IF(D733 = D850,1,_xll.BDP(K733,$M$11)*L733)</f>
        <v>1.1605000000000001</v>
      </c>
      <c r="N733" s="126">
        <f t="shared" si="313"/>
        <v>0</v>
      </c>
      <c r="O733" s="127">
        <f>N733 / AA773</f>
        <v>0</v>
      </c>
      <c r="P733" s="301">
        <f>N733 / AA850</f>
        <v>0</v>
      </c>
      <c r="Q733" s="128">
        <f t="shared" si="314"/>
        <v>0</v>
      </c>
      <c r="R733" s="129">
        <f>Q733 / AA773*100</f>
        <v>0</v>
      </c>
      <c r="S733" s="312">
        <f>Q733 / AA850*100</f>
        <v>0</v>
      </c>
      <c r="T733" s="129">
        <f t="shared" si="315"/>
        <v>0</v>
      </c>
      <c r="U733" s="312">
        <f t="shared" si="316"/>
        <v>0</v>
      </c>
      <c r="V733" s="120">
        <f t="shared" si="317"/>
        <v>1</v>
      </c>
      <c r="W733" s="120">
        <v>0</v>
      </c>
      <c r="X733" s="120">
        <v>1</v>
      </c>
      <c r="Y733" s="127">
        <f t="shared" si="318"/>
        <v>0</v>
      </c>
      <c r="Z733" s="127">
        <f t="shared" si="319"/>
        <v>0</v>
      </c>
      <c r="AA733" s="74"/>
      <c r="AB733" s="130">
        <f>_xll.BDH(C733,$AB$11,$D$1,$D$1)</f>
        <v>57.61</v>
      </c>
      <c r="AC733" s="130">
        <f t="shared" si="320"/>
        <v>0.86999999999999744</v>
      </c>
      <c r="AD733" s="177">
        <f t="shared" si="321"/>
        <v>1.5101544870682129</v>
      </c>
      <c r="AE733" s="132">
        <v>0</v>
      </c>
      <c r="AF733" s="133">
        <f>IF(D733 = D850,1,_xll.BDP(K733,$AF$11)*L733)</f>
        <v>1.1601999999999999</v>
      </c>
      <c r="AG733" s="134">
        <f>AC733*AE733*V733/AF733 / AI773</f>
        <v>0</v>
      </c>
      <c r="AH733" s="328">
        <f>AC733*AE733*V733/AF733 / AI850</f>
        <v>0</v>
      </c>
      <c r="AI733" s="77"/>
      <c r="AJ733" s="73"/>
      <c r="AK733" s="65"/>
    </row>
    <row r="734" spans="1:37" s="30" customFormat="1" ht="12" customHeight="1" x14ac:dyDescent="0.2">
      <c r="B734" s="120">
        <v>16329</v>
      </c>
      <c r="C734" s="120" t="s">
        <v>1033</v>
      </c>
      <c r="D734" s="120" t="str">
        <f>_xll.BDP(C734,$D$11)</f>
        <v>USD</v>
      </c>
      <c r="E734" s="120" t="s">
        <v>1105</v>
      </c>
      <c r="F734" s="121">
        <f>_xll.BDP(C734,$F$11)</f>
        <v>124.98</v>
      </c>
      <c r="G734" s="121">
        <f>_xll.BDP(C734,$G$11)</f>
        <v>124.98</v>
      </c>
      <c r="H734" s="122">
        <f t="shared" si="311"/>
        <v>0</v>
      </c>
      <c r="I734" s="123">
        <f t="shared" si="312"/>
        <v>0</v>
      </c>
      <c r="J734" s="124">
        <v>0</v>
      </c>
      <c r="K734" s="120" t="str">
        <f>CONCATENATE(D850,D734, " Curncy")</f>
        <v>EURUSD Curncy</v>
      </c>
      <c r="L734" s="120">
        <f>IF(D734 = D850,1,_xll.BDP(K734,$L$11))</f>
        <v>1</v>
      </c>
      <c r="M734" s="288">
        <f>IF(D734 = D850,1,_xll.BDP(K734,$M$11)*L734)</f>
        <v>1.1605000000000001</v>
      </c>
      <c r="N734" s="126">
        <f t="shared" si="313"/>
        <v>0</v>
      </c>
      <c r="O734" s="127">
        <f>N734 / AA773</f>
        <v>0</v>
      </c>
      <c r="P734" s="301">
        <f>N734 / AA850</f>
        <v>0</v>
      </c>
      <c r="Q734" s="128">
        <f t="shared" si="314"/>
        <v>0</v>
      </c>
      <c r="R734" s="129">
        <f>Q734 / AA773*100</f>
        <v>0</v>
      </c>
      <c r="S734" s="312">
        <f>Q734 / AA850*100</f>
        <v>0</v>
      </c>
      <c r="T734" s="129">
        <f t="shared" si="315"/>
        <v>0</v>
      </c>
      <c r="U734" s="312">
        <f t="shared" si="316"/>
        <v>0</v>
      </c>
      <c r="V734" s="120">
        <f t="shared" si="317"/>
        <v>1</v>
      </c>
      <c r="W734" s="120">
        <v>0</v>
      </c>
      <c r="X734" s="120">
        <v>1</v>
      </c>
      <c r="Y734" s="127">
        <f t="shared" si="318"/>
        <v>0</v>
      </c>
      <c r="Z734" s="127">
        <f t="shared" si="319"/>
        <v>0</v>
      </c>
      <c r="AA734" s="74"/>
      <c r="AB734" s="130">
        <f>_xll.BDH(C734,$AB$11,$D$1,$D$1)</f>
        <v>124.59</v>
      </c>
      <c r="AC734" s="130">
        <f t="shared" si="320"/>
        <v>0.39000000000000057</v>
      </c>
      <c r="AD734" s="177">
        <f t="shared" si="321"/>
        <v>0.31302672766674738</v>
      </c>
      <c r="AE734" s="132">
        <v>0</v>
      </c>
      <c r="AF734" s="133">
        <f>IF(D734 = D850,1,_xll.BDP(K734,$AF$11)*L734)</f>
        <v>1.1601999999999999</v>
      </c>
      <c r="AG734" s="134">
        <f>AC734*AE734*V734/AF734 / AI773</f>
        <v>0</v>
      </c>
      <c r="AH734" s="328">
        <f>AC734*AE734*V734/AF734 / AI850</f>
        <v>0</v>
      </c>
      <c r="AI734" s="77"/>
      <c r="AJ734" s="73"/>
      <c r="AK734" s="65"/>
    </row>
    <row r="735" spans="1:37" s="30" customFormat="1" ht="12" customHeight="1" x14ac:dyDescent="0.2">
      <c r="B735" s="120">
        <v>2326</v>
      </c>
      <c r="C735" s="120" t="s">
        <v>1034</v>
      </c>
      <c r="D735" s="120" t="str">
        <f>_xll.BDP(C735,$D$11)</f>
        <v>USD</v>
      </c>
      <c r="E735" s="120" t="s">
        <v>1106</v>
      </c>
      <c r="F735" s="121">
        <f>_xll.BDP(C735,$F$11)</f>
        <v>148.34</v>
      </c>
      <c r="G735" s="121">
        <f>_xll.BDP(C735,$G$11)</f>
        <v>148.34</v>
      </c>
      <c r="H735" s="122">
        <f t="shared" si="311"/>
        <v>0</v>
      </c>
      <c r="I735" s="123">
        <f t="shared" si="312"/>
        <v>0</v>
      </c>
      <c r="J735" s="124">
        <v>0</v>
      </c>
      <c r="K735" s="120" t="str">
        <f>CONCATENATE(D850,D735, " Curncy")</f>
        <v>EURUSD Curncy</v>
      </c>
      <c r="L735" s="120">
        <f>IF(D735 = D850,1,_xll.BDP(K735,$L$11))</f>
        <v>1</v>
      </c>
      <c r="M735" s="288">
        <f>IF(D735 = D850,1,_xll.BDP(K735,$M$11)*L735)</f>
        <v>1.1605000000000001</v>
      </c>
      <c r="N735" s="126">
        <f t="shared" si="313"/>
        <v>0</v>
      </c>
      <c r="O735" s="127">
        <f>N735 / AA773</f>
        <v>0</v>
      </c>
      <c r="P735" s="301">
        <f>N735 / AA850</f>
        <v>0</v>
      </c>
      <c r="Q735" s="128">
        <f t="shared" si="314"/>
        <v>0</v>
      </c>
      <c r="R735" s="129">
        <f>Q735 / AA773*100</f>
        <v>0</v>
      </c>
      <c r="S735" s="312">
        <f>Q735 / AA850*100</f>
        <v>0</v>
      </c>
      <c r="T735" s="129">
        <f t="shared" si="315"/>
        <v>0</v>
      </c>
      <c r="U735" s="312">
        <f t="shared" si="316"/>
        <v>0</v>
      </c>
      <c r="V735" s="120">
        <f t="shared" si="317"/>
        <v>1</v>
      </c>
      <c r="W735" s="120">
        <v>0</v>
      </c>
      <c r="X735" s="120">
        <v>1</v>
      </c>
      <c r="Y735" s="127">
        <f t="shared" si="318"/>
        <v>0</v>
      </c>
      <c r="Z735" s="127">
        <f t="shared" si="319"/>
        <v>0</v>
      </c>
      <c r="AA735" s="74"/>
      <c r="AB735" s="130">
        <f>_xll.BDH(C735,$AB$11,$D$1,$D$1)</f>
        <v>148</v>
      </c>
      <c r="AC735" s="130">
        <f t="shared" si="320"/>
        <v>0.34000000000000341</v>
      </c>
      <c r="AD735" s="177">
        <f t="shared" si="321"/>
        <v>0.22972972972973202</v>
      </c>
      <c r="AE735" s="132">
        <v>0</v>
      </c>
      <c r="AF735" s="133">
        <f>IF(D735 = D850,1,_xll.BDP(K735,$AF$11)*L735)</f>
        <v>1.1601999999999999</v>
      </c>
      <c r="AG735" s="134">
        <f>AC735*AE735*V735/AF735 / AI773</f>
        <v>0</v>
      </c>
      <c r="AH735" s="328">
        <f>AC735*AE735*V735/AF735 / AI850</f>
        <v>0</v>
      </c>
      <c r="AI735" s="77"/>
      <c r="AJ735" s="73"/>
      <c r="AK735" s="65"/>
    </row>
    <row r="736" spans="1:37" s="30" customFormat="1" ht="12" customHeight="1" x14ac:dyDescent="0.2">
      <c r="A736" s="229" t="s">
        <v>269</v>
      </c>
      <c r="B736" s="229"/>
      <c r="C736" s="229"/>
      <c r="D736" s="229"/>
      <c r="E736" s="229" t="s">
        <v>27</v>
      </c>
      <c r="F736" s="230"/>
      <c r="G736" s="230"/>
      <c r="H736" s="231"/>
      <c r="I736" s="232"/>
      <c r="J736" s="233"/>
      <c r="K736" s="229"/>
      <c r="L736" s="229"/>
      <c r="M736" s="292"/>
      <c r="N736" s="234">
        <f xml:space="preserve"> SUM(N611:N735)</f>
        <v>0</v>
      </c>
      <c r="O736" s="235">
        <f xml:space="preserve"> SUM(O611:O735)</f>
        <v>0</v>
      </c>
      <c r="P736" s="305">
        <f xml:space="preserve"> SUM(P611:P735)</f>
        <v>0</v>
      </c>
      <c r="Q736" s="236">
        <f xml:space="preserve"> SUM(Q611:Q735)</f>
        <v>-73128257.664838433</v>
      </c>
      <c r="R736" s="237">
        <f xml:space="preserve"> SUM(R611:R735)</f>
        <v>-38.442895163163421</v>
      </c>
      <c r="S736" s="315">
        <f xml:space="preserve"> SUM(S611:S735)</f>
        <v>-35.61094802513832</v>
      </c>
      <c r="T736" s="237">
        <f xml:space="preserve"> SUM(T611:T735)</f>
        <v>-55.058580002299493</v>
      </c>
      <c r="U736" s="315">
        <f xml:space="preserve"> SUM(U611:U735)</f>
        <v>16.61568483913609</v>
      </c>
      <c r="V736" s="229"/>
      <c r="W736" s="229"/>
      <c r="X736" s="229"/>
      <c r="Y736" s="238">
        <f xml:space="preserve"> SUM(Y611:Y735)</f>
        <v>0</v>
      </c>
      <c r="Z736" s="238">
        <f xml:space="preserve"> SUM(Z611:Z735)</f>
        <v>0</v>
      </c>
      <c r="AA736" s="229"/>
      <c r="AB736" s="239"/>
      <c r="AC736" s="239"/>
      <c r="AD736" s="240"/>
      <c r="AE736" s="241"/>
      <c r="AF736" s="242"/>
      <c r="AG736" s="243">
        <f xml:space="preserve"> SUM(AG611:AG735)</f>
        <v>-4.2179398227865181E-4</v>
      </c>
      <c r="AH736" s="331">
        <f xml:space="preserve"> SUM(AH611:AH735)</f>
        <v>-3.9070747395082489E-4</v>
      </c>
      <c r="AI736" s="257"/>
      <c r="AJ736" s="73"/>
      <c r="AK736" s="65"/>
    </row>
    <row r="737" spans="1:37" s="30" customFormat="1" ht="12" customHeight="1" x14ac:dyDescent="0.2">
      <c r="B737" s="32"/>
      <c r="C737" s="86"/>
      <c r="E737" s="12"/>
      <c r="F737" s="13"/>
      <c r="G737" s="13"/>
      <c r="H737" s="27"/>
      <c r="I737" s="17"/>
      <c r="J737" s="21"/>
      <c r="K737" s="34"/>
      <c r="L737" s="12"/>
      <c r="M737" s="285"/>
      <c r="N737" s="107"/>
      <c r="O737" s="36"/>
      <c r="P737" s="298"/>
      <c r="Q737" s="7"/>
      <c r="R737" s="37"/>
      <c r="S737" s="311"/>
      <c r="T737" s="37"/>
      <c r="U737" s="311"/>
      <c r="V737" s="24"/>
      <c r="Y737" s="53"/>
      <c r="Z737" s="53"/>
      <c r="AA737" s="74"/>
      <c r="AB737" s="71"/>
      <c r="AC737" s="67"/>
      <c r="AD737" s="64"/>
      <c r="AE737" s="59"/>
      <c r="AF737" s="61"/>
      <c r="AG737" s="72"/>
      <c r="AH737" s="327"/>
      <c r="AI737" s="75"/>
      <c r="AJ737" s="73"/>
      <c r="AK737" s="65"/>
    </row>
    <row r="738" spans="1:37" s="30" customFormat="1" ht="12" customHeight="1" x14ac:dyDescent="0.2">
      <c r="A738" s="148" t="s">
        <v>268</v>
      </c>
      <c r="B738" s="148"/>
      <c r="C738" s="148"/>
      <c r="D738" s="148"/>
      <c r="E738" s="148" t="s">
        <v>252</v>
      </c>
      <c r="F738" s="149"/>
      <c r="G738" s="149"/>
      <c r="H738" s="150"/>
      <c r="I738" s="151"/>
      <c r="J738" s="152"/>
      <c r="K738" s="148"/>
      <c r="L738" s="148"/>
      <c r="M738" s="294"/>
      <c r="N738" s="159">
        <f>N610+N736+N315+N383+N189+N300+N141+N222+N346+N60+N28+N332+N43+N408+N82+N57+N245+N213+N47+N195+N192+N71+N32+N217+N336+N340+N362+N411</f>
        <v>583834.19543495751</v>
      </c>
      <c r="O738" s="153">
        <f>O610+O736+O315+O383+O189+O300+O141+O222+O346+O60+O28+O332+O43+O408+O82+O57+O245+O213+O47+O195+O192+O71+O32+O217+O336+O340+O362+O411</f>
        <v>3.0691660767637294E-3</v>
      </c>
      <c r="P738" s="306">
        <f>P610+P736+P315+P383+P189+P300+P141+P222+P346+P60+P28+P332+P43+P408+P82+P57+P245+P213+P47+P195+P192+P71+P32+P217+P336+P340+P362+P411</f>
        <v>2.8430718648079318E-3</v>
      </c>
      <c r="Q738" s="154">
        <f>Q610+Q736+Q315+Q383+Q189+Q300+Q141+Q222+Q346+Q60+Q28+Q332+Q43+Q408+Q82+Q57+Q245+Q213+Q47+Q195+Q192+Q71+Q32+Q217+Q336+Q340+Q362+Q411</f>
        <v>-86379334.259638622</v>
      </c>
      <c r="R738" s="155">
        <f>R610+R736+R315+R383+R189+R300+R141+R222+R346+R60+R28+R332+R43+R408+R82+R57+R245+R213+R47+R195+R192+R71+R32+R217+R336+R340+R362+R411</f>
        <v>-45.408871990721387</v>
      </c>
      <c r="S738" s="320">
        <f>S610+S736+S315+S383+S189+S300+S141+S222+S346+S60+S28+S332+S43+S408+S82+S57+S245+S213+S47+S195+S192+S71+S32+S217+S336+S340+S362+S411</f>
        <v>-42.063766880160046</v>
      </c>
      <c r="T738" s="155">
        <f>T610+T736+T315+T383+T189+T300+T141+T222+T346+T60+T28+T332+T43+T408+T82+T57+T245+T213+T47+T195+T192+T71+T32+T217+T336+T340+T362+T411</f>
        <v>-178.55781867533165</v>
      </c>
      <c r="U738" s="320">
        <f>U610+U736+U315+U383+U189+U300+U141+U222+U346+U60+U28+U332+U43+U408+U82+U57+U245+U213+U47+U195+U192+U71+U32+U217+U336+U340+U362+U411</f>
        <v>133.14894668461028</v>
      </c>
      <c r="V738" s="148"/>
      <c r="W738" s="148"/>
      <c r="X738" s="148"/>
      <c r="Y738" s="156">
        <f>Y610+Y736+Y315+Y383+Y189+Y300+Y141+Y222+Y346+Y60+Y28+Y332+Y43+Y408+Y82+Y57+Y245+Y213+Y47+Y195+Y192+Y71+Y32+Y217+Y336+Y340+Y362+Y411</f>
        <v>5.5141942509207321E-3</v>
      </c>
      <c r="Z738" s="156">
        <f>Z610+Z736+Z315+Z383+Z189+Z300+Z141+Z222+Z346+Z60+Z28+Z332+Z43+Z408+Z82+Z57+Z245+Z213+Z47+Z195+Z192+Z71+Z32+Z217+Z336+Z340+Z362+Z411</f>
        <v>6.9115682029509068E-3</v>
      </c>
      <c r="AA738" s="148"/>
      <c r="AB738" s="149"/>
      <c r="AC738" s="149"/>
      <c r="AD738" s="151"/>
      <c r="AE738" s="152"/>
      <c r="AF738" s="157"/>
      <c r="AG738" s="153">
        <f>AG610+AG736+AG315+AG383+AG189+AG300+AG141+AG222+AG346+AG60+AG28+AG332+AG43+AG408+AG82+AG57+AG245+AG213+AG47+AG195+AG192+AG71+AG32+AG217+AG336+AG340+AG362+AG411</f>
        <v>2.0159635510189872E-2</v>
      </c>
      <c r="AH738" s="306">
        <f>AH610+AH736+AH315+AH383+AH189+AH300+AH141+AH222+AH346+AH60+AH28+AH332+AH43+AH408+AH82+AH57+AH245+AH213+AH47+AH195+AH192+AH71+AH32+AH217+AH336+AH340+AH362+AH411</f>
        <v>1.8673856424893262E-2</v>
      </c>
      <c r="AI738" s="209"/>
      <c r="AJ738" s="73"/>
      <c r="AK738" s="65"/>
    </row>
    <row r="739" spans="1:37" ht="12" customHeight="1" x14ac:dyDescent="0.2">
      <c r="D739" s="30"/>
      <c r="M739" s="285"/>
      <c r="N739" s="107"/>
      <c r="O739" s="36"/>
      <c r="P739" s="298"/>
      <c r="S739" s="311"/>
      <c r="T739" s="37"/>
      <c r="U739" s="311"/>
      <c r="V739" s="24"/>
      <c r="W739" s="1"/>
      <c r="X739" s="1"/>
      <c r="Y739" s="53"/>
      <c r="Z739" s="53"/>
      <c r="AA739" s="74"/>
      <c r="AB739" s="71"/>
      <c r="AC739" s="67"/>
      <c r="AD739" s="64"/>
      <c r="AG739" s="72"/>
      <c r="AH739" s="327"/>
      <c r="AJ739" s="73"/>
      <c r="AK739" s="65"/>
    </row>
    <row r="740" spans="1:37" ht="12" customHeight="1" x14ac:dyDescent="0.2">
      <c r="A740" s="30"/>
      <c r="B740" s="120"/>
      <c r="C740" s="120" t="s">
        <v>1369</v>
      </c>
      <c r="D740" s="120" t="str">
        <f>_xll.BDP(C740,$D$11)</f>
        <v>GBP</v>
      </c>
      <c r="E740" s="120" t="str">
        <f>_xll.BDP(C740,$E$11)</f>
        <v>LONG GILT FUTURE  Dec18</v>
      </c>
      <c r="F740" s="121">
        <f>_xll.BDP(C740,$F$11)</f>
        <v>122.33</v>
      </c>
      <c r="G740" s="121">
        <f>_xll.BDP(C740,$G$11)</f>
        <v>122.54</v>
      </c>
      <c r="H740" s="122">
        <f t="shared" ref="H740:H754" si="322">IF(OR(OR(G740="#N/A N/A",G740="#N/A Real Time"),OR(F740="#N/A N/A",F740="#N/A Real Time")),0,  G740 - F740)</f>
        <v>0.21000000000000796</v>
      </c>
      <c r="I740" s="123">
        <f t="shared" ref="I740:I754" si="323">IF(OR(F740=0,F740="#N/A N/A"),0,H740 / F740*100)</f>
        <v>0.17166680291016756</v>
      </c>
      <c r="J740" s="124">
        <v>0</v>
      </c>
      <c r="K740" s="120" t="str">
        <f>CONCATENATE(D850,D740, " Curncy")</f>
        <v>EURGBP Curncy</v>
      </c>
      <c r="L740" s="120">
        <f>IF(D740 = D850,1,_xll.BDP(K740,$L$11))</f>
        <v>1</v>
      </c>
      <c r="M740" s="288">
        <f>IF(D740 = D850,1,_xll.BDP(K740,$M$11)*L740)</f>
        <v>0.90110000000000001</v>
      </c>
      <c r="N740" s="126">
        <f t="shared" ref="N740:N754" si="324">H740*J740*V740/M740</f>
        <v>0</v>
      </c>
      <c r="O740" s="127">
        <f>N740 / AA773</f>
        <v>0</v>
      </c>
      <c r="P740" s="301">
        <f>N740 / AA850</f>
        <v>0</v>
      </c>
      <c r="Q740" s="128">
        <f t="shared" ref="Q740:Q754" si="325">IF(J740=0,0,G740*J740*V740/M740)</f>
        <v>0</v>
      </c>
      <c r="R740" s="129">
        <f>Q740 / AA773*100</f>
        <v>0</v>
      </c>
      <c r="S740" s="312">
        <f>Q740 / AA850*100</f>
        <v>0</v>
      </c>
      <c r="T740" s="129">
        <f t="shared" ref="T740:T754" si="326">IF(S740&lt;0,R740,0)</f>
        <v>0</v>
      </c>
      <c r="U740" s="312">
        <f t="shared" ref="U740:U754" si="327">IF(S740&gt;0,R740,0)</f>
        <v>0</v>
      </c>
      <c r="V740" s="120">
        <f t="shared" ref="V740:V754" si="328">IF(EXACT(D740,UPPER(D740)),1,0.01)/X740</f>
        <v>1</v>
      </c>
      <c r="W740" s="120">
        <v>3</v>
      </c>
      <c r="X740" s="120">
        <v>1</v>
      </c>
      <c r="Y740" s="127">
        <f t="shared" ref="Y740:Y754" si="329">IF(AND(S740&lt;0,O740&gt;0),O740,0)</f>
        <v>0</v>
      </c>
      <c r="Z740" s="127">
        <f t="shared" ref="Z740:Z754" si="330">IF(AND(S740&gt;0,O740&gt;0),O740,0)</f>
        <v>0</v>
      </c>
      <c r="AA740" s="74"/>
      <c r="AB740" s="130">
        <f>_xll.BDH(C740,$AB$11,$D$1,$D$1)</f>
        <v>122.48</v>
      </c>
      <c r="AC740" s="130">
        <f t="shared" ref="AC740:AC754" si="331">IF(OR(OR(F740="#N/A N/A",F740="#N/A Real Time"),OR(AB740="#N/A N/A",AB740="#N/A Real Time")),0,  F740 - AB740)</f>
        <v>-0.15000000000000568</v>
      </c>
      <c r="AD740" s="177">
        <f t="shared" ref="AD740:AD754" si="332">IF(OR(AB740=0,AB740="#N/A N/A"),0,AC740 / AB740*100)</f>
        <v>-0.12246897452645794</v>
      </c>
      <c r="AE740" s="132">
        <v>0</v>
      </c>
      <c r="AF740" s="133">
        <f>IF(D740 = D850,1,_xll.BDP(K740,$AF$11)*L740)</f>
        <v>0.89554</v>
      </c>
      <c r="AG740" s="134">
        <f>AC740*AE740*V740/AF740 / AI773</f>
        <v>0</v>
      </c>
      <c r="AH740" s="328">
        <f>AC740*AE740*V740/AF740 / AI850</f>
        <v>0</v>
      </c>
      <c r="AJ740" s="73"/>
      <c r="AK740" s="65"/>
    </row>
    <row r="741" spans="1:37" s="30" customFormat="1" ht="12" customHeight="1" x14ac:dyDescent="0.2">
      <c r="B741" s="120"/>
      <c r="C741" s="120" t="s">
        <v>1370</v>
      </c>
      <c r="D741" s="120" t="str">
        <f>_xll.BDP(C741,$D$11)</f>
        <v>JPY</v>
      </c>
      <c r="E741" s="120" t="str">
        <f>_xll.BDP(C741,$E$11)</f>
        <v>JPN 10Y BOND(OSE) Sep18</v>
      </c>
      <c r="F741" s="121">
        <f>_xll.BDP(C741,$F$11)</f>
        <v>150.25</v>
      </c>
      <c r="G741" s="121">
        <f>_xll.BDP(C741,$G$11)</f>
        <v>150.28</v>
      </c>
      <c r="H741" s="122">
        <f t="shared" si="322"/>
        <v>3.0000000000001137E-2</v>
      </c>
      <c r="I741" s="123">
        <f t="shared" si="323"/>
        <v>1.996672212978445E-2</v>
      </c>
      <c r="J741" s="124">
        <v>0</v>
      </c>
      <c r="K741" s="120" t="str">
        <f>CONCATENATE(D850,D741, " Curncy")</f>
        <v>EURJPY Curncy</v>
      </c>
      <c r="L741" s="120">
        <f>IF(D741 = D850,1,_xll.BDP(K741,$L$11))</f>
        <v>1</v>
      </c>
      <c r="M741" s="288">
        <f>IF(D741 = D850,1,_xll.BDP(K741,$M$11)*L741)</f>
        <v>128.88</v>
      </c>
      <c r="N741" s="126">
        <f t="shared" si="324"/>
        <v>0</v>
      </c>
      <c r="O741" s="127">
        <f>N741 / AA773</f>
        <v>0</v>
      </c>
      <c r="P741" s="301">
        <f>N741 / AA850</f>
        <v>0</v>
      </c>
      <c r="Q741" s="128">
        <f t="shared" si="325"/>
        <v>0</v>
      </c>
      <c r="R741" s="129">
        <f>Q741 / AA773*100</f>
        <v>0</v>
      </c>
      <c r="S741" s="312">
        <f>Q741 / AA850*100</f>
        <v>0</v>
      </c>
      <c r="T741" s="129">
        <f t="shared" si="326"/>
        <v>0</v>
      </c>
      <c r="U741" s="312">
        <f t="shared" si="327"/>
        <v>0</v>
      </c>
      <c r="V741" s="120">
        <f t="shared" si="328"/>
        <v>1</v>
      </c>
      <c r="W741" s="120">
        <v>3</v>
      </c>
      <c r="X741" s="120">
        <v>1</v>
      </c>
      <c r="Y741" s="127">
        <f t="shared" si="329"/>
        <v>0</v>
      </c>
      <c r="Z741" s="127">
        <f t="shared" si="330"/>
        <v>0</v>
      </c>
      <c r="AA741" s="74"/>
      <c r="AB741" s="130">
        <f>_xll.BDH(C741,$AB$11,$D$1,$D$1)</f>
        <v>150.38</v>
      </c>
      <c r="AC741" s="130">
        <f t="shared" si="331"/>
        <v>-0.12999999999999545</v>
      </c>
      <c r="AD741" s="177">
        <f t="shared" si="332"/>
        <v>-8.6447665913017321E-2</v>
      </c>
      <c r="AE741" s="132">
        <v>0</v>
      </c>
      <c r="AF741" s="133">
        <f>IF(D741 = D850,1,_xll.BDP(K741,$AF$11)*L741)</f>
        <v>128.84</v>
      </c>
      <c r="AG741" s="134">
        <f>AC741*AE741*V741/AF741 / AI773</f>
        <v>0</v>
      </c>
      <c r="AH741" s="328">
        <f>AC741*AE741*V741/AF741 / AI850</f>
        <v>0</v>
      </c>
      <c r="AI741" s="75"/>
      <c r="AJ741" s="73"/>
      <c r="AK741" s="65"/>
    </row>
    <row r="742" spans="1:37" s="30" customFormat="1" ht="12" customHeight="1" x14ac:dyDescent="0.2">
      <c r="B742" s="120"/>
      <c r="C742" s="120" t="s">
        <v>1371</v>
      </c>
      <c r="D742" s="120" t="str">
        <f>_xll.BDP(C742,$D$11)</f>
        <v>EUR</v>
      </c>
      <c r="E742" s="120" t="str">
        <f>_xll.BDP(C742,$E$11)</f>
        <v>EURO-BUND FUTURE  Sep18</v>
      </c>
      <c r="F742" s="121">
        <f>_xll.BDP(C742,$F$11)</f>
        <v>163.27000000000001</v>
      </c>
      <c r="G742" s="121">
        <f>_xll.BDP(C742,$G$11)</f>
        <v>163.25</v>
      </c>
      <c r="H742" s="122">
        <f t="shared" si="322"/>
        <v>-2.0000000000010232E-2</v>
      </c>
      <c r="I742" s="123">
        <f t="shared" si="323"/>
        <v>-1.2249647822631365E-2</v>
      </c>
      <c r="J742" s="124">
        <v>0</v>
      </c>
      <c r="K742" s="120" t="str">
        <f>CONCATENATE(D850,D742, " Curncy")</f>
        <v>EUREUR Curncy</v>
      </c>
      <c r="L742" s="120">
        <f>IF(D742 = D850,1,_xll.BDP(K742,$L$11))</f>
        <v>1</v>
      </c>
      <c r="M742" s="288">
        <f>IF(D742 = D850,1,_xll.BDP(K742,$M$11)*L742)</f>
        <v>1</v>
      </c>
      <c r="N742" s="126">
        <f t="shared" si="324"/>
        <v>0</v>
      </c>
      <c r="O742" s="127">
        <f>N742 / AA773</f>
        <v>0</v>
      </c>
      <c r="P742" s="301">
        <f>N742 / AA850</f>
        <v>0</v>
      </c>
      <c r="Q742" s="128">
        <f t="shared" si="325"/>
        <v>0</v>
      </c>
      <c r="R742" s="129">
        <f>Q742 / AA773*100</f>
        <v>0</v>
      </c>
      <c r="S742" s="312">
        <f>Q742 / AA850*100</f>
        <v>0</v>
      </c>
      <c r="T742" s="129">
        <f t="shared" si="326"/>
        <v>0</v>
      </c>
      <c r="U742" s="312">
        <f t="shared" si="327"/>
        <v>0</v>
      </c>
      <c r="V742" s="120">
        <f t="shared" si="328"/>
        <v>1</v>
      </c>
      <c r="W742" s="120">
        <v>3</v>
      </c>
      <c r="X742" s="120">
        <v>1</v>
      </c>
      <c r="Y742" s="127">
        <f t="shared" si="329"/>
        <v>0</v>
      </c>
      <c r="Z742" s="127">
        <f t="shared" si="330"/>
        <v>0</v>
      </c>
      <c r="AA742" s="74"/>
      <c r="AB742" s="130">
        <f>_xll.BDH(C742,$AB$11,$D$1,$D$1)</f>
        <v>163.36000000000001</v>
      </c>
      <c r="AC742" s="130">
        <f t="shared" si="331"/>
        <v>-9.0000000000003411E-2</v>
      </c>
      <c r="AD742" s="177">
        <f t="shared" si="332"/>
        <v>-5.509304603330277E-2</v>
      </c>
      <c r="AE742" s="132">
        <v>0</v>
      </c>
      <c r="AF742" s="133">
        <f>IF(D742 = D850,1,_xll.BDP(K742,$AF$11)*L742)</f>
        <v>1</v>
      </c>
      <c r="AG742" s="134">
        <f>AC742*AE742*V742/AF742 / AI773</f>
        <v>0</v>
      </c>
      <c r="AH742" s="328">
        <f>AC742*AE742*V742/AF742 / AI850</f>
        <v>0</v>
      </c>
      <c r="AI742" s="75"/>
      <c r="AJ742" s="73"/>
      <c r="AK742" s="65"/>
    </row>
    <row r="743" spans="1:37" s="30" customFormat="1" ht="12" customHeight="1" x14ac:dyDescent="0.2">
      <c r="B743" s="120"/>
      <c r="C743" s="120" t="s">
        <v>1372</v>
      </c>
      <c r="D743" s="120" t="str">
        <f>_xll.BDP(C743,$D$11)</f>
        <v>EUR</v>
      </c>
      <c r="E743" s="120" t="str">
        <f>_xll.BDP(C743,$E$11)</f>
        <v>Euro-BTP Future   Sep18</v>
      </c>
      <c r="F743" s="121">
        <f>_xll.BDP(C743,$F$11)</f>
        <v>122.66</v>
      </c>
      <c r="G743" s="121">
        <f>_xll.BDP(C743,$G$11)</f>
        <v>123.18</v>
      </c>
      <c r="H743" s="122">
        <f t="shared" si="322"/>
        <v>0.52000000000001023</v>
      </c>
      <c r="I743" s="123">
        <f t="shared" si="323"/>
        <v>0.42393608348280637</v>
      </c>
      <c r="J743" s="124">
        <v>0</v>
      </c>
      <c r="K743" s="120" t="str">
        <f>CONCATENATE(D850,D743, " Curncy")</f>
        <v>EUREUR Curncy</v>
      </c>
      <c r="L743" s="120">
        <f>IF(D743 = D850,1,_xll.BDP(K743,$L$11))</f>
        <v>1</v>
      </c>
      <c r="M743" s="288">
        <f>IF(D743 = D850,1,_xll.BDP(K743,$M$11)*L743)</f>
        <v>1</v>
      </c>
      <c r="N743" s="126">
        <f t="shared" si="324"/>
        <v>0</v>
      </c>
      <c r="O743" s="127">
        <f>N743 / AA773</f>
        <v>0</v>
      </c>
      <c r="P743" s="301">
        <f>N743 / AA850</f>
        <v>0</v>
      </c>
      <c r="Q743" s="128">
        <f t="shared" si="325"/>
        <v>0</v>
      </c>
      <c r="R743" s="129">
        <f>Q743 / AA773*100</f>
        <v>0</v>
      </c>
      <c r="S743" s="312">
        <f>Q743 / AA850*100</f>
        <v>0</v>
      </c>
      <c r="T743" s="129">
        <f t="shared" si="326"/>
        <v>0</v>
      </c>
      <c r="U743" s="312">
        <f t="shared" si="327"/>
        <v>0</v>
      </c>
      <c r="V743" s="120">
        <f t="shared" si="328"/>
        <v>1</v>
      </c>
      <c r="W743" s="120">
        <v>3</v>
      </c>
      <c r="X743" s="120">
        <v>1</v>
      </c>
      <c r="Y743" s="127">
        <f t="shared" si="329"/>
        <v>0</v>
      </c>
      <c r="Z743" s="127">
        <f t="shared" si="330"/>
        <v>0</v>
      </c>
      <c r="AA743" s="74"/>
      <c r="AB743" s="130">
        <f>_xll.BDH(C743,$AB$11,$D$1,$D$1)</f>
        <v>123.48</v>
      </c>
      <c r="AC743" s="130">
        <f t="shared" si="331"/>
        <v>-0.82000000000000739</v>
      </c>
      <c r="AD743" s="177">
        <f t="shared" si="332"/>
        <v>-0.66407515387107818</v>
      </c>
      <c r="AE743" s="132">
        <v>0</v>
      </c>
      <c r="AF743" s="133">
        <f>IF(D743 = D850,1,_xll.BDP(K743,$AF$11)*L743)</f>
        <v>1</v>
      </c>
      <c r="AG743" s="134">
        <f>AC743*AE743*V743/AF743 / AI773</f>
        <v>0</v>
      </c>
      <c r="AH743" s="328">
        <f>AC743*AE743*V743/AF743 / AI850</f>
        <v>0</v>
      </c>
      <c r="AI743" s="75"/>
      <c r="AJ743" s="73"/>
      <c r="AK743" s="65"/>
    </row>
    <row r="744" spans="1:37" s="30" customFormat="1" ht="12" customHeight="1" x14ac:dyDescent="0.2">
      <c r="B744" s="120"/>
      <c r="C744" s="120" t="s">
        <v>1373</v>
      </c>
      <c r="D744" s="120" t="str">
        <f>_xll.BDP(C744,$D$11)</f>
        <v>USD</v>
      </c>
      <c r="E744" s="120" t="str">
        <f>_xll.BDP(C744,$E$11)</f>
        <v>US 10YR NOTE (CBT)Dec18</v>
      </c>
      <c r="F744" s="121">
        <f>_xll.BDP(C744,$F$11)</f>
        <v>120.265625</v>
      </c>
      <c r="G744" s="121">
        <f>_xll.BDP(C744,$G$11)</f>
        <v>120.234375</v>
      </c>
      <c r="H744" s="122">
        <f t="shared" si="322"/>
        <v>-3.125E-2</v>
      </c>
      <c r="I744" s="123">
        <f t="shared" si="323"/>
        <v>-2.5984149668702092E-2</v>
      </c>
      <c r="J744" s="124">
        <v>0</v>
      </c>
      <c r="K744" s="120" t="str">
        <f>CONCATENATE(D850,D744, " Curncy")</f>
        <v>EURUSD Curncy</v>
      </c>
      <c r="L744" s="120">
        <f>IF(D744 = D850,1,_xll.BDP(K744,$L$11))</f>
        <v>1</v>
      </c>
      <c r="M744" s="288">
        <f>IF(D744 = D850,1,_xll.BDP(K744,$M$11)*L744)</f>
        <v>1.1605000000000001</v>
      </c>
      <c r="N744" s="126">
        <f t="shared" si="324"/>
        <v>0</v>
      </c>
      <c r="O744" s="127">
        <f>N744 / AA773</f>
        <v>0</v>
      </c>
      <c r="P744" s="301">
        <f>N744 / AA850</f>
        <v>0</v>
      </c>
      <c r="Q744" s="128">
        <f t="shared" si="325"/>
        <v>0</v>
      </c>
      <c r="R744" s="129">
        <f>Q744 / AA773*100</f>
        <v>0</v>
      </c>
      <c r="S744" s="312">
        <f>Q744 / AA850*100</f>
        <v>0</v>
      </c>
      <c r="T744" s="129">
        <f t="shared" si="326"/>
        <v>0</v>
      </c>
      <c r="U744" s="312">
        <f t="shared" si="327"/>
        <v>0</v>
      </c>
      <c r="V744" s="120">
        <f t="shared" si="328"/>
        <v>1</v>
      </c>
      <c r="W744" s="120">
        <v>3</v>
      </c>
      <c r="X744" s="120">
        <v>1</v>
      </c>
      <c r="Y744" s="127">
        <f t="shared" si="329"/>
        <v>0</v>
      </c>
      <c r="Z744" s="127">
        <f t="shared" si="330"/>
        <v>0</v>
      </c>
      <c r="AA744" s="74"/>
      <c r="AB744" s="130">
        <f>_xll.BDH(C744,$AB$11,$D$1,$D$1)</f>
        <v>120.09375</v>
      </c>
      <c r="AC744" s="130">
        <f t="shared" si="331"/>
        <v>0.171875</v>
      </c>
      <c r="AD744" s="177">
        <f t="shared" si="332"/>
        <v>0.14311735623211033</v>
      </c>
      <c r="AE744" s="132">
        <v>0</v>
      </c>
      <c r="AF744" s="133">
        <f>IF(D744 = D850,1,_xll.BDP(K744,$AF$11)*L744)</f>
        <v>1.1601999999999999</v>
      </c>
      <c r="AG744" s="134">
        <f>AC744*AE744*V744/AF744 / AI773</f>
        <v>0</v>
      </c>
      <c r="AH744" s="328">
        <f>AC744*AE744*V744/AF744 / AI850</f>
        <v>0</v>
      </c>
      <c r="AI744" s="75"/>
      <c r="AJ744" s="73"/>
      <c r="AK744" s="65"/>
    </row>
    <row r="745" spans="1:37" s="30" customFormat="1" ht="12" customHeight="1" x14ac:dyDescent="0.2">
      <c r="B745" s="120"/>
      <c r="C745" s="120" t="s">
        <v>1374</v>
      </c>
      <c r="D745" s="120" t="str">
        <f>_xll.BDP(C745,$D$11)</f>
        <v>EUR</v>
      </c>
      <c r="E745" s="120" t="str">
        <f>_xll.BDP(C745,$E$11)</f>
        <v>Short Euro-BTP Fu Sep18</v>
      </c>
      <c r="F745" s="121">
        <f>_xll.BDP(C745,$F$11)</f>
        <v>109.28</v>
      </c>
      <c r="G745" s="121">
        <f>_xll.BDP(C745,$G$11)</f>
        <v>109.39</v>
      </c>
      <c r="H745" s="122">
        <f t="shared" si="322"/>
        <v>0.10999999999999943</v>
      </c>
      <c r="I745" s="123">
        <f t="shared" si="323"/>
        <v>0.10065885797950168</v>
      </c>
      <c r="J745" s="124">
        <v>0</v>
      </c>
      <c r="K745" s="120" t="str">
        <f>CONCATENATE(D850,D745, " Curncy")</f>
        <v>EUREUR Curncy</v>
      </c>
      <c r="L745" s="120">
        <f>IF(D745 = D850,1,_xll.BDP(K745,$L$11))</f>
        <v>1</v>
      </c>
      <c r="M745" s="288">
        <f>IF(D745 = D850,1,_xll.BDP(K745,$M$11)*L745)</f>
        <v>1</v>
      </c>
      <c r="N745" s="126">
        <f t="shared" si="324"/>
        <v>0</v>
      </c>
      <c r="O745" s="127">
        <f>N745 / AA773</f>
        <v>0</v>
      </c>
      <c r="P745" s="301">
        <f>N745 / AA850</f>
        <v>0</v>
      </c>
      <c r="Q745" s="128">
        <f t="shared" si="325"/>
        <v>0</v>
      </c>
      <c r="R745" s="129">
        <f>Q745 / AA773*100</f>
        <v>0</v>
      </c>
      <c r="S745" s="312">
        <f>Q745 / AA850*100</f>
        <v>0</v>
      </c>
      <c r="T745" s="129">
        <f t="shared" si="326"/>
        <v>0</v>
      </c>
      <c r="U745" s="312">
        <f t="shared" si="327"/>
        <v>0</v>
      </c>
      <c r="V745" s="120">
        <f t="shared" si="328"/>
        <v>1</v>
      </c>
      <c r="W745" s="120">
        <v>3</v>
      </c>
      <c r="X745" s="120">
        <v>1</v>
      </c>
      <c r="Y745" s="127">
        <f t="shared" si="329"/>
        <v>0</v>
      </c>
      <c r="Z745" s="127">
        <f t="shared" si="330"/>
        <v>0</v>
      </c>
      <c r="AA745" s="74"/>
      <c r="AB745" s="130">
        <f>_xll.BDH(C745,$AB$11,$D$1,$D$1)</f>
        <v>109.51</v>
      </c>
      <c r="AC745" s="130">
        <f t="shared" si="331"/>
        <v>-0.23000000000000398</v>
      </c>
      <c r="AD745" s="177">
        <f t="shared" si="332"/>
        <v>-0.21002648159985754</v>
      </c>
      <c r="AE745" s="132">
        <v>0</v>
      </c>
      <c r="AF745" s="133">
        <f>IF(D745 = D850,1,_xll.BDP(K745,$AF$11)*L745)</f>
        <v>1</v>
      </c>
      <c r="AG745" s="134">
        <f>AC745*AE745*V745/AF745 / AI773</f>
        <v>0</v>
      </c>
      <c r="AH745" s="328">
        <f>AC745*AE745*V745/AF745 / AI850</f>
        <v>0</v>
      </c>
      <c r="AI745" s="75"/>
      <c r="AJ745" s="73"/>
      <c r="AK745" s="65"/>
    </row>
    <row r="746" spans="1:37" s="30" customFormat="1" ht="12" customHeight="1" x14ac:dyDescent="0.2">
      <c r="B746" s="120"/>
      <c r="C746" s="120" t="s">
        <v>1375</v>
      </c>
      <c r="D746" s="120" t="str">
        <f>_xll.BDP(C746,$D$11)</f>
        <v>USD</v>
      </c>
      <c r="E746" s="120" t="str">
        <f>_xll.BDP(C746,$E$11)</f>
        <v>US LONG BOND(CBT) Dec18</v>
      </c>
      <c r="F746" s="121">
        <f>_xll.BDP(C746,$F$11)</f>
        <v>144.21875</v>
      </c>
      <c r="G746" s="121">
        <f>_xll.BDP(C746,$G$11)</f>
        <v>144.0625</v>
      </c>
      <c r="H746" s="122">
        <f t="shared" si="322"/>
        <v>-0.15625</v>
      </c>
      <c r="I746" s="123">
        <f t="shared" si="323"/>
        <v>-0.10834236186348861</v>
      </c>
      <c r="J746" s="124">
        <v>0</v>
      </c>
      <c r="K746" s="120" t="str">
        <f>CONCATENATE(D850,D746, " Curncy")</f>
        <v>EURUSD Curncy</v>
      </c>
      <c r="L746" s="120">
        <f>IF(D746 = D850,1,_xll.BDP(K746,$L$11))</f>
        <v>1</v>
      </c>
      <c r="M746" s="288">
        <f>IF(D746 = D850,1,_xll.BDP(K746,$M$11)*L746)</f>
        <v>1.1605000000000001</v>
      </c>
      <c r="N746" s="126">
        <f t="shared" si="324"/>
        <v>0</v>
      </c>
      <c r="O746" s="127">
        <f>N746 / AA773</f>
        <v>0</v>
      </c>
      <c r="P746" s="301">
        <f>N746 / AA850</f>
        <v>0</v>
      </c>
      <c r="Q746" s="128">
        <f t="shared" si="325"/>
        <v>0</v>
      </c>
      <c r="R746" s="129">
        <f>Q746 / AA773*100</f>
        <v>0</v>
      </c>
      <c r="S746" s="312">
        <f>Q746 / AA850*100</f>
        <v>0</v>
      </c>
      <c r="T746" s="129">
        <f t="shared" si="326"/>
        <v>0</v>
      </c>
      <c r="U746" s="312">
        <f t="shared" si="327"/>
        <v>0</v>
      </c>
      <c r="V746" s="120">
        <f t="shared" si="328"/>
        <v>1</v>
      </c>
      <c r="W746" s="120">
        <v>3</v>
      </c>
      <c r="X746" s="120">
        <v>1</v>
      </c>
      <c r="Y746" s="127">
        <f t="shared" si="329"/>
        <v>0</v>
      </c>
      <c r="Z746" s="127">
        <f t="shared" si="330"/>
        <v>0</v>
      </c>
      <c r="AA746" s="74"/>
      <c r="AB746" s="130">
        <f>_xll.BDH(C746,$AB$11,$D$1,$D$1)</f>
        <v>143.53125</v>
      </c>
      <c r="AC746" s="130">
        <f t="shared" si="331"/>
        <v>0.6875</v>
      </c>
      <c r="AD746" s="177">
        <f t="shared" si="332"/>
        <v>0.47898976703679508</v>
      </c>
      <c r="AE746" s="132">
        <v>0</v>
      </c>
      <c r="AF746" s="133">
        <f>IF(D746 = D850,1,_xll.BDP(K746,$AF$11)*L746)</f>
        <v>1.1601999999999999</v>
      </c>
      <c r="AG746" s="134">
        <f>AC746*AE746*V746/AF746 / AI773</f>
        <v>0</v>
      </c>
      <c r="AH746" s="328">
        <f>AC746*AE746*V746/AF746 / AI850</f>
        <v>0</v>
      </c>
      <c r="AI746" s="75"/>
      <c r="AJ746" s="73"/>
      <c r="AK746" s="65"/>
    </row>
    <row r="747" spans="1:37" s="30" customFormat="1" ht="12" customHeight="1" x14ac:dyDescent="0.2">
      <c r="B747" s="120"/>
      <c r="C747" s="120" t="s">
        <v>1376</v>
      </c>
      <c r="D747" s="120" t="str">
        <f>_xll.BDP(C747,$D$11)</f>
        <v>USD</v>
      </c>
      <c r="E747" s="120" t="str">
        <f>_xll.BDP(C747,$E$11)</f>
        <v>GOLD 100 OZ FUTR  Dec18</v>
      </c>
      <c r="F747" s="121">
        <f>_xll.BDP(C747,$F$11)</f>
        <v>1206.7</v>
      </c>
      <c r="G747" s="121">
        <f>_xll.BDP(C747,$G$11)</f>
        <v>1206.3</v>
      </c>
      <c r="H747" s="122">
        <f t="shared" si="322"/>
        <v>-0.40000000000009095</v>
      </c>
      <c r="I747" s="123">
        <f t="shared" si="323"/>
        <v>-3.3148255573058005E-2</v>
      </c>
      <c r="J747" s="124">
        <v>0</v>
      </c>
      <c r="K747" s="120" t="str">
        <f>CONCATENATE(D850,D747, " Curncy")</f>
        <v>EURUSD Curncy</v>
      </c>
      <c r="L747" s="120">
        <f>IF(D747 = D850,1,_xll.BDP(K747,$L$11))</f>
        <v>1</v>
      </c>
      <c r="M747" s="288">
        <f>IF(D747 = D850,1,_xll.BDP(K747,$M$11)*L747)</f>
        <v>1.1605000000000001</v>
      </c>
      <c r="N747" s="126">
        <f t="shared" si="324"/>
        <v>0</v>
      </c>
      <c r="O747" s="127">
        <f>N747 / AA773</f>
        <v>0</v>
      </c>
      <c r="P747" s="301">
        <f>N747 / AA850</f>
        <v>0</v>
      </c>
      <c r="Q747" s="128">
        <f t="shared" si="325"/>
        <v>0</v>
      </c>
      <c r="R747" s="129">
        <f>Q747 / AA773*100</f>
        <v>0</v>
      </c>
      <c r="S747" s="312">
        <f>Q747 / AA850*100</f>
        <v>0</v>
      </c>
      <c r="T747" s="129">
        <f t="shared" si="326"/>
        <v>0</v>
      </c>
      <c r="U747" s="312">
        <f t="shared" si="327"/>
        <v>0</v>
      </c>
      <c r="V747" s="120">
        <f t="shared" si="328"/>
        <v>1</v>
      </c>
      <c r="W747" s="120">
        <v>3</v>
      </c>
      <c r="X747" s="120">
        <v>1</v>
      </c>
      <c r="Y747" s="127">
        <f t="shared" si="329"/>
        <v>0</v>
      </c>
      <c r="Z747" s="127">
        <f t="shared" si="330"/>
        <v>0</v>
      </c>
      <c r="AA747" s="74"/>
      <c r="AB747" s="130">
        <f>_xll.BDH(C747,$AB$11,$D$1,$D$1)</f>
        <v>1198.9000000000001</v>
      </c>
      <c r="AC747" s="130">
        <f t="shared" si="331"/>
        <v>7.7999999999999545</v>
      </c>
      <c r="AD747" s="177">
        <f t="shared" si="332"/>
        <v>0.65059638001500986</v>
      </c>
      <c r="AE747" s="132">
        <v>0</v>
      </c>
      <c r="AF747" s="133">
        <f>IF(D747 = D850,1,_xll.BDP(K747,$AF$11)*L747)</f>
        <v>1.1601999999999999</v>
      </c>
      <c r="AG747" s="134">
        <f>AC747*AE747*V747/AF747 / AI773</f>
        <v>0</v>
      </c>
      <c r="AH747" s="328">
        <f>AC747*AE747*V747/AF747 / AI850</f>
        <v>0</v>
      </c>
      <c r="AI747" s="75"/>
      <c r="AJ747" s="73"/>
      <c r="AK747" s="65"/>
    </row>
    <row r="748" spans="1:37" s="30" customFormat="1" ht="12" customHeight="1" x14ac:dyDescent="0.2">
      <c r="B748" s="120"/>
      <c r="C748" s="120" t="s">
        <v>1377</v>
      </c>
      <c r="D748" s="120" t="str">
        <f>_xll.BDP(C748,$D$11)</f>
        <v>USD</v>
      </c>
      <c r="E748" s="120" t="str">
        <f>_xll.BDP(C748,$E$11)</f>
        <v>SILVER FUTURE     Dec18</v>
      </c>
      <c r="F748" s="121">
        <f>_xll.BDP(C748,$F$11)</f>
        <v>14.557</v>
      </c>
      <c r="G748" s="121">
        <f>_xll.BDP(C748,$G$11)</f>
        <v>14.55</v>
      </c>
      <c r="H748" s="122">
        <f t="shared" si="322"/>
        <v>-6.9999999999996732E-3</v>
      </c>
      <c r="I748" s="123">
        <f t="shared" si="323"/>
        <v>-4.8086831077829725E-2</v>
      </c>
      <c r="J748" s="124">
        <v>0</v>
      </c>
      <c r="K748" s="120" t="str">
        <f>CONCATENATE(D850,D748, " Curncy")</f>
        <v>EURUSD Curncy</v>
      </c>
      <c r="L748" s="120">
        <f>IF(D748 = D850,1,_xll.BDP(K748,$L$11))</f>
        <v>1</v>
      </c>
      <c r="M748" s="288">
        <f>IF(D748 = D850,1,_xll.BDP(K748,$M$11)*L748)</f>
        <v>1.1605000000000001</v>
      </c>
      <c r="N748" s="126">
        <f t="shared" si="324"/>
        <v>0</v>
      </c>
      <c r="O748" s="127">
        <f>N748 / AA773</f>
        <v>0</v>
      </c>
      <c r="P748" s="301">
        <f>N748 / AA850</f>
        <v>0</v>
      </c>
      <c r="Q748" s="128">
        <f t="shared" si="325"/>
        <v>0</v>
      </c>
      <c r="R748" s="129">
        <f>Q748 / AA773*100</f>
        <v>0</v>
      </c>
      <c r="S748" s="312">
        <f>Q748 / AA850*100</f>
        <v>0</v>
      </c>
      <c r="T748" s="129">
        <f t="shared" si="326"/>
        <v>0</v>
      </c>
      <c r="U748" s="312">
        <f t="shared" si="327"/>
        <v>0</v>
      </c>
      <c r="V748" s="120">
        <f t="shared" si="328"/>
        <v>1</v>
      </c>
      <c r="W748" s="120">
        <v>3</v>
      </c>
      <c r="X748" s="120">
        <v>1</v>
      </c>
      <c r="Y748" s="127">
        <f t="shared" si="329"/>
        <v>0</v>
      </c>
      <c r="Z748" s="127">
        <f t="shared" si="330"/>
        <v>0</v>
      </c>
      <c r="AA748" s="74"/>
      <c r="AB748" s="130">
        <f>_xll.BDH(C748,$AB$11,$D$1,$D$1)</f>
        <v>15.079000000000001</v>
      </c>
      <c r="AC748" s="130">
        <f t="shared" si="331"/>
        <v>-0.52200000000000024</v>
      </c>
      <c r="AD748" s="177">
        <f t="shared" si="332"/>
        <v>-3.461768021752107</v>
      </c>
      <c r="AE748" s="132">
        <v>0</v>
      </c>
      <c r="AF748" s="133">
        <f>IF(D748 = D850,1,_xll.BDP(K748,$AF$11)*L748)</f>
        <v>1.1601999999999999</v>
      </c>
      <c r="AG748" s="134">
        <f>AC748*AE748*V748/AF748 / AI773</f>
        <v>0</v>
      </c>
      <c r="AH748" s="328">
        <f>AC748*AE748*V748/AF748 / AI850</f>
        <v>0</v>
      </c>
      <c r="AI748" s="75"/>
      <c r="AJ748" s="73"/>
      <c r="AK748" s="65"/>
    </row>
    <row r="749" spans="1:37" s="30" customFormat="1" ht="12" customHeight="1" x14ac:dyDescent="0.2">
      <c r="B749" s="120"/>
      <c r="C749" s="120" t="s">
        <v>1378</v>
      </c>
      <c r="D749" s="120" t="str">
        <f>_xll.BDP(C749,$D$11)</f>
        <v>USD</v>
      </c>
      <c r="E749" s="120" t="str">
        <f>_xll.BDP(C749,$E$11)</f>
        <v>PLATINUM FUTURE   Oct18</v>
      </c>
      <c r="F749" s="121">
        <f>_xll.BDP(C749,$F$11)</f>
        <v>787.1</v>
      </c>
      <c r="G749" s="121">
        <f>_xll.BDP(C749,$G$11)</f>
        <v>786.2</v>
      </c>
      <c r="H749" s="122">
        <f t="shared" si="322"/>
        <v>-0.89999999999997726</v>
      </c>
      <c r="I749" s="123">
        <f t="shared" si="323"/>
        <v>-0.11434379367297387</v>
      </c>
      <c r="J749" s="124">
        <v>0</v>
      </c>
      <c r="K749" s="120" t="str">
        <f>CONCATENATE(D850,D749, " Curncy")</f>
        <v>EURUSD Curncy</v>
      </c>
      <c r="L749" s="120">
        <f>IF(D749 = D850,1,_xll.BDP(K749,$L$11))</f>
        <v>1</v>
      </c>
      <c r="M749" s="288">
        <f>IF(D749 = D850,1,_xll.BDP(K749,$M$11)*L749)</f>
        <v>1.1605000000000001</v>
      </c>
      <c r="N749" s="126">
        <f t="shared" si="324"/>
        <v>0</v>
      </c>
      <c r="O749" s="127">
        <f>N749 / AA773</f>
        <v>0</v>
      </c>
      <c r="P749" s="301">
        <f>N749 / AA850</f>
        <v>0</v>
      </c>
      <c r="Q749" s="128">
        <f t="shared" si="325"/>
        <v>0</v>
      </c>
      <c r="R749" s="129">
        <f>Q749 / AA773*100</f>
        <v>0</v>
      </c>
      <c r="S749" s="312">
        <f>Q749 / AA850*100</f>
        <v>0</v>
      </c>
      <c r="T749" s="129">
        <f t="shared" si="326"/>
        <v>0</v>
      </c>
      <c r="U749" s="312">
        <f t="shared" si="327"/>
        <v>0</v>
      </c>
      <c r="V749" s="120">
        <f t="shared" si="328"/>
        <v>1</v>
      </c>
      <c r="W749" s="120">
        <v>3</v>
      </c>
      <c r="X749" s="120">
        <v>1</v>
      </c>
      <c r="Y749" s="127">
        <f t="shared" si="329"/>
        <v>0</v>
      </c>
      <c r="Z749" s="127">
        <f t="shared" si="330"/>
        <v>0</v>
      </c>
      <c r="AA749" s="74"/>
      <c r="AB749" s="130">
        <f>_xll.BDH(C749,$AB$11,$D$1,$D$1)</f>
        <v>799.5</v>
      </c>
      <c r="AC749" s="130">
        <f t="shared" si="331"/>
        <v>-12.399999999999977</v>
      </c>
      <c r="AD749" s="177">
        <f t="shared" si="332"/>
        <v>-1.5509693558474018</v>
      </c>
      <c r="AE749" s="132">
        <v>0</v>
      </c>
      <c r="AF749" s="133">
        <f>IF(D749 = D850,1,_xll.BDP(K749,$AF$11)*L749)</f>
        <v>1.1601999999999999</v>
      </c>
      <c r="AG749" s="134">
        <f>AC749*AE749*V749/AF749 / AI773</f>
        <v>0</v>
      </c>
      <c r="AH749" s="328">
        <f>AC749*AE749*V749/AF749 / AI850</f>
        <v>0</v>
      </c>
      <c r="AI749" s="75"/>
      <c r="AJ749" s="73"/>
      <c r="AK749" s="65"/>
    </row>
    <row r="750" spans="1:37" s="30" customFormat="1" ht="12" customHeight="1" x14ac:dyDescent="0.2">
      <c r="B750" s="120"/>
      <c r="C750" s="120" t="s">
        <v>1379</v>
      </c>
      <c r="D750" s="120" t="str">
        <f>_xll.BDP(C750,$D$11)</f>
        <v>USD</v>
      </c>
      <c r="E750" s="120" t="str">
        <f>_xll.BDP(C750,$E$11)</f>
        <v>WHEAT FUTURE(CBT) Dec18</v>
      </c>
      <c r="F750" s="121">
        <f>_xll.BDP(C750,$F$11)</f>
        <v>545.5</v>
      </c>
      <c r="G750" s="121">
        <f>_xll.BDP(C750,$G$11)</f>
        <v>545.5</v>
      </c>
      <c r="H750" s="122">
        <f t="shared" si="322"/>
        <v>0</v>
      </c>
      <c r="I750" s="123">
        <f t="shared" si="323"/>
        <v>0</v>
      </c>
      <c r="J750" s="124">
        <v>0</v>
      </c>
      <c r="K750" s="120" t="str">
        <f>CONCATENATE(D850,D750, " Curncy")</f>
        <v>EURUSD Curncy</v>
      </c>
      <c r="L750" s="120">
        <f>IF(D750 = D850,1,_xll.BDP(K750,$L$11))</f>
        <v>1</v>
      </c>
      <c r="M750" s="288">
        <f>IF(D750 = D850,1,_xll.BDP(K750,$M$11)*L750)</f>
        <v>1.1605000000000001</v>
      </c>
      <c r="N750" s="126">
        <f t="shared" si="324"/>
        <v>0</v>
      </c>
      <c r="O750" s="127">
        <f>N750 / AA773</f>
        <v>0</v>
      </c>
      <c r="P750" s="301">
        <f>N750 / AA850</f>
        <v>0</v>
      </c>
      <c r="Q750" s="128">
        <f t="shared" si="325"/>
        <v>0</v>
      </c>
      <c r="R750" s="129">
        <f>Q750 / AA773*100</f>
        <v>0</v>
      </c>
      <c r="S750" s="312">
        <f>Q750 / AA850*100</f>
        <v>0</v>
      </c>
      <c r="T750" s="129">
        <f t="shared" si="326"/>
        <v>0</v>
      </c>
      <c r="U750" s="312">
        <f t="shared" si="327"/>
        <v>0</v>
      </c>
      <c r="V750" s="120">
        <f t="shared" si="328"/>
        <v>1</v>
      </c>
      <c r="W750" s="120">
        <v>3</v>
      </c>
      <c r="X750" s="120">
        <v>1</v>
      </c>
      <c r="Y750" s="127">
        <f t="shared" si="329"/>
        <v>0</v>
      </c>
      <c r="Z750" s="127">
        <f t="shared" si="330"/>
        <v>0</v>
      </c>
      <c r="AA750" s="74"/>
      <c r="AB750" s="130">
        <f>_xll.BDH(C750,$AB$11,$D$1,$D$1)</f>
        <v>553.5</v>
      </c>
      <c r="AC750" s="130">
        <f t="shared" si="331"/>
        <v>-8</v>
      </c>
      <c r="AD750" s="177">
        <f t="shared" si="332"/>
        <v>-1.4453477868112015</v>
      </c>
      <c r="AE750" s="132">
        <v>0</v>
      </c>
      <c r="AF750" s="133">
        <f>IF(D750 = D850,1,_xll.BDP(K750,$AF$11)*L750)</f>
        <v>1.1601999999999999</v>
      </c>
      <c r="AG750" s="134">
        <f>AC750*AE750*V750/AF750 / AI773</f>
        <v>0</v>
      </c>
      <c r="AH750" s="328">
        <f>AC750*AE750*V750/AF750 / AI850</f>
        <v>0</v>
      </c>
      <c r="AI750" s="75"/>
      <c r="AJ750" s="73"/>
      <c r="AK750" s="65"/>
    </row>
    <row r="751" spans="1:37" s="30" customFormat="1" ht="12" customHeight="1" x14ac:dyDescent="0.2">
      <c r="B751" s="120"/>
      <c r="C751" s="120" t="s">
        <v>1380</v>
      </c>
      <c r="D751" s="120" t="str">
        <f>_xll.BDP(C751,$D$11)</f>
        <v>USD</v>
      </c>
      <c r="E751" s="120" t="str">
        <f>_xll.BDP(C751,$E$11)</f>
        <v>WTI CRUDE FUTURE  Oct18</v>
      </c>
      <c r="F751" s="121">
        <f>_xll.BDP(C751,$F$11)</f>
        <v>69.8</v>
      </c>
      <c r="G751" s="121">
        <f>_xll.BDP(C751,$G$11)</f>
        <v>69.88</v>
      </c>
      <c r="H751" s="122">
        <f t="shared" si="322"/>
        <v>7.9999999999998295E-2</v>
      </c>
      <c r="I751" s="123">
        <f t="shared" si="323"/>
        <v>0.11461318051575688</v>
      </c>
      <c r="J751" s="124">
        <v>0</v>
      </c>
      <c r="K751" s="120" t="str">
        <f>CONCATENATE(D850,D751, " Curncy")</f>
        <v>EURUSD Curncy</v>
      </c>
      <c r="L751" s="120">
        <f>IF(D751 = D850,1,_xll.BDP(K751,$L$11))</f>
        <v>1</v>
      </c>
      <c r="M751" s="288">
        <f>IF(D751 = D850,1,_xll.BDP(K751,$M$11)*L751)</f>
        <v>1.1605000000000001</v>
      </c>
      <c r="N751" s="126">
        <f t="shared" si="324"/>
        <v>0</v>
      </c>
      <c r="O751" s="127">
        <f>N751 / AA773</f>
        <v>0</v>
      </c>
      <c r="P751" s="301">
        <f>N751 / AA850</f>
        <v>0</v>
      </c>
      <c r="Q751" s="128">
        <f t="shared" si="325"/>
        <v>0</v>
      </c>
      <c r="R751" s="129">
        <f>Q751 / AA773*100</f>
        <v>0</v>
      </c>
      <c r="S751" s="312">
        <f>Q751 / AA850*100</f>
        <v>0</v>
      </c>
      <c r="T751" s="129">
        <f t="shared" si="326"/>
        <v>0</v>
      </c>
      <c r="U751" s="312">
        <f t="shared" si="327"/>
        <v>0</v>
      </c>
      <c r="V751" s="120">
        <f t="shared" si="328"/>
        <v>1</v>
      </c>
      <c r="W751" s="120">
        <v>3</v>
      </c>
      <c r="X751" s="120">
        <v>1</v>
      </c>
      <c r="Y751" s="127">
        <f t="shared" si="329"/>
        <v>0</v>
      </c>
      <c r="Z751" s="127">
        <f t="shared" si="330"/>
        <v>0</v>
      </c>
      <c r="AA751" s="74"/>
      <c r="AB751" s="130">
        <f>_xll.BDH(C751,$AB$11,$D$1,$D$1)</f>
        <v>66.569999999999993</v>
      </c>
      <c r="AC751" s="130">
        <f t="shared" si="331"/>
        <v>3.230000000000004</v>
      </c>
      <c r="AD751" s="177">
        <f t="shared" si="332"/>
        <v>4.852035451404543</v>
      </c>
      <c r="AE751" s="132">
        <v>0</v>
      </c>
      <c r="AF751" s="133">
        <f>IF(D751 = D850,1,_xll.BDP(K751,$AF$11)*L751)</f>
        <v>1.1601999999999999</v>
      </c>
      <c r="AG751" s="134">
        <f>AC751*AE751*V751/AF751 / AI773</f>
        <v>0</v>
      </c>
      <c r="AH751" s="328">
        <f>AC751*AE751*V751/AF751 / AI850</f>
        <v>0</v>
      </c>
      <c r="AI751" s="75"/>
      <c r="AJ751" s="73"/>
      <c r="AK751" s="65"/>
    </row>
    <row r="752" spans="1:37" s="30" customFormat="1" ht="12" customHeight="1" x14ac:dyDescent="0.2">
      <c r="B752" s="120"/>
      <c r="C752" s="120" t="s">
        <v>1381</v>
      </c>
      <c r="D752" s="120" t="str">
        <f>_xll.BDP(C752,$D$11)</f>
        <v>USD</v>
      </c>
      <c r="E752" s="120" t="str">
        <f>_xll.BDP(C752,$E$11)</f>
        <v>SUGAR #11 (WORLD) Oct18</v>
      </c>
      <c r="F752" s="121">
        <f>_xll.BDP(C752,$F$11)</f>
        <v>10.6</v>
      </c>
      <c r="G752" s="121">
        <f>_xll.BDP(C752,$G$11)</f>
        <v>10.6</v>
      </c>
      <c r="H752" s="122">
        <f t="shared" si="322"/>
        <v>0</v>
      </c>
      <c r="I752" s="123">
        <f t="shared" si="323"/>
        <v>0</v>
      </c>
      <c r="J752" s="124">
        <v>0</v>
      </c>
      <c r="K752" s="120" t="str">
        <f>CONCATENATE(D850,D752, " Curncy")</f>
        <v>EURUSD Curncy</v>
      </c>
      <c r="L752" s="120">
        <f>IF(D752 = D850,1,_xll.BDP(K752,$L$11))</f>
        <v>1</v>
      </c>
      <c r="M752" s="288">
        <f>IF(D752 = D850,1,_xll.BDP(K752,$M$11)*L752)</f>
        <v>1.1605000000000001</v>
      </c>
      <c r="N752" s="126">
        <f t="shared" si="324"/>
        <v>0</v>
      </c>
      <c r="O752" s="127">
        <f>N752 / AA773</f>
        <v>0</v>
      </c>
      <c r="P752" s="301">
        <f>N752 / AA850</f>
        <v>0</v>
      </c>
      <c r="Q752" s="128">
        <f t="shared" si="325"/>
        <v>0</v>
      </c>
      <c r="R752" s="129">
        <f>Q752 / AA773*100</f>
        <v>0</v>
      </c>
      <c r="S752" s="312">
        <f>Q752 / AA850*100</f>
        <v>0</v>
      </c>
      <c r="T752" s="129">
        <f t="shared" si="326"/>
        <v>0</v>
      </c>
      <c r="U752" s="312">
        <f t="shared" si="327"/>
        <v>0</v>
      </c>
      <c r="V752" s="120">
        <f t="shared" si="328"/>
        <v>1</v>
      </c>
      <c r="W752" s="120">
        <v>3</v>
      </c>
      <c r="X752" s="120">
        <v>1</v>
      </c>
      <c r="Y752" s="127">
        <f t="shared" si="329"/>
        <v>0</v>
      </c>
      <c r="Z752" s="127">
        <f t="shared" si="330"/>
        <v>0</v>
      </c>
      <c r="AA752" s="74"/>
      <c r="AB752" s="130">
        <f>_xll.BDH(C752,$AB$11,$D$1,$D$1)</f>
        <v>10.3</v>
      </c>
      <c r="AC752" s="130">
        <f t="shared" si="331"/>
        <v>0.29999999999999893</v>
      </c>
      <c r="AD752" s="177">
        <f t="shared" si="332"/>
        <v>2.9126213592232904</v>
      </c>
      <c r="AE752" s="132">
        <v>0</v>
      </c>
      <c r="AF752" s="133">
        <f>IF(D752 = D850,1,_xll.BDP(K752,$AF$11)*L752)</f>
        <v>1.1601999999999999</v>
      </c>
      <c r="AG752" s="134">
        <f>AC752*AE752*V752/AF752 / AI773</f>
        <v>0</v>
      </c>
      <c r="AH752" s="328">
        <f>AC752*AE752*V752/AF752 / AI850</f>
        <v>0</v>
      </c>
      <c r="AI752" s="75"/>
      <c r="AJ752" s="73"/>
      <c r="AK752" s="65"/>
    </row>
    <row r="753" spans="1:37" s="30" customFormat="1" ht="12" customHeight="1" x14ac:dyDescent="0.2">
      <c r="B753" s="120">
        <v>12276</v>
      </c>
      <c r="C753" s="120" t="s">
        <v>640</v>
      </c>
      <c r="D753" s="120" t="str">
        <f>_xll.BDP(C753,$D$11)</f>
        <v>USD</v>
      </c>
      <c r="E753" s="120" t="str">
        <f>_xll.BDP(C753,$E$11)</f>
        <v>MSCI EM</v>
      </c>
      <c r="F753" s="121">
        <f>_xll.BDP(C753,$F$11)</f>
        <v>1055.96</v>
      </c>
      <c r="G753" s="121">
        <f>_xll.BDP(C753,$G$11)</f>
        <v>1055.96</v>
      </c>
      <c r="H753" s="122">
        <f t="shared" si="322"/>
        <v>0</v>
      </c>
      <c r="I753" s="123">
        <f t="shared" si="323"/>
        <v>0</v>
      </c>
      <c r="J753" s="124">
        <v>0</v>
      </c>
      <c r="K753" s="120" t="str">
        <f>CONCATENATE(D850,D753, " Curncy")</f>
        <v>EURUSD Curncy</v>
      </c>
      <c r="L753" s="120">
        <f>IF(D753 = D850,1,_xll.BDP(K753,$L$11))</f>
        <v>1</v>
      </c>
      <c r="M753" s="288">
        <f>IF(D753 = D850,1,_xll.BDP(K753,$M$11)*L753)</f>
        <v>1.1605000000000001</v>
      </c>
      <c r="N753" s="126">
        <f t="shared" si="324"/>
        <v>0</v>
      </c>
      <c r="O753" s="127">
        <f>N753 / AA773</f>
        <v>0</v>
      </c>
      <c r="P753" s="301">
        <f>N753 / AA850</f>
        <v>0</v>
      </c>
      <c r="Q753" s="128">
        <f t="shared" si="325"/>
        <v>0</v>
      </c>
      <c r="R753" s="129">
        <f>Q753 / AA773*100</f>
        <v>0</v>
      </c>
      <c r="S753" s="312">
        <f>Q753 / AA850*100</f>
        <v>0</v>
      </c>
      <c r="T753" s="129">
        <f t="shared" si="326"/>
        <v>0</v>
      </c>
      <c r="U753" s="312">
        <f t="shared" si="327"/>
        <v>0</v>
      </c>
      <c r="V753" s="120">
        <f t="shared" si="328"/>
        <v>1</v>
      </c>
      <c r="W753" s="120">
        <v>3</v>
      </c>
      <c r="X753" s="120">
        <v>1</v>
      </c>
      <c r="Y753" s="127">
        <f t="shared" si="329"/>
        <v>0</v>
      </c>
      <c r="Z753" s="127">
        <f t="shared" si="330"/>
        <v>0</v>
      </c>
      <c r="AA753" s="74"/>
      <c r="AB753" s="130">
        <f>_xll.BDH(C753,$AB$11,$D$1,$D$1)</f>
        <v>1043.3</v>
      </c>
      <c r="AC753" s="130">
        <f t="shared" si="331"/>
        <v>12.660000000000082</v>
      </c>
      <c r="AD753" s="177">
        <f t="shared" si="332"/>
        <v>1.2134572989552461</v>
      </c>
      <c r="AE753" s="132">
        <v>0</v>
      </c>
      <c r="AF753" s="133">
        <f>IF(D753 = D850,1,_xll.BDP(K753,$AF$11)*L753)</f>
        <v>1.1601999999999999</v>
      </c>
      <c r="AG753" s="134">
        <f>AC753*AE753*V753/AF753 / AI773</f>
        <v>0</v>
      </c>
      <c r="AH753" s="328">
        <f>AC753*AE753*V753/AF753 / AI850</f>
        <v>0</v>
      </c>
      <c r="AI753" s="77"/>
      <c r="AJ753" s="73"/>
      <c r="AK753" s="65"/>
    </row>
    <row r="754" spans="1:37" s="30" customFormat="1" ht="12" customHeight="1" x14ac:dyDescent="0.2">
      <c r="B754" s="120">
        <v>957</v>
      </c>
      <c r="C754" s="120" t="s">
        <v>998</v>
      </c>
      <c r="D754" s="120" t="str">
        <f>_xll.BDP(C754,$D$11)</f>
        <v>USD</v>
      </c>
      <c r="E754" s="120" t="str">
        <f>_xll.BDP(C754,$E$11)</f>
        <v>ISHARES MSCI EMERGING MARKET</v>
      </c>
      <c r="F754" s="121">
        <f>_xll.BDP(C754,$F$11)</f>
        <v>43.17</v>
      </c>
      <c r="G754" s="121">
        <f>_xll.BDP(C754,$G$11)</f>
        <v>43.17</v>
      </c>
      <c r="H754" s="122">
        <f t="shared" si="322"/>
        <v>0</v>
      </c>
      <c r="I754" s="123">
        <f t="shared" si="323"/>
        <v>0</v>
      </c>
      <c r="J754" s="124">
        <v>0</v>
      </c>
      <c r="K754" s="120" t="str">
        <f>CONCATENATE(D850,D754, " Curncy")</f>
        <v>EURUSD Curncy</v>
      </c>
      <c r="L754" s="120">
        <f>IF(D754 = D850,1,_xll.BDP(K754,$L$11))</f>
        <v>1</v>
      </c>
      <c r="M754" s="288">
        <f>IF(D754 = D850,1,_xll.BDP(K754,$M$11)*L754)</f>
        <v>1.1605000000000001</v>
      </c>
      <c r="N754" s="126">
        <f t="shared" si="324"/>
        <v>0</v>
      </c>
      <c r="O754" s="127">
        <f>N754 / AA773</f>
        <v>0</v>
      </c>
      <c r="P754" s="301">
        <f>N754 / AA850</f>
        <v>0</v>
      </c>
      <c r="Q754" s="128">
        <f t="shared" si="325"/>
        <v>0</v>
      </c>
      <c r="R754" s="129">
        <f>Q754 / AA773*100</f>
        <v>0</v>
      </c>
      <c r="S754" s="312">
        <f>Q754 / AA850*100</f>
        <v>0</v>
      </c>
      <c r="T754" s="129">
        <f t="shared" si="326"/>
        <v>0</v>
      </c>
      <c r="U754" s="312">
        <f t="shared" si="327"/>
        <v>0</v>
      </c>
      <c r="V754" s="120">
        <f t="shared" si="328"/>
        <v>1</v>
      </c>
      <c r="W754" s="120">
        <v>3</v>
      </c>
      <c r="X754" s="120">
        <v>1</v>
      </c>
      <c r="Y754" s="127">
        <f t="shared" si="329"/>
        <v>0</v>
      </c>
      <c r="Z754" s="127">
        <f t="shared" si="330"/>
        <v>0</v>
      </c>
      <c r="AA754" s="74"/>
      <c r="AB754" s="130">
        <f>_xll.BDH(C754,$AB$11,$D$1,$D$1)</f>
        <v>42.48</v>
      </c>
      <c r="AC754" s="130">
        <f t="shared" si="331"/>
        <v>0.69000000000000483</v>
      </c>
      <c r="AD754" s="177">
        <f t="shared" si="332"/>
        <v>1.624293785310746</v>
      </c>
      <c r="AE754" s="132">
        <v>0</v>
      </c>
      <c r="AF754" s="133">
        <f>IF(D754 = D850,1,_xll.BDP(K754,$AF$11)*L754)</f>
        <v>1.1601999999999999</v>
      </c>
      <c r="AG754" s="134">
        <f>AC754*AE754*V754/AF754 / AI773</f>
        <v>0</v>
      </c>
      <c r="AH754" s="328">
        <f>AC754*AE754*V754/AF754 / AI850</f>
        <v>0</v>
      </c>
      <c r="AI754" s="77"/>
      <c r="AJ754" s="73"/>
      <c r="AK754" s="65"/>
    </row>
    <row r="755" spans="1:37" s="30" customFormat="1" ht="12" customHeight="1" x14ac:dyDescent="0.2">
      <c r="A755" s="212"/>
      <c r="B755" s="212">
        <v>28263</v>
      </c>
      <c r="C755" s="212" t="s">
        <v>1560</v>
      </c>
      <c r="D755" s="212" t="str">
        <f>_xll.BDP(C755,$D$11)</f>
        <v>JPY</v>
      </c>
      <c r="E755" s="212" t="s">
        <v>1561</v>
      </c>
      <c r="F755" s="214">
        <f>_xll.BDP(C755,$F$11)</f>
        <v>150.25</v>
      </c>
      <c r="G755" s="214">
        <f>_xll.BDP(C755,$G$11)</f>
        <v>150.28</v>
      </c>
      <c r="H755" s="215">
        <f>IF(OR(OR(G755="#N/A N/A",G755="#N/A Real Time"),OR(F755="#N/A N/A",F755="#N/A Real Time")),0,  G755 - F755)</f>
        <v>3.0000000000001137E-2</v>
      </c>
      <c r="I755" s="216">
        <f>IF(OR(F755=0,F755="#N/A N/A"),0,H755 / F755*100)</f>
        <v>1.996672212978445E-2</v>
      </c>
      <c r="J755" s="217">
        <v>-129</v>
      </c>
      <c r="K755" s="212" t="str">
        <f>CONCATENATE(D850,D755, " Curncy")</f>
        <v>EURJPY Curncy</v>
      </c>
      <c r="L755" s="212">
        <f>IF(D755 = D850,1,_xll.BDP(K755,$L$11))</f>
        <v>1</v>
      </c>
      <c r="M755" s="291">
        <f>IF(D755 = D850,1,_xll.BDP(K755,$M$11)*L755)</f>
        <v>128.88</v>
      </c>
      <c r="N755" s="218">
        <f>H755*J755*V755/M755</f>
        <v>-30027.932960894996</v>
      </c>
      <c r="O755" s="219">
        <f>N755 / AA773</f>
        <v>-1.5785425711533474E-4</v>
      </c>
      <c r="P755" s="304">
        <f>N755 / AA850</f>
        <v>-1.4622571275712509E-4</v>
      </c>
      <c r="Q755" s="220">
        <f>IF(J755=0,0,G755*J755*V755/M755)</f>
        <v>-150419925.5121043</v>
      </c>
      <c r="R755" s="221">
        <f>Q755 / AA773*100</f>
        <v>-79.074459197638689</v>
      </c>
      <c r="S755" s="314">
        <f>Q755 / AA850*100</f>
        <v>-73.249333710466416</v>
      </c>
      <c r="T755" s="221">
        <f>IF(S755&lt;0,R755,0)</f>
        <v>-79.074459197638689</v>
      </c>
      <c r="U755" s="314">
        <f>IF(S755&gt;0,R755,0)</f>
        <v>0</v>
      </c>
      <c r="V755" s="212">
        <f>IF(EXACT(D755,UPPER(D755)),1,0.01)/X755</f>
        <v>1000000</v>
      </c>
      <c r="W755" s="212">
        <v>4</v>
      </c>
      <c r="X755" s="212">
        <v>9.9999999999999995E-7</v>
      </c>
      <c r="Y755" s="219">
        <f>IF(AND(S755&lt;0,O755&gt;0),O755,0)</f>
        <v>0</v>
      </c>
      <c r="Z755" s="219">
        <f>IF(AND(S755&gt;0,O755&gt;0),O755,0)</f>
        <v>0</v>
      </c>
      <c r="AA755" s="212"/>
      <c r="AB755" s="223">
        <f>_xll.BDH(C755,$AB$11,$D$1,$D$1)</f>
        <v>150.38</v>
      </c>
      <c r="AC755" s="223">
        <f>IF(OR(OR(F755="#N/A N/A",F755="#N/A Real Time"),OR(AB755="#N/A N/A",AB755="#N/A Real Time")),0,  F755 - AB755)</f>
        <v>-0.12999999999999545</v>
      </c>
      <c r="AD755" s="224">
        <f>IF(OR(AB755=0,AB755="#N/A N/A"),0,AC755 / AB755*100)</f>
        <v>-8.6447665913017321E-2</v>
      </c>
      <c r="AE755" s="225">
        <v>-129</v>
      </c>
      <c r="AF755" s="226">
        <f>IF(D755 = D850,1,_xll.BDP(K755,$AF$11)*L755)</f>
        <v>128.84</v>
      </c>
      <c r="AG755" s="227">
        <f>AC755*AE755*V755/AF755 / AI773</f>
        <v>6.8518366119665495E-4</v>
      </c>
      <c r="AH755" s="330">
        <f>AC755*AE755*V755/AF755 / AI850</f>
        <v>6.346851512965937E-4</v>
      </c>
      <c r="AI755" s="244"/>
      <c r="AJ755" s="73"/>
      <c r="AK755" s="65"/>
    </row>
    <row r="756" spans="1:37" s="30" customFormat="1" ht="12" customHeight="1" x14ac:dyDescent="0.2">
      <c r="A756" s="212"/>
      <c r="B756" s="212">
        <v>28188</v>
      </c>
      <c r="C756" s="212" t="s">
        <v>1562</v>
      </c>
      <c r="D756" s="212" t="str">
        <f>_xll.BDP(C756,$D$11)</f>
        <v>GBP</v>
      </c>
      <c r="E756" s="212" t="s">
        <v>1563</v>
      </c>
      <c r="F756" s="214">
        <f>_xll.BDP(C756,$F$11)</f>
        <v>123.21000000000001</v>
      </c>
      <c r="G756" s="214">
        <f>_xll.BDP(C756,$G$11)</f>
        <v>123.37</v>
      </c>
      <c r="H756" s="215">
        <f>IF(OR(OR(G756="#N/A N/A",G756="#N/A Real Time"),OR(F756="#N/A N/A",F756="#N/A Real Time")),0,  G756 - F756)</f>
        <v>0.15999999999999659</v>
      </c>
      <c r="I756" s="216">
        <f>IF(OR(F756=0,F756="#N/A N/A"),0,H756 / F756*100)</f>
        <v>0.12985958931904601</v>
      </c>
      <c r="J756" s="217">
        <v>-1830</v>
      </c>
      <c r="K756" s="212" t="str">
        <f>CONCATENATE(D850,D756, " Curncy")</f>
        <v>EURGBP Curncy</v>
      </c>
      <c r="L756" s="212">
        <f>IF(D756 = D850,1,_xll.BDP(K756,$L$11))</f>
        <v>1</v>
      </c>
      <c r="M756" s="291">
        <f>IF(D756 = D850,1,_xll.BDP(K756,$M$11)*L756)</f>
        <v>0.90110000000000001</v>
      </c>
      <c r="N756" s="218">
        <f>H756*J756*V756/M756</f>
        <v>-324936.18910220149</v>
      </c>
      <c r="O756" s="219">
        <f>N756 / AA773</f>
        <v>-1.7081615576874244E-3</v>
      </c>
      <c r="P756" s="304">
        <f>N756 / AA850</f>
        <v>-1.5823275586078576E-3</v>
      </c>
      <c r="Q756" s="220">
        <f>IF(J756=0,0,G756*J756*V756/M756)</f>
        <v>-250546110.30962157</v>
      </c>
      <c r="R756" s="221">
        <f>Q756 / AA773*100</f>
        <v>-131.70993210743879</v>
      </c>
      <c r="S756" s="314">
        <f>Q756 / AA850*100</f>
        <v>-122.00734431590972</v>
      </c>
      <c r="T756" s="221">
        <f>IF(S756&lt;0,R756,0)</f>
        <v>-131.70993210743879</v>
      </c>
      <c r="U756" s="314">
        <f>IF(S756&gt;0,R756,0)</f>
        <v>0</v>
      </c>
      <c r="V756" s="212">
        <f>IF(EXACT(D756,UPPER(D756)),1,0.01)/X756</f>
        <v>1000</v>
      </c>
      <c r="W756" s="212">
        <v>4</v>
      </c>
      <c r="X756" s="212">
        <v>1E-3</v>
      </c>
      <c r="Y756" s="219">
        <f>IF(AND(S756&lt;0,O756&gt;0),O756,0)</f>
        <v>0</v>
      </c>
      <c r="Z756" s="219">
        <f>IF(AND(S756&gt;0,O756&gt;0),O756,0)</f>
        <v>0</v>
      </c>
      <c r="AA756" s="222"/>
      <c r="AB756" s="223">
        <f>_xll.BDH(C756,$AB$11,$D$1,$D$1)</f>
        <v>123.39</v>
      </c>
      <c r="AC756" s="223">
        <f>IF(OR(OR(F756="#N/A N/A",F756="#N/A Real Time"),OR(AB756="#N/A N/A",AB756="#N/A Real Time")),0,  F756 - AB756)</f>
        <v>-0.17999999999999261</v>
      </c>
      <c r="AD756" s="224">
        <f>IF(OR(AB756=0,AB756="#N/A N/A"),0,AC756 / AB756*100)</f>
        <v>-0.14587892049598233</v>
      </c>
      <c r="AE756" s="225">
        <v>-1693</v>
      </c>
      <c r="AF756" s="226">
        <f>IF(D756 = D850,1,_xll.BDP(K756,$AF$11)*L756)</f>
        <v>0.89554</v>
      </c>
      <c r="AG756" s="227">
        <f>AC756*AE756*V756/AF756 / AI773</f>
        <v>1.7913033014076553E-3</v>
      </c>
      <c r="AH756" s="330">
        <f>AC756*AE756*V756/AF756 / AI850</f>
        <v>1.659283008713921E-3</v>
      </c>
      <c r="AI756" s="228"/>
      <c r="AJ756" s="73"/>
      <c r="AK756" s="65"/>
    </row>
    <row r="757" spans="1:37" s="30" customFormat="1" ht="12" customHeight="1" x14ac:dyDescent="0.2">
      <c r="A757" s="212"/>
      <c r="B757" s="212">
        <v>28225</v>
      </c>
      <c r="C757" s="212" t="s">
        <v>1564</v>
      </c>
      <c r="D757" s="212" t="str">
        <f>_xll.BDP(C757,$D$11)</f>
        <v>USD</v>
      </c>
      <c r="E757" s="212" t="s">
        <v>1565</v>
      </c>
      <c r="F757" s="214">
        <f>_xll.BDP(C757,$F$11)</f>
        <v>144.96875</v>
      </c>
      <c r="G757" s="214">
        <f>_xll.BDP(C757,$G$11)</f>
        <v>144.78125</v>
      </c>
      <c r="H757" s="215">
        <f>IF(OR(OR(G757="#N/A N/A",G757="#N/A Real Time"),OR(F757="#N/A N/A",F757="#N/A Real Time")),0,  G757 - F757)</f>
        <v>-0.1875</v>
      </c>
      <c r="I757" s="216">
        <f>IF(OR(F757=0,F757="#N/A N/A"),0,H757 / F757*100)</f>
        <v>-0.12933821944384566</v>
      </c>
      <c r="J757" s="217">
        <v>-74</v>
      </c>
      <c r="K757" s="212" t="str">
        <f>CONCATENATE(D850,D757, " Curncy")</f>
        <v>EURUSD Curncy</v>
      </c>
      <c r="L757" s="212">
        <f>IF(D757 = D850,1,_xll.BDP(K757,$L$11))</f>
        <v>1</v>
      </c>
      <c r="M757" s="291">
        <f>IF(D757 = D850,1,_xll.BDP(K757,$M$11)*L757)</f>
        <v>1.1605000000000001</v>
      </c>
      <c r="N757" s="218">
        <f>H757*J757*V757/M757</f>
        <v>11956.053425247737</v>
      </c>
      <c r="O757" s="219">
        <f>N757 / AA773</f>
        <v>6.2851943020239207E-5</v>
      </c>
      <c r="P757" s="304">
        <f>N757 / AA850</f>
        <v>5.8221870820941409E-5</v>
      </c>
      <c r="Q757" s="220">
        <f>IF(J757=0,0,G757*J757*V757/M757)</f>
        <v>-9232065.9198621269</v>
      </c>
      <c r="R757" s="221">
        <f>Q757 / AA773*100</f>
        <v>-4.8532175335461369</v>
      </c>
      <c r="S757" s="314">
        <f>Q757 / AA850*100</f>
        <v>-4.4956987918903586</v>
      </c>
      <c r="T757" s="221">
        <f>IF(S757&lt;0,R757,0)</f>
        <v>-4.8532175335461369</v>
      </c>
      <c r="U757" s="314">
        <f>IF(S757&gt;0,R757,0)</f>
        <v>0</v>
      </c>
      <c r="V757" s="212">
        <f>IF(EXACT(D757,UPPER(D757)),1,0.01)/X757</f>
        <v>1000</v>
      </c>
      <c r="W757" s="212">
        <v>4</v>
      </c>
      <c r="X757" s="212">
        <v>1E-3</v>
      </c>
      <c r="Y757" s="219">
        <f>IF(AND(S757&lt;0,O757&gt;0),O757,0)</f>
        <v>6.2851943020239207E-5</v>
      </c>
      <c r="Z757" s="219">
        <f>IF(AND(S757&gt;0,O757&gt;0),O757,0)</f>
        <v>0</v>
      </c>
      <c r="AA757" s="222"/>
      <c r="AB757" s="223">
        <f>_xll.BDH(C757,$AB$11,$D$1,$D$1)</f>
        <v>144.3125</v>
      </c>
      <c r="AC757" s="223">
        <f>IF(OR(OR(F757="#N/A N/A",F757="#N/A Real Time"),OR(AB757="#N/A N/A",AB757="#N/A Real Time")),0,  F757 - AB757)</f>
        <v>0.65625</v>
      </c>
      <c r="AD757" s="224">
        <f>IF(OR(AB757=0,AB757="#N/A N/A"),0,AC757 / AB757*100)</f>
        <v>0.45474231268947596</v>
      </c>
      <c r="AE757" s="225">
        <v>-74</v>
      </c>
      <c r="AF757" s="226">
        <f>IF(D757 = D850,1,_xll.BDP(K757,$AF$11)*L757)</f>
        <v>1.1601999999999999</v>
      </c>
      <c r="AG757" s="227">
        <f>AC757*AE757*V757/AF757 / AI773</f>
        <v>-2.2033973706227331E-4</v>
      </c>
      <c r="AH757" s="330">
        <f>AC757*AE757*V757/AF757 / AI850</f>
        <v>-2.0410054599051981E-4</v>
      </c>
      <c r="AI757" s="228"/>
      <c r="AJ757" s="73"/>
      <c r="AK757" s="65"/>
    </row>
    <row r="758" spans="1:37" s="30" customFormat="1" ht="12" customHeight="1" x14ac:dyDescent="0.2">
      <c r="A758" s="258" t="s">
        <v>267</v>
      </c>
      <c r="B758" s="258"/>
      <c r="C758" s="258"/>
      <c r="D758" s="258"/>
      <c r="E758" s="258" t="s">
        <v>1385</v>
      </c>
      <c r="F758" s="259"/>
      <c r="G758" s="259"/>
      <c r="H758" s="260"/>
      <c r="I758" s="261"/>
      <c r="J758" s="262"/>
      <c r="K758" s="258"/>
      <c r="L758" s="258"/>
      <c r="M758" s="295"/>
      <c r="N758" s="264">
        <f xml:space="preserve"> SUM(N739:N757)</f>
        <v>-343008.06863784877</v>
      </c>
      <c r="O758" s="265">
        <f xml:space="preserve"> SUM(O739:O757)</f>
        <v>-1.8031638717825199E-3</v>
      </c>
      <c r="P758" s="307">
        <f xml:space="preserve"> SUM(P739:P757)</f>
        <v>-1.6703314005440412E-3</v>
      </c>
      <c r="Q758" s="266">
        <f xml:space="preserve"> SUM(Q739:Q757)</f>
        <v>-410198101.741588</v>
      </c>
      <c r="R758" s="267">
        <f xml:space="preserve"> SUM(R739:R757)</f>
        <v>-215.63760883862361</v>
      </c>
      <c r="S758" s="321">
        <f xml:space="preserve"> SUM(S739:S757)</f>
        <v>-199.7523768182665</v>
      </c>
      <c r="T758" s="267">
        <f xml:space="preserve"> SUM(T739:T757)</f>
        <v>-215.63760883862361</v>
      </c>
      <c r="U758" s="321">
        <f xml:space="preserve"> SUM(U739:U757)</f>
        <v>0</v>
      </c>
      <c r="V758" s="258"/>
      <c r="W758" s="258"/>
      <c r="X758" s="258"/>
      <c r="Y758" s="268">
        <f xml:space="preserve"> SUM(Y739:Y757)</f>
        <v>6.2851943020239207E-5</v>
      </c>
      <c r="Z758" s="268">
        <f xml:space="preserve"> SUM(Z739:Z757)</f>
        <v>0</v>
      </c>
      <c r="AA758" s="258"/>
      <c r="AB758" s="259"/>
      <c r="AC758" s="259"/>
      <c r="AD758" s="261"/>
      <c r="AE758" s="262"/>
      <c r="AF758" s="263"/>
      <c r="AG758" s="265">
        <f xml:space="preserve"> SUM(AG739:AG757)</f>
        <v>2.2561472255420373E-3</v>
      </c>
      <c r="AH758" s="307">
        <f xml:space="preserve"> SUM(AH739:AH757)</f>
        <v>2.089867614019995E-3</v>
      </c>
      <c r="AI758" s="269"/>
      <c r="AJ758" s="73"/>
      <c r="AK758" s="65"/>
    </row>
    <row r="759" spans="1:37" s="30" customFormat="1" ht="12" customHeight="1" x14ac:dyDescent="0.2">
      <c r="B759" s="32"/>
      <c r="C759" s="51"/>
      <c r="F759" s="4"/>
      <c r="G759" s="4"/>
      <c r="H759" s="24"/>
      <c r="I759" s="15"/>
      <c r="J759" s="18"/>
      <c r="K759" s="32"/>
      <c r="M759" s="285"/>
      <c r="N759" s="107"/>
      <c r="O759" s="36"/>
      <c r="P759" s="298"/>
      <c r="Q759" s="7"/>
      <c r="R759" s="10"/>
      <c r="S759" s="311"/>
      <c r="T759" s="37"/>
      <c r="U759" s="311"/>
      <c r="V759" s="24"/>
      <c r="Y759" s="53"/>
      <c r="AA759" s="3"/>
      <c r="AB759" s="71"/>
      <c r="AC759" s="67"/>
      <c r="AD759" s="64"/>
      <c r="AE759" s="54"/>
      <c r="AF759" s="14"/>
      <c r="AG759" s="72"/>
      <c r="AH759" s="327"/>
      <c r="AI759" s="75"/>
      <c r="AJ759" s="73"/>
      <c r="AK759" s="65"/>
    </row>
    <row r="760" spans="1:37" s="30" customFormat="1" ht="12" customHeight="1" x14ac:dyDescent="0.2">
      <c r="A760" s="1"/>
      <c r="B760" s="120"/>
      <c r="C760" s="120" t="s">
        <v>231</v>
      </c>
      <c r="D760" s="120" t="s">
        <v>80</v>
      </c>
      <c r="E760" s="120" t="s">
        <v>425</v>
      </c>
      <c r="F760" s="125">
        <v>0.89170000000000005</v>
      </c>
      <c r="G760" s="125">
        <f>_xll.BDP(C760,$G$11)</f>
        <v>0.90110000000000001</v>
      </c>
      <c r="H760" s="125">
        <f t="shared" ref="H760:H770" si="333">IF(OR(OR(G760="#N/A N/A",G760="#N/A Real Time"),OR(F760="#N/A N/A",F760="#N/A Real Time")),0,  G760 - F760)</f>
        <v>9.3999999999999639E-3</v>
      </c>
      <c r="I760" s="123">
        <f t="shared" ref="I760:I770" si="334">IF(OR(F760=0,F760="#N/A N/A"),0,H760 / F760*100)</f>
        <v>1.0541661993944109</v>
      </c>
      <c r="J760" s="124">
        <v>0</v>
      </c>
      <c r="K760" s="120" t="str">
        <f>CONCATENATE(D850,D760, " Curncy")</f>
        <v>EURGBP Curncy</v>
      </c>
      <c r="L760" s="120">
        <f>IF(D760 = D850,1,_xll.BDP(K760,$L$11))</f>
        <v>1</v>
      </c>
      <c r="M760" s="288">
        <f>IF(D760 = D850,1,_xll.BDP(K760,$M$11)*L760)</f>
        <v>0.90110000000000001</v>
      </c>
      <c r="N760" s="126">
        <f>H760*J760/M760/G760*-1</f>
        <v>0</v>
      </c>
      <c r="O760" s="127">
        <f>N760 / AA773</f>
        <v>0</v>
      </c>
      <c r="P760" s="301">
        <f>N760 / AA850</f>
        <v>0</v>
      </c>
      <c r="Q760" s="128">
        <f t="shared" ref="Q760:Q770" si="335">ABS(IF(J760=0,0,J760/M760))</f>
        <v>0</v>
      </c>
      <c r="R760" s="129">
        <f>Q760 / AA773*100</f>
        <v>0</v>
      </c>
      <c r="S760" s="312">
        <f>Q760 / AA850*100</f>
        <v>0</v>
      </c>
      <c r="T760" s="129"/>
      <c r="U760" s="312"/>
      <c r="V760" s="120">
        <f t="shared" ref="V760:V770" si="336">IF(EXACT(D760,UPPER(D760)),1,0.01)/X760</f>
        <v>1</v>
      </c>
      <c r="W760" s="120">
        <v>2</v>
      </c>
      <c r="X760" s="120">
        <v>1</v>
      </c>
      <c r="Y760" s="127">
        <f t="shared" ref="Y760:Y770" si="337">IF(AND(S760&lt;0,O760&gt;0),O760,0)</f>
        <v>0</v>
      </c>
      <c r="Z760" s="127">
        <f t="shared" ref="Z760:Z770" si="338">IF(AND(S760&gt;0,O760&gt;0),O760,0)</f>
        <v>0</v>
      </c>
      <c r="AA760" s="3"/>
      <c r="AB760" s="130">
        <v>0.89359999999999995</v>
      </c>
      <c r="AC760" s="130">
        <f t="shared" ref="AC760:AC770" si="339">IF(OR(OR(F760="#N/A N/A",F760="#N/A Real Time"),OR(AB760="#N/A N/A",AB760="#N/A Real Time")),0,  F760 - AB760)</f>
        <v>-1.8999999999999018E-3</v>
      </c>
      <c r="AD760" s="177">
        <f t="shared" ref="AD760:AD770" si="340">IF(OR(AB760=0,AB760="#N/A N/A"),0,AC760 / AB760*100)</f>
        <v>-0.2126230975828001</v>
      </c>
      <c r="AE760" s="132">
        <v>0</v>
      </c>
      <c r="AF760" s="133">
        <f>IF(D760 = D850,1,_xll.BDP(K760,$AF$11)*L760)</f>
        <v>0.89554</v>
      </c>
      <c r="AG760" s="134">
        <f>AC760*AE760/AF760/AB760*-1 / AI773</f>
        <v>0</v>
      </c>
      <c r="AH760" s="328">
        <f>AC760*AE760/AF760/AB760*-1 / AI850</f>
        <v>0</v>
      </c>
      <c r="AI760" s="75"/>
      <c r="AJ760" s="73"/>
      <c r="AK760" s="65"/>
    </row>
    <row r="761" spans="1:37" s="30" customFormat="1" ht="12" customHeight="1" x14ac:dyDescent="0.2">
      <c r="A761" s="1"/>
      <c r="B761" s="120"/>
      <c r="C761" s="120" t="s">
        <v>232</v>
      </c>
      <c r="D761" s="120" t="s">
        <v>260</v>
      </c>
      <c r="E761" s="120" t="s">
        <v>1444</v>
      </c>
      <c r="F761" s="125">
        <v>1.5670999999999999</v>
      </c>
      <c r="G761" s="125">
        <f>_xll.BDP(C761,$G$11)</f>
        <v>1.6102799999999999</v>
      </c>
      <c r="H761" s="125">
        <f t="shared" si="333"/>
        <v>4.3179999999999996E-2</v>
      </c>
      <c r="I761" s="123">
        <f t="shared" si="334"/>
        <v>2.7554080786165525</v>
      </c>
      <c r="J761" s="124">
        <v>0</v>
      </c>
      <c r="K761" s="120" t="str">
        <f>CONCATENATE(D850,D761, " Curncy")</f>
        <v>EURAUD Curncy</v>
      </c>
      <c r="L761" s="120">
        <f>IF(D761 = D850,1,_xll.BDP(K761,$L$11))</f>
        <v>1</v>
      </c>
      <c r="M761" s="288">
        <f>IF(D761 = D850,1,_xll.BDP(K761,$M$11)*L761)</f>
        <v>1.6102799999999999</v>
      </c>
      <c r="N761" s="126">
        <f>H761*J761/M761/G761*-1</f>
        <v>0</v>
      </c>
      <c r="O761" s="127">
        <f>N761 / AA773</f>
        <v>0</v>
      </c>
      <c r="P761" s="301">
        <f>N761 / AA850</f>
        <v>0</v>
      </c>
      <c r="Q761" s="128">
        <f t="shared" si="335"/>
        <v>0</v>
      </c>
      <c r="R761" s="129">
        <f>Q761 / AA773*100</f>
        <v>0</v>
      </c>
      <c r="S761" s="312">
        <f>Q761 / AA850*100</f>
        <v>0</v>
      </c>
      <c r="T761" s="129"/>
      <c r="U761" s="312"/>
      <c r="V761" s="120">
        <f t="shared" si="336"/>
        <v>1</v>
      </c>
      <c r="W761" s="120">
        <v>2</v>
      </c>
      <c r="X761" s="120">
        <v>1</v>
      </c>
      <c r="Y761" s="127">
        <f t="shared" si="337"/>
        <v>0</v>
      </c>
      <c r="Z761" s="127">
        <f t="shared" si="338"/>
        <v>0</v>
      </c>
      <c r="AA761" s="3"/>
      <c r="AB761" s="130">
        <v>1.5671999999999999</v>
      </c>
      <c r="AC761" s="130">
        <f t="shared" si="339"/>
        <v>-9.9999999999988987E-5</v>
      </c>
      <c r="AD761" s="177">
        <f t="shared" si="340"/>
        <v>-6.3808065339451877E-3</v>
      </c>
      <c r="AE761" s="132">
        <v>0</v>
      </c>
      <c r="AF761" s="133">
        <f>IF(D761 = D850,1,_xll.BDP(K761,$AF$11)*L761)</f>
        <v>1.6136699999999999</v>
      </c>
      <c r="AG761" s="134">
        <f>AC761*AE761/AF761/AB761*-1 / AI773</f>
        <v>0</v>
      </c>
      <c r="AH761" s="328">
        <f>AC761*AE761/AF761/AB761*-1 / AI850</f>
        <v>0</v>
      </c>
      <c r="AI761" s="75"/>
      <c r="AJ761" s="73"/>
      <c r="AK761" s="65"/>
    </row>
    <row r="762" spans="1:37" s="30" customFormat="1" ht="12" customHeight="1" x14ac:dyDescent="0.2">
      <c r="B762" s="120"/>
      <c r="C762" s="120" t="s">
        <v>233</v>
      </c>
      <c r="D762" s="120" t="s">
        <v>80</v>
      </c>
      <c r="E762" s="120" t="s">
        <v>1443</v>
      </c>
      <c r="F762" s="125">
        <v>1.2753168100000001</v>
      </c>
      <c r="G762" s="125">
        <f>_xll.BDP(C762,$G$11)</f>
        <v>1.2879</v>
      </c>
      <c r="H762" s="125">
        <f t="shared" si="333"/>
        <v>1.2583189999999966E-2</v>
      </c>
      <c r="I762" s="123">
        <f t="shared" si="334"/>
        <v>0.98667169610976624</v>
      </c>
      <c r="J762" s="124">
        <v>-115000000</v>
      </c>
      <c r="K762" s="120" t="str">
        <f>CONCATENATE(D850,D762, " Curncy")</f>
        <v>EURGBP Curncy</v>
      </c>
      <c r="L762" s="120">
        <f>IF(D762 = D850,1,_xll.BDP(K762,$L$11))</f>
        <v>1</v>
      </c>
      <c r="M762" s="288">
        <f>IF(D762 = D850,1,_xll.BDP(K762,$M$11)*L762)</f>
        <v>0.90110000000000001</v>
      </c>
      <c r="N762" s="126">
        <f t="shared" ref="N762:N768" si="341">H762*J762/M762/G762</f>
        <v>-1246905.273673625</v>
      </c>
      <c r="O762" s="127">
        <f>N762 / AA773</f>
        <v>-6.5548736213468838E-3</v>
      </c>
      <c r="P762" s="301">
        <f>N762 / AA850</f>
        <v>-6.0720001147261619E-3</v>
      </c>
      <c r="Q762" s="128">
        <f t="shared" si="335"/>
        <v>127621795.58317612</v>
      </c>
      <c r="R762" s="129">
        <f>Q762 / AA773*100</f>
        <v>67.089678666003422</v>
      </c>
      <c r="S762" s="312">
        <f>Q762 / AA850*100</f>
        <v>62.147428019094086</v>
      </c>
      <c r="T762" s="129"/>
      <c r="U762" s="312"/>
      <c r="V762" s="120">
        <f t="shared" si="336"/>
        <v>1</v>
      </c>
      <c r="W762" s="120">
        <v>2</v>
      </c>
      <c r="X762" s="120">
        <v>1</v>
      </c>
      <c r="Y762" s="127">
        <f t="shared" si="337"/>
        <v>0</v>
      </c>
      <c r="Z762" s="127">
        <f t="shared" si="338"/>
        <v>0</v>
      </c>
      <c r="AA762" s="3"/>
      <c r="AB762" s="130">
        <v>1.27775291</v>
      </c>
      <c r="AC762" s="130">
        <f t="shared" si="339"/>
        <v>-2.4360999999999411E-3</v>
      </c>
      <c r="AD762" s="177">
        <f t="shared" si="340"/>
        <v>-0.19065501482598393</v>
      </c>
      <c r="AE762" s="132">
        <v>-115000000</v>
      </c>
      <c r="AF762" s="133">
        <f>IF(D762 = D850,1,_xll.BDP(K762,$AF$11)*L762)</f>
        <v>0.89554</v>
      </c>
      <c r="AG762" s="134">
        <f>AC762*AE762/AF762/AB762 / AI773</f>
        <v>1.2888006205646887E-3</v>
      </c>
      <c r="AH762" s="328">
        <f>AC762*AE762/AF762/AB762 / AI850</f>
        <v>1.1938151231243002E-3</v>
      </c>
      <c r="AI762" s="75"/>
      <c r="AJ762" s="73"/>
      <c r="AK762" s="65"/>
    </row>
    <row r="763" spans="1:37" s="30" customFormat="1" ht="12" customHeight="1" x14ac:dyDescent="0.2">
      <c r="B763" s="120"/>
      <c r="C763" s="120" t="s">
        <v>235</v>
      </c>
      <c r="D763" s="120" t="s">
        <v>33</v>
      </c>
      <c r="E763" s="120" t="s">
        <v>237</v>
      </c>
      <c r="F763" s="125">
        <v>9.1081607754323759</v>
      </c>
      <c r="G763" s="125">
        <f>_xll.BDP(C763,$G$11)</f>
        <v>9.1129999999999995</v>
      </c>
      <c r="H763" s="125">
        <f t="shared" si="333"/>
        <v>4.8392245676236456E-3</v>
      </c>
      <c r="I763" s="123">
        <f t="shared" si="334"/>
        <v>5.3130644999993669E-2</v>
      </c>
      <c r="J763" s="124">
        <v>0</v>
      </c>
      <c r="K763" s="120" t="str">
        <f>CONCATENATE(D850,D763, " Curncy")</f>
        <v>EURUSD Curncy</v>
      </c>
      <c r="L763" s="120">
        <f>IF(D763 = D850,1,_xll.BDP(K763,$L$11))</f>
        <v>1</v>
      </c>
      <c r="M763" s="288">
        <f>IF(D763 = D850,1,_xll.BDP(K763,$M$11)*L763)</f>
        <v>1.1605000000000001</v>
      </c>
      <c r="N763" s="126">
        <f t="shared" si="341"/>
        <v>0</v>
      </c>
      <c r="O763" s="127">
        <f>N763 / AA773</f>
        <v>0</v>
      </c>
      <c r="P763" s="301">
        <f>N763 / AA850</f>
        <v>0</v>
      </c>
      <c r="Q763" s="128">
        <f t="shared" si="335"/>
        <v>0</v>
      </c>
      <c r="R763" s="129">
        <f>Q763 / AA773*100</f>
        <v>0</v>
      </c>
      <c r="S763" s="312">
        <f>Q763 / AA850*100</f>
        <v>0</v>
      </c>
      <c r="T763" s="129"/>
      <c r="U763" s="312"/>
      <c r="V763" s="120">
        <f t="shared" si="336"/>
        <v>1</v>
      </c>
      <c r="W763" s="120">
        <v>2</v>
      </c>
      <c r="X763" s="120">
        <v>1</v>
      </c>
      <c r="Y763" s="127">
        <f t="shared" si="337"/>
        <v>0</v>
      </c>
      <c r="Z763" s="127">
        <f t="shared" si="338"/>
        <v>0</v>
      </c>
      <c r="AA763" s="3"/>
      <c r="AB763" s="130">
        <v>9.1112279575478716</v>
      </c>
      <c r="AC763" s="130">
        <f t="shared" si="339"/>
        <v>-3.0671821154957257E-3</v>
      </c>
      <c r="AD763" s="177">
        <f t="shared" si="340"/>
        <v>-3.3663762225977764E-2</v>
      </c>
      <c r="AE763" s="132">
        <v>0</v>
      </c>
      <c r="AF763" s="133">
        <f>IF(D763 = D850,1,_xll.BDP(K763,$AF$11)*L763)</f>
        <v>1.1601999999999999</v>
      </c>
      <c r="AG763" s="134">
        <f>AC763*AE763/AF763/AB763 / AI773</f>
        <v>0</v>
      </c>
      <c r="AH763" s="328">
        <f>AC763*AE763/AF763/AB763 / AI850</f>
        <v>0</v>
      </c>
      <c r="AI763" s="75"/>
      <c r="AJ763" s="73"/>
      <c r="AK763" s="65"/>
    </row>
    <row r="764" spans="1:37" ht="12" customHeight="1" x14ac:dyDescent="0.2">
      <c r="A764" s="30"/>
      <c r="B764" s="120"/>
      <c r="C764" s="120" t="s">
        <v>236</v>
      </c>
      <c r="D764" s="120" t="s">
        <v>33</v>
      </c>
      <c r="E764" s="120" t="s">
        <v>239</v>
      </c>
      <c r="F764" s="125">
        <v>66.475993669999994</v>
      </c>
      <c r="G764" s="125">
        <f>_xll.BDP(C764,$G$11)</f>
        <v>68.002200000000002</v>
      </c>
      <c r="H764" s="125">
        <f t="shared" si="333"/>
        <v>1.5262063300000079</v>
      </c>
      <c r="I764" s="123">
        <f t="shared" si="334"/>
        <v>2.2958759181192514</v>
      </c>
      <c r="J764" s="124">
        <v>0</v>
      </c>
      <c r="K764" s="120" t="str">
        <f>CONCATENATE(D850,D764, " Curncy")</f>
        <v>EURUSD Curncy</v>
      </c>
      <c r="L764" s="120">
        <f>IF(D764 = D850,1,_xll.BDP(K764,$L$11))</f>
        <v>1</v>
      </c>
      <c r="M764" s="288">
        <f>IF(D764 = D850,1,_xll.BDP(K764,$M$11)*L764)</f>
        <v>1.1605000000000001</v>
      </c>
      <c r="N764" s="126">
        <f t="shared" si="341"/>
        <v>0</v>
      </c>
      <c r="O764" s="127">
        <f>N764 / AA773</f>
        <v>0</v>
      </c>
      <c r="P764" s="301">
        <f>N764 / AA850</f>
        <v>0</v>
      </c>
      <c r="Q764" s="128">
        <f t="shared" si="335"/>
        <v>0</v>
      </c>
      <c r="R764" s="129">
        <f>Q764 / AA773*100</f>
        <v>0</v>
      </c>
      <c r="S764" s="312">
        <f>Q764 / AA850*100</f>
        <v>0</v>
      </c>
      <c r="T764" s="129"/>
      <c r="U764" s="312"/>
      <c r="V764" s="120">
        <f t="shared" si="336"/>
        <v>1</v>
      </c>
      <c r="W764" s="120">
        <v>2</v>
      </c>
      <c r="X764" s="120">
        <v>1</v>
      </c>
      <c r="Y764" s="127">
        <f t="shared" si="337"/>
        <v>0</v>
      </c>
      <c r="Z764" s="127">
        <f t="shared" si="338"/>
        <v>0</v>
      </c>
      <c r="AA764" s="3"/>
      <c r="AB764" s="130">
        <v>67.800490449999998</v>
      </c>
      <c r="AC764" s="130">
        <f t="shared" si="339"/>
        <v>-1.324496780000004</v>
      </c>
      <c r="AD764" s="177">
        <f t="shared" si="340"/>
        <v>-1.9535209424137789</v>
      </c>
      <c r="AE764" s="132">
        <v>0</v>
      </c>
      <c r="AF764" s="133">
        <f>IF(D764 = D850,1,_xll.BDP(K764,$AF$11)*L764)</f>
        <v>1.1601999999999999</v>
      </c>
      <c r="AG764" s="134">
        <f>AC764*AE764/AF764/AB764 / AI773</f>
        <v>0</v>
      </c>
      <c r="AH764" s="328">
        <f>AC764*AE764/AF764/AB764 / AI850</f>
        <v>0</v>
      </c>
      <c r="AJ764" s="73"/>
      <c r="AK764" s="65"/>
    </row>
    <row r="765" spans="1:37" ht="12" customHeight="1" x14ac:dyDescent="0.2">
      <c r="A765" s="30"/>
      <c r="B765" s="120"/>
      <c r="C765" s="120" t="s">
        <v>238</v>
      </c>
      <c r="D765" s="120" t="s">
        <v>80</v>
      </c>
      <c r="E765" s="120" t="s">
        <v>240</v>
      </c>
      <c r="F765" s="125">
        <v>18.121116969999999</v>
      </c>
      <c r="G765" s="125">
        <f>_xll.BDP(C765,$G$11)</f>
        <v>19.116</v>
      </c>
      <c r="H765" s="125">
        <f t="shared" si="333"/>
        <v>0.99488303000000045</v>
      </c>
      <c r="I765" s="123">
        <f t="shared" si="334"/>
        <v>5.4901860169384493</v>
      </c>
      <c r="J765" s="124">
        <v>0</v>
      </c>
      <c r="K765" s="120" t="str">
        <f>CONCATENATE(D850,D765, " Curncy")</f>
        <v>EURGBP Curncy</v>
      </c>
      <c r="L765" s="120">
        <f>IF(D765 = D850,1,_xll.BDP(K765,$L$11))</f>
        <v>1</v>
      </c>
      <c r="M765" s="288">
        <f>IF(D765 = D850,1,_xll.BDP(K765,$M$11)*L765)</f>
        <v>0.90110000000000001</v>
      </c>
      <c r="N765" s="126">
        <f t="shared" si="341"/>
        <v>0</v>
      </c>
      <c r="O765" s="127">
        <f>N765 / AA773</f>
        <v>0</v>
      </c>
      <c r="P765" s="301">
        <f>N765 / AA850</f>
        <v>0</v>
      </c>
      <c r="Q765" s="128">
        <f t="shared" si="335"/>
        <v>0</v>
      </c>
      <c r="R765" s="129">
        <f>Q765 / AA773*100</f>
        <v>0</v>
      </c>
      <c r="S765" s="312">
        <f>Q765 / AA850*100</f>
        <v>0</v>
      </c>
      <c r="T765" s="129"/>
      <c r="U765" s="312"/>
      <c r="V765" s="120">
        <f t="shared" si="336"/>
        <v>1</v>
      </c>
      <c r="W765" s="120">
        <v>2</v>
      </c>
      <c r="X765" s="120">
        <v>1</v>
      </c>
      <c r="Y765" s="127">
        <f t="shared" si="337"/>
        <v>0</v>
      </c>
      <c r="Z765" s="127">
        <f t="shared" si="338"/>
        <v>0</v>
      </c>
      <c r="AA765" s="3"/>
      <c r="AB765" s="130">
        <v>18.283236349999999</v>
      </c>
      <c r="AC765" s="130">
        <f t="shared" si="339"/>
        <v>-0.16211938000000004</v>
      </c>
      <c r="AD765" s="177">
        <f t="shared" si="340"/>
        <v>-0.88671051938788747</v>
      </c>
      <c r="AE765" s="132">
        <v>0</v>
      </c>
      <c r="AF765" s="133">
        <f>IF(D765 = D850,1,_xll.BDP(K765,$AF$11)*L765)</f>
        <v>0.89554</v>
      </c>
      <c r="AG765" s="134">
        <f>AC765*AE765/AF765/AB765 / AI773</f>
        <v>0</v>
      </c>
      <c r="AH765" s="328">
        <f>AC765*AE765/AF765/AB765 / AI850</f>
        <v>0</v>
      </c>
      <c r="AJ765" s="73"/>
      <c r="AK765" s="65"/>
    </row>
    <row r="766" spans="1:37" s="30" customFormat="1" ht="12" customHeight="1" x14ac:dyDescent="0.2">
      <c r="B766" s="120"/>
      <c r="C766" s="120" t="s">
        <v>242</v>
      </c>
      <c r="D766" s="120" t="s">
        <v>33</v>
      </c>
      <c r="E766" s="120" t="s">
        <v>241</v>
      </c>
      <c r="F766" s="125">
        <v>110.89080803914001</v>
      </c>
      <c r="G766" s="125">
        <f>_xll.BDP(C766,$G$11)</f>
        <v>111.05</v>
      </c>
      <c r="H766" s="125">
        <f t="shared" si="333"/>
        <v>0.15919196085998522</v>
      </c>
      <c r="I766" s="123">
        <f t="shared" si="334"/>
        <v>0.14355740000000436</v>
      </c>
      <c r="J766" s="124">
        <v>0</v>
      </c>
      <c r="K766" s="120" t="str">
        <f>CONCATENATE(D850,D766, " Curncy")</f>
        <v>EURUSD Curncy</v>
      </c>
      <c r="L766" s="120">
        <f>IF(D766 = D850,1,_xll.BDP(K766,$L$11))</f>
        <v>1</v>
      </c>
      <c r="M766" s="288">
        <f>IF(D766 = D850,1,_xll.BDP(K766,$M$11)*L766)</f>
        <v>1.1605000000000001</v>
      </c>
      <c r="N766" s="126">
        <f t="shared" si="341"/>
        <v>0</v>
      </c>
      <c r="O766" s="127">
        <f>N766 / AA773</f>
        <v>0</v>
      </c>
      <c r="P766" s="301">
        <f>N766 / AA850</f>
        <v>0</v>
      </c>
      <c r="Q766" s="128">
        <f t="shared" si="335"/>
        <v>0</v>
      </c>
      <c r="R766" s="129">
        <f>Q766 / AA773*100</f>
        <v>0</v>
      </c>
      <c r="S766" s="312">
        <f>Q766 / AA850*100</f>
        <v>0</v>
      </c>
      <c r="T766" s="129"/>
      <c r="U766" s="312"/>
      <c r="V766" s="120">
        <f t="shared" si="336"/>
        <v>1</v>
      </c>
      <c r="W766" s="120">
        <v>2</v>
      </c>
      <c r="X766" s="120">
        <v>1</v>
      </c>
      <c r="Y766" s="127">
        <f t="shared" si="337"/>
        <v>0</v>
      </c>
      <c r="Z766" s="127">
        <f t="shared" si="338"/>
        <v>0</v>
      </c>
      <c r="AA766" s="3"/>
      <c r="AB766" s="130">
        <v>110.76809923049402</v>
      </c>
      <c r="AC766" s="130">
        <f t="shared" si="339"/>
        <v>0.12270880864599576</v>
      </c>
      <c r="AD766" s="177">
        <f t="shared" si="340"/>
        <v>0.11077991723109258</v>
      </c>
      <c r="AE766" s="132">
        <v>0</v>
      </c>
      <c r="AF766" s="133">
        <f>IF(D766 = D850,1,_xll.BDP(K766,$AF$11)*L766)</f>
        <v>1.1601999999999999</v>
      </c>
      <c r="AG766" s="134">
        <f>AC766*AE766/AF766/AB766 / AI773</f>
        <v>0</v>
      </c>
      <c r="AH766" s="328">
        <f>AC766*AE766/AF766/AB766 / AI850</f>
        <v>0</v>
      </c>
      <c r="AI766" s="75"/>
      <c r="AJ766" s="73"/>
      <c r="AK766" s="65"/>
    </row>
    <row r="767" spans="1:37" s="30" customFormat="1" ht="12" customHeight="1" x14ac:dyDescent="0.2">
      <c r="A767" s="212"/>
      <c r="B767" s="212"/>
      <c r="C767" s="212" t="s">
        <v>1566</v>
      </c>
      <c r="D767" s="212" t="s">
        <v>33</v>
      </c>
      <c r="E767" s="212" t="s">
        <v>240</v>
      </c>
      <c r="F767" s="256">
        <v>14.209110089999999</v>
      </c>
      <c r="G767" s="256">
        <f>_xll.BDP(C767,$G$11)</f>
        <v>14.842599999999999</v>
      </c>
      <c r="H767" s="256">
        <f>IF(OR(OR(G767="#N/A N/A",G767="#N/A Real Time"),OR(F767="#N/A N/A",F767="#N/A Real Time")),0,  G767 - F767)</f>
        <v>0.63348990999999977</v>
      </c>
      <c r="I767" s="216">
        <f>IF(OR(F767=0,F767="#N/A N/A"),0,H767 / F767*100)</f>
        <v>4.4583362785388898</v>
      </c>
      <c r="J767" s="217">
        <v>23000000</v>
      </c>
      <c r="K767" s="212" t="str">
        <f>CONCATENATE(D850,D767, " Curncy")</f>
        <v>EURUSD Curncy</v>
      </c>
      <c r="L767" s="212">
        <f>IF(D767 = D850,1,_xll.BDP(K767,$L$11))</f>
        <v>1</v>
      </c>
      <c r="M767" s="291">
        <f>IF(D767 = D850,1,_xll.BDP(K767,$M$11)*L767)</f>
        <v>1.1605000000000001</v>
      </c>
      <c r="N767" s="218">
        <f>H767*J767/M767/G767</f>
        <v>845887.11499759671</v>
      </c>
      <c r="O767" s="219">
        <f>N767 / AA773</f>
        <v>4.4467557029406512E-3</v>
      </c>
      <c r="P767" s="304">
        <f>N767 / AA850</f>
        <v>4.1191795140768546E-3</v>
      </c>
      <c r="Q767" s="220">
        <f>ABS(IF(J767=0,0,J767/M767))</f>
        <v>19819043.515725978</v>
      </c>
      <c r="R767" s="221">
        <f>Q767 / AA773*100</f>
        <v>10.418700464616229</v>
      </c>
      <c r="S767" s="314">
        <f>Q767 / AA850*100</f>
        <v>9.6511930009488456</v>
      </c>
      <c r="T767" s="221"/>
      <c r="U767" s="314"/>
      <c r="V767" s="212">
        <f>IF(EXACT(D767,UPPER(D767)),1,0.01)/X767</f>
        <v>1</v>
      </c>
      <c r="W767" s="212">
        <v>2</v>
      </c>
      <c r="X767" s="212">
        <v>1</v>
      </c>
      <c r="Y767" s="219">
        <f>IF(AND(S767&lt;0,O767&gt;0),O767,0)</f>
        <v>0</v>
      </c>
      <c r="Z767" s="219">
        <f>IF(AND(S767&gt;0,O767&gt;0),O767,0)</f>
        <v>4.4467557029406512E-3</v>
      </c>
      <c r="AA767" s="222"/>
      <c r="AB767" s="223">
        <v>14.30889823</v>
      </c>
      <c r="AC767" s="223">
        <f>IF(OR(OR(F767="#N/A N/A",F767="#N/A Real Time"),OR(AB767="#N/A N/A",AB767="#N/A Real Time")),0,  F767 - AB767)</f>
        <v>-9.9788140000001135E-2</v>
      </c>
      <c r="AD767" s="224">
        <f>IF(OR(AB767=0,AB767="#N/A N/A"),0,AC767 / AB767*100)</f>
        <v>-0.69738521020986488</v>
      </c>
      <c r="AE767" s="225">
        <v>0</v>
      </c>
      <c r="AF767" s="226">
        <f>IF(D767 = D850,1,_xll.BDP(K767,$AF$11)*L767)</f>
        <v>1.1601999999999999</v>
      </c>
      <c r="AG767" s="227">
        <f>AC767*AE767/AF767/AB767 / AI773</f>
        <v>0</v>
      </c>
      <c r="AH767" s="330">
        <f>AC767*AE767/AF767/AB767 / AI850</f>
        <v>0</v>
      </c>
      <c r="AI767" s="228"/>
      <c r="AJ767" s="73"/>
      <c r="AK767" s="65"/>
    </row>
    <row r="768" spans="1:37" s="30" customFormat="1" ht="12" customHeight="1" x14ac:dyDescent="0.2">
      <c r="B768" s="120"/>
      <c r="C768" s="120" t="s">
        <v>243</v>
      </c>
      <c r="D768" s="120" t="s">
        <v>33</v>
      </c>
      <c r="E768" s="120" t="s">
        <v>244</v>
      </c>
      <c r="F768" s="125">
        <v>7.8501582799999996</v>
      </c>
      <c r="G768" s="125">
        <f>_xll.BDP(C768,$G$11)</f>
        <v>7.8494999999999999</v>
      </c>
      <c r="H768" s="125">
        <f t="shared" si="333"/>
        <v>-6.5827999999967801E-4</v>
      </c>
      <c r="I768" s="123">
        <f t="shared" si="334"/>
        <v>-8.3855634054766856E-3</v>
      </c>
      <c r="J768" s="124">
        <v>0</v>
      </c>
      <c r="K768" s="120" t="str">
        <f>CONCATENATE(D850,D768, " Curncy")</f>
        <v>EURUSD Curncy</v>
      </c>
      <c r="L768" s="120">
        <f>IF(D768 = D850,1,_xll.BDP(K768,$L$11))</f>
        <v>1</v>
      </c>
      <c r="M768" s="288">
        <f>IF(D768 = D850,1,_xll.BDP(K768,$M$11)*L768)</f>
        <v>1.1605000000000001</v>
      </c>
      <c r="N768" s="126">
        <f t="shared" si="341"/>
        <v>0</v>
      </c>
      <c r="O768" s="127">
        <f>N768 / AA773</f>
        <v>0</v>
      </c>
      <c r="P768" s="301">
        <f>N768 / AA850</f>
        <v>0</v>
      </c>
      <c r="Q768" s="128">
        <f t="shared" si="335"/>
        <v>0</v>
      </c>
      <c r="R768" s="129">
        <f>Q768 / AA773*100</f>
        <v>0</v>
      </c>
      <c r="S768" s="312">
        <f>Q768 / AA850*100</f>
        <v>0</v>
      </c>
      <c r="T768" s="129"/>
      <c r="U768" s="312"/>
      <c r="V768" s="120">
        <f t="shared" si="336"/>
        <v>1</v>
      </c>
      <c r="W768" s="120">
        <v>2</v>
      </c>
      <c r="X768" s="120">
        <v>1</v>
      </c>
      <c r="Y768" s="127">
        <f t="shared" si="337"/>
        <v>0</v>
      </c>
      <c r="Z768" s="127">
        <f t="shared" si="338"/>
        <v>0</v>
      </c>
      <c r="AA768" s="3"/>
      <c r="AB768" s="130">
        <v>7.8500613100000001</v>
      </c>
      <c r="AC768" s="130">
        <f t="shared" si="339"/>
        <v>9.6969999999529932E-5</v>
      </c>
      <c r="AD768" s="177">
        <f t="shared" si="340"/>
        <v>1.2352769764486073E-3</v>
      </c>
      <c r="AE768" s="132">
        <v>0</v>
      </c>
      <c r="AF768" s="133">
        <f>IF(D768 = D850,1,_xll.BDP(K768,$AF$11)*L768)</f>
        <v>1.1601999999999999</v>
      </c>
      <c r="AG768" s="134">
        <f>AC768*AE768/AF768/AB768 / AI773</f>
        <v>0</v>
      </c>
      <c r="AH768" s="328">
        <f>AC768*AE768/AF768/AB768 / AI850</f>
        <v>0</v>
      </c>
      <c r="AI768" s="75"/>
      <c r="AJ768" s="73"/>
      <c r="AK768" s="65"/>
    </row>
    <row r="769" spans="1:37" s="30" customFormat="1" ht="12" customHeight="1" x14ac:dyDescent="0.2">
      <c r="B769" s="120"/>
      <c r="C769" s="120" t="s">
        <v>293</v>
      </c>
      <c r="D769" s="120" t="s">
        <v>33</v>
      </c>
      <c r="E769" s="120" t="s">
        <v>245</v>
      </c>
      <c r="F769" s="125">
        <v>0.72567161999999996</v>
      </c>
      <c r="G769" s="125">
        <f>_xll.BDP(C769,$G$11)</f>
        <v>0.72070000000000001</v>
      </c>
      <c r="H769" s="125">
        <f t="shared" si="333"/>
        <v>-4.9716199999999544E-3</v>
      </c>
      <c r="I769" s="123">
        <f t="shared" si="334"/>
        <v>-0.68510602633184892</v>
      </c>
      <c r="J769" s="124">
        <v>30000000</v>
      </c>
      <c r="K769" s="120" t="str">
        <f>CONCATENATE(D850,D769, " Curncy")</f>
        <v>EURUSD Curncy</v>
      </c>
      <c r="L769" s="120">
        <f>IF(D769 = D850,1,_xll.BDP(K769,$L$11))</f>
        <v>1</v>
      </c>
      <c r="M769" s="288">
        <f>IF(D769 = D850,1,_xll.BDP(K769,$M$11)*L769)</f>
        <v>1.1605000000000001</v>
      </c>
      <c r="N769" s="126">
        <f>H769*J769/M769/G769*-1</f>
        <v>178327.98991979903</v>
      </c>
      <c r="O769" s="127">
        <f>N769 / AA773</f>
        <v>9.3745488270271409E-4</v>
      </c>
      <c r="P769" s="301">
        <f>N769 / AA850</f>
        <v>8.6839601861795354E-4</v>
      </c>
      <c r="Q769" s="128">
        <f t="shared" si="335"/>
        <v>25850926.324859973</v>
      </c>
      <c r="R769" s="129">
        <f>Q769 / AA773*100</f>
        <v>13.589609301673342</v>
      </c>
      <c r="S769" s="312">
        <f>Q769 / AA850*100</f>
        <v>12.588512609933279</v>
      </c>
      <c r="T769" s="129"/>
      <c r="U769" s="312"/>
      <c r="V769" s="120">
        <f t="shared" si="336"/>
        <v>1</v>
      </c>
      <c r="W769" s="120">
        <v>2</v>
      </c>
      <c r="X769" s="120">
        <v>1</v>
      </c>
      <c r="Y769" s="127">
        <f t="shared" si="337"/>
        <v>0</v>
      </c>
      <c r="Z769" s="127">
        <f t="shared" si="338"/>
        <v>9.3745488270271409E-4</v>
      </c>
      <c r="AA769" s="3"/>
      <c r="AB769" s="130">
        <v>0.72856049000000001</v>
      </c>
      <c r="AC769" s="130">
        <f t="shared" si="339"/>
        <v>-2.8888700000000433E-3</v>
      </c>
      <c r="AD769" s="177">
        <f t="shared" si="340"/>
        <v>-0.3965175218326818</v>
      </c>
      <c r="AE769" s="132">
        <v>30000000</v>
      </c>
      <c r="AF769" s="133">
        <f>IF(D769 = D850,1,_xll.BDP(K769,$AF$11)*L769)</f>
        <v>1.1601999999999999</v>
      </c>
      <c r="AG769" s="134">
        <f>AC769*AE769/AF769/AB769*-1 / AI773</f>
        <v>5.3972859614639273E-4</v>
      </c>
      <c r="AH769" s="328">
        <f>AC769*AE769/AF769/AB769*-1 / AI850</f>
        <v>4.9995022517904694E-4</v>
      </c>
      <c r="AI769" s="75"/>
      <c r="AJ769" s="73"/>
      <c r="AK769" s="65"/>
    </row>
    <row r="770" spans="1:37" s="30" customFormat="1" ht="12" customHeight="1" x14ac:dyDescent="0.2">
      <c r="A770" s="1"/>
      <c r="B770" s="120"/>
      <c r="C770" s="120" t="s">
        <v>246</v>
      </c>
      <c r="D770" s="120" t="s">
        <v>33</v>
      </c>
      <c r="E770" s="120" t="s">
        <v>247</v>
      </c>
      <c r="F770" s="125">
        <v>1.1372</v>
      </c>
      <c r="G770" s="125">
        <f>_xll.BDP(C770,$G$11)</f>
        <v>1.1605000000000001</v>
      </c>
      <c r="H770" s="125">
        <f t="shared" si="333"/>
        <v>2.3300000000000098E-2</v>
      </c>
      <c r="I770" s="123">
        <f t="shared" si="334"/>
        <v>2.0488920154766181</v>
      </c>
      <c r="J770" s="124">
        <v>0</v>
      </c>
      <c r="K770" s="120" t="str">
        <f>CONCATENATE(D850,D770, " Curncy")</f>
        <v>EURUSD Curncy</v>
      </c>
      <c r="L770" s="120">
        <f>IF(D770 = D850,1,_xll.BDP(K770,$L$11))</f>
        <v>1</v>
      </c>
      <c r="M770" s="288">
        <f>IF(D770 = D850,1,_xll.BDP(K770,$M$11)*L770)</f>
        <v>1.1605000000000001</v>
      </c>
      <c r="N770" s="126">
        <f>H770*J770/M770/G770*-1</f>
        <v>0</v>
      </c>
      <c r="O770" s="127">
        <f>N770 / AA773</f>
        <v>0</v>
      </c>
      <c r="P770" s="301">
        <f>N770 / AA850</f>
        <v>0</v>
      </c>
      <c r="Q770" s="128">
        <f t="shared" si="335"/>
        <v>0</v>
      </c>
      <c r="R770" s="129">
        <f>Q770 / AA773*100</f>
        <v>0</v>
      </c>
      <c r="S770" s="312">
        <f>Q770 / AA850*100</f>
        <v>0</v>
      </c>
      <c r="T770" s="129"/>
      <c r="U770" s="312"/>
      <c r="V770" s="120">
        <f t="shared" si="336"/>
        <v>1</v>
      </c>
      <c r="W770" s="120">
        <v>2</v>
      </c>
      <c r="X770" s="120">
        <v>1</v>
      </c>
      <c r="Y770" s="127">
        <f t="shared" si="337"/>
        <v>0</v>
      </c>
      <c r="Z770" s="127">
        <f t="shared" si="338"/>
        <v>0</v>
      </c>
      <c r="AA770" s="3"/>
      <c r="AB770" s="130">
        <v>1.1417999999999999</v>
      </c>
      <c r="AC770" s="130">
        <f t="shared" si="339"/>
        <v>-4.5999999999999375E-3</v>
      </c>
      <c r="AD770" s="177">
        <f t="shared" si="340"/>
        <v>-0.40287265720791193</v>
      </c>
      <c r="AE770" s="132">
        <v>0</v>
      </c>
      <c r="AF770" s="133">
        <f>IF(D770 = D850,1,_xll.BDP(K770,$AF$11)*L770)</f>
        <v>1.1601999999999999</v>
      </c>
      <c r="AG770" s="134">
        <f>AC770*AE770/AF770/AB770*-1 / AI773</f>
        <v>0</v>
      </c>
      <c r="AH770" s="328">
        <f>AC770*AE770/AF770/AB770*-1 / AI850</f>
        <v>0</v>
      </c>
      <c r="AI770" s="75"/>
      <c r="AJ770" s="73"/>
      <c r="AK770" s="65"/>
    </row>
    <row r="771" spans="1:37" s="30" customFormat="1" ht="12" customHeight="1" x14ac:dyDescent="0.2">
      <c r="A771" s="258" t="s">
        <v>266</v>
      </c>
      <c r="B771" s="258"/>
      <c r="C771" s="258"/>
      <c r="D771" s="258"/>
      <c r="E771" s="258" t="s">
        <v>1386</v>
      </c>
      <c r="F771" s="259"/>
      <c r="G771" s="259"/>
      <c r="H771" s="260"/>
      <c r="I771" s="261"/>
      <c r="J771" s="262"/>
      <c r="K771" s="258"/>
      <c r="L771" s="258"/>
      <c r="M771" s="295"/>
      <c r="N771" s="264">
        <f xml:space="preserve"> SUM(N759:N770)</f>
        <v>-222690.16875622922</v>
      </c>
      <c r="O771" s="265">
        <f xml:space="preserve"> SUM(O759:O770)</f>
        <v>-1.1706630357035184E-3</v>
      </c>
      <c r="P771" s="307">
        <f xml:space="preserve"> SUM(P759:P770)</f>
        <v>-1.0844245820313537E-3</v>
      </c>
      <c r="Q771" s="266">
        <f xml:space="preserve"> SUM(Q759:Q770)</f>
        <v>173291765.42376208</v>
      </c>
      <c r="R771" s="267">
        <f xml:space="preserve"> SUM(R759:R770)</f>
        <v>91.097988432292993</v>
      </c>
      <c r="S771" s="321">
        <f xml:space="preserve"> SUM(S759:S770)</f>
        <v>84.387133629976205</v>
      </c>
      <c r="T771" s="267">
        <f xml:space="preserve"> SUM(T759:T770)</f>
        <v>0</v>
      </c>
      <c r="U771" s="321">
        <f xml:space="preserve"> SUM(U759:U770)</f>
        <v>0</v>
      </c>
      <c r="V771" s="258"/>
      <c r="W771" s="258"/>
      <c r="X771" s="258"/>
      <c r="Y771" s="268">
        <f xml:space="preserve"> SUM(Y759:Y770)</f>
        <v>0</v>
      </c>
      <c r="Z771" s="268">
        <f xml:space="preserve"> SUM(Z759:Z770)</f>
        <v>5.3842105856433649E-3</v>
      </c>
      <c r="AA771" s="258"/>
      <c r="AB771" s="259"/>
      <c r="AC771" s="259"/>
      <c r="AD771" s="261"/>
      <c r="AE771" s="262"/>
      <c r="AF771" s="263"/>
      <c r="AG771" s="265">
        <f xml:space="preserve"> SUM(AG759:AG770)</f>
        <v>1.8285292167110816E-3</v>
      </c>
      <c r="AH771" s="307">
        <f xml:space="preserve"> SUM(AH759:AH770)</f>
        <v>1.6937653483033472E-3</v>
      </c>
      <c r="AI771" s="269"/>
      <c r="AJ771" s="73"/>
      <c r="AK771" s="65"/>
    </row>
    <row r="772" spans="1:37" s="30" customFormat="1" ht="12" customHeight="1" x14ac:dyDescent="0.2">
      <c r="A772" s="1"/>
      <c r="B772" s="32"/>
      <c r="C772" s="51"/>
      <c r="D772" s="1"/>
      <c r="E772" s="1"/>
      <c r="F772" s="2"/>
      <c r="G772" s="2"/>
      <c r="H772" s="24"/>
      <c r="I772" s="15"/>
      <c r="J772" s="18"/>
      <c r="K772" s="32"/>
      <c r="L772" s="1"/>
      <c r="M772" s="285"/>
      <c r="N772" s="107"/>
      <c r="O772" s="36"/>
      <c r="P772" s="298"/>
      <c r="Q772" s="7"/>
      <c r="R772" s="10"/>
      <c r="S772" s="311"/>
      <c r="T772" s="37"/>
      <c r="U772" s="311"/>
      <c r="V772" s="24"/>
      <c r="W772" s="1"/>
      <c r="X772" s="1"/>
      <c r="Y772" s="52"/>
      <c r="Z772" s="1"/>
      <c r="AA772" s="3"/>
      <c r="AB772" s="2"/>
      <c r="AC772" s="12"/>
      <c r="AD772" s="62"/>
      <c r="AE772" s="59"/>
      <c r="AF772" s="61"/>
      <c r="AG772" s="72"/>
      <c r="AH772" s="327"/>
      <c r="AI772" s="75"/>
      <c r="AJ772" s="73"/>
      <c r="AK772" s="65"/>
    </row>
    <row r="773" spans="1:37" s="30" customFormat="1" ht="12" customHeight="1" x14ac:dyDescent="0.2">
      <c r="A773" s="148" t="s">
        <v>265</v>
      </c>
      <c r="B773" s="148"/>
      <c r="C773" s="148"/>
      <c r="D773" s="148"/>
      <c r="E773" s="148" t="s">
        <v>291</v>
      </c>
      <c r="F773" s="149"/>
      <c r="G773" s="149"/>
      <c r="H773" s="150"/>
      <c r="I773" s="151"/>
      <c r="J773" s="152"/>
      <c r="K773" s="148"/>
      <c r="L773" s="148"/>
      <c r="M773" s="294"/>
      <c r="N773" s="159">
        <f>N738+N758+N771</f>
        <v>18135.958040879515</v>
      </c>
      <c r="O773" s="153">
        <f>O738+O758+O771</f>
        <v>9.5339169277691097E-5</v>
      </c>
      <c r="P773" s="306">
        <f>P738+P758+P771</f>
        <v>8.831588223253686E-5</v>
      </c>
      <c r="Q773" s="154">
        <f>Q738+Q758+Q771</f>
        <v>-323285670.57746452</v>
      </c>
      <c r="R773" s="155">
        <f>R738+R758+R771</f>
        <v>-169.94849239705201</v>
      </c>
      <c r="S773" s="320">
        <f>S738+S758+S771</f>
        <v>-157.42901006845034</v>
      </c>
      <c r="T773" s="155">
        <f>T738+T758+T771</f>
        <v>-394.19542751395522</v>
      </c>
      <c r="U773" s="320">
        <f>U738+U758+U771</f>
        <v>133.14894668461028</v>
      </c>
      <c r="V773" s="148"/>
      <c r="W773" s="148"/>
      <c r="X773" s="148"/>
      <c r="Y773" s="156">
        <f>Y738+Y758+Y771</f>
        <v>5.5770461939409714E-3</v>
      </c>
      <c r="Z773" s="156">
        <f>Z738+Z758+Z771</f>
        <v>1.2295778788594272E-2</v>
      </c>
      <c r="AA773" s="148">
        <v>190225677.21411127</v>
      </c>
      <c r="AB773" s="149"/>
      <c r="AC773" s="149"/>
      <c r="AD773" s="151"/>
      <c r="AE773" s="152"/>
      <c r="AF773" s="157"/>
      <c r="AG773" s="153">
        <f>AG738+AG758+AG771</f>
        <v>2.424431195244299E-2</v>
      </c>
      <c r="AH773" s="306">
        <f>AH738+AH758+AH771</f>
        <v>2.2457489387216607E-2</v>
      </c>
      <c r="AI773" s="209">
        <v>189965768.18408969</v>
      </c>
      <c r="AJ773" s="73"/>
      <c r="AK773" s="65"/>
    </row>
    <row r="774" spans="1:37" ht="12" hidden="1" customHeight="1" x14ac:dyDescent="0.2">
      <c r="M774" s="285"/>
      <c r="N774" s="107"/>
      <c r="O774" s="36"/>
      <c r="P774" s="298"/>
      <c r="S774" s="311"/>
      <c r="T774" s="37"/>
      <c r="U774" s="311"/>
      <c r="V774" s="24"/>
      <c r="W774" s="1"/>
      <c r="X774" s="1"/>
      <c r="Y774" s="52"/>
      <c r="Z774" s="1"/>
      <c r="AA774" s="3"/>
      <c r="AB774" s="2"/>
      <c r="AD774" s="64"/>
      <c r="AG774" s="72"/>
      <c r="AH774" s="327"/>
      <c r="AJ774" s="73"/>
      <c r="AK774" s="65"/>
    </row>
    <row r="775" spans="1:37" ht="12" hidden="1" customHeight="1" x14ac:dyDescent="0.2">
      <c r="A775" s="30"/>
      <c r="B775" s="120">
        <v>24498</v>
      </c>
      <c r="C775" s="120" t="s">
        <v>147</v>
      </c>
      <c r="D775" s="120" t="str">
        <f>_xll.BDP(C775,$D$11)</f>
        <v>NOK</v>
      </c>
      <c r="E775" s="120" t="s">
        <v>337</v>
      </c>
      <c r="F775" s="121">
        <f>_xll.BDP(C775,$F$11)</f>
        <v>297</v>
      </c>
      <c r="G775" s="121">
        <f>_xll.BDP(C775,$G$11)</f>
        <v>297.60000000000002</v>
      </c>
      <c r="H775" s="122">
        <f t="shared" ref="H775:H818" si="342">IF(OR(OR(G775="#N/A N/A",G775="#N/A Real Time"),OR(F775="#N/A N/A",F775="#N/A Real Time")),0,  G775 - F775)</f>
        <v>0.60000000000002274</v>
      </c>
      <c r="I775" s="123">
        <f t="shared" ref="I775:I818" si="343">IF(OR(F775=0,F775="#N/A N/A"),0,H775 / F775*100)</f>
        <v>0.2020202020202097</v>
      </c>
      <c r="J775" s="124">
        <v>6366</v>
      </c>
      <c r="K775" s="120" t="str">
        <f>CONCATENATE(D850,D775, " Curncy")</f>
        <v>EURNOK Curncy</v>
      </c>
      <c r="L775" s="120">
        <f>IF(D775 = D850,1,_xll.BDP(K775,$L$11))</f>
        <v>1</v>
      </c>
      <c r="M775" s="288">
        <f>IF(D775 = D850,1,_xll.BDP(K775,$M$11)*L775)</f>
        <v>9.7024000000000008</v>
      </c>
      <c r="N775" s="126">
        <f t="shared" ref="N775:N818" si="344">H775*J775*V775/M775</f>
        <v>393.67579155674315</v>
      </c>
      <c r="O775" s="127">
        <f>N775 / AA849</f>
        <v>2.6023635272685237E-5</v>
      </c>
      <c r="P775" s="301">
        <f>N775 / AA850</f>
        <v>1.9170657963895494E-6</v>
      </c>
      <c r="Q775" s="128">
        <f t="shared" ref="Q775:Q818" si="345">IF(J775=0,0,G775*J775*V775/M775)</f>
        <v>195263.19261213721</v>
      </c>
      <c r="R775" s="129">
        <f>Q775 / AA849*100</f>
        <v>1.2907723095251389</v>
      </c>
      <c r="S775" s="312">
        <f>Q775 / AA850*100</f>
        <v>9.5086463500918053E-2</v>
      </c>
      <c r="T775" s="129">
        <f t="shared" ref="T775:T818" si="346">IF(S775&lt;0,R775,0)</f>
        <v>0</v>
      </c>
      <c r="U775" s="312">
        <f t="shared" ref="U775:U818" si="347">IF(S775&gt;0,R775,0)</f>
        <v>1.2907723095251389</v>
      </c>
      <c r="V775" s="120">
        <f t="shared" ref="V775:V818" si="348">IF(EXACT(D775,UPPER(D775)),1,0.01)/X775</f>
        <v>1</v>
      </c>
      <c r="W775" s="120">
        <v>0</v>
      </c>
      <c r="X775" s="120">
        <v>1</v>
      </c>
      <c r="Y775" s="127">
        <f t="shared" ref="Y775:Y818" si="349">IF(AND(S775&lt;0,O775&gt;0),O775,0)</f>
        <v>0</v>
      </c>
      <c r="Z775" s="127">
        <f t="shared" ref="Z775:Z818" si="350">IF(AND(S775&gt;0,O775&gt;0),O775,0)</f>
        <v>2.6023635272685237E-5</v>
      </c>
      <c r="AA775" s="3"/>
      <c r="AB775" s="130">
        <f>_xll.BDH(C775,$AB$11,$D$1,$D$1)</f>
        <v>283.2</v>
      </c>
      <c r="AC775" s="130">
        <f t="shared" ref="AC775:AC818" si="351">IF(OR(OR(F775="#N/A N/A",F775="#N/A Real Time"),OR(AB775="#N/A N/A",AB775="#N/A Real Time")),0,  F775 - AB775)</f>
        <v>13.800000000000011</v>
      </c>
      <c r="AD775" s="177">
        <f t="shared" ref="AD775:AD818" si="352">IF(OR(AB775=0,AB775="#N/A N/A"),0,AC775 / AB775*100)</f>
        <v>4.8728813559322077</v>
      </c>
      <c r="AE775" s="132">
        <v>6366</v>
      </c>
      <c r="AF775" s="133">
        <f>IF(D775 = D850,1,_xll.BDP(K775,$AF$11)*L775)</f>
        <v>9.7301000000000002</v>
      </c>
      <c r="AG775" s="134">
        <f>AC775*AE775*V775/AF775 / AI849</f>
        <v>5.9735546811498692E-4</v>
      </c>
      <c r="AH775" s="328">
        <f>AC775*AE775*V775/AF775 / AI850</f>
        <v>4.4025511302731504E-5</v>
      </c>
      <c r="AJ775" s="73"/>
      <c r="AK775" s="65"/>
    </row>
    <row r="776" spans="1:37" s="30" customFormat="1" ht="12" hidden="1" customHeight="1" x14ac:dyDescent="0.2">
      <c r="A776" s="212"/>
      <c r="B776" s="212">
        <v>18837</v>
      </c>
      <c r="C776" s="212" t="s">
        <v>1527</v>
      </c>
      <c r="D776" s="212" t="str">
        <f>_xll.BDP(C776,$D$11)</f>
        <v>CHF</v>
      </c>
      <c r="E776" s="212" t="s">
        <v>1528</v>
      </c>
      <c r="F776" s="214">
        <f>_xll.BDP(C776,$F$11)</f>
        <v>76.78</v>
      </c>
      <c r="G776" s="214">
        <f>_xll.BDP(C776,$G$11)</f>
        <v>76.44</v>
      </c>
      <c r="H776" s="215">
        <f>IF(OR(OR(G776="#N/A N/A",G776="#N/A Real Time"),OR(F776="#N/A N/A",F776="#N/A Real Time")),0,  G776 - F776)</f>
        <v>-0.34000000000000341</v>
      </c>
      <c r="I776" s="216">
        <f>IF(OR(F776=0,F776="#N/A N/A"),0,H776 / F776*100)</f>
        <v>-0.44282365199271084</v>
      </c>
      <c r="J776" s="217">
        <v>-6085</v>
      </c>
      <c r="K776" s="212" t="str">
        <f>CONCATENATE(D850,D776, " Curncy")</f>
        <v>EURCHF Curncy</v>
      </c>
      <c r="L776" s="212">
        <f>IF(D776 = D850,1,_xll.BDP(K776,$L$11))</f>
        <v>1</v>
      </c>
      <c r="M776" s="291">
        <f>IF(D776 = D850,1,_xll.BDP(K776,$M$11)*L776)</f>
        <v>1.1257600000000001</v>
      </c>
      <c r="N776" s="218">
        <f>H776*J776*V776/M776</f>
        <v>1837.7806992609619</v>
      </c>
      <c r="O776" s="219">
        <f>N776 / AA849</f>
        <v>1.2148507897736522E-4</v>
      </c>
      <c r="P776" s="304">
        <f>N776 / AA850</f>
        <v>8.9493603502674208E-6</v>
      </c>
      <c r="Q776" s="220">
        <f>IF(J776=0,0,G776*J776*V776/M776)</f>
        <v>-413176.34309266624</v>
      </c>
      <c r="R776" s="221">
        <f>Q776 / AA849*100</f>
        <v>-2.7312704226557956</v>
      </c>
      <c r="S776" s="314">
        <f>Q776 / AA850*100</f>
        <v>-0.20120267799248084</v>
      </c>
      <c r="T776" s="221">
        <f>IF(S776&lt;0,R776,0)</f>
        <v>-2.7312704226557956</v>
      </c>
      <c r="U776" s="314">
        <f>IF(S776&gt;0,R776,0)</f>
        <v>0</v>
      </c>
      <c r="V776" s="212">
        <f>IF(EXACT(D776,UPPER(D776)),1,0.01)/X776</f>
        <v>1</v>
      </c>
      <c r="W776" s="212">
        <v>0</v>
      </c>
      <c r="X776" s="212">
        <v>1</v>
      </c>
      <c r="Y776" s="219">
        <f>IF(AND(S776&lt;0,O776&gt;0),O776,0)</f>
        <v>1.2148507897736522E-4</v>
      </c>
      <c r="Z776" s="219">
        <f>IF(AND(S776&gt;0,O776&gt;0),O776,0)</f>
        <v>0</v>
      </c>
      <c r="AA776" s="222"/>
      <c r="AB776" s="223">
        <f>_xll.BDH(C776,$AB$11,$D$1,$D$1)</f>
        <v>70.739999999999995</v>
      </c>
      <c r="AC776" s="223">
        <f>IF(OR(OR(F776="#N/A N/A",F776="#N/A Real Time"),OR(AB776="#N/A N/A",AB776="#N/A Real Time")),0,  F776 - AB776)</f>
        <v>6.0400000000000063</v>
      </c>
      <c r="AD776" s="224">
        <f>IF(OR(AB776=0,AB776="#N/A N/A"),0,AC776 / AB776*100)</f>
        <v>8.5383093016680895</v>
      </c>
      <c r="AE776" s="225">
        <v>-6085</v>
      </c>
      <c r="AF776" s="226">
        <f>IF(D776 = D850,1,_xll.BDP(K776,$AF$11)*L776)</f>
        <v>1.1242399999999999</v>
      </c>
      <c r="AG776" s="227">
        <f>AC776*AE776*V776/AF776 / AI849</f>
        <v>-2.1629322416545451E-3</v>
      </c>
      <c r="AH776" s="330">
        <f>AC776*AE776*V776/AF776 / AI850</f>
        <v>-1.5940960271527063E-4</v>
      </c>
      <c r="AI776" s="228"/>
      <c r="AJ776" s="73"/>
      <c r="AK776" s="65"/>
    </row>
    <row r="777" spans="1:37" ht="12" hidden="1" customHeight="1" x14ac:dyDescent="0.2">
      <c r="A777" s="30"/>
      <c r="B777" s="120">
        <v>2096</v>
      </c>
      <c r="C777" s="120" t="s">
        <v>219</v>
      </c>
      <c r="D777" s="120" t="str">
        <f>_xll.BDP(C777,$D$11)</f>
        <v>EUR</v>
      </c>
      <c r="E777" s="120" t="s">
        <v>335</v>
      </c>
      <c r="F777" s="121">
        <f>_xll.BDP(C777,$F$11)</f>
        <v>80.650000000000006</v>
      </c>
      <c r="G777" s="121">
        <f>_xll.BDP(C777,$G$11)</f>
        <v>79.89</v>
      </c>
      <c r="H777" s="122">
        <f t="shared" si="342"/>
        <v>-0.76000000000000512</v>
      </c>
      <c r="I777" s="123">
        <f t="shared" si="343"/>
        <v>-0.94234345939244268</v>
      </c>
      <c r="J777" s="124">
        <v>-5506</v>
      </c>
      <c r="K777" s="120" t="str">
        <f>CONCATENATE(D850,D777, " Curncy")</f>
        <v>EUREUR Curncy</v>
      </c>
      <c r="L777" s="120">
        <f>IF(D777 = D850,1,_xll.BDP(K777,$L$11))</f>
        <v>1</v>
      </c>
      <c r="M777" s="288">
        <f>IF(D777 = D850,1,_xll.BDP(K777,$M$11)*L777)</f>
        <v>1</v>
      </c>
      <c r="N777" s="126">
        <f t="shared" si="344"/>
        <v>4184.5600000000286</v>
      </c>
      <c r="O777" s="127">
        <f>N777 / AA849</f>
        <v>2.7661711883793179E-4</v>
      </c>
      <c r="P777" s="301">
        <f>N777 / AA850</f>
        <v>2.0377368944169969E-5</v>
      </c>
      <c r="Q777" s="128">
        <f t="shared" si="345"/>
        <v>-439874.34</v>
      </c>
      <c r="R777" s="129">
        <f>Q777 / AA849*100</f>
        <v>-2.9077554768371345</v>
      </c>
      <c r="S777" s="312">
        <f>Q777 / AA850*100</f>
        <v>-0.2142036848618063</v>
      </c>
      <c r="T777" s="129">
        <f t="shared" si="346"/>
        <v>-2.9077554768371345</v>
      </c>
      <c r="U777" s="312">
        <f t="shared" si="347"/>
        <v>0</v>
      </c>
      <c r="V777" s="120">
        <f t="shared" si="348"/>
        <v>1</v>
      </c>
      <c r="W777" s="120">
        <v>0</v>
      </c>
      <c r="X777" s="120">
        <v>1</v>
      </c>
      <c r="Y777" s="127">
        <f t="shared" si="349"/>
        <v>2.7661711883793179E-4</v>
      </c>
      <c r="Z777" s="127">
        <f t="shared" si="350"/>
        <v>0</v>
      </c>
      <c r="AA777" s="3"/>
      <c r="AB777" s="130">
        <f>_xll.BDH(C777,$AB$11,$D$1,$D$1)</f>
        <v>84.42</v>
      </c>
      <c r="AC777" s="130">
        <f t="shared" si="351"/>
        <v>-3.769999999999996</v>
      </c>
      <c r="AD777" s="177">
        <f t="shared" si="352"/>
        <v>-4.4657664060649092</v>
      </c>
      <c r="AE777" s="132">
        <v>-5506</v>
      </c>
      <c r="AF777" s="133">
        <f>IF(D777 = D850,1,_xll.BDP(K777,$AF$11)*L777)</f>
        <v>1</v>
      </c>
      <c r="AG777" s="134">
        <f>AC777*AE777*V777/AF777 / AI849</f>
        <v>1.3733523778845134E-3</v>
      </c>
      <c r="AH777" s="328">
        <f>AC777*AE777*V777/AF777 / AI850</f>
        <v>1.012170204551458E-4</v>
      </c>
      <c r="AJ777" s="73"/>
      <c r="AK777" s="65"/>
    </row>
    <row r="778" spans="1:37" s="30" customFormat="1" ht="12" hidden="1" customHeight="1" x14ac:dyDescent="0.2">
      <c r="A778" s="212"/>
      <c r="B778" s="212">
        <v>1013</v>
      </c>
      <c r="C778" s="212" t="s">
        <v>1567</v>
      </c>
      <c r="D778" s="212" t="str">
        <f>_xll.BDP(C778,$D$11)</f>
        <v>DKK</v>
      </c>
      <c r="E778" s="212" t="s">
        <v>1568</v>
      </c>
      <c r="F778" s="214">
        <f>_xll.BDP(C778,$F$11)</f>
        <v>9912</v>
      </c>
      <c r="G778" s="214">
        <f>_xll.BDP(C778,$G$11)</f>
        <v>9734</v>
      </c>
      <c r="H778" s="215">
        <f>IF(OR(OR(G778="#N/A N/A",G778="#N/A Real Time"),OR(F778="#N/A N/A",F778="#N/A Real Time")),0,  G778 - F778)</f>
        <v>-178</v>
      </c>
      <c r="I778" s="216">
        <f>IF(OR(F778=0,F778="#N/A N/A"),0,H778 / F778*100)</f>
        <v>-1.7958030669895078</v>
      </c>
      <c r="J778" s="217">
        <v>147</v>
      </c>
      <c r="K778" s="212" t="str">
        <f>CONCATENATE(D850,D778, " Curncy")</f>
        <v>EURDKK Curncy</v>
      </c>
      <c r="L778" s="212">
        <f>IF(D778 = D850,1,_xll.BDP(K778,$L$11))</f>
        <v>1</v>
      </c>
      <c r="M778" s="291">
        <f>IF(D778 = D850,1,_xll.BDP(K778,$M$11)*L778)</f>
        <v>7.4542999999999999</v>
      </c>
      <c r="N778" s="218">
        <f>H778*J778*V778/M778</f>
        <v>-3510.1887501173819</v>
      </c>
      <c r="O778" s="219">
        <f>N778 / AA849</f>
        <v>-2.3203832628395445E-4</v>
      </c>
      <c r="P778" s="304">
        <f>N778 / AA850</f>
        <v>-1.7093412742275474E-5</v>
      </c>
      <c r="Q778" s="220">
        <f>IF(J778=0,0,G778*J778*V778/M778)</f>
        <v>191956.05221147527</v>
      </c>
      <c r="R778" s="221">
        <f>Q778 / AA849*100</f>
        <v>1.268910712386524</v>
      </c>
      <c r="S778" s="314">
        <f>Q778 / AA850*100</f>
        <v>9.3475999793994083E-2</v>
      </c>
      <c r="T778" s="221">
        <f>IF(S778&lt;0,R778,0)</f>
        <v>0</v>
      </c>
      <c r="U778" s="314">
        <f>IF(S778&gt;0,R778,0)</f>
        <v>1.268910712386524</v>
      </c>
      <c r="V778" s="212">
        <f>IF(EXACT(D778,UPPER(D778)),1,0.01)/X778</f>
        <v>1</v>
      </c>
      <c r="W778" s="212">
        <v>0</v>
      </c>
      <c r="X778" s="212">
        <v>1</v>
      </c>
      <c r="Y778" s="219">
        <f>IF(AND(S778&lt;0,O778&gt;0),O778,0)</f>
        <v>0</v>
      </c>
      <c r="Z778" s="219">
        <f>IF(AND(S778&gt;0,O778&gt;0),O778,0)</f>
        <v>0</v>
      </c>
      <c r="AA778" s="222"/>
      <c r="AB778" s="223">
        <f>_xll.BDH(C778,$AB$11,$D$1,$D$1)</f>
        <v>8836</v>
      </c>
      <c r="AC778" s="223">
        <f>IF(OR(OR(F778="#N/A N/A",F778="#N/A Real Time"),OR(AB778="#N/A N/A",AB778="#N/A Real Time")),0,  F778 - AB778)</f>
        <v>1076</v>
      </c>
      <c r="AD778" s="224">
        <f>IF(OR(AB778=0,AB778="#N/A N/A"),0,AC778 / AB778*100)</f>
        <v>12.177455862381168</v>
      </c>
      <c r="AE778" s="225">
        <v>147</v>
      </c>
      <c r="AF778" s="226">
        <f>IF(D778 = D850,1,_xll.BDP(K778,$AF$11)*L778)</f>
        <v>7.4554999999999998</v>
      </c>
      <c r="AG778" s="227">
        <f>AC778*AE778*V778/AF778 / AI849</f>
        <v>1.4036449194994288E-3</v>
      </c>
      <c r="AH778" s="330">
        <f>AC778*AE778*V778/AF778 / AI850</f>
        <v>1.0344960173118966E-4</v>
      </c>
      <c r="AI778" s="228"/>
      <c r="AJ778" s="73"/>
      <c r="AK778" s="65"/>
    </row>
    <row r="779" spans="1:37" ht="12" hidden="1" customHeight="1" x14ac:dyDescent="0.2">
      <c r="A779" s="30"/>
      <c r="B779" s="120">
        <v>21355</v>
      </c>
      <c r="C779" s="120" t="s">
        <v>130</v>
      </c>
      <c r="D779" s="120" t="str">
        <f>_xll.BDP(C779,$D$11)</f>
        <v>CHF</v>
      </c>
      <c r="E779" s="120" t="s">
        <v>334</v>
      </c>
      <c r="F779" s="121">
        <f>_xll.BDP(C779,$F$11)</f>
        <v>9.0839999999999996</v>
      </c>
      <c r="G779" s="121">
        <f>_xll.BDP(C779,$G$11)</f>
        <v>8.98</v>
      </c>
      <c r="H779" s="122">
        <f t="shared" si="342"/>
        <v>-0.1039999999999992</v>
      </c>
      <c r="I779" s="123">
        <f t="shared" si="343"/>
        <v>-1.1448701012769618</v>
      </c>
      <c r="J779" s="124">
        <v>-24928</v>
      </c>
      <c r="K779" s="120" t="str">
        <f>CONCATENATE(D850,D779, " Curncy")</f>
        <v>EURCHF Curncy</v>
      </c>
      <c r="L779" s="120">
        <f>IF(D779 = D850,1,_xll.BDP(K779,$L$11))</f>
        <v>1</v>
      </c>
      <c r="M779" s="288">
        <f>IF(D779 = D850,1,_xll.BDP(K779,$M$11)*L779)</f>
        <v>1.1257600000000001</v>
      </c>
      <c r="N779" s="126">
        <f t="shared" si="344"/>
        <v>2302.8993746446668</v>
      </c>
      <c r="O779" s="127">
        <f>N779 / AA849</f>
        <v>1.5223139111110326E-4</v>
      </c>
      <c r="P779" s="301">
        <f>N779 / AA850</f>
        <v>1.1214328435589968E-5</v>
      </c>
      <c r="Q779" s="128">
        <f t="shared" si="345"/>
        <v>-198846.5036952814</v>
      </c>
      <c r="R779" s="129">
        <f>Q779 / AA849*100</f>
        <v>-1.3144595117093438</v>
      </c>
      <c r="S779" s="312">
        <f>Q779 / AA850*100</f>
        <v>-9.6831412838075656E-2</v>
      </c>
      <c r="T779" s="129">
        <f t="shared" si="346"/>
        <v>-1.3144595117093438</v>
      </c>
      <c r="U779" s="312">
        <f t="shared" si="347"/>
        <v>0</v>
      </c>
      <c r="V779" s="120">
        <f t="shared" si="348"/>
        <v>1</v>
      </c>
      <c r="W779" s="120">
        <v>0</v>
      </c>
      <c r="X779" s="120">
        <v>1</v>
      </c>
      <c r="Y779" s="127">
        <f t="shared" si="349"/>
        <v>1.5223139111110326E-4</v>
      </c>
      <c r="Z779" s="127">
        <f t="shared" si="350"/>
        <v>0</v>
      </c>
      <c r="AA779" s="3"/>
      <c r="AB779" s="130">
        <f>_xll.BDH(C779,$AB$11,$D$1,$D$1)</f>
        <v>8.2420000000000009</v>
      </c>
      <c r="AC779" s="130">
        <f t="shared" si="351"/>
        <v>0.84199999999999875</v>
      </c>
      <c r="AD779" s="177">
        <f t="shared" si="352"/>
        <v>10.215966998301367</v>
      </c>
      <c r="AE779" s="132">
        <v>-24928</v>
      </c>
      <c r="AF779" s="133">
        <f>IF(D779 = D850,1,_xll.BDP(K779,$AF$11)*L779)</f>
        <v>1.1242399999999999</v>
      </c>
      <c r="AG779" s="134">
        <f>AC779*AE779*V779/AF779 / AI849</f>
        <v>-1.2352217232313198E-3</v>
      </c>
      <c r="AH779" s="328">
        <f>AC779*AE779*V779/AF779 / AI850</f>
        <v>-9.1036695636360907E-5</v>
      </c>
      <c r="AJ779" s="73"/>
      <c r="AK779" s="65"/>
    </row>
    <row r="780" spans="1:37" s="30" customFormat="1" ht="12" hidden="1" customHeight="1" x14ac:dyDescent="0.2">
      <c r="B780" s="120">
        <v>10264</v>
      </c>
      <c r="C780" s="120" t="s">
        <v>120</v>
      </c>
      <c r="D780" s="120" t="str">
        <f>_xll.BDP(C780,$D$11)</f>
        <v>GBp</v>
      </c>
      <c r="E780" s="120" t="s">
        <v>1535</v>
      </c>
      <c r="F780" s="121">
        <f>_xll.BDP(C780,$F$11)</f>
        <v>355.6</v>
      </c>
      <c r="G780" s="121">
        <f>_xll.BDP(C780,$G$11)</f>
        <v>358.2</v>
      </c>
      <c r="H780" s="122">
        <f t="shared" si="342"/>
        <v>2.5999999999999659</v>
      </c>
      <c r="I780" s="123">
        <f t="shared" si="343"/>
        <v>0.73115860517434361</v>
      </c>
      <c r="J780" s="124">
        <v>-51452</v>
      </c>
      <c r="K780" s="120" t="str">
        <f>CONCATENATE(D850,D780, " Curncy")</f>
        <v>EURGBp Curncy</v>
      </c>
      <c r="L780" s="120">
        <f>IF(D780 = D850,1,_xll.BDP(K780,$L$11))</f>
        <v>1</v>
      </c>
      <c r="M780" s="288">
        <f>IF(D780 = D850,1,_xll.BDP(K780,$M$11)*L780)</f>
        <v>0.90110000000000001</v>
      </c>
      <c r="N780" s="126">
        <f t="shared" si="344"/>
        <v>-1484.5766285650677</v>
      </c>
      <c r="O780" s="127">
        <f>N780 / AA849</f>
        <v>-9.8136795669747032E-5</v>
      </c>
      <c r="P780" s="301">
        <f>N780 / AA850</f>
        <v>-7.229377924121571E-6</v>
      </c>
      <c r="Q780" s="128">
        <f t="shared" si="345"/>
        <v>-204528.98013539007</v>
      </c>
      <c r="R780" s="129">
        <f>Q780 / AA849*100</f>
        <v>-1.3520230849578403</v>
      </c>
      <c r="S780" s="312">
        <f>Q780 / AA850*100</f>
        <v>-9.9598583554630013E-2</v>
      </c>
      <c r="T780" s="129">
        <f t="shared" si="346"/>
        <v>-1.3520230849578403</v>
      </c>
      <c r="U780" s="312">
        <f t="shared" si="347"/>
        <v>0</v>
      </c>
      <c r="V780" s="120">
        <f t="shared" si="348"/>
        <v>0.01</v>
      </c>
      <c r="W780" s="120">
        <v>0</v>
      </c>
      <c r="X780" s="120">
        <v>1</v>
      </c>
      <c r="Y780" s="127">
        <f t="shared" si="349"/>
        <v>0</v>
      </c>
      <c r="Z780" s="127">
        <f t="shared" si="350"/>
        <v>0</v>
      </c>
      <c r="AA780" s="3"/>
      <c r="AB780" s="130">
        <f>_xll.BDH(C780,$AB$11,$D$1,$D$1)</f>
        <v>337.6</v>
      </c>
      <c r="AC780" s="130">
        <f t="shared" si="351"/>
        <v>18</v>
      </c>
      <c r="AD780" s="177">
        <f t="shared" si="352"/>
        <v>5.3317535545023693</v>
      </c>
      <c r="AE780" s="132">
        <v>-51452</v>
      </c>
      <c r="AF780" s="133">
        <f>IF(D780 = D850,1,_xll.BDP(K780,$AF$11)*L780)</f>
        <v>0.89554</v>
      </c>
      <c r="AG780" s="134">
        <f>AC780*AE780*V780/AF780 / AI849</f>
        <v>-6.8421754110625332E-4</v>
      </c>
      <c r="AH780" s="328">
        <f>AC780*AE780*V780/AF780 / AI850</f>
        <v>-5.0427306180952266E-5</v>
      </c>
      <c r="AI780" s="75"/>
      <c r="AJ780" s="73"/>
      <c r="AK780" s="65"/>
    </row>
    <row r="781" spans="1:37" s="30" customFormat="1" ht="12" hidden="1" customHeight="1" x14ac:dyDescent="0.2">
      <c r="A781" s="212"/>
      <c r="B781" s="212">
        <v>7274</v>
      </c>
      <c r="C781" s="212" t="s">
        <v>1111</v>
      </c>
      <c r="D781" s="212" t="str">
        <f>_xll.BDP(C781,$D$11)</f>
        <v>GBp</v>
      </c>
      <c r="E781" s="212" t="s">
        <v>1232</v>
      </c>
      <c r="F781" s="214">
        <f>_xll.BDP(C781,$F$11)</f>
        <v>2289</v>
      </c>
      <c r="G781" s="214">
        <f>_xll.BDP(C781,$G$11)</f>
        <v>2286</v>
      </c>
      <c r="H781" s="215">
        <f>IF(OR(OR(G781="#N/A N/A",G781="#N/A Real Time"),OR(F781="#N/A N/A",F781="#N/A Real Time")),0,  G781 - F781)</f>
        <v>-3</v>
      </c>
      <c r="I781" s="216">
        <f>IF(OR(F781=0,F781="#N/A N/A"),0,H781 / F781*100)</f>
        <v>-0.13106159895150721</v>
      </c>
      <c r="J781" s="217">
        <v>5500</v>
      </c>
      <c r="K781" s="212" t="str">
        <f>CONCATENATE(D850,D781, " Curncy")</f>
        <v>EURGBp Curncy</v>
      </c>
      <c r="L781" s="212">
        <f>IF(D781 = D850,1,_xll.BDP(K781,$L$11))</f>
        <v>1</v>
      </c>
      <c r="M781" s="291">
        <f>IF(D781 = D850,1,_xll.BDP(K781,$M$11)*L781)</f>
        <v>0.90110000000000001</v>
      </c>
      <c r="N781" s="218">
        <f>H781*J781*V781/M781</f>
        <v>-183.1095327932527</v>
      </c>
      <c r="O781" s="219">
        <f>N781 / AA849</f>
        <v>-1.2104314765000144E-5</v>
      </c>
      <c r="P781" s="304">
        <f>N781 / AA850</f>
        <v>-8.9168048896961082E-7</v>
      </c>
      <c r="Q781" s="220">
        <f>IF(J781=0,0,G781*J781*V781/M781)</f>
        <v>139529.46398845856</v>
      </c>
      <c r="R781" s="221">
        <f>Q781 / AA849*100</f>
        <v>0.92234878509301099</v>
      </c>
      <c r="S781" s="314">
        <f>Q781 / AA850*100</f>
        <v>6.7946053259484357E-2</v>
      </c>
      <c r="T781" s="221">
        <f>IF(S781&lt;0,R781,0)</f>
        <v>0</v>
      </c>
      <c r="U781" s="314">
        <f>IF(S781&gt;0,R781,0)</f>
        <v>0.92234878509301099</v>
      </c>
      <c r="V781" s="212">
        <f>IF(EXACT(D781,UPPER(D781)),1,0.01)/X781</f>
        <v>0.01</v>
      </c>
      <c r="W781" s="212">
        <v>0</v>
      </c>
      <c r="X781" s="212">
        <v>1</v>
      </c>
      <c r="Y781" s="219">
        <f>IF(AND(S781&lt;0,O781&gt;0),O781,0)</f>
        <v>0</v>
      </c>
      <c r="Z781" s="219">
        <f>IF(AND(S781&gt;0,O781&gt;0),O781,0)</f>
        <v>0</v>
      </c>
      <c r="AA781" s="222"/>
      <c r="AB781" s="223">
        <f>_xll.BDH(C781,$AB$11,$D$1,$D$1)</f>
        <v>2396</v>
      </c>
      <c r="AC781" s="223">
        <f>IF(OR(OR(F781="#N/A N/A",F781="#N/A Real Time"),OR(AB781="#N/A N/A",AB781="#N/A Real Time")),0,  F781 - AB781)</f>
        <v>-107</v>
      </c>
      <c r="AD781" s="224">
        <f>IF(OR(AB781=0,AB781="#N/A N/A"),0,AC781 / AB781*100)</f>
        <v>-4.4657762938230388</v>
      </c>
      <c r="AE781" s="225">
        <v>5500</v>
      </c>
      <c r="AF781" s="226">
        <f>IF(D781 = D850,1,_xll.BDP(K781,$AF$11)*L781)</f>
        <v>0.89554</v>
      </c>
      <c r="AG781" s="227">
        <f>AC781*AE781*V781/AF781 / AI849</f>
        <v>-4.3477634271967621E-4</v>
      </c>
      <c r="AH781" s="330">
        <f>AC781*AE781*V781/AF781 / AI850</f>
        <v>-3.2043317274666363E-5</v>
      </c>
      <c r="AI781" s="228"/>
      <c r="AJ781" s="73"/>
      <c r="AK781" s="65"/>
    </row>
    <row r="782" spans="1:37" s="30" customFormat="1" ht="12" hidden="1" customHeight="1" x14ac:dyDescent="0.2">
      <c r="A782" s="212"/>
      <c r="B782" s="212">
        <v>28180</v>
      </c>
      <c r="C782" s="212" t="s">
        <v>1569</v>
      </c>
      <c r="D782" s="212" t="str">
        <f>_xll.BDP(C782,$D$11)</f>
        <v>USD</v>
      </c>
      <c r="E782" s="212" t="s">
        <v>1570</v>
      </c>
      <c r="F782" s="214">
        <f>_xll.BDP(C782,$F$11)</f>
        <v>0.05</v>
      </c>
      <c r="G782" s="214">
        <f>_xll.BDP(C782,$G$11)</f>
        <v>0.05</v>
      </c>
      <c r="H782" s="215">
        <f>IF(OR(OR(G782="#N/A N/A",G782="#N/A Real Time"),OR(F782="#N/A N/A",F782="#N/A Real Time")),0,  G782 - F782)</f>
        <v>0</v>
      </c>
      <c r="I782" s="216">
        <f>IF(OR(F782=0,F782="#N/A N/A"),0,H782 / F782*100)</f>
        <v>0</v>
      </c>
      <c r="J782" s="217">
        <v>17</v>
      </c>
      <c r="K782" s="212" t="str">
        <f>CONCATENATE(D850,D782, " Curncy")</f>
        <v>EURUSD Curncy</v>
      </c>
      <c r="L782" s="212">
        <f>IF(D782 = D850,1,_xll.BDP(K782,$L$11))</f>
        <v>1</v>
      </c>
      <c r="M782" s="291">
        <f>IF(D782 = D850,1,_xll.BDP(K782,$M$11)*L782)</f>
        <v>1.1605000000000001</v>
      </c>
      <c r="N782" s="218">
        <f>H782*J782*V782/M782</f>
        <v>0</v>
      </c>
      <c r="O782" s="219">
        <f>N782 / AA849</f>
        <v>0</v>
      </c>
      <c r="P782" s="304">
        <f>N782 / AA850</f>
        <v>0</v>
      </c>
      <c r="Q782" s="220">
        <f>IF(J782=0,0,G782*J782*V782/M782)</f>
        <v>73.24429125376993</v>
      </c>
      <c r="R782" s="221">
        <f>Q782 / AA849*100</f>
        <v>4.8417575128434121E-4</v>
      </c>
      <c r="S782" s="314">
        <f>Q782 / AA850*100</f>
        <v>3.566745239481096E-5</v>
      </c>
      <c r="T782" s="221">
        <f>IF(S782&lt;0,R782,0)</f>
        <v>0</v>
      </c>
      <c r="U782" s="314">
        <f>IF(S782&gt;0,R782,0)</f>
        <v>4.8417575128434121E-4</v>
      </c>
      <c r="V782" s="212">
        <f>IF(EXACT(D782,UPPER(D782)),1,0.01)/X782</f>
        <v>100</v>
      </c>
      <c r="W782" s="212">
        <v>4</v>
      </c>
      <c r="X782" s="212">
        <v>0.01</v>
      </c>
      <c r="Y782" s="219">
        <f>IF(AND(S782&lt;0,O782&gt;0),O782,0)</f>
        <v>0</v>
      </c>
      <c r="Z782" s="219">
        <f>IF(AND(S782&gt;0,O782&gt;0),O782,0)</f>
        <v>0</v>
      </c>
      <c r="AA782" s="222"/>
      <c r="AB782" s="223" t="str">
        <f>_xll.BDH(C782,$AB$11,$D$1,$D$1)</f>
        <v>#N/A N/A</v>
      </c>
      <c r="AC782" s="223">
        <f>IF(OR(OR(F782="#N/A N/A",F782="#N/A Real Time"),OR(AB782="#N/A N/A",AB782="#N/A Real Time")),0,  F782 - AB782)</f>
        <v>0</v>
      </c>
      <c r="AD782" s="224">
        <f>IF(OR(AB782=0,AB782="#N/A N/A"),0,AC782 / AB782*100)</f>
        <v>0</v>
      </c>
      <c r="AE782" s="225">
        <v>17</v>
      </c>
      <c r="AF782" s="226">
        <f>IF(D782 = D850,1,_xll.BDP(K782,$AF$11)*L782)</f>
        <v>1.1601999999999999</v>
      </c>
      <c r="AG782" s="227">
        <f>AC782*AE782*V782/AF782 / AI849</f>
        <v>0</v>
      </c>
      <c r="AH782" s="330">
        <f>AC782*AE782*V782/AF782 / AI850</f>
        <v>0</v>
      </c>
      <c r="AI782" s="228"/>
      <c r="AJ782" s="73"/>
      <c r="AK782" s="65"/>
    </row>
    <row r="783" spans="1:37" s="30" customFormat="1" ht="12" hidden="1" customHeight="1" x14ac:dyDescent="0.2">
      <c r="A783" s="212"/>
      <c r="B783" s="212">
        <v>20338</v>
      </c>
      <c r="C783" s="212" t="s">
        <v>1571</v>
      </c>
      <c r="D783" s="212" t="str">
        <f>_xll.BDP(C783,$D$11)</f>
        <v>GBp</v>
      </c>
      <c r="E783" s="212" t="s">
        <v>1572</v>
      </c>
      <c r="F783" s="214">
        <f>_xll.BDP(C783,$F$11)</f>
        <v>412.5</v>
      </c>
      <c r="G783" s="214">
        <f>_xll.BDP(C783,$G$11)</f>
        <v>416.6</v>
      </c>
      <c r="H783" s="215">
        <f>IF(OR(OR(G783="#N/A N/A",G783="#N/A Real Time"),OR(F783="#N/A N/A",F783="#N/A Real Time")),0,  G783 - F783)</f>
        <v>4.1000000000000227</v>
      </c>
      <c r="I783" s="216">
        <f>IF(OR(F783=0,F783="#N/A N/A"),0,H783 / F783*100)</f>
        <v>0.99393939393939945</v>
      </c>
      <c r="J783" s="217">
        <v>31624</v>
      </c>
      <c r="K783" s="212" t="str">
        <f>CONCATENATE(D850,D783, " Curncy")</f>
        <v>EURGBp Curncy</v>
      </c>
      <c r="L783" s="212">
        <f>IF(D783 = D850,1,_xll.BDP(K783,$L$11))</f>
        <v>1</v>
      </c>
      <c r="M783" s="291">
        <f>IF(D783 = D850,1,_xll.BDP(K783,$M$11)*L783)</f>
        <v>0.90110000000000001</v>
      </c>
      <c r="N783" s="218">
        <f>H783*J783*V783/M783</f>
        <v>1438.8902452558066</v>
      </c>
      <c r="O783" s="219">
        <f>N783 / AA849</f>
        <v>9.5116732456139607E-5</v>
      </c>
      <c r="P783" s="304">
        <f>N783 / AA850</f>
        <v>7.006900940061699E-6</v>
      </c>
      <c r="Q783" s="220">
        <f>IF(J783=0,0,G783*J783*V783/M783)</f>
        <v>146205.28687160139</v>
      </c>
      <c r="R783" s="221">
        <f>Q783 / AA849*100</f>
        <v>0.96647879856652541</v>
      </c>
      <c r="S783" s="314">
        <f>Q783 / AA850*100</f>
        <v>7.1196949551943611E-2</v>
      </c>
      <c r="T783" s="221">
        <f>IF(S783&lt;0,R783,0)</f>
        <v>0</v>
      </c>
      <c r="U783" s="314">
        <f>IF(S783&gt;0,R783,0)</f>
        <v>0.96647879856652541</v>
      </c>
      <c r="V783" s="212">
        <f>IF(EXACT(D783,UPPER(D783)),1,0.01)/X783</f>
        <v>0.01</v>
      </c>
      <c r="W783" s="212">
        <v>0</v>
      </c>
      <c r="X783" s="212">
        <v>1</v>
      </c>
      <c r="Y783" s="219">
        <f>IF(AND(S783&lt;0,O783&gt;0),O783,0)</f>
        <v>0</v>
      </c>
      <c r="Z783" s="219">
        <f>IF(AND(S783&gt;0,O783&gt;0),O783,0)</f>
        <v>9.5116732456139607E-5</v>
      </c>
      <c r="AA783" s="222"/>
      <c r="AB783" s="223">
        <f>_xll.BDH(C783,$AB$11,$D$1,$D$1)</f>
        <v>411</v>
      </c>
      <c r="AC783" s="223">
        <f>IF(OR(OR(F783="#N/A N/A",F783="#N/A Real Time"),OR(AB783="#N/A N/A",AB783="#N/A Real Time")),0,  F783 - AB783)</f>
        <v>1.5</v>
      </c>
      <c r="AD783" s="224">
        <f>IF(OR(AB783=0,AB783="#N/A N/A"),0,AC783 / AB783*100)</f>
        <v>0.36496350364963503</v>
      </c>
      <c r="AE783" s="225">
        <v>31624</v>
      </c>
      <c r="AF783" s="226">
        <f>IF(D783 = D850,1,_xll.BDP(K783,$AF$11)*L783)</f>
        <v>0.89554</v>
      </c>
      <c r="AG783" s="227">
        <f>AC783*AE783*V783/AF783 / AI849</f>
        <v>3.5045115706458047E-5</v>
      </c>
      <c r="AH783" s="330">
        <f>AC783*AE783*V783/AF783 / AI850</f>
        <v>2.5828492748361489E-6</v>
      </c>
      <c r="AI783" s="228"/>
      <c r="AJ783" s="73"/>
      <c r="AK783" s="65"/>
    </row>
    <row r="784" spans="1:37" s="30" customFormat="1" ht="12" hidden="1" customHeight="1" x14ac:dyDescent="0.2">
      <c r="B784" s="120">
        <v>7261</v>
      </c>
      <c r="C784" s="120" t="s">
        <v>499</v>
      </c>
      <c r="D784" s="120" t="str">
        <f>_xll.BDP(C784,$D$11)</f>
        <v>GBp</v>
      </c>
      <c r="E784" s="120" t="s">
        <v>500</v>
      </c>
      <c r="F784" s="121">
        <f>_xll.BDP(C784,$F$11)</f>
        <v>949</v>
      </c>
      <c r="G784" s="121">
        <f>_xll.BDP(C784,$G$11)</f>
        <v>952</v>
      </c>
      <c r="H784" s="122">
        <f t="shared" si="342"/>
        <v>3</v>
      </c>
      <c r="I784" s="123">
        <f t="shared" si="343"/>
        <v>0.31612223393045313</v>
      </c>
      <c r="J784" s="124">
        <v>-38999</v>
      </c>
      <c r="K784" s="120" t="str">
        <f>CONCATENATE(D850,D784, " Curncy")</f>
        <v>EURGBp Curncy</v>
      </c>
      <c r="L784" s="120">
        <f>IF(D784 = D850,1,_xll.BDP(K784,$L$11))</f>
        <v>1</v>
      </c>
      <c r="M784" s="288">
        <f>IF(D784 = D850,1,_xll.BDP(K784,$M$11)*L784)</f>
        <v>0.90110000000000001</v>
      </c>
      <c r="N784" s="126">
        <f t="shared" si="344"/>
        <v>-1298.3797580734658</v>
      </c>
      <c r="O784" s="127">
        <f>N784 / AA849</f>
        <v>-8.5828394821861937E-5</v>
      </c>
      <c r="P784" s="301">
        <f>N784 / AA850</f>
        <v>-6.3226631616956099E-6</v>
      </c>
      <c r="Q784" s="128">
        <f t="shared" si="345"/>
        <v>-412019.17656197975</v>
      </c>
      <c r="R784" s="129">
        <f>Q784 / AA849*100</f>
        <v>-2.7236210623470849</v>
      </c>
      <c r="S784" s="312">
        <f>Q784 / AA850*100</f>
        <v>-0.20063917766447401</v>
      </c>
      <c r="T784" s="129">
        <f t="shared" si="346"/>
        <v>-2.7236210623470849</v>
      </c>
      <c r="U784" s="312">
        <f t="shared" si="347"/>
        <v>0</v>
      </c>
      <c r="V784" s="120">
        <f t="shared" si="348"/>
        <v>0.01</v>
      </c>
      <c r="W784" s="120">
        <v>0</v>
      </c>
      <c r="X784" s="120">
        <v>1</v>
      </c>
      <c r="Y784" s="127">
        <f t="shared" si="349"/>
        <v>0</v>
      </c>
      <c r="Z784" s="127">
        <f t="shared" si="350"/>
        <v>0</v>
      </c>
      <c r="AA784" s="3"/>
      <c r="AB784" s="130">
        <f>_xll.BDH(C784,$AB$11,$D$1,$D$1)</f>
        <v>1000</v>
      </c>
      <c r="AC784" s="130">
        <f t="shared" si="351"/>
        <v>-51</v>
      </c>
      <c r="AD784" s="177">
        <f t="shared" si="352"/>
        <v>-5.0999999999999996</v>
      </c>
      <c r="AE784" s="132">
        <v>-38999</v>
      </c>
      <c r="AF784" s="133">
        <f>IF(D784 = D850,1,_xll.BDP(K784,$AF$11)*L784)</f>
        <v>0.89554</v>
      </c>
      <c r="AG784" s="134">
        <f>AC784*AE784*V784/AF784 / AI849</f>
        <v>1.4694103178860788E-3</v>
      </c>
      <c r="AH784" s="328">
        <f>AC784*AE784*V784/AF784 / AI850</f>
        <v>1.0829655709452913E-4</v>
      </c>
      <c r="AI784" s="75"/>
      <c r="AJ784" s="73"/>
      <c r="AK784" s="65"/>
    </row>
    <row r="785" spans="1:37" s="30" customFormat="1" ht="12" hidden="1" customHeight="1" x14ac:dyDescent="0.2">
      <c r="B785" s="120">
        <v>26358</v>
      </c>
      <c r="C785" s="120" t="s">
        <v>146</v>
      </c>
      <c r="D785" s="120" t="str">
        <f>_xll.BDP(C785,$D$11)</f>
        <v>NOK</v>
      </c>
      <c r="E785" s="120" t="s">
        <v>332</v>
      </c>
      <c r="F785" s="121">
        <f>_xll.BDP(C785,$F$11)</f>
        <v>34.799999999999997</v>
      </c>
      <c r="G785" s="121">
        <f>_xll.BDP(C785,$G$11)</f>
        <v>34.6</v>
      </c>
      <c r="H785" s="122">
        <f t="shared" si="342"/>
        <v>-0.19999999999999574</v>
      </c>
      <c r="I785" s="123">
        <f t="shared" si="343"/>
        <v>-0.57471264367814867</v>
      </c>
      <c r="J785" s="124">
        <v>89956</v>
      </c>
      <c r="K785" s="120" t="str">
        <f>CONCATENATE(D850,D785, " Curncy")</f>
        <v>EURNOK Curncy</v>
      </c>
      <c r="L785" s="120">
        <f>IF(D785 = D850,1,_xll.BDP(K785,$L$11))</f>
        <v>1</v>
      </c>
      <c r="M785" s="288">
        <f>IF(D785 = D850,1,_xll.BDP(K785,$M$11)*L785)</f>
        <v>9.7024000000000008</v>
      </c>
      <c r="N785" s="126">
        <f t="shared" si="344"/>
        <v>-1854.3040897097228</v>
      </c>
      <c r="O785" s="127">
        <f>N785 / AA849</f>
        <v>-1.2257734498845609E-4</v>
      </c>
      <c r="P785" s="301">
        <f>N785 / AA850</f>
        <v>-9.0298235825745151E-6</v>
      </c>
      <c r="Q785" s="128">
        <f t="shared" si="345"/>
        <v>320794.6075197889</v>
      </c>
      <c r="R785" s="129">
        <f>Q785 / AA849*100</f>
        <v>2.1205880683003357</v>
      </c>
      <c r="S785" s="312">
        <f>Q785 / AA850*100</f>
        <v>0.15621594797854246</v>
      </c>
      <c r="T785" s="129">
        <f t="shared" si="346"/>
        <v>0</v>
      </c>
      <c r="U785" s="312">
        <f t="shared" si="347"/>
        <v>2.1205880683003357</v>
      </c>
      <c r="V785" s="120">
        <f t="shared" si="348"/>
        <v>1</v>
      </c>
      <c r="W785" s="120">
        <v>0</v>
      </c>
      <c r="X785" s="120">
        <v>1</v>
      </c>
      <c r="Y785" s="127">
        <f t="shared" si="349"/>
        <v>0</v>
      </c>
      <c r="Z785" s="127">
        <f t="shared" si="350"/>
        <v>0</v>
      </c>
      <c r="AA785" s="3"/>
      <c r="AB785" s="130">
        <f>_xll.BDH(C785,$AB$11,$D$1,$D$1)</f>
        <v>37.4</v>
      </c>
      <c r="AC785" s="130">
        <f t="shared" si="351"/>
        <v>-2.6000000000000014</v>
      </c>
      <c r="AD785" s="177">
        <f t="shared" si="352"/>
        <v>-6.9518716577540145</v>
      </c>
      <c r="AE785" s="132">
        <v>89956</v>
      </c>
      <c r="AF785" s="133">
        <f>IF(D785 = D850,1,_xll.BDP(K785,$AF$11)*L785)</f>
        <v>9.7301000000000002</v>
      </c>
      <c r="AG785" s="134">
        <f>AC785*AE785*V785/AF785 / AI849</f>
        <v>-1.5903422857088897E-3</v>
      </c>
      <c r="AH785" s="328">
        <f>AC785*AE785*V785/AF785 / AI850</f>
        <v>-1.1720932679436198E-4</v>
      </c>
      <c r="AI785" s="75"/>
      <c r="AJ785" s="73"/>
      <c r="AK785" s="65"/>
    </row>
    <row r="786" spans="1:37" s="30" customFormat="1" ht="12" hidden="1" customHeight="1" x14ac:dyDescent="0.2">
      <c r="A786" s="120"/>
      <c r="B786" s="120">
        <v>19435</v>
      </c>
      <c r="C786" s="120" t="s">
        <v>754</v>
      </c>
      <c r="D786" s="120" t="str">
        <f>_xll.BDP(C786,$D$11)</f>
        <v>EUR</v>
      </c>
      <c r="E786" s="120" t="s">
        <v>784</v>
      </c>
      <c r="F786" s="121">
        <f>_xll.BDP(C786,$F$11)</f>
        <v>10.3</v>
      </c>
      <c r="G786" s="121">
        <f>_xll.BDP(C786,$G$11)</f>
        <v>10.3</v>
      </c>
      <c r="H786" s="122">
        <f t="shared" si="342"/>
        <v>0</v>
      </c>
      <c r="I786" s="123">
        <f t="shared" si="343"/>
        <v>0</v>
      </c>
      <c r="J786" s="124">
        <v>-23315</v>
      </c>
      <c r="K786" s="120" t="str">
        <f>CONCATENATE(D850,D786, " Curncy")</f>
        <v>EUREUR Curncy</v>
      </c>
      <c r="L786" s="120">
        <f>IF(D786 = D850,1,_xll.BDP(K786,$L$11))</f>
        <v>1</v>
      </c>
      <c r="M786" s="288">
        <f>IF(D786 = D850,1,_xll.BDP(K786,$M$11)*L786)</f>
        <v>1</v>
      </c>
      <c r="N786" s="126">
        <f t="shared" si="344"/>
        <v>0</v>
      </c>
      <c r="O786" s="127">
        <f>N786 / AA849</f>
        <v>0</v>
      </c>
      <c r="P786" s="301">
        <f>N786 / AA850</f>
        <v>0</v>
      </c>
      <c r="Q786" s="128">
        <f t="shared" si="345"/>
        <v>-240144.50000000003</v>
      </c>
      <c r="R786" s="129">
        <f>Q786 / AA849*100</f>
        <v>-1.5874567384569767</v>
      </c>
      <c r="S786" s="312">
        <f>Q786 / AA850*100</f>
        <v>-0.11694211760407767</v>
      </c>
      <c r="T786" s="129">
        <f t="shared" si="346"/>
        <v>-1.5874567384569767</v>
      </c>
      <c r="U786" s="312">
        <f t="shared" si="347"/>
        <v>0</v>
      </c>
      <c r="V786" s="120">
        <f t="shared" si="348"/>
        <v>1</v>
      </c>
      <c r="W786" s="120">
        <v>0</v>
      </c>
      <c r="X786" s="120">
        <v>1</v>
      </c>
      <c r="Y786" s="127">
        <f t="shared" si="349"/>
        <v>0</v>
      </c>
      <c r="Z786" s="127">
        <f t="shared" si="350"/>
        <v>0</v>
      </c>
      <c r="AA786" s="120"/>
      <c r="AB786" s="130">
        <f>_xll.BDH(C786,$AB$11,$D$1,$D$1)</f>
        <v>10</v>
      </c>
      <c r="AC786" s="130">
        <f t="shared" si="351"/>
        <v>0.30000000000000071</v>
      </c>
      <c r="AD786" s="177">
        <f t="shared" si="352"/>
        <v>3.0000000000000071</v>
      </c>
      <c r="AE786" s="132">
        <v>-23315</v>
      </c>
      <c r="AF786" s="133">
        <f>IF(D786 = D850,1,_xll.BDP(K786,$AF$11)*L786)</f>
        <v>1</v>
      </c>
      <c r="AG786" s="134">
        <f>AC786*AE786*V786/AF786 / AI849</f>
        <v>-4.6276563532395628E-4</v>
      </c>
      <c r="AH786" s="328">
        <f>AC786*AE786*V786/AF786 / AI850</f>
        <v>-3.4106147505037659E-5</v>
      </c>
      <c r="AI786" s="135"/>
      <c r="AJ786" s="73"/>
      <c r="AK786" s="65"/>
    </row>
    <row r="787" spans="1:37" s="30" customFormat="1" ht="12" hidden="1" customHeight="1" x14ac:dyDescent="0.2">
      <c r="A787" s="212"/>
      <c r="B787" s="212">
        <v>6152</v>
      </c>
      <c r="C787" s="212" t="s">
        <v>1132</v>
      </c>
      <c r="D787" s="212" t="str">
        <f>_xll.BDP(C787,$D$11)</f>
        <v>GBp</v>
      </c>
      <c r="E787" s="212" t="s">
        <v>1253</v>
      </c>
      <c r="F787" s="214">
        <f>_xll.BDP(C787,$F$11)</f>
        <v>1658.5</v>
      </c>
      <c r="G787" s="214">
        <f>_xll.BDP(C787,$G$11)</f>
        <v>1675</v>
      </c>
      <c r="H787" s="215">
        <f>IF(OR(OR(G787="#N/A N/A",G787="#N/A Real Time"),OR(F787="#N/A N/A",F787="#N/A Real Time")),0,  G787 - F787)</f>
        <v>16.5</v>
      </c>
      <c r="I787" s="216">
        <f>IF(OR(F787=0,F787="#N/A N/A"),0,H787 / F787*100)</f>
        <v>0.99487488694603565</v>
      </c>
      <c r="J787" s="217">
        <v>-17405</v>
      </c>
      <c r="K787" s="212" t="str">
        <f>CONCATENATE(D850,D787, " Curncy")</f>
        <v>EURGBp Curncy</v>
      </c>
      <c r="L787" s="212">
        <f>IF(D787 = D850,1,_xll.BDP(K787,$L$11))</f>
        <v>1</v>
      </c>
      <c r="M787" s="291">
        <f>IF(D787 = D850,1,_xll.BDP(K787,$M$11)*L787)</f>
        <v>0.90110000000000001</v>
      </c>
      <c r="N787" s="218">
        <f>H787*J787*V787/M787</f>
        <v>-3187.0214182665632</v>
      </c>
      <c r="O787" s="219">
        <f>N787 / AA849</f>
        <v>-2.1067559848482752E-4</v>
      </c>
      <c r="P787" s="304">
        <f>N787 / AA850</f>
        <v>-1.5519698910516075E-5</v>
      </c>
      <c r="Q787" s="220">
        <f>IF(J787=0,0,G787*J787*V787/M787)</f>
        <v>-323530.96215736325</v>
      </c>
      <c r="R787" s="221">
        <f>Q787 / AA849*100</f>
        <v>-2.1386765300732491</v>
      </c>
      <c r="S787" s="314">
        <f>Q787 / AA850*100</f>
        <v>-0.15754845863705716</v>
      </c>
      <c r="T787" s="221">
        <f>IF(S787&lt;0,R787,0)</f>
        <v>-2.1386765300732491</v>
      </c>
      <c r="U787" s="314">
        <f>IF(S787&gt;0,R787,0)</f>
        <v>0</v>
      </c>
      <c r="V787" s="212">
        <f>IF(EXACT(D787,UPPER(D787)),1,0.01)/X787</f>
        <v>0.01</v>
      </c>
      <c r="W787" s="212">
        <v>0</v>
      </c>
      <c r="X787" s="212">
        <v>1</v>
      </c>
      <c r="Y787" s="219">
        <f>IF(AND(S787&lt;0,O787&gt;0),O787,0)</f>
        <v>0</v>
      </c>
      <c r="Z787" s="219">
        <f>IF(AND(S787&gt;0,O787&gt;0),O787,0)</f>
        <v>0</v>
      </c>
      <c r="AA787" s="212"/>
      <c r="AB787" s="223">
        <f>_xll.BDH(C787,$AB$11,$D$1,$D$1)</f>
        <v>1663</v>
      </c>
      <c r="AC787" s="223">
        <f>IF(OR(OR(F787="#N/A N/A",F787="#N/A Real Time"),OR(AB787="#N/A N/A",AB787="#N/A Real Time")),0,  F787 - AB787)</f>
        <v>-4.5</v>
      </c>
      <c r="AD787" s="224">
        <f>IF(OR(AB787=0,AB787="#N/A N/A"),0,AC787 / AB787*100)</f>
        <v>-0.27059530968129886</v>
      </c>
      <c r="AE787" s="225">
        <v>-17405</v>
      </c>
      <c r="AF787" s="226">
        <f>IF(D787 = D850,1,_xll.BDP(K787,$AF$11)*L787)</f>
        <v>0.89554</v>
      </c>
      <c r="AG787" s="227">
        <f>AC787*AE787*V787/AF787 / AI849</f>
        <v>5.7863670522789878E-5</v>
      </c>
      <c r="AH787" s="330">
        <f>AC787*AE787*V787/AF787 / AI850</f>
        <v>4.2645925526678955E-6</v>
      </c>
      <c r="AI787" s="244"/>
      <c r="AJ787" s="73"/>
      <c r="AK787" s="65"/>
    </row>
    <row r="788" spans="1:37" s="30" customFormat="1" ht="12" hidden="1" customHeight="1" x14ac:dyDescent="0.2">
      <c r="A788" s="212"/>
      <c r="B788" s="212">
        <v>23421</v>
      </c>
      <c r="C788" s="212" t="s">
        <v>353</v>
      </c>
      <c r="D788" s="212" t="str">
        <f>_xll.BDP(C788,$D$11)</f>
        <v>USD</v>
      </c>
      <c r="E788" s="212" t="s">
        <v>354</v>
      </c>
      <c r="F788" s="214">
        <f>_xll.BDP(C788,$F$11)</f>
        <v>12.36</v>
      </c>
      <c r="G788" s="214">
        <f>_xll.BDP(C788,$G$11)</f>
        <v>12.36</v>
      </c>
      <c r="H788" s="215">
        <f>IF(OR(OR(G788="#N/A N/A",G788="#N/A Real Time"),OR(F788="#N/A N/A",F788="#N/A Real Time")),0,  G788 - F788)</f>
        <v>0</v>
      </c>
      <c r="I788" s="216">
        <f>IF(OR(F788=0,F788="#N/A N/A"),0,H788 / F788*100)</f>
        <v>0</v>
      </c>
      <c r="J788" s="217">
        <v>-19996</v>
      </c>
      <c r="K788" s="212" t="str">
        <f>CONCATENATE(D850,D788, " Curncy")</f>
        <v>EURUSD Curncy</v>
      </c>
      <c r="L788" s="212">
        <f>IF(D788 = D850,1,_xll.BDP(K788,$L$11))</f>
        <v>1</v>
      </c>
      <c r="M788" s="291">
        <f>IF(D788 = D850,1,_xll.BDP(K788,$M$11)*L788)</f>
        <v>1.1605000000000001</v>
      </c>
      <c r="N788" s="218">
        <f>H788*J788*V788/M788</f>
        <v>0</v>
      </c>
      <c r="O788" s="219">
        <f>N788 / AA849</f>
        <v>0</v>
      </c>
      <c r="P788" s="304">
        <f>N788 / AA850</f>
        <v>0</v>
      </c>
      <c r="Q788" s="220">
        <f>IF(J788=0,0,G788*J788*V788/M788)</f>
        <v>-212969.03059026279</v>
      </c>
      <c r="R788" s="221">
        <f>Q788 / AA849*100</f>
        <v>-1.4078153890393601</v>
      </c>
      <c r="S788" s="314">
        <f>Q788 / AA850*100</f>
        <v>-0.10370859803706903</v>
      </c>
      <c r="T788" s="221">
        <f>IF(S788&lt;0,R788,0)</f>
        <v>-1.4078153890393601</v>
      </c>
      <c r="U788" s="314">
        <f>IF(S788&gt;0,R788,0)</f>
        <v>0</v>
      </c>
      <c r="V788" s="212">
        <f>IF(EXACT(D788,UPPER(D788)),1,0.01)/X788</f>
        <v>1</v>
      </c>
      <c r="W788" s="212">
        <v>0</v>
      </c>
      <c r="X788" s="212">
        <v>1</v>
      </c>
      <c r="Y788" s="219">
        <f>IF(AND(S788&lt;0,O788&gt;0),O788,0)</f>
        <v>0</v>
      </c>
      <c r="Z788" s="219">
        <f>IF(AND(S788&gt;0,O788&gt;0),O788,0)</f>
        <v>0</v>
      </c>
      <c r="AA788" s="212"/>
      <c r="AB788" s="223">
        <f>_xll.BDH(C788,$AB$11,$D$1,$D$1)</f>
        <v>11.73</v>
      </c>
      <c r="AC788" s="223">
        <f>IF(OR(OR(F788="#N/A N/A",F788="#N/A Real Time"),OR(AB788="#N/A N/A",AB788="#N/A Real Time")),0,  F788 - AB788)</f>
        <v>0.62999999999999901</v>
      </c>
      <c r="AD788" s="224">
        <f>IF(OR(AB788=0,AB788="#N/A N/A"),0,AC788 / AB788*100)</f>
        <v>5.3708439897698117</v>
      </c>
      <c r="AE788" s="225">
        <v>-19996</v>
      </c>
      <c r="AF788" s="226">
        <f>IF(D788 = D850,1,_xll.BDP(K788,$AF$11)*L788)</f>
        <v>1.1601999999999999</v>
      </c>
      <c r="AG788" s="227">
        <f>AC788*AE788*V788/AF788 / AI849</f>
        <v>-7.183816707661408E-4</v>
      </c>
      <c r="AH788" s="330">
        <f>AC788*AE788*V788/AF788 / AI850</f>
        <v>-5.2945226174613112E-5</v>
      </c>
      <c r="AI788" s="244"/>
      <c r="AJ788" s="73"/>
      <c r="AK788" s="65"/>
    </row>
    <row r="789" spans="1:37" s="30" customFormat="1" ht="12" hidden="1" customHeight="1" x14ac:dyDescent="0.2">
      <c r="B789" s="120">
        <v>26826</v>
      </c>
      <c r="C789" s="120" t="s">
        <v>111</v>
      </c>
      <c r="D789" s="120" t="str">
        <f>_xll.BDP(C789,$D$11)</f>
        <v>GBp</v>
      </c>
      <c r="E789" s="120" t="s">
        <v>489</v>
      </c>
      <c r="F789" s="121">
        <f>_xll.BDP(C789,$F$11)</f>
        <v>979</v>
      </c>
      <c r="G789" s="121">
        <f>_xll.BDP(C789,$G$11)</f>
        <v>994.5</v>
      </c>
      <c r="H789" s="122">
        <f t="shared" si="342"/>
        <v>15.5</v>
      </c>
      <c r="I789" s="123">
        <f t="shared" si="343"/>
        <v>1.5832482124616958</v>
      </c>
      <c r="J789" s="124">
        <v>21900</v>
      </c>
      <c r="K789" s="120" t="str">
        <f>CONCATENATE(D850,D789, " Curncy")</f>
        <v>EURGBp Curncy</v>
      </c>
      <c r="L789" s="120">
        <f>IF(D789 = D850,1,_xll.BDP(K789,$L$11))</f>
        <v>1</v>
      </c>
      <c r="M789" s="288">
        <f>IF(D789 = D850,1,_xll.BDP(K789,$M$11)*L789)</f>
        <v>0.90110000000000001</v>
      </c>
      <c r="N789" s="126">
        <f t="shared" si="344"/>
        <v>3767.0624791920986</v>
      </c>
      <c r="O789" s="127">
        <f>N789 / AA849</f>
        <v>2.4901876648359387E-4</v>
      </c>
      <c r="P789" s="301">
        <f>N789 / AA850</f>
        <v>1.8344299513983903E-5</v>
      </c>
      <c r="Q789" s="128">
        <f t="shared" si="345"/>
        <v>241699.58939074463</v>
      </c>
      <c r="R789" s="129">
        <f>Q789 / AA849*100</f>
        <v>1.5977365372124779</v>
      </c>
      <c r="S789" s="312">
        <f>Q789 / AA850*100</f>
        <v>0.11769939268810961</v>
      </c>
      <c r="T789" s="129">
        <f t="shared" si="346"/>
        <v>0</v>
      </c>
      <c r="U789" s="312">
        <f t="shared" si="347"/>
        <v>1.5977365372124779</v>
      </c>
      <c r="V789" s="120">
        <f t="shared" si="348"/>
        <v>0.01</v>
      </c>
      <c r="W789" s="120">
        <v>0</v>
      </c>
      <c r="X789" s="120">
        <v>1</v>
      </c>
      <c r="Y789" s="127">
        <f t="shared" si="349"/>
        <v>0</v>
      </c>
      <c r="Z789" s="127">
        <f t="shared" si="350"/>
        <v>2.4901876648359387E-4</v>
      </c>
      <c r="AA789" s="3"/>
      <c r="AB789" s="130">
        <f>_xll.BDH(C789,$AB$11,$D$1,$D$1)</f>
        <v>948</v>
      </c>
      <c r="AC789" s="130">
        <f t="shared" si="351"/>
        <v>31</v>
      </c>
      <c r="AD789" s="177">
        <f t="shared" si="352"/>
        <v>3.2700421940928273</v>
      </c>
      <c r="AE789" s="132">
        <v>21900</v>
      </c>
      <c r="AF789" s="133">
        <f>IF(D789 = D850,1,_xll.BDP(K789,$AF$11)*L789)</f>
        <v>0.89554</v>
      </c>
      <c r="AG789" s="134">
        <f>AC789*AE789*V789/AF789 / AI849</f>
        <v>5.0156271720031974E-4</v>
      </c>
      <c r="AH789" s="328">
        <f>AC789*AE789*V789/AF789 / AI850</f>
        <v>3.6965519282533548E-5</v>
      </c>
      <c r="AI789" s="75"/>
      <c r="AJ789" s="73"/>
      <c r="AK789" s="65"/>
    </row>
    <row r="790" spans="1:37" s="30" customFormat="1" ht="12" hidden="1" customHeight="1" x14ac:dyDescent="0.2">
      <c r="A790" s="212"/>
      <c r="B790" s="212">
        <v>21137</v>
      </c>
      <c r="C790" s="212" t="s">
        <v>982</v>
      </c>
      <c r="D790" s="212" t="str">
        <f>_xll.BDP(C790,$D$11)</f>
        <v>USD</v>
      </c>
      <c r="E790" s="212" t="s">
        <v>1056</v>
      </c>
      <c r="F790" s="214">
        <f>_xll.BDP(C790,$F$11)</f>
        <v>4.68</v>
      </c>
      <c r="G790" s="214">
        <f>_xll.BDP(C790,$G$11)</f>
        <v>4.68</v>
      </c>
      <c r="H790" s="215">
        <f>IF(OR(OR(G790="#N/A N/A",G790="#N/A Real Time"),OR(F790="#N/A N/A",F790="#N/A Real Time")),0,  G790 - F790)</f>
        <v>0</v>
      </c>
      <c r="I790" s="216">
        <f>IF(OR(F790=0,F790="#N/A N/A"),0,H790 / F790*100)</f>
        <v>0</v>
      </c>
      <c r="J790" s="217">
        <v>41883</v>
      </c>
      <c r="K790" s="212" t="str">
        <f>CONCATENATE(D850,D790, " Curncy")</f>
        <v>EURUSD Curncy</v>
      </c>
      <c r="L790" s="212">
        <f>IF(D790 = D850,1,_xll.BDP(K790,$L$11))</f>
        <v>1</v>
      </c>
      <c r="M790" s="291">
        <f>IF(D790 = D850,1,_xll.BDP(K790,$M$11)*L790)</f>
        <v>1.1605000000000001</v>
      </c>
      <c r="N790" s="218">
        <f>H790*J790*V790/M790</f>
        <v>0</v>
      </c>
      <c r="O790" s="219">
        <f>N790 / AA849</f>
        <v>0</v>
      </c>
      <c r="P790" s="304">
        <f>N790 / AA850</f>
        <v>0</v>
      </c>
      <c r="Q790" s="220">
        <f>IF(J790=0,0,G790*J790*V790/M790)</f>
        <v>168903.4381732012</v>
      </c>
      <c r="R790" s="221">
        <f>Q790 / AA849*100</f>
        <v>1.1165231811538452</v>
      </c>
      <c r="S790" s="314">
        <f>Q790 / AA850*100</f>
        <v>8.2250169088126338E-2</v>
      </c>
      <c r="T790" s="221">
        <f>IF(S790&lt;0,R790,0)</f>
        <v>0</v>
      </c>
      <c r="U790" s="314">
        <f>IF(S790&gt;0,R790,0)</f>
        <v>1.1165231811538452</v>
      </c>
      <c r="V790" s="212">
        <f>IF(EXACT(D790,UPPER(D790)),1,0.01)/X790</f>
        <v>1</v>
      </c>
      <c r="W790" s="212">
        <v>0</v>
      </c>
      <c r="X790" s="212">
        <v>1</v>
      </c>
      <c r="Y790" s="219">
        <f>IF(AND(S790&lt;0,O790&gt;0),O790,0)</f>
        <v>0</v>
      </c>
      <c r="Z790" s="219">
        <f>IF(AND(S790&gt;0,O790&gt;0),O790,0)</f>
        <v>0</v>
      </c>
      <c r="AA790" s="222"/>
      <c r="AB790" s="223">
        <f>_xll.BDH(C790,$AB$11,$D$1,$D$1)</f>
        <v>4.3099999999999996</v>
      </c>
      <c r="AC790" s="223">
        <f>IF(OR(OR(F790="#N/A N/A",F790="#N/A Real Time"),OR(AB790="#N/A N/A",AB790="#N/A Real Time")),0,  F790 - AB790)</f>
        <v>0.37000000000000011</v>
      </c>
      <c r="AD790" s="224">
        <f>IF(OR(AB790=0,AB790="#N/A N/A"),0,AC790 / AB790*100)</f>
        <v>8.5846867749419999</v>
      </c>
      <c r="AE790" s="225">
        <v>41883</v>
      </c>
      <c r="AF790" s="226">
        <f>IF(D790 = D850,1,_xll.BDP(K790,$AF$11)*L790)</f>
        <v>1.1601999999999999</v>
      </c>
      <c r="AG790" s="227">
        <f>AC790*AE790*V790/AF790 / AI849</f>
        <v>8.8371264897252333E-4</v>
      </c>
      <c r="AH790" s="330">
        <f>AC790*AE790*V790/AF790 / AI850</f>
        <v>6.5130233658826237E-5</v>
      </c>
      <c r="AI790" s="228"/>
      <c r="AJ790" s="73"/>
      <c r="AK790" s="65"/>
    </row>
    <row r="791" spans="1:37" s="30" customFormat="1" ht="12" hidden="1" customHeight="1" x14ac:dyDescent="0.2">
      <c r="A791" s="212"/>
      <c r="B791" s="212">
        <v>19756</v>
      </c>
      <c r="C791" s="212" t="s">
        <v>1573</v>
      </c>
      <c r="D791" s="212" t="str">
        <f>_xll.BDP(C791,$D$11)</f>
        <v>CHF</v>
      </c>
      <c r="E791" s="212" t="s">
        <v>1574</v>
      </c>
      <c r="F791" s="214">
        <f>_xll.BDP(C791,$F$11)</f>
        <v>680.5</v>
      </c>
      <c r="G791" s="214">
        <f>_xll.BDP(C791,$G$11)</f>
        <v>698.5</v>
      </c>
      <c r="H791" s="215">
        <f>IF(OR(OR(G791="#N/A N/A",G791="#N/A Real Time"),OR(F791="#N/A N/A",F791="#N/A Real Time")),0,  G791 - F791)</f>
        <v>18</v>
      </c>
      <c r="I791" s="216">
        <f>IF(OR(F791=0,F791="#N/A N/A"),0,H791 / F791*100)</f>
        <v>2.645113886847906</v>
      </c>
      <c r="J791" s="217">
        <v>-367</v>
      </c>
      <c r="K791" s="212" t="str">
        <f>CONCATENATE(D850,D791, " Curncy")</f>
        <v>EURCHF Curncy</v>
      </c>
      <c r="L791" s="212">
        <f>IF(D791 = D850,1,_xll.BDP(K791,$L$11))</f>
        <v>1</v>
      </c>
      <c r="M791" s="291">
        <f>IF(D791 = D850,1,_xll.BDP(K791,$M$11)*L791)</f>
        <v>1.1257600000000001</v>
      </c>
      <c r="N791" s="218">
        <f>H791*J791*V791/M791</f>
        <v>-5868.0358158044337</v>
      </c>
      <c r="O791" s="219">
        <f>N791 / AA849</f>
        <v>-3.8790199222991283E-4</v>
      </c>
      <c r="P791" s="304">
        <f>N791 / AA850</f>
        <v>-2.8575317547424231E-5</v>
      </c>
      <c r="Q791" s="220">
        <f>IF(J791=0,0,G791*J791*V791/M791)</f>
        <v>-227712.38985218873</v>
      </c>
      <c r="R791" s="221">
        <f>Q791 / AA849*100</f>
        <v>-1.5052752309588562</v>
      </c>
      <c r="S791" s="314">
        <f>Q791 / AA850*100</f>
        <v>-0.11088810726042127</v>
      </c>
      <c r="T791" s="221">
        <f>IF(S791&lt;0,R791,0)</f>
        <v>-1.5052752309588562</v>
      </c>
      <c r="U791" s="314">
        <f>IF(S791&gt;0,R791,0)</f>
        <v>0</v>
      </c>
      <c r="V791" s="212">
        <f>IF(EXACT(D791,UPPER(D791)),1,0.01)/X791</f>
        <v>1</v>
      </c>
      <c r="W791" s="212">
        <v>0</v>
      </c>
      <c r="X791" s="212">
        <v>1</v>
      </c>
      <c r="Y791" s="219">
        <f>IF(AND(S791&lt;0,O791&gt;0),O791,0)</f>
        <v>0</v>
      </c>
      <c r="Z791" s="219">
        <f>IF(AND(S791&gt;0,O791&gt;0),O791,0)</f>
        <v>0</v>
      </c>
      <c r="AA791" s="222"/>
      <c r="AB791" s="223">
        <f>_xll.BDH(C791,$AB$11,$D$1,$D$1)</f>
        <v>642</v>
      </c>
      <c r="AC791" s="223">
        <f>IF(OR(OR(F791="#N/A N/A",F791="#N/A Real Time"),OR(AB791="#N/A N/A",AB791="#N/A Real Time")),0,  F791 - AB791)</f>
        <v>38.5</v>
      </c>
      <c r="AD791" s="224">
        <f>IF(OR(AB791=0,AB791="#N/A N/A"),0,AC791 / AB791*100)</f>
        <v>5.9968847352024923</v>
      </c>
      <c r="AE791" s="225">
        <v>-367</v>
      </c>
      <c r="AF791" s="226">
        <f>IF(D791 = D850,1,_xll.BDP(K791,$AF$11)*L791)</f>
        <v>1.1242399999999999</v>
      </c>
      <c r="AG791" s="227">
        <f>AC791*AE791*V791/AF791 / AI849</f>
        <v>-8.3151901887873947E-4</v>
      </c>
      <c r="AH791" s="330">
        <f>AC791*AE791*V791/AF791 / AI850</f>
        <v>-6.1283527008805007E-5</v>
      </c>
      <c r="AI791" s="228"/>
      <c r="AJ791" s="73"/>
      <c r="AK791" s="65"/>
    </row>
    <row r="792" spans="1:37" s="30" customFormat="1" ht="12" hidden="1" customHeight="1" x14ac:dyDescent="0.2">
      <c r="B792" s="120">
        <v>3917</v>
      </c>
      <c r="C792" s="120" t="s">
        <v>202</v>
      </c>
      <c r="D792" s="120" t="str">
        <f>_xll.BDP(C792,$D$11)</f>
        <v>EUR</v>
      </c>
      <c r="E792" s="120" t="s">
        <v>329</v>
      </c>
      <c r="F792" s="121">
        <f>_xll.BDP(C792,$F$11)</f>
        <v>14.11</v>
      </c>
      <c r="G792" s="121">
        <f>_xll.BDP(C792,$G$11)</f>
        <v>14.045</v>
      </c>
      <c r="H792" s="122">
        <f t="shared" si="342"/>
        <v>-6.4999999999999503E-2</v>
      </c>
      <c r="I792" s="123">
        <f t="shared" si="343"/>
        <v>-0.46066619418851529</v>
      </c>
      <c r="J792" s="124">
        <v>41441</v>
      </c>
      <c r="K792" s="120" t="str">
        <f>CONCATENATE(D850,D792, " Curncy")</f>
        <v>EUREUR Curncy</v>
      </c>
      <c r="L792" s="120">
        <f>IF(D792 = D850,1,_xll.BDP(K792,$L$11))</f>
        <v>1</v>
      </c>
      <c r="M792" s="288">
        <f>IF(D792 = D850,1,_xll.BDP(K792,$M$11)*L792)</f>
        <v>1</v>
      </c>
      <c r="N792" s="126">
        <f t="shared" si="344"/>
        <v>-2693.6649999999795</v>
      </c>
      <c r="O792" s="127">
        <f>N792 / AA849</f>
        <v>-1.7806265208637629E-4</v>
      </c>
      <c r="P792" s="301">
        <f>N792 / AA850</f>
        <v>-1.3117222722818363E-5</v>
      </c>
      <c r="Q792" s="128">
        <f t="shared" si="345"/>
        <v>582038.84499999997</v>
      </c>
      <c r="R792" s="129">
        <f>Q792 / AA849*100</f>
        <v>3.8475229977741137</v>
      </c>
      <c r="S792" s="312">
        <f>Q792 / AA850*100</f>
        <v>0.28343291252613129</v>
      </c>
      <c r="T792" s="129">
        <f t="shared" si="346"/>
        <v>0</v>
      </c>
      <c r="U792" s="312">
        <f t="shared" si="347"/>
        <v>3.8475229977741137</v>
      </c>
      <c r="V792" s="120">
        <f t="shared" si="348"/>
        <v>1</v>
      </c>
      <c r="W792" s="120">
        <v>0</v>
      </c>
      <c r="X792" s="120">
        <v>1</v>
      </c>
      <c r="Y792" s="127">
        <f t="shared" si="349"/>
        <v>0</v>
      </c>
      <c r="Z792" s="127">
        <f t="shared" si="350"/>
        <v>0</v>
      </c>
      <c r="AA792" s="3"/>
      <c r="AB792" s="130">
        <f>_xll.BDH(C792,$AB$11,$D$1,$D$1)</f>
        <v>13.3</v>
      </c>
      <c r="AC792" s="130">
        <f t="shared" si="351"/>
        <v>0.80999999999999872</v>
      </c>
      <c r="AD792" s="177">
        <f t="shared" si="352"/>
        <v>6.0902255639097644</v>
      </c>
      <c r="AE792" s="132">
        <v>41441</v>
      </c>
      <c r="AF792" s="133">
        <f>IF(D792 = D850,1,_xll.BDP(K792,$AF$11)*L792)</f>
        <v>1</v>
      </c>
      <c r="AG792" s="134">
        <f>AC792*AE792*V792/AF792 / AI849</f>
        <v>2.2208522784620197E-3</v>
      </c>
      <c r="AH792" s="328">
        <f>AC792*AE792*V792/AF792 / AI850</f>
        <v>1.636783495021189E-4</v>
      </c>
      <c r="AI792" s="75"/>
      <c r="AJ792" s="73"/>
      <c r="AK792" s="65"/>
    </row>
    <row r="793" spans="1:37" s="30" customFormat="1" ht="12" hidden="1" customHeight="1" x14ac:dyDescent="0.2">
      <c r="A793" s="212"/>
      <c r="B793" s="212">
        <v>28091</v>
      </c>
      <c r="C793" s="212" t="s">
        <v>1552</v>
      </c>
      <c r="D793" s="212" t="str">
        <f>_xll.BDP(C793,$D$11)</f>
        <v>USD</v>
      </c>
      <c r="E793" s="212" t="s">
        <v>1553</v>
      </c>
      <c r="F793" s="214">
        <f>_xll.BDP(C793,$F$11)</f>
        <v>13.89</v>
      </c>
      <c r="G793" s="214">
        <f>_xll.BDP(C793,$G$11)</f>
        <v>13.89</v>
      </c>
      <c r="H793" s="215">
        <f>IF(OR(OR(G793="#N/A N/A",G793="#N/A Real Time"),OR(F793="#N/A N/A",F793="#N/A Real Time")),0,  G793 - F793)</f>
        <v>0</v>
      </c>
      <c r="I793" s="216">
        <f>IF(OR(F793=0,F793="#N/A N/A"),0,H793 / F793*100)</f>
        <v>0</v>
      </c>
      <c r="J793" s="217">
        <v>-12424</v>
      </c>
      <c r="K793" s="212" t="str">
        <f>CONCATENATE(D850,D793, " Curncy")</f>
        <v>EURUSD Curncy</v>
      </c>
      <c r="L793" s="212">
        <f>IF(D793 = D850,1,_xll.BDP(K793,$L$11))</f>
        <v>1</v>
      </c>
      <c r="M793" s="291">
        <f>IF(D793 = D850,1,_xll.BDP(K793,$M$11)*L793)</f>
        <v>1.1605000000000001</v>
      </c>
      <c r="N793" s="218">
        <f>H793*J793*V793/M793</f>
        <v>0</v>
      </c>
      <c r="O793" s="219">
        <f>N793 / AA849</f>
        <v>0</v>
      </c>
      <c r="P793" s="304">
        <f>N793 / AA850</f>
        <v>0</v>
      </c>
      <c r="Q793" s="220">
        <f>IF(J793=0,0,G793*J793*V793/M793)</f>
        <v>-148702.59370960793</v>
      </c>
      <c r="R793" s="221">
        <f>Q793 / AA849*100</f>
        <v>-0.98298705325479907</v>
      </c>
      <c r="S793" s="314">
        <f>Q793 / AA850*100</f>
        <v>-7.2413052148270513E-2</v>
      </c>
      <c r="T793" s="221">
        <f>IF(S793&lt;0,R793,0)</f>
        <v>-0.98298705325479907</v>
      </c>
      <c r="U793" s="314">
        <f>IF(S793&gt;0,R793,0)</f>
        <v>0</v>
      </c>
      <c r="V793" s="212">
        <f>IF(EXACT(D793,UPPER(D793)),1,0.01)/X793</f>
        <v>1</v>
      </c>
      <c r="W793" s="212">
        <v>0</v>
      </c>
      <c r="X793" s="212">
        <v>1</v>
      </c>
      <c r="Y793" s="219">
        <f>IF(AND(S793&lt;0,O793&gt;0),O793,0)</f>
        <v>0</v>
      </c>
      <c r="Z793" s="219">
        <f>IF(AND(S793&gt;0,O793&gt;0),O793,0)</f>
        <v>0</v>
      </c>
      <c r="AA793" s="222"/>
      <c r="AB793" s="223">
        <f>_xll.BDH(C793,$AB$11,$D$1,$D$1)</f>
        <v>10.78</v>
      </c>
      <c r="AC793" s="223">
        <f>IF(OR(OR(F793="#N/A N/A",F793="#N/A Real Time"),OR(AB793="#N/A N/A",AB793="#N/A Real Time")),0,  F793 - AB793)</f>
        <v>3.1100000000000012</v>
      </c>
      <c r="AD793" s="224">
        <f>IF(OR(AB793=0,AB793="#N/A N/A"),0,AC793 / AB793*100)</f>
        <v>28.849721706864578</v>
      </c>
      <c r="AE793" s="225">
        <v>-12424</v>
      </c>
      <c r="AF793" s="226">
        <f>IF(D793 = D850,1,_xll.BDP(K793,$AF$11)*L793)</f>
        <v>1.1601999999999999</v>
      </c>
      <c r="AG793" s="227">
        <f>AC793*AE793*V793/AF793 / AI849</f>
        <v>-2.2034002641267533E-3</v>
      </c>
      <c r="AH793" s="330">
        <f>AC793*AE793*V793/AF793 / AI850</f>
        <v>-1.6239212397078283E-4</v>
      </c>
      <c r="AI793" s="228"/>
      <c r="AJ793" s="73"/>
      <c r="AK793" s="65"/>
    </row>
    <row r="794" spans="1:37" s="30" customFormat="1" ht="12" hidden="1" customHeight="1" x14ac:dyDescent="0.2">
      <c r="B794" s="120">
        <v>23985</v>
      </c>
      <c r="C794" s="120" t="s">
        <v>185</v>
      </c>
      <c r="D794" s="120" t="str">
        <f>_xll.BDP(C794,$D$11)</f>
        <v>EUR</v>
      </c>
      <c r="E794" s="120" t="s">
        <v>328</v>
      </c>
      <c r="F794" s="121">
        <f>_xll.BDP(C794,$F$11)</f>
        <v>10.47</v>
      </c>
      <c r="G794" s="121">
        <f>_xll.BDP(C794,$G$11)</f>
        <v>10.23</v>
      </c>
      <c r="H794" s="122">
        <f t="shared" si="342"/>
        <v>-0.24000000000000021</v>
      </c>
      <c r="I794" s="123">
        <f t="shared" si="343"/>
        <v>-2.2922636103151883</v>
      </c>
      <c r="J794" s="124">
        <v>-11822</v>
      </c>
      <c r="K794" s="120" t="str">
        <f>CONCATENATE(D850,D794, " Curncy")</f>
        <v>EUREUR Curncy</v>
      </c>
      <c r="L794" s="120">
        <f>IF(D794 = D850,1,_xll.BDP(K794,$L$11))</f>
        <v>1</v>
      </c>
      <c r="M794" s="288">
        <f>IF(D794 = D850,1,_xll.BDP(K794,$M$11)*L794)</f>
        <v>1</v>
      </c>
      <c r="N794" s="126">
        <f t="shared" si="344"/>
        <v>2837.2800000000025</v>
      </c>
      <c r="O794" s="127">
        <f>N794 / AA849</f>
        <v>1.8755621115158641E-4</v>
      </c>
      <c r="P794" s="301">
        <f>N794 / AA850</f>
        <v>1.3816578411568775E-5</v>
      </c>
      <c r="Q794" s="128">
        <f t="shared" si="345"/>
        <v>-120939.06000000001</v>
      </c>
      <c r="R794" s="129">
        <f>Q794 / AA849*100</f>
        <v>-0.79945835003363641</v>
      </c>
      <c r="S794" s="312">
        <f>Q794 / AA850*100</f>
        <v>-5.8893165479311851E-2</v>
      </c>
      <c r="T794" s="129">
        <f t="shared" si="346"/>
        <v>-0.79945835003363641</v>
      </c>
      <c r="U794" s="312">
        <f t="shared" si="347"/>
        <v>0</v>
      </c>
      <c r="V794" s="120">
        <f t="shared" si="348"/>
        <v>1</v>
      </c>
      <c r="W794" s="120">
        <v>0</v>
      </c>
      <c r="X794" s="120">
        <v>1</v>
      </c>
      <c r="Y794" s="127">
        <f t="shared" si="349"/>
        <v>1.8755621115158641E-4</v>
      </c>
      <c r="Z794" s="127">
        <f t="shared" si="350"/>
        <v>0</v>
      </c>
      <c r="AA794" s="3"/>
      <c r="AB794" s="130">
        <f>_xll.BDH(C794,$AB$11,$D$1,$D$1)</f>
        <v>10.53</v>
      </c>
      <c r="AC794" s="130">
        <f t="shared" si="351"/>
        <v>-5.9999999999998721E-2</v>
      </c>
      <c r="AD794" s="177">
        <f t="shared" si="352"/>
        <v>-0.56980056980055771</v>
      </c>
      <c r="AE794" s="132">
        <v>-11822</v>
      </c>
      <c r="AF794" s="133">
        <f>IF(D794 = D850,1,_xll.BDP(K794,$AF$11)*L794)</f>
        <v>1</v>
      </c>
      <c r="AG794" s="134">
        <f>AC794*AE794*V794/AF794 / AI849</f>
        <v>4.6929576159551205E-5</v>
      </c>
      <c r="AH794" s="328">
        <f>AC794*AE794*V794/AF794 / AI850</f>
        <v>3.4587422329362699E-6</v>
      </c>
      <c r="AI794" s="75"/>
      <c r="AJ794" s="73"/>
      <c r="AK794" s="65"/>
    </row>
    <row r="795" spans="1:37" s="30" customFormat="1" ht="12" hidden="1" customHeight="1" x14ac:dyDescent="0.2">
      <c r="A795" s="212"/>
      <c r="B795" s="212">
        <v>26364</v>
      </c>
      <c r="C795" s="212" t="s">
        <v>1554</v>
      </c>
      <c r="D795" s="212" t="str">
        <f>_xll.BDP(C795,$D$11)</f>
        <v>USD</v>
      </c>
      <c r="E795" s="212" t="s">
        <v>1555</v>
      </c>
      <c r="F795" s="214">
        <f>_xll.BDP(C795,$F$11)</f>
        <v>6.84</v>
      </c>
      <c r="G795" s="214">
        <f>_xll.BDP(C795,$G$11)</f>
        <v>6.84</v>
      </c>
      <c r="H795" s="215">
        <f>IF(OR(OR(G795="#N/A N/A",G795="#N/A Real Time"),OR(F795="#N/A N/A",F795="#N/A Real Time")),0,  G795 - F795)</f>
        <v>0</v>
      </c>
      <c r="I795" s="216">
        <f>IF(OR(F795=0,F795="#N/A N/A"),0,H795 / F795*100)</f>
        <v>0</v>
      </c>
      <c r="J795" s="217">
        <v>290330</v>
      </c>
      <c r="K795" s="212" t="str">
        <f>CONCATENATE(D850,D795, " Curncy")</f>
        <v>EURUSD Curncy</v>
      </c>
      <c r="L795" s="212">
        <f>IF(D795 = D850,1,_xll.BDP(K795,$L$11))</f>
        <v>1</v>
      </c>
      <c r="M795" s="291">
        <f>IF(D795 = D850,1,_xll.BDP(K795,$M$11)*L795)</f>
        <v>1.1605000000000001</v>
      </c>
      <c r="N795" s="218">
        <f>H795*J795*V795/M795</f>
        <v>0</v>
      </c>
      <c r="O795" s="219">
        <f>N795 / AA849</f>
        <v>0</v>
      </c>
      <c r="P795" s="304">
        <f>N795 / AA850</f>
        <v>0</v>
      </c>
      <c r="Q795" s="220">
        <f>IF(J795=0,0,G795*J795*V795/M795)</f>
        <v>1711208.2722964238</v>
      </c>
      <c r="R795" s="221">
        <f>Q795 / AA849*100</f>
        <v>11.311810608863741</v>
      </c>
      <c r="S795" s="314">
        <f>Q795 / AA850*100</f>
        <v>0.83329961345755965</v>
      </c>
      <c r="T795" s="221">
        <f>IF(S795&lt;0,R795,0)</f>
        <v>0</v>
      </c>
      <c r="U795" s="314">
        <f>IF(S795&gt;0,R795,0)</f>
        <v>11.311810608863741</v>
      </c>
      <c r="V795" s="212">
        <f>IF(EXACT(D795,UPPER(D795)),1,0.01)/X795</f>
        <v>1</v>
      </c>
      <c r="W795" s="212">
        <v>0</v>
      </c>
      <c r="X795" s="212">
        <v>1</v>
      </c>
      <c r="Y795" s="219">
        <f>IF(AND(S795&lt;0,O795&gt;0),O795,0)</f>
        <v>0</v>
      </c>
      <c r="Z795" s="219">
        <f>IF(AND(S795&gt;0,O795&gt;0),O795,0)</f>
        <v>0</v>
      </c>
      <c r="AA795" s="222"/>
      <c r="AB795" s="223">
        <f>_xll.BDH(C795,$AB$11,$D$1,$D$1)</f>
        <v>6.62</v>
      </c>
      <c r="AC795" s="223">
        <f>IF(OR(OR(F795="#N/A N/A",F795="#N/A Real Time"),OR(AB795="#N/A N/A",AB795="#N/A Real Time")),0,  F795 - AB795)</f>
        <v>0.21999999999999975</v>
      </c>
      <c r="AD795" s="224">
        <f>IF(OR(AB795=0,AB795="#N/A N/A"),0,AC795 / AB795*100)</f>
        <v>3.3232628398791499</v>
      </c>
      <c r="AE795" s="225">
        <v>290330</v>
      </c>
      <c r="AF795" s="226">
        <f>IF(D795 = D850,1,_xll.BDP(K795,$AF$11)*L795)</f>
        <v>1.1601999999999999</v>
      </c>
      <c r="AG795" s="227">
        <f>AC795*AE795*V795/AF795 / AI849</f>
        <v>3.6423876127747315E-3</v>
      </c>
      <c r="AH795" s="330">
        <f>AC795*AE795*V795/AF795 / AI850</f>
        <v>2.6844648718319817E-4</v>
      </c>
      <c r="AI795" s="228"/>
      <c r="AJ795" s="73"/>
      <c r="AK795" s="65"/>
    </row>
    <row r="796" spans="1:37" s="30" customFormat="1" ht="12" hidden="1" customHeight="1" x14ac:dyDescent="0.2">
      <c r="A796" s="212"/>
      <c r="B796" s="212">
        <v>23543</v>
      </c>
      <c r="C796" s="212" t="s">
        <v>200</v>
      </c>
      <c r="D796" s="212" t="str">
        <f>_xll.BDP(C796,$D$11)</f>
        <v>EUR</v>
      </c>
      <c r="E796" s="212" t="s">
        <v>409</v>
      </c>
      <c r="F796" s="214">
        <f>_xll.BDP(C796,$F$11)</f>
        <v>486.4</v>
      </c>
      <c r="G796" s="214">
        <f>_xll.BDP(C796,$G$11)</f>
        <v>482.6</v>
      </c>
      <c r="H796" s="215">
        <f>IF(OR(OR(G796="#N/A N/A",G796="#N/A Real Time"),OR(F796="#N/A N/A",F796="#N/A Real Time")),0,  G796 - F796)</f>
        <v>-3.7999999999999545</v>
      </c>
      <c r="I796" s="216">
        <f>IF(OR(F796=0,F796="#N/A N/A"),0,H796 / F796*100)</f>
        <v>-0.78124999999999067</v>
      </c>
      <c r="J796" s="217">
        <v>-1045</v>
      </c>
      <c r="K796" s="212" t="str">
        <f>CONCATENATE(D850,D796, " Curncy")</f>
        <v>EUREUR Curncy</v>
      </c>
      <c r="L796" s="212">
        <f>IF(D796 = D850,1,_xll.BDP(K796,$L$11))</f>
        <v>1</v>
      </c>
      <c r="M796" s="291">
        <f>IF(D796 = D850,1,_xll.BDP(K796,$M$11)*L796)</f>
        <v>1</v>
      </c>
      <c r="N796" s="218">
        <f>H796*J796*V796/M796</f>
        <v>3970.9999999999527</v>
      </c>
      <c r="O796" s="219">
        <f>N796 / AA849</f>
        <v>2.6249989936944542E-4</v>
      </c>
      <c r="P796" s="304">
        <f>N796 / AA850</f>
        <v>1.9337405145892863E-5</v>
      </c>
      <c r="Q796" s="220">
        <f>IF(J796=0,0,G796*J796*V796/M796)</f>
        <v>-504317</v>
      </c>
      <c r="R796" s="221">
        <f>Q796 / AA849*100</f>
        <v>-3.3337487219919968</v>
      </c>
      <c r="S796" s="314">
        <f>Q796 / AA850*100</f>
        <v>-0.24558504535284226</v>
      </c>
      <c r="T796" s="221">
        <f>IF(S796&lt;0,R796,0)</f>
        <v>-3.3337487219919968</v>
      </c>
      <c r="U796" s="314">
        <f>IF(S796&gt;0,R796,0)</f>
        <v>0</v>
      </c>
      <c r="V796" s="212">
        <f>IF(EXACT(D796,UPPER(D796)),1,0.01)/X796</f>
        <v>1</v>
      </c>
      <c r="W796" s="212">
        <v>0</v>
      </c>
      <c r="X796" s="212">
        <v>1</v>
      </c>
      <c r="Y796" s="219">
        <f>IF(AND(S796&lt;0,O796&gt;0),O796,0)</f>
        <v>2.6249989936944542E-4</v>
      </c>
      <c r="Z796" s="219">
        <f>IF(AND(S796&gt;0,O796&gt;0),O796,0)</f>
        <v>0</v>
      </c>
      <c r="AA796" s="222"/>
      <c r="AB796" s="223">
        <f>_xll.BDH(C796,$AB$11,$D$1,$D$1)</f>
        <v>436.2</v>
      </c>
      <c r="AC796" s="223">
        <f>IF(OR(OR(F796="#N/A N/A",F796="#N/A Real Time"),OR(AB796="#N/A N/A",AB796="#N/A Real Time")),0,  F796 - AB796)</f>
        <v>50.199999999999989</v>
      </c>
      <c r="AD796" s="224">
        <f>IF(OR(AB796=0,AB796="#N/A N/A"),0,AC796 / AB796*100)</f>
        <v>11.508482347546995</v>
      </c>
      <c r="AE796" s="225">
        <v>-1045</v>
      </c>
      <c r="AF796" s="226">
        <f>IF(D796 = D850,1,_xll.BDP(K796,$AF$11)*L796)</f>
        <v>1</v>
      </c>
      <c r="AG796" s="227">
        <f>AC796*AE796*V796/AF796 / AI849</f>
        <v>-3.4707588052697632E-3</v>
      </c>
      <c r="AH796" s="330">
        <f>AC796*AE796*V796/AF796 / AI850</f>
        <v>-2.5579732532229118E-4</v>
      </c>
      <c r="AI796" s="228"/>
      <c r="AJ796" s="73"/>
      <c r="AK796" s="65"/>
    </row>
    <row r="797" spans="1:37" s="30" customFormat="1" ht="12" hidden="1" customHeight="1" x14ac:dyDescent="0.2">
      <c r="A797" s="120"/>
      <c r="B797" s="120">
        <v>24040</v>
      </c>
      <c r="C797" s="120" t="s">
        <v>1409</v>
      </c>
      <c r="D797" s="120" t="str">
        <f>_xll.BDP(C797,$D$11)</f>
        <v>EUR</v>
      </c>
      <c r="E797" s="120" t="s">
        <v>1410</v>
      </c>
      <c r="F797" s="121">
        <f>_xll.BDP(C797,$F$11)</f>
        <v>22.91</v>
      </c>
      <c r="G797" s="121">
        <f>_xll.BDP(C797,$G$11)</f>
        <v>22.88</v>
      </c>
      <c r="H797" s="122">
        <f t="shared" si="342"/>
        <v>-3.0000000000001137E-2</v>
      </c>
      <c r="I797" s="123">
        <f t="shared" si="343"/>
        <v>-0.13094718463553529</v>
      </c>
      <c r="J797" s="124">
        <v>-5750</v>
      </c>
      <c r="K797" s="120" t="str">
        <f>CONCATENATE(D850,D797, " Curncy")</f>
        <v>EUREUR Curncy</v>
      </c>
      <c r="L797" s="120">
        <f>IF(D797 = D850,1,_xll.BDP(K797,$L$11))</f>
        <v>1</v>
      </c>
      <c r="M797" s="288">
        <f>IF(D797 = D850,1,_xll.BDP(K797,$M$11)*L797)</f>
        <v>1</v>
      </c>
      <c r="N797" s="126">
        <f t="shared" si="344"/>
        <v>172.50000000000654</v>
      </c>
      <c r="O797" s="127">
        <f>N797 / AA849</f>
        <v>1.1402979763593954E-5</v>
      </c>
      <c r="P797" s="301">
        <f>N797 / AA850</f>
        <v>8.4001571082011702E-7</v>
      </c>
      <c r="Q797" s="128">
        <f t="shared" si="345"/>
        <v>-131560</v>
      </c>
      <c r="R797" s="129">
        <f>Q797 / AA849*100</f>
        <v>-0.8696672566367325</v>
      </c>
      <c r="S797" s="312">
        <f>Q797 / AA850*100</f>
        <v>-6.4065198211878491E-2</v>
      </c>
      <c r="T797" s="129">
        <f t="shared" si="346"/>
        <v>-0.8696672566367325</v>
      </c>
      <c r="U797" s="312">
        <f t="shared" si="347"/>
        <v>0</v>
      </c>
      <c r="V797" s="120">
        <f t="shared" si="348"/>
        <v>1</v>
      </c>
      <c r="W797" s="120">
        <v>0</v>
      </c>
      <c r="X797" s="120">
        <v>1</v>
      </c>
      <c r="Y797" s="127">
        <f t="shared" si="349"/>
        <v>1.1402979763593954E-5</v>
      </c>
      <c r="Z797" s="127">
        <f t="shared" si="350"/>
        <v>0</v>
      </c>
      <c r="AA797" s="120"/>
      <c r="AB797" s="130">
        <f>_xll.BDH(C797,$AB$11,$D$1,$D$1)</f>
        <v>25</v>
      </c>
      <c r="AC797" s="130">
        <f t="shared" si="351"/>
        <v>-2.09</v>
      </c>
      <c r="AD797" s="177">
        <f t="shared" si="352"/>
        <v>-8.36</v>
      </c>
      <c r="AE797" s="132">
        <v>-5750</v>
      </c>
      <c r="AF797" s="133">
        <f>IF(D797 = D850,1,_xll.BDP(K797,$AF$11)*L797)</f>
        <v>1</v>
      </c>
      <c r="AG797" s="134">
        <f>AC797*AE797*V797/AF797 / AI849</f>
        <v>7.9509414861757548E-4</v>
      </c>
      <c r="AH797" s="328">
        <f>AC797*AE797*V797/AF797 / AI850</f>
        <v>5.8598988868652379E-5</v>
      </c>
      <c r="AI797" s="135"/>
      <c r="AJ797" s="73"/>
      <c r="AK797" s="65"/>
    </row>
    <row r="798" spans="1:37" s="30" customFormat="1" ht="12" hidden="1" customHeight="1" x14ac:dyDescent="0.2">
      <c r="A798" s="212"/>
      <c r="B798" s="212">
        <v>6332</v>
      </c>
      <c r="C798" s="212" t="s">
        <v>1395</v>
      </c>
      <c r="D798" s="212" t="str">
        <f>_xll.BDP(C798,$D$11)</f>
        <v>GBp</v>
      </c>
      <c r="E798" s="212" t="s">
        <v>1396</v>
      </c>
      <c r="F798" s="214">
        <f>_xll.BDP(C798,$F$11)</f>
        <v>897.2</v>
      </c>
      <c r="G798" s="214">
        <f>_xll.BDP(C798,$G$11)</f>
        <v>904.8</v>
      </c>
      <c r="H798" s="215">
        <f>IF(OR(OR(G798="#N/A N/A",G798="#N/A Real Time"),OR(F798="#N/A N/A",F798="#N/A Real Time")),0,  G798 - F798)</f>
        <v>7.5999999999999091</v>
      </c>
      <c r="I798" s="216">
        <f>IF(OR(F798=0,F798="#N/A N/A"),0,H798 / F798*100)</f>
        <v>0.8470798038341405</v>
      </c>
      <c r="J798" s="217">
        <v>-18756</v>
      </c>
      <c r="K798" s="212" t="str">
        <f>CONCATENATE(D850,D798, " Curncy")</f>
        <v>EURGBp Curncy</v>
      </c>
      <c r="L798" s="212">
        <f>IF(D798 = D850,1,_xll.BDP(K798,$L$11))</f>
        <v>1</v>
      </c>
      <c r="M798" s="291">
        <f>IF(D798 = D850,1,_xll.BDP(K798,$M$11)*L798)</f>
        <v>0.90110000000000001</v>
      </c>
      <c r="N798" s="218">
        <f>H798*J798*V798/M798</f>
        <v>-1581.9065586505192</v>
      </c>
      <c r="O798" s="219">
        <f>N798 / AA849</f>
        <v>-1.0457071580398689E-4</v>
      </c>
      <c r="P798" s="304">
        <f>N798 / AA850</f>
        <v>-7.7033412308160615E-6</v>
      </c>
      <c r="Q798" s="220">
        <f>IF(J798=0,0,G798*J798*V798/M798)</f>
        <v>-188330.13871934303</v>
      </c>
      <c r="R798" s="221">
        <f>Q798 / AA849*100</f>
        <v>-1.2449418902559011</v>
      </c>
      <c r="S798" s="314">
        <f>Q798 / AA850*100</f>
        <v>-9.1710304547927071E-2</v>
      </c>
      <c r="T798" s="221">
        <f>IF(S798&lt;0,R798,0)</f>
        <v>-1.2449418902559011</v>
      </c>
      <c r="U798" s="314">
        <f>IF(S798&gt;0,R798,0)</f>
        <v>0</v>
      </c>
      <c r="V798" s="212">
        <f>IF(EXACT(D798,UPPER(D798)),1,0.01)/X798</f>
        <v>0.01</v>
      </c>
      <c r="W798" s="212">
        <v>0</v>
      </c>
      <c r="X798" s="212">
        <v>1</v>
      </c>
      <c r="Y798" s="219">
        <f>IF(AND(S798&lt;0,O798&gt;0),O798,0)</f>
        <v>0</v>
      </c>
      <c r="Z798" s="219">
        <f>IF(AND(S798&gt;0,O798&gt;0),O798,0)</f>
        <v>0</v>
      </c>
      <c r="AA798" s="212"/>
      <c r="AB798" s="223">
        <f>_xll.BDH(C798,$AB$11,$D$1,$D$1)</f>
        <v>987.4</v>
      </c>
      <c r="AC798" s="223">
        <f>IF(OR(OR(F798="#N/A N/A",F798="#N/A Real Time"),OR(AB798="#N/A N/A",AB798="#N/A Real Time")),0,  F798 - AB798)</f>
        <v>-90.199999999999932</v>
      </c>
      <c r="AD798" s="224">
        <f>IF(OR(AB798=0,AB798="#N/A N/A"),0,AC798 / AB798*100)</f>
        <v>-9.13510228883937</v>
      </c>
      <c r="AE798" s="225">
        <v>-18756</v>
      </c>
      <c r="AF798" s="226">
        <f>IF(D798 = D850,1,_xll.BDP(K798,$AF$11)*L798)</f>
        <v>0.89554</v>
      </c>
      <c r="AG798" s="227">
        <f>AC798*AE798*V798/AF798 / AI849</f>
        <v>1.2498739007329343E-3</v>
      </c>
      <c r="AH798" s="330">
        <f>AC798*AE798*V798/AF798 / AI850</f>
        <v>9.2116571255885298E-5</v>
      </c>
      <c r="AI798" s="244"/>
      <c r="AJ798" s="73"/>
      <c r="AK798" s="65"/>
    </row>
    <row r="799" spans="1:37" s="30" customFormat="1" ht="12" hidden="1" customHeight="1" x14ac:dyDescent="0.2">
      <c r="B799" s="120">
        <v>565</v>
      </c>
      <c r="C799" s="120" t="s">
        <v>145</v>
      </c>
      <c r="D799" s="120" t="str">
        <f>_xll.BDP(C799,$D$11)</f>
        <v>NOK</v>
      </c>
      <c r="E799" s="120" t="s">
        <v>327</v>
      </c>
      <c r="F799" s="121">
        <f>_xll.BDP(C799,$F$11)</f>
        <v>45.5</v>
      </c>
      <c r="G799" s="121">
        <f>_xll.BDP(C799,$G$11)</f>
        <v>44.28</v>
      </c>
      <c r="H799" s="122">
        <f t="shared" si="342"/>
        <v>-1.2199999999999989</v>
      </c>
      <c r="I799" s="123">
        <f t="shared" si="343"/>
        <v>-2.6813186813186789</v>
      </c>
      <c r="J799" s="124">
        <v>31688</v>
      </c>
      <c r="K799" s="120" t="str">
        <f>CONCATENATE(D850,D799, " Curncy")</f>
        <v>EURNOK Curncy</v>
      </c>
      <c r="L799" s="120">
        <f>IF(D799 = D850,1,_xll.BDP(K799,$L$11))</f>
        <v>1</v>
      </c>
      <c r="M799" s="288">
        <f>IF(D799 = D850,1,_xll.BDP(K799,$M$11)*L799)</f>
        <v>9.7024000000000008</v>
      </c>
      <c r="N799" s="126">
        <f t="shared" si="344"/>
        <v>-3984.5151715039538</v>
      </c>
      <c r="O799" s="127">
        <f>N799 / AA849</f>
        <v>-2.6339330938197658E-4</v>
      </c>
      <c r="P799" s="301">
        <f>N799 / AA850</f>
        <v>-1.9403219385880045E-5</v>
      </c>
      <c r="Q799" s="128">
        <f t="shared" si="345"/>
        <v>144618.30474934037</v>
      </c>
      <c r="R799" s="129">
        <f>Q799 / AA849*100</f>
        <v>0.95598817536343728</v>
      </c>
      <c r="S799" s="312">
        <f>Q799 / AA850*100</f>
        <v>7.0424143803833536E-2</v>
      </c>
      <c r="T799" s="129">
        <f t="shared" si="346"/>
        <v>0</v>
      </c>
      <c r="U799" s="312">
        <f t="shared" si="347"/>
        <v>0.95598817536343728</v>
      </c>
      <c r="V799" s="120">
        <f t="shared" si="348"/>
        <v>1</v>
      </c>
      <c r="W799" s="120">
        <v>0</v>
      </c>
      <c r="X799" s="120">
        <v>1</v>
      </c>
      <c r="Y799" s="127">
        <f t="shared" si="349"/>
        <v>0</v>
      </c>
      <c r="Z799" s="127">
        <f t="shared" si="350"/>
        <v>0</v>
      </c>
      <c r="AA799" s="3"/>
      <c r="AB799" s="130">
        <f>_xll.BDH(C799,$AB$11,$D$1,$D$1)</f>
        <v>40.6</v>
      </c>
      <c r="AC799" s="130">
        <f t="shared" si="351"/>
        <v>4.8999999999999986</v>
      </c>
      <c r="AD799" s="177">
        <f t="shared" si="352"/>
        <v>12.068965517241375</v>
      </c>
      <c r="AE799" s="132">
        <v>31688</v>
      </c>
      <c r="AF799" s="133">
        <f>IF(D799 = D850,1,_xll.BDP(K799,$AF$11)*L799)</f>
        <v>9.7301000000000002</v>
      </c>
      <c r="AG799" s="134">
        <f>AC799*AE799*V799/AF799 / AI849</f>
        <v>1.0557911864294423E-3</v>
      </c>
      <c r="AH799" s="328">
        <f>AC799*AE799*V799/AF799 / AI850</f>
        <v>7.7812540928354389E-5</v>
      </c>
      <c r="AI799" s="75"/>
      <c r="AJ799" s="73"/>
      <c r="AK799" s="65"/>
    </row>
    <row r="800" spans="1:37" s="30" customFormat="1" ht="12" hidden="1" customHeight="1" x14ac:dyDescent="0.2">
      <c r="A800" s="212"/>
      <c r="B800" s="212">
        <v>28357</v>
      </c>
      <c r="C800" s="212" t="s">
        <v>1575</v>
      </c>
      <c r="D800" s="212" t="str">
        <f>_xll.BDP(C800,$D$11)</f>
        <v>USD</v>
      </c>
      <c r="E800" s="212" t="s">
        <v>1576</v>
      </c>
      <c r="F800" s="214">
        <f>_xll.BDP(C800,$F$11)</f>
        <v>25.42</v>
      </c>
      <c r="G800" s="214">
        <f>_xll.BDP(C800,$G$11)</f>
        <v>25.42</v>
      </c>
      <c r="H800" s="215">
        <f>IF(OR(OR(G800="#N/A N/A",G800="#N/A Real Time"),OR(F800="#N/A N/A",F800="#N/A Real Time")),0,  G800 - F800)</f>
        <v>0</v>
      </c>
      <c r="I800" s="216">
        <f>IF(OR(F800=0,F800="#N/A N/A"),0,H800 / F800*100)</f>
        <v>0</v>
      </c>
      <c r="J800" s="217">
        <v>9905</v>
      </c>
      <c r="K800" s="212" t="str">
        <f>CONCATENATE(D850,D800, " Curncy")</f>
        <v>EURUSD Curncy</v>
      </c>
      <c r="L800" s="212">
        <f>IF(D800 = D850,1,_xll.BDP(K800,$L$11))</f>
        <v>1</v>
      </c>
      <c r="M800" s="291">
        <f>IF(D800 = D850,1,_xll.BDP(K800,$M$11)*L800)</f>
        <v>1.1605000000000001</v>
      </c>
      <c r="N800" s="218">
        <f>H800*J800*V800/M800</f>
        <v>0</v>
      </c>
      <c r="O800" s="219">
        <f>N800 / AA849</f>
        <v>0</v>
      </c>
      <c r="P800" s="304">
        <f>N800 / AA850</f>
        <v>0</v>
      </c>
      <c r="Q800" s="220">
        <f>IF(J800=0,0,G800*J800*V800/M800)</f>
        <v>216962.60232658335</v>
      </c>
      <c r="R800" s="221">
        <f>Q800 / AA849*100</f>
        <v>1.4342145877023875</v>
      </c>
      <c r="S800" s="314">
        <f>Q800 / AA850*100</f>
        <v>0.10565333021144371</v>
      </c>
      <c r="T800" s="221">
        <f>IF(S800&lt;0,R800,0)</f>
        <v>0</v>
      </c>
      <c r="U800" s="314">
        <f>IF(S800&gt;0,R800,0)</f>
        <v>1.4342145877023875</v>
      </c>
      <c r="V800" s="212">
        <f>IF(EXACT(D800,UPPER(D800)),1,0.01)/X800</f>
        <v>1</v>
      </c>
      <c r="W800" s="212">
        <v>0</v>
      </c>
      <c r="X800" s="212">
        <v>1</v>
      </c>
      <c r="Y800" s="219">
        <f>IF(AND(S800&lt;0,O800&gt;0),O800,0)</f>
        <v>0</v>
      </c>
      <c r="Z800" s="219">
        <f>IF(AND(S800&gt;0,O800&gt;0),O800,0)</f>
        <v>0</v>
      </c>
      <c r="AA800" s="222"/>
      <c r="AB800" s="223">
        <f>_xll.BDH(C800,$AB$11,$D$1,$D$1)</f>
        <v>21.55</v>
      </c>
      <c r="AC800" s="223">
        <f>IF(OR(OR(F800="#N/A N/A",F800="#N/A Real Time"),OR(AB800="#N/A N/A",AB800="#N/A Real Time")),0,  F800 - AB800)</f>
        <v>3.870000000000001</v>
      </c>
      <c r="AD800" s="224">
        <f>IF(OR(AB800=0,AB800="#N/A N/A"),0,AC800 / AB800*100)</f>
        <v>17.958236658932719</v>
      </c>
      <c r="AE800" s="225">
        <v>9905</v>
      </c>
      <c r="AF800" s="226">
        <f>IF(D800 = D850,1,_xll.BDP(K800,$AF$11)*L800)</f>
        <v>1.1601999999999999</v>
      </c>
      <c r="AG800" s="227">
        <f>AC800*AE800*V800/AF800 / AI849</f>
        <v>2.1859338246532269E-3</v>
      </c>
      <c r="AH800" s="330">
        <f>AC800*AE800*V800/AF800 / AI850</f>
        <v>1.6110483529677643E-4</v>
      </c>
      <c r="AI800" s="228"/>
      <c r="AJ800" s="73"/>
      <c r="AK800" s="65"/>
    </row>
    <row r="801" spans="1:37" s="30" customFormat="1" ht="12" hidden="1" customHeight="1" x14ac:dyDescent="0.2">
      <c r="A801" s="212"/>
      <c r="B801" s="212">
        <v>26745</v>
      </c>
      <c r="C801" s="212" t="s">
        <v>56</v>
      </c>
      <c r="D801" s="212" t="str">
        <f>_xll.BDP(C801,$D$11)</f>
        <v>USD</v>
      </c>
      <c r="E801" s="212" t="s">
        <v>325</v>
      </c>
      <c r="F801" s="214">
        <f>_xll.BDP(C801,$F$11)</f>
        <v>17.61</v>
      </c>
      <c r="G801" s="214">
        <f>_xll.BDP(C801,$G$11)</f>
        <v>17.61</v>
      </c>
      <c r="H801" s="215">
        <f>IF(OR(OR(G801="#N/A N/A",G801="#N/A Real Time"),OR(F801="#N/A N/A",F801="#N/A Real Time")),0,  G801 - F801)</f>
        <v>0</v>
      </c>
      <c r="I801" s="216">
        <f>IF(OR(F801=0,F801="#N/A N/A"),0,H801 / F801*100)</f>
        <v>0</v>
      </c>
      <c r="J801" s="217">
        <v>-9120</v>
      </c>
      <c r="K801" s="212" t="str">
        <f>CONCATENATE(D850,D801, " Curncy")</f>
        <v>EURUSD Curncy</v>
      </c>
      <c r="L801" s="212">
        <f>IF(D801 = D850,1,_xll.BDP(K801,$L$11))</f>
        <v>1</v>
      </c>
      <c r="M801" s="291">
        <f>IF(D801 = D850,1,_xll.BDP(K801,$M$11)*L801)</f>
        <v>1.1605000000000001</v>
      </c>
      <c r="N801" s="218">
        <f>H801*J801*V801/M801</f>
        <v>0</v>
      </c>
      <c r="O801" s="219">
        <f>N801 / AA849</f>
        <v>0</v>
      </c>
      <c r="P801" s="304">
        <f>N801 / AA850</f>
        <v>0</v>
      </c>
      <c r="Q801" s="220">
        <f>IF(J801=0,0,G801*J801*V801/M801)</f>
        <v>-138391.38302455837</v>
      </c>
      <c r="R801" s="221">
        <f>Q801 / AA849*100</f>
        <v>-0.91482558845493289</v>
      </c>
      <c r="S801" s="314">
        <f>Q801 / AA850*100</f>
        <v>-6.73918469465212E-2</v>
      </c>
      <c r="T801" s="221">
        <f>IF(S801&lt;0,R801,0)</f>
        <v>-0.91482558845493289</v>
      </c>
      <c r="U801" s="314">
        <f>IF(S801&gt;0,R801,0)</f>
        <v>0</v>
      </c>
      <c r="V801" s="212">
        <f>IF(EXACT(D801,UPPER(D801)),1,0.01)/X801</f>
        <v>1</v>
      </c>
      <c r="W801" s="212">
        <v>0</v>
      </c>
      <c r="X801" s="212">
        <v>1</v>
      </c>
      <c r="Y801" s="219">
        <f>IF(AND(S801&lt;0,O801&gt;0),O801,0)</f>
        <v>0</v>
      </c>
      <c r="Z801" s="219">
        <f>IF(AND(S801&gt;0,O801&gt;0),O801,0)</f>
        <v>0</v>
      </c>
      <c r="AA801" s="212"/>
      <c r="AB801" s="223">
        <f>_xll.BDH(C801,$AB$11,$D$1,$D$1)</f>
        <v>19.27</v>
      </c>
      <c r="AC801" s="223">
        <f>IF(OR(OR(F801="#N/A N/A",F801="#N/A Real Time"),OR(AB801="#N/A N/A",AB801="#N/A Real Time")),0,  F801 - AB801)</f>
        <v>-1.6600000000000001</v>
      </c>
      <c r="AD801" s="224">
        <f>IF(OR(AB801=0,AB801="#N/A N/A"),0,AC801 / AB801*100)</f>
        <v>-8.6144265697976135</v>
      </c>
      <c r="AE801" s="225">
        <v>-9120</v>
      </c>
      <c r="AF801" s="226">
        <f>IF(D801 = D850,1,_xll.BDP(K801,$AF$11)*L801)</f>
        <v>1.1601999999999999</v>
      </c>
      <c r="AG801" s="227">
        <f>AC801*AE801*V801/AF801 / AI849</f>
        <v>8.6332534682037815E-4</v>
      </c>
      <c r="AH801" s="330">
        <f>AC801*AE801*V801/AF801 / AI850</f>
        <v>6.3627675384497873E-5</v>
      </c>
      <c r="AI801" s="244"/>
      <c r="AJ801" s="73"/>
      <c r="AK801" s="65"/>
    </row>
    <row r="802" spans="1:37" s="30" customFormat="1" ht="12" hidden="1" customHeight="1" x14ac:dyDescent="0.2">
      <c r="B802" s="120">
        <v>3244</v>
      </c>
      <c r="C802" s="120" t="s">
        <v>134</v>
      </c>
      <c r="D802" s="120" t="str">
        <f>_xll.BDP(C802,$D$11)</f>
        <v>SEK</v>
      </c>
      <c r="E802" s="120" t="s">
        <v>324</v>
      </c>
      <c r="F802" s="121">
        <f>_xll.BDP(C802,$F$11)</f>
        <v>543.20000000000005</v>
      </c>
      <c r="G802" s="121">
        <f>_xll.BDP(C802,$G$11)</f>
        <v>549</v>
      </c>
      <c r="H802" s="122">
        <f t="shared" si="342"/>
        <v>5.7999999999999545</v>
      </c>
      <c r="I802" s="123">
        <f t="shared" si="343"/>
        <v>1.0677466863033789</v>
      </c>
      <c r="J802" s="124">
        <v>-1469</v>
      </c>
      <c r="K802" s="120" t="str">
        <f>CONCATENATE(D850,D802, " Curncy")</f>
        <v>EURSEK Curncy</v>
      </c>
      <c r="L802" s="120">
        <f>IF(D802 = D850,1,_xll.BDP(K802,$L$11))</f>
        <v>1</v>
      </c>
      <c r="M802" s="288">
        <f>IF(D802 = D850,1,_xll.BDP(K802,$M$11)*L802)</f>
        <v>10.5761</v>
      </c>
      <c r="N802" s="126">
        <f t="shared" si="344"/>
        <v>-805.60887283591615</v>
      </c>
      <c r="O802" s="127">
        <f>N802 / AA849</f>
        <v>-5.3254154633735296E-5</v>
      </c>
      <c r="P802" s="301">
        <f>N802 / AA850</f>
        <v>-3.9230383185984337E-6</v>
      </c>
      <c r="Q802" s="128">
        <f t="shared" si="345"/>
        <v>-76255.046756365773</v>
      </c>
      <c r="R802" s="129">
        <f>Q802 / AA849*100</f>
        <v>-0.50407811886070542</v>
      </c>
      <c r="S802" s="312">
        <f>Q802 / AA850*100</f>
        <v>-3.7133586843285465E-2</v>
      </c>
      <c r="T802" s="129">
        <f t="shared" si="346"/>
        <v>-0.50407811886070542</v>
      </c>
      <c r="U802" s="312">
        <f t="shared" si="347"/>
        <v>0</v>
      </c>
      <c r="V802" s="120">
        <f t="shared" si="348"/>
        <v>1</v>
      </c>
      <c r="W802" s="120">
        <v>0</v>
      </c>
      <c r="X802" s="120">
        <v>1</v>
      </c>
      <c r="Y802" s="127">
        <f t="shared" si="349"/>
        <v>0</v>
      </c>
      <c r="Z802" s="127">
        <f t="shared" si="350"/>
        <v>0</v>
      </c>
      <c r="AA802" s="3"/>
      <c r="AB802" s="130">
        <f>_xll.BDH(C802,$AB$11,$D$1,$D$1)</f>
        <v>535.20000000000005</v>
      </c>
      <c r="AC802" s="130">
        <f t="shared" si="351"/>
        <v>8</v>
      </c>
      <c r="AD802" s="177">
        <f t="shared" si="352"/>
        <v>1.4947683109118086</v>
      </c>
      <c r="AE802" s="132">
        <v>-1469</v>
      </c>
      <c r="AF802" s="133">
        <f>IF(D802 = D850,1,_xll.BDP(K802,$AF$11)*L802)</f>
        <v>10.603199999999999</v>
      </c>
      <c r="AG802" s="134">
        <f>AC802*AE802*V802/AF802 / AI849</f>
        <v>-7.3329589881464261E-5</v>
      </c>
      <c r="AH802" s="328">
        <f>AC802*AE802*V802/AF802 / AI850</f>
        <v>-5.404441510075255E-6</v>
      </c>
      <c r="AI802" s="75"/>
      <c r="AJ802" s="73"/>
      <c r="AK802" s="65"/>
    </row>
    <row r="803" spans="1:37" s="30" customFormat="1" ht="12" hidden="1" customHeight="1" x14ac:dyDescent="0.2">
      <c r="A803" s="212"/>
      <c r="B803" s="212">
        <v>28128</v>
      </c>
      <c r="C803" s="212" t="s">
        <v>1524</v>
      </c>
      <c r="D803" s="212" t="str">
        <f>_xll.BDP(C803,$D$11)</f>
        <v>NOK</v>
      </c>
      <c r="E803" s="212" t="s">
        <v>1525</v>
      </c>
      <c r="F803" s="214">
        <f>_xll.BDP(C803,$F$11)</f>
        <v>3.3849999999999998</v>
      </c>
      <c r="G803" s="214">
        <f>_xll.BDP(C803,$G$11)</f>
        <v>3.355</v>
      </c>
      <c r="H803" s="215">
        <f>IF(OR(OR(G803="#N/A N/A",G803="#N/A Real Time"),OR(F803="#N/A N/A",F803="#N/A Real Time")),0,  G803 - F803)</f>
        <v>-2.9999999999999805E-2</v>
      </c>
      <c r="I803" s="216">
        <f>IF(OR(F803=0,F803="#N/A N/A"),0,H803 / F803*100)</f>
        <v>-0.88626292466764578</v>
      </c>
      <c r="J803" s="217">
        <v>41903</v>
      </c>
      <c r="K803" s="212" t="str">
        <f>CONCATENATE(D850,D803, " Curncy")</f>
        <v>EURNOK Curncy</v>
      </c>
      <c r="L803" s="212">
        <f>IF(D803 = D850,1,_xll.BDP(K803,$L$11))</f>
        <v>1</v>
      </c>
      <c r="M803" s="291">
        <f>IF(D803 = D850,1,_xll.BDP(K803,$M$11)*L803)</f>
        <v>9.7024000000000008</v>
      </c>
      <c r="N803" s="218">
        <f>H803*J803*V803/M803</f>
        <v>-129.56484993403609</v>
      </c>
      <c r="O803" s="219">
        <f>N803 / AA849</f>
        <v>-8.564784706497653E-6</v>
      </c>
      <c r="P803" s="304">
        <f>N803 / AA850</f>
        <v>-6.3093628704137395E-7</v>
      </c>
      <c r="Q803" s="220">
        <f>IF(J803=0,0,G803*J803*V803/M803)</f>
        <v>14489.669050956463</v>
      </c>
      <c r="R803" s="221">
        <f>Q803 / AA849*100</f>
        <v>9.5782842300999371E-2</v>
      </c>
      <c r="S803" s="314">
        <f>Q803 / AA850*100</f>
        <v>7.0559708100794106E-3</v>
      </c>
      <c r="T803" s="221">
        <f>IF(S803&lt;0,R803,0)</f>
        <v>0</v>
      </c>
      <c r="U803" s="314">
        <f>IF(S803&gt;0,R803,0)</f>
        <v>9.5782842300999371E-2</v>
      </c>
      <c r="V803" s="212">
        <f>IF(EXACT(D803,UPPER(D803)),1,0.01)/X803</f>
        <v>1</v>
      </c>
      <c r="W803" s="212">
        <v>0</v>
      </c>
      <c r="X803" s="212">
        <v>1</v>
      </c>
      <c r="Y803" s="219">
        <f>IF(AND(S803&lt;0,O803&gt;0),O803,0)</f>
        <v>0</v>
      </c>
      <c r="Z803" s="219">
        <f>IF(AND(S803&gt;0,O803&gt;0),O803,0)</f>
        <v>0</v>
      </c>
      <c r="AA803" s="222"/>
      <c r="AB803" s="223">
        <f>_xll.BDH(C803,$AB$11,$D$1,$D$1)</f>
        <v>3.4249999999999998</v>
      </c>
      <c r="AC803" s="223">
        <f>IF(OR(OR(F803="#N/A N/A",F803="#N/A Real Time"),OR(AB803="#N/A N/A",AB803="#N/A Real Time")),0,  F803 - AB803)</f>
        <v>-4.0000000000000036E-2</v>
      </c>
      <c r="AD803" s="224">
        <f>IF(OR(AB803=0,AB803="#N/A N/A"),0,AC803 / AB803*100)</f>
        <v>-1.1678832116788334</v>
      </c>
      <c r="AE803" s="225">
        <v>41903</v>
      </c>
      <c r="AF803" s="226">
        <f>IF(D803 = D850,1,_xll.BDP(K803,$AF$11)*L803)</f>
        <v>9.7301000000000002</v>
      </c>
      <c r="AG803" s="227">
        <f>AC803*AE803*V803/AF803 / AI849</f>
        <v>-1.1397044161429284E-5</v>
      </c>
      <c r="AH803" s="330">
        <f>AC803*AE803*V803/AF803 / AI850</f>
        <v>-8.3997004016735556E-7</v>
      </c>
      <c r="AI803" s="228"/>
      <c r="AJ803" s="73"/>
      <c r="AK803" s="65"/>
    </row>
    <row r="804" spans="1:37" s="30" customFormat="1" ht="12" hidden="1" customHeight="1" x14ac:dyDescent="0.2">
      <c r="A804" s="212"/>
      <c r="B804" s="212">
        <v>3520</v>
      </c>
      <c r="C804" s="212" t="s">
        <v>1539</v>
      </c>
      <c r="D804" s="212" t="str">
        <f>_xll.BDP(C804,$D$11)</f>
        <v>GBp</v>
      </c>
      <c r="E804" s="212" t="s">
        <v>1540</v>
      </c>
      <c r="F804" s="214">
        <f>_xll.BDP(C804,$F$11)</f>
        <v>904</v>
      </c>
      <c r="G804" s="214">
        <f>_xll.BDP(C804,$G$11)</f>
        <v>906</v>
      </c>
      <c r="H804" s="215">
        <f>IF(OR(OR(G804="#N/A N/A",G804="#N/A Real Time"),OR(F804="#N/A N/A",F804="#N/A Real Time")),0,  G804 - F804)</f>
        <v>2</v>
      </c>
      <c r="I804" s="216">
        <f>IF(OR(F804=0,F804="#N/A N/A"),0,H804 / F804*100)</f>
        <v>0.22123893805309736</v>
      </c>
      <c r="J804" s="217">
        <v>-23836</v>
      </c>
      <c r="K804" s="212" t="str">
        <f>CONCATENATE(D850,D804, " Curncy")</f>
        <v>EURGBp Curncy</v>
      </c>
      <c r="L804" s="212">
        <f>IF(D804 = D850,1,_xll.BDP(K804,$L$11))</f>
        <v>1</v>
      </c>
      <c r="M804" s="291">
        <f>IF(D804 = D850,1,_xll.BDP(K804,$M$11)*L804)</f>
        <v>0.90110000000000001</v>
      </c>
      <c r="N804" s="218">
        <f>H804*J804*V804/M804</f>
        <v>-529.0422816557541</v>
      </c>
      <c r="O804" s="219">
        <f>N804 / AA849</f>
        <v>-3.4971932938005266E-5</v>
      </c>
      <c r="P804" s="304">
        <f>N804 / AA850</f>
        <v>-2.576254076979351E-6</v>
      </c>
      <c r="Q804" s="220">
        <f>IF(J804=0,0,G804*J804*V804/M804)</f>
        <v>-239656.15359005661</v>
      </c>
      <c r="R804" s="221">
        <f>Q804 / AA849*100</f>
        <v>-1.5842285620916385</v>
      </c>
      <c r="S804" s="314">
        <f>Q804 / AA850*100</f>
        <v>-0.1167043096871646</v>
      </c>
      <c r="T804" s="221">
        <f>IF(S804&lt;0,R804,0)</f>
        <v>-1.5842285620916385</v>
      </c>
      <c r="U804" s="314">
        <f>IF(S804&gt;0,R804,0)</f>
        <v>0</v>
      </c>
      <c r="V804" s="212">
        <f>IF(EXACT(D804,UPPER(D804)),1,0.01)/X804</f>
        <v>0.01</v>
      </c>
      <c r="W804" s="212">
        <v>0</v>
      </c>
      <c r="X804" s="212">
        <v>1</v>
      </c>
      <c r="Y804" s="219">
        <f>IF(AND(S804&lt;0,O804&gt;0),O804,0)</f>
        <v>0</v>
      </c>
      <c r="Z804" s="219">
        <f>IF(AND(S804&gt;0,O804&gt;0),O804,0)</f>
        <v>0</v>
      </c>
      <c r="AA804" s="222"/>
      <c r="AB804" s="223">
        <f>_xll.BDH(C804,$AB$11,$D$1,$D$1)</f>
        <v>879.5</v>
      </c>
      <c r="AC804" s="223">
        <f>IF(OR(OR(F804="#N/A N/A",F804="#N/A Real Time"),OR(AB804="#N/A N/A",AB804="#N/A Real Time")),0,  F804 - AB804)</f>
        <v>24.5</v>
      </c>
      <c r="AD804" s="224">
        <f>IF(OR(AB804=0,AB804="#N/A N/A"),0,AC804 / AB804*100)</f>
        <v>2.785673678226265</v>
      </c>
      <c r="AE804" s="225">
        <v>-23836</v>
      </c>
      <c r="AF804" s="226">
        <f>IF(D804 = D850,1,_xll.BDP(K804,$AF$11)*L804)</f>
        <v>0.89554</v>
      </c>
      <c r="AG804" s="227">
        <f>AC804*AE804*V804/AF804 / AI849</f>
        <v>-4.3143850157030067E-4</v>
      </c>
      <c r="AH804" s="330">
        <f>AC804*AE804*V804/AF804 / AI850</f>
        <v>-3.179731607254751E-5</v>
      </c>
      <c r="AI804" s="228"/>
      <c r="AJ804" s="73"/>
      <c r="AK804" s="65"/>
    </row>
    <row r="805" spans="1:37" s="30" customFormat="1" ht="12" hidden="1" customHeight="1" x14ac:dyDescent="0.2">
      <c r="A805" s="120"/>
      <c r="B805" s="120">
        <v>1980</v>
      </c>
      <c r="C805" s="120" t="s">
        <v>184</v>
      </c>
      <c r="D805" s="120" t="str">
        <f>_xll.BDP(C805,$D$11)</f>
        <v>EUR</v>
      </c>
      <c r="E805" s="120" t="s">
        <v>398</v>
      </c>
      <c r="F805" s="121">
        <f>_xll.BDP(C805,$F$11)</f>
        <v>21.92</v>
      </c>
      <c r="G805" s="121">
        <f>_xll.BDP(C805,$G$11)</f>
        <v>21.88</v>
      </c>
      <c r="H805" s="122">
        <f t="shared" si="342"/>
        <v>-4.00000000000027E-2</v>
      </c>
      <c r="I805" s="123">
        <f t="shared" si="343"/>
        <v>-0.18248175182482984</v>
      </c>
      <c r="J805" s="124">
        <v>-16814</v>
      </c>
      <c r="K805" s="120" t="str">
        <f>CONCATENATE(D850,D805, " Curncy")</f>
        <v>EUREUR Curncy</v>
      </c>
      <c r="L805" s="120">
        <f>IF(D805 = D850,1,_xll.BDP(K805,$L$11))</f>
        <v>1</v>
      </c>
      <c r="M805" s="288">
        <f>IF(D805 = D850,1,_xll.BDP(K805,$M$11)*L805)</f>
        <v>1</v>
      </c>
      <c r="N805" s="126">
        <f t="shared" si="344"/>
        <v>672.56000000004542</v>
      </c>
      <c r="O805" s="127">
        <f>N805 / AA849</f>
        <v>4.4459061274220157E-5</v>
      </c>
      <c r="P805" s="301">
        <f>N805 / AA850</f>
        <v>3.2751360375025781E-6</v>
      </c>
      <c r="Q805" s="128">
        <f t="shared" si="345"/>
        <v>-367890.32</v>
      </c>
      <c r="R805" s="129">
        <f>Q805 / AA849*100</f>
        <v>-2.4319106516996785</v>
      </c>
      <c r="S805" s="312">
        <f>Q805 / AA850*100</f>
        <v>-0.17914994125137892</v>
      </c>
      <c r="T805" s="129">
        <f t="shared" si="346"/>
        <v>-2.4319106516996785</v>
      </c>
      <c r="U805" s="312">
        <f t="shared" si="347"/>
        <v>0</v>
      </c>
      <c r="V805" s="120">
        <f t="shared" si="348"/>
        <v>1</v>
      </c>
      <c r="W805" s="120">
        <v>0</v>
      </c>
      <c r="X805" s="120">
        <v>1</v>
      </c>
      <c r="Y805" s="127">
        <f t="shared" si="349"/>
        <v>4.4459061274220157E-5</v>
      </c>
      <c r="Z805" s="127">
        <f t="shared" si="350"/>
        <v>0</v>
      </c>
      <c r="AA805" s="120"/>
      <c r="AB805" s="130">
        <f>_xll.BDH(C805,$AB$11,$D$1,$D$1)</f>
        <v>22</v>
      </c>
      <c r="AC805" s="130">
        <f t="shared" si="351"/>
        <v>-7.9999999999998295E-2</v>
      </c>
      <c r="AD805" s="177">
        <f t="shared" si="352"/>
        <v>-0.36363636363635587</v>
      </c>
      <c r="AE805" s="132">
        <v>-16814</v>
      </c>
      <c r="AF805" s="133">
        <f>IF(D805 = D850,1,_xll.BDP(K805,$AF$11)*L805)</f>
        <v>1</v>
      </c>
      <c r="AG805" s="134">
        <f>AC805*AE805*V805/AF805 / AI849</f>
        <v>8.899496910242981E-5</v>
      </c>
      <c r="AH805" s="328">
        <f>AC805*AE805*V805/AF805 / AI850</f>
        <v>6.5589907973372171E-6</v>
      </c>
      <c r="AI805" s="135"/>
      <c r="AJ805" s="73"/>
      <c r="AK805" s="65"/>
    </row>
    <row r="806" spans="1:37" s="30" customFormat="1" ht="12" hidden="1" customHeight="1" x14ac:dyDescent="0.2">
      <c r="A806" s="212"/>
      <c r="B806" s="212">
        <v>28162</v>
      </c>
      <c r="C806" s="212" t="s">
        <v>1542</v>
      </c>
      <c r="D806" s="212" t="str">
        <f>_xll.BDP(C806,$D$11)</f>
        <v>GBp</v>
      </c>
      <c r="E806" s="212" t="s">
        <v>1543</v>
      </c>
      <c r="F806" s="214">
        <f>_xll.BDP(C806,$F$11)</f>
        <v>97.4</v>
      </c>
      <c r="G806" s="214">
        <f>_xll.BDP(C806,$G$11)</f>
        <v>95</v>
      </c>
      <c r="H806" s="215">
        <f>IF(OR(OR(G806="#N/A N/A",G806="#N/A Real Time"),OR(F806="#N/A N/A",F806="#N/A Real Time")),0,  G806 - F806)</f>
        <v>-2.4000000000000057</v>
      </c>
      <c r="I806" s="216">
        <f>IF(OR(F806=0,F806="#N/A N/A"),0,H806 / F806*100)</f>
        <v>-2.4640657084188966</v>
      </c>
      <c r="J806" s="217">
        <v>-305893</v>
      </c>
      <c r="K806" s="212" t="str">
        <f>CONCATENATE(D850,D806, " Curncy")</f>
        <v>EURGBp Curncy</v>
      </c>
      <c r="L806" s="212">
        <f>IF(D806 = D850,1,_xll.BDP(K806,$L$11))</f>
        <v>1</v>
      </c>
      <c r="M806" s="291">
        <f>IF(D806 = D850,1,_xll.BDP(K806,$M$11)*L806)</f>
        <v>0.90110000000000001</v>
      </c>
      <c r="N806" s="218">
        <f>H806*J806*V806/M806</f>
        <v>8147.1889912329561</v>
      </c>
      <c r="O806" s="219">
        <f>N806 / AA849</f>
        <v>5.3856365911421052E-4</v>
      </c>
      <c r="P806" s="304">
        <f>N806 / AA850</f>
        <v>3.967401015452826E-5</v>
      </c>
      <c r="Q806" s="220">
        <f>IF(J806=0,0,G806*J806*V806/M806)</f>
        <v>-322492.89756963716</v>
      </c>
      <c r="R806" s="221">
        <f>Q806 / AA849*100</f>
        <v>-2.1318144839937458</v>
      </c>
      <c r="S806" s="314">
        <f>Q806 / AA850*100</f>
        <v>-0.15704295686167402</v>
      </c>
      <c r="T806" s="221">
        <f>IF(S806&lt;0,R806,0)</f>
        <v>-2.1318144839937458</v>
      </c>
      <c r="U806" s="314">
        <f>IF(S806&gt;0,R806,0)</f>
        <v>0</v>
      </c>
      <c r="V806" s="212">
        <f>IF(EXACT(D806,UPPER(D806)),1,0.01)/X806</f>
        <v>0.01</v>
      </c>
      <c r="W806" s="212">
        <v>0</v>
      </c>
      <c r="X806" s="212">
        <v>1</v>
      </c>
      <c r="Y806" s="219">
        <f>IF(AND(S806&lt;0,O806&gt;0),O806,0)</f>
        <v>5.3856365911421052E-4</v>
      </c>
      <c r="Z806" s="219">
        <f>IF(AND(S806&gt;0,O806&gt;0),O806,0)</f>
        <v>0</v>
      </c>
      <c r="AA806" s="212"/>
      <c r="AB806" s="223">
        <f>_xll.BDH(C806,$AB$11,$D$1,$D$1)</f>
        <v>105.6</v>
      </c>
      <c r="AC806" s="223">
        <f>IF(OR(OR(F806="#N/A N/A",F806="#N/A Real Time"),OR(AB806="#N/A N/A",AB806="#N/A Real Time")),0,  F806 - AB806)</f>
        <v>-8.1999999999999886</v>
      </c>
      <c r="AD806" s="224">
        <f>IF(OR(AB806=0,AB806="#N/A N/A"),0,AC806 / AB806*100)</f>
        <v>-7.7651515151515058</v>
      </c>
      <c r="AE806" s="225">
        <v>-305893</v>
      </c>
      <c r="AF806" s="226">
        <f>IF(D806 = D850,1,_xll.BDP(K806,$AF$11)*L806)</f>
        <v>0.89554</v>
      </c>
      <c r="AG806" s="227">
        <f>AC806*AE806*V806/AF806 / AI849</f>
        <v>1.8531169522329786E-3</v>
      </c>
      <c r="AH806" s="330">
        <f>AC806*AE806*V806/AF806 / AI850</f>
        <v>1.3657600152763966E-4</v>
      </c>
      <c r="AI806" s="244"/>
      <c r="AJ806" s="73"/>
      <c r="AK806" s="65"/>
    </row>
    <row r="807" spans="1:37" s="30" customFormat="1" ht="12" hidden="1" customHeight="1" x14ac:dyDescent="0.2">
      <c r="B807" s="120">
        <v>6110</v>
      </c>
      <c r="C807" s="120" t="s">
        <v>101</v>
      </c>
      <c r="D807" s="120" t="str">
        <f>_xll.BDP(C807,$D$11)</f>
        <v>GBp</v>
      </c>
      <c r="E807" s="120" t="s">
        <v>475</v>
      </c>
      <c r="F807" s="121">
        <f>_xll.BDP(C807,$F$11)</f>
        <v>160.65</v>
      </c>
      <c r="G807" s="121">
        <f>_xll.BDP(C807,$G$11)</f>
        <v>161.6</v>
      </c>
      <c r="H807" s="122">
        <f t="shared" si="342"/>
        <v>0.94999999999998863</v>
      </c>
      <c r="I807" s="123">
        <f t="shared" si="343"/>
        <v>0.59134765017117252</v>
      </c>
      <c r="J807" s="124">
        <v>-150158</v>
      </c>
      <c r="K807" s="120" t="str">
        <f>CONCATENATE(D850,D807, " Curncy")</f>
        <v>EURGBp Curncy</v>
      </c>
      <c r="L807" s="120">
        <f>IF(D807 = D850,1,_xll.BDP(K807,$L$11))</f>
        <v>1</v>
      </c>
      <c r="M807" s="288">
        <f>IF(D807 = D850,1,_xll.BDP(K807,$M$11)*L807)</f>
        <v>0.90110000000000001</v>
      </c>
      <c r="N807" s="126">
        <f t="shared" si="344"/>
        <v>-1583.0662523582098</v>
      </c>
      <c r="O807" s="127">
        <f>N807 / AA849</f>
        <v>-1.0464737646416522E-4</v>
      </c>
      <c r="P807" s="301">
        <f>N807 / AA850</f>
        <v>-7.7089885405795363E-6</v>
      </c>
      <c r="Q807" s="128">
        <f t="shared" si="345"/>
        <v>-269287.90145377873</v>
      </c>
      <c r="R807" s="129">
        <f>Q807 / AA849*100</f>
        <v>-1.780106951222032</v>
      </c>
      <c r="S807" s="312">
        <f>Q807 / AA850*100</f>
        <v>-0.13113395243764928</v>
      </c>
      <c r="T807" s="129">
        <f t="shared" si="346"/>
        <v>-1.780106951222032</v>
      </c>
      <c r="U807" s="312">
        <f t="shared" si="347"/>
        <v>0</v>
      </c>
      <c r="V807" s="120">
        <f t="shared" si="348"/>
        <v>0.01</v>
      </c>
      <c r="W807" s="120">
        <v>0</v>
      </c>
      <c r="X807" s="120">
        <v>1</v>
      </c>
      <c r="Y807" s="127">
        <f t="shared" si="349"/>
        <v>0</v>
      </c>
      <c r="Z807" s="127">
        <f t="shared" si="350"/>
        <v>0</v>
      </c>
      <c r="AA807" s="3"/>
      <c r="AB807" s="130">
        <f>_xll.BDH(C807,$AB$11,$D$1,$D$1)</f>
        <v>166.25</v>
      </c>
      <c r="AC807" s="130">
        <f t="shared" si="351"/>
        <v>-5.5999999999999943</v>
      </c>
      <c r="AD807" s="177">
        <f t="shared" si="352"/>
        <v>-3.3684210526315752</v>
      </c>
      <c r="AE807" s="132">
        <v>-150158</v>
      </c>
      <c r="AF807" s="133">
        <f>IF(D807 = D850,1,_xll.BDP(K807,$AF$11)*L807)</f>
        <v>0.89554</v>
      </c>
      <c r="AG807" s="134">
        <f>AC807*AE807*V807/AF807 / AI849</f>
        <v>6.2123503482169233E-4</v>
      </c>
      <c r="AH807" s="328">
        <f>AC807*AE807*V807/AF807 / AI850</f>
        <v>4.5785451890984433E-5</v>
      </c>
      <c r="AI807" s="75"/>
      <c r="AJ807" s="73"/>
      <c r="AK807" s="65"/>
    </row>
    <row r="808" spans="1:37" s="30" customFormat="1" ht="12" hidden="1" customHeight="1" x14ac:dyDescent="0.2">
      <c r="B808" s="120">
        <v>7044</v>
      </c>
      <c r="C808" s="120" t="s">
        <v>133</v>
      </c>
      <c r="D808" s="120" t="str">
        <f>_xll.BDP(C808,$D$11)</f>
        <v>SEK</v>
      </c>
      <c r="E808" s="120" t="s">
        <v>323</v>
      </c>
      <c r="F808" s="121">
        <f>_xll.BDP(C808,$F$11)</f>
        <v>188.15</v>
      </c>
      <c r="G808" s="121">
        <f>_xll.BDP(C808,$G$11)</f>
        <v>187.25</v>
      </c>
      <c r="H808" s="122">
        <f t="shared" si="342"/>
        <v>-0.90000000000000568</v>
      </c>
      <c r="I808" s="123">
        <f t="shared" si="343"/>
        <v>-0.47834174860483958</v>
      </c>
      <c r="J808" s="124">
        <v>-20590</v>
      </c>
      <c r="K808" s="120" t="str">
        <f>CONCATENATE(D850,D808, " Curncy")</f>
        <v>EURSEK Curncy</v>
      </c>
      <c r="L808" s="120">
        <f>IF(D808 = D850,1,_xll.BDP(K808,$L$11))</f>
        <v>1</v>
      </c>
      <c r="M808" s="288">
        <f>IF(D808 = D850,1,_xll.BDP(K808,$M$11)*L808)</f>
        <v>10.5761</v>
      </c>
      <c r="N808" s="126">
        <f t="shared" si="344"/>
        <v>1752.1581679447165</v>
      </c>
      <c r="O808" s="127">
        <f>N808 / AA849</f>
        <v>1.1582506743007943E-4</v>
      </c>
      <c r="P808" s="301">
        <f>N808 / AA850</f>
        <v>8.5324080516828944E-6</v>
      </c>
      <c r="Q808" s="128">
        <f t="shared" si="345"/>
        <v>-364546.24105294014</v>
      </c>
      <c r="R808" s="129">
        <f>Q808 / AA849*100</f>
        <v>-2.4098048751424712</v>
      </c>
      <c r="S808" s="312">
        <f>Q808 / AA850*100</f>
        <v>-0.17752148974195689</v>
      </c>
      <c r="T808" s="129">
        <f t="shared" si="346"/>
        <v>-2.4098048751424712</v>
      </c>
      <c r="U808" s="312">
        <f t="shared" si="347"/>
        <v>0</v>
      </c>
      <c r="V808" s="120">
        <f t="shared" si="348"/>
        <v>1</v>
      </c>
      <c r="W808" s="120">
        <v>0</v>
      </c>
      <c r="X808" s="120">
        <v>1</v>
      </c>
      <c r="Y808" s="127">
        <f t="shared" si="349"/>
        <v>1.1582506743007943E-4</v>
      </c>
      <c r="Z808" s="127">
        <f t="shared" si="350"/>
        <v>0</v>
      </c>
      <c r="AA808" s="3"/>
      <c r="AB808" s="130">
        <f>_xll.BDH(C808,$AB$11,$D$1,$D$1)</f>
        <v>172.7</v>
      </c>
      <c r="AC808" s="130">
        <f t="shared" si="351"/>
        <v>15.450000000000017</v>
      </c>
      <c r="AD808" s="177">
        <f t="shared" si="352"/>
        <v>8.9461493920092749</v>
      </c>
      <c r="AE808" s="132">
        <v>-20590</v>
      </c>
      <c r="AF808" s="133">
        <f>IF(D808 = D850,1,_xll.BDP(K808,$AF$11)*L808)</f>
        <v>10.603199999999999</v>
      </c>
      <c r="AG808" s="134">
        <f>AC808*AE808*V808/AF808 / AI849</f>
        <v>-1.9849624872308519E-3</v>
      </c>
      <c r="AH808" s="328">
        <f>AC808*AE808*V808/AF808 / AI850</f>
        <v>-1.4629310867923304E-4</v>
      </c>
      <c r="AI808" s="75"/>
      <c r="AJ808" s="73"/>
      <c r="AK808" s="65"/>
    </row>
    <row r="809" spans="1:37" s="30" customFormat="1" ht="12" hidden="1" customHeight="1" x14ac:dyDescent="0.2">
      <c r="B809" s="120">
        <v>20886</v>
      </c>
      <c r="C809" s="120" t="s">
        <v>55</v>
      </c>
      <c r="D809" s="120" t="str">
        <f>_xll.BDP(C809,$D$11)</f>
        <v>USD</v>
      </c>
      <c r="E809" s="120" t="s">
        <v>322</v>
      </c>
      <c r="F809" s="121">
        <f>_xll.BDP(C809,$F$11)</f>
        <v>103.38</v>
      </c>
      <c r="G809" s="121">
        <f>_xll.BDP(C809,$G$11)</f>
        <v>103.38</v>
      </c>
      <c r="H809" s="122">
        <f t="shared" si="342"/>
        <v>0</v>
      </c>
      <c r="I809" s="123">
        <f t="shared" si="343"/>
        <v>0</v>
      </c>
      <c r="J809" s="124">
        <v>-3390</v>
      </c>
      <c r="K809" s="120" t="str">
        <f>CONCATENATE(D850,D809, " Curncy")</f>
        <v>EURUSD Curncy</v>
      </c>
      <c r="L809" s="120">
        <f>IF(D809 = D850,1,_xll.BDP(K809,$L$11))</f>
        <v>1</v>
      </c>
      <c r="M809" s="288">
        <f>IF(D809 = D850,1,_xll.BDP(K809,$M$11)*L809)</f>
        <v>1.1605000000000001</v>
      </c>
      <c r="N809" s="126">
        <f t="shared" si="344"/>
        <v>0</v>
      </c>
      <c r="O809" s="127">
        <f>N809 / AA849</f>
        <v>0</v>
      </c>
      <c r="P809" s="301">
        <f>N809 / AA850</f>
        <v>0</v>
      </c>
      <c r="Q809" s="128">
        <f t="shared" si="345"/>
        <v>-301988.97027143469</v>
      </c>
      <c r="R809" s="129">
        <f>Q809 / AA849*100</f>
        <v>-1.9962748503383279</v>
      </c>
      <c r="S809" s="312">
        <f>Q809 / AA850*100</f>
        <v>-0.14705824899848394</v>
      </c>
      <c r="T809" s="129">
        <f t="shared" si="346"/>
        <v>-1.9962748503383279</v>
      </c>
      <c r="U809" s="312">
        <f t="shared" si="347"/>
        <v>0</v>
      </c>
      <c r="V809" s="120">
        <f t="shared" si="348"/>
        <v>1</v>
      </c>
      <c r="W809" s="120">
        <v>0</v>
      </c>
      <c r="X809" s="120">
        <v>1</v>
      </c>
      <c r="Y809" s="127">
        <f t="shared" si="349"/>
        <v>0</v>
      </c>
      <c r="Z809" s="127">
        <f t="shared" si="350"/>
        <v>0</v>
      </c>
      <c r="AA809" s="3"/>
      <c r="AB809" s="130">
        <f>_xll.BDH(C809,$AB$11,$D$1,$D$1)</f>
        <v>111.1</v>
      </c>
      <c r="AC809" s="130">
        <f t="shared" si="351"/>
        <v>-7.7199999999999989</v>
      </c>
      <c r="AD809" s="177">
        <f t="shared" si="352"/>
        <v>-6.948694869486947</v>
      </c>
      <c r="AE809" s="132">
        <v>-3390</v>
      </c>
      <c r="AF809" s="133">
        <f>IF(D809 = D850,1,_xll.BDP(K809,$AF$11)*L809)</f>
        <v>1.1601999999999999</v>
      </c>
      <c r="AG809" s="134">
        <f>AC809*AE809*V809/AF809 / AI849</f>
        <v>1.4924114211164888E-3</v>
      </c>
      <c r="AH809" s="328">
        <f>AC809*AE809*V809/AF809 / AI850</f>
        <v>1.0999175431678136E-4</v>
      </c>
      <c r="AI809" s="75"/>
      <c r="AJ809" s="73"/>
      <c r="AK809" s="65"/>
    </row>
    <row r="810" spans="1:37" s="30" customFormat="1" ht="12" hidden="1" customHeight="1" x14ac:dyDescent="0.2">
      <c r="B810" s="120">
        <v>1933</v>
      </c>
      <c r="C810" s="120" t="s">
        <v>183</v>
      </c>
      <c r="D810" s="120" t="str">
        <f>_xll.BDP(C810,$D$11)</f>
        <v>EUR</v>
      </c>
      <c r="E810" s="120" t="s">
        <v>321</v>
      </c>
      <c r="F810" s="121">
        <f>_xll.BDP(C810,$F$11)</f>
        <v>19.594999999999999</v>
      </c>
      <c r="G810" s="121">
        <f>_xll.BDP(C810,$G$11)</f>
        <v>19.445</v>
      </c>
      <c r="H810" s="122">
        <f t="shared" si="342"/>
        <v>-0.14999999999999858</v>
      </c>
      <c r="I810" s="123">
        <f t="shared" si="343"/>
        <v>-0.76550140341923245</v>
      </c>
      <c r="J810" s="124">
        <v>14209</v>
      </c>
      <c r="K810" s="120" t="str">
        <f>CONCATENATE(D850,D810, " Curncy")</f>
        <v>EUREUR Curncy</v>
      </c>
      <c r="L810" s="120">
        <f>IF(D810 = D850,1,_xll.BDP(K810,$L$11))</f>
        <v>1</v>
      </c>
      <c r="M810" s="288">
        <f>IF(D810 = D850,1,_xll.BDP(K810,$M$11)*L810)</f>
        <v>1</v>
      </c>
      <c r="N810" s="126">
        <f t="shared" si="344"/>
        <v>-2131.3499999999799</v>
      </c>
      <c r="O810" s="127">
        <f>N810 / AA849</f>
        <v>-1.4089125170512943E-4</v>
      </c>
      <c r="P810" s="301">
        <f>N810 / AA850</f>
        <v>-1.0378941943515199E-5</v>
      </c>
      <c r="Q810" s="128">
        <f t="shared" si="345"/>
        <v>276294.005</v>
      </c>
      <c r="R810" s="129">
        <f>Q810 / AA849*100</f>
        <v>1.8264202596041783</v>
      </c>
      <c r="S810" s="312">
        <f>Q810 / AA850*100</f>
        <v>0.13454568406110329</v>
      </c>
      <c r="T810" s="129">
        <f t="shared" si="346"/>
        <v>0</v>
      </c>
      <c r="U810" s="312">
        <f t="shared" si="347"/>
        <v>1.8264202596041783</v>
      </c>
      <c r="V810" s="120">
        <f t="shared" si="348"/>
        <v>1</v>
      </c>
      <c r="W810" s="120">
        <v>0</v>
      </c>
      <c r="X810" s="120">
        <v>1</v>
      </c>
      <c r="Y810" s="127">
        <f t="shared" si="349"/>
        <v>0</v>
      </c>
      <c r="Z810" s="127">
        <f t="shared" si="350"/>
        <v>0</v>
      </c>
      <c r="AA810" s="3"/>
      <c r="AB810" s="130">
        <f>_xll.BDH(C810,$AB$11,$D$1,$D$1)</f>
        <v>21</v>
      </c>
      <c r="AC810" s="130">
        <f t="shared" si="351"/>
        <v>-1.4050000000000011</v>
      </c>
      <c r="AD810" s="177">
        <f t="shared" si="352"/>
        <v>-6.6904761904761951</v>
      </c>
      <c r="AE810" s="132">
        <v>14209</v>
      </c>
      <c r="AF810" s="133">
        <f>IF(D810 = D850,1,_xll.BDP(K810,$AF$11)*L810)</f>
        <v>1</v>
      </c>
      <c r="AG810" s="134">
        <f>AC810*AE810*V810/AF810 / AI849</f>
        <v>-1.320821911760227E-3</v>
      </c>
      <c r="AH810" s="328">
        <f>AC810*AE810*V810/AF810 / AI850</f>
        <v>-9.7345488756623983E-5</v>
      </c>
      <c r="AI810" s="75"/>
      <c r="AJ810" s="73"/>
      <c r="AK810" s="65"/>
    </row>
    <row r="811" spans="1:37" s="30" customFormat="1" ht="12" hidden="1" customHeight="1" x14ac:dyDescent="0.2">
      <c r="B811" s="120">
        <v>24542</v>
      </c>
      <c r="C811" s="120" t="s">
        <v>52</v>
      </c>
      <c r="D811" s="120" t="str">
        <f>_xll.BDP(C811,$D$11)</f>
        <v>USD</v>
      </c>
      <c r="E811" s="120" t="s">
        <v>319</v>
      </c>
      <c r="F811" s="121">
        <f>_xll.BDP(C811,$F$11)</f>
        <v>58.27</v>
      </c>
      <c r="G811" s="121">
        <f>_xll.BDP(C811,$G$11)</f>
        <v>58.27</v>
      </c>
      <c r="H811" s="122">
        <f t="shared" si="342"/>
        <v>0</v>
      </c>
      <c r="I811" s="123">
        <f t="shared" si="343"/>
        <v>0</v>
      </c>
      <c r="J811" s="124">
        <v>-4333</v>
      </c>
      <c r="K811" s="120" t="str">
        <f>CONCATENATE(D850,D811, " Curncy")</f>
        <v>EURUSD Curncy</v>
      </c>
      <c r="L811" s="120">
        <f>IF(D811 = D850,1,_xll.BDP(K811,$L$11))</f>
        <v>1</v>
      </c>
      <c r="M811" s="288">
        <f>IF(D811 = D850,1,_xll.BDP(K811,$M$11)*L811)</f>
        <v>1.1605000000000001</v>
      </c>
      <c r="N811" s="126">
        <f t="shared" si="344"/>
        <v>0</v>
      </c>
      <c r="O811" s="127">
        <f>N811 / AA849</f>
        <v>0</v>
      </c>
      <c r="P811" s="301">
        <f>N811 / AA850</f>
        <v>0</v>
      </c>
      <c r="Q811" s="128">
        <f t="shared" si="345"/>
        <v>-217564.76518741919</v>
      </c>
      <c r="R811" s="129">
        <f>Q811 / AA849*100</f>
        <v>-1.438195138958329</v>
      </c>
      <c r="S811" s="312">
        <f>Q811 / AA850*100</f>
        <v>-0.10594656282800863</v>
      </c>
      <c r="T811" s="129">
        <f t="shared" si="346"/>
        <v>-1.438195138958329</v>
      </c>
      <c r="U811" s="312">
        <f t="shared" si="347"/>
        <v>0</v>
      </c>
      <c r="V811" s="120">
        <f t="shared" si="348"/>
        <v>1</v>
      </c>
      <c r="W811" s="120">
        <v>0</v>
      </c>
      <c r="X811" s="120">
        <v>1</v>
      </c>
      <c r="Y811" s="127">
        <f t="shared" si="349"/>
        <v>0</v>
      </c>
      <c r="Z811" s="127">
        <f t="shared" si="350"/>
        <v>0</v>
      </c>
      <c r="AA811" s="3"/>
      <c r="AB811" s="130">
        <f>_xll.BDH(C811,$AB$11,$D$1,$D$1)</f>
        <v>59.28</v>
      </c>
      <c r="AC811" s="130">
        <f t="shared" si="351"/>
        <v>-1.009999999999998</v>
      </c>
      <c r="AD811" s="177">
        <f t="shared" si="352"/>
        <v>-1.7037786774628847</v>
      </c>
      <c r="AE811" s="132">
        <v>-4333</v>
      </c>
      <c r="AF811" s="133">
        <f>IF(D811 = D850,1,_xll.BDP(K811,$AF$11)*L811)</f>
        <v>1.1601999999999999</v>
      </c>
      <c r="AG811" s="134">
        <f>AC811*AE811*V811/AF811 / AI849</f>
        <v>2.4956382206790437E-4</v>
      </c>
      <c r="AH811" s="328">
        <f>AC811*AE811*V811/AF811 / AI850</f>
        <v>1.8393026356441492E-5</v>
      </c>
      <c r="AI811" s="75"/>
      <c r="AJ811" s="73"/>
      <c r="AK811" s="65"/>
    </row>
    <row r="812" spans="1:37" s="30" customFormat="1" ht="12" hidden="1" customHeight="1" x14ac:dyDescent="0.2">
      <c r="A812" s="212"/>
      <c r="B812" s="212">
        <v>25932</v>
      </c>
      <c r="C812" s="212" t="s">
        <v>1577</v>
      </c>
      <c r="D812" s="212" t="str">
        <f>_xll.BDP(C812,$D$11)</f>
        <v>USD</v>
      </c>
      <c r="E812" s="212" t="s">
        <v>1578</v>
      </c>
      <c r="F812" s="214">
        <f>_xll.BDP(C812,$F$11)</f>
        <v>26.43</v>
      </c>
      <c r="G812" s="214">
        <f>_xll.BDP(C812,$G$11)</f>
        <v>26.43</v>
      </c>
      <c r="H812" s="215">
        <f>IF(OR(OR(G812="#N/A N/A",G812="#N/A Real Time"),OR(F812="#N/A N/A",F812="#N/A Real Time")),0,  G812 - F812)</f>
        <v>0</v>
      </c>
      <c r="I812" s="216">
        <f>IF(OR(F812=0,F812="#N/A N/A"),0,H812 / F812*100)</f>
        <v>0</v>
      </c>
      <c r="J812" s="217">
        <v>-5800</v>
      </c>
      <c r="K812" s="212" t="str">
        <f>CONCATENATE(D850,D812, " Curncy")</f>
        <v>EURUSD Curncy</v>
      </c>
      <c r="L812" s="212">
        <f>IF(D812 = D850,1,_xll.BDP(K812,$L$11))</f>
        <v>1</v>
      </c>
      <c r="M812" s="291">
        <f>IF(D812 = D850,1,_xll.BDP(K812,$M$11)*L812)</f>
        <v>1.1605000000000001</v>
      </c>
      <c r="N812" s="218">
        <f>H812*J812*V812/M812</f>
        <v>0</v>
      </c>
      <c r="O812" s="219">
        <f>N812 / AA849</f>
        <v>0</v>
      </c>
      <c r="P812" s="304">
        <f>N812 / AA850</f>
        <v>0</v>
      </c>
      <c r="Q812" s="220">
        <f>IF(J812=0,0,G812*J812*V812/M812)</f>
        <v>-132093.06333476948</v>
      </c>
      <c r="R812" s="221">
        <f>Q812 / AA849*100</f>
        <v>-0.87319103079272697</v>
      </c>
      <c r="S812" s="314">
        <f>Q812 / AA850*100</f>
        <v>-6.4324781734237058E-2</v>
      </c>
      <c r="T812" s="221">
        <f>IF(S812&lt;0,R812,0)</f>
        <v>-0.87319103079272697</v>
      </c>
      <c r="U812" s="314">
        <f>IF(S812&gt;0,R812,0)</f>
        <v>0</v>
      </c>
      <c r="V812" s="212">
        <f>IF(EXACT(D812,UPPER(D812)),1,0.01)/X812</f>
        <v>1</v>
      </c>
      <c r="W812" s="212">
        <v>0</v>
      </c>
      <c r="X812" s="212">
        <v>1</v>
      </c>
      <c r="Y812" s="219">
        <f>IF(AND(S812&lt;0,O812&gt;0),O812,0)</f>
        <v>0</v>
      </c>
      <c r="Z812" s="219">
        <f>IF(AND(S812&gt;0,O812&gt;0),O812,0)</f>
        <v>0</v>
      </c>
      <c r="AA812" s="222"/>
      <c r="AB812" s="223">
        <f>_xll.BDH(C812,$AB$11,$D$1,$D$1)</f>
        <v>31.17</v>
      </c>
      <c r="AC812" s="223">
        <f>IF(OR(OR(F812="#N/A N/A",F812="#N/A Real Time"),OR(AB812="#N/A N/A",AB812="#N/A Real Time")),0,  F812 - AB812)</f>
        <v>-4.740000000000002</v>
      </c>
      <c r="AD812" s="224">
        <f>IF(OR(AB812=0,AB812="#N/A N/A"),0,AC812 / AB812*100)</f>
        <v>-15.206929740134751</v>
      </c>
      <c r="AE812" s="225">
        <v>-5800</v>
      </c>
      <c r="AF812" s="226">
        <f>IF(D812 = D850,1,_xll.BDP(K812,$AF$11)*L812)</f>
        <v>1.1601999999999999</v>
      </c>
      <c r="AG812" s="227">
        <f>AC812*AE812*V812/AF812 / AI849</f>
        <v>1.5677539390975641E-3</v>
      </c>
      <c r="AH812" s="330">
        <f>AC812*AE812*V812/AF812 / AI850</f>
        <v>1.1554455002051734E-4</v>
      </c>
      <c r="AI812" s="228"/>
      <c r="AJ812" s="73"/>
      <c r="AK812" s="65"/>
    </row>
    <row r="813" spans="1:37" s="30" customFormat="1" ht="12" hidden="1" customHeight="1" x14ac:dyDescent="0.2">
      <c r="B813" s="120">
        <v>18424</v>
      </c>
      <c r="C813" s="120" t="s">
        <v>51</v>
      </c>
      <c r="D813" s="120" t="str">
        <f>_xll.BDP(C813,$D$11)</f>
        <v>USD</v>
      </c>
      <c r="E813" s="120" t="s">
        <v>318</v>
      </c>
      <c r="F813" s="121">
        <f>_xll.BDP(C813,$F$11)</f>
        <v>77.05</v>
      </c>
      <c r="G813" s="121">
        <f>_xll.BDP(C813,$G$11)</f>
        <v>77.05</v>
      </c>
      <c r="H813" s="122">
        <f t="shared" si="342"/>
        <v>0</v>
      </c>
      <c r="I813" s="123">
        <f t="shared" si="343"/>
        <v>0</v>
      </c>
      <c r="J813" s="124">
        <v>-5587</v>
      </c>
      <c r="K813" s="120" t="str">
        <f>CONCATENATE(D850,D813, " Curncy")</f>
        <v>EURUSD Curncy</v>
      </c>
      <c r="L813" s="120">
        <f>IF(D813 = D850,1,_xll.BDP(K813,$L$11))</f>
        <v>1</v>
      </c>
      <c r="M813" s="288">
        <f>IF(D813 = D850,1,_xll.BDP(K813,$M$11)*L813)</f>
        <v>1.1605000000000001</v>
      </c>
      <c r="N813" s="126">
        <f t="shared" si="344"/>
        <v>0</v>
      </c>
      <c r="O813" s="127">
        <f>N813 / AA849</f>
        <v>0</v>
      </c>
      <c r="P813" s="301">
        <f>N813 / AA850</f>
        <v>0</v>
      </c>
      <c r="Q813" s="128">
        <f t="shared" si="345"/>
        <v>-370942.13700990949</v>
      </c>
      <c r="R813" s="129">
        <f>Q813 / AA849*100</f>
        <v>-2.4520844532105124</v>
      </c>
      <c r="S813" s="312">
        <f>Q813 / AA850*100</f>
        <v>-0.18063607124260903</v>
      </c>
      <c r="T813" s="129">
        <f t="shared" si="346"/>
        <v>-2.4520844532105124</v>
      </c>
      <c r="U813" s="312">
        <f t="shared" si="347"/>
        <v>0</v>
      </c>
      <c r="V813" s="120">
        <f t="shared" si="348"/>
        <v>1</v>
      </c>
      <c r="W813" s="120">
        <v>0</v>
      </c>
      <c r="X813" s="120">
        <v>1</v>
      </c>
      <c r="Y813" s="127">
        <f t="shared" si="349"/>
        <v>0</v>
      </c>
      <c r="Z813" s="127">
        <f t="shared" si="350"/>
        <v>0</v>
      </c>
      <c r="AA813" s="3"/>
      <c r="AB813" s="130">
        <f>_xll.BDH(C813,$AB$11,$D$1,$D$1)</f>
        <v>73.540000000000006</v>
      </c>
      <c r="AC813" s="130">
        <f t="shared" si="351"/>
        <v>3.5099999999999909</v>
      </c>
      <c r="AD813" s="177">
        <f t="shared" si="352"/>
        <v>4.7729127005711049</v>
      </c>
      <c r="AE813" s="132">
        <v>-5587</v>
      </c>
      <c r="AF813" s="133">
        <f>IF(D813 = D850,1,_xll.BDP(K813,$AF$11)*L813)</f>
        <v>1.1601999999999999</v>
      </c>
      <c r="AG813" s="134">
        <f>AC813*AE813*V813/AF813 / AI849</f>
        <v>-1.1182974979870727E-3</v>
      </c>
      <c r="AH813" s="328">
        <f>AC813*AE813*V813/AF813 / AI850</f>
        <v>-8.2419299337474375E-5</v>
      </c>
      <c r="AI813" s="75"/>
      <c r="AJ813" s="73"/>
      <c r="AK813" s="65"/>
    </row>
    <row r="814" spans="1:37" s="30" customFormat="1" ht="12" hidden="1" customHeight="1" x14ac:dyDescent="0.2">
      <c r="B814" s="120">
        <v>1464</v>
      </c>
      <c r="C814" s="120" t="s">
        <v>144</v>
      </c>
      <c r="D814" s="120" t="str">
        <f>_xll.BDP(C814,$D$11)</f>
        <v>NOK</v>
      </c>
      <c r="E814" s="120" t="s">
        <v>316</v>
      </c>
      <c r="F814" s="121">
        <f>_xll.BDP(C814,$F$11)</f>
        <v>181.15</v>
      </c>
      <c r="G814" s="121">
        <f>_xll.BDP(C814,$G$11)</f>
        <v>181.05</v>
      </c>
      <c r="H814" s="122">
        <f t="shared" si="342"/>
        <v>-9.9999999999994316E-2</v>
      </c>
      <c r="I814" s="123">
        <f t="shared" si="343"/>
        <v>-5.5202870549265419E-2</v>
      </c>
      <c r="J814" s="124">
        <v>-44063</v>
      </c>
      <c r="K814" s="120" t="str">
        <f>CONCATENATE(D850,D814, " Curncy")</f>
        <v>EURNOK Curncy</v>
      </c>
      <c r="L814" s="120">
        <f>IF(D814 = D850,1,_xll.BDP(K814,$L$11))</f>
        <v>1</v>
      </c>
      <c r="M814" s="288">
        <f>IF(D814 = D850,1,_xll.BDP(K814,$M$11)*L814)</f>
        <v>9.7024000000000008</v>
      </c>
      <c r="N814" s="126">
        <f t="shared" si="344"/>
        <v>454.14536609496093</v>
      </c>
      <c r="O814" s="127">
        <f>N814 / AA849</f>
        <v>3.0020929967018036E-5</v>
      </c>
      <c r="P814" s="301">
        <f>N814 / AA850</f>
        <v>2.2115318406719214E-6</v>
      </c>
      <c r="Q814" s="128">
        <f t="shared" si="345"/>
        <v>-822230.18531497358</v>
      </c>
      <c r="R814" s="129">
        <f>Q814 / AA849*100</f>
        <v>-5.4352893705289249</v>
      </c>
      <c r="S814" s="312">
        <f>Q814 / AA850*100</f>
        <v>-0.40039783975367416</v>
      </c>
      <c r="T814" s="129">
        <f t="shared" si="346"/>
        <v>-5.4352893705289249</v>
      </c>
      <c r="U814" s="312">
        <f t="shared" si="347"/>
        <v>0</v>
      </c>
      <c r="V814" s="120">
        <f t="shared" si="348"/>
        <v>1</v>
      </c>
      <c r="W814" s="120">
        <v>0</v>
      </c>
      <c r="X814" s="120">
        <v>1</v>
      </c>
      <c r="Y814" s="127">
        <f t="shared" si="349"/>
        <v>3.0020929967018036E-5</v>
      </c>
      <c r="Z814" s="127">
        <f t="shared" si="350"/>
        <v>0</v>
      </c>
      <c r="AA814" s="3"/>
      <c r="AB814" s="130">
        <f>_xll.BDH(C814,$AB$11,$D$1,$D$1)</f>
        <v>177.4</v>
      </c>
      <c r="AC814" s="130">
        <f t="shared" si="351"/>
        <v>3.75</v>
      </c>
      <c r="AD814" s="177">
        <f t="shared" si="352"/>
        <v>2.1138669673055244</v>
      </c>
      <c r="AE814" s="132">
        <v>-44063</v>
      </c>
      <c r="AF814" s="133">
        <f>IF(D814 = D850,1,_xll.BDP(K814,$AF$11)*L814)</f>
        <v>9.7301000000000002</v>
      </c>
      <c r="AG814" s="134">
        <f>AC814*AE814*V814/AF814 / AI849</f>
        <v>-1.1235501266728921E-3</v>
      </c>
      <c r="AH814" s="328">
        <f>AC814*AE814*V814/AF814 / AI850</f>
        <v>-8.2806421705846302E-5</v>
      </c>
      <c r="AI814" s="75"/>
      <c r="AJ814" s="73"/>
      <c r="AK814" s="65"/>
    </row>
    <row r="815" spans="1:37" s="30" customFormat="1" ht="12" hidden="1" customHeight="1" x14ac:dyDescent="0.2">
      <c r="B815" s="120">
        <v>25983</v>
      </c>
      <c r="C815" s="120" t="s">
        <v>804</v>
      </c>
      <c r="D815" s="120" t="str">
        <f>_xll.BDP(C815,$D$11)</f>
        <v>USD</v>
      </c>
      <c r="E815" s="120" t="s">
        <v>805</v>
      </c>
      <c r="F815" s="121">
        <f>_xll.BDP(C815,$F$11)</f>
        <v>60.47</v>
      </c>
      <c r="G815" s="121">
        <f>_xll.BDP(C815,$G$11)</f>
        <v>60.47</v>
      </c>
      <c r="H815" s="122">
        <f t="shared" si="342"/>
        <v>0</v>
      </c>
      <c r="I815" s="123">
        <f t="shared" si="343"/>
        <v>0</v>
      </c>
      <c r="J815" s="124">
        <v>-4900</v>
      </c>
      <c r="K815" s="120" t="str">
        <f>CONCATENATE(D850,D815, " Curncy")</f>
        <v>EURUSD Curncy</v>
      </c>
      <c r="L815" s="120">
        <f>IF(D815 = D850,1,_xll.BDP(K815,$L$11))</f>
        <v>1</v>
      </c>
      <c r="M815" s="288">
        <f>IF(D815 = D850,1,_xll.BDP(K815,$M$11)*L815)</f>
        <v>1.1605000000000001</v>
      </c>
      <c r="N815" s="126">
        <f t="shared" si="344"/>
        <v>0</v>
      </c>
      <c r="O815" s="127">
        <f>N815 / AA849</f>
        <v>0</v>
      </c>
      <c r="P815" s="301">
        <f>N815 / AA850</f>
        <v>0</v>
      </c>
      <c r="Q815" s="128">
        <f t="shared" si="345"/>
        <v>-255323.56742783281</v>
      </c>
      <c r="R815" s="129">
        <f>Q815 / AA849*100</f>
        <v>-1.6877967956800484</v>
      </c>
      <c r="S815" s="312">
        <f>Q815 / AA850*100</f>
        <v>-0.124333801728702</v>
      </c>
      <c r="T815" s="129">
        <f t="shared" si="346"/>
        <v>-1.6877967956800484</v>
      </c>
      <c r="U815" s="312">
        <f t="shared" si="347"/>
        <v>0</v>
      </c>
      <c r="V815" s="120">
        <f t="shared" si="348"/>
        <v>1</v>
      </c>
      <c r="W815" s="120">
        <v>0</v>
      </c>
      <c r="X815" s="120">
        <v>1</v>
      </c>
      <c r="Y815" s="127">
        <f t="shared" si="349"/>
        <v>0</v>
      </c>
      <c r="Z815" s="127">
        <f t="shared" si="350"/>
        <v>0</v>
      </c>
      <c r="AA815" s="3"/>
      <c r="AB815" s="130">
        <f>_xll.BDH(C815,$AB$11,$D$1,$D$1)</f>
        <v>61.41</v>
      </c>
      <c r="AC815" s="130">
        <f t="shared" si="351"/>
        <v>-0.93999999999999773</v>
      </c>
      <c r="AD815" s="177">
        <f t="shared" si="352"/>
        <v>-1.5306953264940528</v>
      </c>
      <c r="AE815" s="132">
        <v>-4900</v>
      </c>
      <c r="AF815" s="133">
        <f>IF(D815 = D850,1,_xll.BDP(K815,$AF$11)*L815)</f>
        <v>1.1601999999999999</v>
      </c>
      <c r="AG815" s="134">
        <f>AC815*AE815*V815/AF815 / AI849</f>
        <v>2.6266094294643389E-4</v>
      </c>
      <c r="AH815" s="328">
        <f>AC815*AE815*V815/AF815 / AI850</f>
        <v>1.9358293226920609E-5</v>
      </c>
      <c r="AI815" s="75"/>
      <c r="AJ815" s="73"/>
      <c r="AK815" s="65"/>
    </row>
    <row r="816" spans="1:37" s="30" customFormat="1" ht="12" hidden="1" customHeight="1" x14ac:dyDescent="0.2">
      <c r="A816" s="212"/>
      <c r="B816" s="212">
        <v>28333</v>
      </c>
      <c r="C816" s="212" t="s">
        <v>1506</v>
      </c>
      <c r="D816" s="212" t="str">
        <f>_xll.BDP(C816,$D$11)</f>
        <v>EUR</v>
      </c>
      <c r="E816" s="212" t="s">
        <v>1507</v>
      </c>
      <c r="F816" s="214">
        <f>_xll.BDP(C816,$F$11)</f>
        <v>77.2</v>
      </c>
      <c r="G816" s="214">
        <f>_xll.BDP(C816,$G$11)</f>
        <v>78</v>
      </c>
      <c r="H816" s="215">
        <f>IF(OR(OR(G816="#N/A N/A",G816="#N/A Real Time"),OR(F816="#N/A N/A",F816="#N/A Real Time")),0,  G816 - F816)</f>
        <v>0.79999999999999716</v>
      </c>
      <c r="I816" s="216">
        <f>IF(OR(F816=0,F816="#N/A N/A"),0,H816 / F816*100)</f>
        <v>1.0362694300518096</v>
      </c>
      <c r="J816" s="217">
        <v>-1002</v>
      </c>
      <c r="K816" s="212" t="str">
        <f>CONCATENATE(D850,D816, " Curncy")</f>
        <v>EUREUR Curncy</v>
      </c>
      <c r="L816" s="212">
        <f>IF(D816 = D850,1,_xll.BDP(K816,$L$11))</f>
        <v>1</v>
      </c>
      <c r="M816" s="291">
        <f>IF(D816 = D850,1,_xll.BDP(K816,$M$11)*L816)</f>
        <v>1</v>
      </c>
      <c r="N816" s="218">
        <f>H816*J816*V816/M816</f>
        <v>-801.59999999999718</v>
      </c>
      <c r="O816" s="219">
        <f>N816 / AA849</f>
        <v>-5.2989151179690061E-5</v>
      </c>
      <c r="P816" s="304">
        <f>N816 / AA850</f>
        <v>-3.9035164857587132E-6</v>
      </c>
      <c r="Q816" s="220">
        <f>IF(J816=0,0,G816*J816*V816/M816)</f>
        <v>-78156</v>
      </c>
      <c r="R816" s="221">
        <f>Q816 / AA849*100</f>
        <v>-0.51664422400197985</v>
      </c>
      <c r="S816" s="314">
        <f>Q816 / AA850*100</f>
        <v>-3.8059285736147586E-2</v>
      </c>
      <c r="T816" s="221">
        <f>IF(S816&lt;0,R816,0)</f>
        <v>-0.51664422400197985</v>
      </c>
      <c r="U816" s="314">
        <f>IF(S816&gt;0,R816,0)</f>
        <v>0</v>
      </c>
      <c r="V816" s="212">
        <f>IF(EXACT(D816,UPPER(D816)),1,0.01)/X816</f>
        <v>1</v>
      </c>
      <c r="W816" s="212">
        <v>0</v>
      </c>
      <c r="X816" s="212">
        <v>1</v>
      </c>
      <c r="Y816" s="219">
        <f>IF(AND(S816&lt;0,O816&gt;0),O816,0)</f>
        <v>0</v>
      </c>
      <c r="Z816" s="219">
        <f>IF(AND(S816&gt;0,O816&gt;0),O816,0)</f>
        <v>0</v>
      </c>
      <c r="AA816" s="222"/>
      <c r="AB816" s="223">
        <f>_xll.BDH(C816,$AB$11,$D$1,$D$1)</f>
        <v>78.95</v>
      </c>
      <c r="AC816" s="223">
        <f>IF(OR(OR(F816="#N/A N/A",F816="#N/A Real Time"),OR(AB816="#N/A N/A",AB816="#N/A Real Time")),0,  F816 - AB816)</f>
        <v>-1.75</v>
      </c>
      <c r="AD816" s="224">
        <f>IF(OR(AB816=0,AB816="#N/A N/A"),0,AC816 / AB816*100)</f>
        <v>-2.2165927802406582</v>
      </c>
      <c r="AE816" s="225">
        <v>-1002</v>
      </c>
      <c r="AF816" s="226">
        <f>IF(D816 = D850,1,_xll.BDP(K816,$AF$11)*L816)</f>
        <v>1</v>
      </c>
      <c r="AG816" s="227">
        <f>AC816*AE816*V816/AF816 / AI849</f>
        <v>1.1601394546294309E-4</v>
      </c>
      <c r="AH816" s="330">
        <f>AC816*AE816*V816/AF816 / AI850</f>
        <v>8.5503080491934225E-6</v>
      </c>
      <c r="AI816" s="228"/>
      <c r="AJ816" s="73"/>
      <c r="AK816" s="65"/>
    </row>
    <row r="817" spans="1:37" s="30" customFormat="1" ht="12" hidden="1" customHeight="1" x14ac:dyDescent="0.2">
      <c r="A817" s="212"/>
      <c r="B817" s="212">
        <v>24540</v>
      </c>
      <c r="C817" s="212" t="s">
        <v>1399</v>
      </c>
      <c r="D817" s="212" t="str">
        <f>_xll.BDP(C817,$D$11)</f>
        <v>GBp</v>
      </c>
      <c r="E817" s="212" t="s">
        <v>1400</v>
      </c>
      <c r="F817" s="214">
        <f>_xll.BDP(C817,$F$11)</f>
        <v>2784</v>
      </c>
      <c r="G817" s="214">
        <f>_xll.BDP(C817,$G$11)</f>
        <v>2768</v>
      </c>
      <c r="H817" s="215">
        <f>IF(OR(OR(G817="#N/A N/A",G817="#N/A Real Time"),OR(F817="#N/A N/A",F817="#N/A Real Time")),0,  G817 - F817)</f>
        <v>-16</v>
      </c>
      <c r="I817" s="216">
        <f>IF(OR(F817=0,F817="#N/A N/A"),0,H817 / F817*100)</f>
        <v>-0.57471264367816088</v>
      </c>
      <c r="J817" s="217">
        <v>-6133</v>
      </c>
      <c r="K817" s="212" t="str">
        <f>CONCATENATE(D850,D817, " Curncy")</f>
        <v>EURGBp Curncy</v>
      </c>
      <c r="L817" s="212">
        <f>IF(D817 = D850,1,_xll.BDP(K817,$L$11))</f>
        <v>1</v>
      </c>
      <c r="M817" s="291">
        <f>IF(D817 = D850,1,_xll.BDP(K817,$M$11)*L817)</f>
        <v>0.90110000000000001</v>
      </c>
      <c r="N817" s="218">
        <f>H817*J817*V817/M817</f>
        <v>1088.9801353900787</v>
      </c>
      <c r="O817" s="219">
        <f>N817 / AA849</f>
        <v>7.1986193894541453E-5</v>
      </c>
      <c r="P817" s="304">
        <f>N817 / AA850</f>
        <v>5.3029589710066638E-6</v>
      </c>
      <c r="Q817" s="220">
        <f>IF(J817=0,0,G817*J817*V817/M817)</f>
        <v>-188393.56342248362</v>
      </c>
      <c r="R817" s="221">
        <f>Q817 / AA849*100</f>
        <v>-1.2453611543755672</v>
      </c>
      <c r="S817" s="314">
        <f>Q817 / AA850*100</f>
        <v>-9.1741190198415298E-2</v>
      </c>
      <c r="T817" s="221">
        <f>IF(S817&lt;0,R817,0)</f>
        <v>-1.2453611543755672</v>
      </c>
      <c r="U817" s="314">
        <f>IF(S817&gt;0,R817,0)</f>
        <v>0</v>
      </c>
      <c r="V817" s="212">
        <f>IF(EXACT(D817,UPPER(D817)),1,0.01)/X817</f>
        <v>0.01</v>
      </c>
      <c r="W817" s="212">
        <v>0</v>
      </c>
      <c r="X817" s="212">
        <v>1</v>
      </c>
      <c r="Y817" s="219">
        <f>IF(AND(S817&lt;0,O817&gt;0),O817,0)</f>
        <v>7.1986193894541453E-5</v>
      </c>
      <c r="Z817" s="219">
        <f>IF(AND(S817&gt;0,O817&gt;0),O817,0)</f>
        <v>0</v>
      </c>
      <c r="AA817" s="222"/>
      <c r="AB817" s="223">
        <f>_xll.BDH(C817,$AB$11,$D$1,$D$1)</f>
        <v>2972</v>
      </c>
      <c r="AC817" s="223">
        <f>IF(OR(OR(F817="#N/A N/A",F817="#N/A Real Time"),OR(AB817="#N/A N/A",AB817="#N/A Real Time")),0,  F817 - AB817)</f>
        <v>-188</v>
      </c>
      <c r="AD817" s="224">
        <f>IF(OR(AB817=0,AB817="#N/A N/A"),0,AC817 / AB817*100)</f>
        <v>-6.3257065948855997</v>
      </c>
      <c r="AE817" s="225">
        <v>-6133</v>
      </c>
      <c r="AF817" s="226">
        <f>IF(D817 = D850,1,_xll.BDP(K817,$AF$11)*L817)</f>
        <v>0.89554</v>
      </c>
      <c r="AG817" s="227">
        <f>AC817*AE817*V817/AF817 / AI849</f>
        <v>8.5182474470884889E-4</v>
      </c>
      <c r="AH817" s="330">
        <f>AC817*AE817*V817/AF817 / AI850</f>
        <v>6.2780073051757723E-5</v>
      </c>
      <c r="AI817" s="228"/>
      <c r="AJ817" s="73"/>
      <c r="AK817" s="65"/>
    </row>
    <row r="818" spans="1:37" s="30" customFormat="1" ht="12" hidden="1" customHeight="1" x14ac:dyDescent="0.2">
      <c r="B818" s="120">
        <v>20536</v>
      </c>
      <c r="C818" s="120" t="s">
        <v>514</v>
      </c>
      <c r="D818" s="120" t="str">
        <f>_xll.BDP(C818,$D$11)</f>
        <v>USD</v>
      </c>
      <c r="E818" s="120" t="s">
        <v>515</v>
      </c>
      <c r="F818" s="121">
        <f>_xll.BDP(C818,$F$11)</f>
        <v>86.03</v>
      </c>
      <c r="G818" s="121">
        <f>_xll.BDP(C818,$G$11)</f>
        <v>86.03</v>
      </c>
      <c r="H818" s="122">
        <f t="shared" si="342"/>
        <v>0</v>
      </c>
      <c r="I818" s="123">
        <f t="shared" si="343"/>
        <v>0</v>
      </c>
      <c r="J818" s="124">
        <v>-3250</v>
      </c>
      <c r="K818" s="120" t="str">
        <f>CONCATENATE(D850,D818, " Curncy")</f>
        <v>EURUSD Curncy</v>
      </c>
      <c r="L818" s="120">
        <f>IF(D818 = D850,1,_xll.BDP(K818,$L$11))</f>
        <v>1</v>
      </c>
      <c r="M818" s="288">
        <f>IF(D818 = D850,1,_xll.BDP(K818,$M$11)*L818)</f>
        <v>1.1605000000000001</v>
      </c>
      <c r="N818" s="126">
        <f t="shared" si="344"/>
        <v>0</v>
      </c>
      <c r="O818" s="127">
        <f>N818 / AA849</f>
        <v>0</v>
      </c>
      <c r="P818" s="301">
        <f>N818 / AA850</f>
        <v>0</v>
      </c>
      <c r="Q818" s="128">
        <f t="shared" si="345"/>
        <v>-240928.47910383454</v>
      </c>
      <c r="R818" s="129">
        <f>Q818 / AA849*100</f>
        <v>-1.5926391719967479</v>
      </c>
      <c r="S818" s="312">
        <f>Q818 / AA850*100</f>
        <v>-0.11732388848186065</v>
      </c>
      <c r="T818" s="129">
        <f t="shared" si="346"/>
        <v>-1.5926391719967479</v>
      </c>
      <c r="U818" s="312">
        <f t="shared" si="347"/>
        <v>0</v>
      </c>
      <c r="V818" s="120">
        <f t="shared" si="348"/>
        <v>1</v>
      </c>
      <c r="W818" s="120">
        <v>0</v>
      </c>
      <c r="X818" s="120">
        <v>1</v>
      </c>
      <c r="Y818" s="127">
        <f t="shared" si="349"/>
        <v>0</v>
      </c>
      <c r="Z818" s="127">
        <f t="shared" si="350"/>
        <v>0</v>
      </c>
      <c r="AA818" s="3"/>
      <c r="AB818" s="130">
        <f>_xll.BDH(C818,$AB$11,$D$1,$D$1)</f>
        <v>87.03</v>
      </c>
      <c r="AC818" s="130">
        <f t="shared" si="351"/>
        <v>-1</v>
      </c>
      <c r="AD818" s="177">
        <f t="shared" si="352"/>
        <v>-1.149029070435482</v>
      </c>
      <c r="AE818" s="132">
        <v>-3250</v>
      </c>
      <c r="AF818" s="133">
        <f>IF(D818 = D850,1,_xll.BDP(K818,$AF$11)*L818)</f>
        <v>1.1601999999999999</v>
      </c>
      <c r="AG818" s="134">
        <f>AC818*AE818*V818/AF818 / AI849</f>
        <v>1.8533392630827445E-4</v>
      </c>
      <c r="AH818" s="328">
        <f>AC818*AE818*V818/AF818 / AI850</f>
        <v>1.3659238599108147E-5</v>
      </c>
      <c r="AI818" s="75"/>
      <c r="AJ818" s="73"/>
      <c r="AK818" s="65"/>
    </row>
    <row r="819" spans="1:37" s="30" customFormat="1" ht="12" hidden="1" customHeight="1" x14ac:dyDescent="0.2">
      <c r="A819" s="120"/>
      <c r="B819" s="120">
        <v>2230</v>
      </c>
      <c r="C819" s="120" t="s">
        <v>1007</v>
      </c>
      <c r="D819" s="120" t="str">
        <f>_xll.BDP(C819,$D$11)</f>
        <v>USD</v>
      </c>
      <c r="E819" s="120" t="s">
        <v>1080</v>
      </c>
      <c r="F819" s="121">
        <f>_xll.BDP(C819,$F$11)</f>
        <v>52.52</v>
      </c>
      <c r="G819" s="121">
        <f>_xll.BDP(C819,$G$11)</f>
        <v>52.52</v>
      </c>
      <c r="H819" s="122">
        <f t="shared" ref="H819:H848" si="353">IF(OR(OR(G819="#N/A N/A",G819="#N/A Real Time"),OR(F819="#N/A N/A",F819="#N/A Real Time")),0,  G819 - F819)</f>
        <v>0</v>
      </c>
      <c r="I819" s="123">
        <f t="shared" ref="I819:I848" si="354">IF(OR(F819=0,F819="#N/A N/A"),0,H819 / F819*100)</f>
        <v>0</v>
      </c>
      <c r="J819" s="124">
        <v>-8285</v>
      </c>
      <c r="K819" s="120" t="str">
        <f>CONCATENATE(D850,D819, " Curncy")</f>
        <v>EURUSD Curncy</v>
      </c>
      <c r="L819" s="120">
        <f>IF(D819 = D850,1,_xll.BDP(K819,$L$11))</f>
        <v>1</v>
      </c>
      <c r="M819" s="288">
        <f>IF(D819 = D850,1,_xll.BDP(K819,$M$11)*L819)</f>
        <v>1.1605000000000001</v>
      </c>
      <c r="N819" s="126">
        <f t="shared" ref="N819:N848" si="355">H819*J819*V819/M819</f>
        <v>0</v>
      </c>
      <c r="O819" s="127">
        <f>N819 / AA849</f>
        <v>0</v>
      </c>
      <c r="P819" s="301">
        <f>N819 / AA850</f>
        <v>0</v>
      </c>
      <c r="Q819" s="128">
        <f t="shared" ref="Q819:Q848" si="356">IF(J819=0,0,G819*J819*V819/M819)</f>
        <v>-374948.90133563115</v>
      </c>
      <c r="R819" s="129">
        <f>Q819 / AA849*100</f>
        <v>-2.4785708604706236</v>
      </c>
      <c r="S819" s="312">
        <f>Q819 / AA850*100</f>
        <v>-0.18258722775458561</v>
      </c>
      <c r="T819" s="129">
        <f t="shared" ref="T819:T848" si="357">IF(S819&lt;0,R819,0)</f>
        <v>-2.4785708604706236</v>
      </c>
      <c r="U819" s="312">
        <f t="shared" ref="U819:U848" si="358">IF(S819&gt;0,R819,0)</f>
        <v>0</v>
      </c>
      <c r="V819" s="120">
        <f t="shared" ref="V819:V848" si="359">IF(EXACT(D819,UPPER(D819)),1,0.01)/X819</f>
        <v>1</v>
      </c>
      <c r="W819" s="120">
        <v>0</v>
      </c>
      <c r="X819" s="120">
        <v>1</v>
      </c>
      <c r="Y819" s="127">
        <f t="shared" ref="Y819:Y848" si="360">IF(AND(S819&lt;0,O819&gt;0),O819,0)</f>
        <v>0</v>
      </c>
      <c r="Z819" s="127">
        <f t="shared" ref="Z819:Z848" si="361">IF(AND(S819&gt;0,O819&gt;0),O819,0)</f>
        <v>0</v>
      </c>
      <c r="AA819" s="120"/>
      <c r="AB819" s="130">
        <f>_xll.BDH(C819,$AB$11,$D$1,$D$1)</f>
        <v>51.34</v>
      </c>
      <c r="AC819" s="130">
        <f t="shared" ref="AC819:AC848" si="362">IF(OR(OR(F819="#N/A N/A",F819="#N/A Real Time"),OR(AB819="#N/A N/A",AB819="#N/A Real Time")),0,  F819 - AB819)</f>
        <v>1.1799999999999997</v>
      </c>
      <c r="AD819" s="177">
        <f t="shared" ref="AD819:AD848" si="363">IF(OR(AB819=0,AB819="#N/A N/A"),0,AC819 / AB819*100)</f>
        <v>2.2984028048305407</v>
      </c>
      <c r="AE819" s="132">
        <v>-8285</v>
      </c>
      <c r="AF819" s="133">
        <f>IF(D819 = D850,1,_xll.BDP(K819,$AF$11)*L819)</f>
        <v>1.1601999999999999</v>
      </c>
      <c r="AG819" s="134">
        <f>AC819*AE819*V819/AF819 / AI849</f>
        <v>-5.5750155808233324E-4</v>
      </c>
      <c r="AH819" s="328">
        <f>AC819*AE819*V819/AF819 / AI850</f>
        <v>-4.1088250558911052E-5</v>
      </c>
      <c r="AI819" s="135"/>
      <c r="AJ819" s="73"/>
      <c r="AK819" s="65"/>
    </row>
    <row r="820" spans="1:37" s="30" customFormat="1" ht="12" hidden="1" customHeight="1" x14ac:dyDescent="0.2">
      <c r="A820" s="212"/>
      <c r="B820" s="212">
        <v>122</v>
      </c>
      <c r="C820" s="212" t="s">
        <v>158</v>
      </c>
      <c r="D820" s="212" t="str">
        <f>_xll.BDP(C820,$D$11)</f>
        <v>JPY</v>
      </c>
      <c r="E820" s="212" t="s">
        <v>383</v>
      </c>
      <c r="F820" s="214">
        <f>_xll.BDP(C820,$F$11)</f>
        <v>670.8</v>
      </c>
      <c r="G820" s="214">
        <f>_xll.BDP(C820,$G$11)</f>
        <v>668</v>
      </c>
      <c r="H820" s="215">
        <f>IF(OR(OR(G820="#N/A N/A",G820="#N/A Real Time"),OR(F820="#N/A N/A",F820="#N/A Real Time")),0,  G820 - F820)</f>
        <v>-2.7999999999999545</v>
      </c>
      <c r="I820" s="216">
        <f>IF(OR(F820=0,F820="#N/A N/A"),0,H820 / F820*100)</f>
        <v>-0.41741204531901527</v>
      </c>
      <c r="J820" s="217">
        <v>32195</v>
      </c>
      <c r="K820" s="212" t="str">
        <f>CONCATENATE(D850,D820, " Curncy")</f>
        <v>EURJPY Curncy</v>
      </c>
      <c r="L820" s="212">
        <f>IF(D820 = D850,1,_xll.BDP(K820,$L$11))</f>
        <v>1</v>
      </c>
      <c r="M820" s="291">
        <f>IF(D820 = D850,1,_xll.BDP(K820,$M$11)*L820)</f>
        <v>128.88</v>
      </c>
      <c r="N820" s="218">
        <f>H820*J820*V820/M820</f>
        <v>-699.45685909371923</v>
      </c>
      <c r="O820" s="219">
        <f>N820 / AA849</f>
        <v>-4.6237057447839805E-5</v>
      </c>
      <c r="P820" s="304">
        <f>N820 / AA850</f>
        <v>-3.4061144966933028E-6</v>
      </c>
      <c r="Q820" s="220">
        <f>IF(J820=0,0,G820*J820*V820/M820)</f>
        <v>166870.42209807574</v>
      </c>
      <c r="R820" s="221">
        <f>Q820 / AA849*100</f>
        <v>1.1030840848270531</v>
      </c>
      <c r="S820" s="314">
        <f>Q820 / AA850*100</f>
        <v>8.126016013539869E-2</v>
      </c>
      <c r="T820" s="221">
        <f>IF(S820&lt;0,R820,0)</f>
        <v>0</v>
      </c>
      <c r="U820" s="314">
        <f>IF(S820&gt;0,R820,0)</f>
        <v>1.1030840848270531</v>
      </c>
      <c r="V820" s="212">
        <f>IF(EXACT(D820,UPPER(D820)),1,0.01)/X820</f>
        <v>1</v>
      </c>
      <c r="W820" s="212">
        <v>0</v>
      </c>
      <c r="X820" s="212">
        <v>1</v>
      </c>
      <c r="Y820" s="219">
        <f>IF(AND(S820&lt;0,O820&gt;0),O820,0)</f>
        <v>0</v>
      </c>
      <c r="Z820" s="219">
        <f>IF(AND(S820&gt;0,O820&gt;0),O820,0)</f>
        <v>0</v>
      </c>
      <c r="AA820" s="212"/>
      <c r="AB820" s="223">
        <f>_xll.BDH(C820,$AB$11,$D$1,$D$1)</f>
        <v>650.9</v>
      </c>
      <c r="AC820" s="223">
        <f>IF(OR(OR(F820="#N/A N/A",F820="#N/A Real Time"),OR(AB820="#N/A N/A",AB820="#N/A Real Time")),0,  F820 - AB820)</f>
        <v>19.899999999999977</v>
      </c>
      <c r="AD820" s="224">
        <f>IF(OR(AB820=0,AB820="#N/A N/A"),0,AC820 / AB820*100)</f>
        <v>3.0573052696266672</v>
      </c>
      <c r="AE820" s="225">
        <v>32195</v>
      </c>
      <c r="AF820" s="226">
        <f>IF(D820 = D850,1,_xll.BDP(K820,$AF$11)*L820)</f>
        <v>128.84</v>
      </c>
      <c r="AG820" s="227">
        <f>AC820*AE820*V820/AF820 / AI849</f>
        <v>3.2899948356345817E-4</v>
      </c>
      <c r="AH820" s="330">
        <f>AC820*AE820*V820/AF820 / AI850</f>
        <v>2.4247489569188496E-5</v>
      </c>
      <c r="AI820" s="244"/>
      <c r="AJ820" s="73"/>
      <c r="AK820" s="65"/>
    </row>
    <row r="821" spans="1:37" s="30" customFormat="1" ht="12" hidden="1" customHeight="1" x14ac:dyDescent="0.2">
      <c r="B821" s="120">
        <v>18529</v>
      </c>
      <c r="C821" s="120" t="s">
        <v>47</v>
      </c>
      <c r="D821" s="120" t="str">
        <f>_xll.BDP(C821,$D$11)</f>
        <v>USD</v>
      </c>
      <c r="E821" s="120" t="s">
        <v>314</v>
      </c>
      <c r="F821" s="121">
        <f>_xll.BDP(C821,$F$11)</f>
        <v>43.57</v>
      </c>
      <c r="G821" s="121">
        <f>_xll.BDP(C821,$G$11)</f>
        <v>43.57</v>
      </c>
      <c r="H821" s="122">
        <f t="shared" si="353"/>
        <v>0</v>
      </c>
      <c r="I821" s="123">
        <f t="shared" si="354"/>
        <v>0</v>
      </c>
      <c r="J821" s="124">
        <v>-11378</v>
      </c>
      <c r="K821" s="120" t="str">
        <f>CONCATENATE(D850,D821, " Curncy")</f>
        <v>EURUSD Curncy</v>
      </c>
      <c r="L821" s="120">
        <f>IF(D821 = D850,1,_xll.BDP(K821,$L$11))</f>
        <v>1</v>
      </c>
      <c r="M821" s="288">
        <f>IF(D821 = D850,1,_xll.BDP(K821,$M$11)*L821)</f>
        <v>1.1605000000000001</v>
      </c>
      <c r="N821" s="126">
        <f t="shared" si="355"/>
        <v>0</v>
      </c>
      <c r="O821" s="127">
        <f>N821 / AA849</f>
        <v>0</v>
      </c>
      <c r="P821" s="301">
        <f>N821 / AA850</f>
        <v>0</v>
      </c>
      <c r="Q821" s="128">
        <f t="shared" si="356"/>
        <v>-427177.47522619559</v>
      </c>
      <c r="R821" s="129">
        <f>Q821 / AA849*100</f>
        <v>-2.8238238292563951</v>
      </c>
      <c r="S821" s="312">
        <f>Q821 / AA850*100</f>
        <v>-0.20802074811505045</v>
      </c>
      <c r="T821" s="129">
        <f t="shared" si="357"/>
        <v>-2.8238238292563951</v>
      </c>
      <c r="U821" s="312">
        <f t="shared" si="358"/>
        <v>0</v>
      </c>
      <c r="V821" s="120">
        <f t="shared" si="359"/>
        <v>1</v>
      </c>
      <c r="W821" s="120">
        <v>0</v>
      </c>
      <c r="X821" s="120">
        <v>1</v>
      </c>
      <c r="Y821" s="127">
        <f t="shared" si="360"/>
        <v>0</v>
      </c>
      <c r="Z821" s="127">
        <f t="shared" si="361"/>
        <v>0</v>
      </c>
      <c r="AA821" s="3"/>
      <c r="AB821" s="130">
        <f>_xll.BDH(C821,$AB$11,$D$1,$D$1)</f>
        <v>40.54</v>
      </c>
      <c r="AC821" s="130">
        <f t="shared" si="362"/>
        <v>3.0300000000000011</v>
      </c>
      <c r="AD821" s="177">
        <f t="shared" si="363"/>
        <v>7.4740996546620657</v>
      </c>
      <c r="AE821" s="132">
        <v>-11378</v>
      </c>
      <c r="AF821" s="133">
        <f>IF(D821 = D850,1,_xll.BDP(K821,$AF$11)*L821)</f>
        <v>1.1601999999999999</v>
      </c>
      <c r="AG821" s="134">
        <f>AC821*AE821*V821/AF821 / AI849</f>
        <v>-1.9659846532346795E-3</v>
      </c>
      <c r="AH821" s="328">
        <f>AC821*AE821*V821/AF821 / AI850</f>
        <v>-1.4489442918319298E-4</v>
      </c>
      <c r="AI821" s="75"/>
      <c r="AJ821" s="73"/>
      <c r="AK821" s="65"/>
    </row>
    <row r="822" spans="1:37" s="30" customFormat="1" ht="12" hidden="1" customHeight="1" x14ac:dyDescent="0.2">
      <c r="B822" s="120">
        <v>25283</v>
      </c>
      <c r="C822" s="120" t="s">
        <v>45</v>
      </c>
      <c r="D822" s="120" t="str">
        <f>_xll.BDP(C822,$D$11)</f>
        <v>USD</v>
      </c>
      <c r="E822" s="120" t="s">
        <v>312</v>
      </c>
      <c r="F822" s="121">
        <f>_xll.BDP(C822,$F$11)</f>
        <v>26</v>
      </c>
      <c r="G822" s="121">
        <f>_xll.BDP(C822,$G$11)</f>
        <v>26</v>
      </c>
      <c r="H822" s="122">
        <f t="shared" si="353"/>
        <v>0</v>
      </c>
      <c r="I822" s="123">
        <f t="shared" si="354"/>
        <v>0</v>
      </c>
      <c r="J822" s="124">
        <v>-5458</v>
      </c>
      <c r="K822" s="120" t="str">
        <f>CONCATENATE(D850,D822, " Curncy")</f>
        <v>EURUSD Curncy</v>
      </c>
      <c r="L822" s="120">
        <f>IF(D822 = D850,1,_xll.BDP(K822,$L$11))</f>
        <v>1</v>
      </c>
      <c r="M822" s="288">
        <f>IF(D822 = D850,1,_xll.BDP(K822,$M$11)*L822)</f>
        <v>1.1605000000000001</v>
      </c>
      <c r="N822" s="126">
        <f t="shared" si="355"/>
        <v>0</v>
      </c>
      <c r="O822" s="127">
        <f>N822 / AA849</f>
        <v>0</v>
      </c>
      <c r="P822" s="301">
        <f>N822 / AA850</f>
        <v>0</v>
      </c>
      <c r="Q822" s="128">
        <f t="shared" si="356"/>
        <v>-122281.77509694097</v>
      </c>
      <c r="R822" s="129">
        <f>Q822 / AA849*100</f>
        <v>-0.80833426486186211</v>
      </c>
      <c r="S822" s="312">
        <f>Q822 / AA850*100</f>
        <v>-5.9547021581680383E-2</v>
      </c>
      <c r="T822" s="129">
        <f t="shared" si="357"/>
        <v>-0.80833426486186211</v>
      </c>
      <c r="U822" s="312">
        <f t="shared" si="358"/>
        <v>0</v>
      </c>
      <c r="V822" s="120">
        <f t="shared" si="359"/>
        <v>1</v>
      </c>
      <c r="W822" s="120">
        <v>0</v>
      </c>
      <c r="X822" s="120">
        <v>1</v>
      </c>
      <c r="Y822" s="127">
        <f t="shared" si="360"/>
        <v>0</v>
      </c>
      <c r="Z822" s="127">
        <f t="shared" si="361"/>
        <v>0</v>
      </c>
      <c r="AA822" s="3"/>
      <c r="AB822" s="130">
        <f>_xll.BDH(C822,$AB$11,$D$1,$D$1)</f>
        <v>24.62</v>
      </c>
      <c r="AC822" s="130">
        <f t="shared" si="362"/>
        <v>1.379999999999999</v>
      </c>
      <c r="AD822" s="177">
        <f t="shared" si="363"/>
        <v>5.6051990251827739</v>
      </c>
      <c r="AE822" s="132">
        <v>-5458</v>
      </c>
      <c r="AF822" s="133">
        <f>IF(D822 = D850,1,_xll.BDP(K822,$AF$11)*L822)</f>
        <v>1.1601999999999999</v>
      </c>
      <c r="AG822" s="134">
        <f>AC822*AE822*V822/AF822 / AI849</f>
        <v>-4.2952078348029986E-4</v>
      </c>
      <c r="AH822" s="328">
        <f>AC822*AE822*V822/AF822 / AI850</f>
        <v>-3.1655978922469677E-5</v>
      </c>
      <c r="AI822" s="75"/>
      <c r="AJ822" s="73"/>
      <c r="AK822" s="65"/>
    </row>
    <row r="823" spans="1:37" s="30" customFormat="1" ht="12" hidden="1" customHeight="1" x14ac:dyDescent="0.2">
      <c r="B823" s="120">
        <v>26989</v>
      </c>
      <c r="C823" s="120" t="s">
        <v>143</v>
      </c>
      <c r="D823" s="120" t="str">
        <f>_xll.BDP(C823,$D$11)</f>
        <v>NOK</v>
      </c>
      <c r="E823" s="120" t="s">
        <v>311</v>
      </c>
      <c r="F823" s="121">
        <f>_xll.BDP(C823,$F$11)</f>
        <v>73.400000000000006</v>
      </c>
      <c r="G823" s="121">
        <f>_xll.BDP(C823,$G$11)</f>
        <v>74.400000000000006</v>
      </c>
      <c r="H823" s="122">
        <f t="shared" si="353"/>
        <v>1</v>
      </c>
      <c r="I823" s="123">
        <f t="shared" si="354"/>
        <v>1.3623978201634876</v>
      </c>
      <c r="J823" s="124">
        <v>65524</v>
      </c>
      <c r="K823" s="120" t="str">
        <f>CONCATENATE(D850,D823, " Curncy")</f>
        <v>EURNOK Curncy</v>
      </c>
      <c r="L823" s="120">
        <f>IF(D823 = D850,1,_xll.BDP(K823,$L$11))</f>
        <v>1</v>
      </c>
      <c r="M823" s="288">
        <f>IF(D823 = D850,1,_xll.BDP(K823,$M$11)*L823)</f>
        <v>9.7024000000000008</v>
      </c>
      <c r="N823" s="126">
        <f t="shared" si="355"/>
        <v>6753.380606860158</v>
      </c>
      <c r="O823" s="127">
        <f>N823 / AA849</f>
        <v>4.4642702838186272E-4</v>
      </c>
      <c r="P823" s="301">
        <f>N823 / AA850</f>
        <v>3.28866423820882E-5</v>
      </c>
      <c r="Q823" s="128">
        <f t="shared" si="356"/>
        <v>502451.51715039578</v>
      </c>
      <c r="R823" s="129">
        <f>Q823 / AA849*100</f>
        <v>3.3214170911610585</v>
      </c>
      <c r="S823" s="312">
        <f>Q823 / AA850*100</f>
        <v>0.24467661932273621</v>
      </c>
      <c r="T823" s="129">
        <f t="shared" si="357"/>
        <v>0</v>
      </c>
      <c r="U823" s="312">
        <f t="shared" si="358"/>
        <v>3.3214170911610585</v>
      </c>
      <c r="V823" s="120">
        <f t="shared" si="359"/>
        <v>1</v>
      </c>
      <c r="W823" s="120">
        <v>0</v>
      </c>
      <c r="X823" s="120">
        <v>1</v>
      </c>
      <c r="Y823" s="127">
        <f t="shared" si="360"/>
        <v>0</v>
      </c>
      <c r="Z823" s="127">
        <f t="shared" si="361"/>
        <v>4.4642702838186272E-4</v>
      </c>
      <c r="AA823" s="3"/>
      <c r="AB823" s="130">
        <f>_xll.BDH(C823,$AB$11,$D$1,$D$1)</f>
        <v>70.8</v>
      </c>
      <c r="AC823" s="130">
        <f t="shared" si="362"/>
        <v>2.6000000000000085</v>
      </c>
      <c r="AD823" s="177">
        <f t="shared" si="363"/>
        <v>3.6723163841808031</v>
      </c>
      <c r="AE823" s="132">
        <v>65524</v>
      </c>
      <c r="AF823" s="133">
        <f>IF(D823 = D850,1,_xll.BDP(K823,$AF$11)*L823)</f>
        <v>9.7301000000000002</v>
      </c>
      <c r="AG823" s="134">
        <f>AC823*AE823*V823/AF823 / AI849</f>
        <v>1.1584061977943612E-3</v>
      </c>
      <c r="AH823" s="328">
        <f>AC823*AE823*V823/AF823 / AI850</f>
        <v>8.5375338263971211E-5</v>
      </c>
      <c r="AI823" s="75"/>
      <c r="AJ823" s="73"/>
      <c r="AK823" s="65"/>
    </row>
    <row r="824" spans="1:37" s="30" customFormat="1" ht="12" hidden="1" customHeight="1" x14ac:dyDescent="0.2">
      <c r="A824" s="212"/>
      <c r="B824" s="212">
        <v>24350</v>
      </c>
      <c r="C824" s="212" t="s">
        <v>1579</v>
      </c>
      <c r="D824" s="212" t="str">
        <f>_xll.BDP(C824,$D$11)</f>
        <v>USD</v>
      </c>
      <c r="E824" s="212" t="s">
        <v>1580</v>
      </c>
      <c r="F824" s="214">
        <f>_xll.BDP(C824,$F$11)</f>
        <v>21.34</v>
      </c>
      <c r="G824" s="214">
        <f>_xll.BDP(C824,$G$11)</f>
        <v>21.34</v>
      </c>
      <c r="H824" s="215">
        <f>IF(OR(OR(G824="#N/A N/A",G824="#N/A Real Time"),OR(F824="#N/A N/A",F824="#N/A Real Time")),0,  G824 - F824)</f>
        <v>0</v>
      </c>
      <c r="I824" s="216">
        <f>IF(OR(F824=0,F824="#N/A N/A"),0,H824 / F824*100)</f>
        <v>0</v>
      </c>
      <c r="J824" s="217">
        <v>-16100</v>
      </c>
      <c r="K824" s="212" t="str">
        <f>CONCATENATE(D850,D824, " Curncy")</f>
        <v>EURUSD Curncy</v>
      </c>
      <c r="L824" s="212">
        <f>IF(D824 = D850,1,_xll.BDP(K824,$L$11))</f>
        <v>1</v>
      </c>
      <c r="M824" s="291">
        <f>IF(D824 = D850,1,_xll.BDP(K824,$M$11)*L824)</f>
        <v>1.1605000000000001</v>
      </c>
      <c r="N824" s="218">
        <f>H824*J824*V824/M824</f>
        <v>0</v>
      </c>
      <c r="O824" s="219">
        <f>N824 / AA849</f>
        <v>0</v>
      </c>
      <c r="P824" s="304">
        <f>N824 / AA850</f>
        <v>0</v>
      </c>
      <c r="Q824" s="220">
        <f>IF(J824=0,0,G824*J824*V824/M824)</f>
        <v>-296056.8720379147</v>
      </c>
      <c r="R824" s="221">
        <f>Q824 / AA849*100</f>
        <v>-1.9570611714325437</v>
      </c>
      <c r="S824" s="314">
        <f>Q824 / AA850*100</f>
        <v>-0.14416952104817388</v>
      </c>
      <c r="T824" s="221">
        <f>IF(S824&lt;0,R824,0)</f>
        <v>-1.9570611714325437</v>
      </c>
      <c r="U824" s="314">
        <f>IF(S824&gt;0,R824,0)</f>
        <v>0</v>
      </c>
      <c r="V824" s="212">
        <f>IF(EXACT(D824,UPPER(D824)),1,0.01)/X824</f>
        <v>1</v>
      </c>
      <c r="W824" s="212">
        <v>0</v>
      </c>
      <c r="X824" s="212">
        <v>1</v>
      </c>
      <c r="Y824" s="219">
        <f>IF(AND(S824&lt;0,O824&gt;0),O824,0)</f>
        <v>0</v>
      </c>
      <c r="Z824" s="219">
        <f>IF(AND(S824&gt;0,O824&gt;0),O824,0)</f>
        <v>0</v>
      </c>
      <c r="AA824" s="212"/>
      <c r="AB824" s="223">
        <f>_xll.BDH(C824,$AB$11,$D$1,$D$1)</f>
        <v>21.01</v>
      </c>
      <c r="AC824" s="223">
        <f>IF(OR(OR(F824="#N/A N/A",F824="#N/A Real Time"),OR(AB824="#N/A N/A",AB824="#N/A Real Time")),0,  F824 - AB824)</f>
        <v>0.32999999999999829</v>
      </c>
      <c r="AD824" s="224">
        <f>IF(OR(AB824=0,AB824="#N/A N/A"),0,AC824 / AB824*100)</f>
        <v>1.570680628272243</v>
      </c>
      <c r="AE824" s="225">
        <v>-16100</v>
      </c>
      <c r="AF824" s="226">
        <f>IF(D824 = D850,1,_xll.BDP(K824,$AF$11)*L824)</f>
        <v>1.1601999999999999</v>
      </c>
      <c r="AG824" s="227">
        <f>AC824*AE824*V824/AF824 / AI849</f>
        <v>-3.0297820014641759E-4</v>
      </c>
      <c r="AH824" s="330">
        <f>AC824*AE824*V824/AF824 / AI850</f>
        <v>-2.2329702977557299E-5</v>
      </c>
      <c r="AI824" s="244"/>
      <c r="AJ824" s="73"/>
      <c r="AK824" s="65"/>
    </row>
    <row r="825" spans="1:37" s="30" customFormat="1" ht="12" hidden="1" customHeight="1" x14ac:dyDescent="0.2">
      <c r="B825" s="120">
        <v>18458</v>
      </c>
      <c r="C825" s="120" t="s">
        <v>21</v>
      </c>
      <c r="D825" s="120" t="str">
        <f>_xll.BDP(C825,$D$11)</f>
        <v>JPY</v>
      </c>
      <c r="E825" s="120" t="s">
        <v>310</v>
      </c>
      <c r="F825" s="121">
        <f>_xll.BDP(C825,$F$11)</f>
        <v>1787</v>
      </c>
      <c r="G825" s="121">
        <f>_xll.BDP(C825,$G$11)</f>
        <v>1768</v>
      </c>
      <c r="H825" s="122">
        <f t="shared" si="353"/>
        <v>-19</v>
      </c>
      <c r="I825" s="123">
        <f t="shared" si="354"/>
        <v>-1.0632344711807498</v>
      </c>
      <c r="J825" s="124">
        <v>22409</v>
      </c>
      <c r="K825" s="120" t="str">
        <f>CONCATENATE(D850,D825, " Curncy")</f>
        <v>EURJPY Curncy</v>
      </c>
      <c r="L825" s="120">
        <f>IF(D825 = D850,1,_xll.BDP(K825,$L$11))</f>
        <v>1</v>
      </c>
      <c r="M825" s="288">
        <f>IF(D825 = D850,1,_xll.BDP(K825,$M$11)*L825)</f>
        <v>128.88</v>
      </c>
      <c r="N825" s="126">
        <f t="shared" si="355"/>
        <v>-3303.6235257603976</v>
      </c>
      <c r="O825" s="127">
        <f>N825 / AA849</f>
        <v>-2.1838349107696983E-4</v>
      </c>
      <c r="P825" s="301">
        <f>N825 / AA850</f>
        <v>-1.6087511097238123E-5</v>
      </c>
      <c r="Q825" s="128">
        <f t="shared" si="356"/>
        <v>307410.8628181254</v>
      </c>
      <c r="R825" s="129">
        <f>Q825 / AA849*100</f>
        <v>2.0321158538109612</v>
      </c>
      <c r="S825" s="312">
        <f>Q825 / AA850*100</f>
        <v>0.14969852431535266</v>
      </c>
      <c r="T825" s="129">
        <f t="shared" si="357"/>
        <v>0</v>
      </c>
      <c r="U825" s="312">
        <f t="shared" si="358"/>
        <v>2.0321158538109612</v>
      </c>
      <c r="V825" s="120">
        <f t="shared" si="359"/>
        <v>1</v>
      </c>
      <c r="W825" s="120">
        <v>0</v>
      </c>
      <c r="X825" s="120">
        <v>1</v>
      </c>
      <c r="Y825" s="127">
        <f t="shared" si="360"/>
        <v>0</v>
      </c>
      <c r="Z825" s="127">
        <f t="shared" si="361"/>
        <v>0</v>
      </c>
      <c r="AA825" s="3"/>
      <c r="AB825" s="130">
        <f>_xll.BDH(C825,$AB$11,$D$1,$D$1)</f>
        <v>1752</v>
      </c>
      <c r="AC825" s="130">
        <f t="shared" si="362"/>
        <v>35</v>
      </c>
      <c r="AD825" s="177">
        <f t="shared" si="363"/>
        <v>1.9977168949771689</v>
      </c>
      <c r="AE825" s="132">
        <v>22409</v>
      </c>
      <c r="AF825" s="133">
        <f>IF(D825 = D850,1,_xll.BDP(K825,$AF$11)*L825)</f>
        <v>128.84</v>
      </c>
      <c r="AG825" s="134">
        <f>AC825*AE825*V825/AF825 / AI849</f>
        <v>4.0275805171387924E-4</v>
      </c>
      <c r="AH825" s="328">
        <f>AC825*AE825*V825/AF825 / AI850</f>
        <v>2.9683547074490479E-5</v>
      </c>
      <c r="AI825" s="75"/>
      <c r="AJ825" s="73"/>
      <c r="AK825" s="65"/>
    </row>
    <row r="826" spans="1:37" s="30" customFormat="1" ht="12" hidden="1" customHeight="1" x14ac:dyDescent="0.2">
      <c r="A826" s="212"/>
      <c r="B826" s="212">
        <v>19183</v>
      </c>
      <c r="C826" s="212" t="s">
        <v>1501</v>
      </c>
      <c r="D826" s="212" t="str">
        <f>_xll.BDP(C826,$D$11)</f>
        <v>GBp</v>
      </c>
      <c r="E826" s="212" t="s">
        <v>1502</v>
      </c>
      <c r="F826" s="214">
        <f>_xll.BDP(C826,$F$11)</f>
        <v>1534</v>
      </c>
      <c r="G826" s="214">
        <f>_xll.BDP(C826,$G$11)</f>
        <v>1539</v>
      </c>
      <c r="H826" s="215">
        <f>IF(OR(OR(G826="#N/A N/A",G826="#N/A Real Time"),OR(F826="#N/A N/A",F826="#N/A Real Time")),0,  G826 - F826)</f>
        <v>5</v>
      </c>
      <c r="I826" s="216">
        <f>IF(OR(F826=0,F826="#N/A N/A"),0,H826 / F826*100)</f>
        <v>0.32594524119947849</v>
      </c>
      <c r="J826" s="217">
        <v>51062</v>
      </c>
      <c r="K826" s="212" t="str">
        <f>CONCATENATE(D850,D826, " Curncy")</f>
        <v>EURGBp Curncy</v>
      </c>
      <c r="L826" s="212">
        <f>IF(D826 = D850,1,_xll.BDP(K826,$L$11))</f>
        <v>1</v>
      </c>
      <c r="M826" s="291">
        <f>IF(D826 = D850,1,_xll.BDP(K826,$M$11)*L826)</f>
        <v>0.90110000000000001</v>
      </c>
      <c r="N826" s="218">
        <f>H826*J826*V826/M826</f>
        <v>2833.31483742093</v>
      </c>
      <c r="O826" s="219">
        <f>N826 / AA849</f>
        <v>1.8729409713043557E-4</v>
      </c>
      <c r="P826" s="304">
        <f>N826 / AA850</f>
        <v>1.3797269432656445E-5</v>
      </c>
      <c r="Q826" s="220">
        <f>IF(J826=0,0,G826*J826*V826/M826)</f>
        <v>872094.30695816234</v>
      </c>
      <c r="R826" s="221">
        <f>Q826 / AA849*100</f>
        <v>5.7649123096748074</v>
      </c>
      <c r="S826" s="314">
        <f>Q826 / AA850*100</f>
        <v>0.42467995313716539</v>
      </c>
      <c r="T826" s="221">
        <f>IF(S826&lt;0,R826,0)</f>
        <v>0</v>
      </c>
      <c r="U826" s="314">
        <f>IF(S826&gt;0,R826,0)</f>
        <v>5.7649123096748074</v>
      </c>
      <c r="V826" s="212">
        <f>IF(EXACT(D826,UPPER(D826)),1,0.01)/X826</f>
        <v>0.01</v>
      </c>
      <c r="W826" s="212">
        <v>0</v>
      </c>
      <c r="X826" s="212">
        <v>1</v>
      </c>
      <c r="Y826" s="219">
        <f>IF(AND(S826&lt;0,O826&gt;0),O826,0)</f>
        <v>0</v>
      </c>
      <c r="Z826" s="219">
        <f>IF(AND(S826&gt;0,O826&gt;0),O826,0)</f>
        <v>1.8729409713043557E-4</v>
      </c>
      <c r="AA826" s="222"/>
      <c r="AB826" s="223">
        <f>_xll.BDH(C826,$AB$11,$D$1,$D$1)</f>
        <v>1680</v>
      </c>
      <c r="AC826" s="223">
        <f>IF(OR(OR(F826="#N/A N/A",F826="#N/A Real Time"),OR(AB826="#N/A N/A",AB826="#N/A Real Time")),0,  F826 - AB826)</f>
        <v>-146</v>
      </c>
      <c r="AD826" s="224">
        <f>IF(OR(AB826=0,AB826="#N/A N/A"),0,AC826 / AB826*100)</f>
        <v>-8.6904761904761898</v>
      </c>
      <c r="AE826" s="225">
        <v>51062</v>
      </c>
      <c r="AF826" s="226">
        <f>IF(D826 = D850,1,_xll.BDP(K826,$AF$11)*L826)</f>
        <v>0.89554</v>
      </c>
      <c r="AG826" s="227">
        <f>AC826*AE826*V826/AF826 / AI849</f>
        <v>-5.5076979496091888E-3</v>
      </c>
      <c r="AH826" s="330">
        <f>AC826*AE826*V826/AF826 / AI850</f>
        <v>-4.0592114959241463E-4</v>
      </c>
      <c r="AI826" s="228"/>
      <c r="AJ826" s="73"/>
      <c r="AK826" s="65"/>
    </row>
    <row r="827" spans="1:37" s="30" customFormat="1" ht="12" hidden="1" customHeight="1" x14ac:dyDescent="0.2">
      <c r="A827" s="212"/>
      <c r="B827" s="212">
        <v>2548</v>
      </c>
      <c r="C827" s="212" t="s">
        <v>586</v>
      </c>
      <c r="D827" s="212" t="str">
        <f>_xll.BDP(C827,$D$11)</f>
        <v>EUR</v>
      </c>
      <c r="E827" s="212" t="s">
        <v>624</v>
      </c>
      <c r="F827" s="214">
        <f>_xll.BDP(C827,$F$11)</f>
        <v>13.55</v>
      </c>
      <c r="G827" s="214">
        <f>_xll.BDP(C827,$G$11)</f>
        <v>13.52</v>
      </c>
      <c r="H827" s="215">
        <f>IF(OR(OR(G827="#N/A N/A",G827="#N/A Real Time"),OR(F827="#N/A N/A",F827="#N/A Real Time")),0,  G827 - F827)</f>
        <v>-3.0000000000001137E-2</v>
      </c>
      <c r="I827" s="216">
        <f>IF(OR(F827=0,F827="#N/A N/A"),0,H827 / F827*100)</f>
        <v>-0.22140221402214857</v>
      </c>
      <c r="J827" s="217">
        <v>-24576</v>
      </c>
      <c r="K827" s="212" t="str">
        <f>CONCATENATE(D850,D827, " Curncy")</f>
        <v>EUREUR Curncy</v>
      </c>
      <c r="L827" s="212">
        <f>IF(D827 = D850,1,_xll.BDP(K827,$L$11))</f>
        <v>1</v>
      </c>
      <c r="M827" s="291">
        <f>IF(D827 = D850,1,_xll.BDP(K827,$M$11)*L827)</f>
        <v>1</v>
      </c>
      <c r="N827" s="218">
        <f>H827*J827*V827/M827</f>
        <v>737.28000000002794</v>
      </c>
      <c r="O827" s="219">
        <f>N827 / AA849</f>
        <v>4.8737327073058264E-5</v>
      </c>
      <c r="P827" s="304">
        <f>N827 / AA850</f>
        <v>3.5903001928895993E-6</v>
      </c>
      <c r="Q827" s="220">
        <f>IF(J827=0,0,G827*J827*V827/M827)</f>
        <v>-332267.52000000002</v>
      </c>
      <c r="R827" s="221">
        <f>Q827 / AA849*100</f>
        <v>-2.1964288734257429</v>
      </c>
      <c r="S827" s="314">
        <f>Q827 / AA850*100</f>
        <v>-0.16180286202621849</v>
      </c>
      <c r="T827" s="221">
        <f>IF(S827&lt;0,R827,0)</f>
        <v>-2.1964288734257429</v>
      </c>
      <c r="U827" s="314">
        <f>IF(S827&gt;0,R827,0)</f>
        <v>0</v>
      </c>
      <c r="V827" s="212">
        <f>IF(EXACT(D827,UPPER(D827)),1,0.01)/X827</f>
        <v>1</v>
      </c>
      <c r="W827" s="212">
        <v>0</v>
      </c>
      <c r="X827" s="212">
        <v>1</v>
      </c>
      <c r="Y827" s="219">
        <f>IF(AND(S827&lt;0,O827&gt;0),O827,0)</f>
        <v>4.8737327073058264E-5</v>
      </c>
      <c r="Z827" s="219">
        <f>IF(AND(S827&gt;0,O827&gt;0),O827,0)</f>
        <v>0</v>
      </c>
      <c r="AA827" s="222"/>
      <c r="AB827" s="223">
        <f>_xll.BDH(C827,$AB$11,$D$1,$D$1)</f>
        <v>13.135</v>
      </c>
      <c r="AC827" s="223">
        <f>IF(OR(OR(F827="#N/A N/A",F827="#N/A Real Time"),OR(AB827="#N/A N/A",AB827="#N/A Real Time")),0,  F827 - AB827)</f>
        <v>0.41500000000000092</v>
      </c>
      <c r="AD827" s="224">
        <f>IF(OR(AB827=0,AB827="#N/A N/A"),0,AC827 / AB827*100)</f>
        <v>3.1594975256947153</v>
      </c>
      <c r="AE827" s="225">
        <v>-24576</v>
      </c>
      <c r="AF827" s="226">
        <f>IF(D827 = D850,1,_xll.BDP(K827,$AF$11)*L827)</f>
        <v>1</v>
      </c>
      <c r="AG827" s="227">
        <f>AC827*AE827*V827/AF827 / AI849</f>
        <v>-6.7478236118299266E-4</v>
      </c>
      <c r="AH827" s="330">
        <f>AC827*AE827*V827/AF827 / AI850</f>
        <v>-4.9731926892526872E-5</v>
      </c>
      <c r="AI827" s="228"/>
      <c r="AJ827" s="73"/>
      <c r="AK827" s="65"/>
    </row>
    <row r="828" spans="1:37" s="30" customFormat="1" ht="12" hidden="1" customHeight="1" x14ac:dyDescent="0.2">
      <c r="A828" s="212"/>
      <c r="B828" s="212">
        <v>28352</v>
      </c>
      <c r="C828" s="212" t="s">
        <v>1581</v>
      </c>
      <c r="D828" s="212" t="str">
        <f>_xll.BDP(C828,$D$11)</f>
        <v>GBp</v>
      </c>
      <c r="E828" s="212" t="s">
        <v>1582</v>
      </c>
      <c r="F828" s="214">
        <f>_xll.BDP(C828,$F$11)</f>
        <v>4930</v>
      </c>
      <c r="G828" s="214">
        <f>_xll.BDP(C828,$G$11)</f>
        <v>5050</v>
      </c>
      <c r="H828" s="215">
        <f>IF(OR(OR(G828="#N/A N/A",G828="#N/A Real Time"),OR(F828="#N/A N/A",F828="#N/A Real Time")),0,  G828 - F828)</f>
        <v>120</v>
      </c>
      <c r="I828" s="216">
        <f>IF(OR(F828=0,F828="#N/A N/A"),0,H828 / F828*100)</f>
        <v>2.4340770791075048</v>
      </c>
      <c r="J828" s="217">
        <v>4306</v>
      </c>
      <c r="K828" s="212" t="str">
        <f>CONCATENATE(D850,D828, " Curncy")</f>
        <v>EURGBp Curncy</v>
      </c>
      <c r="L828" s="212">
        <f>IF(D828 = D850,1,_xll.BDP(K828,$L$11))</f>
        <v>1</v>
      </c>
      <c r="M828" s="291">
        <f>IF(D828 = D850,1,_xll.BDP(K828,$M$11)*L828)</f>
        <v>0.90110000000000001</v>
      </c>
      <c r="N828" s="218">
        <f>H828*J828*V828/M828</f>
        <v>5734.3247142381533</v>
      </c>
      <c r="O828" s="219">
        <f>N828 / AA849</f>
        <v>3.7906312274974994E-4</v>
      </c>
      <c r="P828" s="304">
        <f>N828 / AA850</f>
        <v>2.7924190440022868E-5</v>
      </c>
      <c r="Q828" s="220">
        <f>IF(J828=0,0,G828*J828*V828/M828)</f>
        <v>241319.49839085562</v>
      </c>
      <c r="R828" s="221">
        <f>Q828 / AA849*100</f>
        <v>1.5952239749051977</v>
      </c>
      <c r="S828" s="314">
        <f>Q828 / AA850*100</f>
        <v>0.11751430143509622</v>
      </c>
      <c r="T828" s="221">
        <f>IF(S828&lt;0,R828,0)</f>
        <v>0</v>
      </c>
      <c r="U828" s="314">
        <f>IF(S828&gt;0,R828,0)</f>
        <v>1.5952239749051977</v>
      </c>
      <c r="V828" s="212">
        <f>IF(EXACT(D828,UPPER(D828)),1,0.01)/X828</f>
        <v>0.01</v>
      </c>
      <c r="W828" s="212">
        <v>0</v>
      </c>
      <c r="X828" s="212">
        <v>1</v>
      </c>
      <c r="Y828" s="219">
        <f>IF(AND(S828&lt;0,O828&gt;0),O828,0)</f>
        <v>0</v>
      </c>
      <c r="Z828" s="219">
        <f>IF(AND(S828&gt;0,O828&gt;0),O828,0)</f>
        <v>3.7906312274974994E-4</v>
      </c>
      <c r="AA828" s="222"/>
      <c r="AB828" s="223">
        <f>_xll.BDH(C828,$AB$11,$D$1,$D$1)</f>
        <v>5000</v>
      </c>
      <c r="AC828" s="223">
        <f>IF(OR(OR(F828="#N/A N/A",F828="#N/A Real Time"),OR(AB828="#N/A N/A",AB828="#N/A Real Time")),0,  F828 - AB828)</f>
        <v>-70</v>
      </c>
      <c r="AD828" s="224">
        <f>IF(OR(AB828=0,AB828="#N/A N/A"),0,AC828 / AB828*100)</f>
        <v>-1.4000000000000001</v>
      </c>
      <c r="AE828" s="225">
        <v>4306</v>
      </c>
      <c r="AF828" s="226">
        <f>IF(D828 = D850,1,_xll.BDP(K828,$AF$11)*L828)</f>
        <v>0.89554</v>
      </c>
      <c r="AG828" s="227">
        <f>AC828*AE828*V828/AF828 / AI849</f>
        <v>-2.2268527650393341E-4</v>
      </c>
      <c r="AH828" s="330">
        <f>AC828*AE828*V828/AF828 / AI850</f>
        <v>-1.6412058951452736E-5</v>
      </c>
      <c r="AI828" s="228"/>
      <c r="AJ828" s="73"/>
      <c r="AK828" s="65"/>
    </row>
    <row r="829" spans="1:37" s="30" customFormat="1" ht="12" hidden="1" customHeight="1" x14ac:dyDescent="0.2">
      <c r="B829" s="120">
        <v>26363</v>
      </c>
      <c r="C829" s="120" t="s">
        <v>41</v>
      </c>
      <c r="D829" s="120" t="str">
        <f>_xll.BDP(C829,$D$11)</f>
        <v>USD</v>
      </c>
      <c r="E829" s="120" t="s">
        <v>309</v>
      </c>
      <c r="F829" s="121">
        <f>_xll.BDP(C829,$F$11)</f>
        <v>14.04</v>
      </c>
      <c r="G829" s="121">
        <f>_xll.BDP(C829,$G$11)</f>
        <v>14.04</v>
      </c>
      <c r="H829" s="122">
        <f t="shared" si="353"/>
        <v>0</v>
      </c>
      <c r="I829" s="123">
        <f t="shared" si="354"/>
        <v>0</v>
      </c>
      <c r="J829" s="124">
        <v>192790</v>
      </c>
      <c r="K829" s="120" t="str">
        <f>CONCATENATE(D850,D829, " Curncy")</f>
        <v>EURUSD Curncy</v>
      </c>
      <c r="L829" s="120">
        <f>IF(D829 = D850,1,_xll.BDP(K829,$L$11))</f>
        <v>1</v>
      </c>
      <c r="M829" s="288">
        <f>IF(D829 = D850,1,_xll.BDP(K829,$M$11)*L829)</f>
        <v>1.1605000000000001</v>
      </c>
      <c r="N829" s="126">
        <f t="shared" si="355"/>
        <v>0</v>
      </c>
      <c r="O829" s="127">
        <f>N829 / AA849</f>
        <v>0</v>
      </c>
      <c r="P829" s="301">
        <f>N829 / AA850</f>
        <v>0</v>
      </c>
      <c r="Q829" s="128">
        <f t="shared" si="356"/>
        <v>2332418.4403274446</v>
      </c>
      <c r="R829" s="129">
        <f>Q829 / AA849*100</f>
        <v>15.418272623354328</v>
      </c>
      <c r="S829" s="312">
        <f>Q829 / AA850*100</f>
        <v>1.135807613960309</v>
      </c>
      <c r="T829" s="129">
        <f t="shared" si="357"/>
        <v>0</v>
      </c>
      <c r="U829" s="312">
        <f t="shared" si="358"/>
        <v>15.418272623354328</v>
      </c>
      <c r="V829" s="120">
        <f t="shared" si="359"/>
        <v>1</v>
      </c>
      <c r="W829" s="120">
        <v>0</v>
      </c>
      <c r="X829" s="120">
        <v>1</v>
      </c>
      <c r="Y829" s="127">
        <f t="shared" si="360"/>
        <v>0</v>
      </c>
      <c r="Z829" s="127">
        <f t="shared" si="361"/>
        <v>0</v>
      </c>
      <c r="AA829" s="3"/>
      <c r="AB829" s="130">
        <f>_xll.BDH(C829,$AB$11,$D$1,$D$1)</f>
        <v>12.86</v>
      </c>
      <c r="AC829" s="130">
        <f t="shared" si="362"/>
        <v>1.1799999999999997</v>
      </c>
      <c r="AD829" s="177">
        <f t="shared" si="363"/>
        <v>9.1757387247278359</v>
      </c>
      <c r="AE829" s="132">
        <v>192790</v>
      </c>
      <c r="AF829" s="133">
        <f>IF(D829 = D850,1,_xll.BDP(K829,$AF$11)*L829)</f>
        <v>1.1601999999999999</v>
      </c>
      <c r="AG829" s="134">
        <f>AC829*AE829*V829/AF829 / AI849</f>
        <v>1.297293004015607E-2</v>
      </c>
      <c r="AH829" s="328">
        <f>AC829*AE829*V829/AF829 / AI850</f>
        <v>9.5611391976493227E-4</v>
      </c>
      <c r="AI829" s="75"/>
      <c r="AJ829" s="73"/>
      <c r="AK829" s="65"/>
    </row>
    <row r="830" spans="1:37" s="30" customFormat="1" ht="12" hidden="1" customHeight="1" x14ac:dyDescent="0.2">
      <c r="B830" s="120">
        <v>27222</v>
      </c>
      <c r="C830" s="120" t="s">
        <v>40</v>
      </c>
      <c r="D830" s="120" t="str">
        <f>_xll.BDP(C830,$D$11)</f>
        <v>USD</v>
      </c>
      <c r="E830" s="120" t="s">
        <v>308</v>
      </c>
      <c r="F830" s="121">
        <f>_xll.BDP(C830,$F$11)</f>
        <v>105.76</v>
      </c>
      <c r="G830" s="121">
        <f>_xll.BDP(C830,$G$11)</f>
        <v>105.76</v>
      </c>
      <c r="H830" s="122">
        <f t="shared" si="353"/>
        <v>0</v>
      </c>
      <c r="I830" s="123">
        <f t="shared" si="354"/>
        <v>0</v>
      </c>
      <c r="J830" s="124">
        <v>-3943</v>
      </c>
      <c r="K830" s="120" t="str">
        <f>CONCATENATE(D850,D830, " Curncy")</f>
        <v>EURUSD Curncy</v>
      </c>
      <c r="L830" s="120">
        <f>IF(D830 = D850,1,_xll.BDP(K830,$L$11))</f>
        <v>1</v>
      </c>
      <c r="M830" s="288">
        <f>IF(D830 = D850,1,_xll.BDP(K830,$M$11)*L830)</f>
        <v>1.1605000000000001</v>
      </c>
      <c r="N830" s="126">
        <f t="shared" si="355"/>
        <v>0</v>
      </c>
      <c r="O830" s="127">
        <f>N830 / AA849</f>
        <v>0</v>
      </c>
      <c r="P830" s="301">
        <f>N830 / AA850</f>
        <v>0</v>
      </c>
      <c r="Q830" s="128">
        <f t="shared" si="356"/>
        <v>-359337.94054286944</v>
      </c>
      <c r="R830" s="129">
        <f>Q830 / AA849*100</f>
        <v>-2.3753758053922969</v>
      </c>
      <c r="S830" s="312">
        <f>Q830 / AA850*100</f>
        <v>-0.1749852264056487</v>
      </c>
      <c r="T830" s="129">
        <f t="shared" si="357"/>
        <v>-2.3753758053922969</v>
      </c>
      <c r="U830" s="312">
        <f t="shared" si="358"/>
        <v>0</v>
      </c>
      <c r="V830" s="120">
        <f t="shared" si="359"/>
        <v>1</v>
      </c>
      <c r="W830" s="120">
        <v>0</v>
      </c>
      <c r="X830" s="120">
        <v>1</v>
      </c>
      <c r="Y830" s="127">
        <f t="shared" si="360"/>
        <v>0</v>
      </c>
      <c r="Z830" s="127">
        <f t="shared" si="361"/>
        <v>0</v>
      </c>
      <c r="AA830" s="3"/>
      <c r="AB830" s="130">
        <f>_xll.BDH(C830,$AB$11,$D$1,$D$1)</f>
        <v>103.01</v>
      </c>
      <c r="AC830" s="130">
        <f t="shared" si="362"/>
        <v>2.75</v>
      </c>
      <c r="AD830" s="177">
        <f t="shared" si="363"/>
        <v>2.6696437239102999</v>
      </c>
      <c r="AE830" s="132">
        <v>-3943</v>
      </c>
      <c r="AF830" s="133">
        <f>IF(D830 = D850,1,_xll.BDP(K830,$AF$11)*L830)</f>
        <v>1.1601999999999999</v>
      </c>
      <c r="AG830" s="134">
        <f>AC830*AE830*V830/AF830 / AI849</f>
        <v>-6.1834526044375301E-4</v>
      </c>
      <c r="AH830" s="328">
        <f>AC830*AE830*V830/AF830 / AI850</f>
        <v>-4.5572473519932131E-5</v>
      </c>
      <c r="AI830" s="75"/>
      <c r="AJ830" s="73"/>
      <c r="AK830" s="65"/>
    </row>
    <row r="831" spans="1:37" s="30" customFormat="1" ht="12" hidden="1" customHeight="1" x14ac:dyDescent="0.2">
      <c r="A831" s="212"/>
      <c r="B831" s="212">
        <v>6885</v>
      </c>
      <c r="C831" s="212" t="s">
        <v>1516</v>
      </c>
      <c r="D831" s="212" t="str">
        <f>_xll.BDP(C831,$D$11)</f>
        <v>EUR</v>
      </c>
      <c r="E831" s="212" t="s">
        <v>1517</v>
      </c>
      <c r="F831" s="214">
        <f>_xll.BDP(C831,$F$11)</f>
        <v>2.1779999999999999</v>
      </c>
      <c r="G831" s="214">
        <f>_xll.BDP(C831,$G$11)</f>
        <v>2.1840000000000002</v>
      </c>
      <c r="H831" s="215">
        <f>IF(OR(OR(G831="#N/A N/A",G831="#N/A Real Time"),OR(F831="#N/A N/A",F831="#N/A Real Time")),0,  G831 - F831)</f>
        <v>6.0000000000002274E-3</v>
      </c>
      <c r="I831" s="216">
        <f>IF(OR(F831=0,F831="#N/A N/A"),0,H831 / F831*100)</f>
        <v>0.27548209366392229</v>
      </c>
      <c r="J831" s="217">
        <v>150237</v>
      </c>
      <c r="K831" s="212" t="str">
        <f>CONCATENATE(D850,D831, " Curncy")</f>
        <v>EUREUR Curncy</v>
      </c>
      <c r="L831" s="212">
        <f>IF(D831 = D850,1,_xll.BDP(K831,$L$11))</f>
        <v>1</v>
      </c>
      <c r="M831" s="291">
        <f>IF(D831 = D850,1,_xll.BDP(K831,$M$11)*L831)</f>
        <v>1</v>
      </c>
      <c r="N831" s="218">
        <f>H831*J831*V831/M831</f>
        <v>901.42200000003413</v>
      </c>
      <c r="O831" s="219">
        <f>N831 / AA849</f>
        <v>5.9587807678019643E-5</v>
      </c>
      <c r="P831" s="304">
        <f>N831 / AA850</f>
        <v>4.3896153163993713E-6</v>
      </c>
      <c r="Q831" s="220">
        <f>IF(J831=0,0,G831*J831*V831/M831)</f>
        <v>328117.60800000001</v>
      </c>
      <c r="R831" s="221">
        <f>Q831 / AA849*100</f>
        <v>2.168996199479833</v>
      </c>
      <c r="S831" s="314">
        <f>Q831 / AA850*100</f>
        <v>0.15978199751693106</v>
      </c>
      <c r="T831" s="221">
        <f>IF(S831&lt;0,R831,0)</f>
        <v>0</v>
      </c>
      <c r="U831" s="314">
        <f>IF(S831&gt;0,R831,0)</f>
        <v>2.168996199479833</v>
      </c>
      <c r="V831" s="212">
        <f>IF(EXACT(D831,UPPER(D831)),1,0.01)/X831</f>
        <v>1</v>
      </c>
      <c r="W831" s="212">
        <v>0</v>
      </c>
      <c r="X831" s="212">
        <v>1</v>
      </c>
      <c r="Y831" s="219">
        <f>IF(AND(S831&lt;0,O831&gt;0),O831,0)</f>
        <v>0</v>
      </c>
      <c r="Z831" s="219">
        <f>IF(AND(S831&gt;0,O831&gt;0),O831,0)</f>
        <v>5.9587807678019643E-5</v>
      </c>
      <c r="AA831" s="222"/>
      <c r="AB831" s="223">
        <f>_xll.BDH(C831,$AB$11,$D$1,$D$1)</f>
        <v>2.13</v>
      </c>
      <c r="AC831" s="223">
        <f>IF(OR(OR(F831="#N/A N/A",F831="#N/A Real Time"),OR(AB831="#N/A N/A",AB831="#N/A Real Time")),0,  F831 - AB831)</f>
        <v>4.8000000000000043E-2</v>
      </c>
      <c r="AD831" s="224">
        <f>IF(OR(AB831=0,AB831="#N/A N/A"),0,AC831 / AB831*100)</f>
        <v>2.2535211267605657</v>
      </c>
      <c r="AE831" s="225">
        <v>150237</v>
      </c>
      <c r="AF831" s="226">
        <f>IF(D831 = D850,1,_xll.BDP(K831,$AF$11)*L831)</f>
        <v>1</v>
      </c>
      <c r="AG831" s="227">
        <f>AC831*AE831*V831/AF831 / AI849</f>
        <v>4.7711444652225689E-4</v>
      </c>
      <c r="AH831" s="330">
        <f>AC831*AE831*V831/AF831 / AI850</f>
        <v>3.516366481811253E-5</v>
      </c>
      <c r="AI831" s="228"/>
      <c r="AJ831" s="73"/>
      <c r="AK831" s="65"/>
    </row>
    <row r="832" spans="1:37" s="30" customFormat="1" ht="12" hidden="1" customHeight="1" x14ac:dyDescent="0.2">
      <c r="A832" s="212"/>
      <c r="B832" s="212">
        <v>23156</v>
      </c>
      <c r="C832" s="212" t="s">
        <v>1583</v>
      </c>
      <c r="D832" s="212" t="str">
        <f>_xll.BDP(C832,$D$11)</f>
        <v>USD</v>
      </c>
      <c r="E832" s="212" t="s">
        <v>1584</v>
      </c>
      <c r="F832" s="214">
        <f>_xll.BDP(C832,$F$11)</f>
        <v>19.46</v>
      </c>
      <c r="G832" s="214">
        <f>_xll.BDP(C832,$G$11)</f>
        <v>19.46</v>
      </c>
      <c r="H832" s="215">
        <f>IF(OR(OR(G832="#N/A N/A",G832="#N/A Real Time"),OR(F832="#N/A N/A",F832="#N/A Real Time")),0,  G832 - F832)</f>
        <v>0</v>
      </c>
      <c r="I832" s="216">
        <f>IF(OR(F832=0,F832="#N/A N/A"),0,H832 / F832*100)</f>
        <v>0</v>
      </c>
      <c r="J832" s="217">
        <v>16899</v>
      </c>
      <c r="K832" s="212" t="str">
        <f>CONCATENATE(D850,D832, " Curncy")</f>
        <v>EURUSD Curncy</v>
      </c>
      <c r="L832" s="212">
        <f>IF(D832 = D850,1,_xll.BDP(K832,$L$11))</f>
        <v>1</v>
      </c>
      <c r="M832" s="291">
        <f>IF(D832 = D850,1,_xll.BDP(K832,$M$11)*L832)</f>
        <v>1.1605000000000001</v>
      </c>
      <c r="N832" s="218">
        <f>H832*J832*V832/M832</f>
        <v>0</v>
      </c>
      <c r="O832" s="219">
        <f>N832 / AA849</f>
        <v>0</v>
      </c>
      <c r="P832" s="304">
        <f>N832 / AA850</f>
        <v>0</v>
      </c>
      <c r="Q832" s="220">
        <f>IF(J832=0,0,G832*J832*V832/M832)</f>
        <v>283373.1495045239</v>
      </c>
      <c r="R832" s="221">
        <f>Q832 / AA849*100</f>
        <v>1.8732163996207813</v>
      </c>
      <c r="S832" s="314">
        <f>Q832 / AA850*100</f>
        <v>0.13799298412079358</v>
      </c>
      <c r="T832" s="221">
        <f>IF(S832&lt;0,R832,0)</f>
        <v>0</v>
      </c>
      <c r="U832" s="314">
        <f>IF(S832&gt;0,R832,0)</f>
        <v>1.8732163996207813</v>
      </c>
      <c r="V832" s="212">
        <f>IF(EXACT(D832,UPPER(D832)),1,0.01)/X832</f>
        <v>1</v>
      </c>
      <c r="W832" s="212">
        <v>0</v>
      </c>
      <c r="X832" s="212">
        <v>1</v>
      </c>
      <c r="Y832" s="219">
        <f>IF(AND(S832&lt;0,O832&gt;0),O832,0)</f>
        <v>0</v>
      </c>
      <c r="Z832" s="219">
        <f>IF(AND(S832&gt;0,O832&gt;0),O832,0)</f>
        <v>0</v>
      </c>
      <c r="AA832" s="222"/>
      <c r="AB832" s="223">
        <f>_xll.BDH(C832,$AB$11,$D$1,$D$1)</f>
        <v>18.47</v>
      </c>
      <c r="AC832" s="223">
        <f>IF(OR(OR(F832="#N/A N/A",F832="#N/A Real Time"),OR(AB832="#N/A N/A",AB832="#N/A Real Time")),0,  F832 - AB832)</f>
        <v>0.99000000000000199</v>
      </c>
      <c r="AD832" s="224">
        <f>IF(OR(AB832=0,AB832="#N/A N/A"),0,AC832 / AB832*100)</f>
        <v>5.3600433134813326</v>
      </c>
      <c r="AE832" s="225">
        <v>16899</v>
      </c>
      <c r="AF832" s="226">
        <f>IF(D832 = D850,1,_xll.BDP(K832,$AF$11)*L832)</f>
        <v>1.1601999999999999</v>
      </c>
      <c r="AG832" s="227">
        <f>AC832*AE832*V832/AF832 / AI849</f>
        <v>9.540425970697542E-4</v>
      </c>
      <c r="AH832" s="330">
        <f>AC832*AE832*V832/AF832 / AI850</f>
        <v>7.031359949398946E-5</v>
      </c>
      <c r="AI832" s="228"/>
      <c r="AJ832" s="73"/>
      <c r="AK832" s="65"/>
    </row>
    <row r="833" spans="1:37" s="30" customFormat="1" ht="12" hidden="1" customHeight="1" x14ac:dyDescent="0.2">
      <c r="A833" s="212"/>
      <c r="B833" s="212">
        <v>27088</v>
      </c>
      <c r="C833" s="212" t="s">
        <v>441</v>
      </c>
      <c r="D833" s="212" t="str">
        <f>_xll.BDP(C833,$D$11)</f>
        <v>EUR</v>
      </c>
      <c r="E833" s="212" t="s">
        <v>442</v>
      </c>
      <c r="F833" s="214">
        <f>_xll.BDP(C833,$F$11)</f>
        <v>124.8</v>
      </c>
      <c r="G833" s="214">
        <f>_xll.BDP(C833,$G$11)</f>
        <v>123.5</v>
      </c>
      <c r="H833" s="215">
        <f>IF(OR(OR(G833="#N/A N/A",G833="#N/A Real Time"),OR(F833="#N/A N/A",F833="#N/A Real Time")),0,  G833 - F833)</f>
        <v>-1.2999999999999972</v>
      </c>
      <c r="I833" s="216">
        <f>IF(OR(F833=0,F833="#N/A N/A"),0,H833 / F833*100)</f>
        <v>-1.0416666666666643</v>
      </c>
      <c r="J833" s="217">
        <v>-1135</v>
      </c>
      <c r="K833" s="212" t="str">
        <f>CONCATENATE(D850,D833, " Curncy")</f>
        <v>EUREUR Curncy</v>
      </c>
      <c r="L833" s="212">
        <f>IF(D833 = D850,1,_xll.BDP(K833,$L$11))</f>
        <v>1</v>
      </c>
      <c r="M833" s="291">
        <f>IF(D833 = D850,1,_xll.BDP(K833,$M$11)*L833)</f>
        <v>1</v>
      </c>
      <c r="N833" s="218">
        <f>H833*J833*V833/M833</f>
        <v>1475.4999999999968</v>
      </c>
      <c r="O833" s="219">
        <f>N833 / AA849</f>
        <v>9.7536792122795399E-5</v>
      </c>
      <c r="P833" s="304">
        <f>N833 / AA850</f>
        <v>7.1851778626958441E-6</v>
      </c>
      <c r="Q833" s="220">
        <f>IF(J833=0,0,G833*J833*V833/M833)</f>
        <v>-140172.5</v>
      </c>
      <c r="R833" s="221">
        <f>Q833 / AA849*100</f>
        <v>-0.92659952516655819</v>
      </c>
      <c r="S833" s="314">
        <f>Q833 / AA850*100</f>
        <v>-6.8259189695610664E-2</v>
      </c>
      <c r="T833" s="221">
        <f>IF(S833&lt;0,R833,0)</f>
        <v>-0.92659952516655819</v>
      </c>
      <c r="U833" s="314">
        <f>IF(S833&gt;0,R833,0)</f>
        <v>0</v>
      </c>
      <c r="V833" s="212">
        <f>IF(EXACT(D833,UPPER(D833)),1,0.01)/X833</f>
        <v>1</v>
      </c>
      <c r="W833" s="212">
        <v>0</v>
      </c>
      <c r="X833" s="212">
        <v>1</v>
      </c>
      <c r="Y833" s="219">
        <f>IF(AND(S833&lt;0,O833&gt;0),O833,0)</f>
        <v>9.7536792122795399E-5</v>
      </c>
      <c r="Z833" s="219">
        <f>IF(AND(S833&gt;0,O833&gt;0),O833,0)</f>
        <v>0</v>
      </c>
      <c r="AA833" s="212"/>
      <c r="AB833" s="223">
        <f>_xll.BDH(C833,$AB$11,$D$1,$D$1)</f>
        <v>134</v>
      </c>
      <c r="AC833" s="223">
        <f>IF(OR(OR(F833="#N/A N/A",F833="#N/A Real Time"),OR(AB833="#N/A N/A",AB833="#N/A Real Time")),0,  F833 - AB833)</f>
        <v>-9.2000000000000028</v>
      </c>
      <c r="AD833" s="224">
        <f>IF(OR(AB833=0,AB833="#N/A N/A"),0,AC833 / AB833*100)</f>
        <v>-6.8656716417910459</v>
      </c>
      <c r="AE833" s="225">
        <v>-1135</v>
      </c>
      <c r="AF833" s="226">
        <f>IF(D833 = D850,1,_xll.BDP(K833,$AF$11)*L833)</f>
        <v>1</v>
      </c>
      <c r="AG833" s="227">
        <f>AC833*AE833*V833/AF833 / AI849</f>
        <v>6.9085692530598927E-4</v>
      </c>
      <c r="AH833" s="330">
        <f>AC833*AE833*V833/AF833 / AI850</f>
        <v>5.0916633390178358E-5</v>
      </c>
      <c r="AI833" s="244"/>
      <c r="AJ833" s="73"/>
      <c r="AK833" s="65"/>
    </row>
    <row r="834" spans="1:37" s="30" customFormat="1" ht="12" hidden="1" customHeight="1" x14ac:dyDescent="0.2">
      <c r="B834" s="120">
        <v>6273</v>
      </c>
      <c r="C834" s="120" t="s">
        <v>490</v>
      </c>
      <c r="D834" s="120" t="str">
        <f>_xll.BDP(C834,$D$11)</f>
        <v>SEK</v>
      </c>
      <c r="E834" s="120" t="s">
        <v>491</v>
      </c>
      <c r="F834" s="121">
        <f>_xll.BDP(C834,$F$11)</f>
        <v>171.7</v>
      </c>
      <c r="G834" s="121">
        <f>_xll.BDP(C834,$G$11)</f>
        <v>172.3</v>
      </c>
      <c r="H834" s="122">
        <f t="shared" si="353"/>
        <v>0.60000000000002274</v>
      </c>
      <c r="I834" s="123">
        <f t="shared" si="354"/>
        <v>0.34944670937683331</v>
      </c>
      <c r="J834" s="124">
        <v>-17695</v>
      </c>
      <c r="K834" s="120" t="str">
        <f>CONCATENATE(D850,D834, " Curncy")</f>
        <v>EURSEK Curncy</v>
      </c>
      <c r="L834" s="120">
        <f>IF(D834 = D850,1,_xll.BDP(K834,$L$11))</f>
        <v>1</v>
      </c>
      <c r="M834" s="288">
        <f>IF(D834 = D850,1,_xll.BDP(K834,$M$11)*L834)</f>
        <v>10.5761</v>
      </c>
      <c r="N834" s="126">
        <f t="shared" si="355"/>
        <v>-1003.8672100302003</v>
      </c>
      <c r="O834" s="127">
        <f>N834 / AA849</f>
        <v>-6.6359869456866454E-5</v>
      </c>
      <c r="P834" s="301">
        <f>N834 / AA850</f>
        <v>-4.8884882782753305E-6</v>
      </c>
      <c r="Q834" s="128">
        <f t="shared" si="356"/>
        <v>-288277.20048032829</v>
      </c>
      <c r="R834" s="129">
        <f>Q834 / AA849*100</f>
        <v>-1.9056342512362761</v>
      </c>
      <c r="S834" s="312">
        <f>Q834 / AA850*100</f>
        <v>-0.14038108839113458</v>
      </c>
      <c r="T834" s="129">
        <f t="shared" si="357"/>
        <v>-1.9056342512362761</v>
      </c>
      <c r="U834" s="312">
        <f t="shared" si="358"/>
        <v>0</v>
      </c>
      <c r="V834" s="120">
        <f t="shared" si="359"/>
        <v>1</v>
      </c>
      <c r="W834" s="120">
        <v>0</v>
      </c>
      <c r="X834" s="120">
        <v>1</v>
      </c>
      <c r="Y834" s="127">
        <f t="shared" si="360"/>
        <v>0</v>
      </c>
      <c r="Z834" s="127">
        <f t="shared" si="361"/>
        <v>0</v>
      </c>
      <c r="AA834" s="3"/>
      <c r="AB834" s="130">
        <f>_xll.BDH(C834,$AB$11,$D$1,$D$1)</f>
        <v>166</v>
      </c>
      <c r="AC834" s="130">
        <f t="shared" si="362"/>
        <v>5.6999999999999886</v>
      </c>
      <c r="AD834" s="177">
        <f t="shared" si="363"/>
        <v>3.4337349397590291</v>
      </c>
      <c r="AE834" s="132">
        <v>-17695</v>
      </c>
      <c r="AF834" s="133">
        <f>IF(D834 = D850,1,_xll.BDP(K834,$AF$11)*L834)</f>
        <v>10.603199999999999</v>
      </c>
      <c r="AG834" s="134">
        <f>AC834*AE834*V834/AF834 / AI849</f>
        <v>-6.2935095556750282E-4</v>
      </c>
      <c r="AH834" s="328">
        <f>AC834*AE834*V834/AF834 / AI850</f>
        <v>-4.6383600865253081E-5</v>
      </c>
      <c r="AI834" s="75"/>
      <c r="AJ834" s="73"/>
      <c r="AK834" s="65"/>
    </row>
    <row r="835" spans="1:37" s="30" customFormat="1" ht="12" hidden="1" customHeight="1" x14ac:dyDescent="0.2">
      <c r="B835" s="120">
        <v>1895</v>
      </c>
      <c r="C835" s="120" t="s">
        <v>217</v>
      </c>
      <c r="D835" s="120" t="str">
        <f>_xll.BDP(C835,$D$11)</f>
        <v>BRL</v>
      </c>
      <c r="E835" s="120" t="s">
        <v>439</v>
      </c>
      <c r="F835" s="121">
        <f>_xll.BDP(C835,$F$11)</f>
        <v>66</v>
      </c>
      <c r="G835" s="121">
        <f>_xll.BDP(C835,$G$11)</f>
        <v>66</v>
      </c>
      <c r="H835" s="122">
        <f t="shared" si="353"/>
        <v>0</v>
      </c>
      <c r="I835" s="123">
        <f t="shared" si="354"/>
        <v>0</v>
      </c>
      <c r="J835" s="124">
        <v>62300</v>
      </c>
      <c r="K835" s="120" t="str">
        <f>CONCATENATE(D850,D835, " Curncy")</f>
        <v>EURBRL Curncy</v>
      </c>
      <c r="L835" s="120">
        <f>IF(D835 = D850,1,_xll.BDP(K835,$L$11))</f>
        <v>1</v>
      </c>
      <c r="M835" s="288">
        <f>IF(D835 = D850,1,_xll.BDP(K835,$M$11)*L835)</f>
        <v>4.7043999999999997</v>
      </c>
      <c r="N835" s="126">
        <f t="shared" si="355"/>
        <v>0</v>
      </c>
      <c r="O835" s="127">
        <f>N835 / AA849</f>
        <v>0</v>
      </c>
      <c r="P835" s="301">
        <f>N835 / AA850</f>
        <v>0</v>
      </c>
      <c r="Q835" s="128">
        <f t="shared" si="356"/>
        <v>874032.8203384066</v>
      </c>
      <c r="R835" s="129">
        <f>Q835 / AA849*100</f>
        <v>5.7777267032089412</v>
      </c>
      <c r="S835" s="312">
        <f>Q835 / AA850*100</f>
        <v>0.42562394252559443</v>
      </c>
      <c r="T835" s="129">
        <f t="shared" si="357"/>
        <v>0</v>
      </c>
      <c r="U835" s="312">
        <f t="shared" si="358"/>
        <v>5.7777267032089412</v>
      </c>
      <c r="V835" s="120">
        <f t="shared" si="359"/>
        <v>1</v>
      </c>
      <c r="W835" s="120">
        <v>0</v>
      </c>
      <c r="X835" s="120">
        <v>1</v>
      </c>
      <c r="Y835" s="127">
        <f t="shared" si="360"/>
        <v>0</v>
      </c>
      <c r="Z835" s="127">
        <f t="shared" si="361"/>
        <v>0</v>
      </c>
      <c r="AA835" s="3"/>
      <c r="AB835" s="130">
        <f>_xll.BDH(C835,$AB$11,$D$1,$D$1)</f>
        <v>51.63</v>
      </c>
      <c r="AC835" s="130">
        <f t="shared" si="362"/>
        <v>14.369999999999997</v>
      </c>
      <c r="AD835" s="177">
        <f t="shared" si="363"/>
        <v>27.832655432887847</v>
      </c>
      <c r="AE835" s="132">
        <v>62300</v>
      </c>
      <c r="AF835" s="133">
        <f>IF(D835 = D850,1,_xll.BDP(K835,$AF$11)*L835)</f>
        <v>4.7043999999999997</v>
      </c>
      <c r="AG835" s="134">
        <f>AC835*AE835*V835/AF835 / AI849</f>
        <v>1.2590558638773961E-2</v>
      </c>
      <c r="AH835" s="328">
        <f>AC835*AE835*V835/AF835 / AI850</f>
        <v>9.2793288292515748E-4</v>
      </c>
      <c r="AI835" s="75"/>
      <c r="AJ835" s="73"/>
      <c r="AK835" s="65"/>
    </row>
    <row r="836" spans="1:37" s="30" customFormat="1" ht="12" hidden="1" customHeight="1" x14ac:dyDescent="0.2">
      <c r="A836" s="120"/>
      <c r="B836" s="120">
        <v>3528</v>
      </c>
      <c r="C836" s="120" t="s">
        <v>1213</v>
      </c>
      <c r="D836" s="120" t="str">
        <f>_xll.BDP(C836,$D$11)</f>
        <v>GBp</v>
      </c>
      <c r="E836" s="120" t="s">
        <v>1328</v>
      </c>
      <c r="F836" s="121">
        <f>_xll.BDP(C836,$F$11)</f>
        <v>381.7</v>
      </c>
      <c r="G836" s="121">
        <f>_xll.BDP(C836,$G$11)</f>
        <v>383.8</v>
      </c>
      <c r="H836" s="122">
        <f t="shared" si="353"/>
        <v>2.1000000000000227</v>
      </c>
      <c r="I836" s="123">
        <f t="shared" si="354"/>
        <v>0.55017029080430246</v>
      </c>
      <c r="J836" s="124">
        <v>82468</v>
      </c>
      <c r="K836" s="120" t="str">
        <f>CONCATENATE(D850,D836, " Curncy")</f>
        <v>EURGBp Curncy</v>
      </c>
      <c r="L836" s="120">
        <f>IF(D836 = D850,1,_xll.BDP(K836,$L$11))</f>
        <v>1</v>
      </c>
      <c r="M836" s="288">
        <f>IF(D836 = D850,1,_xll.BDP(K836,$M$11)*L836)</f>
        <v>0.90110000000000001</v>
      </c>
      <c r="N836" s="126">
        <f t="shared" si="355"/>
        <v>1921.9043391410707</v>
      </c>
      <c r="O836" s="127">
        <f>N836 / AA849</f>
        <v>1.2704600745964181E-4</v>
      </c>
      <c r="P836" s="301">
        <f>N836 / AA850</f>
        <v>9.359013562735031E-6</v>
      </c>
      <c r="Q836" s="128">
        <f t="shared" si="356"/>
        <v>351250.89779158804</v>
      </c>
      <c r="R836" s="129">
        <f>Q836 / AA849*100</f>
        <v>2.3219170315719042</v>
      </c>
      <c r="S836" s="312">
        <f>Q836 / AA850*100</f>
        <v>0.17104711454179358</v>
      </c>
      <c r="T836" s="129">
        <f t="shared" si="357"/>
        <v>0</v>
      </c>
      <c r="U836" s="312">
        <f t="shared" si="358"/>
        <v>2.3219170315719042</v>
      </c>
      <c r="V836" s="120">
        <f t="shared" si="359"/>
        <v>0.01</v>
      </c>
      <c r="W836" s="120">
        <v>0</v>
      </c>
      <c r="X836" s="120">
        <v>1</v>
      </c>
      <c r="Y836" s="127">
        <f t="shared" si="360"/>
        <v>0</v>
      </c>
      <c r="Z836" s="127">
        <f t="shared" si="361"/>
        <v>1.2704600745964181E-4</v>
      </c>
      <c r="AA836" s="120"/>
      <c r="AB836" s="130">
        <f>_xll.BDH(C836,$AB$11,$D$1,$D$1)</f>
        <v>399.8</v>
      </c>
      <c r="AC836" s="130">
        <f t="shared" si="362"/>
        <v>-18.100000000000023</v>
      </c>
      <c r="AD836" s="177">
        <f t="shared" si="363"/>
        <v>-4.5272636318159138</v>
      </c>
      <c r="AE836" s="132">
        <v>82468</v>
      </c>
      <c r="AF836" s="133">
        <f>IF(D836 = D850,1,_xll.BDP(K836,$AF$11)*L836)</f>
        <v>0.89554</v>
      </c>
      <c r="AG836" s="134">
        <f>AC836*AE836*V836/AF836 / AI849</f>
        <v>-1.102766272401791E-3</v>
      </c>
      <c r="AH836" s="328">
        <f>AC836*AE836*V836/AF836 / AI850</f>
        <v>-8.1274637265981502E-5</v>
      </c>
      <c r="AI836" s="135"/>
      <c r="AJ836" s="73"/>
      <c r="AK836" s="65"/>
    </row>
    <row r="837" spans="1:37" s="30" customFormat="1" ht="12" hidden="1" customHeight="1" x14ac:dyDescent="0.2">
      <c r="A837" s="212"/>
      <c r="B837" s="212">
        <v>773</v>
      </c>
      <c r="C837" s="212" t="s">
        <v>153</v>
      </c>
      <c r="D837" s="212" t="str">
        <f>_xll.BDP(C837,$D$11)</f>
        <v>JPY</v>
      </c>
      <c r="E837" s="212" t="s">
        <v>380</v>
      </c>
      <c r="F837" s="214">
        <f>_xll.BDP(C837,$F$11)</f>
        <v>4381</v>
      </c>
      <c r="G837" s="214">
        <f>_xll.BDP(C837,$G$11)</f>
        <v>4364</v>
      </c>
      <c r="H837" s="215">
        <f>IF(OR(OR(G837="#N/A N/A",G837="#N/A Real Time"),OR(F837="#N/A N/A",F837="#N/A Real Time")),0,  G837 - F837)</f>
        <v>-17</v>
      </c>
      <c r="I837" s="216">
        <f>IF(OR(F837=0,F837="#N/A N/A"),0,H837 / F837*100)</f>
        <v>-0.38803926044282128</v>
      </c>
      <c r="J837" s="217">
        <v>9550</v>
      </c>
      <c r="K837" s="212" t="str">
        <f>CONCATENATE(D850,D837, " Curncy")</f>
        <v>EURJPY Curncy</v>
      </c>
      <c r="L837" s="212">
        <f>IF(D837 = D850,1,_xll.BDP(K837,$L$11))</f>
        <v>1</v>
      </c>
      <c r="M837" s="291">
        <f>IF(D837 = D850,1,_xll.BDP(K837,$M$11)*L837)</f>
        <v>128.88</v>
      </c>
      <c r="N837" s="218">
        <f>H837*J837*V837/M837</f>
        <v>-1259.6989447548108</v>
      </c>
      <c r="O837" s="219">
        <f>N837 / AA849</f>
        <v>-8.3271429421792582E-5</v>
      </c>
      <c r="P837" s="304">
        <f>N837 / AA850</f>
        <v>-6.1343008956378186E-6</v>
      </c>
      <c r="Q837" s="220">
        <f>IF(J837=0,0,G837*J837*V837/M837)</f>
        <v>323372.12911235256</v>
      </c>
      <c r="R837" s="221">
        <f>Q837 / AA849*100</f>
        <v>2.137626576451193</v>
      </c>
      <c r="S837" s="314">
        <f>Q837 / AA850*100</f>
        <v>0.15747111240331432</v>
      </c>
      <c r="T837" s="221">
        <f>IF(S837&lt;0,R837,0)</f>
        <v>0</v>
      </c>
      <c r="U837" s="314">
        <f>IF(S837&gt;0,R837,0)</f>
        <v>2.137626576451193</v>
      </c>
      <c r="V837" s="212">
        <f>IF(EXACT(D837,UPPER(D837)),1,0.01)/X837</f>
        <v>1</v>
      </c>
      <c r="W837" s="212">
        <v>0</v>
      </c>
      <c r="X837" s="212">
        <v>1</v>
      </c>
      <c r="Y837" s="219">
        <f>IF(AND(S837&lt;0,O837&gt;0),O837,0)</f>
        <v>0</v>
      </c>
      <c r="Z837" s="219">
        <f>IF(AND(S837&gt;0,O837&gt;0),O837,0)</f>
        <v>0</v>
      </c>
      <c r="AA837" s="222"/>
      <c r="AB837" s="223">
        <f>_xll.BDH(C837,$AB$11,$D$1,$D$1)</f>
        <v>4280</v>
      </c>
      <c r="AC837" s="223">
        <f>IF(OR(OR(F837="#N/A N/A",F837="#N/A Real Time"),OR(AB837="#N/A N/A",AB837="#N/A Real Time")),0,  F837 - AB837)</f>
        <v>101</v>
      </c>
      <c r="AD837" s="224">
        <f>IF(OR(AB837=0,AB837="#N/A N/A"),0,AC837 / AB837*100)</f>
        <v>2.3598130841121492</v>
      </c>
      <c r="AE837" s="225">
        <v>9550</v>
      </c>
      <c r="AF837" s="226">
        <f>IF(D837 = D850,1,_xll.BDP(K837,$AF$11)*L837)</f>
        <v>128.84</v>
      </c>
      <c r="AG837" s="227">
        <f>AC837*AE837*V837/AF837 / AI849</f>
        <v>4.9531155056402364E-4</v>
      </c>
      <c r="AH837" s="330">
        <f>AC837*AE837*V837/AF837 / AI850</f>
        <v>3.6504803976335771E-5</v>
      </c>
      <c r="AI837" s="228"/>
      <c r="AJ837" s="73"/>
      <c r="AK837" s="65"/>
    </row>
    <row r="838" spans="1:37" s="30" customFormat="1" ht="12" hidden="1" customHeight="1" x14ac:dyDescent="0.2">
      <c r="B838" s="120">
        <v>2330</v>
      </c>
      <c r="C838" s="120" t="s">
        <v>127</v>
      </c>
      <c r="D838" s="120" t="str">
        <f>_xll.BDP(C838,$D$11)</f>
        <v>CHF</v>
      </c>
      <c r="E838" s="120" t="s">
        <v>1532</v>
      </c>
      <c r="F838" s="121">
        <f>_xll.BDP(C838,$F$11)</f>
        <v>413.6</v>
      </c>
      <c r="G838" s="121">
        <f>_xll.BDP(C838,$G$11)</f>
        <v>400.2</v>
      </c>
      <c r="H838" s="122">
        <f t="shared" si="353"/>
        <v>-13.400000000000034</v>
      </c>
      <c r="I838" s="123">
        <f t="shared" si="354"/>
        <v>-3.2398452611218644</v>
      </c>
      <c r="J838" s="124">
        <v>-608</v>
      </c>
      <c r="K838" s="120" t="str">
        <f>CONCATENATE(D850,D838, " Curncy")</f>
        <v>EURCHF Curncy</v>
      </c>
      <c r="L838" s="120">
        <f>IF(D838 = D850,1,_xll.BDP(K838,$L$11))</f>
        <v>1</v>
      </c>
      <c r="M838" s="288">
        <f>IF(D838 = D850,1,_xll.BDP(K838,$M$11)*L838)</f>
        <v>1.1257600000000001</v>
      </c>
      <c r="N838" s="126">
        <f t="shared" si="355"/>
        <v>7237.0665150653958</v>
      </c>
      <c r="O838" s="127">
        <f>N838 / AA849</f>
        <v>4.7840071315403477E-4</v>
      </c>
      <c r="P838" s="301">
        <f>N838 / AA850</f>
        <v>3.5242026509593598E-5</v>
      </c>
      <c r="Q838" s="128">
        <f t="shared" si="356"/>
        <v>-216139.85218874359</v>
      </c>
      <c r="R838" s="129">
        <f>Q838 / AA849*100</f>
        <v>-1.4287758612257033</v>
      </c>
      <c r="S838" s="312">
        <f>Q838 / AA850*100</f>
        <v>-0.10525267917268152</v>
      </c>
      <c r="T838" s="129">
        <f t="shared" si="357"/>
        <v>-1.4287758612257033</v>
      </c>
      <c r="U838" s="312">
        <f t="shared" si="358"/>
        <v>0</v>
      </c>
      <c r="V838" s="120">
        <f t="shared" si="359"/>
        <v>1</v>
      </c>
      <c r="W838" s="120">
        <v>0</v>
      </c>
      <c r="X838" s="120">
        <v>1</v>
      </c>
      <c r="Y838" s="127">
        <f t="shared" si="360"/>
        <v>4.7840071315403477E-4</v>
      </c>
      <c r="Z838" s="127">
        <f t="shared" si="361"/>
        <v>0</v>
      </c>
      <c r="AA838" s="3"/>
      <c r="AB838" s="130">
        <f>_xll.BDH(C838,$AB$11,$D$1,$D$1)</f>
        <v>435.1</v>
      </c>
      <c r="AC838" s="130">
        <f t="shared" si="362"/>
        <v>-21.5</v>
      </c>
      <c r="AD838" s="177">
        <f t="shared" si="363"/>
        <v>-4.9413927832682143</v>
      </c>
      <c r="AE838" s="132">
        <v>-608</v>
      </c>
      <c r="AF838" s="133">
        <f>IF(D838 = D850,1,_xll.BDP(K838,$AF$11)*L838)</f>
        <v>1.1242399999999999</v>
      </c>
      <c r="AG838" s="134">
        <f>AC838*AE838*V838/AF838 / AI849</f>
        <v>7.6928529776587162E-4</v>
      </c>
      <c r="AH838" s="328">
        <f>AC838*AE838*V838/AF838 / AI850</f>
        <v>5.6696858704065889E-5</v>
      </c>
      <c r="AI838" s="75"/>
      <c r="AJ838" s="73"/>
      <c r="AK838" s="65"/>
    </row>
    <row r="839" spans="1:37" s="30" customFormat="1" ht="12" hidden="1" customHeight="1" x14ac:dyDescent="0.2">
      <c r="A839" s="212"/>
      <c r="B839" s="212">
        <v>6508</v>
      </c>
      <c r="C839" s="212" t="s">
        <v>78</v>
      </c>
      <c r="D839" s="212" t="str">
        <f>_xll.BDP(C839,$D$11)</f>
        <v>GBp</v>
      </c>
      <c r="E839" s="212" t="s">
        <v>484</v>
      </c>
      <c r="F839" s="214">
        <f>_xll.BDP(C839,$F$11)</f>
        <v>128.1</v>
      </c>
      <c r="G839" s="214">
        <f>_xll.BDP(C839,$G$11)</f>
        <v>126.3</v>
      </c>
      <c r="H839" s="215">
        <f>IF(OR(OR(G839="#N/A N/A",G839="#N/A Real Time"),OR(F839="#N/A N/A",F839="#N/A Real Time")),0,  G839 - F839)</f>
        <v>-1.7999999999999972</v>
      </c>
      <c r="I839" s="216">
        <f>IF(OR(F839=0,F839="#N/A N/A"),0,H839 / F839*100)</f>
        <v>-1.405152224824354</v>
      </c>
      <c r="J839" s="217">
        <v>-158335</v>
      </c>
      <c r="K839" s="212" t="str">
        <f>CONCATENATE(D850,D839, " Curncy")</f>
        <v>EURGBp Curncy</v>
      </c>
      <c r="L839" s="212">
        <f>IF(D839 = D850,1,_xll.BDP(K839,$L$11))</f>
        <v>1</v>
      </c>
      <c r="M839" s="291">
        <f>IF(D839 = D850,1,_xll.BDP(K839,$M$11)*L839)</f>
        <v>0.90110000000000001</v>
      </c>
      <c r="N839" s="218">
        <f>H839*J839*V839/M839</f>
        <v>3162.8343136166854</v>
      </c>
      <c r="O839" s="219">
        <f>N839 / AA849</f>
        <v>2.0907672854359577E-4</v>
      </c>
      <c r="P839" s="304">
        <f>N839 / AA850</f>
        <v>1.5401916024109427E-5</v>
      </c>
      <c r="Q839" s="220">
        <f>IF(J839=0,0,G839*J839*V839/M839)</f>
        <v>-221925.54100543782</v>
      </c>
      <c r="R839" s="221">
        <f>Q839 / AA849*100</f>
        <v>-1.4670217119475664</v>
      </c>
      <c r="S839" s="314">
        <f>Q839 / AA850*100</f>
        <v>-0.108070110769168</v>
      </c>
      <c r="T839" s="221">
        <f>IF(S839&lt;0,R839,0)</f>
        <v>-1.4670217119475664</v>
      </c>
      <c r="U839" s="314">
        <f>IF(S839&gt;0,R839,0)</f>
        <v>0</v>
      </c>
      <c r="V839" s="212">
        <f>IF(EXACT(D839,UPPER(D839)),1,0.01)/X839</f>
        <v>0.01</v>
      </c>
      <c r="W839" s="212">
        <v>0</v>
      </c>
      <c r="X839" s="212">
        <v>1</v>
      </c>
      <c r="Y839" s="219">
        <f>IF(AND(S839&lt;0,O839&gt;0),O839,0)</f>
        <v>2.0907672854359577E-4</v>
      </c>
      <c r="Z839" s="219">
        <f>IF(AND(S839&gt;0,O839&gt;0),O839,0)</f>
        <v>0</v>
      </c>
      <c r="AA839" s="222"/>
      <c r="AB839" s="223">
        <f>_xll.BDH(C839,$AB$11,$D$1,$D$1)</f>
        <v>116.8</v>
      </c>
      <c r="AC839" s="223">
        <f>IF(OR(OR(F839="#N/A N/A",F839="#N/A Real Time"),OR(AB839="#N/A N/A",AB839="#N/A Real Time")),0,  F839 - AB839)</f>
        <v>11.299999999999997</v>
      </c>
      <c r="AD839" s="224">
        <f>IF(OR(AB839=0,AB839="#N/A N/A"),0,AC839 / AB839*100)</f>
        <v>9.6746575342465739</v>
      </c>
      <c r="AE839" s="225">
        <v>-158335</v>
      </c>
      <c r="AF839" s="226">
        <f>IF(D839 = D850,1,_xll.BDP(K839,$AF$11)*L839)</f>
        <v>0.89554</v>
      </c>
      <c r="AG839" s="227">
        <f>AC839*AE839*V839/AF839 / AI849</f>
        <v>-1.3218275754240867E-3</v>
      </c>
      <c r="AH839" s="330">
        <f>AC839*AE839*V839/AF839 / AI850</f>
        <v>-9.7419606864456335E-5</v>
      </c>
      <c r="AI839" s="228"/>
      <c r="AJ839" s="73"/>
      <c r="AK839" s="65"/>
    </row>
    <row r="840" spans="1:37" s="30" customFormat="1" ht="12" hidden="1" customHeight="1" x14ac:dyDescent="0.2">
      <c r="B840" s="120">
        <v>6435</v>
      </c>
      <c r="C840" s="120" t="s">
        <v>192</v>
      </c>
      <c r="D840" s="120" t="str">
        <f>_xll.BDP(C840,$D$11)</f>
        <v>EUR</v>
      </c>
      <c r="E840" s="120" t="s">
        <v>305</v>
      </c>
      <c r="F840" s="121">
        <f>_xll.BDP(C840,$F$11)</f>
        <v>26.37</v>
      </c>
      <c r="G840" s="121">
        <f>_xll.BDP(C840,$G$11)</f>
        <v>26.53</v>
      </c>
      <c r="H840" s="122">
        <f t="shared" si="353"/>
        <v>0.16000000000000014</v>
      </c>
      <c r="I840" s="123">
        <f t="shared" si="354"/>
        <v>0.60675009480470277</v>
      </c>
      <c r="J840" s="124">
        <v>25393</v>
      </c>
      <c r="K840" s="120" t="str">
        <f>CONCATENATE(D850,D840, " Curncy")</f>
        <v>EUREUR Curncy</v>
      </c>
      <c r="L840" s="120">
        <f>IF(D840 = D850,1,_xll.BDP(K840,$L$11))</f>
        <v>1</v>
      </c>
      <c r="M840" s="288">
        <f>IF(D840 = D850,1,_xll.BDP(K840,$M$11)*L840)</f>
        <v>1</v>
      </c>
      <c r="N840" s="126">
        <f t="shared" si="355"/>
        <v>4062.8800000000037</v>
      </c>
      <c r="O840" s="127">
        <f>N840 / AA849</f>
        <v>2.6857355606903704E-4</v>
      </c>
      <c r="P840" s="301">
        <f>N840 / AA850</f>
        <v>1.9784829166241803E-5</v>
      </c>
      <c r="Q840" s="128">
        <f t="shared" si="356"/>
        <v>673676.29</v>
      </c>
      <c r="R840" s="129">
        <f>Q840 / AA849*100</f>
        <v>4.4532852765697166</v>
      </c>
      <c r="S840" s="312">
        <f>Q840 / AA850*100</f>
        <v>0.32805719861274663</v>
      </c>
      <c r="T840" s="129">
        <f t="shared" si="357"/>
        <v>0</v>
      </c>
      <c r="U840" s="312">
        <f t="shared" si="358"/>
        <v>4.4532852765697166</v>
      </c>
      <c r="V840" s="120">
        <f t="shared" si="359"/>
        <v>1</v>
      </c>
      <c r="W840" s="120">
        <v>0</v>
      </c>
      <c r="X840" s="120">
        <v>1</v>
      </c>
      <c r="Y840" s="127">
        <f t="shared" si="360"/>
        <v>0</v>
      </c>
      <c r="Z840" s="127">
        <f t="shared" si="361"/>
        <v>2.6857355606903704E-4</v>
      </c>
      <c r="AA840" s="3"/>
      <c r="AB840" s="130">
        <f>_xll.BDH(C840,$AB$11,$D$1,$D$1)</f>
        <v>25.9</v>
      </c>
      <c r="AC840" s="130">
        <f t="shared" si="362"/>
        <v>0.47000000000000242</v>
      </c>
      <c r="AD840" s="177">
        <f t="shared" si="363"/>
        <v>1.8146718146718241</v>
      </c>
      <c r="AE840" s="132">
        <v>25393</v>
      </c>
      <c r="AF840" s="133">
        <f>IF(D840 = D850,1,_xll.BDP(K840,$AF$11)*L840)</f>
        <v>1</v>
      </c>
      <c r="AG840" s="134">
        <f>AC840*AE840*V840/AF840 / AI849</f>
        <v>7.8961664958999067E-4</v>
      </c>
      <c r="AH840" s="328">
        <f>AC840*AE840*V840/AF840 / AI850</f>
        <v>5.8195293400507416E-5</v>
      </c>
      <c r="AI840" s="75"/>
      <c r="AJ840" s="73"/>
      <c r="AK840" s="65"/>
    </row>
    <row r="841" spans="1:37" s="30" customFormat="1" ht="12" hidden="1" customHeight="1" x14ac:dyDescent="0.2">
      <c r="A841" s="212"/>
      <c r="B841" s="212">
        <v>23913</v>
      </c>
      <c r="C841" s="212" t="s">
        <v>1585</v>
      </c>
      <c r="D841" s="212" t="str">
        <f>_xll.BDP(C841,$D$11)</f>
        <v>USD</v>
      </c>
      <c r="E841" s="212" t="s">
        <v>1586</v>
      </c>
      <c r="F841" s="214">
        <f>_xll.BDP(C841,$F$11)</f>
        <v>55.39</v>
      </c>
      <c r="G841" s="214">
        <f>_xll.BDP(C841,$G$11)</f>
        <v>55.39</v>
      </c>
      <c r="H841" s="215">
        <f>IF(OR(OR(G841="#N/A N/A",G841="#N/A Real Time"),OR(F841="#N/A N/A",F841="#N/A Real Time")),0,  G841 - F841)</f>
        <v>0</v>
      </c>
      <c r="I841" s="216">
        <f>IF(OR(F841=0,F841="#N/A N/A"),0,H841 / F841*100)</f>
        <v>0</v>
      </c>
      <c r="J841" s="217">
        <v>-1892</v>
      </c>
      <c r="K841" s="212" t="str">
        <f>CONCATENATE(D850,D841, " Curncy")</f>
        <v>EURUSD Curncy</v>
      </c>
      <c r="L841" s="212">
        <f>IF(D841 = D850,1,_xll.BDP(K841,$L$11))</f>
        <v>1</v>
      </c>
      <c r="M841" s="291">
        <f>IF(D841 = D850,1,_xll.BDP(K841,$M$11)*L841)</f>
        <v>1.1605000000000001</v>
      </c>
      <c r="N841" s="218">
        <f>H841*J841*V841/M841</f>
        <v>0</v>
      </c>
      <c r="O841" s="219">
        <f>N841 / AA849</f>
        <v>0</v>
      </c>
      <c r="P841" s="304">
        <f>N841 / AA850</f>
        <v>0</v>
      </c>
      <c r="Q841" s="220">
        <f>IF(J841=0,0,G841*J841*V841/M841)</f>
        <v>-90304.075829383888</v>
      </c>
      <c r="R841" s="221">
        <f>Q841 / AA849*100</f>
        <v>-0.59694814449419098</v>
      </c>
      <c r="S841" s="314">
        <f>Q841 / AA850*100</f>
        <v>-4.3974981129142485E-2</v>
      </c>
      <c r="T841" s="221">
        <f>IF(S841&lt;0,R841,0)</f>
        <v>-0.59694814449419098</v>
      </c>
      <c r="U841" s="314">
        <f>IF(S841&gt;0,R841,0)</f>
        <v>0</v>
      </c>
      <c r="V841" s="212">
        <f>IF(EXACT(D841,UPPER(D841)),1,0.01)/X841</f>
        <v>1</v>
      </c>
      <c r="W841" s="212">
        <v>0</v>
      </c>
      <c r="X841" s="212">
        <v>1</v>
      </c>
      <c r="Y841" s="219">
        <f>IF(AND(S841&lt;0,O841&gt;0),O841,0)</f>
        <v>0</v>
      </c>
      <c r="Z841" s="219">
        <f>IF(AND(S841&gt;0,O841&gt;0),O841,0)</f>
        <v>0</v>
      </c>
      <c r="AA841" s="222"/>
      <c r="AB841" s="223">
        <f>_xll.BDH(C841,$AB$11,$D$1,$D$1)</f>
        <v>56.5</v>
      </c>
      <c r="AC841" s="223">
        <f>IF(OR(OR(F841="#N/A N/A",F841="#N/A Real Time"),OR(AB841="#N/A N/A",AB841="#N/A Real Time")),0,  F841 - AB841)</f>
        <v>-1.1099999999999994</v>
      </c>
      <c r="AD841" s="224">
        <f>IF(OR(AB841=0,AB841="#N/A N/A"),0,AC841 / AB841*100)</f>
        <v>-1.9646017699115035</v>
      </c>
      <c r="AE841" s="225">
        <v>-1892</v>
      </c>
      <c r="AF841" s="226">
        <f>IF(D841 = D850,1,_xll.BDP(K841,$AF$11)*L841)</f>
        <v>1.1601999999999999</v>
      </c>
      <c r="AG841" s="227">
        <f>AC841*AE841*V841/AF841 / AI849</f>
        <v>1.1976107240570252E-4</v>
      </c>
      <c r="AH841" s="330">
        <f>AC841*AE841*V841/AF841 / AI850</f>
        <v>8.8264738974643034E-6</v>
      </c>
      <c r="AI841" s="228"/>
      <c r="AJ841" s="73"/>
      <c r="AK841" s="65"/>
    </row>
    <row r="842" spans="1:37" s="30" customFormat="1" ht="12" hidden="1" customHeight="1" x14ac:dyDescent="0.2">
      <c r="A842" s="212"/>
      <c r="B842" s="212">
        <v>28419</v>
      </c>
      <c r="C842" s="212" t="s">
        <v>1587</v>
      </c>
      <c r="D842" s="212" t="str">
        <f>_xll.BDP(C842,$D$11)</f>
        <v>USD</v>
      </c>
      <c r="E842" s="212" t="s">
        <v>1588</v>
      </c>
      <c r="F842" s="214">
        <f>_xll.BDP(C842,$F$11)</f>
        <v>48.65</v>
      </c>
      <c r="G842" s="214">
        <f>_xll.BDP(C842,$G$11)</f>
        <v>48.65</v>
      </c>
      <c r="H842" s="215">
        <f>IF(OR(OR(G842="#N/A N/A",G842="#N/A Real Time"),OR(F842="#N/A N/A",F842="#N/A Real Time")),0,  G842 - F842)</f>
        <v>0</v>
      </c>
      <c r="I842" s="216">
        <f>IF(OR(F842=0,F842="#N/A N/A"),0,H842 / F842*100)</f>
        <v>0</v>
      </c>
      <c r="J842" s="217">
        <v>-5718</v>
      </c>
      <c r="K842" s="212" t="str">
        <f>CONCATENATE(D850,D842, " Curncy")</f>
        <v>EURUSD Curncy</v>
      </c>
      <c r="L842" s="212">
        <f>IF(D842 = D850,1,_xll.BDP(K842,$L$11))</f>
        <v>1</v>
      </c>
      <c r="M842" s="291">
        <f>IF(D842 = D850,1,_xll.BDP(K842,$M$11)*L842)</f>
        <v>1.1605000000000001</v>
      </c>
      <c r="N842" s="218">
        <f>H842*J842*V842/M842</f>
        <v>0</v>
      </c>
      <c r="O842" s="219">
        <f>N842 / AA849</f>
        <v>0</v>
      </c>
      <c r="P842" s="304">
        <f>N842 / AA850</f>
        <v>0</v>
      </c>
      <c r="Q842" s="220">
        <f>IF(J842=0,0,G842*J842*V842/M842)</f>
        <v>-239707.62602326582</v>
      </c>
      <c r="R842" s="221">
        <f>Q842 / AA849*100</f>
        <v>-1.5845688166506344</v>
      </c>
      <c r="S842" s="314">
        <f>Q842 / AA850*100</f>
        <v>-0.11672937499300219</v>
      </c>
      <c r="T842" s="221">
        <f>IF(S842&lt;0,R842,0)</f>
        <v>-1.5845688166506344</v>
      </c>
      <c r="U842" s="314">
        <f>IF(S842&gt;0,R842,0)</f>
        <v>0</v>
      </c>
      <c r="V842" s="212">
        <f>IF(EXACT(D842,UPPER(D842)),1,0.01)/X842</f>
        <v>1</v>
      </c>
      <c r="W842" s="212">
        <v>0</v>
      </c>
      <c r="X842" s="212">
        <v>1</v>
      </c>
      <c r="Y842" s="219">
        <f>IF(AND(S842&lt;0,O842&gt;0),O842,0)</f>
        <v>0</v>
      </c>
      <c r="Z842" s="219">
        <f>IF(AND(S842&gt;0,O842&gt;0),O842,0)</f>
        <v>0</v>
      </c>
      <c r="AA842" s="222"/>
      <c r="AB842" s="223">
        <f>_xll.BDH(C842,$AB$11,$D$1,$D$1)</f>
        <v>48.25</v>
      </c>
      <c r="AC842" s="223">
        <f>IF(OR(OR(F842="#N/A N/A",F842="#N/A Real Time"),OR(AB842="#N/A N/A",AB842="#N/A Real Time")),0,  F842 - AB842)</f>
        <v>0.39999999999999858</v>
      </c>
      <c r="AD842" s="224">
        <f>IF(OR(AB842=0,AB842="#N/A N/A"),0,AC842 / AB842*100)</f>
        <v>0.82901554404144784</v>
      </c>
      <c r="AE842" s="225">
        <v>-5718</v>
      </c>
      <c r="AF842" s="226">
        <f>IF(D842 = D850,1,_xll.BDP(K842,$AF$11)*L842)</f>
        <v>1.1601999999999999</v>
      </c>
      <c r="AG842" s="227">
        <f>AC842*AE842*V842/AF842 / AI849</f>
        <v>-1.3042946346224121E-4</v>
      </c>
      <c r="AH842" s="330">
        <f>AC842*AE842*V842/AF842 / AI850</f>
        <v>-9.6127416996553986E-6</v>
      </c>
      <c r="AI842" s="228"/>
      <c r="AJ842" s="73"/>
      <c r="AK842" s="65"/>
    </row>
    <row r="843" spans="1:37" s="30" customFormat="1" ht="12" hidden="1" customHeight="1" x14ac:dyDescent="0.2">
      <c r="B843" s="120">
        <v>24750</v>
      </c>
      <c r="C843" s="120" t="s">
        <v>36</v>
      </c>
      <c r="D843" s="120" t="str">
        <f>_xll.BDP(C843,$D$11)</f>
        <v>USD</v>
      </c>
      <c r="E843" s="120" t="s">
        <v>303</v>
      </c>
      <c r="F843" s="121">
        <f>_xll.BDP(C843,$F$11)</f>
        <v>350</v>
      </c>
      <c r="G843" s="121">
        <f>_xll.BDP(C843,$G$11)</f>
        <v>350</v>
      </c>
      <c r="H843" s="122">
        <f t="shared" si="353"/>
        <v>0</v>
      </c>
      <c r="I843" s="123">
        <f t="shared" si="354"/>
        <v>0</v>
      </c>
      <c r="J843" s="124">
        <v>-1043</v>
      </c>
      <c r="K843" s="120" t="str">
        <f>CONCATENATE(D850,D843, " Curncy")</f>
        <v>EURUSD Curncy</v>
      </c>
      <c r="L843" s="120">
        <f>IF(D843 = D850,1,_xll.BDP(K843,$L$11))</f>
        <v>1</v>
      </c>
      <c r="M843" s="288">
        <f>IF(D843 = D850,1,_xll.BDP(K843,$M$11)*L843)</f>
        <v>1.1605000000000001</v>
      </c>
      <c r="N843" s="126">
        <f t="shared" si="355"/>
        <v>0</v>
      </c>
      <c r="O843" s="127">
        <f>N843 / AA849</f>
        <v>0</v>
      </c>
      <c r="P843" s="301">
        <f>N843 / AA850</f>
        <v>0</v>
      </c>
      <c r="Q843" s="128">
        <f t="shared" si="356"/>
        <v>-314562.68849633774</v>
      </c>
      <c r="R843" s="129">
        <f>Q843 / AA849*100</f>
        <v>-2.0793924471335141</v>
      </c>
      <c r="S843" s="312">
        <f>Q843 / AA850*100</f>
        <v>-0.15318121760853809</v>
      </c>
      <c r="T843" s="129">
        <f t="shared" si="357"/>
        <v>-2.0793924471335141</v>
      </c>
      <c r="U843" s="312">
        <f t="shared" si="358"/>
        <v>0</v>
      </c>
      <c r="V843" s="120">
        <f t="shared" si="359"/>
        <v>1</v>
      </c>
      <c r="W843" s="120">
        <v>0</v>
      </c>
      <c r="X843" s="120">
        <v>1</v>
      </c>
      <c r="Y843" s="127">
        <f t="shared" si="360"/>
        <v>0</v>
      </c>
      <c r="Z843" s="127">
        <f t="shared" si="361"/>
        <v>0</v>
      </c>
      <c r="AA843" s="3"/>
      <c r="AB843" s="130">
        <f>_xll.BDH(C843,$AB$11,$D$1,$D$1)</f>
        <v>356.03</v>
      </c>
      <c r="AC843" s="130">
        <f t="shared" si="362"/>
        <v>-6.0299999999999727</v>
      </c>
      <c r="AD843" s="177">
        <f t="shared" si="363"/>
        <v>-1.6936774990871479</v>
      </c>
      <c r="AE843" s="132">
        <v>-1043</v>
      </c>
      <c r="AF843" s="133">
        <f>IF(D843 = D850,1,_xll.BDP(K843,$AF$11)*L843)</f>
        <v>1.1601999999999999</v>
      </c>
      <c r="AG843" s="134">
        <f>AC843*AE843*V843/AF843 / AI849</f>
        <v>3.5865194135118838E-4</v>
      </c>
      <c r="AH843" s="328">
        <f>AC843*AE843*V843/AF843 / AI850</f>
        <v>2.6432896224302922E-5</v>
      </c>
      <c r="AI843" s="75"/>
      <c r="AJ843" s="73"/>
      <c r="AK843" s="65"/>
    </row>
    <row r="844" spans="1:37" s="30" customFormat="1" ht="12" hidden="1" customHeight="1" x14ac:dyDescent="0.2">
      <c r="B844" s="120">
        <v>2974</v>
      </c>
      <c r="C844" s="120" t="s">
        <v>31</v>
      </c>
      <c r="D844" s="120" t="str">
        <f>_xll.BDP(C844,$D$11)</f>
        <v>USD</v>
      </c>
      <c r="E844" s="120" t="s">
        <v>301</v>
      </c>
      <c r="F844" s="121">
        <f>_xll.BDP(C844,$F$11)</f>
        <v>155.87</v>
      </c>
      <c r="G844" s="121">
        <f>_xll.BDP(C844,$G$11)</f>
        <v>155.87</v>
      </c>
      <c r="H844" s="122">
        <f t="shared" si="353"/>
        <v>0</v>
      </c>
      <c r="I844" s="123">
        <f t="shared" si="354"/>
        <v>0</v>
      </c>
      <c r="J844" s="124">
        <v>-6172</v>
      </c>
      <c r="K844" s="120" t="str">
        <f>CONCATENATE(D850,D844, " Curncy")</f>
        <v>EURUSD Curncy</v>
      </c>
      <c r="L844" s="120">
        <f>IF(D844 = D850,1,_xll.BDP(K844,$L$11))</f>
        <v>1</v>
      </c>
      <c r="M844" s="288">
        <f>IF(D844 = D850,1,_xll.BDP(K844,$M$11)*L844)</f>
        <v>1.1605000000000001</v>
      </c>
      <c r="N844" s="126">
        <f t="shared" si="355"/>
        <v>0</v>
      </c>
      <c r="O844" s="127">
        <f>N844 / AA849</f>
        <v>0</v>
      </c>
      <c r="P844" s="301">
        <f>N844 / AA850</f>
        <v>0</v>
      </c>
      <c r="Q844" s="128">
        <f t="shared" si="356"/>
        <v>-828978.57819905214</v>
      </c>
      <c r="R844" s="129">
        <f>Q844 / AA849*100</f>
        <v>-5.4798991024094619</v>
      </c>
      <c r="S844" s="312">
        <f>Q844 / AA850*100</f>
        <v>-0.40368407514231908</v>
      </c>
      <c r="T844" s="129">
        <f t="shared" si="357"/>
        <v>-5.4798991024094619</v>
      </c>
      <c r="U844" s="312">
        <f t="shared" si="358"/>
        <v>0</v>
      </c>
      <c r="V844" s="120">
        <f t="shared" si="359"/>
        <v>1</v>
      </c>
      <c r="W844" s="120">
        <v>0</v>
      </c>
      <c r="X844" s="120">
        <v>1</v>
      </c>
      <c r="Y844" s="127">
        <f t="shared" si="360"/>
        <v>0</v>
      </c>
      <c r="Z844" s="127">
        <f t="shared" si="361"/>
        <v>0</v>
      </c>
      <c r="AA844" s="3"/>
      <c r="AB844" s="130">
        <f>_xll.BDH(C844,$AB$11,$D$1,$D$1)</f>
        <v>148.18</v>
      </c>
      <c r="AC844" s="130">
        <f t="shared" si="362"/>
        <v>7.6899999999999977</v>
      </c>
      <c r="AD844" s="177">
        <f t="shared" si="363"/>
        <v>5.1896342286408403</v>
      </c>
      <c r="AE844" s="132">
        <v>-6172</v>
      </c>
      <c r="AF844" s="133">
        <f>IF(D844 = D850,1,_xll.BDP(K844,$AF$11)*L844)</f>
        <v>1.1601999999999999</v>
      </c>
      <c r="AG844" s="134">
        <f>AC844*AE844*V844/AF844 / AI849</f>
        <v>-2.7065984115425259E-3</v>
      </c>
      <c r="AH844" s="328">
        <f>AC844*AE844*V844/AF844 / AI850</f>
        <v>-1.9947817559172861E-4</v>
      </c>
      <c r="AI844" s="75"/>
      <c r="AJ844" s="73"/>
      <c r="AK844" s="65"/>
    </row>
    <row r="845" spans="1:37" s="30" customFormat="1" ht="12" hidden="1" customHeight="1" x14ac:dyDescent="0.2">
      <c r="B845" s="120">
        <v>25072</v>
      </c>
      <c r="C845" s="120" t="s">
        <v>30</v>
      </c>
      <c r="D845" s="120" t="str">
        <f>_xll.BDP(C845,$D$11)</f>
        <v>USD</v>
      </c>
      <c r="E845" s="120" t="s">
        <v>300</v>
      </c>
      <c r="F845" s="121">
        <f>_xll.BDP(C845,$F$11)</f>
        <v>62.82</v>
      </c>
      <c r="G845" s="121">
        <f>_xll.BDP(C845,$G$11)</f>
        <v>62.82</v>
      </c>
      <c r="H845" s="122">
        <f t="shared" si="353"/>
        <v>0</v>
      </c>
      <c r="I845" s="123">
        <f t="shared" si="354"/>
        <v>0</v>
      </c>
      <c r="J845" s="124">
        <v>7906</v>
      </c>
      <c r="K845" s="120" t="str">
        <f>CONCATENATE(D850,D845, " Curncy")</f>
        <v>EURUSD Curncy</v>
      </c>
      <c r="L845" s="120">
        <f>IF(D845 = D850,1,_xll.BDP(K845,$L$11))</f>
        <v>1</v>
      </c>
      <c r="M845" s="288">
        <f>IF(D845 = D850,1,_xll.BDP(K845,$M$11)*L845)</f>
        <v>1.1605000000000001</v>
      </c>
      <c r="N845" s="126">
        <f t="shared" si="355"/>
        <v>0</v>
      </c>
      <c r="O845" s="127">
        <f>N845 / AA849</f>
        <v>0</v>
      </c>
      <c r="P845" s="301">
        <f>N845 / AA850</f>
        <v>0</v>
      </c>
      <c r="Q845" s="128">
        <f t="shared" si="356"/>
        <v>427966.32485997409</v>
      </c>
      <c r="R845" s="129">
        <f>Q845 / AA849*100</f>
        <v>2.8290384590595803</v>
      </c>
      <c r="S845" s="312">
        <f>Q845 / AA850*100</f>
        <v>0.20840489077351343</v>
      </c>
      <c r="T845" s="129">
        <f t="shared" si="357"/>
        <v>0</v>
      </c>
      <c r="U845" s="312">
        <f t="shared" si="358"/>
        <v>2.8290384590595803</v>
      </c>
      <c r="V845" s="120">
        <f t="shared" si="359"/>
        <v>1</v>
      </c>
      <c r="W845" s="120">
        <v>0</v>
      </c>
      <c r="X845" s="120">
        <v>1</v>
      </c>
      <c r="Y845" s="127">
        <f t="shared" si="360"/>
        <v>0</v>
      </c>
      <c r="Z845" s="127">
        <f t="shared" si="361"/>
        <v>0</v>
      </c>
      <c r="AA845" s="3"/>
      <c r="AB845" s="130">
        <f>_xll.BDH(C845,$AB$11,$D$1,$D$1)</f>
        <v>62.52</v>
      </c>
      <c r="AC845" s="130">
        <f t="shared" si="362"/>
        <v>0.29999999999999716</v>
      </c>
      <c r="AD845" s="177">
        <f t="shared" si="363"/>
        <v>0.47984644913627184</v>
      </c>
      <c r="AE845" s="132">
        <v>7906</v>
      </c>
      <c r="AF845" s="133">
        <f>IF(D845 = D850,1,_xll.BDP(K845,$AF$11)*L845)</f>
        <v>1.1601999999999999</v>
      </c>
      <c r="AG845" s="134">
        <f>AC845*AE845*V845/AF845 / AI849</f>
        <v>1.3525384812860345E-4</v>
      </c>
      <c r="AH845" s="328">
        <f>AC845*AE845*V845/AF845 / AI850</f>
        <v>9.9683021874967377E-6</v>
      </c>
      <c r="AI845" s="75"/>
      <c r="AJ845" s="73"/>
      <c r="AK845" s="65"/>
    </row>
    <row r="846" spans="1:37" s="30" customFormat="1" ht="12" hidden="1" customHeight="1" x14ac:dyDescent="0.2">
      <c r="B846" s="120">
        <v>2280</v>
      </c>
      <c r="C846" s="120" t="s">
        <v>262</v>
      </c>
      <c r="D846" s="120" t="str">
        <f>_xll.BDP(C846,$D$11)</f>
        <v>USD</v>
      </c>
      <c r="E846" s="120" t="s">
        <v>299</v>
      </c>
      <c r="F846" s="121">
        <f>_xll.BDP(C846,$F$11)</f>
        <v>95.86</v>
      </c>
      <c r="G846" s="121">
        <f>_xll.BDP(C846,$G$11)</f>
        <v>95.86</v>
      </c>
      <c r="H846" s="122">
        <f t="shared" si="353"/>
        <v>0</v>
      </c>
      <c r="I846" s="123">
        <f t="shared" si="354"/>
        <v>0</v>
      </c>
      <c r="J846" s="124">
        <v>-6130</v>
      </c>
      <c r="K846" s="120" t="str">
        <f>CONCATENATE(D850,D846, " Curncy")</f>
        <v>EURUSD Curncy</v>
      </c>
      <c r="L846" s="120">
        <f>IF(D846 = D850,1,_xll.BDP(K846,$L$11))</f>
        <v>1</v>
      </c>
      <c r="M846" s="288">
        <f>IF(D846 = D850,1,_xll.BDP(K846,$M$11)*L846)</f>
        <v>1.1605000000000001</v>
      </c>
      <c r="N846" s="126">
        <f t="shared" si="355"/>
        <v>0</v>
      </c>
      <c r="O846" s="127">
        <f>N846 / AA849</f>
        <v>0</v>
      </c>
      <c r="P846" s="301">
        <f>N846 / AA850</f>
        <v>0</v>
      </c>
      <c r="Q846" s="128">
        <f t="shared" si="356"/>
        <v>-506352.26195605344</v>
      </c>
      <c r="R846" s="129">
        <f>Q846 / AA849*100</f>
        <v>-3.3472026645418458</v>
      </c>
      <c r="S846" s="312">
        <f>Q846 / AA850*100</f>
        <v>-0.24657614797238969</v>
      </c>
      <c r="T846" s="129">
        <f t="shared" si="357"/>
        <v>-3.3472026645418458</v>
      </c>
      <c r="U846" s="312">
        <f t="shared" si="358"/>
        <v>0</v>
      </c>
      <c r="V846" s="120">
        <f t="shared" si="359"/>
        <v>1</v>
      </c>
      <c r="W846" s="120">
        <v>0</v>
      </c>
      <c r="X846" s="120">
        <v>1</v>
      </c>
      <c r="Y846" s="127">
        <f t="shared" si="360"/>
        <v>0</v>
      </c>
      <c r="Z846" s="127">
        <f t="shared" si="361"/>
        <v>0</v>
      </c>
      <c r="AA846" s="3"/>
      <c r="AB846" s="130">
        <f>_xll.BDH(C846,$AB$11,$D$1,$D$1)</f>
        <v>89.64</v>
      </c>
      <c r="AC846" s="130">
        <f t="shared" si="362"/>
        <v>6.2199999999999989</v>
      </c>
      <c r="AD846" s="177">
        <f t="shared" si="363"/>
        <v>6.9388665774207938</v>
      </c>
      <c r="AE846" s="132">
        <v>-6130</v>
      </c>
      <c r="AF846" s="133">
        <f>IF(D846 = D850,1,_xll.BDP(K846,$AF$11)*L846)</f>
        <v>1.1601999999999999</v>
      </c>
      <c r="AG846" s="134">
        <f>AC846*AE846*V846/AF846 / AI849</f>
        <v>-2.1743148131192838E-3</v>
      </c>
      <c r="AH846" s="328">
        <f>AC846*AE846*V846/AF846 / AI850</f>
        <v>-1.602485061076784E-4</v>
      </c>
      <c r="AI846" s="75"/>
      <c r="AJ846" s="73"/>
      <c r="AK846" s="65"/>
    </row>
    <row r="847" spans="1:37" s="30" customFormat="1" ht="12" hidden="1" customHeight="1" x14ac:dyDescent="0.2">
      <c r="B847" s="120">
        <v>22516</v>
      </c>
      <c r="C847" s="120" t="s">
        <v>29</v>
      </c>
      <c r="D847" s="120" t="str">
        <f>_xll.BDP(C847,$D$11)</f>
        <v>USD</v>
      </c>
      <c r="E847" s="120" t="s">
        <v>298</v>
      </c>
      <c r="F847" s="121">
        <f>_xll.BDP(C847,$F$11)</f>
        <v>2.42</v>
      </c>
      <c r="G847" s="121">
        <f>_xll.BDP(C847,$G$11)</f>
        <v>2.42</v>
      </c>
      <c r="H847" s="122">
        <f t="shared" si="353"/>
        <v>0</v>
      </c>
      <c r="I847" s="123">
        <f t="shared" si="354"/>
        <v>0</v>
      </c>
      <c r="J847" s="124">
        <v>-375196</v>
      </c>
      <c r="K847" s="120" t="str">
        <f>CONCATENATE(D850,D847, " Curncy")</f>
        <v>EURUSD Curncy</v>
      </c>
      <c r="L847" s="120">
        <f>IF(D847 = D850,1,_xll.BDP(K847,$L$11))</f>
        <v>1</v>
      </c>
      <c r="M847" s="288">
        <f>IF(D847 = D850,1,_xll.BDP(K847,$M$11)*L847)</f>
        <v>1.1605000000000001</v>
      </c>
      <c r="N847" s="126">
        <f t="shared" si="355"/>
        <v>0</v>
      </c>
      <c r="O847" s="127">
        <f>N847 / AA849</f>
        <v>0</v>
      </c>
      <c r="P847" s="301">
        <f>N847 / AA850</f>
        <v>0</v>
      </c>
      <c r="Q847" s="128">
        <f t="shared" si="356"/>
        <v>-782399.24170616106</v>
      </c>
      <c r="R847" s="129">
        <f>Q847 / AA849*100</f>
        <v>-5.1719899827398681</v>
      </c>
      <c r="S847" s="312">
        <f>Q847 / AA850*100</f>
        <v>-0.38100153922718644</v>
      </c>
      <c r="T847" s="129">
        <f t="shared" si="357"/>
        <v>-5.1719899827398681</v>
      </c>
      <c r="U847" s="312">
        <f t="shared" si="358"/>
        <v>0</v>
      </c>
      <c r="V847" s="120">
        <f t="shared" si="359"/>
        <v>1</v>
      </c>
      <c r="W847" s="120">
        <v>0</v>
      </c>
      <c r="X847" s="120">
        <v>1</v>
      </c>
      <c r="Y847" s="127">
        <f t="shared" si="360"/>
        <v>0</v>
      </c>
      <c r="Z847" s="127">
        <f t="shared" si="361"/>
        <v>0</v>
      </c>
      <c r="AA847" s="3"/>
      <c r="AB847" s="130">
        <f>_xll.BDH(C847,$AB$11,$D$1,$D$1)</f>
        <v>2.81</v>
      </c>
      <c r="AC847" s="130">
        <f t="shared" si="362"/>
        <v>-0.39000000000000012</v>
      </c>
      <c r="AD847" s="177">
        <f t="shared" si="363"/>
        <v>-13.879003558718866</v>
      </c>
      <c r="AE847" s="132">
        <v>-375196</v>
      </c>
      <c r="AF847" s="133">
        <f>IF(D847 = D850,1,_xll.BDP(K847,$AF$11)*L847)</f>
        <v>1.1601999999999999</v>
      </c>
      <c r="AG847" s="134">
        <f>AC847*AE847*V847/AF847 / AI849</f>
        <v>8.3443857378191245E-3</v>
      </c>
      <c r="AH847" s="328">
        <f>AC847*AE847*V847/AF847 / AI850</f>
        <v>6.1498700225171791E-4</v>
      </c>
      <c r="AI847" s="75"/>
      <c r="AJ847" s="73"/>
      <c r="AK847" s="65"/>
    </row>
    <row r="848" spans="1:37" s="30" customFormat="1" ht="12" hidden="1" customHeight="1" x14ac:dyDescent="0.2">
      <c r="B848" s="120">
        <v>26284</v>
      </c>
      <c r="C848" s="120" t="s">
        <v>28</v>
      </c>
      <c r="D848" s="120" t="str">
        <f>_xll.BDP(C848,$D$11)</f>
        <v>USD</v>
      </c>
      <c r="E848" s="120" t="s">
        <v>295</v>
      </c>
      <c r="F848" s="121">
        <f>_xll.BDP(C848,$F$11)</f>
        <v>106.5</v>
      </c>
      <c r="G848" s="121">
        <f>_xll.BDP(C848,$G$11)</f>
        <v>106.5</v>
      </c>
      <c r="H848" s="122">
        <f t="shared" si="353"/>
        <v>0</v>
      </c>
      <c r="I848" s="123">
        <f t="shared" si="354"/>
        <v>0</v>
      </c>
      <c r="J848" s="124">
        <v>-813</v>
      </c>
      <c r="K848" s="120" t="str">
        <f>CONCATENATE(D850,D848, " Curncy")</f>
        <v>EURUSD Curncy</v>
      </c>
      <c r="L848" s="120">
        <f>IF(D848 = D850,1,_xll.BDP(K848,$L$11))</f>
        <v>1</v>
      </c>
      <c r="M848" s="288">
        <f>IF(D848 = D850,1,_xll.BDP(K848,$M$11)*L848)</f>
        <v>1.1605000000000001</v>
      </c>
      <c r="N848" s="126">
        <f t="shared" si="355"/>
        <v>0</v>
      </c>
      <c r="O848" s="127">
        <f>N848 / AA849</f>
        <v>0</v>
      </c>
      <c r="P848" s="301">
        <f>N848 / AA850</f>
        <v>0</v>
      </c>
      <c r="Q848" s="128">
        <f t="shared" si="356"/>
        <v>-74609.651012494607</v>
      </c>
      <c r="R848" s="129">
        <f>Q848 / AA849*100</f>
        <v>-0.49320135690681216</v>
      </c>
      <c r="S848" s="312">
        <f>Q848 / AA850*100</f>
        <v>-3.633233566915893E-2</v>
      </c>
      <c r="T848" s="129">
        <f t="shared" si="357"/>
        <v>-0.49320135690681216</v>
      </c>
      <c r="U848" s="312">
        <f t="shared" si="358"/>
        <v>0</v>
      </c>
      <c r="V848" s="120">
        <f t="shared" si="359"/>
        <v>1</v>
      </c>
      <c r="W848" s="120">
        <v>0</v>
      </c>
      <c r="X848" s="120">
        <v>1</v>
      </c>
      <c r="Y848" s="127">
        <f t="shared" si="360"/>
        <v>0</v>
      </c>
      <c r="Z848" s="127">
        <f t="shared" si="361"/>
        <v>0</v>
      </c>
      <c r="AA848" s="3"/>
      <c r="AB848" s="130">
        <f>_xll.BDH(C848,$AB$11,$D$1,$D$1)</f>
        <v>102.97</v>
      </c>
      <c r="AC848" s="130">
        <f t="shared" si="362"/>
        <v>3.5300000000000011</v>
      </c>
      <c r="AD848" s="177">
        <f t="shared" si="363"/>
        <v>3.4281829659124026</v>
      </c>
      <c r="AE848" s="132">
        <v>-813</v>
      </c>
      <c r="AF848" s="133">
        <f>IF(D848 = D850,1,_xll.BDP(K848,$AF$11)*L848)</f>
        <v>1.1601999999999999</v>
      </c>
      <c r="AG848" s="134">
        <f>AC848*AE848*V848/AF848 / AI849</f>
        <v>-1.6365784054549353E-4</v>
      </c>
      <c r="AH848" s="328">
        <f>AC848*AE848*V848/AF848 / AI850</f>
        <v>-1.206169608098292E-5</v>
      </c>
      <c r="AI848" s="75"/>
      <c r="AJ848" s="73"/>
      <c r="AK848" s="65"/>
    </row>
    <row r="849" spans="1:37" s="30" customFormat="1" ht="12" customHeight="1" x14ac:dyDescent="0.2">
      <c r="A849" s="270" t="s">
        <v>290</v>
      </c>
      <c r="B849" s="270"/>
      <c r="C849" s="270"/>
      <c r="D849" s="270"/>
      <c r="E849" s="270" t="s">
        <v>292</v>
      </c>
      <c r="F849" s="271"/>
      <c r="G849" s="271"/>
      <c r="H849" s="272"/>
      <c r="I849" s="273"/>
      <c r="J849" s="274"/>
      <c r="K849" s="270"/>
      <c r="L849" s="270"/>
      <c r="M849" s="296"/>
      <c r="N849" s="275">
        <f xml:space="preserve"> SUM(N774:N848)</f>
        <v>29948.007057008119</v>
      </c>
      <c r="O849" s="276">
        <f xml:space="preserve"> SUM(O774:O848)</f>
        <v>1.979689961918954E-3</v>
      </c>
      <c r="P849" s="308">
        <f xml:space="preserve"> SUM(P774:P848)</f>
        <v>1.4583650107616005E-4</v>
      </c>
      <c r="Q849" s="277">
        <f xml:space="preserve"> SUM(Q774:Q848)</f>
        <v>-1733900.5533390178</v>
      </c>
      <c r="R849" s="278">
        <f xml:space="preserve"> SUM(R774:R848)</f>
        <v>-11.461816186555605</v>
      </c>
      <c r="S849" s="322">
        <f xml:space="preserve"> SUM(S774:S848)</f>
        <v>-0.84434997437936976</v>
      </c>
      <c r="T849" s="278">
        <f xml:space="preserve"> SUM(T774:T848)</f>
        <v>-91.014230809848954</v>
      </c>
      <c r="U849" s="322">
        <f xml:space="preserve"> SUM(U774:U848)</f>
        <v>79.552414623293345</v>
      </c>
      <c r="V849" s="270"/>
      <c r="W849" s="270"/>
      <c r="X849" s="270"/>
      <c r="Y849" s="276">
        <f xml:space="preserve"> SUM(Y774:Y848)</f>
        <v>2.6463991517845804E-3</v>
      </c>
      <c r="Z849" s="276">
        <f xml:space="preserve"> SUM(Z774:Z848)</f>
        <v>1.8381507536811652E-3</v>
      </c>
      <c r="AA849" s="270">
        <v>15127624.84686183</v>
      </c>
      <c r="AB849" s="279"/>
      <c r="AC849" s="279"/>
      <c r="AD849" s="280"/>
      <c r="AE849" s="281"/>
      <c r="AF849" s="282"/>
      <c r="AG849" s="283">
        <f xml:space="preserve"> SUM(AG774:AG848)</f>
        <v>2.7892423224029954E-2</v>
      </c>
      <c r="AH849" s="333">
        <f xml:space="preserve"> SUM(AH774:AH848)</f>
        <v>2.0556908900241683E-3</v>
      </c>
      <c r="AI849" s="284">
        <v>15114562.24510612</v>
      </c>
      <c r="AJ849" s="73"/>
      <c r="AK849" s="65"/>
    </row>
    <row r="850" spans="1:37" s="30" customFormat="1" ht="12" customHeight="1" thickBot="1" x14ac:dyDescent="0.25">
      <c r="A850" s="161" t="s">
        <v>264</v>
      </c>
      <c r="B850" s="161"/>
      <c r="C850" s="161"/>
      <c r="D850" s="161" t="s">
        <v>7</v>
      </c>
      <c r="E850" s="161" t="s">
        <v>234</v>
      </c>
      <c r="F850" s="162"/>
      <c r="G850" s="162"/>
      <c r="H850" s="163"/>
      <c r="I850" s="164"/>
      <c r="J850" s="165"/>
      <c r="K850" s="161"/>
      <c r="L850" s="161"/>
      <c r="M850" s="297"/>
      <c r="N850" s="167">
        <f>N773+N849</f>
        <v>48083.965097887631</v>
      </c>
      <c r="O850" s="172"/>
      <c r="P850" s="309">
        <f>P773+P849</f>
        <v>2.3415238330869691E-4</v>
      </c>
      <c r="Q850" s="168">
        <f>Q773+Q849</f>
        <v>-325019571.13080353</v>
      </c>
      <c r="R850" s="169"/>
      <c r="S850" s="323">
        <f>S773+S849</f>
        <v>-158.27336004282972</v>
      </c>
      <c r="T850" s="169"/>
      <c r="U850" s="323"/>
      <c r="V850" s="161"/>
      <c r="W850" s="161"/>
      <c r="X850" s="161"/>
      <c r="Y850" s="170"/>
      <c r="Z850" s="170"/>
      <c r="AA850" s="161">
        <v>205353302.06097311</v>
      </c>
      <c r="AB850" s="162"/>
      <c r="AC850" s="162"/>
      <c r="AD850" s="164"/>
      <c r="AE850" s="165"/>
      <c r="AF850" s="166"/>
      <c r="AG850" s="172"/>
      <c r="AH850" s="309">
        <f>AH773+AH849</f>
        <v>2.4513180277240774E-2</v>
      </c>
      <c r="AI850" s="210">
        <v>205080330.42919585</v>
      </c>
      <c r="AJ850" s="73"/>
      <c r="AK850" s="65"/>
    </row>
    <row r="851" spans="1:37" s="30" customFormat="1" ht="12" customHeight="1" thickTop="1" x14ac:dyDescent="0.2">
      <c r="B851" s="32"/>
      <c r="C851" s="51"/>
      <c r="D851" s="1"/>
      <c r="E851" s="1"/>
      <c r="F851" s="2"/>
      <c r="G851" s="2"/>
      <c r="H851" s="24"/>
      <c r="I851" s="15"/>
      <c r="J851" s="18"/>
      <c r="K851" s="32"/>
      <c r="L851" s="1"/>
      <c r="M851" s="285"/>
      <c r="N851" s="107"/>
      <c r="O851" s="36"/>
      <c r="P851" s="298"/>
      <c r="Q851" s="7"/>
      <c r="R851" s="10"/>
      <c r="S851" s="311"/>
      <c r="T851" s="37"/>
      <c r="U851" s="311"/>
      <c r="V851" s="24"/>
      <c r="W851" s="1"/>
      <c r="X851" s="1"/>
      <c r="Y851" s="52"/>
      <c r="Z851" s="1"/>
      <c r="AA851" s="3"/>
      <c r="AB851" s="2"/>
      <c r="AC851" s="12"/>
      <c r="AD851" s="64"/>
      <c r="AE851" s="54"/>
      <c r="AF851" s="14"/>
      <c r="AG851" s="72"/>
      <c r="AH851" s="327"/>
      <c r="AI851" s="75"/>
      <c r="AJ851" s="73"/>
      <c r="AK851" s="65"/>
    </row>
    <row r="852" spans="1:37" s="30" customFormat="1" ht="12" customHeight="1" x14ac:dyDescent="0.2">
      <c r="A852" s="30" t="s">
        <v>431</v>
      </c>
      <c r="B852" s="32"/>
      <c r="C852" s="5"/>
      <c r="D852" s="1"/>
      <c r="E852" s="5" t="s">
        <v>248</v>
      </c>
      <c r="F852" s="2"/>
      <c r="G852" s="2"/>
      <c r="H852" s="24"/>
      <c r="I852" s="15"/>
      <c r="J852" s="18"/>
      <c r="K852" s="32"/>
      <c r="L852" s="1"/>
      <c r="M852" s="285"/>
      <c r="N852" s="107"/>
      <c r="O852" s="36"/>
      <c r="P852" s="298"/>
      <c r="Q852" s="7"/>
      <c r="R852" s="10"/>
      <c r="S852" s="311"/>
      <c r="T852" s="37"/>
      <c r="U852" s="311"/>
      <c r="V852" s="24"/>
      <c r="W852" s="1"/>
      <c r="X852" s="1"/>
      <c r="Y852" s="52"/>
      <c r="Z852" s="1"/>
      <c r="AA852" s="3"/>
      <c r="AB852" s="2"/>
      <c r="AC852" s="12"/>
      <c r="AD852" s="64"/>
      <c r="AE852" s="54"/>
      <c r="AF852" s="14"/>
      <c r="AG852" s="72"/>
      <c r="AH852" s="327"/>
      <c r="AI852" s="75"/>
      <c r="AJ852" s="73"/>
      <c r="AK852" s="65"/>
    </row>
    <row r="853" spans="1:37" s="30" customFormat="1" ht="12" customHeight="1" x14ac:dyDescent="0.2">
      <c r="A853" s="30" t="s">
        <v>431</v>
      </c>
      <c r="B853" s="32"/>
      <c r="C853" s="51"/>
      <c r="E853" s="30" t="s">
        <v>234</v>
      </c>
      <c r="F853" s="4"/>
      <c r="G853" s="4"/>
      <c r="H853" s="24"/>
      <c r="I853" s="15"/>
      <c r="J853" s="18"/>
      <c r="K853" s="32"/>
      <c r="M853" s="285"/>
      <c r="N853" s="107"/>
      <c r="O853" s="36"/>
      <c r="P853" s="298">
        <f>P850-P771</f>
        <v>1.3185769653400506E-3</v>
      </c>
      <c r="Q853" s="7"/>
      <c r="R853" s="10"/>
      <c r="S853" s="311"/>
      <c r="T853" s="37"/>
      <c r="U853" s="311"/>
      <c r="V853" s="24"/>
      <c r="Y853" s="52"/>
      <c r="AA853" s="3"/>
      <c r="AB853" s="2"/>
      <c r="AC853" s="12"/>
      <c r="AD853" s="64"/>
      <c r="AE853" s="54"/>
      <c r="AF853" s="14"/>
      <c r="AG853" s="72"/>
      <c r="AH853" s="327">
        <f>AH850-AH771</f>
        <v>2.2819414928937427E-2</v>
      </c>
      <c r="AI853" s="75"/>
      <c r="AJ853" s="73"/>
      <c r="AK853" s="65"/>
    </row>
    <row r="854" spans="1:37" s="30" customFormat="1" ht="12" customHeight="1" x14ac:dyDescent="0.2">
      <c r="B854" s="120"/>
      <c r="C854" s="120" t="s">
        <v>246</v>
      </c>
      <c r="D854" s="120" t="s">
        <v>33</v>
      </c>
      <c r="E854" s="120" t="s">
        <v>247</v>
      </c>
      <c r="F854" s="125">
        <v>1.1372</v>
      </c>
      <c r="G854" s="125">
        <f>_xll.BDP(C854,$G$11)</f>
        <v>1.1605000000000001</v>
      </c>
      <c r="H854" s="125">
        <f t="shared" ref="H854:H862" si="364">IF(OR(OR(G854="#N/A N/A",G854="#N/A Real Time"),OR(F854="#N/A N/A",F854="#N/A Real Time")),0,  G854 - F854)</f>
        <v>2.3300000000000098E-2</v>
      </c>
      <c r="I854" s="123">
        <f t="shared" ref="I854:I862" si="365">IF(OR(F854=0,F854="#N/A N/A"),0,H854 / F854*100)</f>
        <v>2.0488920154766181</v>
      </c>
      <c r="J854" s="124">
        <v>0</v>
      </c>
      <c r="K854" s="120" t="str">
        <f>CONCATENATE(D864,D854, " Curncy")</f>
        <v>USDUSD Curncy</v>
      </c>
      <c r="L854" s="120">
        <f>IF(D854 = D864,1,_xll.BDP(K854,$L$11))</f>
        <v>1</v>
      </c>
      <c r="M854" s="288">
        <f>IF(D854 = D864,1,_xll.BDP(K854,$M$11)*L854)</f>
        <v>1</v>
      </c>
      <c r="N854" s="126">
        <f>H854*J854/M854/G854*-1</f>
        <v>0</v>
      </c>
      <c r="O854" s="127"/>
      <c r="P854" s="301">
        <f>N854 / AA864</f>
        <v>0</v>
      </c>
      <c r="Q854" s="128">
        <f t="shared" ref="Q854:Q862" si="366">ABS(IF(J854=0,0,J854/M854))</f>
        <v>0</v>
      </c>
      <c r="R854" s="129"/>
      <c r="S854" s="312">
        <f>Q854 / AA864*100</f>
        <v>0</v>
      </c>
      <c r="T854" s="129"/>
      <c r="U854" s="312"/>
      <c r="V854" s="120">
        <f t="shared" ref="V854:V862" si="367">IF(EXACT(D854,UPPER(D854)),1,0.01)/X854</f>
        <v>1</v>
      </c>
      <c r="W854" s="120">
        <v>2</v>
      </c>
      <c r="X854" s="120">
        <v>1</v>
      </c>
      <c r="Y854" s="127">
        <f t="shared" ref="Y854:Y862" si="368">IF(AND(S854&lt;0,O854&gt;0),O854,0)</f>
        <v>0</v>
      </c>
      <c r="Z854" s="127">
        <f t="shared" ref="Z854:Z862" si="369">IF(AND(S854&gt;0,O854&gt;0),O854,0)</f>
        <v>0</v>
      </c>
      <c r="AA854" s="3"/>
      <c r="AB854" s="130">
        <v>1.1417999999999999</v>
      </c>
      <c r="AC854" s="130">
        <f t="shared" ref="AC854:AC862" si="370">IF(OR(OR(F854="#N/A N/A",F854="#N/A Real Time"),OR(AB854="#N/A N/A",AB854="#N/A Real Time")),0,  F854 - AB854)</f>
        <v>-4.5999999999999375E-3</v>
      </c>
      <c r="AD854" s="177">
        <f t="shared" ref="AD854:AD862" si="371">IF(OR(AB854=0,AB854="#N/A N/A"),0,AC854 / AB854*100)</f>
        <v>-0.40287265720791193</v>
      </c>
      <c r="AE854" s="132">
        <v>0</v>
      </c>
      <c r="AF854" s="133">
        <f>IF(D854 = D864,1,_xll.BDP(K854,$AF$11)*L854)</f>
        <v>1</v>
      </c>
      <c r="AG854" s="134"/>
      <c r="AH854" s="328">
        <f>AC854*AE854/AF854/AB854*-1 / AI864</f>
        <v>0</v>
      </c>
      <c r="AI854" s="75"/>
      <c r="AJ854" s="73"/>
      <c r="AK854" s="65"/>
    </row>
    <row r="855" spans="1:37" s="30" customFormat="1" ht="12" customHeight="1" x14ac:dyDescent="0.2">
      <c r="B855" s="120"/>
      <c r="C855" s="120" t="s">
        <v>233</v>
      </c>
      <c r="D855" s="120" t="s">
        <v>80</v>
      </c>
      <c r="E855" s="120" t="s">
        <v>1443</v>
      </c>
      <c r="F855" s="125">
        <v>1.2753168100000001</v>
      </c>
      <c r="G855" s="125">
        <f>_xll.BDP(C855,$G$11)</f>
        <v>1.2879</v>
      </c>
      <c r="H855" s="125">
        <f t="shared" si="364"/>
        <v>1.2583189999999966E-2</v>
      </c>
      <c r="I855" s="123">
        <f t="shared" si="365"/>
        <v>0.98667169610976624</v>
      </c>
      <c r="J855" s="124">
        <v>-95000000</v>
      </c>
      <c r="K855" s="120" t="str">
        <f>CONCATENATE(D864,D855, " Curncy")</f>
        <v>USDGBP Curncy</v>
      </c>
      <c r="L855" s="120">
        <f>IF(D855 = D864,1,_xll.BDP(K855,$L$11))</f>
        <v>1</v>
      </c>
      <c r="M855" s="288">
        <f>IF(D855 = D864,1,_xll.BDP(K855,$M$11)*L855)</f>
        <v>0.77639999999999998</v>
      </c>
      <c r="N855" s="126">
        <f>H855*J855/M855/G855</f>
        <v>-1195492.0424276351</v>
      </c>
      <c r="O855" s="127"/>
      <c r="P855" s="301">
        <f>N855 / AA864</f>
        <v>-5.8948612399746577E-3</v>
      </c>
      <c r="Q855" s="128">
        <f t="shared" si="366"/>
        <v>122359608.44925296</v>
      </c>
      <c r="R855" s="129"/>
      <c r="S855" s="312">
        <f>Q855 / AA864*100</f>
        <v>60.334396849792313</v>
      </c>
      <c r="T855" s="129"/>
      <c r="U855" s="312"/>
      <c r="V855" s="120">
        <f t="shared" si="367"/>
        <v>1</v>
      </c>
      <c r="W855" s="120">
        <v>2</v>
      </c>
      <c r="X855" s="120">
        <v>1</v>
      </c>
      <c r="Y855" s="127">
        <f t="shared" si="368"/>
        <v>0</v>
      </c>
      <c r="Z855" s="127">
        <f t="shared" si="369"/>
        <v>0</v>
      </c>
      <c r="AA855" s="3"/>
      <c r="AB855" s="130">
        <v>1.27775291</v>
      </c>
      <c r="AC855" s="130">
        <f t="shared" si="370"/>
        <v>-2.4360999999999411E-3</v>
      </c>
      <c r="AD855" s="177">
        <f t="shared" si="371"/>
        <v>-0.19065501482598393</v>
      </c>
      <c r="AE855" s="132">
        <v>-95000000</v>
      </c>
      <c r="AF855" s="133">
        <f>IF(D855 = D864,1,_xll.BDP(K855,$AF$11)*L855)</f>
        <v>0.77159999999999995</v>
      </c>
      <c r="AG855" s="134"/>
      <c r="AH855" s="328">
        <f>AC855*AE855/AF855/AB855 / AI864</f>
        <v>1.1912688645824376E-3</v>
      </c>
      <c r="AI855" s="75"/>
      <c r="AJ855" s="73"/>
      <c r="AK855" s="65"/>
    </row>
    <row r="856" spans="1:37" s="30" customFormat="1" ht="12" customHeight="1" x14ac:dyDescent="0.2">
      <c r="B856" s="120"/>
      <c r="C856" s="120" t="s">
        <v>231</v>
      </c>
      <c r="D856" s="120" t="s">
        <v>33</v>
      </c>
      <c r="E856" s="120" t="s">
        <v>425</v>
      </c>
      <c r="F856" s="125">
        <v>0.89170000000000005</v>
      </c>
      <c r="G856" s="125">
        <f>_xll.BDP(C856,$G$11)</f>
        <v>0.90110000000000001</v>
      </c>
      <c r="H856" s="125">
        <f t="shared" si="364"/>
        <v>9.3999999999999639E-3</v>
      </c>
      <c r="I856" s="123">
        <f t="shared" si="365"/>
        <v>1.0541661993944109</v>
      </c>
      <c r="J856" s="124">
        <v>0</v>
      </c>
      <c r="K856" s="120" t="str">
        <f>CONCATENATE(D864,D856, " Curncy")</f>
        <v>USDUSD Curncy</v>
      </c>
      <c r="L856" s="120">
        <f>IF(D856 = D864,1,_xll.BDP(K856,$L$11))</f>
        <v>1</v>
      </c>
      <c r="M856" s="288">
        <f>IF(D856 = D864,1,_xll.BDP(K856,$M$11)*L856)</f>
        <v>1</v>
      </c>
      <c r="N856" s="126">
        <f>H856*J856/M856/G856*-1</f>
        <v>0</v>
      </c>
      <c r="O856" s="127"/>
      <c r="P856" s="301">
        <f>N856 / AA864</f>
        <v>0</v>
      </c>
      <c r="Q856" s="128">
        <f t="shared" si="366"/>
        <v>0</v>
      </c>
      <c r="R856" s="129"/>
      <c r="S856" s="312">
        <f>Q856 / AA864*100</f>
        <v>0</v>
      </c>
      <c r="T856" s="129"/>
      <c r="U856" s="312"/>
      <c r="V856" s="120">
        <f t="shared" si="367"/>
        <v>1</v>
      </c>
      <c r="W856" s="120">
        <v>2</v>
      </c>
      <c r="X856" s="120">
        <v>1</v>
      </c>
      <c r="Y856" s="127">
        <f t="shared" si="368"/>
        <v>0</v>
      </c>
      <c r="Z856" s="127">
        <f t="shared" si="369"/>
        <v>0</v>
      </c>
      <c r="AA856" s="3"/>
      <c r="AB856" s="130">
        <v>0.89359999999999995</v>
      </c>
      <c r="AC856" s="130">
        <f t="shared" si="370"/>
        <v>-1.8999999999999018E-3</v>
      </c>
      <c r="AD856" s="177">
        <f t="shared" si="371"/>
        <v>-0.2126230975828001</v>
      </c>
      <c r="AE856" s="132">
        <v>0</v>
      </c>
      <c r="AF856" s="133">
        <f>IF(D856 = D864,1,_xll.BDP(K856,$AF$11)*L856)</f>
        <v>1</v>
      </c>
      <c r="AG856" s="134"/>
      <c r="AH856" s="328">
        <f>AC856*AE856/AF856/AB856*-1 / AI864</f>
        <v>0</v>
      </c>
      <c r="AI856" s="75"/>
      <c r="AJ856" s="73"/>
      <c r="AK856" s="65"/>
    </row>
    <row r="857" spans="1:37" s="30" customFormat="1" ht="12" customHeight="1" x14ac:dyDescent="0.2">
      <c r="B857" s="120"/>
      <c r="C857" s="120" t="s">
        <v>236</v>
      </c>
      <c r="D857" s="120" t="s">
        <v>33</v>
      </c>
      <c r="E857" s="120" t="s">
        <v>239</v>
      </c>
      <c r="F857" s="125">
        <v>66.475993669999994</v>
      </c>
      <c r="G857" s="125">
        <f>_xll.BDP(C857,$G$11)</f>
        <v>68.002200000000002</v>
      </c>
      <c r="H857" s="125">
        <f t="shared" si="364"/>
        <v>1.5262063300000079</v>
      </c>
      <c r="I857" s="123">
        <f t="shared" si="365"/>
        <v>2.2958759181192514</v>
      </c>
      <c r="J857" s="124">
        <v>0</v>
      </c>
      <c r="K857" s="120" t="str">
        <f>CONCATENATE(D864,D857, " Curncy")</f>
        <v>USDUSD Curncy</v>
      </c>
      <c r="L857" s="120">
        <f>IF(D857 = D864,1,_xll.BDP(K857,$L$11))</f>
        <v>1</v>
      </c>
      <c r="M857" s="288">
        <f>IF(D857 = D864,1,_xll.BDP(K857,$M$11)*L857)</f>
        <v>1</v>
      </c>
      <c r="N857" s="126">
        <f>H857*J857/M857/G857</f>
        <v>0</v>
      </c>
      <c r="O857" s="127"/>
      <c r="P857" s="301">
        <f>N857 / AA864</f>
        <v>0</v>
      </c>
      <c r="Q857" s="128">
        <f t="shared" si="366"/>
        <v>0</v>
      </c>
      <c r="R857" s="129"/>
      <c r="S857" s="312">
        <f>Q857 / AA864*100</f>
        <v>0</v>
      </c>
      <c r="T857" s="129"/>
      <c r="U857" s="312"/>
      <c r="V857" s="120">
        <f t="shared" si="367"/>
        <v>1</v>
      </c>
      <c r="W857" s="120">
        <v>2</v>
      </c>
      <c r="X857" s="120">
        <v>1</v>
      </c>
      <c r="Y857" s="127">
        <f t="shared" si="368"/>
        <v>0</v>
      </c>
      <c r="Z857" s="127">
        <f t="shared" si="369"/>
        <v>0</v>
      </c>
      <c r="AA857" s="3"/>
      <c r="AB857" s="130">
        <v>67.800490449999998</v>
      </c>
      <c r="AC857" s="130">
        <f t="shared" si="370"/>
        <v>-1.324496780000004</v>
      </c>
      <c r="AD857" s="177">
        <f t="shared" si="371"/>
        <v>-1.9535209424137789</v>
      </c>
      <c r="AE857" s="132">
        <v>0</v>
      </c>
      <c r="AF857" s="133">
        <f>IF(D857 = D864,1,_xll.BDP(K857,$AF$11)*L857)</f>
        <v>1</v>
      </c>
      <c r="AG857" s="134"/>
      <c r="AH857" s="328">
        <f>AC857*AE857/AF857/AB857 / AI864</f>
        <v>0</v>
      </c>
      <c r="AI857" s="75"/>
      <c r="AJ857" s="73"/>
      <c r="AK857" s="65"/>
    </row>
    <row r="858" spans="1:37" s="30" customFormat="1" ht="12" customHeight="1" x14ac:dyDescent="0.2">
      <c r="B858" s="120"/>
      <c r="C858" s="120" t="s">
        <v>243</v>
      </c>
      <c r="D858" s="120" t="s">
        <v>33</v>
      </c>
      <c r="E858" s="120" t="s">
        <v>244</v>
      </c>
      <c r="F858" s="125">
        <v>7.8501582799999996</v>
      </c>
      <c r="G858" s="125">
        <f>_xll.BDP(C858,$G$11)</f>
        <v>7.8494999999999999</v>
      </c>
      <c r="H858" s="125">
        <f t="shared" si="364"/>
        <v>-6.5827999999967801E-4</v>
      </c>
      <c r="I858" s="123">
        <f t="shared" si="365"/>
        <v>-8.3855634054766856E-3</v>
      </c>
      <c r="J858" s="124">
        <v>0</v>
      </c>
      <c r="K858" s="120" t="str">
        <f>CONCATENATE(D864,D858, " Curncy")</f>
        <v>USDUSD Curncy</v>
      </c>
      <c r="L858" s="120">
        <f>IF(D858 = D864,1,_xll.BDP(K858,$L$11))</f>
        <v>1</v>
      </c>
      <c r="M858" s="288">
        <f>IF(D858 = D864,1,_xll.BDP(K858,$M$11)*L858)</f>
        <v>1</v>
      </c>
      <c r="N858" s="126">
        <f>H858*J858/M858/G858</f>
        <v>0</v>
      </c>
      <c r="O858" s="127"/>
      <c r="P858" s="301">
        <f>N858 / AA864</f>
        <v>0</v>
      </c>
      <c r="Q858" s="128">
        <f t="shared" si="366"/>
        <v>0</v>
      </c>
      <c r="R858" s="129"/>
      <c r="S858" s="312">
        <f>Q858 / AA864*100</f>
        <v>0</v>
      </c>
      <c r="T858" s="129"/>
      <c r="U858" s="312"/>
      <c r="V858" s="120">
        <f t="shared" si="367"/>
        <v>1</v>
      </c>
      <c r="W858" s="120">
        <v>2</v>
      </c>
      <c r="X858" s="120">
        <v>1</v>
      </c>
      <c r="Y858" s="127">
        <f t="shared" si="368"/>
        <v>0</v>
      </c>
      <c r="Z858" s="127">
        <f t="shared" si="369"/>
        <v>0</v>
      </c>
      <c r="AA858" s="3"/>
      <c r="AB858" s="130">
        <v>7.8500613100000001</v>
      </c>
      <c r="AC858" s="130">
        <f t="shared" si="370"/>
        <v>9.6969999999529932E-5</v>
      </c>
      <c r="AD858" s="177">
        <f t="shared" si="371"/>
        <v>1.2352769764486073E-3</v>
      </c>
      <c r="AE858" s="132">
        <v>0</v>
      </c>
      <c r="AF858" s="133">
        <f>IF(D858 = D864,1,_xll.BDP(K858,$AF$11)*L858)</f>
        <v>1</v>
      </c>
      <c r="AG858" s="134"/>
      <c r="AH858" s="328">
        <f>AC858*AE858/AF858/AB858 / AI864</f>
        <v>0</v>
      </c>
      <c r="AI858" s="75"/>
      <c r="AJ858" s="73"/>
      <c r="AK858" s="65"/>
    </row>
    <row r="859" spans="1:37" s="30" customFormat="1" ht="12" customHeight="1" x14ac:dyDescent="0.2">
      <c r="B859" s="120"/>
      <c r="C859" s="120" t="s">
        <v>293</v>
      </c>
      <c r="D859" s="120" t="s">
        <v>33</v>
      </c>
      <c r="E859" s="120" t="s">
        <v>245</v>
      </c>
      <c r="F859" s="125">
        <v>0.72567161999999996</v>
      </c>
      <c r="G859" s="125">
        <f>_xll.BDP(C859,$G$11)</f>
        <v>0.72070000000000001</v>
      </c>
      <c r="H859" s="125">
        <f t="shared" si="364"/>
        <v>-4.9716199999999544E-3</v>
      </c>
      <c r="I859" s="123">
        <f t="shared" si="365"/>
        <v>-0.68510602633184892</v>
      </c>
      <c r="J859" s="124">
        <v>25000000</v>
      </c>
      <c r="K859" s="120" t="str">
        <f>CONCATENATE(D864,D859, " Curncy")</f>
        <v>USDUSD Curncy</v>
      </c>
      <c r="L859" s="120">
        <f>IF(D859 = D864,1,_xll.BDP(K859,$L$11))</f>
        <v>1</v>
      </c>
      <c r="M859" s="288">
        <f>IF(D859 = D864,1,_xll.BDP(K859,$M$11)*L859)</f>
        <v>1</v>
      </c>
      <c r="N859" s="126">
        <f>H859*J859/M859/G859*-1</f>
        <v>172458.02691827231</v>
      </c>
      <c r="O859" s="127"/>
      <c r="P859" s="301">
        <f>N859 / AA864</f>
        <v>8.5037465940687512E-4</v>
      </c>
      <c r="Q859" s="128">
        <f t="shared" si="366"/>
        <v>25000000</v>
      </c>
      <c r="R859" s="129"/>
      <c r="S859" s="312">
        <f>Q859 / AA864*100</f>
        <v>12.327269924783883</v>
      </c>
      <c r="T859" s="129"/>
      <c r="U859" s="312"/>
      <c r="V859" s="120">
        <f t="shared" si="367"/>
        <v>1</v>
      </c>
      <c r="W859" s="120">
        <v>2</v>
      </c>
      <c r="X859" s="120">
        <v>1</v>
      </c>
      <c r="Y859" s="127">
        <f t="shared" si="368"/>
        <v>0</v>
      </c>
      <c r="Z859" s="127">
        <f t="shared" si="369"/>
        <v>0</v>
      </c>
      <c r="AA859" s="3"/>
      <c r="AB859" s="130">
        <v>0.72856049000000001</v>
      </c>
      <c r="AC859" s="130">
        <f t="shared" si="370"/>
        <v>-2.8888700000000433E-3</v>
      </c>
      <c r="AD859" s="177">
        <f t="shared" si="371"/>
        <v>-0.3965175218326818</v>
      </c>
      <c r="AE859" s="132">
        <v>25000000</v>
      </c>
      <c r="AF859" s="133">
        <f>IF(D859 = D864,1,_xll.BDP(K859,$AF$11)*L859)</f>
        <v>1</v>
      </c>
      <c r="AG859" s="134"/>
      <c r="AH859" s="328">
        <f>AC859*AE859/AF859/AB859*-1 / AI864</f>
        <v>5.030748004429907E-4</v>
      </c>
      <c r="AI859" s="75"/>
      <c r="AJ859" s="73"/>
      <c r="AK859" s="65"/>
    </row>
    <row r="860" spans="1:37" s="30" customFormat="1" ht="12" customHeight="1" x14ac:dyDescent="0.2">
      <c r="B860" s="120"/>
      <c r="C860" s="120" t="s">
        <v>238</v>
      </c>
      <c r="D860" s="120" t="s">
        <v>80</v>
      </c>
      <c r="E860" s="120" t="s">
        <v>426</v>
      </c>
      <c r="F860" s="125">
        <v>18.121116969999999</v>
      </c>
      <c r="G860" s="125">
        <f>_xll.BDP(C860,$G$11)</f>
        <v>19.116</v>
      </c>
      <c r="H860" s="125">
        <f t="shared" si="364"/>
        <v>0.99488303000000045</v>
      </c>
      <c r="I860" s="123">
        <f t="shared" si="365"/>
        <v>5.4901860169384493</v>
      </c>
      <c r="J860" s="124">
        <v>0</v>
      </c>
      <c r="K860" s="120" t="str">
        <f>CONCATENATE(D864,D860, " Curncy")</f>
        <v>USDGBP Curncy</v>
      </c>
      <c r="L860" s="120">
        <f>IF(D860 = D864,1,_xll.BDP(K860,$L$11))</f>
        <v>1</v>
      </c>
      <c r="M860" s="288">
        <f>IF(D860 = D864,1,_xll.BDP(K860,$M$11)*L860)</f>
        <v>0.77639999999999998</v>
      </c>
      <c r="N860" s="126">
        <f>H860*J860/M860/G860</f>
        <v>0</v>
      </c>
      <c r="O860" s="127"/>
      <c r="P860" s="301">
        <f>N860 / AA864</f>
        <v>0</v>
      </c>
      <c r="Q860" s="128">
        <f t="shared" si="366"/>
        <v>0</v>
      </c>
      <c r="R860" s="129"/>
      <c r="S860" s="312">
        <f>Q860 / AA864*100</f>
        <v>0</v>
      </c>
      <c r="T860" s="129"/>
      <c r="U860" s="312"/>
      <c r="V860" s="120">
        <f t="shared" si="367"/>
        <v>1</v>
      </c>
      <c r="W860" s="120">
        <v>2</v>
      </c>
      <c r="X860" s="120">
        <v>1</v>
      </c>
      <c r="Y860" s="127">
        <f t="shared" si="368"/>
        <v>0</v>
      </c>
      <c r="Z860" s="127">
        <f t="shared" si="369"/>
        <v>0</v>
      </c>
      <c r="AA860" s="3"/>
      <c r="AB860" s="130">
        <v>18.283236349999999</v>
      </c>
      <c r="AC860" s="130">
        <f t="shared" si="370"/>
        <v>-0.16211938000000004</v>
      </c>
      <c r="AD860" s="177">
        <f t="shared" si="371"/>
        <v>-0.88671051938788747</v>
      </c>
      <c r="AE860" s="132">
        <v>0</v>
      </c>
      <c r="AF860" s="133">
        <f>IF(D860 = D864,1,_xll.BDP(K860,$AF$11)*L860)</f>
        <v>0.77159999999999995</v>
      </c>
      <c r="AG860" s="134"/>
      <c r="AH860" s="328">
        <f>AC860*AE860/AF860/AB860 / AI864</f>
        <v>0</v>
      </c>
      <c r="AI860" s="75"/>
      <c r="AJ860" s="73"/>
      <c r="AK860" s="65"/>
    </row>
    <row r="861" spans="1:37" ht="12" customHeight="1" x14ac:dyDescent="0.2">
      <c r="A861" s="30"/>
      <c r="B861" s="120"/>
      <c r="C861" s="120" t="s">
        <v>242</v>
      </c>
      <c r="D861" s="120" t="s">
        <v>33</v>
      </c>
      <c r="E861" s="120" t="s">
        <v>427</v>
      </c>
      <c r="F861" s="125">
        <v>110.89080803914001</v>
      </c>
      <c r="G861" s="125">
        <f>_xll.BDP(C861,$G$11)</f>
        <v>111.05</v>
      </c>
      <c r="H861" s="125">
        <f t="shared" si="364"/>
        <v>0.15919196085998522</v>
      </c>
      <c r="I861" s="123">
        <f t="shared" si="365"/>
        <v>0.14355740000000436</v>
      </c>
      <c r="J861" s="124">
        <v>0</v>
      </c>
      <c r="K861" s="120" t="str">
        <f>CONCATENATE(D864,D861, " Curncy")</f>
        <v>USDUSD Curncy</v>
      </c>
      <c r="L861" s="120">
        <f>IF(D861 = D864,1,_xll.BDP(K861,$L$11))</f>
        <v>1</v>
      </c>
      <c r="M861" s="288">
        <f>IF(D861 = D864,1,_xll.BDP(K861,$M$11)*L861)</f>
        <v>1</v>
      </c>
      <c r="N861" s="126">
        <f>H861*J861/M861/G861</f>
        <v>0</v>
      </c>
      <c r="O861" s="127"/>
      <c r="P861" s="301">
        <f>N861 / AA864</f>
        <v>0</v>
      </c>
      <c r="Q861" s="128">
        <f t="shared" si="366"/>
        <v>0</v>
      </c>
      <c r="R861" s="129"/>
      <c r="S861" s="312">
        <f>Q861 / AA864*100</f>
        <v>0</v>
      </c>
      <c r="T861" s="129"/>
      <c r="U861" s="312"/>
      <c r="V861" s="120">
        <f t="shared" si="367"/>
        <v>1</v>
      </c>
      <c r="W861" s="120">
        <v>2</v>
      </c>
      <c r="X861" s="120">
        <v>1</v>
      </c>
      <c r="Y861" s="127">
        <f t="shared" si="368"/>
        <v>0</v>
      </c>
      <c r="Z861" s="127">
        <f t="shared" si="369"/>
        <v>0</v>
      </c>
      <c r="AA861" s="3"/>
      <c r="AB861" s="130">
        <v>110.76809923049402</v>
      </c>
      <c r="AC861" s="130">
        <f t="shared" si="370"/>
        <v>0.12270880864599576</v>
      </c>
      <c r="AD861" s="177">
        <f t="shared" si="371"/>
        <v>0.11077991723109258</v>
      </c>
      <c r="AE861" s="132">
        <v>0</v>
      </c>
      <c r="AF861" s="133">
        <f>IF(D861 = D864,1,_xll.BDP(K861,$AF$11)*L861)</f>
        <v>1</v>
      </c>
      <c r="AG861" s="134"/>
      <c r="AH861" s="328">
        <f>AC861*AE861/AF861/AB861 / AI864</f>
        <v>0</v>
      </c>
      <c r="AJ861" s="73"/>
      <c r="AK861" s="65"/>
    </row>
    <row r="862" spans="1:37" ht="12" customHeight="1" x14ac:dyDescent="0.2">
      <c r="A862" s="30"/>
      <c r="B862" s="120"/>
      <c r="C862" s="120" t="s">
        <v>235</v>
      </c>
      <c r="D862" s="120" t="s">
        <v>33</v>
      </c>
      <c r="E862" s="120" t="s">
        <v>237</v>
      </c>
      <c r="F862" s="125">
        <v>9.1081607754323759</v>
      </c>
      <c r="G862" s="125">
        <f>_xll.BDP(C862,$G$11)</f>
        <v>9.1129999999999995</v>
      </c>
      <c r="H862" s="125">
        <f t="shared" si="364"/>
        <v>4.8392245676236456E-3</v>
      </c>
      <c r="I862" s="123">
        <f t="shared" si="365"/>
        <v>5.3130644999993669E-2</v>
      </c>
      <c r="J862" s="124">
        <v>0</v>
      </c>
      <c r="K862" s="120" t="str">
        <f>CONCATENATE(D864,D862, " Curncy")</f>
        <v>USDUSD Curncy</v>
      </c>
      <c r="L862" s="120">
        <f>IF(D862 = D864,1,_xll.BDP(K862,$L$11))</f>
        <v>1</v>
      </c>
      <c r="M862" s="288">
        <f>IF(D862 = D864,1,_xll.BDP(K862,$M$11)*L862)</f>
        <v>1</v>
      </c>
      <c r="N862" s="126">
        <f>H862*J862/M862/G862</f>
        <v>0</v>
      </c>
      <c r="O862" s="127"/>
      <c r="P862" s="301">
        <f>N862 / AA864</f>
        <v>0</v>
      </c>
      <c r="Q862" s="128">
        <f t="shared" si="366"/>
        <v>0</v>
      </c>
      <c r="R862" s="129"/>
      <c r="S862" s="312">
        <f>Q862 / AA864*100</f>
        <v>0</v>
      </c>
      <c r="T862" s="129"/>
      <c r="U862" s="312"/>
      <c r="V862" s="120">
        <f t="shared" si="367"/>
        <v>1</v>
      </c>
      <c r="W862" s="120">
        <v>2</v>
      </c>
      <c r="X862" s="120">
        <v>1</v>
      </c>
      <c r="Y862" s="127">
        <f t="shared" si="368"/>
        <v>0</v>
      </c>
      <c r="Z862" s="127">
        <f t="shared" si="369"/>
        <v>0</v>
      </c>
      <c r="AA862" s="3"/>
      <c r="AB862" s="130">
        <v>9.1112279575478716</v>
      </c>
      <c r="AC862" s="130">
        <f t="shared" si="370"/>
        <v>-3.0671821154957257E-3</v>
      </c>
      <c r="AD862" s="177">
        <f t="shared" si="371"/>
        <v>-3.3663762225977764E-2</v>
      </c>
      <c r="AE862" s="132">
        <v>0</v>
      </c>
      <c r="AF862" s="133">
        <f>IF(D862 = D864,1,_xll.BDP(K862,$AF$11)*L862)</f>
        <v>1</v>
      </c>
      <c r="AG862" s="134"/>
      <c r="AH862" s="328">
        <f>AC862*AE862/AF862/AB862 / AI864</f>
        <v>0</v>
      </c>
      <c r="AJ862" s="73"/>
      <c r="AK862" s="65"/>
    </row>
    <row r="863" spans="1:37" s="30" customFormat="1" ht="12" customHeight="1" x14ac:dyDescent="0.2">
      <c r="A863" s="212"/>
      <c r="B863" s="212"/>
      <c r="C863" s="212" t="s">
        <v>1566</v>
      </c>
      <c r="D863" s="212" t="s">
        <v>33</v>
      </c>
      <c r="E863" s="212" t="s">
        <v>240</v>
      </c>
      <c r="F863" s="256">
        <v>14.209110089999999</v>
      </c>
      <c r="G863" s="256">
        <f>_xll.BDP(C863,$G$11)</f>
        <v>14.842599999999999</v>
      </c>
      <c r="H863" s="256">
        <f>IF(OR(OR(G863="#N/A N/A",G863="#N/A Real Time"),OR(F863="#N/A N/A",F863="#N/A Real Time")),0,  G863 - F863)</f>
        <v>0.63348990999999977</v>
      </c>
      <c r="I863" s="216">
        <f>IF(OR(F863=0,F863="#N/A N/A"),0,H863 / F863*100)</f>
        <v>4.4583362785388898</v>
      </c>
      <c r="J863" s="217">
        <v>20000000</v>
      </c>
      <c r="K863" s="212" t="str">
        <f>CONCATENATE(D864,D863, " Curncy")</f>
        <v>USDUSD Curncy</v>
      </c>
      <c r="L863" s="212">
        <f>IF(D863 = D864,1,_xll.BDP(K863,$L$11))</f>
        <v>1</v>
      </c>
      <c r="M863" s="291">
        <f>IF(D863 = D864,1,_xll.BDP(K863,$M$11)*L863)</f>
        <v>1</v>
      </c>
      <c r="N863" s="218">
        <f>H863*J863/M863/G863</f>
        <v>853610.43213453144</v>
      </c>
      <c r="O863" s="219"/>
      <c r="P863" s="304">
        <f>N863 / AA864</f>
        <v>4.2090744830135139E-3</v>
      </c>
      <c r="Q863" s="220">
        <f>ABS(IF(J863=0,0,J863/M863))</f>
        <v>20000000</v>
      </c>
      <c r="R863" s="221"/>
      <c r="S863" s="314">
        <f>Q863 / AA864*100</f>
        <v>9.8618159398271068</v>
      </c>
      <c r="T863" s="221"/>
      <c r="U863" s="314"/>
      <c r="V863" s="212">
        <f>IF(EXACT(D863,UPPER(D863)),1,0.01)/X863</f>
        <v>1</v>
      </c>
      <c r="W863" s="212">
        <v>2</v>
      </c>
      <c r="X863" s="212">
        <v>1</v>
      </c>
      <c r="Y863" s="219">
        <f>IF(AND(S863&lt;0,O863&gt;0),O863,0)</f>
        <v>0</v>
      </c>
      <c r="Z863" s="219">
        <f>IF(AND(S863&gt;0,O863&gt;0),O863,0)</f>
        <v>0</v>
      </c>
      <c r="AA863" s="222"/>
      <c r="AB863" s="223">
        <v>14.30889823</v>
      </c>
      <c r="AC863" s="223">
        <f>IF(OR(OR(F863="#N/A N/A",F863="#N/A Real Time"),OR(AB863="#N/A N/A",AB863="#N/A Real Time")),0,  F863 - AB863)</f>
        <v>-9.9788140000001135E-2</v>
      </c>
      <c r="AD863" s="224">
        <f>IF(OR(AB863=0,AB863="#N/A N/A"),0,AC863 / AB863*100)</f>
        <v>-0.69738521020986488</v>
      </c>
      <c r="AE863" s="225">
        <v>0</v>
      </c>
      <c r="AF863" s="226">
        <f>IF(D863 = D864,1,_xll.BDP(K863,$AF$11)*L863)</f>
        <v>1</v>
      </c>
      <c r="AG863" s="227"/>
      <c r="AH863" s="330">
        <f>AC863*AE863/AF863/AB863 / AI864</f>
        <v>0</v>
      </c>
      <c r="AI863" s="228"/>
      <c r="AJ863" s="73"/>
      <c r="AK863" s="65"/>
    </row>
    <row r="864" spans="1:37" ht="12" customHeight="1" thickBot="1" x14ac:dyDescent="0.25">
      <c r="A864" s="120" t="s">
        <v>422</v>
      </c>
      <c r="B864" s="120"/>
      <c r="C864" s="120"/>
      <c r="D864" s="120" t="s">
        <v>33</v>
      </c>
      <c r="E864" s="120"/>
      <c r="F864" s="121"/>
      <c r="G864" s="121"/>
      <c r="H864" s="122"/>
      <c r="I864" s="123"/>
      <c r="J864" s="124"/>
      <c r="K864" s="120"/>
      <c r="L864" s="120"/>
      <c r="M864" s="288"/>
      <c r="N864" s="173">
        <f xml:space="preserve"> SUM(N851:N863)</f>
        <v>-169423.58337483136</v>
      </c>
      <c r="O864" s="127">
        <f xml:space="preserve"> SUM(O851:O863)</f>
        <v>0</v>
      </c>
      <c r="P864" s="310">
        <f xml:space="preserve"> SUM(P851:P863)</f>
        <v>4.8316486778578237E-4</v>
      </c>
      <c r="Q864" s="175">
        <f xml:space="preserve"> SUM(Q851:Q863)</f>
        <v>167359608.44925296</v>
      </c>
      <c r="R864" s="129">
        <f xml:space="preserve"> SUM(R851:R863)</f>
        <v>0</v>
      </c>
      <c r="S864" s="312">
        <f xml:space="preserve"> SUM(S851:S863)</f>
        <v>82.523482714403301</v>
      </c>
      <c r="T864" s="129">
        <f xml:space="preserve"> SUM(T851:T863)</f>
        <v>0</v>
      </c>
      <c r="U864" s="312">
        <f xml:space="preserve"> SUM(U851:U863)</f>
        <v>0</v>
      </c>
      <c r="V864" s="120"/>
      <c r="W864" s="120"/>
      <c r="X864" s="120"/>
      <c r="Y864" s="127">
        <f xml:space="preserve"> SUM(Y851:Y863)</f>
        <v>0</v>
      </c>
      <c r="Z864" s="127">
        <f xml:space="preserve"> SUM(Z851:Z863)</f>
        <v>0</v>
      </c>
      <c r="AA864" s="196">
        <v>202802405.98721448</v>
      </c>
      <c r="AB864" s="130"/>
      <c r="AC864" s="130"/>
      <c r="AD864" s="131"/>
      <c r="AE864" s="132"/>
      <c r="AF864" s="133"/>
      <c r="AG864" s="134">
        <f xml:space="preserve"> SUM(AG851:AG863)</f>
        <v>0</v>
      </c>
      <c r="AH864" s="328">
        <f xml:space="preserve"> SUM(AH851:AH863)</f>
        <v>2.4513758593962858E-2</v>
      </c>
      <c r="AI864" s="135">
        <v>197047000.50744033</v>
      </c>
      <c r="AJ864" s="73"/>
    </row>
    <row r="865" spans="1:36" ht="12" customHeight="1" thickTop="1" x14ac:dyDescent="0.2">
      <c r="M865" s="285"/>
      <c r="N865" s="107"/>
      <c r="O865" s="36"/>
      <c r="P865" s="298"/>
      <c r="S865" s="311"/>
      <c r="T865" s="37"/>
      <c r="U865" s="311"/>
      <c r="V865" s="24"/>
      <c r="W865" s="1"/>
      <c r="X865" s="1"/>
      <c r="Y865" s="52"/>
      <c r="Z865" s="195">
        <f>_xll.BDP("USDEUR Curncy","LAST_PRICE")</f>
        <v>0.86170000000000002</v>
      </c>
      <c r="AA865" s="3">
        <f>AA864*Z865</f>
        <v>174754833.23918271</v>
      </c>
      <c r="AB865" s="2"/>
      <c r="AD865" s="64"/>
      <c r="AG865" s="72"/>
      <c r="AH865" s="327"/>
      <c r="AJ865" s="73"/>
    </row>
    <row r="866" spans="1:36" s="30" customFormat="1" ht="12" customHeight="1" x14ac:dyDescent="0.2">
      <c r="A866" s="30" t="s">
        <v>431</v>
      </c>
      <c r="B866" s="32"/>
      <c r="C866" s="5"/>
      <c r="E866" s="5" t="s">
        <v>249</v>
      </c>
      <c r="F866" s="2"/>
      <c r="G866" s="2"/>
      <c r="H866" s="24"/>
      <c r="I866" s="15"/>
      <c r="J866" s="18"/>
      <c r="K866" s="32"/>
      <c r="M866" s="285"/>
      <c r="N866" s="107"/>
      <c r="O866" s="36"/>
      <c r="P866" s="298"/>
      <c r="Q866" s="7"/>
      <c r="R866" s="10"/>
      <c r="S866" s="311"/>
      <c r="T866" s="37"/>
      <c r="U866" s="311"/>
      <c r="V866" s="24"/>
      <c r="Y866" s="52"/>
      <c r="AA866" s="3"/>
      <c r="AB866" s="2"/>
      <c r="AC866" s="12"/>
      <c r="AD866" s="64"/>
      <c r="AE866" s="54"/>
      <c r="AF866" s="14"/>
      <c r="AG866" s="72"/>
      <c r="AH866" s="327"/>
      <c r="AI866" s="75"/>
      <c r="AJ866" s="73"/>
    </row>
    <row r="867" spans="1:36" s="30" customFormat="1" ht="12" customHeight="1" x14ac:dyDescent="0.2">
      <c r="A867" s="30" t="s">
        <v>431</v>
      </c>
      <c r="B867" s="32"/>
      <c r="C867" s="51"/>
      <c r="E867" s="30" t="s">
        <v>248</v>
      </c>
      <c r="F867" s="2"/>
      <c r="G867" s="2"/>
      <c r="H867" s="24"/>
      <c r="I867" s="15"/>
      <c r="J867" s="18"/>
      <c r="K867" s="32"/>
      <c r="M867" s="285"/>
      <c r="N867" s="107"/>
      <c r="O867" s="36">
        <f>O864</f>
        <v>0</v>
      </c>
      <c r="P867" s="298">
        <f>P864</f>
        <v>4.8316486778578237E-4</v>
      </c>
      <c r="Q867" s="7"/>
      <c r="R867" s="10"/>
      <c r="S867" s="311"/>
      <c r="T867" s="37"/>
      <c r="U867" s="311"/>
      <c r="V867" s="24"/>
      <c r="Y867" s="52"/>
      <c r="AA867" s="3"/>
      <c r="AB867" s="2"/>
      <c r="AC867" s="12"/>
      <c r="AD867" s="64"/>
      <c r="AE867" s="54"/>
      <c r="AF867" s="14"/>
      <c r="AG867" s="72">
        <f>AG864</f>
        <v>0</v>
      </c>
      <c r="AH867" s="327">
        <f>AH864</f>
        <v>2.4513758593962858E-2</v>
      </c>
      <c r="AI867" s="75"/>
      <c r="AJ867" s="73"/>
    </row>
    <row r="868" spans="1:36" s="30" customFormat="1" ht="12" customHeight="1" x14ac:dyDescent="0.2">
      <c r="A868" s="30" t="s">
        <v>431</v>
      </c>
      <c r="B868" s="32"/>
      <c r="C868" s="51" t="s">
        <v>233</v>
      </c>
      <c r="D868" s="30" t="s">
        <v>80</v>
      </c>
      <c r="E868" s="30" t="s">
        <v>428</v>
      </c>
      <c r="F868" s="125">
        <f>F869</f>
        <v>1.2753168100000001</v>
      </c>
      <c r="G868" s="125">
        <f>G869</f>
        <v>1.2879</v>
      </c>
      <c r="H868" s="125">
        <f>H869</f>
        <v>1.2583189999999966E-2</v>
      </c>
      <c r="I868" s="17">
        <f>I869</f>
        <v>0.98667169610976624</v>
      </c>
      <c r="J868" s="21">
        <f>-AA870</f>
        <v>-22143969.69753617</v>
      </c>
      <c r="K868" s="34" t="str">
        <f>K869</f>
        <v>GBPGBP Curncy</v>
      </c>
      <c r="L868" s="12">
        <f>L869</f>
        <v>1</v>
      </c>
      <c r="M868" s="285">
        <f>M869</f>
        <v>1</v>
      </c>
      <c r="N868" s="126">
        <f>H868*J868/M868/G868</f>
        <v>-216353.58184512728</v>
      </c>
      <c r="O868" s="12"/>
      <c r="P868" s="298">
        <f>N868 / AA870</f>
        <v>-9.7703160183243778E-3</v>
      </c>
      <c r="Q868" s="7"/>
      <c r="R868" s="37"/>
      <c r="S868" s="311"/>
      <c r="T868" s="37"/>
      <c r="U868" s="311"/>
      <c r="V868" s="24">
        <f>IF(EXACT(D868,UPPER(D868)),1,0.01)/X868</f>
        <v>1</v>
      </c>
      <c r="W868" s="30">
        <v>2</v>
      </c>
      <c r="X868" s="30">
        <v>1</v>
      </c>
      <c r="Y868" s="52"/>
      <c r="AA868" s="3"/>
      <c r="AB868" s="80">
        <f>AB869</f>
        <v>1.27775291</v>
      </c>
      <c r="AC868" s="81">
        <f>AC869</f>
        <v>-2.4360999999999411E-3</v>
      </c>
      <c r="AD868" s="177">
        <f>AD869</f>
        <v>-0.19065501482598393</v>
      </c>
      <c r="AE868" s="54">
        <f>-AI870</f>
        <v>-22170748.27275696</v>
      </c>
      <c r="AF868" s="14">
        <f>AF869</f>
        <v>1</v>
      </c>
      <c r="AG868" s="72"/>
      <c r="AH868" s="327">
        <f>AC868*AE868/AF868/AB868 / AI870</f>
        <v>1.9065501482598392E-3</v>
      </c>
      <c r="AI868" s="75"/>
      <c r="AJ868" s="73"/>
    </row>
    <row r="869" spans="1:36" s="30" customFormat="1" ht="12" customHeight="1" x14ac:dyDescent="0.2">
      <c r="B869" s="120"/>
      <c r="C869" s="120" t="s">
        <v>233</v>
      </c>
      <c r="D869" s="120" t="s">
        <v>80</v>
      </c>
      <c r="E869" s="120" t="s">
        <v>429</v>
      </c>
      <c r="F869" s="125">
        <v>1.2753168100000001</v>
      </c>
      <c r="G869" s="125">
        <f>_xll.BDP(C869,$G$11)</f>
        <v>1.2879</v>
      </c>
      <c r="H869" s="125">
        <f>IF(OR(OR(G869="#N/A N/A",G869="#N/A Real Time"),OR(F869="#N/A N/A",F869="#N/A Real Time")),0,  G869 - F869)</f>
        <v>1.2583189999999966E-2</v>
      </c>
      <c r="I869" s="123">
        <f>IF(OR(F869=0,F869="#N/A N/A"),0,H869 / F869*100)</f>
        <v>0.98667169610976624</v>
      </c>
      <c r="J869" s="124">
        <v>3905000</v>
      </c>
      <c r="K869" s="120" t="str">
        <f>CONCATENATE(D870,D869, " Curncy")</f>
        <v>GBPGBP Curncy</v>
      </c>
      <c r="L869" s="120">
        <f>IF(D869 = D870,1,_xll.BDP(K869,$L$11))</f>
        <v>1</v>
      </c>
      <c r="M869" s="288">
        <f>IF(D869 = D870,1,_xll.BDP(K869,$M$11)*L869)</f>
        <v>1</v>
      </c>
      <c r="N869" s="126">
        <f>H869*J869/M869/G869</f>
        <v>38153.084051556696</v>
      </c>
      <c r="O869" s="127"/>
      <c r="P869" s="301">
        <f>N869 / AA870</f>
        <v>1.7229559366585372E-3</v>
      </c>
      <c r="Q869" s="128">
        <f>ABS(IF(J869=0,0,J869/M869))</f>
        <v>3905000</v>
      </c>
      <c r="R869" s="129"/>
      <c r="S869" s="312">
        <f>Q869 / AA870*100</f>
        <v>17.634597831094787</v>
      </c>
      <c r="T869" s="129"/>
      <c r="U869" s="312"/>
      <c r="V869" s="120">
        <f>IF(EXACT(D869,UPPER(D869)),1,0.01)/X869</f>
        <v>1</v>
      </c>
      <c r="W869" s="120">
        <v>2</v>
      </c>
      <c r="X869" s="120">
        <v>1</v>
      </c>
      <c r="Y869" s="127">
        <f>IF(AND(S869&lt;0,O869&gt;0),O869,0)</f>
        <v>0</v>
      </c>
      <c r="Z869" s="127">
        <f>IF(AND(S869&gt;0,O869&gt;0),O869,0)</f>
        <v>0</v>
      </c>
      <c r="AA869" s="3"/>
      <c r="AB869" s="130">
        <v>1.27775291</v>
      </c>
      <c r="AC869" s="130">
        <f>IF(OR(OR(F869="#N/A N/A",F869="#N/A Real Time"),OR(AB869="#N/A N/A",AB869="#N/A Real Time")),0,  F869 - AB869)</f>
        <v>-2.4360999999999411E-3</v>
      </c>
      <c r="AD869" s="177">
        <f>IF(OR(AB869=0,AB869="#N/A N/A"),0,AC869 / AB869*100)</f>
        <v>-0.19065501482598393</v>
      </c>
      <c r="AE869" s="132">
        <v>3905000</v>
      </c>
      <c r="AF869" s="133">
        <f>IF(D869 = D870,1,_xll.BDP(K869,$AF$11)*L869)</f>
        <v>1</v>
      </c>
      <c r="AG869" s="134"/>
      <c r="AH869" s="328">
        <f>AC869*AE869/AF869/AB869 / AI870</f>
        <v>-3.3580636239071186E-4</v>
      </c>
      <c r="AI869" s="75"/>
      <c r="AJ869" s="73"/>
    </row>
    <row r="870" spans="1:36" s="30" customFormat="1" ht="12" customHeight="1" thickBot="1" x14ac:dyDescent="0.25">
      <c r="A870" s="120" t="s">
        <v>423</v>
      </c>
      <c r="B870" s="120"/>
      <c r="C870" s="120"/>
      <c r="D870" s="120" t="s">
        <v>80</v>
      </c>
      <c r="E870" s="120"/>
      <c r="F870" s="125"/>
      <c r="G870" s="125"/>
      <c r="H870" s="125"/>
      <c r="I870" s="123"/>
      <c r="J870" s="174">
        <f>J869/-J868</f>
        <v>0.17634597831094787</v>
      </c>
      <c r="K870" s="120"/>
      <c r="L870" s="120"/>
      <c r="M870" s="288"/>
      <c r="N870" s="173">
        <f t="shared" ref="N870:U870" si="372" xml:space="preserve"> SUM(N865:N869)</f>
        <v>-178200.49779357057</v>
      </c>
      <c r="O870" s="127">
        <f t="shared" si="372"/>
        <v>0</v>
      </c>
      <c r="P870" s="310">
        <f t="shared" si="372"/>
        <v>-7.5641952138800587E-3</v>
      </c>
      <c r="Q870" s="175">
        <f t="shared" si="372"/>
        <v>3905000</v>
      </c>
      <c r="R870" s="129">
        <f t="shared" si="372"/>
        <v>0</v>
      </c>
      <c r="S870" s="312">
        <f t="shared" si="372"/>
        <v>17.634597831094787</v>
      </c>
      <c r="T870" s="129">
        <f t="shared" si="372"/>
        <v>0</v>
      </c>
      <c r="U870" s="312">
        <f t="shared" si="372"/>
        <v>0</v>
      </c>
      <c r="V870" s="120"/>
      <c r="W870" s="120"/>
      <c r="X870" s="120"/>
      <c r="Y870" s="127">
        <f xml:space="preserve"> SUM(Y865:Y869)</f>
        <v>0</v>
      </c>
      <c r="Z870" s="127">
        <f xml:space="preserve"> SUM(Z865:Z869)</f>
        <v>0.86170000000000002</v>
      </c>
      <c r="AA870" s="120">
        <v>22143969.69753617</v>
      </c>
      <c r="AB870" s="130"/>
      <c r="AC870" s="130"/>
      <c r="AD870" s="131"/>
      <c r="AE870" s="132"/>
      <c r="AF870" s="133"/>
      <c r="AG870" s="134">
        <f xml:space="preserve"> SUM(AG865:AG869)</f>
        <v>0</v>
      </c>
      <c r="AH870" s="328">
        <f xml:space="preserve"> SUM(AH865:AH869)</f>
        <v>2.6084502379831984E-2</v>
      </c>
      <c r="AI870" s="135">
        <v>22170748.27275696</v>
      </c>
      <c r="AJ870" s="73"/>
    </row>
    <row r="871" spans="1:36" s="30" customFormat="1" ht="12" customHeight="1" thickTop="1" x14ac:dyDescent="0.2">
      <c r="A871" s="1"/>
      <c r="B871" s="32"/>
      <c r="C871" s="51"/>
      <c r="D871" s="1"/>
      <c r="E871" s="1"/>
      <c r="F871" s="125"/>
      <c r="G871" s="125"/>
      <c r="H871" s="125"/>
      <c r="I871" s="15"/>
      <c r="J871" s="18" t="s">
        <v>1391</v>
      </c>
      <c r="K871" s="32"/>
      <c r="L871" s="1"/>
      <c r="M871" s="285"/>
      <c r="N871" s="107"/>
      <c r="O871" s="36"/>
      <c r="P871" s="298"/>
      <c r="Q871" s="7"/>
      <c r="R871" s="10"/>
      <c r="S871" s="311"/>
      <c r="T871" s="37"/>
      <c r="U871" s="311"/>
      <c r="V871" s="24"/>
      <c r="W871" s="1"/>
      <c r="X871" s="1"/>
      <c r="Y871" s="52"/>
      <c r="Z871" s="1"/>
      <c r="AA871" s="3"/>
      <c r="AB871" s="2"/>
      <c r="AC871" s="12"/>
      <c r="AD871" s="64"/>
      <c r="AE871" s="54"/>
      <c r="AF871" s="14"/>
      <c r="AG871" s="72"/>
      <c r="AH871" s="327"/>
      <c r="AI871" s="75"/>
      <c r="AJ871" s="73"/>
    </row>
    <row r="872" spans="1:36" s="30" customFormat="1" ht="12" customHeight="1" x14ac:dyDescent="0.2">
      <c r="A872" s="30" t="s">
        <v>431</v>
      </c>
      <c r="B872" s="32"/>
      <c r="C872" s="5"/>
      <c r="E872" s="5" t="s">
        <v>250</v>
      </c>
      <c r="F872" s="125"/>
      <c r="G872" s="125"/>
      <c r="H872" s="125"/>
      <c r="I872" s="15"/>
      <c r="J872" s="18"/>
      <c r="K872" s="32"/>
      <c r="M872" s="285"/>
      <c r="N872" s="107"/>
      <c r="O872" s="36"/>
      <c r="P872" s="298"/>
      <c r="Q872" s="7"/>
      <c r="R872" s="10"/>
      <c r="S872" s="311"/>
      <c r="T872" s="37"/>
      <c r="U872" s="311"/>
      <c r="V872" s="24"/>
      <c r="Y872" s="52"/>
      <c r="AA872" s="3"/>
      <c r="AB872" s="2"/>
      <c r="AC872" s="12"/>
      <c r="AD872" s="64"/>
      <c r="AE872" s="54"/>
      <c r="AF872" s="14"/>
      <c r="AG872" s="72"/>
      <c r="AH872" s="327"/>
      <c r="AI872" s="75"/>
      <c r="AJ872" s="73"/>
    </row>
    <row r="873" spans="1:36" s="30" customFormat="1" ht="12" customHeight="1" x14ac:dyDescent="0.2">
      <c r="A873" s="30" t="s">
        <v>431</v>
      </c>
      <c r="B873" s="32"/>
      <c r="C873" s="51"/>
      <c r="E873" s="30" t="s">
        <v>248</v>
      </c>
      <c r="F873" s="125"/>
      <c r="G873" s="125"/>
      <c r="H873" s="125"/>
      <c r="I873" s="15"/>
      <c r="J873" s="18"/>
      <c r="K873" s="32"/>
      <c r="M873" s="285"/>
      <c r="N873" s="107"/>
      <c r="O873" s="36">
        <f>O864</f>
        <v>0</v>
      </c>
      <c r="P873" s="298">
        <f>P864</f>
        <v>4.8316486778578237E-4</v>
      </c>
      <c r="Q873" s="7"/>
      <c r="R873" s="10"/>
      <c r="S873" s="311"/>
      <c r="T873" s="37"/>
      <c r="U873" s="311"/>
      <c r="V873" s="24"/>
      <c r="Y873" s="52"/>
      <c r="AA873" s="3"/>
      <c r="AB873" s="2"/>
      <c r="AC873" s="12"/>
      <c r="AD873" s="64"/>
      <c r="AE873" s="54"/>
      <c r="AF873" s="14"/>
      <c r="AG873" s="72">
        <f>AG864</f>
        <v>0</v>
      </c>
      <c r="AH873" s="327">
        <f>AH864</f>
        <v>2.4513758593962858E-2</v>
      </c>
      <c r="AI873" s="75"/>
      <c r="AJ873" s="73"/>
    </row>
    <row r="874" spans="1:36" s="30" customFormat="1" ht="12" customHeight="1" x14ac:dyDescent="0.2">
      <c r="A874" s="30" t="s">
        <v>431</v>
      </c>
      <c r="B874" s="32"/>
      <c r="C874" s="51" t="s">
        <v>233</v>
      </c>
      <c r="D874" s="30" t="s">
        <v>80</v>
      </c>
      <c r="E874" s="30" t="s">
        <v>428</v>
      </c>
      <c r="F874" s="125">
        <f>F875</f>
        <v>1.2753168100000001</v>
      </c>
      <c r="G874" s="125">
        <f>G875</f>
        <v>1.2879</v>
      </c>
      <c r="H874" s="125">
        <f>H875</f>
        <v>1.2583189999999966E-2</v>
      </c>
      <c r="I874" s="17">
        <f>I875</f>
        <v>0.98667169610976624</v>
      </c>
      <c r="J874" s="21">
        <f>-AA876</f>
        <v>-41395975.704820141</v>
      </c>
      <c r="K874" s="34" t="str">
        <f>K875</f>
        <v>GBPGBP Curncy</v>
      </c>
      <c r="L874" s="12">
        <f>L875</f>
        <v>1</v>
      </c>
      <c r="M874" s="285">
        <f>M875</f>
        <v>1</v>
      </c>
      <c r="N874" s="126">
        <f>H874*J874/M874/G874</f>
        <v>-404451.764522971</v>
      </c>
      <c r="O874" s="12"/>
      <c r="P874" s="298">
        <f>N874 / AA876</f>
        <v>-9.7703160183243778E-3</v>
      </c>
      <c r="Q874" s="7"/>
      <c r="R874" s="37"/>
      <c r="S874" s="311"/>
      <c r="T874" s="37"/>
      <c r="U874" s="311"/>
      <c r="V874" s="24">
        <f>IF(EXACT(D874,UPPER(D874)),1,0.01)/X874</f>
        <v>1</v>
      </c>
      <c r="W874" s="30">
        <v>2</v>
      </c>
      <c r="X874" s="30">
        <v>1</v>
      </c>
      <c r="Y874" s="52"/>
      <c r="AA874" s="3"/>
      <c r="AB874" s="13">
        <f>AB875</f>
        <v>1.27775291</v>
      </c>
      <c r="AC874" s="79">
        <f>AC875</f>
        <v>-2.4360999999999411E-3</v>
      </c>
      <c r="AD874" s="177">
        <f>AD875</f>
        <v>-0.19065501482598393</v>
      </c>
      <c r="AE874" s="54">
        <f>-AI876</f>
        <v>-41438502.96099554</v>
      </c>
      <c r="AF874" s="14">
        <f>AF875</f>
        <v>1</v>
      </c>
      <c r="AG874" s="72"/>
      <c r="AH874" s="327">
        <f>AC874*AE874/AF874/AB874 / AI876</f>
        <v>1.9065501482598394E-3</v>
      </c>
      <c r="AI874" s="75"/>
      <c r="AJ874" s="73"/>
    </row>
    <row r="875" spans="1:36" s="30" customFormat="1" ht="12" customHeight="1" x14ac:dyDescent="0.2">
      <c r="B875" s="120"/>
      <c r="C875" s="120" t="s">
        <v>233</v>
      </c>
      <c r="D875" s="120" t="s">
        <v>80</v>
      </c>
      <c r="E875" s="120" t="s">
        <v>429</v>
      </c>
      <c r="F875" s="125">
        <v>1.2753168100000001</v>
      </c>
      <c r="G875" s="125">
        <f>_xll.BDP(C875,$G$11)</f>
        <v>1.2879</v>
      </c>
      <c r="H875" s="125">
        <f>IF(OR(OR(G875="#N/A N/A",G875="#N/A Real Time"),OR(F875="#N/A N/A",F875="#N/A Real Time")),0,  G875 - F875)</f>
        <v>1.2583189999999966E-2</v>
      </c>
      <c r="I875" s="123">
        <f>IF(OR(F875=0,F875="#N/A N/A"),0,H875 / F875*100)</f>
        <v>0.98667169610976624</v>
      </c>
      <c r="J875" s="124">
        <v>6175000</v>
      </c>
      <c r="K875" s="120" t="str">
        <f>CONCATENATE(D876,D875, " Curncy")</f>
        <v>GBPGBP Curncy</v>
      </c>
      <c r="L875" s="120">
        <f>IF(D875 = D876,1,_xll.BDP(K875,$L$11))</f>
        <v>1</v>
      </c>
      <c r="M875" s="288">
        <f>IF(D875 = D876,1,_xll.BDP(K875,$M$11)*L875)</f>
        <v>1</v>
      </c>
      <c r="N875" s="126">
        <f>H875*J875/M875/G875</f>
        <v>60331.701413153038</v>
      </c>
      <c r="O875" s="127"/>
      <c r="P875" s="301">
        <f>N875 / AA876</f>
        <v>1.457429143435506E-3</v>
      </c>
      <c r="Q875" s="128">
        <f>ABS(IF(J875=0,0,J875/M875))</f>
        <v>6175000</v>
      </c>
      <c r="R875" s="129"/>
      <c r="S875" s="312">
        <f>Q875 / AA876*100</f>
        <v>14.916908938278715</v>
      </c>
      <c r="T875" s="129"/>
      <c r="U875" s="312"/>
      <c r="V875" s="120">
        <f>IF(EXACT(D875,UPPER(D875)),1,0.01)/X875</f>
        <v>1</v>
      </c>
      <c r="W875" s="120">
        <v>2</v>
      </c>
      <c r="X875" s="120">
        <v>1</v>
      </c>
      <c r="Y875" s="127">
        <f>IF(AND(S875&lt;0,O875&gt;0),O875,0)</f>
        <v>0</v>
      </c>
      <c r="Z875" s="127">
        <f>IF(AND(S875&gt;0,O875&gt;0),O875,0)</f>
        <v>0</v>
      </c>
      <c r="AA875" s="3"/>
      <c r="AB875" s="130">
        <v>1.27775291</v>
      </c>
      <c r="AC875" s="130">
        <f>IF(OR(OR(F875="#N/A N/A",F875="#N/A Real Time"),OR(AB875="#N/A N/A",AB875="#N/A Real Time")),0,  F875 - AB875)</f>
        <v>-2.4360999999999411E-3</v>
      </c>
      <c r="AD875" s="177">
        <f>IF(OR(AB875=0,AB875="#N/A N/A"),0,AC875 / AB875*100)</f>
        <v>-0.19065501482598393</v>
      </c>
      <c r="AE875" s="132">
        <v>6175000</v>
      </c>
      <c r="AF875" s="133">
        <f>IF(D875 = D876,1,_xll.BDP(K875,$AF$11)*L875)</f>
        <v>1</v>
      </c>
      <c r="AG875" s="134"/>
      <c r="AH875" s="328">
        <f>AC875*AE875/AF875/AB875 / AI876</f>
        <v>-2.8410647886063664E-4</v>
      </c>
      <c r="AI875" s="75"/>
      <c r="AJ875" s="73"/>
    </row>
    <row r="876" spans="1:36" s="30" customFormat="1" ht="12" customHeight="1" thickBot="1" x14ac:dyDescent="0.25">
      <c r="A876" s="120" t="s">
        <v>424</v>
      </c>
      <c r="B876" s="120"/>
      <c r="C876" s="120"/>
      <c r="D876" s="120" t="s">
        <v>80</v>
      </c>
      <c r="E876" s="120"/>
      <c r="F876" s="121"/>
      <c r="G876" s="121"/>
      <c r="H876" s="122"/>
      <c r="I876" s="123"/>
      <c r="J876" s="174">
        <f>J875/-J874</f>
        <v>0.14916908938278714</v>
      </c>
      <c r="K876" s="120"/>
      <c r="L876" s="120"/>
      <c r="M876" s="288"/>
      <c r="N876" s="173">
        <f t="shared" ref="N876:U876" si="373" xml:space="preserve"> SUM(N871:N875)</f>
        <v>-344120.06310981797</v>
      </c>
      <c r="O876" s="127">
        <f t="shared" si="373"/>
        <v>0</v>
      </c>
      <c r="P876" s="310">
        <f t="shared" si="373"/>
        <v>-7.8297220071030897E-3</v>
      </c>
      <c r="Q876" s="175">
        <f t="shared" si="373"/>
        <v>6175000</v>
      </c>
      <c r="R876" s="129">
        <f t="shared" si="373"/>
        <v>0</v>
      </c>
      <c r="S876" s="312">
        <f t="shared" si="373"/>
        <v>14.916908938278715</v>
      </c>
      <c r="T876" s="129">
        <f t="shared" si="373"/>
        <v>0</v>
      </c>
      <c r="U876" s="312">
        <f t="shared" si="373"/>
        <v>0</v>
      </c>
      <c r="V876" s="120"/>
      <c r="W876" s="120"/>
      <c r="X876" s="120"/>
      <c r="Y876" s="127">
        <f xml:space="preserve"> SUM(Y871:Y875)</f>
        <v>0</v>
      </c>
      <c r="Z876" s="127">
        <f xml:space="preserve"> SUM(Z871:Z875)</f>
        <v>0</v>
      </c>
      <c r="AA876" s="120">
        <v>41395975.704820141</v>
      </c>
      <c r="AB876" s="130"/>
      <c r="AC876" s="130"/>
      <c r="AD876" s="131"/>
      <c r="AE876" s="132"/>
      <c r="AF876" s="133"/>
      <c r="AG876" s="134">
        <f xml:space="preserve"> SUM(AG871:AG875)</f>
        <v>0</v>
      </c>
      <c r="AH876" s="328">
        <f xml:space="preserve"> SUM(AH871:AH875)</f>
        <v>2.6136202263362059E-2</v>
      </c>
      <c r="AI876" s="135">
        <v>41438502.96099554</v>
      </c>
      <c r="AJ876" s="73"/>
    </row>
    <row r="877" spans="1:36" ht="12" customHeight="1" thickTop="1" x14ac:dyDescent="0.2">
      <c r="J877" s="18" t="s">
        <v>1391</v>
      </c>
      <c r="M877" s="115"/>
      <c r="P877" s="116"/>
      <c r="S877" s="56"/>
      <c r="U877" s="56"/>
      <c r="AD877" s="64"/>
      <c r="AE877" s="59"/>
      <c r="AF877" s="61"/>
      <c r="AG877" s="72"/>
      <c r="AH877" s="72"/>
      <c r="AJ877" s="73"/>
    </row>
    <row r="878" spans="1:36" s="30" customFormat="1" ht="12" customHeight="1" x14ac:dyDescent="0.2">
      <c r="A878" s="1"/>
      <c r="B878" s="32"/>
      <c r="C878" s="51"/>
      <c r="D878" s="1"/>
      <c r="E878" s="1"/>
      <c r="F878" s="2"/>
      <c r="G878" s="2"/>
      <c r="H878" s="24"/>
      <c r="I878" s="15"/>
      <c r="J878" s="18"/>
      <c r="K878" s="32"/>
      <c r="L878" s="1"/>
      <c r="M878" s="4"/>
      <c r="N878" s="7"/>
      <c r="O878" s="8"/>
      <c r="P878" s="8"/>
      <c r="Q878" s="7"/>
      <c r="R878" s="10"/>
      <c r="S878" s="10"/>
      <c r="T878" s="10"/>
      <c r="U878" s="37"/>
      <c r="V878" s="27"/>
      <c r="W878" s="12"/>
      <c r="X878" s="12"/>
      <c r="Y878" s="109"/>
      <c r="Z878" s="12"/>
      <c r="AA878" s="54"/>
      <c r="AB878" s="13"/>
      <c r="AC878" s="12"/>
      <c r="AD878" s="17"/>
      <c r="AE878" s="54"/>
      <c r="AF878" s="14"/>
      <c r="AG878" s="57"/>
      <c r="AH878" s="57"/>
      <c r="AI878" s="75"/>
      <c r="AJ878" s="73"/>
    </row>
    <row r="879" spans="1:36" s="30" customFormat="1" ht="12" customHeight="1" x14ac:dyDescent="0.2">
      <c r="A879" s="1"/>
      <c r="B879" s="32"/>
      <c r="C879" s="51"/>
      <c r="D879" s="1"/>
      <c r="E879" s="1"/>
      <c r="F879" s="2"/>
      <c r="G879" s="2"/>
      <c r="H879" s="24"/>
      <c r="I879" s="15"/>
      <c r="J879" s="18"/>
      <c r="K879" s="32"/>
      <c r="L879" s="1"/>
      <c r="M879" s="4"/>
      <c r="N879" s="7"/>
      <c r="O879" s="8"/>
      <c r="P879" s="8"/>
      <c r="Q879" s="7"/>
      <c r="R879" s="10"/>
      <c r="S879" s="10"/>
      <c r="T879" s="10"/>
      <c r="U879" s="37"/>
      <c r="V879" s="27"/>
      <c r="W879" s="12"/>
      <c r="X879" s="12"/>
      <c r="Y879" s="109"/>
      <c r="Z879" s="12"/>
      <c r="AA879" s="54"/>
      <c r="AB879" s="13"/>
      <c r="AC879" s="12"/>
      <c r="AD879" s="17"/>
      <c r="AE879" s="54"/>
      <c r="AF879" s="14"/>
      <c r="AG879" s="57"/>
      <c r="AH879" s="57"/>
      <c r="AI879" s="75"/>
      <c r="AJ879" s="73"/>
    </row>
    <row r="880" spans="1:36" s="30" customFormat="1" ht="12" customHeight="1" x14ac:dyDescent="0.2">
      <c r="A880" s="1"/>
      <c r="B880" s="32"/>
      <c r="C880" s="51"/>
      <c r="D880" s="1"/>
      <c r="E880" s="1"/>
      <c r="F880" s="2"/>
      <c r="G880" s="2"/>
      <c r="H880" s="24"/>
      <c r="I880" s="15"/>
      <c r="J880" s="18"/>
      <c r="K880" s="32"/>
      <c r="L880" s="1"/>
      <c r="M880" s="4"/>
      <c r="N880" s="7"/>
      <c r="O880" s="8"/>
      <c r="P880" s="8"/>
      <c r="Q880" s="7"/>
      <c r="R880" s="10"/>
      <c r="S880" s="10"/>
      <c r="T880" s="10"/>
      <c r="U880" s="37"/>
      <c r="V880" s="27"/>
      <c r="W880" s="12"/>
      <c r="X880" s="12"/>
      <c r="Y880" s="109"/>
      <c r="Z880" s="12"/>
      <c r="AA880" s="54"/>
      <c r="AB880" s="13"/>
      <c r="AC880" s="12"/>
      <c r="AD880" s="17"/>
      <c r="AE880" s="54"/>
      <c r="AF880" s="14"/>
      <c r="AG880" s="57"/>
      <c r="AH880" s="57"/>
      <c r="AI880" s="75"/>
      <c r="AJ880" s="73"/>
    </row>
    <row r="881" spans="1:36" s="30" customFormat="1" ht="12" customHeight="1" x14ac:dyDescent="0.2">
      <c r="A881" s="1"/>
      <c r="B881" s="32"/>
      <c r="C881" s="51"/>
      <c r="D881" s="1"/>
      <c r="E881" s="1"/>
      <c r="F881" s="2"/>
      <c r="G881" s="2"/>
      <c r="H881" s="24"/>
      <c r="I881" s="15"/>
      <c r="J881" s="18"/>
      <c r="K881" s="32"/>
      <c r="L881" s="1"/>
      <c r="M881" s="4"/>
      <c r="N881" s="7"/>
      <c r="O881" s="8"/>
      <c r="P881" s="8"/>
      <c r="Q881" s="7"/>
      <c r="R881" s="10"/>
      <c r="S881" s="10"/>
      <c r="T881" s="10"/>
      <c r="U881" s="37"/>
      <c r="V881" s="27"/>
      <c r="W881" s="12"/>
      <c r="X881" s="12"/>
      <c r="Y881" s="109"/>
      <c r="Z881" s="12"/>
      <c r="AA881" s="54"/>
      <c r="AB881" s="13"/>
      <c r="AC881" s="12"/>
      <c r="AD881" s="17"/>
      <c r="AE881" s="54"/>
      <c r="AF881" s="14"/>
      <c r="AG881" s="57"/>
      <c r="AH881" s="57"/>
      <c r="AI881" s="75"/>
      <c r="AJ881" s="73"/>
    </row>
    <row r="882" spans="1:36" s="30" customFormat="1" ht="12" customHeight="1" x14ac:dyDescent="0.2">
      <c r="A882" s="1"/>
      <c r="B882" s="32"/>
      <c r="C882" s="51"/>
      <c r="D882" s="1"/>
      <c r="E882" s="1"/>
      <c r="F882" s="2"/>
      <c r="G882" s="2"/>
      <c r="H882" s="24"/>
      <c r="I882" s="15"/>
      <c r="J882" s="18"/>
      <c r="K882" s="32"/>
      <c r="L882" s="1"/>
      <c r="M882" s="4"/>
      <c r="N882" s="7"/>
      <c r="O882" s="8"/>
      <c r="P882" s="8"/>
      <c r="Q882" s="7"/>
      <c r="R882" s="10"/>
      <c r="S882" s="10"/>
      <c r="T882" s="10"/>
      <c r="U882" s="37"/>
      <c r="V882" s="27"/>
      <c r="W882" s="12"/>
      <c r="X882" s="12"/>
      <c r="Y882" s="109"/>
      <c r="Z882" s="12"/>
      <c r="AA882" s="54"/>
      <c r="AB882" s="13"/>
      <c r="AC882" s="12"/>
      <c r="AD882" s="17"/>
      <c r="AE882" s="54"/>
      <c r="AF882" s="14"/>
      <c r="AG882" s="57"/>
      <c r="AH882" s="57"/>
      <c r="AI882" s="75"/>
      <c r="AJ882" s="73"/>
    </row>
    <row r="883" spans="1:36" ht="12" customHeight="1" x14ac:dyDescent="0.2">
      <c r="AJ883" s="73"/>
    </row>
    <row r="884" spans="1:36" s="30" customFormat="1" ht="12" customHeight="1" x14ac:dyDescent="0.2">
      <c r="A884" s="1"/>
      <c r="B884" s="32"/>
      <c r="C884" s="51"/>
      <c r="D884" s="1"/>
      <c r="E884" s="1"/>
      <c r="F884" s="2"/>
      <c r="G884" s="2"/>
      <c r="H884" s="24"/>
      <c r="I884" s="15"/>
      <c r="J884" s="18"/>
      <c r="K884" s="32"/>
      <c r="L884" s="1"/>
      <c r="M884" s="4"/>
      <c r="N884" s="7"/>
      <c r="O884" s="8"/>
      <c r="P884" s="8"/>
      <c r="Q884" s="7"/>
      <c r="R884" s="10"/>
      <c r="S884" s="10"/>
      <c r="T884" s="10"/>
      <c r="U884" s="37"/>
      <c r="V884" s="27"/>
      <c r="W884" s="12"/>
      <c r="X884" s="12"/>
      <c r="Y884" s="109"/>
      <c r="Z884" s="12"/>
      <c r="AA884" s="54"/>
      <c r="AB884" s="13"/>
      <c r="AC884" s="12"/>
      <c r="AD884" s="17"/>
      <c r="AE884" s="54"/>
      <c r="AF884" s="14"/>
      <c r="AG884" s="57"/>
      <c r="AH884" s="57"/>
      <c r="AI884" s="75"/>
      <c r="AJ884" s="73"/>
    </row>
    <row r="885" spans="1:36" s="30" customFormat="1" ht="12" customHeight="1" x14ac:dyDescent="0.2">
      <c r="A885" s="1"/>
      <c r="B885" s="32"/>
      <c r="C885" s="51"/>
      <c r="D885" s="1"/>
      <c r="E885" s="1"/>
      <c r="F885" s="2"/>
      <c r="G885" s="2"/>
      <c r="H885" s="24"/>
      <c r="I885" s="15"/>
      <c r="J885" s="18"/>
      <c r="K885" s="32"/>
      <c r="L885" s="1"/>
      <c r="M885" s="4"/>
      <c r="N885" s="7"/>
      <c r="O885" s="8"/>
      <c r="P885" s="8"/>
      <c r="Q885" s="7"/>
      <c r="R885" s="10"/>
      <c r="S885" s="10"/>
      <c r="T885" s="10"/>
      <c r="U885" s="37"/>
      <c r="V885" s="27"/>
      <c r="W885" s="12"/>
      <c r="X885" s="12"/>
      <c r="Y885" s="109"/>
      <c r="Z885" s="12"/>
      <c r="AA885" s="54"/>
      <c r="AB885" s="13"/>
      <c r="AC885" s="12"/>
      <c r="AD885" s="17"/>
      <c r="AE885" s="54"/>
      <c r="AF885" s="14"/>
      <c r="AG885" s="57"/>
      <c r="AH885" s="57"/>
      <c r="AI885" s="75"/>
      <c r="AJ885" s="73"/>
    </row>
    <row r="886" spans="1:36" s="30" customFormat="1" ht="12" customHeight="1" x14ac:dyDescent="0.2">
      <c r="A886" s="1"/>
      <c r="B886" s="32"/>
      <c r="C886" s="51"/>
      <c r="D886" s="1"/>
      <c r="E886" s="1"/>
      <c r="F886" s="2"/>
      <c r="G886" s="2"/>
      <c r="H886" s="24"/>
      <c r="I886" s="15"/>
      <c r="J886" s="18"/>
      <c r="K886" s="32"/>
      <c r="L886" s="1"/>
      <c r="M886" s="4"/>
      <c r="N886" s="7"/>
      <c r="O886" s="8"/>
      <c r="P886" s="8"/>
      <c r="Q886" s="7"/>
      <c r="R886" s="10"/>
      <c r="S886" s="10"/>
      <c r="T886" s="10"/>
      <c r="U886" s="37"/>
      <c r="V886" s="27"/>
      <c r="W886" s="12"/>
      <c r="X886" s="12"/>
      <c r="Y886" s="109"/>
      <c r="Z886" s="12"/>
      <c r="AA886" s="54"/>
      <c r="AB886" s="13"/>
      <c r="AC886" s="12"/>
      <c r="AD886" s="17"/>
      <c r="AE886" s="54"/>
      <c r="AF886" s="14"/>
      <c r="AG886" s="57"/>
      <c r="AH886" s="57"/>
      <c r="AI886" s="75"/>
      <c r="AJ886" s="73"/>
    </row>
    <row r="887" spans="1:36" s="30" customFormat="1" ht="12" customHeight="1" x14ac:dyDescent="0.2">
      <c r="A887" s="1"/>
      <c r="B887" s="32"/>
      <c r="C887" s="51"/>
      <c r="D887" s="1"/>
      <c r="E887" s="1"/>
      <c r="F887" s="2"/>
      <c r="G887" s="2"/>
      <c r="H887" s="24"/>
      <c r="I887" s="15"/>
      <c r="J887" s="18"/>
      <c r="K887" s="32"/>
      <c r="L887" s="1"/>
      <c r="M887" s="4"/>
      <c r="N887" s="7"/>
      <c r="O887" s="8"/>
      <c r="P887" s="8"/>
      <c r="Q887" s="7"/>
      <c r="R887" s="10"/>
      <c r="S887" s="10"/>
      <c r="T887" s="10"/>
      <c r="U887" s="37"/>
      <c r="V887" s="27"/>
      <c r="W887" s="12"/>
      <c r="X887" s="12"/>
      <c r="Y887" s="109"/>
      <c r="Z887" s="12"/>
      <c r="AA887" s="54"/>
      <c r="AB887" s="13"/>
      <c r="AC887" s="12"/>
      <c r="AD887" s="17"/>
      <c r="AE887" s="54"/>
      <c r="AF887" s="14"/>
      <c r="AG887" s="57"/>
      <c r="AH887" s="57"/>
      <c r="AI887" s="75"/>
      <c r="AJ887" s="73"/>
    </row>
  </sheetData>
  <sortState ref="A272:AI326">
    <sortCondition ref="E272:E326"/>
  </sortState>
  <dataConsolidate/>
  <customSheetViews>
    <customSheetView guid="{AD46497A-B353-49B5-8E30-BDB4EF8F6988}" scale="115" zeroValues="0" hiddenRows="1" hiddenColumns="1" topLeftCell="E1">
      <pane xSplit="1" ySplit="12" topLeftCell="F13" activePane="bottomRight" state="frozen"/>
      <selection pane="bottomRight" activeCell="AE235" sqref="AE235"/>
      <pageMargins left="0.7" right="0.7" top="0.75" bottom="0.75" header="0.3" footer="0.3"/>
      <pageSetup paperSize="9" orientation="portrait" verticalDpi="0" r:id="rId1"/>
    </customSheetView>
  </customSheetViews>
  <mergeCells count="5">
    <mergeCell ref="AB10:AI10"/>
    <mergeCell ref="N10:P10"/>
    <mergeCell ref="Q10:S10"/>
    <mergeCell ref="T10:U10"/>
    <mergeCell ref="S1:T1"/>
  </mergeCell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241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67" sqref="AA67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9" width="9.7109375" customWidth="1"/>
    <col min="20" max="20" width="14.140625" hidden="1" customWidth="1"/>
    <col min="21" max="21" width="15" hidden="1" customWidth="1"/>
    <col min="22" max="22" width="12" hidden="1" customWidth="1"/>
    <col min="23" max="24" width="13.28515625" hidden="1" customWidth="1"/>
    <col min="25" max="25" width="12" hidden="1" customWidth="1"/>
    <col min="26" max="26" width="12.7109375" hidden="1" customWidth="1"/>
    <col min="27" max="27" width="9.7109375" hidden="1" customWidth="1"/>
    <col min="28" max="28" width="9.7109375" customWidth="1"/>
    <col min="29" max="29" width="13.85546875" hidden="1" customWidth="1"/>
    <col min="30" max="30" width="9.7109375" hidden="1" customWidth="1"/>
    <col min="31" max="31" width="9.7109375" customWidth="1"/>
    <col min="32" max="32" width="12" hidden="1" customWidth="1"/>
  </cols>
  <sheetData>
    <row r="1" spans="1:35" x14ac:dyDescent="0.2">
      <c r="D1" s="119">
        <v>43326</v>
      </c>
      <c r="E1" s="213">
        <v>43327</v>
      </c>
      <c r="F1" s="117"/>
      <c r="G1" s="117"/>
      <c r="H1" s="117"/>
      <c r="I1" s="117"/>
      <c r="J1" s="117"/>
    </row>
    <row r="2" spans="1:35" x14ac:dyDescent="0.2">
      <c r="N2" s="253" t="s">
        <v>15</v>
      </c>
      <c r="O2" s="254"/>
      <c r="P2" s="253" t="s">
        <v>17</v>
      </c>
      <c r="Q2" s="254"/>
      <c r="R2" s="253" t="s">
        <v>1388</v>
      </c>
      <c r="S2" s="254"/>
      <c r="AB2" s="253" t="s">
        <v>258</v>
      </c>
      <c r="AC2" s="255"/>
      <c r="AD2" s="255"/>
      <c r="AE2" s="254"/>
    </row>
    <row r="3" spans="1:35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91" t="s">
        <v>23</v>
      </c>
      <c r="O3" s="336"/>
      <c r="Q3" s="336"/>
      <c r="S3" s="336"/>
      <c r="Z3" s="223" t="s">
        <v>263</v>
      </c>
      <c r="AD3" s="226" t="s">
        <v>261</v>
      </c>
      <c r="AE3" s="336"/>
    </row>
    <row r="4" spans="1:35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35" t="s">
        <v>12</v>
      </c>
      <c r="N4" s="246" t="s">
        <v>430</v>
      </c>
      <c r="O4" s="335" t="s">
        <v>1388</v>
      </c>
      <c r="P4" s="246" t="s">
        <v>17</v>
      </c>
      <c r="Q4" s="335" t="s">
        <v>1388</v>
      </c>
      <c r="R4" s="246" t="s">
        <v>18</v>
      </c>
      <c r="S4" s="335" t="s">
        <v>19</v>
      </c>
      <c r="T4" s="246" t="s">
        <v>16</v>
      </c>
      <c r="U4" s="246" t="s">
        <v>1392</v>
      </c>
      <c r="V4" s="246" t="s">
        <v>25</v>
      </c>
      <c r="W4" s="246" t="s">
        <v>256</v>
      </c>
      <c r="X4" s="246" t="s">
        <v>257</v>
      </c>
      <c r="Y4" s="246" t="s">
        <v>294</v>
      </c>
      <c r="Z4" s="246" t="s">
        <v>6</v>
      </c>
      <c r="AA4" s="246" t="s">
        <v>13</v>
      </c>
      <c r="AB4" s="246" t="s">
        <v>14</v>
      </c>
      <c r="AC4" s="246" t="s">
        <v>1</v>
      </c>
      <c r="AD4" s="246" t="s">
        <v>12</v>
      </c>
      <c r="AE4" s="335" t="s">
        <v>1388</v>
      </c>
      <c r="AF4" s="246" t="s">
        <v>294</v>
      </c>
    </row>
    <row r="5" spans="1:35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8"/>
      <c r="N5" s="126"/>
      <c r="O5" s="301"/>
      <c r="P5" s="128"/>
      <c r="Q5" s="312"/>
      <c r="R5" s="129"/>
      <c r="S5" s="312"/>
      <c r="T5" s="120"/>
      <c r="U5" s="120"/>
      <c r="V5" s="120"/>
      <c r="W5" s="127"/>
      <c r="X5" s="127"/>
      <c r="Y5" s="120"/>
      <c r="Z5" s="130"/>
      <c r="AA5" s="130"/>
      <c r="AB5" s="131"/>
      <c r="AC5" s="132"/>
      <c r="AD5" s="133"/>
      <c r="AE5" s="328"/>
      <c r="AF5" s="135"/>
    </row>
    <row r="6" spans="1:35" s="117" customFormat="1" ht="12" customHeight="1" x14ac:dyDescent="0.2">
      <c r="A6" s="120"/>
      <c r="B6" s="120">
        <v>22960</v>
      </c>
      <c r="C6" s="120" t="s">
        <v>230</v>
      </c>
      <c r="D6" s="120" t="str">
        <f>_xll.BDP(C6,$D$3)</f>
        <v>AUD</v>
      </c>
      <c r="E6" s="120" t="s">
        <v>433</v>
      </c>
      <c r="F6" s="121">
        <f>_xll.BDP(C6,$F$3)</f>
        <v>7</v>
      </c>
      <c r="G6" s="121">
        <f>_xll.BDP(C6,$G$3)</f>
        <v>7.12</v>
      </c>
      <c r="H6" s="122">
        <f t="shared" ref="H6:H11" si="0">IF(OR(OR(G6="#N/A N/A",G6="#N/A Real Time"),OR(F6="#N/A N/A",F6="#N/A Real Time")),0,  G6 - F6)</f>
        <v>0.12000000000000011</v>
      </c>
      <c r="I6" s="123">
        <f t="shared" ref="I6:I11" si="1">IF(OR(F6=0,F6="#N/A N/A"),0,H6 / F6*100)</f>
        <v>1.7142857142857157</v>
      </c>
      <c r="J6" s="124">
        <v>-775643</v>
      </c>
      <c r="K6" s="120" t="str">
        <f>CONCATENATE(D237,D6, " Curncy")</f>
        <v>EURAUD Curncy</v>
      </c>
      <c r="L6" s="120">
        <f>IF(D6 = D237,1,_xll.BDP(K6,$L$3))</f>
        <v>1</v>
      </c>
      <c r="M6" s="288">
        <f>IF(D6 = D237,1,_xll.BDP(K6,$M$3)*L6)</f>
        <v>1.6102799999999999</v>
      </c>
      <c r="N6" s="126">
        <f t="shared" ref="N6:N11" si="2">H6*J6*T6/M6</f>
        <v>-57801.848125791839</v>
      </c>
      <c r="O6" s="301">
        <f>N6 / Y237</f>
        <v>-2.4290466054292998E-4</v>
      </c>
      <c r="P6" s="128">
        <f t="shared" ref="P6:P11" si="3">IF(J6=0,0,G6*J6*T6/M6)</f>
        <v>-3429576.3221303131</v>
      </c>
      <c r="Q6" s="312">
        <f>P6 / Y237*100</f>
        <v>-1.4412343192213835</v>
      </c>
      <c r="R6" s="129">
        <f t="shared" ref="R6:R11" si="4">IF(Q6&lt;0,Q6,0)</f>
        <v>-1.4412343192213835</v>
      </c>
      <c r="S6" s="312">
        <f t="shared" ref="S6:S11" si="5">IF(Q6&gt;0,Q6,0)</f>
        <v>0</v>
      </c>
      <c r="T6" s="120">
        <f t="shared" ref="T6:T11" si="6">IF(EXACT(D6,UPPER(D6)),1,0.01)/V6</f>
        <v>1</v>
      </c>
      <c r="U6" s="120">
        <v>0</v>
      </c>
      <c r="V6" s="120">
        <v>1</v>
      </c>
      <c r="W6" s="127">
        <f t="shared" ref="W6:W11" si="7">IF(AND(Q6&lt;0,O6&gt;0),O6,0)</f>
        <v>0</v>
      </c>
      <c r="X6" s="127">
        <f t="shared" ref="X6:X11" si="8">IF(AND(Q6&gt;0,O6&gt;0),O6,0)</f>
        <v>0</v>
      </c>
      <c r="Y6" s="120"/>
      <c r="Z6" s="130">
        <f>_xll.BDH(C6,$Z$3,$D$1,$D$1)</f>
        <v>6.4</v>
      </c>
      <c r="AA6" s="130">
        <f t="shared" ref="AA6:AA11" si="9">IF(OR(OR(F6="#N/A N/A",F6="#N/A Real Time"),OR(Z6="#N/A N/A",Z6="#N/A Real Time")),0,  F6 - Z6)</f>
        <v>0.59999999999999964</v>
      </c>
      <c r="AB6" s="177">
        <f t="shared" ref="AB6:AB11" si="10">IF(OR(Z6=0,Z6="#N/A N/A"),0,AA6 / Z6*100)</f>
        <v>9.3749999999999947</v>
      </c>
      <c r="AC6" s="132">
        <v>-775643</v>
      </c>
      <c r="AD6" s="133">
        <f>IF(D6 = D237,1,_xll.BDP(K6,$AD$3)*L6)</f>
        <v>1.6136699999999999</v>
      </c>
      <c r="AE6" s="328">
        <f>AA6*AC6*T6/AD6 / AF237</f>
        <v>-1.2188609858818397E-3</v>
      </c>
      <c r="AF6" s="135"/>
    </row>
    <row r="7" spans="1:35" s="117" customFormat="1" ht="12" customHeight="1" x14ac:dyDescent="0.2">
      <c r="A7" s="120"/>
      <c r="B7" s="120">
        <v>10251</v>
      </c>
      <c r="C7" s="120" t="s">
        <v>229</v>
      </c>
      <c r="D7" s="120" t="str">
        <f>_xll.BDP(C7,$D$3)</f>
        <v>AUD</v>
      </c>
      <c r="E7" s="120" t="s">
        <v>434</v>
      </c>
      <c r="F7" s="121">
        <f>_xll.BDP(C7,$F$3)</f>
        <v>71.239999999999995</v>
      </c>
      <c r="G7" s="121">
        <f>_xll.BDP(C7,$G$3)</f>
        <v>71.209999999999994</v>
      </c>
      <c r="H7" s="122">
        <f t="shared" si="0"/>
        <v>-3.0000000000001137E-2</v>
      </c>
      <c r="I7" s="123">
        <f t="shared" si="1"/>
        <v>-4.2111173498036412E-2</v>
      </c>
      <c r="J7" s="124">
        <v>-66800</v>
      </c>
      <c r="K7" s="120" t="str">
        <f>CONCATENATE(D237,D7, " Curncy")</f>
        <v>EURAUD Curncy</v>
      </c>
      <c r="L7" s="120">
        <f>IF(D7 = D237,1,_xll.BDP(K7,$L$3))</f>
        <v>1</v>
      </c>
      <c r="M7" s="288">
        <f>IF(D7 = D237,1,_xll.BDP(K7,$M$3)*L7)</f>
        <v>1.6102799999999999</v>
      </c>
      <c r="N7" s="126">
        <f t="shared" si="2"/>
        <v>1244.5040614055172</v>
      </c>
      <c r="O7" s="301">
        <f>N7 / Y237</f>
        <v>5.2298645524643179E-6</v>
      </c>
      <c r="P7" s="128">
        <f t="shared" si="3"/>
        <v>-2954037.8070894503</v>
      </c>
      <c r="Q7" s="312">
        <f>P7 / Y237*100</f>
        <v>-1.2413955159365666</v>
      </c>
      <c r="R7" s="129">
        <f t="shared" si="4"/>
        <v>-1.2413955159365666</v>
      </c>
      <c r="S7" s="312">
        <f t="shared" si="5"/>
        <v>0</v>
      </c>
      <c r="T7" s="120">
        <f t="shared" si="6"/>
        <v>1</v>
      </c>
      <c r="U7" s="120">
        <v>0</v>
      </c>
      <c r="V7" s="120">
        <v>1</v>
      </c>
      <c r="W7" s="127">
        <f t="shared" si="7"/>
        <v>5.2298645524643179E-6</v>
      </c>
      <c r="X7" s="127">
        <f t="shared" si="8"/>
        <v>0</v>
      </c>
      <c r="Y7" s="120"/>
      <c r="Z7" s="130">
        <f>_xll.BDH(C7,$Z$3,$D$1,$D$1)</f>
        <v>74.94</v>
      </c>
      <c r="AA7" s="130">
        <f t="shared" si="9"/>
        <v>-3.7000000000000028</v>
      </c>
      <c r="AB7" s="177">
        <f t="shared" si="10"/>
        <v>-4.9372831598612263</v>
      </c>
      <c r="AC7" s="132">
        <v>-66800</v>
      </c>
      <c r="AD7" s="133">
        <f>IF(D7 = D237,1,_xll.BDP(K7,$AD$3)*L7)</f>
        <v>1.6136699999999999</v>
      </c>
      <c r="AE7" s="328">
        <f>AA7*AC7*T7/AD7 / AF237</f>
        <v>6.47320312030483E-4</v>
      </c>
      <c r="AF7" s="135"/>
    </row>
    <row r="8" spans="1:35" s="117" customFormat="1" ht="12" customHeight="1" x14ac:dyDescent="0.2">
      <c r="A8" s="120"/>
      <c r="B8" s="120">
        <v>12340</v>
      </c>
      <c r="C8" s="120" t="s">
        <v>227</v>
      </c>
      <c r="D8" s="120" t="str">
        <f>_xll.BDP(C8,$D$3)</f>
        <v>AUD</v>
      </c>
      <c r="E8" s="120" t="s">
        <v>435</v>
      </c>
      <c r="F8" s="121">
        <f>_xll.BDP(C8,$F$3)</f>
        <v>3.84</v>
      </c>
      <c r="G8" s="121">
        <f>_xll.BDP(C8,$G$3)</f>
        <v>3.68</v>
      </c>
      <c r="H8" s="122">
        <f t="shared" si="0"/>
        <v>-0.1599999999999997</v>
      </c>
      <c r="I8" s="123">
        <f t="shared" si="1"/>
        <v>-4.166666666666659</v>
      </c>
      <c r="J8" s="124">
        <v>-1871018</v>
      </c>
      <c r="K8" s="120" t="str">
        <f>CONCATENATE(D237,D8, " Curncy")</f>
        <v>EURAUD Curncy</v>
      </c>
      <c r="L8" s="120">
        <f>IF(D8 = D237,1,_xll.BDP(K8,$L$3))</f>
        <v>1</v>
      </c>
      <c r="M8" s="288">
        <f>IF(D8 = D237,1,_xll.BDP(K8,$M$3)*L8)</f>
        <v>1.6102799999999999</v>
      </c>
      <c r="N8" s="126">
        <f t="shared" si="2"/>
        <v>185907.345306406</v>
      </c>
      <c r="O8" s="301">
        <f>N8 / Y237</f>
        <v>7.8125115490796759E-4</v>
      </c>
      <c r="P8" s="128">
        <f t="shared" si="3"/>
        <v>-4275868.9420473464</v>
      </c>
      <c r="Q8" s="312">
        <f>P8 / Y237*100</f>
        <v>-1.7968776562883291</v>
      </c>
      <c r="R8" s="129">
        <f t="shared" si="4"/>
        <v>-1.7968776562883291</v>
      </c>
      <c r="S8" s="312">
        <f t="shared" si="5"/>
        <v>0</v>
      </c>
      <c r="T8" s="120">
        <f t="shared" si="6"/>
        <v>1</v>
      </c>
      <c r="U8" s="120">
        <v>0</v>
      </c>
      <c r="V8" s="120">
        <v>1</v>
      </c>
      <c r="W8" s="127">
        <f t="shared" si="7"/>
        <v>7.8125115490796759E-4</v>
      </c>
      <c r="X8" s="127">
        <f t="shared" si="8"/>
        <v>0</v>
      </c>
      <c r="Y8" s="120"/>
      <c r="Z8" s="130">
        <f>_xll.BDH(C8,$Z$3,$D$1,$D$1)</f>
        <v>4.33</v>
      </c>
      <c r="AA8" s="130">
        <f t="shared" si="9"/>
        <v>-0.49000000000000021</v>
      </c>
      <c r="AB8" s="177">
        <f t="shared" si="10"/>
        <v>-11.316397228637417</v>
      </c>
      <c r="AC8" s="132">
        <v>-1871018</v>
      </c>
      <c r="AD8" s="133">
        <f>IF(D8 = D237,1,_xll.BDP(K8,$AD$3)*L8)</f>
        <v>1.6136699999999999</v>
      </c>
      <c r="AE8" s="328">
        <f>AA8*AC8*T8/AD8 / AF237</f>
        <v>2.401126793298181E-3</v>
      </c>
      <c r="AF8" s="135"/>
    </row>
    <row r="9" spans="1:35" s="117" customFormat="1" ht="12" customHeight="1" x14ac:dyDescent="0.2">
      <c r="A9" s="120"/>
      <c r="B9" s="120">
        <v>21020</v>
      </c>
      <c r="C9" s="120" t="s">
        <v>226</v>
      </c>
      <c r="D9" s="120" t="str">
        <f>_xll.BDP(C9,$D$3)</f>
        <v>AUD</v>
      </c>
      <c r="E9" s="120" t="s">
        <v>436</v>
      </c>
      <c r="F9" s="121">
        <f>_xll.BDP(C9,$F$3)</f>
        <v>2.64</v>
      </c>
      <c r="G9" s="121">
        <f>_xll.BDP(C9,$G$3)</f>
        <v>2.63</v>
      </c>
      <c r="H9" s="122">
        <f t="shared" si="0"/>
        <v>-1.0000000000000231E-2</v>
      </c>
      <c r="I9" s="123">
        <f t="shared" si="1"/>
        <v>-0.3787878787878875</v>
      </c>
      <c r="J9" s="124">
        <v>-1565652</v>
      </c>
      <c r="K9" s="120" t="str">
        <f>CONCATENATE(D237,D9, " Curncy")</f>
        <v>EURAUD Curncy</v>
      </c>
      <c r="L9" s="120">
        <f>IF(D9 = D237,1,_xll.BDP(K9,$L$3))</f>
        <v>1</v>
      </c>
      <c r="M9" s="288">
        <f>IF(D9 = D237,1,_xll.BDP(K9,$M$3)*L9)</f>
        <v>1.6102799999999999</v>
      </c>
      <c r="N9" s="126">
        <f t="shared" si="2"/>
        <v>9722.8556524333435</v>
      </c>
      <c r="O9" s="301">
        <f>N9 / Y237</f>
        <v>4.0859021438596527E-5</v>
      </c>
      <c r="P9" s="128">
        <f t="shared" si="3"/>
        <v>-2557111.0365899098</v>
      </c>
      <c r="Q9" s="312">
        <f>P9 / Y237*100</f>
        <v>-1.0745922638350636</v>
      </c>
      <c r="R9" s="129">
        <f t="shared" si="4"/>
        <v>-1.0745922638350636</v>
      </c>
      <c r="S9" s="312">
        <f t="shared" si="5"/>
        <v>0</v>
      </c>
      <c r="T9" s="120">
        <f t="shared" si="6"/>
        <v>1</v>
      </c>
      <c r="U9" s="120">
        <v>0</v>
      </c>
      <c r="V9" s="120">
        <v>1</v>
      </c>
      <c r="W9" s="127">
        <f t="shared" si="7"/>
        <v>4.0859021438596527E-5</v>
      </c>
      <c r="X9" s="127">
        <f t="shared" si="8"/>
        <v>0</v>
      </c>
      <c r="Y9" s="120"/>
      <c r="Z9" s="130">
        <f>_xll.BDH(C9,$Z$3,$D$1,$D$1)</f>
        <v>2.86</v>
      </c>
      <c r="AA9" s="130">
        <f t="shared" si="9"/>
        <v>-0.21999999999999975</v>
      </c>
      <c r="AB9" s="177">
        <f t="shared" si="10"/>
        <v>-7.6923076923076845</v>
      </c>
      <c r="AC9" s="132">
        <v>-1565652</v>
      </c>
      <c r="AD9" s="133">
        <f>IF(D9 = D237,1,_xll.BDP(K9,$AD$3)*L9)</f>
        <v>1.6136699999999999</v>
      </c>
      <c r="AE9" s="328">
        <f>AA9*AC9*T9/AD9 / AF237</f>
        <v>9.0210889730398328E-4</v>
      </c>
      <c r="AF9" s="135"/>
      <c r="AH9" s="120"/>
      <c r="AI9" s="120"/>
    </row>
    <row r="10" spans="1:35" s="117" customFormat="1" ht="12" customHeight="1" x14ac:dyDescent="0.2">
      <c r="A10" s="120"/>
      <c r="B10" s="120">
        <v>24458</v>
      </c>
      <c r="C10" s="120" t="s">
        <v>224</v>
      </c>
      <c r="D10" s="120" t="str">
        <f>_xll.BDP(C10,$D$3)</f>
        <v>AUD</v>
      </c>
      <c r="E10" s="120" t="s">
        <v>421</v>
      </c>
      <c r="F10" s="121">
        <f>_xll.BDP(C10,$F$3)</f>
        <v>3.3000000000000002E-2</v>
      </c>
      <c r="G10" s="121">
        <f>_xll.BDP(C10,$G$3)</f>
        <v>3.3000000000000002E-2</v>
      </c>
      <c r="H10" s="122">
        <f t="shared" si="0"/>
        <v>0</v>
      </c>
      <c r="I10" s="123">
        <f t="shared" si="1"/>
        <v>0</v>
      </c>
      <c r="J10" s="124">
        <v>4766000</v>
      </c>
      <c r="K10" s="120" t="str">
        <f>CONCATENATE(D237,D10, " Curncy")</f>
        <v>EURAUD Curncy</v>
      </c>
      <c r="L10" s="120">
        <f>IF(D10 = D237,1,_xll.BDP(K10,$L$3))</f>
        <v>1</v>
      </c>
      <c r="M10" s="288">
        <f>IF(D10 = D237,1,_xll.BDP(K10,$M$3)*L10)</f>
        <v>1.6102799999999999</v>
      </c>
      <c r="N10" s="126">
        <f t="shared" si="2"/>
        <v>0</v>
      </c>
      <c r="O10" s="301">
        <f>N10 / Y237</f>
        <v>0</v>
      </c>
      <c r="P10" s="128">
        <f t="shared" si="3"/>
        <v>97671.212459944858</v>
      </c>
      <c r="Q10" s="312">
        <f>P10 / Y237*100</f>
        <v>4.1045041770581429E-2</v>
      </c>
      <c r="R10" s="129">
        <f t="shared" si="4"/>
        <v>0</v>
      </c>
      <c r="S10" s="312">
        <f t="shared" si="5"/>
        <v>4.1045041770581429E-2</v>
      </c>
      <c r="T10" s="120">
        <f t="shared" si="6"/>
        <v>1</v>
      </c>
      <c r="U10" s="120">
        <v>0</v>
      </c>
      <c r="V10" s="120">
        <v>1</v>
      </c>
      <c r="W10" s="127">
        <f t="shared" si="7"/>
        <v>0</v>
      </c>
      <c r="X10" s="127">
        <f t="shared" si="8"/>
        <v>0</v>
      </c>
      <c r="Y10" s="120"/>
      <c r="Z10" s="130">
        <f>_xll.BDH(C10,$Z$3,$D$1,$D$1)</f>
        <v>4.1000000000000002E-2</v>
      </c>
      <c r="AA10" s="130">
        <f t="shared" si="9"/>
        <v>-8.0000000000000002E-3</v>
      </c>
      <c r="AB10" s="177">
        <f t="shared" si="10"/>
        <v>-19.512195121951219</v>
      </c>
      <c r="AC10" s="132">
        <v>4766000</v>
      </c>
      <c r="AD10" s="133">
        <f>IF(D10 = D237,1,_xll.BDP(K10,$AD$3)*L10)</f>
        <v>1.6136699999999999</v>
      </c>
      <c r="AE10" s="328">
        <f>AA10*AC10*T10/AD10 / AF237</f>
        <v>-9.9858508080183833E-5</v>
      </c>
      <c r="AF10" s="135"/>
    </row>
    <row r="11" spans="1:35" s="117" customFormat="1" ht="12" customHeight="1" x14ac:dyDescent="0.2">
      <c r="A11" s="120"/>
      <c r="B11" s="120">
        <v>26847</v>
      </c>
      <c r="C11" s="120" t="s">
        <v>222</v>
      </c>
      <c r="D11" s="120" t="str">
        <f>_xll.BDP(C11,$D$3)</f>
        <v>AUD</v>
      </c>
      <c r="E11" s="120" t="s">
        <v>419</v>
      </c>
      <c r="F11" s="121">
        <f>_xll.BDP(C11,$F$3)</f>
        <v>7.4999999999999997E-2</v>
      </c>
      <c r="G11" s="121">
        <f>_xll.BDP(C11,$G$3)</f>
        <v>7.0999999999999994E-2</v>
      </c>
      <c r="H11" s="122">
        <f t="shared" si="0"/>
        <v>-4.0000000000000036E-3</v>
      </c>
      <c r="I11" s="123">
        <f t="shared" si="1"/>
        <v>-5.3333333333333384</v>
      </c>
      <c r="J11" s="124">
        <v>350820</v>
      </c>
      <c r="K11" s="120" t="str">
        <f>CONCATENATE(D237,D11, " Curncy")</f>
        <v>EURAUD Curncy</v>
      </c>
      <c r="L11" s="120">
        <f>IF(D11 = D237,1,_xll.BDP(K11,$L$3))</f>
        <v>1</v>
      </c>
      <c r="M11" s="288">
        <f>IF(D11 = D237,1,_xll.BDP(K11,$M$3)*L11)</f>
        <v>1.6102799999999999</v>
      </c>
      <c r="N11" s="126">
        <f t="shared" si="2"/>
        <v>-871.45092778895685</v>
      </c>
      <c r="O11" s="301">
        <f>N11 / Y237</f>
        <v>-3.6621578488931423E-6</v>
      </c>
      <c r="P11" s="128">
        <f t="shared" si="3"/>
        <v>15468.253968253968</v>
      </c>
      <c r="Q11" s="312">
        <f>P11 / Y237*100</f>
        <v>6.5003301817853206E-3</v>
      </c>
      <c r="R11" s="129">
        <f t="shared" si="4"/>
        <v>0</v>
      </c>
      <c r="S11" s="312">
        <f t="shared" si="5"/>
        <v>6.5003301817853206E-3</v>
      </c>
      <c r="T11" s="120">
        <f t="shared" si="6"/>
        <v>1</v>
      </c>
      <c r="U11" s="120">
        <v>4</v>
      </c>
      <c r="V11" s="120">
        <v>1</v>
      </c>
      <c r="W11" s="127">
        <f t="shared" si="7"/>
        <v>0</v>
      </c>
      <c r="X11" s="127">
        <f t="shared" si="8"/>
        <v>0</v>
      </c>
      <c r="Y11" s="120"/>
      <c r="Z11" s="130">
        <f>_xll.BDH(C11,$Z$3,$D$1,$D$1)</f>
        <v>0.15</v>
      </c>
      <c r="AA11" s="130">
        <f t="shared" si="9"/>
        <v>-7.4999999999999997E-2</v>
      </c>
      <c r="AB11" s="177">
        <f t="shared" si="10"/>
        <v>-50</v>
      </c>
      <c r="AC11" s="132">
        <v>350820</v>
      </c>
      <c r="AD11" s="133">
        <f>IF(D11 = D237,1,_xll.BDP(K11,$AD$3)*L11)</f>
        <v>1.6136699999999999</v>
      </c>
      <c r="AE11" s="328">
        <f>AA11*AC11*T11/AD11 / AF237</f>
        <v>-6.8910699101756102E-5</v>
      </c>
      <c r="AF11" s="135"/>
    </row>
    <row r="12" spans="1:35" s="117" customFormat="1" ht="12" customHeight="1" x14ac:dyDescent="0.2">
      <c r="A12" s="102" t="s">
        <v>1448</v>
      </c>
      <c r="B12" s="102"/>
      <c r="C12" s="102"/>
      <c r="D12" s="102"/>
      <c r="E12" s="102" t="s">
        <v>220</v>
      </c>
      <c r="F12" s="136"/>
      <c r="G12" s="136"/>
      <c r="H12" s="137"/>
      <c r="I12" s="138"/>
      <c r="J12" s="139"/>
      <c r="K12" s="102"/>
      <c r="L12" s="102"/>
      <c r="M12" s="289"/>
      <c r="N12" s="158">
        <f xml:space="preserve"> SUM(N5:N11)</f>
        <v>138201.40596666408</v>
      </c>
      <c r="O12" s="302">
        <f xml:space="preserve"> SUM(O5:O11)</f>
        <v>5.8077322250720529E-4</v>
      </c>
      <c r="P12" s="141">
        <f xml:space="preserve"> SUM(P5:P11)</f>
        <v>-13103454.641428821</v>
      </c>
      <c r="Q12" s="313">
        <f xml:space="preserve"> SUM(Q5:Q11)</f>
        <v>-5.5065543833289761</v>
      </c>
      <c r="R12" s="142">
        <f xml:space="preserve"> SUM(R5:R11)</f>
        <v>-5.5540997552813423</v>
      </c>
      <c r="S12" s="313">
        <f xml:space="preserve"> SUM(S5:S11)</f>
        <v>4.7545371952366751E-2</v>
      </c>
      <c r="T12" s="102"/>
      <c r="U12" s="102"/>
      <c r="V12" s="102"/>
      <c r="W12" s="143">
        <f xml:space="preserve"> SUM(W5:W11)</f>
        <v>8.2734004089902839E-4</v>
      </c>
      <c r="X12" s="143">
        <f xml:space="preserve"> SUM(X5:X11)</f>
        <v>0</v>
      </c>
      <c r="Y12" s="102"/>
      <c r="Z12" s="144"/>
      <c r="AA12" s="144"/>
      <c r="AB12" s="178"/>
      <c r="AC12" s="145"/>
      <c r="AD12" s="146"/>
      <c r="AE12" s="329">
        <f xml:space="preserve"> SUM(AE5:AE11)</f>
        <v>2.5629258095688674E-3</v>
      </c>
      <c r="AF12" s="171"/>
    </row>
    <row r="13" spans="1:35" s="117" customFormat="1" ht="12" customHeight="1" x14ac:dyDescent="0.2">
      <c r="A13" s="120"/>
      <c r="B13" s="120"/>
      <c r="C13" s="120"/>
      <c r="D13" s="120"/>
      <c r="E13" s="120"/>
      <c r="F13" s="121"/>
      <c r="G13" s="121"/>
      <c r="H13" s="122"/>
      <c r="I13" s="123"/>
      <c r="J13" s="124"/>
      <c r="K13" s="120"/>
      <c r="L13" s="120"/>
      <c r="M13" s="288"/>
      <c r="N13" s="126"/>
      <c r="O13" s="301"/>
      <c r="P13" s="128"/>
      <c r="Q13" s="312"/>
      <c r="R13" s="129"/>
      <c r="S13" s="312"/>
      <c r="T13" s="120"/>
      <c r="U13" s="120"/>
      <c r="V13" s="120"/>
      <c r="W13" s="127"/>
      <c r="X13" s="127"/>
      <c r="Y13" s="120"/>
      <c r="Z13" s="130"/>
      <c r="AA13" s="130"/>
      <c r="AB13" s="131"/>
      <c r="AC13" s="132"/>
      <c r="AD13" s="133"/>
      <c r="AE13" s="328"/>
      <c r="AF13" s="135"/>
    </row>
    <row r="14" spans="1:35" s="117" customFormat="1" ht="12" customHeight="1" x14ac:dyDescent="0.2">
      <c r="A14" s="120"/>
      <c r="B14" s="120">
        <v>2096</v>
      </c>
      <c r="C14" s="120" t="s">
        <v>219</v>
      </c>
      <c r="D14" s="120" t="str">
        <f>_xll.BDP(C14,$D$3)</f>
        <v>EUR</v>
      </c>
      <c r="E14" s="120" t="s">
        <v>335</v>
      </c>
      <c r="F14" s="121">
        <f>_xll.BDP(C14,$F$3)</f>
        <v>80.650000000000006</v>
      </c>
      <c r="G14" s="121">
        <f>_xll.BDP(C14,$G$3)</f>
        <v>79.89</v>
      </c>
      <c r="H14" s="122">
        <f>IF(OR(OR(G14="#N/A N/A",G14="#N/A Real Time"),OR(F14="#N/A N/A",F14="#N/A Real Time")),0,  G14 - F14)</f>
        <v>-0.76000000000000512</v>
      </c>
      <c r="I14" s="123">
        <f>IF(OR(F14=0,F14="#N/A N/A"),0,H14 / F14*100)</f>
        <v>-0.94234345939244268</v>
      </c>
      <c r="J14" s="124">
        <v>-27912</v>
      </c>
      <c r="K14" s="120" t="str">
        <f>CONCATENATE(D237,D14, " Curncy")</f>
        <v>EUREUR Curncy</v>
      </c>
      <c r="L14" s="120">
        <f>IF(D14 = D237,1,_xll.BDP(K14,$L$3))</f>
        <v>1</v>
      </c>
      <c r="M14" s="288">
        <f>IF(D14 = D237,1,_xll.BDP(K14,$M$3)*L14)</f>
        <v>1</v>
      </c>
      <c r="N14" s="126">
        <f>H14*J14*T14/M14</f>
        <v>21213.120000000145</v>
      </c>
      <c r="O14" s="301">
        <f>N14 / Y237</f>
        <v>8.9145345343330837E-5</v>
      </c>
      <c r="P14" s="128">
        <f>IF(J14=0,0,G14*J14*T14/M14)</f>
        <v>-2229889.6800000002</v>
      </c>
      <c r="Q14" s="312">
        <f>P14 / Y237*100</f>
        <v>-0.93708179466824371</v>
      </c>
      <c r="R14" s="129">
        <f>IF(Q14&lt;0,Q14,0)</f>
        <v>-0.93708179466824371</v>
      </c>
      <c r="S14" s="312">
        <f>IF(Q14&gt;0,Q14,0)</f>
        <v>0</v>
      </c>
      <c r="T14" s="120">
        <f>IF(EXACT(D14,UPPER(D14)),1,0.01)/V14</f>
        <v>1</v>
      </c>
      <c r="U14" s="120">
        <v>0</v>
      </c>
      <c r="V14" s="120">
        <v>1</v>
      </c>
      <c r="W14" s="127">
        <f>IF(AND(Q14&lt;0,O14&gt;0),O14,0)</f>
        <v>8.9145345343330837E-5</v>
      </c>
      <c r="X14" s="127">
        <f>IF(AND(Q14&gt;0,O14&gt;0),O14,0)</f>
        <v>0</v>
      </c>
      <c r="Y14" s="120"/>
      <c r="Z14" s="130">
        <f>_xll.BDH(C14,$Z$3,$D$1,$D$1)</f>
        <v>84.42</v>
      </c>
      <c r="AA14" s="130">
        <f>IF(OR(OR(F14="#N/A N/A",F14="#N/A Real Time"),OR(Z14="#N/A N/A",Z14="#N/A Real Time")),0,  F14 - Z14)</f>
        <v>-3.769999999999996</v>
      </c>
      <c r="AB14" s="177">
        <f>IF(OR(Z14=0,Z14="#N/A N/A"),0,AA14 / Z14*100)</f>
        <v>-4.4657664060649092</v>
      </c>
      <c r="AC14" s="132">
        <v>-27912</v>
      </c>
      <c r="AD14" s="133">
        <f>IF(D14 = D237,1,_xll.BDP(K14,$AD$3)*L14)</f>
        <v>1</v>
      </c>
      <c r="AE14" s="328">
        <f>AA14*AC14*T14/AD14 / AF237</f>
        <v>4.4472145297623657E-4</v>
      </c>
      <c r="AF14" s="135"/>
    </row>
    <row r="15" spans="1:35" s="117" customFormat="1" ht="12" customHeight="1" x14ac:dyDescent="0.2">
      <c r="A15" s="212"/>
      <c r="B15" s="212">
        <v>27859</v>
      </c>
      <c r="C15" s="212" t="s">
        <v>1504</v>
      </c>
      <c r="D15" s="212" t="str">
        <f>_xll.BDP(C15,$D$3)</f>
        <v>EUR</v>
      </c>
      <c r="E15" s="212" t="s">
        <v>1505</v>
      </c>
      <c r="F15" s="214">
        <f>_xll.BDP(C15,$F$3)</f>
        <v>118.4</v>
      </c>
      <c r="G15" s="214">
        <f>_xll.BDP(C15,$G$3)</f>
        <v>118.8</v>
      </c>
      <c r="H15" s="215">
        <f>IF(OR(OR(G15="#N/A N/A",G15="#N/A Real Time"),OR(F15="#N/A N/A",F15="#N/A Real Time")),0,  G15 - F15)</f>
        <v>0.39999999999999147</v>
      </c>
      <c r="I15" s="216">
        <f>IF(OR(F15=0,F15="#N/A N/A"),0,H15 / F15*100)</f>
        <v>0.33783783783783061</v>
      </c>
      <c r="J15" s="217">
        <v>9911</v>
      </c>
      <c r="K15" s="212" t="str">
        <f>CONCATENATE(D237,D15, " Curncy")</f>
        <v>EUREUR Curncy</v>
      </c>
      <c r="L15" s="212">
        <f>IF(D15 = D237,1,_xll.BDP(K15,$L$3))</f>
        <v>1</v>
      </c>
      <c r="M15" s="291">
        <f>IF(D15 = D237,1,_xll.BDP(K15,$M$3)*L15)</f>
        <v>1</v>
      </c>
      <c r="N15" s="218">
        <f>H15*J15*T15/M15</f>
        <v>3964.3999999999155</v>
      </c>
      <c r="O15" s="304">
        <f>N15 / Y237</f>
        <v>1.6659869320453135E-5</v>
      </c>
      <c r="P15" s="220">
        <f>IF(J15=0,0,G15*J15*T15/M15)</f>
        <v>1177426.8</v>
      </c>
      <c r="Q15" s="314">
        <f>P15 / Y237*100</f>
        <v>0.49479811881746871</v>
      </c>
      <c r="R15" s="221">
        <f>IF(Q15&lt;0,Q15,0)</f>
        <v>0</v>
      </c>
      <c r="S15" s="314">
        <f>IF(Q15&gt;0,Q15,0)</f>
        <v>0.49479811881746871</v>
      </c>
      <c r="T15" s="212">
        <f>IF(EXACT(D15,UPPER(D15)),1,0.01)/V15</f>
        <v>1</v>
      </c>
      <c r="U15" s="212">
        <v>0</v>
      </c>
      <c r="V15" s="212">
        <v>1</v>
      </c>
      <c r="W15" s="219">
        <f>IF(AND(Q15&lt;0,O15&gt;0),O15,0)</f>
        <v>0</v>
      </c>
      <c r="X15" s="219">
        <f>IF(AND(Q15&gt;0,O15&gt;0),O15,0)</f>
        <v>1.6659869320453135E-5</v>
      </c>
      <c r="Y15" s="212"/>
      <c r="Z15" s="223">
        <f>_xll.BDH(C15,$Z$3,$D$1,$D$1)</f>
        <v>117</v>
      </c>
      <c r="AA15" s="223">
        <f>IF(OR(OR(F15="#N/A N/A",F15="#N/A Real Time"),OR(Z15="#N/A N/A",Z15="#N/A Real Time")),0,  F15 - Z15)</f>
        <v>1.4000000000000057</v>
      </c>
      <c r="AB15" s="224">
        <f>IF(OR(Z15=0,Z15="#N/A N/A"),0,AA15 / Z15*100)</f>
        <v>1.1965811965812014</v>
      </c>
      <c r="AC15" s="225">
        <v>9911</v>
      </c>
      <c r="AD15" s="226">
        <f>IF(D15 = D237,1,_xll.BDP(K15,$AD$3)*L15)</f>
        <v>1</v>
      </c>
      <c r="AE15" s="330">
        <f>AA15*AC15*T15/AD15 / AF237</f>
        <v>5.8640988850773367E-5</v>
      </c>
      <c r="AF15" s="244"/>
    </row>
    <row r="16" spans="1:35" s="117" customFormat="1" ht="12" customHeight="1" x14ac:dyDescent="0.2">
      <c r="A16" s="212"/>
      <c r="B16" s="212">
        <v>28333</v>
      </c>
      <c r="C16" s="212" t="s">
        <v>1506</v>
      </c>
      <c r="D16" s="212" t="str">
        <f>_xll.BDP(C16,$D$3)</f>
        <v>EUR</v>
      </c>
      <c r="E16" s="212" t="s">
        <v>1507</v>
      </c>
      <c r="F16" s="214">
        <f>_xll.BDP(C16,$F$3)</f>
        <v>77.2</v>
      </c>
      <c r="G16" s="214">
        <f>_xll.BDP(C16,$G$3)</f>
        <v>78</v>
      </c>
      <c r="H16" s="215">
        <f>IF(OR(OR(G16="#N/A N/A",G16="#N/A Real Time"),OR(F16="#N/A N/A",F16="#N/A Real Time")),0,  G16 - F16)</f>
        <v>0.79999999999999716</v>
      </c>
      <c r="I16" s="216">
        <f>IF(OR(F16=0,F16="#N/A N/A"),0,H16 / F16*100)</f>
        <v>1.0362694300518096</v>
      </c>
      <c r="J16" s="217">
        <v>-20217</v>
      </c>
      <c r="K16" s="212" t="str">
        <f>CONCATENATE(D237,D16, " Curncy")</f>
        <v>EUREUR Curncy</v>
      </c>
      <c r="L16" s="212">
        <f>IF(D16 = D237,1,_xll.BDP(K16,$L$3))</f>
        <v>1</v>
      </c>
      <c r="M16" s="291">
        <f>IF(D16 = D237,1,_xll.BDP(K16,$M$3)*L16)</f>
        <v>1</v>
      </c>
      <c r="N16" s="218">
        <f>H16*J16*T16/M16</f>
        <v>-16173.599999999942</v>
      </c>
      <c r="O16" s="304">
        <f>N16 / Y237</f>
        <v>-6.7967425699042892E-5</v>
      </c>
      <c r="P16" s="220">
        <f>IF(J16=0,0,G16*J16*T16/M16)</f>
        <v>-1576926</v>
      </c>
      <c r="Q16" s="314">
        <f>P16 / Y237*100</f>
        <v>-0.66268240056567052</v>
      </c>
      <c r="R16" s="221">
        <f>IF(Q16&lt;0,Q16,0)</f>
        <v>-0.66268240056567052</v>
      </c>
      <c r="S16" s="314">
        <f>IF(Q16&gt;0,Q16,0)</f>
        <v>0</v>
      </c>
      <c r="T16" s="212">
        <f>IF(EXACT(D16,UPPER(D16)),1,0.01)/V16</f>
        <v>1</v>
      </c>
      <c r="U16" s="212">
        <v>0</v>
      </c>
      <c r="V16" s="212">
        <v>1</v>
      </c>
      <c r="W16" s="219">
        <f>IF(AND(Q16&lt;0,O16&gt;0),O16,0)</f>
        <v>0</v>
      </c>
      <c r="X16" s="219">
        <f>IF(AND(Q16&gt;0,O16&gt;0),O16,0)</f>
        <v>0</v>
      </c>
      <c r="Y16" s="212"/>
      <c r="Z16" s="223">
        <f>_xll.BDH(C16,$Z$3,$D$1,$D$1)</f>
        <v>78.95</v>
      </c>
      <c r="AA16" s="223">
        <f>IF(OR(OR(F16="#N/A N/A",F16="#N/A Real Time"),OR(Z16="#N/A N/A",Z16="#N/A Real Time")),0,  F16 - Z16)</f>
        <v>-1.75</v>
      </c>
      <c r="AB16" s="224">
        <f>IF(OR(Z16=0,Z16="#N/A N/A"),0,AA16 / Z16*100)</f>
        <v>-2.2165927802406582</v>
      </c>
      <c r="AC16" s="225">
        <v>-20217</v>
      </c>
      <c r="AD16" s="226">
        <f>IF(D16 = D237,1,_xll.BDP(K16,$AD$3)*L16)</f>
        <v>1</v>
      </c>
      <c r="AE16" s="330">
        <f>AA16*AC16*T16/AD16 / AF237</f>
        <v>1.4952387140501467E-4</v>
      </c>
      <c r="AF16" s="244"/>
    </row>
    <row r="17" spans="1:32" s="117" customFormat="1" ht="12" customHeight="1" x14ac:dyDescent="0.2">
      <c r="A17" s="120"/>
      <c r="B17" s="120">
        <v>23509</v>
      </c>
      <c r="C17" s="120" t="s">
        <v>417</v>
      </c>
      <c r="D17" s="120" t="str">
        <f>_xll.BDP(C17,$D$3)</f>
        <v>EUR</v>
      </c>
      <c r="E17" s="120" t="s">
        <v>418</v>
      </c>
      <c r="F17" s="121">
        <f>_xll.BDP(C17,$F$3)</f>
        <v>24.72</v>
      </c>
      <c r="G17" s="121">
        <f>_xll.BDP(C17,$G$3)</f>
        <v>20.8</v>
      </c>
      <c r="H17" s="122">
        <f>IF(OR(OR(G17="#N/A N/A",G17="#N/A Real Time"),OR(F17="#N/A N/A",F17="#N/A Real Time")),0,  G17 - F17)</f>
        <v>-3.9199999999999982</v>
      </c>
      <c r="I17" s="123">
        <f>IF(OR(F17=0,F17="#N/A N/A"),0,H17 / F17*100)</f>
        <v>-15.85760517799352</v>
      </c>
      <c r="J17" s="124">
        <v>-18802</v>
      </c>
      <c r="K17" s="120" t="str">
        <f>CONCATENATE(D237,D17, " Curncy")</f>
        <v>EUREUR Curncy</v>
      </c>
      <c r="L17" s="120">
        <f>IF(D17 = D237,1,_xll.BDP(K17,$L$3))</f>
        <v>1</v>
      </c>
      <c r="M17" s="288">
        <f>IF(D17 = D237,1,_xll.BDP(K17,$M$3)*L17)</f>
        <v>1</v>
      </c>
      <c r="N17" s="126">
        <f>H17*J17*T17/M17</f>
        <v>73703.839999999967</v>
      </c>
      <c r="O17" s="301">
        <f>N17 / Y237</f>
        <v>3.0973068883453041E-4</v>
      </c>
      <c r="P17" s="128">
        <f>IF(J17=0,0,G17*J17*T17/M17)</f>
        <v>-391081.60000000003</v>
      </c>
      <c r="Q17" s="312">
        <f>P17 / Y237*100</f>
        <v>-0.16434689611628153</v>
      </c>
      <c r="R17" s="129">
        <f>IF(Q17&lt;0,Q17,0)</f>
        <v>-0.16434689611628153</v>
      </c>
      <c r="S17" s="312">
        <f>IF(Q17&gt;0,Q17,0)</f>
        <v>0</v>
      </c>
      <c r="T17" s="120">
        <f>IF(EXACT(D17,UPPER(D17)),1,0.01)/V17</f>
        <v>1</v>
      </c>
      <c r="U17" s="120">
        <v>0</v>
      </c>
      <c r="V17" s="120">
        <v>1</v>
      </c>
      <c r="W17" s="127">
        <f>IF(AND(Q17&lt;0,O17&gt;0),O17,0)</f>
        <v>3.0973068883453041E-4</v>
      </c>
      <c r="X17" s="127">
        <f>IF(AND(Q17&gt;0,O17&gt;0),O17,0)</f>
        <v>0</v>
      </c>
      <c r="Y17" s="120"/>
      <c r="Z17" s="130">
        <f>_xll.BDH(C17,$Z$3,$D$1,$D$1)</f>
        <v>24.2</v>
      </c>
      <c r="AA17" s="130">
        <f>IF(OR(OR(F17="#N/A N/A",F17="#N/A Real Time"),OR(Z17="#N/A N/A",Z17="#N/A Real Time")),0,  F17 - Z17)</f>
        <v>0.51999999999999957</v>
      </c>
      <c r="AB17" s="177">
        <f>IF(OR(Z17=0,Z17="#N/A N/A"),0,AA17 / Z17*100)</f>
        <v>2.1487603305785106</v>
      </c>
      <c r="AC17" s="132">
        <v>-18802</v>
      </c>
      <c r="AD17" s="133">
        <f>IF(D17 = D237,1,_xll.BDP(K17,$AD$3)*L17)</f>
        <v>1</v>
      </c>
      <c r="AE17" s="328">
        <f>AA17*AC17*T17/AD17 / AF237</f>
        <v>-4.1320271389189676E-5</v>
      </c>
      <c r="AF17" s="135"/>
    </row>
    <row r="18" spans="1:32" s="117" customFormat="1" ht="12" customHeight="1" x14ac:dyDescent="0.2">
      <c r="A18" s="229" t="s">
        <v>1449</v>
      </c>
      <c r="B18" s="229"/>
      <c r="C18" s="229"/>
      <c r="D18" s="229"/>
      <c r="E18" s="229" t="s">
        <v>218</v>
      </c>
      <c r="F18" s="230"/>
      <c r="G18" s="230"/>
      <c r="H18" s="231"/>
      <c r="I18" s="232"/>
      <c r="J18" s="233"/>
      <c r="K18" s="229"/>
      <c r="L18" s="229"/>
      <c r="M18" s="292"/>
      <c r="N18" s="234">
        <f xml:space="preserve"> SUM(N13:N17)</f>
        <v>82707.760000000082</v>
      </c>
      <c r="O18" s="305">
        <f xml:space="preserve"> SUM(O13:O17)</f>
        <v>3.4756847779927148E-4</v>
      </c>
      <c r="P18" s="236">
        <f xml:space="preserve"> SUM(P13:P17)</f>
        <v>-3020470.48</v>
      </c>
      <c r="Q18" s="315">
        <f xml:space="preserve"> SUM(Q13:Q17)</f>
        <v>-1.269312972532727</v>
      </c>
      <c r="R18" s="237">
        <f xml:space="preserve"> SUM(R13:R17)</f>
        <v>-1.7641110913501958</v>
      </c>
      <c r="S18" s="315">
        <f xml:space="preserve"> SUM(S13:S17)</f>
        <v>0.49479811881746871</v>
      </c>
      <c r="T18" s="229"/>
      <c r="U18" s="229"/>
      <c r="V18" s="229"/>
      <c r="W18" s="238">
        <f xml:space="preserve"> SUM(W13:W17)</f>
        <v>3.9887603417786122E-4</v>
      </c>
      <c r="X18" s="238">
        <f xml:space="preserve"> SUM(X13:X17)</f>
        <v>1.6659869320453135E-5</v>
      </c>
      <c r="Y18" s="229"/>
      <c r="Z18" s="239"/>
      <c r="AA18" s="239"/>
      <c r="AB18" s="240"/>
      <c r="AC18" s="241"/>
      <c r="AD18" s="242"/>
      <c r="AE18" s="331">
        <f xml:space="preserve"> SUM(AE13:AE17)</f>
        <v>6.1156604184283499E-4</v>
      </c>
      <c r="AF18" s="247"/>
    </row>
    <row r="19" spans="1:32" s="117" customFormat="1" ht="12" customHeight="1" x14ac:dyDescent="0.2">
      <c r="A19" s="120"/>
      <c r="B19" s="120"/>
      <c r="C19" s="120"/>
      <c r="D19" s="120"/>
      <c r="E19" s="120"/>
      <c r="F19" s="121"/>
      <c r="G19" s="121"/>
      <c r="H19" s="122"/>
      <c r="I19" s="123"/>
      <c r="J19" s="124"/>
      <c r="K19" s="120"/>
      <c r="L19" s="120"/>
      <c r="M19" s="288"/>
      <c r="N19" s="126"/>
      <c r="O19" s="301"/>
      <c r="P19" s="128"/>
      <c r="Q19" s="312"/>
      <c r="R19" s="129"/>
      <c r="S19" s="312"/>
      <c r="T19" s="120"/>
      <c r="U19" s="120"/>
      <c r="V19" s="120"/>
      <c r="W19" s="127"/>
      <c r="X19" s="127"/>
      <c r="Y19" s="120"/>
      <c r="Z19" s="130"/>
      <c r="AA19" s="130"/>
      <c r="AB19" s="131"/>
      <c r="AC19" s="132"/>
      <c r="AD19" s="133"/>
      <c r="AE19" s="328"/>
      <c r="AF19" s="135"/>
    </row>
    <row r="20" spans="1:32" s="117" customFormat="1" ht="12" customHeight="1" x14ac:dyDescent="0.2">
      <c r="A20" s="120"/>
      <c r="B20" s="120">
        <v>1895</v>
      </c>
      <c r="C20" s="120" t="s">
        <v>217</v>
      </c>
      <c r="D20" s="120" t="str">
        <f>_xll.BDP(C20,$D$3)</f>
        <v>BRL</v>
      </c>
      <c r="E20" s="120" t="s">
        <v>439</v>
      </c>
      <c r="F20" s="121">
        <f>_xll.BDP(C20,$F$3)</f>
        <v>66</v>
      </c>
      <c r="G20" s="121">
        <f>_xll.BDP(C20,$G$3)</f>
        <v>66</v>
      </c>
      <c r="H20" s="122">
        <f>IF(OR(OR(G20="#N/A N/A",G20="#N/A Real Time"),OR(F20="#N/A N/A",F20="#N/A Real Time")),0,  G20 - F20)</f>
        <v>0</v>
      </c>
      <c r="I20" s="123">
        <f>IF(OR(F20=0,F20="#N/A N/A"),0,H20 / F20*100)</f>
        <v>0</v>
      </c>
      <c r="J20" s="124">
        <v>1522800</v>
      </c>
      <c r="K20" s="120" t="str">
        <f>CONCATENATE(D237,D20, " Curncy")</f>
        <v>EURBRL Curncy</v>
      </c>
      <c r="L20" s="120">
        <f>IF(D20 = D237,1,_xll.BDP(K20,$L$3))</f>
        <v>1</v>
      </c>
      <c r="M20" s="288">
        <f>IF(D20 = D237,1,_xll.BDP(K20,$M$3)*L20)</f>
        <v>4.7043999999999997</v>
      </c>
      <c r="N20" s="126">
        <f>H20*J20*T20/M20</f>
        <v>0</v>
      </c>
      <c r="O20" s="301">
        <f>N20 / Y237</f>
        <v>0</v>
      </c>
      <c r="P20" s="128">
        <f>IF(J20=0,0,G20*J20*T20/M20)</f>
        <v>21363999.659892868</v>
      </c>
      <c r="Q20" s="312">
        <f>P20 / Y237*100</f>
        <v>8.977939725961761</v>
      </c>
      <c r="R20" s="129">
        <f>IF(Q20&lt;0,Q20,0)</f>
        <v>0</v>
      </c>
      <c r="S20" s="312">
        <f>IF(Q20&gt;0,Q20,0)</f>
        <v>8.977939725961761</v>
      </c>
      <c r="T20" s="120">
        <f>IF(EXACT(D20,UPPER(D20)),1,0.01)/V20</f>
        <v>1</v>
      </c>
      <c r="U20" s="120">
        <v>0</v>
      </c>
      <c r="V20" s="120">
        <v>1</v>
      </c>
      <c r="W20" s="127">
        <f>IF(AND(Q20&lt;0,O20&gt;0),O20,0)</f>
        <v>0</v>
      </c>
      <c r="X20" s="127">
        <f>IF(AND(Q20&gt;0,O20&gt;0),O20,0)</f>
        <v>0</v>
      </c>
      <c r="Y20" s="120"/>
      <c r="Z20" s="130">
        <f>_xll.BDH(C20,$Z$3,$D$1,$D$1)</f>
        <v>51.63</v>
      </c>
      <c r="AA20" s="130">
        <f>IF(OR(OR(F20="#N/A N/A",F20="#N/A Real Time"),OR(Z20="#N/A N/A",Z20="#N/A Real Time")),0,  F20 - Z20)</f>
        <v>14.369999999999997</v>
      </c>
      <c r="AB20" s="177">
        <f>IF(OR(Z20=0,Z20="#N/A N/A"),0,AA20 / Z20*100)</f>
        <v>27.832655432887847</v>
      </c>
      <c r="AC20" s="132">
        <v>1522800</v>
      </c>
      <c r="AD20" s="133">
        <f>IF(D20 = D237,1,_xll.BDP(K20,$AD$3)*L20)</f>
        <v>4.7043999999999997</v>
      </c>
      <c r="AE20" s="328">
        <f>AA20*AC20*T20/AD20 / AF237</f>
        <v>1.9658535824314042E-2</v>
      </c>
      <c r="AF20" s="135"/>
    </row>
    <row r="21" spans="1:32" s="117" customFormat="1" ht="12" customHeight="1" x14ac:dyDescent="0.2">
      <c r="A21" s="102" t="s">
        <v>1450</v>
      </c>
      <c r="B21" s="102"/>
      <c r="C21" s="102"/>
      <c r="D21" s="102"/>
      <c r="E21" s="102" t="s">
        <v>216</v>
      </c>
      <c r="F21" s="136"/>
      <c r="G21" s="136"/>
      <c r="H21" s="137"/>
      <c r="I21" s="138"/>
      <c r="J21" s="139"/>
      <c r="K21" s="102"/>
      <c r="L21" s="102"/>
      <c r="M21" s="289"/>
      <c r="N21" s="158">
        <f t="shared" ref="N21:S21" si="11" xml:space="preserve"> SUM(N19:N20)</f>
        <v>0</v>
      </c>
      <c r="O21" s="302">
        <f t="shared" si="11"/>
        <v>0</v>
      </c>
      <c r="P21" s="141">
        <f t="shared" si="11"/>
        <v>21363999.659892868</v>
      </c>
      <c r="Q21" s="313">
        <f t="shared" si="11"/>
        <v>8.977939725961761</v>
      </c>
      <c r="R21" s="142">
        <f t="shared" si="11"/>
        <v>0</v>
      </c>
      <c r="S21" s="313">
        <f t="shared" si="11"/>
        <v>8.977939725961761</v>
      </c>
      <c r="T21" s="102"/>
      <c r="U21" s="102"/>
      <c r="V21" s="102"/>
      <c r="W21" s="143">
        <f xml:space="preserve"> SUM(W19:W20)</f>
        <v>0</v>
      </c>
      <c r="X21" s="143">
        <f xml:space="preserve"> SUM(X19:X20)</f>
        <v>0</v>
      </c>
      <c r="Y21" s="102"/>
      <c r="Z21" s="144"/>
      <c r="AA21" s="144"/>
      <c r="AB21" s="178"/>
      <c r="AC21" s="145"/>
      <c r="AD21" s="146"/>
      <c r="AE21" s="329">
        <f xml:space="preserve"> SUM(AE19:AE20)</f>
        <v>1.9658535824314042E-2</v>
      </c>
      <c r="AF21" s="171"/>
    </row>
    <row r="22" spans="1:32" s="117" customFormat="1" ht="12" customHeight="1" x14ac:dyDescent="0.2">
      <c r="A22" s="120"/>
      <c r="B22" s="120"/>
      <c r="C22" s="120"/>
      <c r="D22" s="120"/>
      <c r="E22" s="120"/>
      <c r="F22" s="121"/>
      <c r="G22" s="121"/>
      <c r="H22" s="122"/>
      <c r="I22" s="123"/>
      <c r="J22" s="124"/>
      <c r="K22" s="120"/>
      <c r="L22" s="120"/>
      <c r="M22" s="288"/>
      <c r="N22" s="126"/>
      <c r="O22" s="301"/>
      <c r="P22" s="128"/>
      <c r="Q22" s="312"/>
      <c r="R22" s="129"/>
      <c r="S22" s="312"/>
      <c r="T22" s="120"/>
      <c r="U22" s="120"/>
      <c r="V22" s="120"/>
      <c r="W22" s="127"/>
      <c r="X22" s="127"/>
      <c r="Y22" s="120"/>
      <c r="Z22" s="130"/>
      <c r="AA22" s="130"/>
      <c r="AB22" s="131"/>
      <c r="AC22" s="132"/>
      <c r="AD22" s="133"/>
      <c r="AE22" s="328"/>
      <c r="AF22" s="135"/>
    </row>
    <row r="23" spans="1:32" s="117" customFormat="1" ht="12" customHeight="1" x14ac:dyDescent="0.2">
      <c r="A23" s="212"/>
      <c r="B23" s="212">
        <v>28070</v>
      </c>
      <c r="C23" s="212" t="s">
        <v>1508</v>
      </c>
      <c r="D23" s="212" t="str">
        <f>_xll.BDP(C23,$D$3)</f>
        <v>CAD</v>
      </c>
      <c r="E23" s="212" t="s">
        <v>1509</v>
      </c>
      <c r="F23" s="214">
        <f>_xll.BDP(C23,$F$3)</f>
        <v>8.8000000000000007</v>
      </c>
      <c r="G23" s="214">
        <f>_xll.BDP(C23,$G$3)</f>
        <v>8.8000000000000007</v>
      </c>
      <c r="H23" s="215">
        <f>IF(OR(OR(G23="#N/A N/A",G23="#N/A Real Time"),OR(F23="#N/A N/A",F23="#N/A Real Time")),0,  G23 - F23)</f>
        <v>0</v>
      </c>
      <c r="I23" s="216">
        <f>IF(OR(F23=0,F23="#N/A N/A"),0,H23 / F23*100)</f>
        <v>0</v>
      </c>
      <c r="J23" s="217">
        <v>-466062</v>
      </c>
      <c r="K23" s="212" t="str">
        <f>CONCATENATE(D237,D23, " Curncy")</f>
        <v>EURCAD Curncy</v>
      </c>
      <c r="L23" s="212">
        <f>IF(D23 = D237,1,_xll.BDP(K23,$L$3))</f>
        <v>1</v>
      </c>
      <c r="M23" s="291">
        <f>IF(D23 = D237,1,_xll.BDP(K23,$M$3)*L23)</f>
        <v>1.51509</v>
      </c>
      <c r="N23" s="218">
        <f>H23*J23*T23/M23</f>
        <v>0</v>
      </c>
      <c r="O23" s="304">
        <f>N23 / Y237</f>
        <v>0</v>
      </c>
      <c r="P23" s="220">
        <f>IF(J23=0,0,G23*J23*T23/M23)</f>
        <v>-2706998.0001188051</v>
      </c>
      <c r="Q23" s="314">
        <f>P23 / Y237*100</f>
        <v>-1.1375802878798364</v>
      </c>
      <c r="R23" s="221">
        <f>IF(Q23&lt;0,Q23,0)</f>
        <v>-1.1375802878798364</v>
      </c>
      <c r="S23" s="314">
        <f>IF(Q23&gt;0,Q23,0)</f>
        <v>0</v>
      </c>
      <c r="T23" s="212">
        <f>IF(EXACT(D23,UPPER(D23)),1,0.01)/V23</f>
        <v>1</v>
      </c>
      <c r="U23" s="212">
        <v>0</v>
      </c>
      <c r="V23" s="212">
        <v>1</v>
      </c>
      <c r="W23" s="219">
        <f>IF(AND(Q23&lt;0,O23&gt;0),O23,0)</f>
        <v>0</v>
      </c>
      <c r="X23" s="219">
        <f>IF(AND(Q23&gt;0,O23&gt;0),O23,0)</f>
        <v>0</v>
      </c>
      <c r="Y23" s="212"/>
      <c r="Z23" s="223">
        <f>_xll.BDH(C23,$Z$3,$D$1,$D$1)</f>
        <v>5.93</v>
      </c>
      <c r="AA23" s="223">
        <f>IF(OR(OR(F23="#N/A N/A",F23="#N/A Real Time"),OR(Z23="#N/A N/A",Z23="#N/A Real Time")),0,  F23 - Z23)</f>
        <v>2.870000000000001</v>
      </c>
      <c r="AB23" s="334">
        <f>IF(OR(Z23=0,Z23="#N/A N/A"),0,AA23 / Z23*100)</f>
        <v>48.397976391231047</v>
      </c>
      <c r="AC23" s="225">
        <v>-466062</v>
      </c>
      <c r="AD23" s="226">
        <f>IF(D23 = D237,1,_xll.BDP(K23,$AD$3)*L23)</f>
        <v>1.51284</v>
      </c>
      <c r="AE23" s="330">
        <f>AA23*AC23*T23/AD23 / AF237</f>
        <v>-3.7367011498197719E-3</v>
      </c>
      <c r="AF23" s="244"/>
    </row>
    <row r="24" spans="1:32" s="117" customFormat="1" ht="12" customHeight="1" x14ac:dyDescent="0.2">
      <c r="A24" s="120"/>
      <c r="B24" s="120">
        <v>27963</v>
      </c>
      <c r="C24" s="120" t="s">
        <v>1383</v>
      </c>
      <c r="D24" s="120" t="str">
        <f>_xll.BDP(C24,$D$3)</f>
        <v>CAD</v>
      </c>
      <c r="E24" s="120" t="s">
        <v>1384</v>
      </c>
      <c r="F24" s="121">
        <f>_xll.BDP(C24,$F$3)</f>
        <v>59.64</v>
      </c>
      <c r="G24" s="121">
        <f>_xll.BDP(C24,$G$3)</f>
        <v>59.64</v>
      </c>
      <c r="H24" s="122">
        <f>IF(OR(OR(G24="#N/A N/A",G24="#N/A Real Time"),OR(F24="#N/A N/A",F24="#N/A Real Time")),0,  G24 - F24)</f>
        <v>0</v>
      </c>
      <c r="I24" s="123">
        <f>IF(OR(F24=0,F24="#N/A N/A"),0,H24 / F24*100)</f>
        <v>0</v>
      </c>
      <c r="J24" s="124">
        <v>-140778</v>
      </c>
      <c r="K24" s="120" t="str">
        <f>CONCATENATE(D237,D24, " Curncy")</f>
        <v>EURCAD Curncy</v>
      </c>
      <c r="L24" s="120">
        <f>IF(D24 = D237,1,_xll.BDP(K24,$L$3))</f>
        <v>1</v>
      </c>
      <c r="M24" s="288">
        <f>IF(D24 = D237,1,_xll.BDP(K24,$M$3)*L24)</f>
        <v>1.51509</v>
      </c>
      <c r="N24" s="126">
        <f>H24*J24*T24/M24</f>
        <v>0</v>
      </c>
      <c r="O24" s="301">
        <f>N24 / Y237</f>
        <v>0</v>
      </c>
      <c r="P24" s="128">
        <f>IF(J24=0,0,G24*J24*T24/M24)</f>
        <v>-5541584.9355483828</v>
      </c>
      <c r="Q24" s="312">
        <f>P24 / Y237*100</f>
        <v>-2.3287781468678674</v>
      </c>
      <c r="R24" s="129">
        <f>IF(Q24&lt;0,Q24,0)</f>
        <v>-2.3287781468678674</v>
      </c>
      <c r="S24" s="312">
        <f>IF(Q24&gt;0,Q24,0)</f>
        <v>0</v>
      </c>
      <c r="T24" s="120">
        <f>IF(EXACT(D24,UPPER(D24)),1,0.01)/V24</f>
        <v>1</v>
      </c>
      <c r="U24" s="120">
        <v>0</v>
      </c>
      <c r="V24" s="120">
        <v>1</v>
      </c>
      <c r="W24" s="127">
        <f>IF(AND(Q24&lt;0,O24&gt;0),O24,0)</f>
        <v>0</v>
      </c>
      <c r="X24" s="127">
        <f>IF(AND(Q24&gt;0,O24&gt;0),O24,0)</f>
        <v>0</v>
      </c>
      <c r="Y24" s="120"/>
      <c r="Z24" s="130">
        <f>_xll.BDH(C24,$Z$3,$D$1,$D$1)</f>
        <v>35.04</v>
      </c>
      <c r="AA24" s="130">
        <f>IF(OR(OR(F24="#N/A N/A",F24="#N/A Real Time"),OR(Z24="#N/A N/A",Z24="#N/A Real Time")),0,  F24 - Z24)</f>
        <v>24.6</v>
      </c>
      <c r="AB24" s="177">
        <f>IF(OR(Z24=0,Z24="#N/A N/A"),0,AA24 / Z24*100)</f>
        <v>70.205479452054803</v>
      </c>
      <c r="AC24" s="132">
        <v>-140778</v>
      </c>
      <c r="AD24" s="133">
        <f>IF(D24 = D237,1,_xll.BDP(K24,$AD$3)*L24)</f>
        <v>1.51284</v>
      </c>
      <c r="AE24" s="328">
        <f>AA24*AC24*T24/AD24 / AF237</f>
        <v>-9.6745923038319432E-3</v>
      </c>
      <c r="AF24" s="135"/>
    </row>
    <row r="25" spans="1:32" s="117" customFormat="1" ht="12" customHeight="1" x14ac:dyDescent="0.2">
      <c r="A25" s="120"/>
      <c r="B25" s="120">
        <v>23263</v>
      </c>
      <c r="C25" s="120" t="s">
        <v>214</v>
      </c>
      <c r="D25" s="120" t="str">
        <f>_xll.BDP(C25,$D$3)</f>
        <v>CAD</v>
      </c>
      <c r="E25" s="120" t="s">
        <v>415</v>
      </c>
      <c r="F25" s="121">
        <f>_xll.BDP(C25,$F$3)</f>
        <v>3.03</v>
      </c>
      <c r="G25" s="121">
        <f>_xll.BDP(C25,$G$3)</f>
        <v>3.03</v>
      </c>
      <c r="H25" s="122">
        <f>IF(OR(OR(G25="#N/A N/A",G25="#N/A Real Time"),OR(F25="#N/A N/A",F25="#N/A Real Time")),0,  G25 - F25)</f>
        <v>0</v>
      </c>
      <c r="I25" s="123">
        <f>IF(OR(F25=0,F25="#N/A N/A"),0,H25 / F25*100)</f>
        <v>0</v>
      </c>
      <c r="J25" s="124">
        <v>-1172868</v>
      </c>
      <c r="K25" s="120" t="str">
        <f>CONCATENATE(D237,D25, " Curncy")</f>
        <v>EURCAD Curncy</v>
      </c>
      <c r="L25" s="120">
        <f>IF(D25 = D237,1,_xll.BDP(K25,$L$3))</f>
        <v>1</v>
      </c>
      <c r="M25" s="288">
        <f>IF(D25 = D237,1,_xll.BDP(K25,$M$3)*L25)</f>
        <v>1.51509</v>
      </c>
      <c r="N25" s="126">
        <f>H25*J25*T25/M25</f>
        <v>0</v>
      </c>
      <c r="O25" s="301">
        <f>N25 / Y237</f>
        <v>0</v>
      </c>
      <c r="P25" s="128">
        <f>IF(J25=0,0,G25*J25*T25/M25)</f>
        <v>-2345596.6576242992</v>
      </c>
      <c r="Q25" s="312">
        <f>P25 / Y237*100</f>
        <v>-0.98570612941462299</v>
      </c>
      <c r="R25" s="129">
        <f>IF(Q25&lt;0,Q25,0)</f>
        <v>-0.98570612941462299</v>
      </c>
      <c r="S25" s="312">
        <f>IF(Q25&gt;0,Q25,0)</f>
        <v>0</v>
      </c>
      <c r="T25" s="120">
        <f>IF(EXACT(D25,UPPER(D25)),1,0.01)/V25</f>
        <v>1</v>
      </c>
      <c r="U25" s="120">
        <v>0</v>
      </c>
      <c r="V25" s="120">
        <v>1</v>
      </c>
      <c r="W25" s="127">
        <f>IF(AND(Q25&lt;0,O25&gt;0),O25,0)</f>
        <v>0</v>
      </c>
      <c r="X25" s="127">
        <f>IF(AND(Q25&gt;0,O25&gt;0),O25,0)</f>
        <v>0</v>
      </c>
      <c r="Y25" s="120"/>
      <c r="Z25" s="130">
        <f>_xll.BDH(C25,$Z$3,$D$1,$D$1)</f>
        <v>3.2</v>
      </c>
      <c r="AA25" s="130">
        <f>IF(OR(OR(F25="#N/A N/A",F25="#N/A Real Time"),OR(Z25="#N/A N/A",Z25="#N/A Real Time")),0,  F25 - Z25)</f>
        <v>-0.17000000000000037</v>
      </c>
      <c r="AB25" s="177">
        <f>IF(OR(Z25=0,Z25="#N/A N/A"),0,AA25 / Z25*100)</f>
        <v>-5.3125000000000115</v>
      </c>
      <c r="AC25" s="132">
        <v>-1172868</v>
      </c>
      <c r="AD25" s="133">
        <f>IF(D25 = D237,1,_xll.BDP(K25,$AD$3)*L25)</f>
        <v>1.51284</v>
      </c>
      <c r="AE25" s="328">
        <f>AA25*AC25*T25/AD25 / AF237</f>
        <v>5.5700723097088509E-4</v>
      </c>
      <c r="AF25" s="135"/>
    </row>
    <row r="26" spans="1:32" s="117" customFormat="1" ht="12" customHeight="1" x14ac:dyDescent="0.2">
      <c r="A26" s="229" t="s">
        <v>1451</v>
      </c>
      <c r="B26" s="229"/>
      <c r="C26" s="229"/>
      <c r="D26" s="229"/>
      <c r="E26" s="229" t="s">
        <v>213</v>
      </c>
      <c r="F26" s="230"/>
      <c r="G26" s="230"/>
      <c r="H26" s="231"/>
      <c r="I26" s="232"/>
      <c r="J26" s="233"/>
      <c r="K26" s="229"/>
      <c r="L26" s="229"/>
      <c r="M26" s="292"/>
      <c r="N26" s="234">
        <f xml:space="preserve"> SUM(N22:N25)</f>
        <v>0</v>
      </c>
      <c r="O26" s="305">
        <f xml:space="preserve"> SUM(O22:O25)</f>
        <v>0</v>
      </c>
      <c r="P26" s="236">
        <f xml:space="preserve"> SUM(P22:P25)</f>
        <v>-10594179.593291488</v>
      </c>
      <c r="Q26" s="315">
        <f xml:space="preserve"> SUM(Q22:Q25)</f>
        <v>-4.4520645641623275</v>
      </c>
      <c r="R26" s="237">
        <f xml:space="preserve"> SUM(R22:R25)</f>
        <v>-4.4520645641623275</v>
      </c>
      <c r="S26" s="315">
        <f xml:space="preserve"> SUM(S22:S25)</f>
        <v>0</v>
      </c>
      <c r="T26" s="229"/>
      <c r="U26" s="229"/>
      <c r="V26" s="229"/>
      <c r="W26" s="238">
        <f xml:space="preserve"> SUM(W22:W25)</f>
        <v>0</v>
      </c>
      <c r="X26" s="238">
        <f xml:space="preserve"> SUM(X22:X25)</f>
        <v>0</v>
      </c>
      <c r="Y26" s="229"/>
      <c r="Z26" s="239"/>
      <c r="AA26" s="239"/>
      <c r="AB26" s="240"/>
      <c r="AC26" s="241"/>
      <c r="AD26" s="242"/>
      <c r="AE26" s="331">
        <f xml:space="preserve"> SUM(AE22:AE25)</f>
        <v>-1.285428622268083E-2</v>
      </c>
      <c r="AF26" s="247"/>
    </row>
    <row r="27" spans="1:32" s="117" customFormat="1" ht="12" customHeight="1" x14ac:dyDescent="0.2">
      <c r="A27" s="120"/>
      <c r="B27" s="120"/>
      <c r="C27" s="120"/>
      <c r="D27" s="120"/>
      <c r="E27" s="120"/>
      <c r="F27" s="121"/>
      <c r="G27" s="121"/>
      <c r="H27" s="122"/>
      <c r="I27" s="123"/>
      <c r="J27" s="124"/>
      <c r="K27" s="120"/>
      <c r="L27" s="120"/>
      <c r="M27" s="288"/>
      <c r="N27" s="126"/>
      <c r="O27" s="301"/>
      <c r="P27" s="128"/>
      <c r="Q27" s="312"/>
      <c r="R27" s="129"/>
      <c r="S27" s="312"/>
      <c r="T27" s="120"/>
      <c r="U27" s="120"/>
      <c r="V27" s="120"/>
      <c r="W27" s="127"/>
      <c r="X27" s="127"/>
      <c r="Y27" s="120"/>
      <c r="Z27" s="130"/>
      <c r="AA27" s="130"/>
      <c r="AB27" s="131"/>
      <c r="AC27" s="132"/>
      <c r="AD27" s="133"/>
      <c r="AE27" s="328"/>
      <c r="AF27" s="135"/>
    </row>
    <row r="28" spans="1:32" s="117" customFormat="1" ht="12" customHeight="1" x14ac:dyDescent="0.2">
      <c r="A28" s="120"/>
      <c r="B28" s="120"/>
      <c r="C28" s="120"/>
      <c r="D28" s="120"/>
      <c r="E28" s="120"/>
      <c r="F28" s="121"/>
      <c r="G28" s="121"/>
      <c r="H28" s="122"/>
      <c r="I28" s="123"/>
      <c r="J28" s="124"/>
      <c r="K28" s="120"/>
      <c r="L28" s="120"/>
      <c r="M28" s="288"/>
      <c r="N28" s="126"/>
      <c r="O28" s="301"/>
      <c r="P28" s="128"/>
      <c r="Q28" s="312"/>
      <c r="R28" s="129"/>
      <c r="S28" s="312"/>
      <c r="T28" s="120"/>
      <c r="U28" s="120"/>
      <c r="V28" s="120"/>
      <c r="W28" s="127"/>
      <c r="X28" s="127"/>
      <c r="Y28" s="120"/>
      <c r="Z28" s="130"/>
      <c r="AA28" s="130"/>
      <c r="AB28" s="131"/>
      <c r="AC28" s="132"/>
      <c r="AD28" s="133"/>
      <c r="AE28" s="328"/>
      <c r="AF28" s="135"/>
    </row>
    <row r="29" spans="1:32" s="117" customFormat="1" ht="12" customHeight="1" x14ac:dyDescent="0.2">
      <c r="A29" s="120"/>
      <c r="B29" s="120">
        <v>3050</v>
      </c>
      <c r="C29" s="120" t="s">
        <v>207</v>
      </c>
      <c r="D29" s="120" t="str">
        <f>_xll.BDP(C29,$D$3)</f>
        <v>EUR</v>
      </c>
      <c r="E29" s="120" t="s">
        <v>414</v>
      </c>
      <c r="F29" s="121">
        <f>_xll.BDP(C29,$F$3)</f>
        <v>30.25</v>
      </c>
      <c r="G29" s="121">
        <f>_xll.BDP(C29,$G$3)</f>
        <v>30.09</v>
      </c>
      <c r="H29" s="122">
        <f>IF(OR(OR(G29="#N/A N/A",G29="#N/A Real Time"),OR(F29="#N/A N/A",F29="#N/A Real Time")),0,  G29 - F29)</f>
        <v>-0.16000000000000014</v>
      </c>
      <c r="I29" s="123">
        <f>IF(OR(F29=0,F29="#N/A N/A"),0,H29 / F29*100)</f>
        <v>-0.5289256198347112</v>
      </c>
      <c r="J29" s="124">
        <v>-42885</v>
      </c>
      <c r="K29" s="120" t="str">
        <f>CONCATENATE(D237,D29, " Curncy")</f>
        <v>EUREUR Curncy</v>
      </c>
      <c r="L29" s="120">
        <f>IF(D29 = D237,1,_xll.BDP(K29,$L$3))</f>
        <v>1</v>
      </c>
      <c r="M29" s="288">
        <f>IF(D29 = D237,1,_xll.BDP(K29,$M$3)*L29)</f>
        <v>1</v>
      </c>
      <c r="N29" s="126">
        <f>H29*J29*T29/M29</f>
        <v>6861.6000000000058</v>
      </c>
      <c r="O29" s="301">
        <f>N29 / Y237</f>
        <v>2.8834971074872307E-5</v>
      </c>
      <c r="P29" s="128">
        <f>IF(J29=0,0,G29*J29*T29/M29)</f>
        <v>-1290409.6499999999</v>
      </c>
      <c r="Q29" s="312">
        <f>P29 / Y237*100</f>
        <v>-0.54227767477681688</v>
      </c>
      <c r="R29" s="129">
        <f>IF(Q29&lt;0,Q29,0)</f>
        <v>-0.54227767477681688</v>
      </c>
      <c r="S29" s="312">
        <f>IF(Q29&gt;0,Q29,0)</f>
        <v>0</v>
      </c>
      <c r="T29" s="120">
        <f>IF(EXACT(D29,UPPER(D29)),1,0.01)/V29</f>
        <v>1</v>
      </c>
      <c r="U29" s="120">
        <v>0</v>
      </c>
      <c r="V29" s="120">
        <v>1</v>
      </c>
      <c r="W29" s="127">
        <f>IF(AND(Q29&lt;0,O29&gt;0),O29,0)</f>
        <v>2.8834971074872307E-5</v>
      </c>
      <c r="X29" s="127">
        <f>IF(AND(Q29&gt;0,O29&gt;0),O29,0)</f>
        <v>0</v>
      </c>
      <c r="Y29" s="120"/>
      <c r="Z29" s="130">
        <f>_xll.BDH(C29,$Z$3,$D$1,$D$1)</f>
        <v>30.64</v>
      </c>
      <c r="AA29" s="130">
        <f>IF(OR(OR(F29="#N/A N/A",F29="#N/A Real Time"),OR(Z29="#N/A N/A",Z29="#N/A Real Time")),0,  F29 - Z29)</f>
        <v>-0.39000000000000057</v>
      </c>
      <c r="AB29" s="177">
        <f>IF(OR(Z29=0,Z29="#N/A N/A"),0,AA29 / Z29*100)</f>
        <v>-1.2728459530026128</v>
      </c>
      <c r="AC29" s="132">
        <v>-42885</v>
      </c>
      <c r="AD29" s="133">
        <f>IF(D29 = D237,1,_xll.BDP(K29,$AD$3)*L29)</f>
        <v>1</v>
      </c>
      <c r="AE29" s="328">
        <f>AA29*AC29*T29/AD29 / AF237</f>
        <v>7.0684761136796754E-5</v>
      </c>
      <c r="AF29" s="135"/>
    </row>
    <row r="30" spans="1:32" s="117" customFormat="1" ht="12" customHeight="1" x14ac:dyDescent="0.2">
      <c r="A30" s="120"/>
      <c r="B30" s="120">
        <v>6510</v>
      </c>
      <c r="C30" s="120" t="s">
        <v>206</v>
      </c>
      <c r="D30" s="120" t="str">
        <f>_xll.BDP(C30,$D$3)</f>
        <v>EUR</v>
      </c>
      <c r="E30" s="120" t="s">
        <v>413</v>
      </c>
      <c r="F30" s="121">
        <f>_xll.BDP(C30,$F$3)</f>
        <v>35.549999999999997</v>
      </c>
      <c r="G30" s="121">
        <f>_xll.BDP(C30,$G$3)</f>
        <v>35.590000000000003</v>
      </c>
      <c r="H30" s="122">
        <f>IF(OR(OR(G30="#N/A N/A",G30="#N/A Real Time"),OR(F30="#N/A N/A",F30="#N/A Real Time")),0,  G30 - F30)</f>
        <v>4.0000000000006253E-2</v>
      </c>
      <c r="I30" s="123">
        <f>IF(OR(F30=0,F30="#N/A N/A"),0,H30 / F30*100)</f>
        <v>0.11251758087202884</v>
      </c>
      <c r="J30" s="124">
        <v>-49477</v>
      </c>
      <c r="K30" s="120" t="str">
        <f>CONCATENATE(D237,D30, " Curncy")</f>
        <v>EUREUR Curncy</v>
      </c>
      <c r="L30" s="120">
        <f>IF(D30 = D237,1,_xll.BDP(K30,$L$3))</f>
        <v>1</v>
      </c>
      <c r="M30" s="288">
        <f>IF(D30 = D237,1,_xll.BDP(K30,$M$3)*L30)</f>
        <v>1</v>
      </c>
      <c r="N30" s="126">
        <f>H30*J30*T30/M30</f>
        <v>-1979.0800000003094</v>
      </c>
      <c r="O30" s="301">
        <f>N30 / Y237</f>
        <v>-8.3168232707921127E-6</v>
      </c>
      <c r="P30" s="128">
        <f>IF(J30=0,0,G30*J30*T30/M30)</f>
        <v>-1760886.4300000002</v>
      </c>
      <c r="Q30" s="312">
        <f>P30 / Y237*100</f>
        <v>-0.73998935051861259</v>
      </c>
      <c r="R30" s="129">
        <f>IF(Q30&lt;0,Q30,0)</f>
        <v>-0.73998935051861259</v>
      </c>
      <c r="S30" s="312">
        <f>IF(Q30&gt;0,Q30,0)</f>
        <v>0</v>
      </c>
      <c r="T30" s="120">
        <f>IF(EXACT(D30,UPPER(D30)),1,0.01)/V30</f>
        <v>1</v>
      </c>
      <c r="U30" s="120">
        <v>0</v>
      </c>
      <c r="V30" s="120">
        <v>1</v>
      </c>
      <c r="W30" s="127">
        <f>IF(AND(Q30&lt;0,O30&gt;0),O30,0)</f>
        <v>0</v>
      </c>
      <c r="X30" s="127">
        <f>IF(AND(Q30&gt;0,O30&gt;0),O30,0)</f>
        <v>0</v>
      </c>
      <c r="Y30" s="120"/>
      <c r="Z30" s="130">
        <f>_xll.BDH(C30,$Z$3,$D$1,$D$1)</f>
        <v>36.729999999999997</v>
      </c>
      <c r="AA30" s="130">
        <f>IF(OR(OR(F30="#N/A N/A",F30="#N/A Real Time"),OR(Z30="#N/A N/A",Z30="#N/A Real Time")),0,  F30 - Z30)</f>
        <v>-1.1799999999999997</v>
      </c>
      <c r="AB30" s="177">
        <f>IF(OR(Z30=0,Z30="#N/A N/A"),0,AA30 / Z30*100)</f>
        <v>-3.2126327252926759</v>
      </c>
      <c r="AC30" s="132">
        <v>-49477</v>
      </c>
      <c r="AD30" s="133">
        <f>IF(D30 = D237,1,_xll.BDP(K30,$AD$3)*L30)</f>
        <v>1</v>
      </c>
      <c r="AE30" s="328">
        <f>AA30*AC30*T30/AD30 / AF237</f>
        <v>2.4674089700738342E-4</v>
      </c>
      <c r="AF30" s="135"/>
    </row>
    <row r="31" spans="1:32" s="117" customFormat="1" ht="12" customHeight="1" x14ac:dyDescent="0.2">
      <c r="A31" s="229" t="s">
        <v>1452</v>
      </c>
      <c r="B31" s="229"/>
      <c r="C31" s="229"/>
      <c r="D31" s="229"/>
      <c r="E31" s="229" t="s">
        <v>205</v>
      </c>
      <c r="F31" s="230"/>
      <c r="G31" s="230"/>
      <c r="H31" s="231"/>
      <c r="I31" s="232"/>
      <c r="J31" s="233"/>
      <c r="K31" s="229"/>
      <c r="L31" s="229"/>
      <c r="M31" s="292"/>
      <c r="N31" s="234">
        <f xml:space="preserve"> SUM(N27:N30)</f>
        <v>4882.5199999996967</v>
      </c>
      <c r="O31" s="305">
        <f xml:space="preserve"> SUM(O27:O30)</f>
        <v>2.0518147804080196E-5</v>
      </c>
      <c r="P31" s="236">
        <f xml:space="preserve"> SUM(P27:P30)</f>
        <v>-3051296.08</v>
      </c>
      <c r="Q31" s="315">
        <f xml:space="preserve"> SUM(Q27:Q30)</f>
        <v>-1.2822670252954294</v>
      </c>
      <c r="R31" s="237">
        <f xml:space="preserve"> SUM(R27:R30)</f>
        <v>-1.2822670252954294</v>
      </c>
      <c r="S31" s="315">
        <f xml:space="preserve"> SUM(S27:S30)</f>
        <v>0</v>
      </c>
      <c r="T31" s="229"/>
      <c r="U31" s="229"/>
      <c r="V31" s="229"/>
      <c r="W31" s="238">
        <f xml:space="preserve"> SUM(W27:W30)</f>
        <v>2.8834971074872307E-5</v>
      </c>
      <c r="X31" s="238">
        <f xml:space="preserve"> SUM(X27:X30)</f>
        <v>0</v>
      </c>
      <c r="Y31" s="229"/>
      <c r="Z31" s="239"/>
      <c r="AA31" s="239"/>
      <c r="AB31" s="240"/>
      <c r="AC31" s="241"/>
      <c r="AD31" s="242"/>
      <c r="AE31" s="331">
        <f xml:space="preserve"> SUM(AE27:AE30)</f>
        <v>3.1742565814418019E-4</v>
      </c>
      <c r="AF31" s="247"/>
    </row>
    <row r="32" spans="1:32" s="117" customFormat="1" ht="12" customHeight="1" x14ac:dyDescent="0.2">
      <c r="A32" s="120"/>
      <c r="B32" s="120"/>
      <c r="C32" s="120"/>
      <c r="D32" s="120"/>
      <c r="E32" s="120"/>
      <c r="F32" s="121"/>
      <c r="G32" s="121"/>
      <c r="H32" s="122"/>
      <c r="I32" s="123"/>
      <c r="J32" s="124"/>
      <c r="K32" s="120"/>
      <c r="L32" s="120"/>
      <c r="M32" s="288"/>
      <c r="N32" s="126"/>
      <c r="O32" s="301"/>
      <c r="P32" s="128"/>
      <c r="Q32" s="312"/>
      <c r="R32" s="129"/>
      <c r="S32" s="312"/>
      <c r="T32" s="120"/>
      <c r="U32" s="120"/>
      <c r="V32" s="120"/>
      <c r="W32" s="127"/>
      <c r="X32" s="127"/>
      <c r="Y32" s="120"/>
      <c r="Z32" s="130"/>
      <c r="AA32" s="130"/>
      <c r="AB32" s="131"/>
      <c r="AC32" s="132"/>
      <c r="AD32" s="133"/>
      <c r="AE32" s="328"/>
      <c r="AF32" s="135"/>
    </row>
    <row r="33" spans="1:32" s="117" customFormat="1" ht="12" customHeight="1" x14ac:dyDescent="0.2">
      <c r="A33" s="212"/>
      <c r="B33" s="212">
        <v>318</v>
      </c>
      <c r="C33" s="212" t="s">
        <v>565</v>
      </c>
      <c r="D33" s="212" t="str">
        <f>_xll.BDP(C33,$D$3)</f>
        <v>EUR</v>
      </c>
      <c r="E33" s="212" t="s">
        <v>604</v>
      </c>
      <c r="F33" s="214">
        <f>_xll.BDP(C33,$F$3)</f>
        <v>103.2</v>
      </c>
      <c r="G33" s="214">
        <f>_xll.BDP(C33,$G$3)</f>
        <v>102.5</v>
      </c>
      <c r="H33" s="215">
        <f>IF(OR(OR(G33="#N/A N/A",G33="#N/A Real Time"),OR(F33="#N/A N/A",F33="#N/A Real Time")),0,  G33 - F33)</f>
        <v>-0.70000000000000284</v>
      </c>
      <c r="I33" s="216">
        <f>IF(OR(F33=0,F33="#N/A N/A"),0,H33 / F33*100)</f>
        <v>-0.67829457364341361</v>
      </c>
      <c r="J33" s="217">
        <v>-20867</v>
      </c>
      <c r="K33" s="212" t="str">
        <f>CONCATENATE(D237,D33, " Curncy")</f>
        <v>EUREUR Curncy</v>
      </c>
      <c r="L33" s="212">
        <f>IF(D33 = D237,1,_xll.BDP(K33,$L$3))</f>
        <v>1</v>
      </c>
      <c r="M33" s="291">
        <f>IF(D33 = D237,1,_xll.BDP(K33,$M$3)*L33)</f>
        <v>1</v>
      </c>
      <c r="N33" s="218">
        <f>H33*J33*T33/M33</f>
        <v>14606.90000000006</v>
      </c>
      <c r="O33" s="304">
        <f>N33 / Y237</f>
        <v>6.1383575112736627E-5</v>
      </c>
      <c r="P33" s="220">
        <f>IF(J33=0,0,G33*J33*T33/M33)</f>
        <v>-2138867.5</v>
      </c>
      <c r="Q33" s="314">
        <f>P33 / Y237*100</f>
        <v>-0.89883092129363973</v>
      </c>
      <c r="R33" s="221">
        <f>IF(Q33&lt;0,Q33,0)</f>
        <v>-0.89883092129363973</v>
      </c>
      <c r="S33" s="314">
        <f>IF(Q33&gt;0,Q33,0)</f>
        <v>0</v>
      </c>
      <c r="T33" s="212">
        <f>IF(EXACT(D33,UPPER(D33)),1,0.01)/V33</f>
        <v>1</v>
      </c>
      <c r="U33" s="212">
        <v>0</v>
      </c>
      <c r="V33" s="212">
        <v>1</v>
      </c>
      <c r="W33" s="219">
        <f>IF(AND(Q33&lt;0,O33&gt;0),O33,0)</f>
        <v>6.1383575112736627E-5</v>
      </c>
      <c r="X33" s="219">
        <f>IF(AND(Q33&gt;0,O33&gt;0),O33,0)</f>
        <v>0</v>
      </c>
      <c r="Y33" s="212"/>
      <c r="Z33" s="223">
        <f>_xll.BDH(C33,$Z$3,$D$1,$D$1)</f>
        <v>98.48</v>
      </c>
      <c r="AA33" s="223">
        <f>IF(OR(OR(F33="#N/A N/A",F33="#N/A Real Time"),OR(Z33="#N/A N/A",Z33="#N/A Real Time")),0,  F33 - Z33)</f>
        <v>4.7199999999999989</v>
      </c>
      <c r="AB33" s="334">
        <f>IF(OR(Z33=0,Z33="#N/A N/A"),0,AA33 / Z33*100)</f>
        <v>4.7928513403736783</v>
      </c>
      <c r="AC33" s="225">
        <v>-20867</v>
      </c>
      <c r="AD33" s="226">
        <f>IF(D33 = D237,1,_xll.BDP(K33,$AD$3)*L33)</f>
        <v>1</v>
      </c>
      <c r="AE33" s="330">
        <f>AA33*AC33*T33/AD33 / AF237</f>
        <v>-4.1625339433296846E-4</v>
      </c>
      <c r="AF33" s="244"/>
    </row>
    <row r="34" spans="1:32" s="117" customFormat="1" ht="12" customHeight="1" x14ac:dyDescent="0.2">
      <c r="A34" s="120"/>
      <c r="B34" s="120">
        <v>1494</v>
      </c>
      <c r="C34" s="120" t="s">
        <v>204</v>
      </c>
      <c r="D34" s="120" t="str">
        <f>_xll.BDP(C34,$D$3)</f>
        <v>EUR</v>
      </c>
      <c r="E34" s="120" t="s">
        <v>412</v>
      </c>
      <c r="F34" s="121">
        <f>_xll.BDP(C34,$F$3)</f>
        <v>50.58</v>
      </c>
      <c r="G34" s="121">
        <f>_xll.BDP(C34,$G$3)</f>
        <v>50.44</v>
      </c>
      <c r="H34" s="122">
        <f t="shared" ref="H34:H43" si="12">IF(OR(OR(G34="#N/A N/A",G34="#N/A Real Time"),OR(F34="#N/A N/A",F34="#N/A Real Time")),0,  G34 - F34)</f>
        <v>-0.14000000000000057</v>
      </c>
      <c r="I34" s="123">
        <f t="shared" ref="I34:I43" si="13">IF(OR(F34=0,F34="#N/A N/A"),0,H34 / F34*100)</f>
        <v>-0.27678924476077615</v>
      </c>
      <c r="J34" s="124">
        <v>-83000</v>
      </c>
      <c r="K34" s="120" t="str">
        <f>CONCATENATE(D237,D34, " Curncy")</f>
        <v>EUREUR Curncy</v>
      </c>
      <c r="L34" s="120">
        <f>IF(D34 = D237,1,_xll.BDP(K34,$L$3))</f>
        <v>1</v>
      </c>
      <c r="M34" s="288">
        <f>IF(D34 = D237,1,_xll.BDP(K34,$M$3)*L34)</f>
        <v>1</v>
      </c>
      <c r="N34" s="126">
        <f t="shared" ref="N34:N43" si="14">H34*J34*T34/M34</f>
        <v>11620.000000000047</v>
      </c>
      <c r="O34" s="301">
        <f>N34 / Y237</f>
        <v>4.8831520912034699E-5</v>
      </c>
      <c r="P34" s="128">
        <f t="shared" ref="P34:P43" si="15">IF(J34=0,0,G34*J34*T34/M34)</f>
        <v>-4186520</v>
      </c>
      <c r="Q34" s="312">
        <f>P34 / Y237*100</f>
        <v>-1.7593299391450143</v>
      </c>
      <c r="R34" s="129">
        <f t="shared" ref="R34:R43" si="16">IF(Q34&lt;0,Q34,0)</f>
        <v>-1.7593299391450143</v>
      </c>
      <c r="S34" s="312">
        <f t="shared" ref="S34:S43" si="17">IF(Q34&gt;0,Q34,0)</f>
        <v>0</v>
      </c>
      <c r="T34" s="120">
        <f t="shared" ref="T34:T43" si="18">IF(EXACT(D34,UPPER(D34)),1,0.01)/V34</f>
        <v>1</v>
      </c>
      <c r="U34" s="120">
        <v>0</v>
      </c>
      <c r="V34" s="120">
        <v>1</v>
      </c>
      <c r="W34" s="127">
        <f t="shared" ref="W34:W43" si="19">IF(AND(Q34&lt;0,O34&gt;0),O34,0)</f>
        <v>4.8831520912034699E-5</v>
      </c>
      <c r="X34" s="127">
        <f t="shared" ref="X34:X43" si="20">IF(AND(Q34&gt;0,O34&gt;0),O34,0)</f>
        <v>0</v>
      </c>
      <c r="Y34" s="120"/>
      <c r="Z34" s="130">
        <f>_xll.BDH(C34,$Z$3,$D$1,$D$1)</f>
        <v>52.01</v>
      </c>
      <c r="AA34" s="130">
        <f t="shared" ref="AA34:AA43" si="21">IF(OR(OR(F34="#N/A N/A",F34="#N/A Real Time"),OR(Z34="#N/A N/A",Z34="#N/A Real Time")),0,  F34 - Z34)</f>
        <v>-1.4299999999999997</v>
      </c>
      <c r="AB34" s="177">
        <f t="shared" ref="AB34:AB43" si="22">IF(OR(Z34=0,Z34="#N/A N/A"),0,AA34 / Z34*100)</f>
        <v>-2.7494712555277827</v>
      </c>
      <c r="AC34" s="132">
        <v>-63000</v>
      </c>
      <c r="AD34" s="133">
        <f>IF(D34 = D237,1,_xll.BDP(K34,$AD$3)*L34)</f>
        <v>1</v>
      </c>
      <c r="AE34" s="328">
        <f>AA34*AC34*T34/AD34 / AF237</f>
        <v>3.807433793307689E-4</v>
      </c>
      <c r="AF34" s="135"/>
    </row>
    <row r="35" spans="1:32" s="117" customFormat="1" ht="12" customHeight="1" x14ac:dyDescent="0.2">
      <c r="A35" s="212"/>
      <c r="B35" s="212">
        <v>3110</v>
      </c>
      <c r="C35" s="212" t="s">
        <v>571</v>
      </c>
      <c r="D35" s="212" t="str">
        <f>_xll.BDP(C35,$D$3)</f>
        <v>EUR</v>
      </c>
      <c r="E35" s="212" t="s">
        <v>610</v>
      </c>
      <c r="F35" s="214">
        <f>_xll.BDP(C35,$F$3)</f>
        <v>11.792</v>
      </c>
      <c r="G35" s="214">
        <f>_xll.BDP(C35,$G$3)</f>
        <v>11.79</v>
      </c>
      <c r="H35" s="215">
        <f>IF(OR(OR(G35="#N/A N/A",G35="#N/A Real Time"),OR(F35="#N/A N/A",F35="#N/A Real Time")),0,  G35 - F35)</f>
        <v>-2.0000000000006679E-3</v>
      </c>
      <c r="I35" s="216">
        <f>IF(OR(F35=0,F35="#N/A N/A"),0,H35 / F35*100)</f>
        <v>-1.6960651289015163E-2</v>
      </c>
      <c r="J35" s="217">
        <v>-86491</v>
      </c>
      <c r="K35" s="212" t="str">
        <f>CONCATENATE(D237,D35, " Curncy")</f>
        <v>EUREUR Curncy</v>
      </c>
      <c r="L35" s="212">
        <f>IF(D35 = D237,1,_xll.BDP(K35,$L$3))</f>
        <v>1</v>
      </c>
      <c r="M35" s="291">
        <f>IF(D35 = D237,1,_xll.BDP(K35,$M$3)*L35)</f>
        <v>1</v>
      </c>
      <c r="N35" s="218">
        <f>H35*J35*T35/M35</f>
        <v>172.98200000005778</v>
      </c>
      <c r="O35" s="304">
        <f>N35 / Y237</f>
        <v>7.2693409211776022E-7</v>
      </c>
      <c r="P35" s="220">
        <f>IF(J35=0,0,G35*J35*T35/M35)</f>
        <v>-1019728.8899999999</v>
      </c>
      <c r="Q35" s="314">
        <f>P35 / Y237*100</f>
        <v>-0.42852764730327642</v>
      </c>
      <c r="R35" s="221">
        <f>IF(Q35&lt;0,Q35,0)</f>
        <v>-0.42852764730327642</v>
      </c>
      <c r="S35" s="314">
        <f>IF(Q35&gt;0,Q35,0)</f>
        <v>0</v>
      </c>
      <c r="T35" s="212">
        <f>IF(EXACT(D35,UPPER(D35)),1,0.01)/V35</f>
        <v>1</v>
      </c>
      <c r="U35" s="212">
        <v>0</v>
      </c>
      <c r="V35" s="212">
        <v>1</v>
      </c>
      <c r="W35" s="219">
        <f>IF(AND(Q35&lt;0,O35&gt;0),O35,0)</f>
        <v>7.2693409211776022E-7</v>
      </c>
      <c r="X35" s="219">
        <f>IF(AND(Q35&gt;0,O35&gt;0),O35,0)</f>
        <v>0</v>
      </c>
      <c r="Y35" s="212"/>
      <c r="Z35" s="223">
        <f>_xll.BDH(C35,$Z$3,$D$1,$D$1)</f>
        <v>12.03</v>
      </c>
      <c r="AA35" s="223">
        <f>IF(OR(OR(F35="#N/A N/A",F35="#N/A Real Time"),OR(Z35="#N/A N/A",Z35="#N/A Real Time")),0,  F35 - Z35)</f>
        <v>-0.23799999999999955</v>
      </c>
      <c r="AB35" s="224">
        <f>IF(OR(Z35=0,Z35="#N/A N/A"),0,AA35 / Z35*100)</f>
        <v>-1.9783873649210268</v>
      </c>
      <c r="AC35" s="225">
        <v>-86491</v>
      </c>
      <c r="AD35" s="226">
        <f>IF(D35 = D237,1,_xll.BDP(K35,$AD$3)*L35)</f>
        <v>1</v>
      </c>
      <c r="AE35" s="330">
        <f>AA35*AC35*T35/AD35 / AF237</f>
        <v>8.6996874214274598E-5</v>
      </c>
      <c r="AF35" s="244"/>
    </row>
    <row r="36" spans="1:32" s="117" customFormat="1" ht="12" customHeight="1" x14ac:dyDescent="0.2">
      <c r="A36" s="120"/>
      <c r="B36" s="120">
        <v>23543</v>
      </c>
      <c r="C36" s="120" t="s">
        <v>200</v>
      </c>
      <c r="D36" s="120" t="str">
        <f>_xll.BDP(C36,$D$3)</f>
        <v>EUR</v>
      </c>
      <c r="E36" s="120" t="s">
        <v>409</v>
      </c>
      <c r="F36" s="121">
        <f>_xll.BDP(C36,$F$3)</f>
        <v>486.4</v>
      </c>
      <c r="G36" s="121">
        <f>_xll.BDP(C36,$G$3)</f>
        <v>482.6</v>
      </c>
      <c r="H36" s="122">
        <f t="shared" si="12"/>
        <v>-3.7999999999999545</v>
      </c>
      <c r="I36" s="123">
        <f t="shared" si="13"/>
        <v>-0.78124999999999067</v>
      </c>
      <c r="J36" s="124">
        <v>-6623</v>
      </c>
      <c r="K36" s="120" t="str">
        <f>CONCATENATE(D237,D36, " Curncy")</f>
        <v>EUREUR Curncy</v>
      </c>
      <c r="L36" s="120">
        <f>IF(D36 = D237,1,_xll.BDP(K36,$L$3))</f>
        <v>1</v>
      </c>
      <c r="M36" s="288">
        <f>IF(D36 = D237,1,_xll.BDP(K36,$M$3)*L36)</f>
        <v>1</v>
      </c>
      <c r="N36" s="126">
        <f t="shared" si="14"/>
        <v>25167.3999999997</v>
      </c>
      <c r="O36" s="301">
        <f>N36 / Y237</f>
        <v>1.0576268669548385E-4</v>
      </c>
      <c r="P36" s="128">
        <f t="shared" si="15"/>
        <v>-3196259.8000000003</v>
      </c>
      <c r="Q36" s="312">
        <f>P36 / Y237*100</f>
        <v>-1.3431861210326612</v>
      </c>
      <c r="R36" s="129">
        <f t="shared" si="16"/>
        <v>-1.3431861210326612</v>
      </c>
      <c r="S36" s="312">
        <f t="shared" si="17"/>
        <v>0</v>
      </c>
      <c r="T36" s="120">
        <f t="shared" si="18"/>
        <v>1</v>
      </c>
      <c r="U36" s="120">
        <v>0</v>
      </c>
      <c r="V36" s="120">
        <v>1</v>
      </c>
      <c r="W36" s="127">
        <f t="shared" si="19"/>
        <v>1.0576268669548385E-4</v>
      </c>
      <c r="X36" s="127">
        <f t="shared" si="20"/>
        <v>0</v>
      </c>
      <c r="Y36" s="120"/>
      <c r="Z36" s="130">
        <f>_xll.BDH(C36,$Z$3,$D$1,$D$1)</f>
        <v>436.2</v>
      </c>
      <c r="AA36" s="130">
        <f t="shared" si="21"/>
        <v>50.199999999999989</v>
      </c>
      <c r="AB36" s="177">
        <f t="shared" si="22"/>
        <v>11.508482347546995</v>
      </c>
      <c r="AC36" s="132">
        <v>-6623</v>
      </c>
      <c r="AD36" s="133">
        <f>IF(D36 = D237,1,_xll.BDP(K36,$AD$3)*L36)</f>
        <v>1</v>
      </c>
      <c r="AE36" s="328">
        <f>AA36*AC36*T36/AD36 / AF237</f>
        <v>-1.4051226855993522E-3</v>
      </c>
      <c r="AF36" s="135"/>
    </row>
    <row r="37" spans="1:32" s="117" customFormat="1" ht="12" customHeight="1" x14ac:dyDescent="0.2">
      <c r="A37" s="120"/>
      <c r="B37" s="120">
        <v>4317</v>
      </c>
      <c r="C37" s="120" t="s">
        <v>198</v>
      </c>
      <c r="D37" s="120" t="str">
        <f>_xll.BDP(C37,$D$3)</f>
        <v>EUR</v>
      </c>
      <c r="E37" s="120" t="s">
        <v>407</v>
      </c>
      <c r="F37" s="121">
        <f>_xll.BDP(C37,$F$3)</f>
        <v>28.38</v>
      </c>
      <c r="G37" s="121">
        <f>_xll.BDP(C37,$G$3)</f>
        <v>28.46</v>
      </c>
      <c r="H37" s="122">
        <f t="shared" si="12"/>
        <v>8.0000000000001847E-2</v>
      </c>
      <c r="I37" s="123">
        <f t="shared" si="13"/>
        <v>0.28188865398168378</v>
      </c>
      <c r="J37" s="124">
        <v>-67983</v>
      </c>
      <c r="K37" s="120" t="str">
        <f>CONCATENATE(D237,D37, " Curncy")</f>
        <v>EUREUR Curncy</v>
      </c>
      <c r="L37" s="120">
        <f>IF(D37 = D237,1,_xll.BDP(K37,$L$3))</f>
        <v>1</v>
      </c>
      <c r="M37" s="288">
        <f>IF(D37 = D237,1,_xll.BDP(K37,$M$3)*L37)</f>
        <v>1</v>
      </c>
      <c r="N37" s="126">
        <f t="shared" si="14"/>
        <v>-5438.6400000001258</v>
      </c>
      <c r="O37" s="301">
        <f>N37 / Y237</f>
        <v>-2.2855168923668972E-5</v>
      </c>
      <c r="P37" s="128">
        <f t="shared" si="15"/>
        <v>-1934796.1800000002</v>
      </c>
      <c r="Q37" s="312">
        <f>P37 / Y237*100</f>
        <v>-0.81307263445950495</v>
      </c>
      <c r="R37" s="129">
        <f t="shared" si="16"/>
        <v>-0.81307263445950495</v>
      </c>
      <c r="S37" s="312">
        <f t="shared" si="17"/>
        <v>0</v>
      </c>
      <c r="T37" s="120">
        <f t="shared" si="18"/>
        <v>1</v>
      </c>
      <c r="U37" s="120">
        <v>0</v>
      </c>
      <c r="V37" s="120">
        <v>1</v>
      </c>
      <c r="W37" s="127">
        <f t="shared" si="19"/>
        <v>0</v>
      </c>
      <c r="X37" s="127">
        <f t="shared" si="20"/>
        <v>0</v>
      </c>
      <c r="Y37" s="120"/>
      <c r="Z37" s="130">
        <f>_xll.BDH(C37,$Z$3,$D$1,$D$1)</f>
        <v>26.78</v>
      </c>
      <c r="AA37" s="130">
        <f t="shared" si="21"/>
        <v>1.5999999999999979</v>
      </c>
      <c r="AB37" s="177">
        <f t="shared" si="22"/>
        <v>5.9746079163554811</v>
      </c>
      <c r="AC37" s="132">
        <v>-67983</v>
      </c>
      <c r="AD37" s="133">
        <f>IF(D37 = D237,1,_xll.BDP(K37,$AD$3)*L37)</f>
        <v>1</v>
      </c>
      <c r="AE37" s="328">
        <f>AA37*AC37*T37/AD37 / AF237</f>
        <v>-4.5970167001076494E-4</v>
      </c>
      <c r="AF37" s="135"/>
    </row>
    <row r="38" spans="1:32" s="117" customFormat="1" ht="12" customHeight="1" x14ac:dyDescent="0.2">
      <c r="A38" s="120"/>
      <c r="B38" s="120">
        <v>719</v>
      </c>
      <c r="C38" s="120" t="s">
        <v>197</v>
      </c>
      <c r="D38" s="120" t="str">
        <f>_xll.BDP(C38,$D$3)</f>
        <v>EUR</v>
      </c>
      <c r="E38" s="120" t="s">
        <v>406</v>
      </c>
      <c r="F38" s="121">
        <f>_xll.BDP(C38,$F$3)</f>
        <v>13.95</v>
      </c>
      <c r="G38" s="121">
        <f>_xll.BDP(C38,$G$3)</f>
        <v>13.91</v>
      </c>
      <c r="H38" s="122">
        <f t="shared" si="12"/>
        <v>-3.9999999999999147E-2</v>
      </c>
      <c r="I38" s="123">
        <f t="shared" si="13"/>
        <v>-0.28673835125447417</v>
      </c>
      <c r="J38" s="124">
        <v>123931</v>
      </c>
      <c r="K38" s="120" t="str">
        <f>CONCATENATE(D237,D38, " Curncy")</f>
        <v>EUREUR Curncy</v>
      </c>
      <c r="L38" s="120">
        <f>IF(D38 = D237,1,_xll.BDP(K38,$L$3))</f>
        <v>1</v>
      </c>
      <c r="M38" s="288">
        <f>IF(D38 = D237,1,_xll.BDP(K38,$M$3)*L38)</f>
        <v>1</v>
      </c>
      <c r="N38" s="126">
        <f t="shared" si="14"/>
        <v>-4957.2399999998943</v>
      </c>
      <c r="O38" s="301">
        <f>N38 / Y237</f>
        <v>-2.0832148771597997E-5</v>
      </c>
      <c r="P38" s="128">
        <f t="shared" si="15"/>
        <v>1723880.21</v>
      </c>
      <c r="Q38" s="312">
        <f>P38 / Y237*100</f>
        <v>0.72443797353233585</v>
      </c>
      <c r="R38" s="129">
        <f t="shared" si="16"/>
        <v>0</v>
      </c>
      <c r="S38" s="312">
        <f t="shared" si="17"/>
        <v>0.72443797353233585</v>
      </c>
      <c r="T38" s="120">
        <f t="shared" si="18"/>
        <v>1</v>
      </c>
      <c r="U38" s="120">
        <v>0</v>
      </c>
      <c r="V38" s="120">
        <v>1</v>
      </c>
      <c r="W38" s="127">
        <f t="shared" si="19"/>
        <v>0</v>
      </c>
      <c r="X38" s="127">
        <f t="shared" si="20"/>
        <v>0</v>
      </c>
      <c r="Y38" s="120"/>
      <c r="Z38" s="130">
        <f>_xll.BDH(C38,$Z$3,$D$1,$D$1)</f>
        <v>14.24</v>
      </c>
      <c r="AA38" s="130">
        <f t="shared" si="21"/>
        <v>-0.29000000000000092</v>
      </c>
      <c r="AB38" s="177">
        <f t="shared" si="22"/>
        <v>-2.0365168539325906</v>
      </c>
      <c r="AC38" s="132">
        <v>123931</v>
      </c>
      <c r="AD38" s="133">
        <f>IF(D38 = D237,1,_xll.BDP(K38,$AD$3)*L38)</f>
        <v>1</v>
      </c>
      <c r="AE38" s="328">
        <f>AA38*AC38*T38/AD38 / AF237</f>
        <v>-1.5189158891901528E-4</v>
      </c>
      <c r="AF38" s="135"/>
    </row>
    <row r="39" spans="1:32" s="117" customFormat="1" ht="12" customHeight="1" x14ac:dyDescent="0.2">
      <c r="A39" s="120"/>
      <c r="B39" s="120">
        <v>7003</v>
      </c>
      <c r="C39" s="120" t="s">
        <v>194</v>
      </c>
      <c r="D39" s="120" t="str">
        <f>_xll.BDP(C39,$D$3)</f>
        <v>EUR</v>
      </c>
      <c r="E39" s="120" t="s">
        <v>307</v>
      </c>
      <c r="F39" s="121">
        <f>_xll.BDP(C39,$F$3)</f>
        <v>17.28</v>
      </c>
      <c r="G39" s="121">
        <f>_xll.BDP(C39,$G$3)</f>
        <v>17.204999999999998</v>
      </c>
      <c r="H39" s="122">
        <f t="shared" si="12"/>
        <v>-7.5000000000002842E-2</v>
      </c>
      <c r="I39" s="123">
        <f t="shared" si="13"/>
        <v>-0.43402777777779417</v>
      </c>
      <c r="J39" s="124">
        <v>-128255</v>
      </c>
      <c r="K39" s="120" t="str">
        <f>CONCATENATE(D237,D39, " Curncy")</f>
        <v>EUREUR Curncy</v>
      </c>
      <c r="L39" s="120">
        <f>IF(D39 = D237,1,_xll.BDP(K39,$L$3))</f>
        <v>1</v>
      </c>
      <c r="M39" s="288">
        <f>IF(D39 = D237,1,_xll.BDP(K39,$M$3)*L39)</f>
        <v>1</v>
      </c>
      <c r="N39" s="126">
        <f t="shared" si="14"/>
        <v>9619.1250000003638</v>
      </c>
      <c r="O39" s="301">
        <f>N39 / Y237</f>
        <v>4.0423107021772082E-5</v>
      </c>
      <c r="P39" s="128">
        <f t="shared" si="15"/>
        <v>-2206627.2749999999</v>
      </c>
      <c r="Q39" s="312">
        <f>P39 / Y237*100</f>
        <v>-0.92730607507941643</v>
      </c>
      <c r="R39" s="129">
        <f t="shared" si="16"/>
        <v>-0.92730607507941643</v>
      </c>
      <c r="S39" s="312">
        <f t="shared" si="17"/>
        <v>0</v>
      </c>
      <c r="T39" s="120">
        <f t="shared" si="18"/>
        <v>1</v>
      </c>
      <c r="U39" s="120">
        <v>0</v>
      </c>
      <c r="V39" s="120">
        <v>1</v>
      </c>
      <c r="W39" s="127">
        <f t="shared" si="19"/>
        <v>4.0423107021772082E-5</v>
      </c>
      <c r="X39" s="127">
        <f t="shared" si="20"/>
        <v>0</v>
      </c>
      <c r="Y39" s="120"/>
      <c r="Z39" s="130">
        <f>_xll.BDH(C39,$Z$3,$D$1,$D$1)</f>
        <v>18.23</v>
      </c>
      <c r="AA39" s="130">
        <f t="shared" si="21"/>
        <v>-0.94999999999999929</v>
      </c>
      <c r="AB39" s="177">
        <f t="shared" si="22"/>
        <v>-5.2111903455841979</v>
      </c>
      <c r="AC39" s="132">
        <v>-128255</v>
      </c>
      <c r="AD39" s="133">
        <f>IF(D39 = D237,1,_xll.BDP(K39,$AD$3)*L39)</f>
        <v>1</v>
      </c>
      <c r="AE39" s="328">
        <f>AA39*AC39*T39/AD39 / AF237</f>
        <v>5.1493650805044234E-4</v>
      </c>
      <c r="AF39" s="135"/>
    </row>
    <row r="40" spans="1:32" s="117" customFormat="1" ht="12" customHeight="1" x14ac:dyDescent="0.2">
      <c r="A40" s="120"/>
      <c r="B40" s="120">
        <v>25712</v>
      </c>
      <c r="C40" s="120" t="s">
        <v>193</v>
      </c>
      <c r="D40" s="120" t="str">
        <f>_xll.BDP(C40,$D$3)</f>
        <v>EUR</v>
      </c>
      <c r="E40" s="120" t="s">
        <v>403</v>
      </c>
      <c r="F40" s="121">
        <f>_xll.BDP(C40,$F$3)</f>
        <v>79.75</v>
      </c>
      <c r="G40" s="121">
        <f>_xll.BDP(C40,$G$3)</f>
        <v>79.650000000000006</v>
      </c>
      <c r="H40" s="122">
        <f t="shared" si="12"/>
        <v>-9.9999999999994316E-2</v>
      </c>
      <c r="I40" s="123">
        <f t="shared" si="13"/>
        <v>-0.12539184952977345</v>
      </c>
      <c r="J40" s="124">
        <v>-32232</v>
      </c>
      <c r="K40" s="120" t="str">
        <f>CONCATENATE(D237,D40, " Curncy")</f>
        <v>EUREUR Curncy</v>
      </c>
      <c r="L40" s="120">
        <f>IF(D40 = D237,1,_xll.BDP(K40,$L$3))</f>
        <v>1</v>
      </c>
      <c r="M40" s="288">
        <f>IF(D40 = D237,1,_xll.BDP(K40,$M$3)*L40)</f>
        <v>1</v>
      </c>
      <c r="N40" s="126">
        <f t="shared" si="14"/>
        <v>3223.199999999817</v>
      </c>
      <c r="O40" s="301">
        <f>N40 / Y237</f>
        <v>1.3545073855736719E-5</v>
      </c>
      <c r="P40" s="128">
        <f t="shared" si="15"/>
        <v>-2567278.8000000003</v>
      </c>
      <c r="Q40" s="312">
        <f>P40 / Y237*100</f>
        <v>-1.0788651326094909</v>
      </c>
      <c r="R40" s="129">
        <f t="shared" si="16"/>
        <v>-1.0788651326094909</v>
      </c>
      <c r="S40" s="312">
        <f t="shared" si="17"/>
        <v>0</v>
      </c>
      <c r="T40" s="120">
        <f t="shared" si="18"/>
        <v>1</v>
      </c>
      <c r="U40" s="120">
        <v>0</v>
      </c>
      <c r="V40" s="120">
        <v>1</v>
      </c>
      <c r="W40" s="127">
        <f t="shared" si="19"/>
        <v>1.3545073855736719E-5</v>
      </c>
      <c r="X40" s="127">
        <f t="shared" si="20"/>
        <v>0</v>
      </c>
      <c r="Y40" s="120"/>
      <c r="Z40" s="130">
        <f>_xll.BDH(C40,$Z$3,$D$1,$D$1)</f>
        <v>76.150000000000006</v>
      </c>
      <c r="AA40" s="130">
        <f t="shared" si="21"/>
        <v>3.5999999999999943</v>
      </c>
      <c r="AB40" s="177">
        <f t="shared" si="22"/>
        <v>4.7275114904793094</v>
      </c>
      <c r="AC40" s="132">
        <v>-32232</v>
      </c>
      <c r="AD40" s="133">
        <f>IF(D40 = D237,1,_xll.BDP(K40,$AD$3)*L40)</f>
        <v>1</v>
      </c>
      <c r="AE40" s="328">
        <f>AA40*AC40*T40/AD40 / AF237</f>
        <v>-4.9039442967389912E-4</v>
      </c>
      <c r="AF40" s="135"/>
    </row>
    <row r="41" spans="1:32" s="117" customFormat="1" ht="12" customHeight="1" x14ac:dyDescent="0.2">
      <c r="A41" s="120"/>
      <c r="B41" s="120">
        <v>299</v>
      </c>
      <c r="C41" s="120" t="s">
        <v>191</v>
      </c>
      <c r="D41" s="120" t="str">
        <f>_xll.BDP(C41,$D$3)</f>
        <v>EUR</v>
      </c>
      <c r="E41" s="120" t="s">
        <v>402</v>
      </c>
      <c r="F41" s="121">
        <f>_xll.BDP(C41,$F$3)</f>
        <v>39.11</v>
      </c>
      <c r="G41" s="121">
        <f>_xll.BDP(C41,$G$3)</f>
        <v>38.700000000000003</v>
      </c>
      <c r="H41" s="122">
        <f t="shared" si="12"/>
        <v>-0.40999999999999659</v>
      </c>
      <c r="I41" s="123">
        <f t="shared" si="13"/>
        <v>-1.0483252365123923</v>
      </c>
      <c r="J41" s="124">
        <v>-95673</v>
      </c>
      <c r="K41" s="120" t="str">
        <f>CONCATENATE(D237,D41, " Curncy")</f>
        <v>EUREUR Curncy</v>
      </c>
      <c r="L41" s="120">
        <f>IF(D41 = D237,1,_xll.BDP(K41,$L$3))</f>
        <v>1</v>
      </c>
      <c r="M41" s="288">
        <f>IF(D41 = D237,1,_xll.BDP(K41,$M$3)*L41)</f>
        <v>1</v>
      </c>
      <c r="N41" s="126">
        <f t="shared" si="14"/>
        <v>39225.929999999673</v>
      </c>
      <c r="O41" s="301">
        <f>N41 / Y237</f>
        <v>1.6484180904380254E-4</v>
      </c>
      <c r="P41" s="128">
        <f t="shared" si="15"/>
        <v>-3702545.1</v>
      </c>
      <c r="Q41" s="312">
        <f>P41 / Y237*100</f>
        <v>-1.555945856096393</v>
      </c>
      <c r="R41" s="129">
        <f t="shared" si="16"/>
        <v>-1.555945856096393</v>
      </c>
      <c r="S41" s="312">
        <f t="shared" si="17"/>
        <v>0</v>
      </c>
      <c r="T41" s="120">
        <f t="shared" si="18"/>
        <v>1</v>
      </c>
      <c r="U41" s="120">
        <v>0</v>
      </c>
      <c r="V41" s="120">
        <v>1</v>
      </c>
      <c r="W41" s="127">
        <f t="shared" si="19"/>
        <v>1.6484180904380254E-4</v>
      </c>
      <c r="X41" s="127">
        <f t="shared" si="20"/>
        <v>0</v>
      </c>
      <c r="Y41" s="120"/>
      <c r="Z41" s="130">
        <f>_xll.BDH(C41,$Z$3,$D$1,$D$1)</f>
        <v>41.37</v>
      </c>
      <c r="AA41" s="130">
        <f t="shared" si="21"/>
        <v>-2.259999999999998</v>
      </c>
      <c r="AB41" s="177">
        <f t="shared" si="22"/>
        <v>-5.4628958182257632</v>
      </c>
      <c r="AC41" s="132">
        <v>-95673</v>
      </c>
      <c r="AD41" s="133">
        <f>IF(D41 = D237,1,_xll.BDP(K41,$AD$3)*L41)</f>
        <v>1</v>
      </c>
      <c r="AE41" s="328">
        <f>AA41*AC41*T41/AD41 / AF237</f>
        <v>9.1380515714741407E-4</v>
      </c>
      <c r="AF41" s="135"/>
    </row>
    <row r="42" spans="1:32" s="117" customFormat="1" ht="12" customHeight="1" x14ac:dyDescent="0.2">
      <c r="A42" s="120"/>
      <c r="B42" s="120">
        <v>2055</v>
      </c>
      <c r="C42" s="120" t="s">
        <v>189</v>
      </c>
      <c r="D42" s="120" t="str">
        <f>_xll.BDP(C42,$D$3)</f>
        <v>EUR</v>
      </c>
      <c r="E42" s="120" t="s">
        <v>400</v>
      </c>
      <c r="F42" s="121">
        <f>_xll.BDP(C42,$F$3)</f>
        <v>82.56</v>
      </c>
      <c r="G42" s="121">
        <f>_xll.BDP(C42,$G$3)</f>
        <v>82.16</v>
      </c>
      <c r="H42" s="122">
        <f t="shared" si="12"/>
        <v>-0.40000000000000568</v>
      </c>
      <c r="I42" s="123">
        <f t="shared" si="13"/>
        <v>-0.48449612403101461</v>
      </c>
      <c r="J42" s="124">
        <v>-11484</v>
      </c>
      <c r="K42" s="120" t="str">
        <f>CONCATENATE(D237,D42, " Curncy")</f>
        <v>EUREUR Curncy</v>
      </c>
      <c r="L42" s="120">
        <f>IF(D42 = D237,1,_xll.BDP(K42,$L$3))</f>
        <v>1</v>
      </c>
      <c r="M42" s="288">
        <f>IF(D42 = D237,1,_xll.BDP(K42,$M$3)*L42)</f>
        <v>1</v>
      </c>
      <c r="N42" s="126">
        <f t="shared" si="14"/>
        <v>4593.6000000000649</v>
      </c>
      <c r="O42" s="301">
        <f>N42 / Y237</f>
        <v>1.9303999523367026E-5</v>
      </c>
      <c r="P42" s="128">
        <f t="shared" si="15"/>
        <v>-943525.44</v>
      </c>
      <c r="Q42" s="312">
        <f>P42 / Y237*100</f>
        <v>-0.39650415020995311</v>
      </c>
      <c r="R42" s="129">
        <f t="shared" si="16"/>
        <v>-0.39650415020995311</v>
      </c>
      <c r="S42" s="312">
        <f t="shared" si="17"/>
        <v>0</v>
      </c>
      <c r="T42" s="120">
        <f t="shared" si="18"/>
        <v>1</v>
      </c>
      <c r="U42" s="120">
        <v>0</v>
      </c>
      <c r="V42" s="120">
        <v>1</v>
      </c>
      <c r="W42" s="127">
        <f t="shared" si="19"/>
        <v>1.9303999523367026E-5</v>
      </c>
      <c r="X42" s="127">
        <f t="shared" si="20"/>
        <v>0</v>
      </c>
      <c r="Y42" s="120"/>
      <c r="Z42" s="130">
        <f>_xll.BDH(C42,$Z$3,$D$1,$D$1)</f>
        <v>83.12</v>
      </c>
      <c r="AA42" s="130">
        <f t="shared" si="21"/>
        <v>-0.56000000000000227</v>
      </c>
      <c r="AB42" s="177">
        <f t="shared" si="22"/>
        <v>-0.67372473532242816</v>
      </c>
      <c r="AC42" s="132">
        <v>-11484</v>
      </c>
      <c r="AD42" s="133">
        <f>IF(D42 = D237,1,_xll.BDP(K42,$AD$3)*L42)</f>
        <v>1</v>
      </c>
      <c r="AE42" s="328">
        <f>AA42*AC42*T42/AD42 / AF237</f>
        <v>2.7179219693765772E-5</v>
      </c>
      <c r="AF42" s="135"/>
    </row>
    <row r="43" spans="1:32" s="117" customFormat="1" ht="12" customHeight="1" x14ac:dyDescent="0.2">
      <c r="A43" s="120"/>
      <c r="B43" s="120">
        <v>3988</v>
      </c>
      <c r="C43" s="120" t="s">
        <v>188</v>
      </c>
      <c r="D43" s="120" t="str">
        <f>_xll.BDP(C43,$D$3)</f>
        <v>EUR</v>
      </c>
      <c r="E43" s="120" t="s">
        <v>399</v>
      </c>
      <c r="F43" s="121">
        <f>_xll.BDP(C43,$F$3)</f>
        <v>22.35</v>
      </c>
      <c r="G43" s="121">
        <f>_xll.BDP(C43,$G$3)</f>
        <v>22.36</v>
      </c>
      <c r="H43" s="122">
        <f t="shared" si="12"/>
        <v>9.9999999999980105E-3</v>
      </c>
      <c r="I43" s="123">
        <f t="shared" si="13"/>
        <v>4.4742729306478789E-2</v>
      </c>
      <c r="J43" s="124">
        <v>154077</v>
      </c>
      <c r="K43" s="120" t="str">
        <f>CONCATENATE(D237,D43, " Curncy")</f>
        <v>EUREUR Curncy</v>
      </c>
      <c r="L43" s="120">
        <f>IF(D43 = D237,1,_xll.BDP(K43,$L$3))</f>
        <v>1</v>
      </c>
      <c r="M43" s="288">
        <f>IF(D43 = D237,1,_xll.BDP(K43,$M$3)*L43)</f>
        <v>1</v>
      </c>
      <c r="N43" s="126">
        <f t="shared" si="14"/>
        <v>1540.7699999996935</v>
      </c>
      <c r="O43" s="301">
        <f>N43 / Y237</f>
        <v>6.4748831734613105E-6</v>
      </c>
      <c r="P43" s="128">
        <f t="shared" si="15"/>
        <v>3445161.7199999997</v>
      </c>
      <c r="Q43" s="312">
        <f>P43 / Y237*100</f>
        <v>1.4477838775862368</v>
      </c>
      <c r="R43" s="129">
        <f t="shared" si="16"/>
        <v>0</v>
      </c>
      <c r="S43" s="312">
        <f t="shared" si="17"/>
        <v>1.4477838775862368</v>
      </c>
      <c r="T43" s="120">
        <f t="shared" si="18"/>
        <v>1</v>
      </c>
      <c r="U43" s="120">
        <v>0</v>
      </c>
      <c r="V43" s="120">
        <v>1</v>
      </c>
      <c r="W43" s="127">
        <f t="shared" si="19"/>
        <v>0</v>
      </c>
      <c r="X43" s="127">
        <f t="shared" si="20"/>
        <v>6.4748831734613105E-6</v>
      </c>
      <c r="Y43" s="120"/>
      <c r="Z43" s="130">
        <f>_xll.BDH(C43,$Z$3,$D$1,$D$1)</f>
        <v>21.75</v>
      </c>
      <c r="AA43" s="130">
        <f t="shared" si="21"/>
        <v>0.60000000000000142</v>
      </c>
      <c r="AB43" s="177">
        <f t="shared" si="22"/>
        <v>2.7586206896551788</v>
      </c>
      <c r="AC43" s="132">
        <v>154077</v>
      </c>
      <c r="AD43" s="133">
        <f>IF(D43 = D237,1,_xll.BDP(K43,$AD$3)*L43)</f>
        <v>1</v>
      </c>
      <c r="AE43" s="328">
        <f>AA43*AC43*T43/AD43 / AF237</f>
        <v>3.9070128309788229E-4</v>
      </c>
      <c r="AF43" s="135"/>
    </row>
    <row r="44" spans="1:32" s="117" customFormat="1" ht="12" customHeight="1" x14ac:dyDescent="0.2">
      <c r="A44" s="229" t="s">
        <v>1453</v>
      </c>
      <c r="B44" s="229"/>
      <c r="C44" s="229"/>
      <c r="D44" s="229"/>
      <c r="E44" s="229" t="s">
        <v>187</v>
      </c>
      <c r="F44" s="230"/>
      <c r="G44" s="230"/>
      <c r="H44" s="231"/>
      <c r="I44" s="232"/>
      <c r="J44" s="233"/>
      <c r="K44" s="229"/>
      <c r="L44" s="229"/>
      <c r="M44" s="292"/>
      <c r="N44" s="234">
        <f xml:space="preserve"> SUM(N32:N43)</f>
        <v>99374.026999999449</v>
      </c>
      <c r="O44" s="305">
        <f xml:space="preserve"> SUM(O32:O43)</f>
        <v>4.1760627173524563E-4</v>
      </c>
      <c r="P44" s="236">
        <f xml:space="preserve"> SUM(P32:P43)</f>
        <v>-16727107.055000003</v>
      </c>
      <c r="Q44" s="315">
        <f xml:space="preserve"> SUM(Q32:Q43)</f>
        <v>-7.0293466261107769</v>
      </c>
      <c r="R44" s="237">
        <f xml:space="preserve"> SUM(R32:R43)</f>
        <v>-9.2015684772293493</v>
      </c>
      <c r="S44" s="315">
        <f xml:space="preserve"> SUM(S32:S43)</f>
        <v>2.1722218511185725</v>
      </c>
      <c r="T44" s="229"/>
      <c r="U44" s="229"/>
      <c r="V44" s="229"/>
      <c r="W44" s="238">
        <f xml:space="preserve"> SUM(W32:W43)</f>
        <v>4.5481870625705133E-4</v>
      </c>
      <c r="X44" s="238">
        <f xml:space="preserve"> SUM(X32:X43)</f>
        <v>6.4748831734613105E-6</v>
      </c>
      <c r="Y44" s="229"/>
      <c r="Z44" s="239"/>
      <c r="AA44" s="239"/>
      <c r="AB44" s="240"/>
      <c r="AC44" s="241"/>
      <c r="AD44" s="242"/>
      <c r="AE44" s="331">
        <f xml:space="preserve"> SUM(AE32:AE43)</f>
        <v>-6.0900134700145184E-4</v>
      </c>
      <c r="AF44" s="247"/>
    </row>
    <row r="45" spans="1:32" s="117" customFormat="1" ht="12" customHeight="1" x14ac:dyDescent="0.2">
      <c r="A45" s="120"/>
      <c r="B45" s="120"/>
      <c r="C45" s="120"/>
      <c r="D45" s="120"/>
      <c r="E45" s="120"/>
      <c r="F45" s="121"/>
      <c r="G45" s="121"/>
      <c r="H45" s="122"/>
      <c r="I45" s="123"/>
      <c r="J45" s="124"/>
      <c r="K45" s="120"/>
      <c r="L45" s="120"/>
      <c r="M45" s="288"/>
      <c r="N45" s="126"/>
      <c r="O45" s="301"/>
      <c r="P45" s="128"/>
      <c r="Q45" s="312"/>
      <c r="R45" s="129"/>
      <c r="S45" s="312"/>
      <c r="T45" s="120"/>
      <c r="U45" s="120"/>
      <c r="V45" s="120"/>
      <c r="W45" s="127"/>
      <c r="X45" s="127"/>
      <c r="Y45" s="120"/>
      <c r="Z45" s="130"/>
      <c r="AA45" s="130"/>
      <c r="AB45" s="131"/>
      <c r="AC45" s="132"/>
      <c r="AD45" s="133"/>
      <c r="AE45" s="328"/>
      <c r="AF45" s="135"/>
    </row>
    <row r="46" spans="1:32" s="117" customFormat="1" ht="12" customHeight="1" x14ac:dyDescent="0.2">
      <c r="A46" s="212"/>
      <c r="B46" s="212">
        <v>2245</v>
      </c>
      <c r="C46" s="212" t="s">
        <v>681</v>
      </c>
      <c r="D46" s="212" t="str">
        <f>_xll.BDP(C46,$D$3)</f>
        <v>EUR</v>
      </c>
      <c r="E46" s="212" t="s">
        <v>714</v>
      </c>
      <c r="F46" s="214">
        <f>_xll.BDP(C46,$F$3)</f>
        <v>214.9</v>
      </c>
      <c r="G46" s="214">
        <f>_xll.BDP(C46,$G$3)</f>
        <v>215.5</v>
      </c>
      <c r="H46" s="215">
        <f>IF(OR(OR(G46="#N/A N/A",G46="#N/A Real Time"),OR(F46="#N/A N/A",F46="#N/A Real Time")),0,  G46 - F46)</f>
        <v>0.59999999999999432</v>
      </c>
      <c r="I46" s="216">
        <f>IF(OR(F46=0,F46="#N/A N/A"),0,H46 / F46*100)</f>
        <v>0.27919962773382706</v>
      </c>
      <c r="J46" s="217">
        <v>-10090</v>
      </c>
      <c r="K46" s="212" t="str">
        <f>CONCATENATE(D237,D46, " Curncy")</f>
        <v>EUREUR Curncy</v>
      </c>
      <c r="L46" s="212">
        <f>IF(D46 = D237,1,_xll.BDP(K46,$L$3))</f>
        <v>1</v>
      </c>
      <c r="M46" s="291">
        <f>IF(D46 = D237,1,_xll.BDP(K46,$M$3)*L46)</f>
        <v>1</v>
      </c>
      <c r="N46" s="218">
        <f>H46*J46*T46/M46</f>
        <v>-6053.9999999999427</v>
      </c>
      <c r="O46" s="304">
        <f>N46 / Y237</f>
        <v>-2.5441138347801554E-5</v>
      </c>
      <c r="P46" s="220">
        <f>IF(J46=0,0,G46*J46*T46/M46)</f>
        <v>-2174395</v>
      </c>
      <c r="Q46" s="314">
        <f>P46 / Y237*100</f>
        <v>-0.91376088565854785</v>
      </c>
      <c r="R46" s="221">
        <f>IF(Q46&lt;0,Q46,0)</f>
        <v>-0.91376088565854785</v>
      </c>
      <c r="S46" s="314">
        <f>IF(Q46&gt;0,Q46,0)</f>
        <v>0</v>
      </c>
      <c r="T46" s="212">
        <f>IF(EXACT(D46,UPPER(D46)),1,0.01)/V46</f>
        <v>1</v>
      </c>
      <c r="U46" s="212">
        <v>0</v>
      </c>
      <c r="V46" s="212">
        <v>1</v>
      </c>
      <c r="W46" s="219">
        <f>IF(AND(Q46&lt;0,O46&gt;0),O46,0)</f>
        <v>0</v>
      </c>
      <c r="X46" s="219">
        <f>IF(AND(Q46&gt;0,O46&gt;0),O46,0)</f>
        <v>0</v>
      </c>
      <c r="Y46" s="212"/>
      <c r="Z46" s="223">
        <f>_xll.BDH(C46,$Z$3,$D$1,$D$1)</f>
        <v>208.4</v>
      </c>
      <c r="AA46" s="223">
        <f>IF(OR(OR(F46="#N/A N/A",F46="#N/A Real Time"),OR(Z46="#N/A N/A",Z46="#N/A Real Time")),0,  F46 - Z46)</f>
        <v>6.5</v>
      </c>
      <c r="AB46" s="334">
        <f>IF(OR(Z46=0,Z46="#N/A N/A"),0,AA46 / Z46*100)</f>
        <v>3.1190019193857963</v>
      </c>
      <c r="AC46" s="225">
        <v>-10090</v>
      </c>
      <c r="AD46" s="226">
        <f>IF(D46 = D237,1,_xll.BDP(K46,$AD$3)*L46)</f>
        <v>1</v>
      </c>
      <c r="AE46" s="330">
        <f>AA46*AC46*T46/AD46 / AF237</f>
        <v>-2.7717898249981663E-4</v>
      </c>
      <c r="AF46" s="244"/>
    </row>
    <row r="47" spans="1:32" s="117" customFormat="1" ht="12" customHeight="1" x14ac:dyDescent="0.2">
      <c r="A47" s="212"/>
      <c r="B47" s="212">
        <v>2756</v>
      </c>
      <c r="C47" s="212" t="s">
        <v>683</v>
      </c>
      <c r="D47" s="212" t="str">
        <f>_xll.BDP(C47,$D$3)</f>
        <v>EUR</v>
      </c>
      <c r="E47" s="212" t="s">
        <v>715</v>
      </c>
      <c r="F47" s="214">
        <f>_xll.BDP(C47,$F$3)</f>
        <v>10.76</v>
      </c>
      <c r="G47" s="214">
        <f>_xll.BDP(C47,$G$3)</f>
        <v>10.7</v>
      </c>
      <c r="H47" s="215">
        <f>IF(OR(OR(G47="#N/A N/A",G47="#N/A Real Time"),OR(F47="#N/A N/A",F47="#N/A Real Time")),0,  G47 - F47)</f>
        <v>-6.0000000000000497E-2</v>
      </c>
      <c r="I47" s="216">
        <f>IF(OR(F47=0,F47="#N/A N/A"),0,H47 / F47*100)</f>
        <v>-0.55762081784387085</v>
      </c>
      <c r="J47" s="217">
        <v>-99000</v>
      </c>
      <c r="K47" s="212" t="str">
        <f>CONCATENATE(D237,D47, " Curncy")</f>
        <v>EUREUR Curncy</v>
      </c>
      <c r="L47" s="212">
        <f>IF(D47 = D237,1,_xll.BDP(K47,$L$3))</f>
        <v>1</v>
      </c>
      <c r="M47" s="291">
        <f>IF(D47 = D237,1,_xll.BDP(K47,$M$3)*L47)</f>
        <v>1</v>
      </c>
      <c r="N47" s="218">
        <f>H47*J47*T47/M47</f>
        <v>5940.0000000000491</v>
      </c>
      <c r="O47" s="304">
        <f>N47 / Y237</f>
        <v>2.4962068349181352E-5</v>
      </c>
      <c r="P47" s="220">
        <f>IF(J47=0,0,G47*J47*T47/M47)</f>
        <v>-1059300</v>
      </c>
      <c r="Q47" s="314">
        <f>P47 / Y237*100</f>
        <v>-0.44515688556039706</v>
      </c>
      <c r="R47" s="221">
        <f>IF(Q47&lt;0,Q47,0)</f>
        <v>-0.44515688556039706</v>
      </c>
      <c r="S47" s="314">
        <f>IF(Q47&gt;0,Q47,0)</f>
        <v>0</v>
      </c>
      <c r="T47" s="212">
        <f>IF(EXACT(D47,UPPER(D47)),1,0.01)/V47</f>
        <v>1</v>
      </c>
      <c r="U47" s="212">
        <v>0</v>
      </c>
      <c r="V47" s="212">
        <v>1</v>
      </c>
      <c r="W47" s="219">
        <f>IF(AND(Q47&lt;0,O47&gt;0),O47,0)</f>
        <v>2.4962068349181352E-5</v>
      </c>
      <c r="X47" s="219">
        <f>IF(AND(Q47&gt;0,O47&gt;0),O47,0)</f>
        <v>0</v>
      </c>
      <c r="Y47" s="212"/>
      <c r="Z47" s="223">
        <f>_xll.BDH(C47,$Z$3,$D$1,$D$1)</f>
        <v>11.31</v>
      </c>
      <c r="AA47" s="223">
        <f>IF(OR(OR(F47="#N/A N/A",F47="#N/A Real Time"),OR(Z47="#N/A N/A",Z47="#N/A Real Time")),0,  F47 - Z47)</f>
        <v>-0.55000000000000071</v>
      </c>
      <c r="AB47" s="334">
        <f>IF(OR(Z47=0,Z47="#N/A N/A"),0,AA47 / Z47*100)</f>
        <v>-4.8629531388152136</v>
      </c>
      <c r="AC47" s="225">
        <v>-99000</v>
      </c>
      <c r="AD47" s="226">
        <f>IF(D47 = D237,1,_xll.BDP(K47,$AD$3)*L47)</f>
        <v>1</v>
      </c>
      <c r="AE47" s="330">
        <f>AA47*AC47*T47/AD47 / AF237</f>
        <v>2.3011962487024529E-4</v>
      </c>
      <c r="AF47" s="244"/>
    </row>
    <row r="48" spans="1:32" s="117" customFormat="1" ht="12" customHeight="1" x14ac:dyDescent="0.2">
      <c r="A48" s="120"/>
      <c r="B48" s="120">
        <v>117</v>
      </c>
      <c r="C48" s="120" t="s">
        <v>690</v>
      </c>
      <c r="D48" s="120" t="str">
        <f>_xll.BDP(C48,$D$3)</f>
        <v>EUR</v>
      </c>
      <c r="E48" s="120" t="s">
        <v>722</v>
      </c>
      <c r="F48" s="121">
        <f>_xll.BDP(C48,$F$3)</f>
        <v>8.1449999999999996</v>
      </c>
      <c r="G48" s="121">
        <f>_xll.BDP(C48,$G$3)</f>
        <v>8.0820000000000007</v>
      </c>
      <c r="H48" s="122">
        <f t="shared" ref="H48:H58" si="23">IF(OR(OR(G48="#N/A N/A",G48="#N/A Real Time"),OR(F48="#N/A N/A",F48="#N/A Real Time")),0,  G48 - F48)</f>
        <v>-6.2999999999998835E-2</v>
      </c>
      <c r="I48" s="123">
        <f t="shared" ref="I48:I58" si="24">IF(OR(F48=0,F48="#N/A N/A"),0,H48 / F48*100)</f>
        <v>-0.77348066298341112</v>
      </c>
      <c r="J48" s="124">
        <v>-249671</v>
      </c>
      <c r="K48" s="120" t="str">
        <f>CONCATENATE(D237,D48, " Curncy")</f>
        <v>EUREUR Curncy</v>
      </c>
      <c r="L48" s="120">
        <f>IF(D48 = D237,1,_xll.BDP(K48,$L$3))</f>
        <v>1</v>
      </c>
      <c r="M48" s="288">
        <f>IF(D48 = D237,1,_xll.BDP(K48,$M$3)*L48)</f>
        <v>1</v>
      </c>
      <c r="N48" s="126">
        <f t="shared" ref="N48:N58" si="25">H48*J48*T48/M48</f>
        <v>15729.272999999708</v>
      </c>
      <c r="O48" s="301">
        <f>N48 / Y237</f>
        <v>6.6100199950997024E-5</v>
      </c>
      <c r="P48" s="128">
        <f t="shared" ref="P48:P58" si="26">IF(J48=0,0,G48*J48*T48/M48)</f>
        <v>-2017841.0220000001</v>
      </c>
      <c r="Q48" s="312">
        <f>P48 / Y237*100</f>
        <v>-0.84797113651423484</v>
      </c>
      <c r="R48" s="129">
        <f t="shared" ref="R48:R58" si="27">IF(Q48&lt;0,Q48,0)</f>
        <v>-0.84797113651423484</v>
      </c>
      <c r="S48" s="312">
        <f t="shared" ref="S48:S58" si="28">IF(Q48&gt;0,Q48,0)</f>
        <v>0</v>
      </c>
      <c r="T48" s="120">
        <f t="shared" ref="T48:T58" si="29">IF(EXACT(D48,UPPER(D48)),1,0.01)/V48</f>
        <v>1</v>
      </c>
      <c r="U48" s="120">
        <v>0</v>
      </c>
      <c r="V48" s="120">
        <v>1</v>
      </c>
      <c r="W48" s="127">
        <f t="shared" ref="W48:W58" si="30">IF(AND(Q48&lt;0,O48&gt;0),O48,0)</f>
        <v>6.6100199950997024E-5</v>
      </c>
      <c r="X48" s="127">
        <f t="shared" ref="X48:X58" si="31">IF(AND(Q48&gt;0,O48&gt;0),O48,0)</f>
        <v>0</v>
      </c>
      <c r="Y48" s="120"/>
      <c r="Z48" s="130">
        <f>_xll.BDH(C48,$Z$3,$D$1,$D$1)</f>
        <v>8.2850000000000001</v>
      </c>
      <c r="AA48" s="130">
        <f t="shared" ref="AA48:AA58" si="32">IF(OR(OR(F48="#N/A N/A",F48="#N/A Real Time"),OR(Z48="#N/A N/A",Z48="#N/A Real Time")),0,  F48 - Z48)</f>
        <v>-0.14000000000000057</v>
      </c>
      <c r="AB48" s="177">
        <f t="shared" ref="AB48:AB58" si="33">IF(OR(Z48=0,Z48="#N/A N/A"),0,AA48 / Z48*100)</f>
        <v>-1.6898008449004291</v>
      </c>
      <c r="AC48" s="132">
        <v>-249671</v>
      </c>
      <c r="AD48" s="133">
        <f>IF(D48 = D237,1,_xll.BDP(K48,$AD$3)*L48)</f>
        <v>1</v>
      </c>
      <c r="AE48" s="328">
        <f>AA48*AC48*T48/AD48 / AF237</f>
        <v>1.4772428944971686E-4</v>
      </c>
      <c r="AF48" s="135"/>
    </row>
    <row r="49" spans="1:32" s="117" customFormat="1" ht="12" customHeight="1" x14ac:dyDescent="0.2">
      <c r="A49" s="212"/>
      <c r="B49" s="212">
        <v>2362</v>
      </c>
      <c r="C49" s="212" t="s">
        <v>692</v>
      </c>
      <c r="D49" s="212" t="str">
        <f>_xll.BDP(C49,$D$3)</f>
        <v>EUR</v>
      </c>
      <c r="E49" s="212" t="s">
        <v>724</v>
      </c>
      <c r="F49" s="214">
        <f>_xll.BDP(C49,$F$3)</f>
        <v>9.702</v>
      </c>
      <c r="G49" s="214">
        <f>_xll.BDP(C49,$G$3)</f>
        <v>9.6839999999999993</v>
      </c>
      <c r="H49" s="215">
        <f>IF(OR(OR(G49="#N/A N/A",G49="#N/A Real Time"),OR(F49="#N/A N/A",F49="#N/A Real Time")),0,  G49 - F49)</f>
        <v>-1.8000000000000682E-2</v>
      </c>
      <c r="I49" s="216">
        <f>IF(OR(F49=0,F49="#N/A N/A"),0,H49 / F49*100)</f>
        <v>-0.18552875695733542</v>
      </c>
      <c r="J49" s="217">
        <v>-103000</v>
      </c>
      <c r="K49" s="212" t="str">
        <f>CONCATENATE(D237,D49, " Curncy")</f>
        <v>EUREUR Curncy</v>
      </c>
      <c r="L49" s="212">
        <f>IF(D49 = D237,1,_xll.BDP(K49,$L$3))</f>
        <v>1</v>
      </c>
      <c r="M49" s="291">
        <f>IF(D49 = D237,1,_xll.BDP(K49,$M$3)*L49)</f>
        <v>1</v>
      </c>
      <c r="N49" s="218">
        <f>H49*J49*T49/M49</f>
        <v>1854.0000000000703</v>
      </c>
      <c r="O49" s="304">
        <f>N49 / Y237</f>
        <v>7.7911910301992585E-6</v>
      </c>
      <c r="P49" s="220">
        <f>IF(J49=0,0,G49*J49*T49/M49)</f>
        <v>-997451.99999999988</v>
      </c>
      <c r="Q49" s="314">
        <f>P49 / Y237*100</f>
        <v>-0.41916607742470424</v>
      </c>
      <c r="R49" s="221">
        <f>IF(Q49&lt;0,Q49,0)</f>
        <v>-0.41916607742470424</v>
      </c>
      <c r="S49" s="314">
        <f>IF(Q49&gt;0,Q49,0)</f>
        <v>0</v>
      </c>
      <c r="T49" s="212">
        <f>IF(EXACT(D49,UPPER(D49)),1,0.01)/V49</f>
        <v>1</v>
      </c>
      <c r="U49" s="212">
        <v>0</v>
      </c>
      <c r="V49" s="212">
        <v>1</v>
      </c>
      <c r="W49" s="219">
        <f>IF(AND(Q49&lt;0,O49&gt;0),O49,0)</f>
        <v>7.7911910301992585E-6</v>
      </c>
      <c r="X49" s="219">
        <f>IF(AND(Q49&gt;0,O49&gt;0),O49,0)</f>
        <v>0</v>
      </c>
      <c r="Y49" s="212"/>
      <c r="Z49" s="223">
        <f>_xll.BDH(C49,$Z$3,$D$1,$D$1)</f>
        <v>10.096</v>
      </c>
      <c r="AA49" s="223">
        <f>IF(OR(OR(F49="#N/A N/A",F49="#N/A Real Time"),OR(Z49="#N/A N/A",Z49="#N/A Real Time")),0,  F49 - Z49)</f>
        <v>-0.39400000000000013</v>
      </c>
      <c r="AB49" s="224">
        <f>IF(OR(Z49=0,Z49="#N/A N/A"),0,AA49 / Z49*100)</f>
        <v>-3.9025356576862138</v>
      </c>
      <c r="AC49" s="225">
        <v>-103000</v>
      </c>
      <c r="AD49" s="226">
        <f>IF(D49 = D237,1,_xll.BDP(K49,$AD$3)*L49)</f>
        <v>1</v>
      </c>
      <c r="AE49" s="330">
        <f>AA49*AC49*T49/AD49 / AF237</f>
        <v>1.7150991031192442E-4</v>
      </c>
      <c r="AF49" s="244"/>
    </row>
    <row r="50" spans="1:32" s="117" customFormat="1" ht="12" customHeight="1" x14ac:dyDescent="0.2">
      <c r="A50" s="120"/>
      <c r="B50" s="120">
        <v>23985</v>
      </c>
      <c r="C50" s="120" t="s">
        <v>185</v>
      </c>
      <c r="D50" s="120" t="str">
        <f>_xll.BDP(C50,$D$3)</f>
        <v>EUR</v>
      </c>
      <c r="E50" s="120" t="s">
        <v>328</v>
      </c>
      <c r="F50" s="121">
        <f>_xll.BDP(C50,$F$3)</f>
        <v>10.47</v>
      </c>
      <c r="G50" s="121">
        <f>_xll.BDP(C50,$G$3)</f>
        <v>10.23</v>
      </c>
      <c r="H50" s="122">
        <f t="shared" si="23"/>
        <v>-0.24000000000000021</v>
      </c>
      <c r="I50" s="123">
        <f t="shared" si="24"/>
        <v>-2.2922636103151883</v>
      </c>
      <c r="J50" s="124">
        <v>-493704</v>
      </c>
      <c r="K50" s="120" t="str">
        <f>CONCATENATE(D237,D50, " Curncy")</f>
        <v>EUREUR Curncy</v>
      </c>
      <c r="L50" s="120">
        <f>IF(D50 = D237,1,_xll.BDP(K50,$L$3))</f>
        <v>1</v>
      </c>
      <c r="M50" s="288">
        <f>IF(D50 = D237,1,_xll.BDP(K50,$M$3)*L50)</f>
        <v>1</v>
      </c>
      <c r="N50" s="126">
        <f t="shared" si="25"/>
        <v>118488.96000000011</v>
      </c>
      <c r="O50" s="301">
        <f>N50 / Y237</f>
        <v>4.9793426231370267E-4</v>
      </c>
      <c r="P50" s="128">
        <f t="shared" si="26"/>
        <v>-5050591.92</v>
      </c>
      <c r="Q50" s="312">
        <f>P50 / Y237*100</f>
        <v>-2.1224447931121557</v>
      </c>
      <c r="R50" s="129">
        <f t="shared" si="27"/>
        <v>-2.1224447931121557</v>
      </c>
      <c r="S50" s="312">
        <f t="shared" si="28"/>
        <v>0</v>
      </c>
      <c r="T50" s="120">
        <f t="shared" si="29"/>
        <v>1</v>
      </c>
      <c r="U50" s="120">
        <v>0</v>
      </c>
      <c r="V50" s="120">
        <v>1</v>
      </c>
      <c r="W50" s="127">
        <f t="shared" si="30"/>
        <v>4.9793426231370267E-4</v>
      </c>
      <c r="X50" s="127">
        <f t="shared" si="31"/>
        <v>0</v>
      </c>
      <c r="Y50" s="120"/>
      <c r="Z50" s="130">
        <f>_xll.BDH(C50,$Z$3,$D$1,$D$1)</f>
        <v>10.53</v>
      </c>
      <c r="AA50" s="130">
        <f t="shared" si="32"/>
        <v>-5.9999999999998721E-2</v>
      </c>
      <c r="AB50" s="177">
        <f t="shared" si="33"/>
        <v>-0.56980056980055771</v>
      </c>
      <c r="AC50" s="132">
        <v>-493704</v>
      </c>
      <c r="AD50" s="133">
        <f>IF(D50 = D237,1,_xll.BDP(K50,$AD$3)*L50)</f>
        <v>1</v>
      </c>
      <c r="AE50" s="328">
        <f>AA50*AC50*T50/AD50 / AF237</f>
        <v>1.2519116173767162E-4</v>
      </c>
      <c r="AF50" s="135"/>
    </row>
    <row r="51" spans="1:32" s="117" customFormat="1" ht="12" customHeight="1" x14ac:dyDescent="0.2">
      <c r="A51" s="120"/>
      <c r="B51" s="120">
        <v>1980</v>
      </c>
      <c r="C51" s="120" t="s">
        <v>184</v>
      </c>
      <c r="D51" s="120" t="str">
        <f>_xll.BDP(C51,$D$3)</f>
        <v>EUR</v>
      </c>
      <c r="E51" s="120" t="s">
        <v>398</v>
      </c>
      <c r="F51" s="121">
        <f>_xll.BDP(C51,$F$3)</f>
        <v>21.92</v>
      </c>
      <c r="G51" s="121">
        <f>_xll.BDP(C51,$G$3)</f>
        <v>21.88</v>
      </c>
      <c r="H51" s="122">
        <f t="shared" si="23"/>
        <v>-4.00000000000027E-2</v>
      </c>
      <c r="I51" s="123">
        <f t="shared" si="24"/>
        <v>-0.18248175182482984</v>
      </c>
      <c r="J51" s="124">
        <v>-183548</v>
      </c>
      <c r="K51" s="120" t="str">
        <f>CONCATENATE(D237,D51, " Curncy")</f>
        <v>EUREUR Curncy</v>
      </c>
      <c r="L51" s="120">
        <f>IF(D51 = D237,1,_xll.BDP(K51,$L$3))</f>
        <v>1</v>
      </c>
      <c r="M51" s="288">
        <f>IF(D51 = D237,1,_xll.BDP(K51,$M$3)*L51)</f>
        <v>1</v>
      </c>
      <c r="N51" s="126">
        <f t="shared" si="25"/>
        <v>7341.9200000004957</v>
      </c>
      <c r="O51" s="301">
        <f>N51 / Y237</f>
        <v>3.08534526690627E-5</v>
      </c>
      <c r="P51" s="128">
        <f t="shared" si="26"/>
        <v>-4016030.2399999998</v>
      </c>
      <c r="Q51" s="312">
        <f>P51 / Y237*100</f>
        <v>-1.6876838609976155</v>
      </c>
      <c r="R51" s="129">
        <f t="shared" si="27"/>
        <v>-1.6876838609976155</v>
      </c>
      <c r="S51" s="312">
        <f t="shared" si="28"/>
        <v>0</v>
      </c>
      <c r="T51" s="120">
        <f t="shared" si="29"/>
        <v>1</v>
      </c>
      <c r="U51" s="120">
        <v>0</v>
      </c>
      <c r="V51" s="120">
        <v>1</v>
      </c>
      <c r="W51" s="127">
        <f t="shared" si="30"/>
        <v>3.08534526690627E-5</v>
      </c>
      <c r="X51" s="127">
        <f t="shared" si="31"/>
        <v>0</v>
      </c>
      <c r="Y51" s="120"/>
      <c r="Z51" s="130">
        <f>_xll.BDH(C51,$Z$3,$D$1,$D$1)</f>
        <v>22</v>
      </c>
      <c r="AA51" s="130">
        <f t="shared" si="32"/>
        <v>-7.9999999999998295E-2</v>
      </c>
      <c r="AB51" s="177">
        <f t="shared" si="33"/>
        <v>-0.36363636363635587</v>
      </c>
      <c r="AC51" s="132">
        <v>-183548</v>
      </c>
      <c r="AD51" s="133">
        <f>IF(D51 = D237,1,_xll.BDP(K51,$AD$3)*L51)</f>
        <v>1</v>
      </c>
      <c r="AE51" s="328">
        <f>AA51*AC51*T51/AD51 / AF237</f>
        <v>6.2057663038652457E-5</v>
      </c>
      <c r="AF51" s="135"/>
    </row>
    <row r="52" spans="1:32" s="117" customFormat="1" ht="12" customHeight="1" x14ac:dyDescent="0.2">
      <c r="A52" s="212"/>
      <c r="B52" s="212">
        <v>1770</v>
      </c>
      <c r="C52" s="212" t="s">
        <v>705</v>
      </c>
      <c r="D52" s="212" t="str">
        <f>_xll.BDP(C52,$D$3)</f>
        <v>EUR</v>
      </c>
      <c r="E52" s="212" t="s">
        <v>737</v>
      </c>
      <c r="F52" s="214">
        <f>_xll.BDP(C52,$F$3)</f>
        <v>22.69</v>
      </c>
      <c r="G52" s="214">
        <f>_xll.BDP(C52,$G$3)</f>
        <v>22.58</v>
      </c>
      <c r="H52" s="215">
        <f>IF(OR(OR(G52="#N/A N/A",G52="#N/A Real Time"),OR(F52="#N/A N/A",F52="#N/A Real Time")),0,  G52 - F52)</f>
        <v>-0.11000000000000298</v>
      </c>
      <c r="I52" s="216">
        <f>IF(OR(F52=0,F52="#N/A N/A"),0,H52 / F52*100)</f>
        <v>-0.48479506390481703</v>
      </c>
      <c r="J52" s="217">
        <v>-118000</v>
      </c>
      <c r="K52" s="212" t="str">
        <f>CONCATENATE(D237,D52, " Curncy")</f>
        <v>EUREUR Curncy</v>
      </c>
      <c r="L52" s="212">
        <f>IF(D52 = D237,1,_xll.BDP(K52,$L$3))</f>
        <v>1</v>
      </c>
      <c r="M52" s="291">
        <f>IF(D52 = D237,1,_xll.BDP(K52,$M$3)*L52)</f>
        <v>1</v>
      </c>
      <c r="N52" s="218">
        <f>H52*J52*T52/M52</f>
        <v>12980.000000000353</v>
      </c>
      <c r="O52" s="304">
        <f>N52 / Y237</f>
        <v>5.454674194821214E-5</v>
      </c>
      <c r="P52" s="220">
        <f>IF(J52=0,0,G52*J52*T52/M52)</f>
        <v>-2664440</v>
      </c>
      <c r="Q52" s="314">
        <f>P52 / Y237*100</f>
        <v>-1.1196958483550878</v>
      </c>
      <c r="R52" s="221">
        <f>IF(Q52&lt;0,Q52,0)</f>
        <v>-1.1196958483550878</v>
      </c>
      <c r="S52" s="314">
        <f>IF(Q52&gt;0,Q52,0)</f>
        <v>0</v>
      </c>
      <c r="T52" s="212">
        <f>IF(EXACT(D52,UPPER(D52)),1,0.01)/V52</f>
        <v>1</v>
      </c>
      <c r="U52" s="212">
        <v>0</v>
      </c>
      <c r="V52" s="212">
        <v>1</v>
      </c>
      <c r="W52" s="219">
        <f>IF(AND(Q52&lt;0,O52&gt;0),O52,0)</f>
        <v>5.454674194821214E-5</v>
      </c>
      <c r="X52" s="219">
        <f>IF(AND(Q52&gt;0,O52&gt;0),O52,0)</f>
        <v>0</v>
      </c>
      <c r="Y52" s="212"/>
      <c r="Z52" s="223">
        <f>_xll.BDH(C52,$Z$3,$D$1,$D$1)</f>
        <v>22.63</v>
      </c>
      <c r="AA52" s="223">
        <f>IF(OR(OR(F52="#N/A N/A",F52="#N/A Real Time"),OR(Z52="#N/A N/A",Z52="#N/A Real Time")),0,  F52 - Z52)</f>
        <v>6.0000000000002274E-2</v>
      </c>
      <c r="AB52" s="224">
        <f>IF(OR(Z52=0,Z52="#N/A N/A"),0,AA52 / Z52*100)</f>
        <v>0.26513477684490622</v>
      </c>
      <c r="AC52" s="225">
        <v>-118000</v>
      </c>
      <c r="AD52" s="226">
        <f>IF(D52 = D237,1,_xll.BDP(K52,$AD$3)*L52)</f>
        <v>1</v>
      </c>
      <c r="AE52" s="330">
        <f>AA52*AC52*T52/AD52 / AF237</f>
        <v>-2.9921890616738223E-5</v>
      </c>
      <c r="AF52" s="244"/>
    </row>
    <row r="53" spans="1:32" s="117" customFormat="1" ht="12" customHeight="1" x14ac:dyDescent="0.2">
      <c r="A53" s="120"/>
      <c r="B53" s="120">
        <v>2450</v>
      </c>
      <c r="C53" s="120" t="s">
        <v>181</v>
      </c>
      <c r="D53" s="120" t="str">
        <f>_xll.BDP(C53,$D$3)</f>
        <v>EUR</v>
      </c>
      <c r="E53" s="120" t="s">
        <v>397</v>
      </c>
      <c r="F53" s="121">
        <f>_xll.BDP(C53,$F$3)</f>
        <v>103.62</v>
      </c>
      <c r="G53" s="121">
        <f>_xll.BDP(C53,$G$3)</f>
        <v>103.66</v>
      </c>
      <c r="H53" s="122">
        <f t="shared" si="23"/>
        <v>3.9999999999992042E-2</v>
      </c>
      <c r="I53" s="123">
        <f t="shared" si="24"/>
        <v>3.8602586373279325E-2</v>
      </c>
      <c r="J53" s="124">
        <v>8987</v>
      </c>
      <c r="K53" s="120" t="str">
        <f>CONCATENATE(D237,D53, " Curncy")</f>
        <v>EUREUR Curncy</v>
      </c>
      <c r="L53" s="120">
        <f>IF(D53 = D237,1,_xll.BDP(K53,$L$3))</f>
        <v>1</v>
      </c>
      <c r="M53" s="288">
        <f>IF(D53 = D237,1,_xll.BDP(K53,$M$3)*L53)</f>
        <v>1</v>
      </c>
      <c r="N53" s="126">
        <f t="shared" si="25"/>
        <v>359.47999999992851</v>
      </c>
      <c r="O53" s="301">
        <f>N53 / Y237</f>
        <v>1.5106673956501437E-6</v>
      </c>
      <c r="P53" s="128">
        <f t="shared" si="26"/>
        <v>931592.41999999993</v>
      </c>
      <c r="Q53" s="312">
        <f>P53 / Y237*100</f>
        <v>0.39148945558281262</v>
      </c>
      <c r="R53" s="129">
        <f t="shared" si="27"/>
        <v>0</v>
      </c>
      <c r="S53" s="312">
        <f t="shared" si="28"/>
        <v>0.39148945558281262</v>
      </c>
      <c r="T53" s="120">
        <f t="shared" si="29"/>
        <v>1</v>
      </c>
      <c r="U53" s="120">
        <v>0</v>
      </c>
      <c r="V53" s="120">
        <v>1</v>
      </c>
      <c r="W53" s="127">
        <f t="shared" si="30"/>
        <v>0</v>
      </c>
      <c r="X53" s="127">
        <f t="shared" si="31"/>
        <v>1.5106673956501437E-6</v>
      </c>
      <c r="Y53" s="120"/>
      <c r="Z53" s="130">
        <f>_xll.BDH(C53,$Z$3,$D$1,$D$1)</f>
        <v>100.1</v>
      </c>
      <c r="AA53" s="130">
        <f t="shared" si="32"/>
        <v>3.5200000000000102</v>
      </c>
      <c r="AB53" s="177">
        <f t="shared" si="33"/>
        <v>3.5164835164835271</v>
      </c>
      <c r="AC53" s="132">
        <v>8987</v>
      </c>
      <c r="AD53" s="133">
        <f>IF(D53 = D237,1,_xll.BDP(K53,$AD$3)*L53)</f>
        <v>1</v>
      </c>
      <c r="AE53" s="328">
        <f>AA53*AC53*T53/AD53 / AF237</f>
        <v>1.3369438828017116E-4</v>
      </c>
      <c r="AF53" s="135"/>
    </row>
    <row r="54" spans="1:32" s="117" customFormat="1" ht="12" customHeight="1" x14ac:dyDescent="0.2">
      <c r="A54" s="120"/>
      <c r="B54" s="120">
        <v>27088</v>
      </c>
      <c r="C54" s="120" t="s">
        <v>441</v>
      </c>
      <c r="D54" s="120" t="str">
        <f>_xll.BDP(C54,$D$3)</f>
        <v>EUR</v>
      </c>
      <c r="E54" s="120" t="s">
        <v>442</v>
      </c>
      <c r="F54" s="121">
        <f>_xll.BDP(C54,$F$3)</f>
        <v>124.8</v>
      </c>
      <c r="G54" s="121">
        <f>_xll.BDP(C54,$G$3)</f>
        <v>123.5</v>
      </c>
      <c r="H54" s="122">
        <f t="shared" si="23"/>
        <v>-1.2999999999999972</v>
      </c>
      <c r="I54" s="123">
        <f t="shared" si="24"/>
        <v>-1.0416666666666643</v>
      </c>
      <c r="J54" s="124">
        <v>-50473</v>
      </c>
      <c r="K54" s="120" t="str">
        <f>CONCATENATE(D237,D54, " Curncy")</f>
        <v>EUREUR Curncy</v>
      </c>
      <c r="L54" s="120">
        <f>IF(D54 = D237,1,_xll.BDP(K54,$L$3))</f>
        <v>1</v>
      </c>
      <c r="M54" s="288">
        <f>IF(D54 = D237,1,_xll.BDP(K54,$M$3)*L54)</f>
        <v>1</v>
      </c>
      <c r="N54" s="126">
        <f t="shared" si="25"/>
        <v>65614.899999999863</v>
      </c>
      <c r="O54" s="301">
        <f>N54 / Y237</f>
        <v>2.7573798291661325E-4</v>
      </c>
      <c r="P54" s="128">
        <f t="shared" si="26"/>
        <v>-6233415.5</v>
      </c>
      <c r="Q54" s="312">
        <f>P54 / Y237*100</f>
        <v>-2.6195108377078311</v>
      </c>
      <c r="R54" s="129">
        <f t="shared" si="27"/>
        <v>-2.6195108377078311</v>
      </c>
      <c r="S54" s="312">
        <f t="shared" si="28"/>
        <v>0</v>
      </c>
      <c r="T54" s="120">
        <f t="shared" si="29"/>
        <v>1</v>
      </c>
      <c r="U54" s="120">
        <v>0</v>
      </c>
      <c r="V54" s="120">
        <v>1</v>
      </c>
      <c r="W54" s="127">
        <f t="shared" si="30"/>
        <v>2.7573798291661325E-4</v>
      </c>
      <c r="X54" s="127">
        <f t="shared" si="31"/>
        <v>0</v>
      </c>
      <c r="Y54" s="120"/>
      <c r="Z54" s="130">
        <f>_xll.BDH(C54,$Z$3,$D$1,$D$1)</f>
        <v>134</v>
      </c>
      <c r="AA54" s="130">
        <f t="shared" si="32"/>
        <v>-9.2000000000000028</v>
      </c>
      <c r="AB54" s="177">
        <f t="shared" si="33"/>
        <v>-6.8656716417910459</v>
      </c>
      <c r="AC54" s="132">
        <v>-50473</v>
      </c>
      <c r="AD54" s="133">
        <f>IF(D54 = D237,1,_xll.BDP(K54,$AD$3)*L54)</f>
        <v>1</v>
      </c>
      <c r="AE54" s="328">
        <f>AA54*AC54*T54/AD54 / AF237</f>
        <v>1.9624686134049234E-3</v>
      </c>
      <c r="AF54" s="135"/>
    </row>
    <row r="55" spans="1:32" s="117" customFormat="1" ht="12" customHeight="1" x14ac:dyDescent="0.2">
      <c r="A55" s="120"/>
      <c r="B55" s="120">
        <v>3209</v>
      </c>
      <c r="C55" s="120" t="s">
        <v>180</v>
      </c>
      <c r="D55" s="120" t="str">
        <f>_xll.BDP(C55,$D$3)</f>
        <v>EUR</v>
      </c>
      <c r="E55" s="120" t="s">
        <v>396</v>
      </c>
      <c r="F55" s="121">
        <f>_xll.BDP(C55,$F$3)</f>
        <v>11.84</v>
      </c>
      <c r="G55" s="121">
        <f>_xll.BDP(C55,$G$3)</f>
        <v>11.925000000000001</v>
      </c>
      <c r="H55" s="122">
        <f t="shared" si="23"/>
        <v>8.5000000000000853E-2</v>
      </c>
      <c r="I55" s="123">
        <f t="shared" si="24"/>
        <v>0.71790540540541259</v>
      </c>
      <c r="J55" s="124">
        <v>-173314</v>
      </c>
      <c r="K55" s="120" t="str">
        <f>CONCATENATE(D237,D55, " Curncy")</f>
        <v>EUREUR Curncy</v>
      </c>
      <c r="L55" s="120">
        <f>IF(D55 = D237,1,_xll.BDP(K55,$L$3))</f>
        <v>1</v>
      </c>
      <c r="M55" s="288">
        <f>IF(D55 = D237,1,_xll.BDP(K55,$M$3)*L55)</f>
        <v>1</v>
      </c>
      <c r="N55" s="126">
        <f t="shared" si="25"/>
        <v>-14731.690000000148</v>
      </c>
      <c r="O55" s="301">
        <f>N55 / Y237</f>
        <v>-6.1907988666490258E-5</v>
      </c>
      <c r="P55" s="128">
        <f t="shared" si="26"/>
        <v>-2066769.4500000002</v>
      </c>
      <c r="Q55" s="312">
        <f>P55 / Y237*100</f>
        <v>-0.86853266452692812</v>
      </c>
      <c r="R55" s="129">
        <f t="shared" si="27"/>
        <v>-0.86853266452692812</v>
      </c>
      <c r="S55" s="312">
        <f t="shared" si="28"/>
        <v>0</v>
      </c>
      <c r="T55" s="120">
        <f t="shared" si="29"/>
        <v>1</v>
      </c>
      <c r="U55" s="120">
        <v>0</v>
      </c>
      <c r="V55" s="120">
        <v>1</v>
      </c>
      <c r="W55" s="127">
        <f t="shared" si="30"/>
        <v>0</v>
      </c>
      <c r="X55" s="127">
        <f t="shared" si="31"/>
        <v>0</v>
      </c>
      <c r="Y55" s="120"/>
      <c r="Z55" s="130">
        <f>_xll.BDH(C55,$Z$3,$D$1,$D$1)</f>
        <v>12.36</v>
      </c>
      <c r="AA55" s="130">
        <f t="shared" si="32"/>
        <v>-0.51999999999999957</v>
      </c>
      <c r="AB55" s="177">
        <f t="shared" si="33"/>
        <v>-4.2071197411003203</v>
      </c>
      <c r="AC55" s="132">
        <v>-173314</v>
      </c>
      <c r="AD55" s="133">
        <f>IF(D55 = D237,1,_xll.BDP(K55,$AD$3)*L55)</f>
        <v>1</v>
      </c>
      <c r="AE55" s="328">
        <f>AA55*AC55*T55/AD55 / AF237</f>
        <v>3.8088402912169026E-4</v>
      </c>
      <c r="AF55" s="135"/>
    </row>
    <row r="56" spans="1:32" s="117" customFormat="1" ht="12" customHeight="1" x14ac:dyDescent="0.2">
      <c r="A56" s="120"/>
      <c r="B56" s="120">
        <v>829</v>
      </c>
      <c r="C56" s="120" t="s">
        <v>179</v>
      </c>
      <c r="D56" s="120" t="str">
        <f>_xll.BDP(C56,$D$3)</f>
        <v>EUR</v>
      </c>
      <c r="E56" s="120" t="s">
        <v>395</v>
      </c>
      <c r="F56" s="121">
        <f>_xll.BDP(C56,$F$3)</f>
        <v>19.91</v>
      </c>
      <c r="G56" s="121">
        <f>_xll.BDP(C56,$G$3)</f>
        <v>19.77</v>
      </c>
      <c r="H56" s="122">
        <f t="shared" si="23"/>
        <v>-0.14000000000000057</v>
      </c>
      <c r="I56" s="123">
        <f t="shared" si="24"/>
        <v>-0.70316423907584413</v>
      </c>
      <c r="J56" s="124">
        <v>-90655</v>
      </c>
      <c r="K56" s="120" t="str">
        <f>CONCATENATE(D237,D56, " Curncy")</f>
        <v>EUREUR Curncy</v>
      </c>
      <c r="L56" s="120">
        <f>IF(D56 = D237,1,_xll.BDP(K56,$L$3))</f>
        <v>1</v>
      </c>
      <c r="M56" s="288">
        <f>IF(D56 = D237,1,_xll.BDP(K56,$M$3)*L56)</f>
        <v>1</v>
      </c>
      <c r="N56" s="126">
        <f t="shared" si="25"/>
        <v>12691.700000000052</v>
      </c>
      <c r="O56" s="301">
        <f>N56 / Y237</f>
        <v>5.3335199135909704E-5</v>
      </c>
      <c r="P56" s="128">
        <f t="shared" si="26"/>
        <v>-1792249.3499999999</v>
      </c>
      <c r="Q56" s="312">
        <f>P56 / Y237*100</f>
        <v>-0.75316920494066464</v>
      </c>
      <c r="R56" s="129">
        <f t="shared" si="27"/>
        <v>-0.75316920494066464</v>
      </c>
      <c r="S56" s="312">
        <f t="shared" si="28"/>
        <v>0</v>
      </c>
      <c r="T56" s="120">
        <f t="shared" si="29"/>
        <v>1</v>
      </c>
      <c r="U56" s="120">
        <v>0</v>
      </c>
      <c r="V56" s="120">
        <v>1</v>
      </c>
      <c r="W56" s="127">
        <f t="shared" si="30"/>
        <v>5.3335199135909704E-5</v>
      </c>
      <c r="X56" s="127">
        <f t="shared" si="31"/>
        <v>0</v>
      </c>
      <c r="Y56" s="120"/>
      <c r="Z56" s="130">
        <f>_xll.BDH(C56,$Z$3,$D$1,$D$1)</f>
        <v>20.3</v>
      </c>
      <c r="AA56" s="130">
        <f t="shared" si="32"/>
        <v>-0.39000000000000057</v>
      </c>
      <c r="AB56" s="177">
        <f t="shared" si="33"/>
        <v>-1.921182266009855</v>
      </c>
      <c r="AC56" s="132">
        <v>-90655</v>
      </c>
      <c r="AD56" s="133">
        <f>IF(D56 = D237,1,_xll.BDP(K56,$AD$3)*L56)</f>
        <v>1</v>
      </c>
      <c r="AE56" s="328">
        <f>AA56*AC56*T56/AD56 / AF237</f>
        <v>1.4942117339060998E-4</v>
      </c>
      <c r="AF56" s="135"/>
    </row>
    <row r="57" spans="1:32" s="117" customFormat="1" ht="12" customHeight="1" x14ac:dyDescent="0.2">
      <c r="A57" s="120"/>
      <c r="B57" s="120">
        <v>24720</v>
      </c>
      <c r="C57" s="120" t="s">
        <v>178</v>
      </c>
      <c r="D57" s="120" t="str">
        <f>_xll.BDP(C57,$D$3)</f>
        <v>EUR</v>
      </c>
      <c r="E57" s="120" t="s">
        <v>394</v>
      </c>
      <c r="F57" s="121">
        <f>_xll.BDP(C57,$F$3)</f>
        <v>26.32</v>
      </c>
      <c r="G57" s="121">
        <f>_xll.BDP(C57,$G$3)</f>
        <v>25.85</v>
      </c>
      <c r="H57" s="122">
        <f t="shared" si="23"/>
        <v>-0.46999999999999886</v>
      </c>
      <c r="I57" s="123">
        <f t="shared" si="24"/>
        <v>-1.7857142857142814</v>
      </c>
      <c r="J57" s="124">
        <v>231966</v>
      </c>
      <c r="K57" s="120" t="str">
        <f>CONCATENATE(D237,D57, " Curncy")</f>
        <v>EUREUR Curncy</v>
      </c>
      <c r="L57" s="120">
        <f>IF(D57 = D237,1,_xll.BDP(K57,$L$3))</f>
        <v>1</v>
      </c>
      <c r="M57" s="288">
        <f>IF(D57 = D237,1,_xll.BDP(K57,$M$3)*L57)</f>
        <v>1</v>
      </c>
      <c r="N57" s="126">
        <f t="shared" si="25"/>
        <v>-109024.01999999974</v>
      </c>
      <c r="O57" s="301">
        <f>N57 / Y237</f>
        <v>-4.5815909746506497E-4</v>
      </c>
      <c r="P57" s="128">
        <f t="shared" si="26"/>
        <v>5996321.1000000006</v>
      </c>
      <c r="Q57" s="312">
        <f>P57 / Y237*100</f>
        <v>2.5198750360578637</v>
      </c>
      <c r="R57" s="129">
        <f t="shared" si="27"/>
        <v>0</v>
      </c>
      <c r="S57" s="312">
        <f t="shared" si="28"/>
        <v>2.5198750360578637</v>
      </c>
      <c r="T57" s="120">
        <f t="shared" si="29"/>
        <v>1</v>
      </c>
      <c r="U57" s="120">
        <v>0</v>
      </c>
      <c r="V57" s="120">
        <v>1</v>
      </c>
      <c r="W57" s="127">
        <f t="shared" si="30"/>
        <v>0</v>
      </c>
      <c r="X57" s="127">
        <f t="shared" si="31"/>
        <v>0</v>
      </c>
      <c r="Y57" s="120"/>
      <c r="Z57" s="130">
        <f>_xll.BDH(C57,$Z$3,$D$1,$D$1)</f>
        <v>24.95</v>
      </c>
      <c r="AA57" s="130">
        <f t="shared" si="32"/>
        <v>1.370000000000001</v>
      </c>
      <c r="AB57" s="177">
        <f t="shared" si="33"/>
        <v>5.4909819639278599</v>
      </c>
      <c r="AC57" s="132">
        <v>231966</v>
      </c>
      <c r="AD57" s="133">
        <f>IF(D57 = D237,1,_xll.BDP(K57,$AD$3)*L57)</f>
        <v>1</v>
      </c>
      <c r="AE57" s="328">
        <f>AA57*AC57*T57/AD57 / AF237</f>
        <v>1.3430762644009598E-3</v>
      </c>
      <c r="AF57" s="135"/>
    </row>
    <row r="58" spans="1:32" s="117" customFormat="1" ht="12" customHeight="1" x14ac:dyDescent="0.2">
      <c r="A58" s="120"/>
      <c r="B58" s="120">
        <v>10361</v>
      </c>
      <c r="C58" s="120" t="s">
        <v>177</v>
      </c>
      <c r="D58" s="120" t="str">
        <f>_xll.BDP(C58,$D$3)</f>
        <v>EUR</v>
      </c>
      <c r="E58" s="120" t="s">
        <v>393</v>
      </c>
      <c r="F58" s="121">
        <f>_xll.BDP(C58,$F$3)</f>
        <v>124.25</v>
      </c>
      <c r="G58" s="121">
        <f>_xll.BDP(C58,$G$3)</f>
        <v>123.45</v>
      </c>
      <c r="H58" s="122">
        <f t="shared" si="23"/>
        <v>-0.79999999999999716</v>
      </c>
      <c r="I58" s="123">
        <f t="shared" si="24"/>
        <v>-0.64386317907444446</v>
      </c>
      <c r="J58" s="124">
        <v>-15312</v>
      </c>
      <c r="K58" s="120" t="str">
        <f>CONCATENATE(D237,D58, " Curncy")</f>
        <v>EUREUR Curncy</v>
      </c>
      <c r="L58" s="120">
        <f>IF(D58 = D237,1,_xll.BDP(K58,$L$3))</f>
        <v>1</v>
      </c>
      <c r="M58" s="288">
        <f>IF(D58 = D237,1,_xll.BDP(K58,$M$3)*L58)</f>
        <v>1</v>
      </c>
      <c r="N58" s="126">
        <f t="shared" si="25"/>
        <v>12249.599999999957</v>
      </c>
      <c r="O58" s="301">
        <f>N58 / Y237</f>
        <v>5.1477332062311162E-5</v>
      </c>
      <c r="P58" s="128">
        <f t="shared" si="26"/>
        <v>-1890266.4000000001</v>
      </c>
      <c r="Q58" s="312">
        <f>P58 / Y237*100</f>
        <v>-0.79435958038654197</v>
      </c>
      <c r="R58" s="129">
        <f t="shared" si="27"/>
        <v>-0.79435958038654197</v>
      </c>
      <c r="S58" s="312">
        <f t="shared" si="28"/>
        <v>0</v>
      </c>
      <c r="T58" s="120">
        <f t="shared" si="29"/>
        <v>1</v>
      </c>
      <c r="U58" s="120">
        <v>0</v>
      </c>
      <c r="V58" s="120">
        <v>1</v>
      </c>
      <c r="W58" s="127">
        <f t="shared" si="30"/>
        <v>5.1477332062311162E-5</v>
      </c>
      <c r="X58" s="127">
        <f t="shared" si="31"/>
        <v>0</v>
      </c>
      <c r="Y58" s="120"/>
      <c r="Z58" s="130">
        <f>_xll.BDH(C58,$Z$3,$D$1,$D$1)</f>
        <v>122.7</v>
      </c>
      <c r="AA58" s="130">
        <f t="shared" si="32"/>
        <v>1.5499999999999972</v>
      </c>
      <c r="AB58" s="177">
        <f t="shared" si="33"/>
        <v>1.2632436837815788</v>
      </c>
      <c r="AC58" s="132">
        <v>-15312</v>
      </c>
      <c r="AD58" s="133">
        <f>IF(D58 = D237,1,_xll.BDP(K58,$AD$3)*L58)</f>
        <v>1</v>
      </c>
      <c r="AE58" s="328">
        <f>AA58*AC58*T58/AD58 / AF237</f>
        <v>-1.0030426315556356E-4</v>
      </c>
      <c r="AF58" s="135"/>
    </row>
    <row r="59" spans="1:32" s="117" customFormat="1" ht="12" customHeight="1" x14ac:dyDescent="0.2">
      <c r="A59" s="229" t="s">
        <v>1454</v>
      </c>
      <c r="B59" s="229"/>
      <c r="C59" s="229"/>
      <c r="D59" s="229"/>
      <c r="E59" s="229" t="s">
        <v>175</v>
      </c>
      <c r="F59" s="230"/>
      <c r="G59" s="230"/>
      <c r="H59" s="231"/>
      <c r="I59" s="232"/>
      <c r="J59" s="233"/>
      <c r="K59" s="229"/>
      <c r="L59" s="229"/>
      <c r="M59" s="292"/>
      <c r="N59" s="234">
        <f xml:space="preserve"> SUM(N45:N58)</f>
        <v>123440.12300000075</v>
      </c>
      <c r="O59" s="305">
        <f xml:space="preserve"> SUM(O45:O58)</f>
        <v>5.1874087329248266E-4</v>
      </c>
      <c r="P59" s="236">
        <f xml:space="preserve"> SUM(P45:P58)</f>
        <v>-23034837.362</v>
      </c>
      <c r="Q59" s="315">
        <f xml:space="preserve"> SUM(Q45:Q58)</f>
        <v>-9.680087283544033</v>
      </c>
      <c r="R59" s="237">
        <f xml:space="preserve"> SUM(R45:R58)</f>
        <v>-12.591451775184709</v>
      </c>
      <c r="S59" s="315">
        <f xml:space="preserve"> SUM(S45:S58)</f>
        <v>2.9113644916406765</v>
      </c>
      <c r="T59" s="229"/>
      <c r="U59" s="229"/>
      <c r="V59" s="229"/>
      <c r="W59" s="238">
        <f xml:space="preserve"> SUM(W45:W58)</f>
        <v>1.062738430376189E-3</v>
      </c>
      <c r="X59" s="238">
        <f xml:space="preserve"> SUM(X45:X58)</f>
        <v>1.5106673956501437E-6</v>
      </c>
      <c r="Y59" s="229"/>
      <c r="Z59" s="239"/>
      <c r="AA59" s="239"/>
      <c r="AB59" s="240"/>
      <c r="AC59" s="241"/>
      <c r="AD59" s="242"/>
      <c r="AE59" s="331">
        <f xml:space="preserve"> SUM(AE45:AE58)</f>
        <v>4.2987419817344464E-3</v>
      </c>
      <c r="AF59" s="247"/>
    </row>
    <row r="60" spans="1:32" s="117" customFormat="1" ht="12" customHeight="1" x14ac:dyDescent="0.2">
      <c r="A60" s="120"/>
      <c r="B60" s="120"/>
      <c r="C60" s="120"/>
      <c r="D60" s="120"/>
      <c r="E60" s="120"/>
      <c r="F60" s="121"/>
      <c r="G60" s="121"/>
      <c r="H60" s="122"/>
      <c r="I60" s="123"/>
      <c r="J60" s="124"/>
      <c r="K60" s="120"/>
      <c r="L60" s="120"/>
      <c r="M60" s="288"/>
      <c r="N60" s="126"/>
      <c r="O60" s="301"/>
      <c r="P60" s="128"/>
      <c r="Q60" s="312"/>
      <c r="R60" s="129"/>
      <c r="S60" s="312"/>
      <c r="T60" s="120"/>
      <c r="U60" s="120"/>
      <c r="V60" s="120"/>
      <c r="W60" s="127"/>
      <c r="X60" s="127"/>
      <c r="Y60" s="120"/>
      <c r="Z60" s="130"/>
      <c r="AA60" s="130"/>
      <c r="AB60" s="131"/>
      <c r="AC60" s="132"/>
      <c r="AD60" s="133"/>
      <c r="AE60" s="328"/>
      <c r="AF60" s="135"/>
    </row>
    <row r="61" spans="1:32" s="117" customFormat="1" ht="12" customHeight="1" x14ac:dyDescent="0.2">
      <c r="A61" s="120"/>
      <c r="B61" s="120">
        <v>6948</v>
      </c>
      <c r="C61" s="120" t="s">
        <v>445</v>
      </c>
      <c r="D61" s="120" t="str">
        <f>_xll.BDP(C61,$D$3)</f>
        <v>EUR</v>
      </c>
      <c r="E61" s="120" t="s">
        <v>446</v>
      </c>
      <c r="F61" s="121">
        <f>_xll.BDP(C61,$F$3)</f>
        <v>1.5820000000000001</v>
      </c>
      <c r="G61" s="121">
        <f>_xll.BDP(C61,$G$3)</f>
        <v>1.5209999999999999</v>
      </c>
      <c r="H61" s="122">
        <f>IF(OR(OR(G61="#N/A N/A",G61="#N/A Real Time"),OR(F61="#N/A N/A",F61="#N/A Real Time")),0,  G61 - F61)</f>
        <v>-6.1000000000000165E-2</v>
      </c>
      <c r="I61" s="123">
        <f>IF(OR(F61=0,F61="#N/A N/A"),0,H61 / F61*100)</f>
        <v>-3.8558786346397067</v>
      </c>
      <c r="J61" s="124">
        <v>156374</v>
      </c>
      <c r="K61" s="120" t="str">
        <f>CONCATENATE(D237,D61, " Curncy")</f>
        <v>EUREUR Curncy</v>
      </c>
      <c r="L61" s="120">
        <f>IF(D61 = D237,1,_xll.BDP(K61,$L$3))</f>
        <v>1</v>
      </c>
      <c r="M61" s="288">
        <f>IF(D61 = D237,1,_xll.BDP(K61,$M$3)*L61)</f>
        <v>1</v>
      </c>
      <c r="N61" s="126">
        <f>H61*J61*T61/M61</f>
        <v>-9538.8140000000258</v>
      </c>
      <c r="O61" s="301">
        <f>N61 / Y237</f>
        <v>-4.0085610612479233E-5</v>
      </c>
      <c r="P61" s="128">
        <f>IF(J61=0,0,G61*J61*T61/M61)</f>
        <v>237844.85399999999</v>
      </c>
      <c r="Q61" s="312">
        <f>P61 / Y237*100</f>
        <v>9.995117006816516E-2</v>
      </c>
      <c r="R61" s="129">
        <f>IF(Q61&lt;0,Q61,0)</f>
        <v>0</v>
      </c>
      <c r="S61" s="312">
        <f>IF(Q61&gt;0,Q61,0)</f>
        <v>9.995117006816516E-2</v>
      </c>
      <c r="T61" s="120">
        <f>IF(EXACT(D61,UPPER(D61)),1,0.01)/V61</f>
        <v>1</v>
      </c>
      <c r="U61" s="120">
        <v>0</v>
      </c>
      <c r="V61" s="120">
        <v>1</v>
      </c>
      <c r="W61" s="127">
        <f>IF(AND(Q61&lt;0,O61&gt;0),O61,0)</f>
        <v>0</v>
      </c>
      <c r="X61" s="127">
        <f>IF(AND(Q61&gt;0,O61&gt;0),O61,0)</f>
        <v>0</v>
      </c>
      <c r="Y61" s="120"/>
      <c r="Z61" s="130">
        <f>_xll.BDH(C61,$Z$3,$D$1,$D$1)</f>
        <v>1.6480000000000001</v>
      </c>
      <c r="AA61" s="130">
        <f>IF(OR(OR(F61="#N/A N/A",F61="#N/A Real Time"),OR(Z61="#N/A N/A",Z61="#N/A Real Time")),0,  F61 - Z61)</f>
        <v>-6.6000000000000059E-2</v>
      </c>
      <c r="AB61" s="177">
        <f>IF(OR(Z61=0,Z61="#N/A N/A"),0,AA61 / Z61*100)</f>
        <v>-4.0048543689320422</v>
      </c>
      <c r="AC61" s="132">
        <v>156374</v>
      </c>
      <c r="AD61" s="133">
        <f>IF(D61 = D237,1,_xll.BDP(K61,$AD$3)*L61)</f>
        <v>1</v>
      </c>
      <c r="AE61" s="328">
        <f>AA61*AC61*T61/AD61 / AF237</f>
        <v>-4.3617849962981473E-5</v>
      </c>
      <c r="AF61" s="135"/>
    </row>
    <row r="62" spans="1:32" s="117" customFormat="1" ht="12" customHeight="1" x14ac:dyDescent="0.2">
      <c r="A62" s="102" t="s">
        <v>1455</v>
      </c>
      <c r="B62" s="102"/>
      <c r="C62" s="102"/>
      <c r="D62" s="102"/>
      <c r="E62" s="102" t="s">
        <v>444</v>
      </c>
      <c r="F62" s="136"/>
      <c r="G62" s="136"/>
      <c r="H62" s="137"/>
      <c r="I62" s="138"/>
      <c r="J62" s="139"/>
      <c r="K62" s="102"/>
      <c r="L62" s="102"/>
      <c r="M62" s="289"/>
      <c r="N62" s="158">
        <f t="shared" ref="N62:S62" si="34" xml:space="preserve"> SUM(N60:N61)</f>
        <v>-9538.8140000000258</v>
      </c>
      <c r="O62" s="302">
        <f t="shared" si="34"/>
        <v>-4.0085610612479233E-5</v>
      </c>
      <c r="P62" s="141">
        <f t="shared" si="34"/>
        <v>237844.85399999999</v>
      </c>
      <c r="Q62" s="313">
        <f t="shared" si="34"/>
        <v>9.995117006816516E-2</v>
      </c>
      <c r="R62" s="142">
        <f t="shared" si="34"/>
        <v>0</v>
      </c>
      <c r="S62" s="313">
        <f t="shared" si="34"/>
        <v>9.995117006816516E-2</v>
      </c>
      <c r="T62" s="102"/>
      <c r="U62" s="102"/>
      <c r="V62" s="102"/>
      <c r="W62" s="143">
        <f xml:space="preserve"> SUM(W60:W61)</f>
        <v>0</v>
      </c>
      <c r="X62" s="143">
        <f xml:space="preserve"> SUM(X60:X61)</f>
        <v>0</v>
      </c>
      <c r="Y62" s="102"/>
      <c r="Z62" s="144"/>
      <c r="AA62" s="144"/>
      <c r="AB62" s="178"/>
      <c r="AC62" s="145"/>
      <c r="AD62" s="146"/>
      <c r="AE62" s="329">
        <f xml:space="preserve"> SUM(AE60:AE61)</f>
        <v>-4.3617849962981473E-5</v>
      </c>
      <c r="AF62" s="171"/>
    </row>
    <row r="63" spans="1:32" s="117" customFormat="1" ht="12" customHeight="1" x14ac:dyDescent="0.2">
      <c r="A63" s="120"/>
      <c r="B63" s="120"/>
      <c r="C63" s="120"/>
      <c r="D63" s="120"/>
      <c r="E63" s="120"/>
      <c r="F63" s="121"/>
      <c r="G63" s="121"/>
      <c r="H63" s="122"/>
      <c r="I63" s="123"/>
      <c r="J63" s="124"/>
      <c r="K63" s="120"/>
      <c r="L63" s="120"/>
      <c r="M63" s="288"/>
      <c r="N63" s="126"/>
      <c r="O63" s="301"/>
      <c r="P63" s="128"/>
      <c r="Q63" s="312"/>
      <c r="R63" s="129"/>
      <c r="S63" s="312"/>
      <c r="T63" s="120"/>
      <c r="U63" s="120"/>
      <c r="V63" s="120"/>
      <c r="W63" s="127"/>
      <c r="X63" s="127"/>
      <c r="Y63" s="120"/>
      <c r="Z63" s="130"/>
      <c r="AA63" s="130"/>
      <c r="AB63" s="131"/>
      <c r="AC63" s="132"/>
      <c r="AD63" s="133"/>
      <c r="AE63" s="328"/>
      <c r="AF63" s="135"/>
    </row>
    <row r="64" spans="1:32" s="117" customFormat="1" ht="12" customHeight="1" x14ac:dyDescent="0.2">
      <c r="A64" s="212"/>
      <c r="B64" s="212">
        <v>28226</v>
      </c>
      <c r="C64" s="212" t="s">
        <v>1512</v>
      </c>
      <c r="D64" s="212" t="str">
        <f>_xll.BDP(C64,$D$3)</f>
        <v>HKD</v>
      </c>
      <c r="E64" s="212" t="s">
        <v>1513</v>
      </c>
      <c r="F64" s="214">
        <f>_xll.BDP(C64,$F$3)</f>
        <v>28.15</v>
      </c>
      <c r="G64" s="214">
        <f>_xll.BDP(C64,$G$3)</f>
        <v>27.5</v>
      </c>
      <c r="H64" s="215">
        <f>IF(OR(OR(G64="#N/A N/A",G64="#N/A Real Time"),OR(F64="#N/A N/A",F64="#N/A Real Time")),0,  G64 - F64)</f>
        <v>-0.64999999999999858</v>
      </c>
      <c r="I64" s="216">
        <f>IF(OR(F64=0,F64="#N/A N/A"),0,H64 / F64*100)</f>
        <v>-2.3090586145648264</v>
      </c>
      <c r="J64" s="217">
        <v>-972000</v>
      </c>
      <c r="K64" s="212" t="str">
        <f>CONCATENATE(D237,D64, " Curncy")</f>
        <v>EURHKD Curncy</v>
      </c>
      <c r="L64" s="212">
        <f>IF(D64 = D237,1,_xll.BDP(K64,$L$3))</f>
        <v>1</v>
      </c>
      <c r="M64" s="291">
        <f>IF(D64 = D237,1,_xll.BDP(K64,$M$3)*L64)</f>
        <v>9.1097000000000001</v>
      </c>
      <c r="N64" s="218">
        <f>H64*J64*T64/M64</f>
        <v>69354.643950953221</v>
      </c>
      <c r="O64" s="304">
        <f>N64 / Y237</f>
        <v>2.9145376475367293E-4</v>
      </c>
      <c r="P64" s="220">
        <f>IF(J64=0,0,G64*J64*T64/M64)</f>
        <v>-2934234.9363864893</v>
      </c>
      <c r="Q64" s="314">
        <f>P64 / Y237*100</f>
        <v>-1.2330736201116961</v>
      </c>
      <c r="R64" s="221">
        <f>IF(Q64&lt;0,Q64,0)</f>
        <v>-1.2330736201116961</v>
      </c>
      <c r="S64" s="314">
        <f>IF(Q64&gt;0,Q64,0)</f>
        <v>0</v>
      </c>
      <c r="T64" s="212">
        <f>IF(EXACT(D64,UPPER(D64)),1,0.01)/V64</f>
        <v>1</v>
      </c>
      <c r="U64" s="212">
        <v>0</v>
      </c>
      <c r="V64" s="212">
        <v>1</v>
      </c>
      <c r="W64" s="219">
        <f>IF(AND(Q64&lt;0,O64&gt;0),O64,0)</f>
        <v>2.9145376475367293E-4</v>
      </c>
      <c r="X64" s="219">
        <f>IF(AND(Q64&gt;0,O64&gt;0),O64,0)</f>
        <v>0</v>
      </c>
      <c r="Y64" s="212"/>
      <c r="Z64" s="223">
        <f>_xll.BDH(C64,$Z$3,$D$1,$D$1)</f>
        <v>26.65</v>
      </c>
      <c r="AA64" s="223">
        <f>IF(OR(OR(F64="#N/A N/A",F64="#N/A Real Time"),OR(Z64="#N/A N/A",Z64="#N/A Real Time")),0,  F64 - Z64)</f>
        <v>1.5</v>
      </c>
      <c r="AB64" s="334">
        <f>IF(OR(Z64=0,Z64="#N/A N/A"),0,AA64 / Z64*100)</f>
        <v>5.6285178236397755</v>
      </c>
      <c r="AC64" s="225">
        <v>-972000</v>
      </c>
      <c r="AD64" s="226">
        <f>IF(D64 = D237,1,_xll.BDP(K64,$AD$3)*L64)</f>
        <v>9.1058000000000003</v>
      </c>
      <c r="AE64" s="330">
        <f>AA64*AC64*T64/AD64 / AF237</f>
        <v>-6.7669846298998033E-4</v>
      </c>
      <c r="AF64" s="244"/>
    </row>
    <row r="65" spans="1:32" s="117" customFormat="1" ht="12" customHeight="1" x14ac:dyDescent="0.2">
      <c r="A65" s="120"/>
      <c r="B65" s="120">
        <v>26486</v>
      </c>
      <c r="C65" s="120" t="s">
        <v>172</v>
      </c>
      <c r="D65" s="120" t="str">
        <f>_xll.BDP(C65,$D$3)</f>
        <v>HKD</v>
      </c>
      <c r="E65" s="120" t="s">
        <v>391</v>
      </c>
      <c r="F65" s="121">
        <f>_xll.BDP(C65,$F$3)</f>
        <v>14.2</v>
      </c>
      <c r="G65" s="121">
        <f>_xll.BDP(C65,$G$3)</f>
        <v>14.24</v>
      </c>
      <c r="H65" s="122">
        <f>IF(OR(OR(G65="#N/A N/A",G65="#N/A Real Time"),OR(F65="#N/A N/A",F65="#N/A Real Time")),0,  G65 - F65)</f>
        <v>4.0000000000000924E-2</v>
      </c>
      <c r="I65" s="123">
        <f>IF(OR(F65=0,F65="#N/A N/A"),0,H65 / F65*100)</f>
        <v>0.28169014084507693</v>
      </c>
      <c r="J65" s="124">
        <v>-2006300</v>
      </c>
      <c r="K65" s="120" t="str">
        <f>CONCATENATE(D237,D65, " Curncy")</f>
        <v>EURHKD Curncy</v>
      </c>
      <c r="L65" s="120">
        <f>IF(D65 = D237,1,_xll.BDP(K65,$L$3))</f>
        <v>1</v>
      </c>
      <c r="M65" s="288">
        <f>IF(D65 = D237,1,_xll.BDP(K65,$M$3)*L65)</f>
        <v>9.1097000000000001</v>
      </c>
      <c r="N65" s="126">
        <f>H65*J65*T65/M65</f>
        <v>-8809.5107412979396</v>
      </c>
      <c r="O65" s="301">
        <f>N65 / Y237</f>
        <v>-3.7020809637563069E-5</v>
      </c>
      <c r="P65" s="128">
        <f>IF(J65=0,0,G65*J65*T65/M65)</f>
        <v>-3136185.8239019946</v>
      </c>
      <c r="Q65" s="312">
        <f>P65 / Y237*100</f>
        <v>-1.3179408230972152</v>
      </c>
      <c r="R65" s="129">
        <f>IF(Q65&lt;0,Q65,0)</f>
        <v>-1.3179408230972152</v>
      </c>
      <c r="S65" s="312">
        <f>IF(Q65&gt;0,Q65,0)</f>
        <v>0</v>
      </c>
      <c r="T65" s="120">
        <f>IF(EXACT(D65,UPPER(D65)),1,0.01)/V65</f>
        <v>1</v>
      </c>
      <c r="U65" s="120">
        <v>0</v>
      </c>
      <c r="V65" s="120">
        <v>1</v>
      </c>
      <c r="W65" s="127">
        <f>IF(AND(Q65&lt;0,O65&gt;0),O65,0)</f>
        <v>0</v>
      </c>
      <c r="X65" s="127">
        <f>IF(AND(Q65&gt;0,O65&gt;0),O65,0)</f>
        <v>0</v>
      </c>
      <c r="Y65" s="120"/>
      <c r="Z65" s="130">
        <f>_xll.BDH(C65,$Z$3,$D$1,$D$1)</f>
        <v>13.64</v>
      </c>
      <c r="AA65" s="130">
        <f>IF(OR(OR(F65="#N/A N/A",F65="#N/A Real Time"),OR(Z65="#N/A N/A",Z65="#N/A Real Time")),0,  F65 - Z65)</f>
        <v>0.55999999999999872</v>
      </c>
      <c r="AB65" s="177">
        <f>IF(OR(Z65=0,Z65="#N/A N/A"),0,AA65 / Z65*100)</f>
        <v>4.1055718475073215</v>
      </c>
      <c r="AC65" s="132">
        <v>-2006300</v>
      </c>
      <c r="AD65" s="133">
        <f>IF(D65 = D237,1,_xll.BDP(K65,$AD$3)*L65)</f>
        <v>9.1058000000000003</v>
      </c>
      <c r="AE65" s="328">
        <f>AA65*AC65*T65/AD65 / AF237</f>
        <v>-5.2146067951042857E-4</v>
      </c>
      <c r="AF65" s="135"/>
    </row>
    <row r="66" spans="1:32" s="117" customFormat="1" ht="12" customHeight="1" x14ac:dyDescent="0.2">
      <c r="A66" s="120"/>
      <c r="B66" s="120">
        <v>28008</v>
      </c>
      <c r="C66" s="120" t="s">
        <v>1393</v>
      </c>
      <c r="D66" s="120" t="str">
        <f>_xll.BDP(C66,$D$3)</f>
        <v>HKD</v>
      </c>
      <c r="E66" s="120" t="s">
        <v>1394</v>
      </c>
      <c r="F66" s="121">
        <f>_xll.BDP(C66,$F$3)</f>
        <v>16.68</v>
      </c>
      <c r="G66" s="121">
        <f>_xll.BDP(C66,$G$3)</f>
        <v>15.94</v>
      </c>
      <c r="H66" s="122">
        <f>IF(OR(OR(G66="#N/A N/A",G66="#N/A Real Time"),OR(F66="#N/A N/A",F66="#N/A Real Time")),0,  G66 - F66)</f>
        <v>-0.74000000000000021</v>
      </c>
      <c r="I66" s="123">
        <f>IF(OR(F66=0,F66="#N/A N/A"),0,H66 / F66*100)</f>
        <v>-4.4364508393285389</v>
      </c>
      <c r="J66" s="124">
        <v>-244000</v>
      </c>
      <c r="K66" s="120" t="str">
        <f>CONCATENATE(D237,D66, " Curncy")</f>
        <v>EURHKD Curncy</v>
      </c>
      <c r="L66" s="120">
        <f>IF(D66 = D237,1,_xll.BDP(K66,$L$3))</f>
        <v>1</v>
      </c>
      <c r="M66" s="288">
        <f>IF(D66 = D237,1,_xll.BDP(K66,$M$3)*L66)</f>
        <v>9.1097000000000001</v>
      </c>
      <c r="N66" s="126">
        <f>H66*J66*T66/M66</f>
        <v>19820.630756226885</v>
      </c>
      <c r="O66" s="301">
        <f>N66 / Y237</f>
        <v>8.3293592535491163E-5</v>
      </c>
      <c r="P66" s="128">
        <f>IF(J66=0,0,G66*J66*T66/M66)</f>
        <v>-426947.10034358979</v>
      </c>
      <c r="Q66" s="312">
        <f>P66 / Y237*100</f>
        <v>-0.17941890067780117</v>
      </c>
      <c r="R66" s="129">
        <f>IF(Q66&lt;0,Q66,0)</f>
        <v>-0.17941890067780117</v>
      </c>
      <c r="S66" s="312">
        <f>IF(Q66&gt;0,Q66,0)</f>
        <v>0</v>
      </c>
      <c r="T66" s="120">
        <f>IF(EXACT(D66,UPPER(D66)),1,0.01)/V66</f>
        <v>1</v>
      </c>
      <c r="U66" s="120">
        <v>0</v>
      </c>
      <c r="V66" s="120">
        <v>1</v>
      </c>
      <c r="W66" s="127">
        <f>IF(AND(Q66&lt;0,O66&gt;0),O66,0)</f>
        <v>8.3293592535491163E-5</v>
      </c>
      <c r="X66" s="127">
        <f>IF(AND(Q66&gt;0,O66&gt;0),O66,0)</f>
        <v>0</v>
      </c>
      <c r="Y66" s="120"/>
      <c r="Z66" s="130">
        <f>_xll.BDH(C66,$Z$3,$D$1,$D$1)</f>
        <v>16.62</v>
      </c>
      <c r="AA66" s="130">
        <f>IF(OR(OR(F66="#N/A N/A",F66="#N/A Real Time"),OR(Z66="#N/A N/A",Z66="#N/A Real Time")),0,  F66 - Z66)</f>
        <v>5.9999999999998721E-2</v>
      </c>
      <c r="AB66" s="177">
        <f>IF(OR(Z66=0,Z66="#N/A N/A"),0,AA66 / Z66*100)</f>
        <v>0.36101083032490205</v>
      </c>
      <c r="AC66" s="132">
        <v>-244000</v>
      </c>
      <c r="AD66" s="133">
        <f>IF(D66 = D237,1,_xll.BDP(K66,$AD$3)*L66)</f>
        <v>9.1058000000000003</v>
      </c>
      <c r="AE66" s="328">
        <f>AA66*AC66*T66/AD66 / AF237</f>
        <v>-6.7948323032737319E-6</v>
      </c>
      <c r="AF66" s="135"/>
    </row>
    <row r="67" spans="1:32" s="117" customFormat="1" ht="12" customHeight="1" x14ac:dyDescent="0.2">
      <c r="A67" s="212"/>
      <c r="B67" s="212">
        <v>28346</v>
      </c>
      <c r="C67" s="212" t="s">
        <v>1514</v>
      </c>
      <c r="D67" s="212" t="str">
        <f>_xll.BDP(C67,$D$3)</f>
        <v>HKD</v>
      </c>
      <c r="E67" s="212" t="s">
        <v>1515</v>
      </c>
      <c r="F67" s="214">
        <f>_xll.BDP(C67,$F$3)</f>
        <v>9.31</v>
      </c>
      <c r="G67" s="214">
        <f>_xll.BDP(C67,$G$3)</f>
        <v>8.86</v>
      </c>
      <c r="H67" s="215">
        <f>IF(OR(OR(G67="#N/A N/A",G67="#N/A Real Time"),OR(F67="#N/A N/A",F67="#N/A Real Time")),0,  G67 - F67)</f>
        <v>-0.45000000000000107</v>
      </c>
      <c r="I67" s="216">
        <f>IF(OR(F67=0,F67="#N/A N/A"),0,H67 / F67*100)</f>
        <v>-4.8335123523093566</v>
      </c>
      <c r="J67" s="217">
        <v>-344000</v>
      </c>
      <c r="K67" s="212" t="str">
        <f>CONCATENATE(D237,D67, " Curncy")</f>
        <v>EURHKD Curncy</v>
      </c>
      <c r="L67" s="212">
        <f>IF(D67 = D237,1,_xll.BDP(K67,$L$3))</f>
        <v>1</v>
      </c>
      <c r="M67" s="291">
        <f>IF(D67 = D237,1,_xll.BDP(K67,$M$3)*L67)</f>
        <v>9.1097000000000001</v>
      </c>
      <c r="N67" s="218">
        <f>H67*J67*T67/M67</f>
        <v>16992.875725874659</v>
      </c>
      <c r="O67" s="304">
        <f>N67 / Y237</f>
        <v>7.1410324127680881E-5</v>
      </c>
      <c r="P67" s="220">
        <f>IF(J67=0,0,G67*J67*T67/M67)</f>
        <v>-334570.84206944244</v>
      </c>
      <c r="Q67" s="314">
        <f>P67 / Y237*100</f>
        <v>-0.14059899372694465</v>
      </c>
      <c r="R67" s="221">
        <f>IF(Q67&lt;0,Q67,0)</f>
        <v>-0.14059899372694465</v>
      </c>
      <c r="S67" s="314">
        <f>IF(Q67&gt;0,Q67,0)</f>
        <v>0</v>
      </c>
      <c r="T67" s="212">
        <f>IF(EXACT(D67,UPPER(D67)),1,0.01)/V67</f>
        <v>1</v>
      </c>
      <c r="U67" s="212">
        <v>0</v>
      </c>
      <c r="V67" s="212">
        <v>1</v>
      </c>
      <c r="W67" s="219">
        <f>IF(AND(Q67&lt;0,O67&gt;0),O67,0)</f>
        <v>7.1410324127680881E-5</v>
      </c>
      <c r="X67" s="219">
        <f>IF(AND(Q67&gt;0,O67&gt;0),O67,0)</f>
        <v>0</v>
      </c>
      <c r="Y67" s="212"/>
      <c r="Z67" s="223">
        <f>_xll.BDH(C67,$Z$3,$D$1,$D$1)</f>
        <v>10.06</v>
      </c>
      <c r="AA67" s="223">
        <f>IF(OR(OR(F67="#N/A N/A",F67="#N/A Real Time"),OR(Z67="#N/A N/A",Z67="#N/A Real Time")),0,  F67 - Z67)</f>
        <v>-0.75</v>
      </c>
      <c r="AB67" s="224">
        <f>IF(OR(Z67=0,Z67="#N/A N/A"),0,AA67 / Z67*100)</f>
        <v>-7.4552683896620273</v>
      </c>
      <c r="AC67" s="225">
        <v>-344000</v>
      </c>
      <c r="AD67" s="226">
        <f>IF(D67 = D237,1,_xll.BDP(K67,$AD$3)*L67)</f>
        <v>9.1058000000000003</v>
      </c>
      <c r="AE67" s="330">
        <f>AA67*AC67*T67/AD67 / AF237</f>
        <v>1.1974499550851504E-4</v>
      </c>
      <c r="AF67" s="244"/>
    </row>
    <row r="68" spans="1:32" s="117" customFormat="1" ht="12" customHeight="1" x14ac:dyDescent="0.2">
      <c r="A68" s="229" t="s">
        <v>1456</v>
      </c>
      <c r="B68" s="229"/>
      <c r="C68" s="229"/>
      <c r="D68" s="229"/>
      <c r="E68" s="229" t="s">
        <v>169</v>
      </c>
      <c r="F68" s="230"/>
      <c r="G68" s="230"/>
      <c r="H68" s="231"/>
      <c r="I68" s="232"/>
      <c r="J68" s="233"/>
      <c r="K68" s="229"/>
      <c r="L68" s="229"/>
      <c r="M68" s="292"/>
      <c r="N68" s="234">
        <f xml:space="preserve"> SUM(N63:N67)</f>
        <v>97358.63969175682</v>
      </c>
      <c r="O68" s="305">
        <f xml:space="preserve"> SUM(O63:O67)</f>
        <v>4.0913687177928195E-4</v>
      </c>
      <c r="P68" s="236">
        <f xml:space="preserve"> SUM(P63:P67)</f>
        <v>-6831938.7027015164</v>
      </c>
      <c r="Q68" s="315">
        <f xml:space="preserve"> SUM(Q63:Q67)</f>
        <v>-2.8710323376136571</v>
      </c>
      <c r="R68" s="237">
        <f xml:space="preserve"> SUM(R63:R67)</f>
        <v>-2.8710323376136571</v>
      </c>
      <c r="S68" s="315">
        <f xml:space="preserve"> SUM(S63:S67)</f>
        <v>0</v>
      </c>
      <c r="T68" s="229"/>
      <c r="U68" s="229"/>
      <c r="V68" s="229"/>
      <c r="W68" s="238">
        <f xml:space="preserve"> SUM(W63:W67)</f>
        <v>4.4615768141684502E-4</v>
      </c>
      <c r="X68" s="238">
        <f xml:space="preserve"> SUM(X63:X67)</f>
        <v>0</v>
      </c>
      <c r="Y68" s="229"/>
      <c r="Z68" s="239"/>
      <c r="AA68" s="239"/>
      <c r="AB68" s="240"/>
      <c r="AC68" s="241"/>
      <c r="AD68" s="242"/>
      <c r="AE68" s="331">
        <f xml:space="preserve"> SUM(AE63:AE67)</f>
        <v>-1.0852089792951676E-3</v>
      </c>
      <c r="AF68" s="247"/>
    </row>
    <row r="69" spans="1:32" s="117" customFormat="1" ht="12" customHeight="1" x14ac:dyDescent="0.2">
      <c r="A69" s="120"/>
      <c r="B69" s="120"/>
      <c r="C69" s="120"/>
      <c r="D69" s="120"/>
      <c r="E69" s="120"/>
      <c r="F69" s="121"/>
      <c r="G69" s="121"/>
      <c r="H69" s="122"/>
      <c r="I69" s="123"/>
      <c r="J69" s="124"/>
      <c r="K69" s="120"/>
      <c r="L69" s="120"/>
      <c r="M69" s="288"/>
      <c r="N69" s="126"/>
      <c r="O69" s="301"/>
      <c r="P69" s="128"/>
      <c r="Q69" s="312"/>
      <c r="R69" s="129"/>
      <c r="S69" s="312"/>
      <c r="T69" s="120"/>
      <c r="U69" s="120"/>
      <c r="V69" s="120"/>
      <c r="W69" s="127"/>
      <c r="X69" s="127"/>
      <c r="Y69" s="120"/>
      <c r="Z69" s="130"/>
      <c r="AA69" s="130"/>
      <c r="AB69" s="131"/>
      <c r="AC69" s="132"/>
      <c r="AD69" s="133"/>
      <c r="AE69" s="328"/>
      <c r="AF69" s="135"/>
    </row>
    <row r="70" spans="1:32" s="117" customFormat="1" ht="12" customHeight="1" x14ac:dyDescent="0.2">
      <c r="A70" s="120"/>
      <c r="B70" s="120">
        <v>6428</v>
      </c>
      <c r="C70" s="120" t="s">
        <v>168</v>
      </c>
      <c r="D70" s="120" t="str">
        <f>_xll.BDP(C70,$D$3)</f>
        <v>EUR</v>
      </c>
      <c r="E70" s="120" t="s">
        <v>448</v>
      </c>
      <c r="F70" s="121">
        <f>_xll.BDP(C70,$F$3)</f>
        <v>41.86</v>
      </c>
      <c r="G70" s="121">
        <f>_xll.BDP(C70,$G$3)</f>
        <v>42.06</v>
      </c>
      <c r="H70" s="122">
        <f>IF(OR(OR(G70="#N/A N/A",G70="#N/A Real Time"),OR(F70="#N/A N/A",F70="#N/A Real Time")),0,  G70 - F70)</f>
        <v>0.20000000000000284</v>
      </c>
      <c r="I70" s="123">
        <f>IF(OR(F70=0,F70="#N/A N/A"),0,H70 / F70*100)</f>
        <v>0.47778308647874546</v>
      </c>
      <c r="J70" s="124">
        <v>34452</v>
      </c>
      <c r="K70" s="120" t="str">
        <f>CONCATENATE(D237,D70, " Curncy")</f>
        <v>EUREUR Curncy</v>
      </c>
      <c r="L70" s="120">
        <f>IF(D70 = D237,1,_xll.BDP(K70,$L$3))</f>
        <v>1</v>
      </c>
      <c r="M70" s="288">
        <f>IF(D70 = D237,1,_xll.BDP(K70,$M$3)*L70)</f>
        <v>1</v>
      </c>
      <c r="N70" s="126">
        <f>H70*J70*T70/M70</f>
        <v>6890.4000000000979</v>
      </c>
      <c r="O70" s="301">
        <f>N70 / Y237</f>
        <v>2.895599928505054E-5</v>
      </c>
      <c r="P70" s="128">
        <f>IF(J70=0,0,G70*J70*T70/M70)</f>
        <v>1449051.12</v>
      </c>
      <c r="Q70" s="312">
        <f>P70 / Y237*100</f>
        <v>0.60894466496460431</v>
      </c>
      <c r="R70" s="129">
        <f>IF(Q70&lt;0,Q70,0)</f>
        <v>0</v>
      </c>
      <c r="S70" s="312">
        <f>IF(Q70&gt;0,Q70,0)</f>
        <v>0.60894466496460431</v>
      </c>
      <c r="T70" s="120">
        <f>IF(EXACT(D70,UPPER(D70)),1,0.01)/V70</f>
        <v>1</v>
      </c>
      <c r="U70" s="120">
        <v>0</v>
      </c>
      <c r="V70" s="120">
        <v>1</v>
      </c>
      <c r="W70" s="127">
        <f>IF(AND(Q70&lt;0,O70&gt;0),O70,0)</f>
        <v>0</v>
      </c>
      <c r="X70" s="127">
        <f>IF(AND(Q70&gt;0,O70&gt;0),O70,0)</f>
        <v>2.895599928505054E-5</v>
      </c>
      <c r="Y70" s="120"/>
      <c r="Z70" s="130">
        <f>_xll.BDH(C70,$Z$3,$D$1,$D$1)</f>
        <v>39.18</v>
      </c>
      <c r="AA70" s="130">
        <f>IF(OR(OR(F70="#N/A N/A",F70="#N/A Real Time"),OR(Z70="#N/A N/A",Z70="#N/A Real Time")),0,  F70 - Z70)</f>
        <v>2.6799999999999997</v>
      </c>
      <c r="AB70" s="177">
        <f>IF(OR(Z70=0,Z70="#N/A N/A"),0,AA70 / Z70*100)</f>
        <v>6.8402246043899941</v>
      </c>
      <c r="AC70" s="132">
        <v>34452</v>
      </c>
      <c r="AD70" s="133">
        <f>IF(D70 = D237,1,_xll.BDP(K70,$AD$3)*L70)</f>
        <v>1</v>
      </c>
      <c r="AE70" s="328">
        <f>AA70*AC70*T70/AD70 / AF237</f>
        <v>3.9021593988906406E-4</v>
      </c>
      <c r="AF70" s="135"/>
    </row>
    <row r="71" spans="1:32" s="117" customFormat="1" ht="12" customHeight="1" x14ac:dyDescent="0.2">
      <c r="A71" s="102" t="s">
        <v>1457</v>
      </c>
      <c r="B71" s="102"/>
      <c r="C71" s="102"/>
      <c r="D71" s="102"/>
      <c r="E71" s="102" t="s">
        <v>166</v>
      </c>
      <c r="F71" s="136"/>
      <c r="G71" s="136"/>
      <c r="H71" s="137"/>
      <c r="I71" s="138"/>
      <c r="J71" s="139"/>
      <c r="K71" s="102"/>
      <c r="L71" s="102"/>
      <c r="M71" s="289"/>
      <c r="N71" s="158">
        <f t="shared" ref="N71:S71" si="35" xml:space="preserve"> SUM(N69:N70)</f>
        <v>6890.4000000000979</v>
      </c>
      <c r="O71" s="302">
        <f t="shared" si="35"/>
        <v>2.895599928505054E-5</v>
      </c>
      <c r="P71" s="141">
        <f t="shared" si="35"/>
        <v>1449051.12</v>
      </c>
      <c r="Q71" s="313">
        <f t="shared" si="35"/>
        <v>0.60894466496460431</v>
      </c>
      <c r="R71" s="142">
        <f t="shared" si="35"/>
        <v>0</v>
      </c>
      <c r="S71" s="313">
        <f t="shared" si="35"/>
        <v>0.60894466496460431</v>
      </c>
      <c r="T71" s="102"/>
      <c r="U71" s="102"/>
      <c r="V71" s="102"/>
      <c r="W71" s="143">
        <f xml:space="preserve"> SUM(W69:W70)</f>
        <v>0</v>
      </c>
      <c r="X71" s="143">
        <f xml:space="preserve"> SUM(X69:X70)</f>
        <v>2.895599928505054E-5</v>
      </c>
      <c r="Y71" s="102"/>
      <c r="Z71" s="144"/>
      <c r="AA71" s="144"/>
      <c r="AB71" s="178"/>
      <c r="AC71" s="145"/>
      <c r="AD71" s="146"/>
      <c r="AE71" s="329">
        <f xml:space="preserve"> SUM(AE69:AE70)</f>
        <v>3.9021593988906406E-4</v>
      </c>
      <c r="AF71" s="171"/>
    </row>
    <row r="72" spans="1:32" s="117" customFormat="1" ht="12" customHeight="1" x14ac:dyDescent="0.2">
      <c r="A72" s="120"/>
      <c r="B72" s="120"/>
      <c r="C72" s="120"/>
      <c r="D72" s="120"/>
      <c r="E72" s="120"/>
      <c r="F72" s="121"/>
      <c r="G72" s="121"/>
      <c r="H72" s="122"/>
      <c r="I72" s="123"/>
      <c r="J72" s="124"/>
      <c r="K72" s="120"/>
      <c r="L72" s="120"/>
      <c r="M72" s="288"/>
      <c r="N72" s="126"/>
      <c r="O72" s="301"/>
      <c r="P72" s="128"/>
      <c r="Q72" s="312"/>
      <c r="R72" s="129"/>
      <c r="S72" s="312"/>
      <c r="T72" s="120"/>
      <c r="U72" s="120"/>
      <c r="V72" s="120"/>
      <c r="W72" s="127"/>
      <c r="X72" s="127"/>
      <c r="Y72" s="120"/>
      <c r="Z72" s="130"/>
      <c r="AA72" s="130"/>
      <c r="AB72" s="131"/>
      <c r="AC72" s="132"/>
      <c r="AD72" s="133"/>
      <c r="AE72" s="328"/>
      <c r="AF72" s="135"/>
    </row>
    <row r="73" spans="1:32" s="117" customFormat="1" ht="12" customHeight="1" x14ac:dyDescent="0.2">
      <c r="A73" s="120"/>
      <c r="B73" s="120">
        <v>25371</v>
      </c>
      <c r="C73" s="120" t="s">
        <v>165</v>
      </c>
      <c r="D73" s="120" t="str">
        <f>_xll.BDP(C73,$D$3)</f>
        <v>EUR</v>
      </c>
      <c r="E73" s="120" t="s">
        <v>388</v>
      </c>
      <c r="F73" s="121">
        <f>_xll.BDP(C73,$F$3)</f>
        <v>20.260000000000002</v>
      </c>
      <c r="G73" s="121">
        <f>_xll.BDP(C73,$G$3)</f>
        <v>20.36</v>
      </c>
      <c r="H73" s="122">
        <f>IF(OR(OR(G73="#N/A N/A",G73="#N/A Real Time"),OR(F73="#N/A N/A",F73="#N/A Real Time")),0,  G73 - F73)</f>
        <v>9.9999999999997868E-2</v>
      </c>
      <c r="I73" s="123">
        <f>IF(OR(F73=0,F73="#N/A N/A"),0,H73 / F73*100)</f>
        <v>0.49358341559722535</v>
      </c>
      <c r="J73" s="124">
        <v>37323</v>
      </c>
      <c r="K73" s="120" t="str">
        <f>CONCATENATE(D237,D73, " Curncy")</f>
        <v>EUREUR Curncy</v>
      </c>
      <c r="L73" s="120">
        <f>IF(D73 = D237,1,_xll.BDP(K73,$L$3))</f>
        <v>1</v>
      </c>
      <c r="M73" s="288">
        <f>IF(D73 = D237,1,_xll.BDP(K73,$M$3)*L73)</f>
        <v>1</v>
      </c>
      <c r="N73" s="126">
        <f>H73*J73*T73/M73</f>
        <v>3732.2999999999206</v>
      </c>
      <c r="O73" s="301">
        <f>N73 / Y237</f>
        <v>1.5684499612735153E-5</v>
      </c>
      <c r="P73" s="128">
        <f>IF(J73=0,0,G73*J73*T73/M73)</f>
        <v>759896.28</v>
      </c>
      <c r="Q73" s="312">
        <f>P73 / Y237*100</f>
        <v>0.31933641211529457</v>
      </c>
      <c r="R73" s="129">
        <f>IF(Q73&lt;0,Q73,0)</f>
        <v>0</v>
      </c>
      <c r="S73" s="312">
        <f>IF(Q73&gt;0,Q73,0)</f>
        <v>0.31933641211529457</v>
      </c>
      <c r="T73" s="120">
        <f>IF(EXACT(D73,UPPER(D73)),1,0.01)/V73</f>
        <v>1</v>
      </c>
      <c r="U73" s="120">
        <v>0</v>
      </c>
      <c r="V73" s="120">
        <v>1</v>
      </c>
      <c r="W73" s="127">
        <f>IF(AND(Q73&lt;0,O73&gt;0),O73,0)</f>
        <v>0</v>
      </c>
      <c r="X73" s="127">
        <f>IF(AND(Q73&gt;0,O73&gt;0),O73,0)</f>
        <v>1.5684499612735153E-5</v>
      </c>
      <c r="Y73" s="120"/>
      <c r="Z73" s="130">
        <f>_xll.BDH(C73,$Z$3,$D$1,$D$1)</f>
        <v>21.56</v>
      </c>
      <c r="AA73" s="130">
        <f>IF(OR(OR(F73="#N/A N/A",F73="#N/A Real Time"),OR(Z73="#N/A N/A",Z73="#N/A Real Time")),0,  F73 - Z73)</f>
        <v>-1.2999999999999972</v>
      </c>
      <c r="AB73" s="177">
        <f>IF(OR(Z73=0,Z73="#N/A N/A"),0,AA73 / Z73*100)</f>
        <v>-6.0296846011131597</v>
      </c>
      <c r="AC73" s="132">
        <v>37323</v>
      </c>
      <c r="AD73" s="133">
        <f>IF(D73 = D237,1,_xll.BDP(K73,$AD$3)*L73)</f>
        <v>1</v>
      </c>
      <c r="AE73" s="328">
        <f>AA73*AC73*T73/AD73 / AF237</f>
        <v>-2.0505750572528511E-4</v>
      </c>
      <c r="AF73" s="135"/>
    </row>
    <row r="74" spans="1:32" s="117" customFormat="1" ht="12" customHeight="1" x14ac:dyDescent="0.2">
      <c r="A74" s="120"/>
      <c r="B74" s="120">
        <v>20770</v>
      </c>
      <c r="C74" s="120" t="s">
        <v>164</v>
      </c>
      <c r="D74" s="120" t="str">
        <f>_xll.BDP(C74,$D$3)</f>
        <v>EUR</v>
      </c>
      <c r="E74" s="120" t="s">
        <v>387</v>
      </c>
      <c r="F74" s="121">
        <f>_xll.BDP(C74,$F$3)</f>
        <v>14.56</v>
      </c>
      <c r="G74" s="121">
        <f>_xll.BDP(C74,$G$3)</f>
        <v>14.698</v>
      </c>
      <c r="H74" s="122">
        <f>IF(OR(OR(G74="#N/A N/A",G74="#N/A Real Time"),OR(F74="#N/A N/A",F74="#N/A Real Time")),0,  G74 - F74)</f>
        <v>0.1379999999999999</v>
      </c>
      <c r="I74" s="123">
        <f>IF(OR(F74=0,F74="#N/A N/A"),0,H74 / F74*100)</f>
        <v>0.94780219780219699</v>
      </c>
      <c r="J74" s="124">
        <v>-334950</v>
      </c>
      <c r="K74" s="120" t="str">
        <f>CONCATENATE(D237,D74, " Curncy")</f>
        <v>EUREUR Curncy</v>
      </c>
      <c r="L74" s="120">
        <f>IF(D74 = D237,1,_xll.BDP(K74,$L$3))</f>
        <v>1</v>
      </c>
      <c r="M74" s="288">
        <f>IF(D74 = D237,1,_xll.BDP(K74,$M$3)*L74)</f>
        <v>1</v>
      </c>
      <c r="N74" s="126">
        <f>H74*J74*T74/M74</f>
        <v>-46223.099999999969</v>
      </c>
      <c r="O74" s="301">
        <f>N74 / Y237</f>
        <v>-1.9424649520387782E-4</v>
      </c>
      <c r="P74" s="128">
        <f>IF(J74=0,0,G74*J74*T74/M74)</f>
        <v>-4923095.1000000006</v>
      </c>
      <c r="Q74" s="312">
        <f>P74 / Y237*100</f>
        <v>-2.0688659322511587</v>
      </c>
      <c r="R74" s="129">
        <f>IF(Q74&lt;0,Q74,0)</f>
        <v>-2.0688659322511587</v>
      </c>
      <c r="S74" s="312">
        <f>IF(Q74&gt;0,Q74,0)</f>
        <v>0</v>
      </c>
      <c r="T74" s="120">
        <f>IF(EXACT(D74,UPPER(D74)),1,0.01)/V74</f>
        <v>1</v>
      </c>
      <c r="U74" s="120">
        <v>0</v>
      </c>
      <c r="V74" s="120">
        <v>1</v>
      </c>
      <c r="W74" s="127">
        <f>IF(AND(Q74&lt;0,O74&gt;0),O74,0)</f>
        <v>0</v>
      </c>
      <c r="X74" s="127">
        <f>IF(AND(Q74&gt;0,O74&gt;0),O74,0)</f>
        <v>0</v>
      </c>
      <c r="Y74" s="120"/>
      <c r="Z74" s="130">
        <f>_xll.BDH(C74,$Z$3,$D$1,$D$1)</f>
        <v>14.068</v>
      </c>
      <c r="AA74" s="130">
        <f>IF(OR(OR(F74="#N/A N/A",F74="#N/A Real Time"),OR(Z74="#N/A N/A",Z74="#N/A Real Time")),0,  F74 - Z74)</f>
        <v>0.49200000000000088</v>
      </c>
      <c r="AB74" s="177">
        <f>IF(OR(Z74=0,Z74="#N/A N/A"),0,AA74 / Z74*100)</f>
        <v>3.4972988342337281</v>
      </c>
      <c r="AC74" s="132">
        <v>-334950</v>
      </c>
      <c r="AD74" s="133">
        <f>IF(D74 = D237,1,_xll.BDP(K74,$AD$3)*L74)</f>
        <v>1</v>
      </c>
      <c r="AE74" s="328">
        <f>AA74*AC74*T74/AD74 / AF237</f>
        <v>-6.9646750465274623E-4</v>
      </c>
      <c r="AF74" s="135"/>
    </row>
    <row r="75" spans="1:32" s="117" customFormat="1" ht="12" customHeight="1" x14ac:dyDescent="0.2">
      <c r="A75" s="120"/>
      <c r="B75" s="120">
        <v>26543</v>
      </c>
      <c r="C75" s="120" t="s">
        <v>163</v>
      </c>
      <c r="D75" s="120" t="str">
        <f>_xll.BDP(C75,$D$3)</f>
        <v>EUR</v>
      </c>
      <c r="E75" s="120" t="s">
        <v>386</v>
      </c>
      <c r="F75" s="121">
        <f>_xll.BDP(C75,$F$3)</f>
        <v>0.32550000000000001</v>
      </c>
      <c r="G75" s="121">
        <f>_xll.BDP(C75,$G$3)</f>
        <v>0.33100000000000002</v>
      </c>
      <c r="H75" s="122">
        <f>IF(OR(OR(G75="#N/A N/A",G75="#N/A Real Time"),OR(F75="#N/A N/A",F75="#N/A Real Time")),0,  G75 - F75)</f>
        <v>5.5000000000000049E-3</v>
      </c>
      <c r="I75" s="123">
        <f>IF(OR(F75=0,F75="#N/A N/A"),0,H75 / F75*100)</f>
        <v>1.689708141321046</v>
      </c>
      <c r="J75" s="124">
        <v>-117989</v>
      </c>
      <c r="K75" s="120" t="str">
        <f>CONCATENATE(D237,D75, " Curncy")</f>
        <v>EUREUR Curncy</v>
      </c>
      <c r="L75" s="120">
        <f>IF(D75 = D237,1,_xll.BDP(K75,$L$3))</f>
        <v>1</v>
      </c>
      <c r="M75" s="288">
        <f>IF(D75 = D237,1,_xll.BDP(K75,$M$3)*L75)</f>
        <v>1</v>
      </c>
      <c r="N75" s="126">
        <f>H75*J75*T75/M75</f>
        <v>-648.93950000000052</v>
      </c>
      <c r="O75" s="301">
        <f>N75 / Y237</f>
        <v>-2.7270828541217931E-6</v>
      </c>
      <c r="P75" s="128">
        <f>IF(J75=0,0,G75*J75*T75/M75)</f>
        <v>-39054.359000000004</v>
      </c>
      <c r="Q75" s="312">
        <f>P75 / Y237*100</f>
        <v>-1.6412080449351142E-2</v>
      </c>
      <c r="R75" s="129">
        <f>IF(Q75&lt;0,Q75,0)</f>
        <v>-1.6412080449351142E-2</v>
      </c>
      <c r="S75" s="312">
        <f>IF(Q75&gt;0,Q75,0)</f>
        <v>0</v>
      </c>
      <c r="T75" s="120">
        <f>IF(EXACT(D75,UPPER(D75)),1,0.01)/V75</f>
        <v>1</v>
      </c>
      <c r="U75" s="120">
        <v>0</v>
      </c>
      <c r="V75" s="120">
        <v>1</v>
      </c>
      <c r="W75" s="127">
        <f>IF(AND(Q75&lt;0,O75&gt;0),O75,0)</f>
        <v>0</v>
      </c>
      <c r="X75" s="127">
        <f>IF(AND(Q75&gt;0,O75&gt;0),O75,0)</f>
        <v>0</v>
      </c>
      <c r="Y75" s="120"/>
      <c r="Z75" s="130">
        <f>_xll.BDH(C75,$Z$3,$D$1,$D$1)</f>
        <v>0.31850000000000001</v>
      </c>
      <c r="AA75" s="130">
        <f>IF(OR(OR(F75="#N/A N/A",F75="#N/A Real Time"),OR(Z75="#N/A N/A",Z75="#N/A Real Time")),0,  F75 - Z75)</f>
        <v>7.0000000000000062E-3</v>
      </c>
      <c r="AB75" s="177">
        <f>IF(OR(Z75=0,Z75="#N/A N/A"),0,AA75 / Z75*100)</f>
        <v>2.1978021978021998</v>
      </c>
      <c r="AC75" s="132">
        <v>-117989</v>
      </c>
      <c r="AD75" s="133">
        <f>IF(D75 = D237,1,_xll.BDP(K75,$AD$3)*L75)</f>
        <v>1</v>
      </c>
      <c r="AE75" s="328">
        <f>AA75*AC75*T75/AD75 / AF237</f>
        <v>-3.4905618169275939E-6</v>
      </c>
      <c r="AF75" s="135"/>
    </row>
    <row r="76" spans="1:32" s="117" customFormat="1" ht="12" customHeight="1" x14ac:dyDescent="0.2">
      <c r="A76" s="212"/>
      <c r="B76" s="212">
        <v>6885</v>
      </c>
      <c r="C76" s="212" t="s">
        <v>1516</v>
      </c>
      <c r="D76" s="212" t="str">
        <f>_xll.BDP(C76,$D$3)</f>
        <v>EUR</v>
      </c>
      <c r="E76" s="212" t="s">
        <v>1517</v>
      </c>
      <c r="F76" s="214">
        <f>_xll.BDP(C76,$F$3)</f>
        <v>2.1779999999999999</v>
      </c>
      <c r="G76" s="214">
        <f>_xll.BDP(C76,$G$3)</f>
        <v>2.1840000000000002</v>
      </c>
      <c r="H76" s="215">
        <f>IF(OR(OR(G76="#N/A N/A",G76="#N/A Real Time"),OR(F76="#N/A N/A",F76="#N/A Real Time")),0,  G76 - F76)</f>
        <v>6.0000000000002274E-3</v>
      </c>
      <c r="I76" s="216">
        <f>IF(OR(F76=0,F76="#N/A N/A"),0,H76 / F76*100)</f>
        <v>0.27548209366392229</v>
      </c>
      <c r="J76" s="217">
        <v>551531</v>
      </c>
      <c r="K76" s="212" t="str">
        <f>CONCATENATE(D237,D76, " Curncy")</f>
        <v>EUREUR Curncy</v>
      </c>
      <c r="L76" s="212">
        <f>IF(D76 = D237,1,_xll.BDP(K76,$L$3))</f>
        <v>1</v>
      </c>
      <c r="M76" s="291">
        <f>IF(D76 = D237,1,_xll.BDP(K76,$M$3)*L76)</f>
        <v>1</v>
      </c>
      <c r="N76" s="218">
        <f>H76*J76*T76/M76</f>
        <v>3309.1860000001252</v>
      </c>
      <c r="O76" s="304">
        <f>N76 / Y237</f>
        <v>1.3906418705750251E-5</v>
      </c>
      <c r="P76" s="220">
        <f>IF(J76=0,0,G76*J76*T76/M76)</f>
        <v>1204543.7040000001</v>
      </c>
      <c r="Q76" s="314">
        <f>P76 / Y237*100</f>
        <v>0.50619364088928998</v>
      </c>
      <c r="R76" s="221">
        <f>IF(Q76&lt;0,Q76,0)</f>
        <v>0</v>
      </c>
      <c r="S76" s="314">
        <f>IF(Q76&gt;0,Q76,0)</f>
        <v>0.50619364088928998</v>
      </c>
      <c r="T76" s="212">
        <f>IF(EXACT(D76,UPPER(D76)),1,0.01)/V76</f>
        <v>1</v>
      </c>
      <c r="U76" s="212">
        <v>0</v>
      </c>
      <c r="V76" s="212">
        <v>1</v>
      </c>
      <c r="W76" s="219">
        <f>IF(AND(Q76&lt;0,O76&gt;0),O76,0)</f>
        <v>0</v>
      </c>
      <c r="X76" s="219">
        <f>IF(AND(Q76&gt;0,O76&gt;0),O76,0)</f>
        <v>1.3906418705750251E-5</v>
      </c>
      <c r="Y76" s="212"/>
      <c r="Z76" s="223">
        <f>_xll.BDH(C76,$Z$3,$D$1,$D$1)</f>
        <v>2.13</v>
      </c>
      <c r="AA76" s="223">
        <f>IF(OR(OR(F76="#N/A N/A",F76="#N/A Real Time"),OR(Z76="#N/A N/A",Z76="#N/A Real Time")),0,  F76 - Z76)</f>
        <v>4.8000000000000043E-2</v>
      </c>
      <c r="AB76" s="224">
        <f>IF(OR(Z76=0,Z76="#N/A N/A"),0,AA76 / Z76*100)</f>
        <v>2.2535211267605657</v>
      </c>
      <c r="AC76" s="225">
        <v>551531</v>
      </c>
      <c r="AD76" s="226">
        <f>IF(D76 = D237,1,_xll.BDP(K76,$AD$3)*L76)</f>
        <v>1</v>
      </c>
      <c r="AE76" s="330">
        <f>AA76*AC76*T76/AD76 / AF237</f>
        <v>1.1188373053382805E-4</v>
      </c>
      <c r="AF76" s="244"/>
    </row>
    <row r="77" spans="1:32" s="117" customFormat="1" ht="12" customHeight="1" x14ac:dyDescent="0.2">
      <c r="A77" s="229" t="s">
        <v>1458</v>
      </c>
      <c r="B77" s="229"/>
      <c r="C77" s="229"/>
      <c r="D77" s="229"/>
      <c r="E77" s="229" t="s">
        <v>162</v>
      </c>
      <c r="F77" s="230"/>
      <c r="G77" s="230"/>
      <c r="H77" s="231"/>
      <c r="I77" s="232"/>
      <c r="J77" s="233"/>
      <c r="K77" s="229"/>
      <c r="L77" s="229"/>
      <c r="M77" s="292"/>
      <c r="N77" s="234">
        <f xml:space="preserve"> SUM(N72:N76)</f>
        <v>-39830.553499999922</v>
      </c>
      <c r="O77" s="305">
        <f xml:space="preserve"> SUM(O72:O76)</f>
        <v>-1.673826597395142E-4</v>
      </c>
      <c r="P77" s="236">
        <f xml:space="preserve"> SUM(P72:P76)</f>
        <v>-2997709.4750000006</v>
      </c>
      <c r="Q77" s="315">
        <f xml:space="preserve"> SUM(Q72:Q76)</f>
        <v>-1.2597479596959251</v>
      </c>
      <c r="R77" s="237">
        <f xml:space="preserve"> SUM(R72:R76)</f>
        <v>-2.0852780127005097</v>
      </c>
      <c r="S77" s="315">
        <f xml:space="preserve"> SUM(S72:S76)</f>
        <v>0.8255300530045846</v>
      </c>
      <c r="T77" s="229"/>
      <c r="U77" s="229"/>
      <c r="V77" s="229"/>
      <c r="W77" s="238">
        <f xml:space="preserve"> SUM(W72:W76)</f>
        <v>0</v>
      </c>
      <c r="X77" s="238">
        <f xml:space="preserve"> SUM(X72:X76)</f>
        <v>2.9590918318485402E-5</v>
      </c>
      <c r="Y77" s="229"/>
      <c r="Z77" s="239"/>
      <c r="AA77" s="239"/>
      <c r="AB77" s="240"/>
      <c r="AC77" s="241"/>
      <c r="AD77" s="242"/>
      <c r="AE77" s="331">
        <f xml:space="preserve"> SUM(AE72:AE76)</f>
        <v>-7.9313184166113085E-4</v>
      </c>
      <c r="AF77" s="247"/>
    </row>
    <row r="78" spans="1:32" s="117" customFormat="1" ht="12" customHeight="1" x14ac:dyDescent="0.2">
      <c r="A78" s="120"/>
      <c r="B78" s="120"/>
      <c r="C78" s="120"/>
      <c r="D78" s="120"/>
      <c r="E78" s="120"/>
      <c r="F78" s="121"/>
      <c r="G78" s="121"/>
      <c r="H78" s="122"/>
      <c r="I78" s="123"/>
      <c r="J78" s="124"/>
      <c r="K78" s="120"/>
      <c r="L78" s="120"/>
      <c r="M78" s="288"/>
      <c r="N78" s="126"/>
      <c r="O78" s="301"/>
      <c r="P78" s="128"/>
      <c r="Q78" s="312"/>
      <c r="R78" s="129"/>
      <c r="S78" s="312"/>
      <c r="T78" s="120"/>
      <c r="U78" s="120"/>
      <c r="V78" s="120"/>
      <c r="W78" s="127"/>
      <c r="X78" s="127"/>
      <c r="Y78" s="120"/>
      <c r="Z78" s="130"/>
      <c r="AA78" s="130"/>
      <c r="AB78" s="131"/>
      <c r="AC78" s="132"/>
      <c r="AD78" s="133"/>
      <c r="AE78" s="328"/>
      <c r="AF78" s="135"/>
    </row>
    <row r="79" spans="1:32" s="117" customFormat="1" ht="12" customHeight="1" x14ac:dyDescent="0.2">
      <c r="A79" s="120"/>
      <c r="B79" s="120">
        <v>1595</v>
      </c>
      <c r="C79" s="120" t="s">
        <v>161</v>
      </c>
      <c r="D79" s="120" t="str">
        <f>_xll.BDP(C79,$D$3)</f>
        <v>JPY</v>
      </c>
      <c r="E79" s="120" t="s">
        <v>385</v>
      </c>
      <c r="F79" s="121">
        <f>_xll.BDP(C79,$F$3)</f>
        <v>2010</v>
      </c>
      <c r="G79" s="121">
        <f>_xll.BDP(C79,$G$3)</f>
        <v>1946</v>
      </c>
      <c r="H79" s="122">
        <f t="shared" ref="H79:H91" si="36">IF(OR(OR(G79="#N/A N/A",G79="#N/A Real Time"),OR(F79="#N/A N/A",F79="#N/A Real Time")),0,  G79 - F79)</f>
        <v>-64</v>
      </c>
      <c r="I79" s="123">
        <f t="shared" ref="I79:I91" si="37">IF(OR(F79=0,F79="#N/A N/A"),0,H79 / F79*100)</f>
        <v>-3.1840796019900495</v>
      </c>
      <c r="J79" s="124">
        <v>19589</v>
      </c>
      <c r="K79" s="120" t="str">
        <f>CONCATENATE(D237,D79, " Curncy")</f>
        <v>EURJPY Curncy</v>
      </c>
      <c r="L79" s="120">
        <f>IF(D79 = D237,1,_xll.BDP(K79,$L$3))</f>
        <v>1</v>
      </c>
      <c r="M79" s="288">
        <f>IF(D79 = D237,1,_xll.BDP(K79,$M$3)*L79)</f>
        <v>128.88</v>
      </c>
      <c r="N79" s="126">
        <f t="shared" ref="N79:N91" si="38">H79*J79*T79/M79</f>
        <v>-9727.6225946617014</v>
      </c>
      <c r="O79" s="301">
        <f>N79 / Y237</f>
        <v>-4.0879053886024284E-5</v>
      </c>
      <c r="P79" s="128">
        <f t="shared" ref="P79:P91" si="39">IF(J79=0,0,G79*J79*T79/M79)</f>
        <v>295780.52451893233</v>
      </c>
      <c r="Q79" s="312">
        <f>P79 / Y237*100</f>
        <v>0.12429787322219257</v>
      </c>
      <c r="R79" s="129">
        <f t="shared" ref="R79:R91" si="40">IF(Q79&lt;0,Q79,0)</f>
        <v>0</v>
      </c>
      <c r="S79" s="312">
        <f t="shared" ref="S79:S91" si="41">IF(Q79&gt;0,Q79,0)</f>
        <v>0.12429787322219257</v>
      </c>
      <c r="T79" s="120">
        <f t="shared" ref="T79:T91" si="42">IF(EXACT(D79,UPPER(D79)),1,0.01)/V79</f>
        <v>1</v>
      </c>
      <c r="U79" s="120">
        <v>0</v>
      </c>
      <c r="V79" s="120">
        <v>1</v>
      </c>
      <c r="W79" s="127">
        <f t="shared" ref="W79:W91" si="43">IF(AND(Q79&lt;0,O79&gt;0),O79,0)</f>
        <v>0</v>
      </c>
      <c r="X79" s="127">
        <f t="shared" ref="X79:X91" si="44">IF(AND(Q79&gt;0,O79&gt;0),O79,0)</f>
        <v>0</v>
      </c>
      <c r="Y79" s="120"/>
      <c r="Z79" s="130">
        <f>_xll.BDH(C79,$Z$3,$D$1,$D$1)</f>
        <v>2000</v>
      </c>
      <c r="AA79" s="130">
        <f t="shared" ref="AA79:AA91" si="45">IF(OR(OR(F79="#N/A N/A",F79="#N/A Real Time"),OR(Z79="#N/A N/A",Z79="#N/A Real Time")),0,  F79 - Z79)</f>
        <v>10</v>
      </c>
      <c r="AB79" s="177">
        <f t="shared" ref="AB79:AB91" si="46">IF(OR(Z79=0,Z79="#N/A N/A"),0,AA79 / Z79*100)</f>
        <v>0.5</v>
      </c>
      <c r="AC79" s="132">
        <v>19589</v>
      </c>
      <c r="AD79" s="133">
        <f>IF(D79 = D237,1,_xll.BDP(K79,$AD$3)*L79)</f>
        <v>128.84</v>
      </c>
      <c r="AE79" s="328">
        <f>AA79*AC79*T79/AD79 / AF237</f>
        <v>6.4256538053950199E-6</v>
      </c>
      <c r="AF79" s="135"/>
    </row>
    <row r="80" spans="1:32" s="117" customFormat="1" ht="12" customHeight="1" x14ac:dyDescent="0.2">
      <c r="A80" s="120"/>
      <c r="B80" s="120">
        <v>25511</v>
      </c>
      <c r="C80" s="120" t="s">
        <v>450</v>
      </c>
      <c r="D80" s="120" t="str">
        <f>_xll.BDP(C80,$D$3)</f>
        <v>JPY</v>
      </c>
      <c r="E80" s="120" t="s">
        <v>1518</v>
      </c>
      <c r="F80" s="121">
        <f>_xll.BDP(C80,$F$3)</f>
        <v>782.4</v>
      </c>
      <c r="G80" s="121">
        <f>_xll.BDP(C80,$G$3)</f>
        <v>774.3</v>
      </c>
      <c r="H80" s="122">
        <f t="shared" si="36"/>
        <v>-8.1000000000000227</v>
      </c>
      <c r="I80" s="123">
        <f t="shared" si="37"/>
        <v>-1.0352760736196347</v>
      </c>
      <c r="J80" s="124">
        <v>881397</v>
      </c>
      <c r="K80" s="120" t="str">
        <f>CONCATENATE(D237,D80, " Curncy")</f>
        <v>EURJPY Curncy</v>
      </c>
      <c r="L80" s="120">
        <f>IF(D80 = D237,1,_xll.BDP(K80,$L$3))</f>
        <v>1</v>
      </c>
      <c r="M80" s="288">
        <f>IF(D80 = D237,1,_xll.BDP(K80,$M$3)*L80)</f>
        <v>128.88</v>
      </c>
      <c r="N80" s="126">
        <f t="shared" si="38"/>
        <v>-55395.062849162168</v>
      </c>
      <c r="O80" s="301">
        <f>N80 / Y237</f>
        <v>-2.327904621292881E-4</v>
      </c>
      <c r="P80" s="128">
        <f t="shared" si="39"/>
        <v>5295357.6745810052</v>
      </c>
      <c r="Q80" s="312">
        <f>P80 / Y237*100</f>
        <v>2.2253043805766328</v>
      </c>
      <c r="R80" s="129">
        <f t="shared" si="40"/>
        <v>0</v>
      </c>
      <c r="S80" s="312">
        <f t="shared" si="41"/>
        <v>2.2253043805766328</v>
      </c>
      <c r="T80" s="120">
        <f t="shared" si="42"/>
        <v>1</v>
      </c>
      <c r="U80" s="120">
        <v>0</v>
      </c>
      <c r="V80" s="120">
        <v>1</v>
      </c>
      <c r="W80" s="127">
        <f t="shared" si="43"/>
        <v>0</v>
      </c>
      <c r="X80" s="127">
        <f t="shared" si="44"/>
        <v>0</v>
      </c>
      <c r="Y80" s="120"/>
      <c r="Z80" s="130">
        <f>_xll.BDH(C80,$Z$3,$D$1,$D$1)</f>
        <v>777.2</v>
      </c>
      <c r="AA80" s="130">
        <f t="shared" si="45"/>
        <v>5.1999999999999318</v>
      </c>
      <c r="AB80" s="177">
        <f t="shared" si="46"/>
        <v>0.66906845084919353</v>
      </c>
      <c r="AC80" s="132">
        <v>881397</v>
      </c>
      <c r="AD80" s="133">
        <f>IF(D80 = D237,1,_xll.BDP(K80,$AD$3)*L80)</f>
        <v>128.84</v>
      </c>
      <c r="AE80" s="328">
        <f>AA80*AC80*T80/AD80 / AF237</f>
        <v>1.5034187724228461E-4</v>
      </c>
      <c r="AF80" s="135"/>
    </row>
    <row r="81" spans="1:32" s="117" customFormat="1" ht="12" customHeight="1" x14ac:dyDescent="0.2">
      <c r="A81" s="212"/>
      <c r="B81" s="212">
        <v>27117</v>
      </c>
      <c r="C81" s="212" t="s">
        <v>1519</v>
      </c>
      <c r="D81" s="212" t="str">
        <f>_xll.BDP(C81,$D$3)</f>
        <v>JPY</v>
      </c>
      <c r="E81" s="212" t="s">
        <v>1520</v>
      </c>
      <c r="F81" s="214">
        <f>_xll.BDP(C81,$F$3)</f>
        <v>3570</v>
      </c>
      <c r="G81" s="214">
        <f>_xll.BDP(C81,$G$3)</f>
        <v>3305</v>
      </c>
      <c r="H81" s="215">
        <f>IF(OR(OR(G81="#N/A N/A",G81="#N/A Real Time"),OR(F81="#N/A N/A",F81="#N/A Real Time")),0,  G81 - F81)</f>
        <v>-265</v>
      </c>
      <c r="I81" s="216">
        <f>IF(OR(F81=0,F81="#N/A N/A"),0,H81 / F81*100)</f>
        <v>-7.4229691876750703</v>
      </c>
      <c r="J81" s="217">
        <v>40342</v>
      </c>
      <c r="K81" s="212" t="str">
        <f>CONCATENATE(D237,D81, " Curncy")</f>
        <v>EURJPY Curncy</v>
      </c>
      <c r="L81" s="212">
        <f>IF(D81 = D237,1,_xll.BDP(K81,$L$3))</f>
        <v>1</v>
      </c>
      <c r="M81" s="291">
        <f>IF(D81 = D237,1,_xll.BDP(K81,$M$3)*L81)</f>
        <v>128.88</v>
      </c>
      <c r="N81" s="218">
        <f>H81*J81*T81/M81</f>
        <v>-82950.263811297336</v>
      </c>
      <c r="O81" s="304">
        <f>N81 / Y237</f>
        <v>-3.4858756815491778E-4</v>
      </c>
      <c r="P81" s="220">
        <f>IF(J81=0,0,G81*J81*T81/M81)</f>
        <v>1034530.6486654253</v>
      </c>
      <c r="Q81" s="314">
        <f>P81 / Y237*100</f>
        <v>0.43474789160452953</v>
      </c>
      <c r="R81" s="221">
        <f>IF(Q81&lt;0,Q81,0)</f>
        <v>0</v>
      </c>
      <c r="S81" s="314">
        <f>IF(Q81&gt;0,Q81,0)</f>
        <v>0.43474789160452953</v>
      </c>
      <c r="T81" s="212">
        <f>IF(EXACT(D81,UPPER(D81)),1,0.01)/V81</f>
        <v>1</v>
      </c>
      <c r="U81" s="212">
        <v>0</v>
      </c>
      <c r="V81" s="212">
        <v>1</v>
      </c>
      <c r="W81" s="219">
        <f>IF(AND(Q81&lt;0,O81&gt;0),O81,0)</f>
        <v>0</v>
      </c>
      <c r="X81" s="219">
        <f>IF(AND(Q81&gt;0,O81&gt;0),O81,0)</f>
        <v>0</v>
      </c>
      <c r="Y81" s="212"/>
      <c r="Z81" s="223">
        <f>_xll.BDH(C81,$Z$3,$D$1,$D$1)</f>
        <v>3635</v>
      </c>
      <c r="AA81" s="223">
        <f>IF(OR(OR(F81="#N/A N/A",F81="#N/A Real Time"),OR(Z81="#N/A N/A",Z81="#N/A Real Time")),0,  F81 - Z81)</f>
        <v>-65</v>
      </c>
      <c r="AB81" s="224">
        <f>IF(OR(Z81=0,Z81="#N/A N/A"),0,AA81 / Z81*100)</f>
        <v>-1.7881705639614855</v>
      </c>
      <c r="AC81" s="225">
        <v>40342</v>
      </c>
      <c r="AD81" s="226">
        <f>IF(D81 = D237,1,_xll.BDP(K81,$AD$3)*L81)</f>
        <v>128.84</v>
      </c>
      <c r="AE81" s="330">
        <f>AA81*AC81*T81/AD81 / AF237</f>
        <v>-8.6015325836545932E-5</v>
      </c>
      <c r="AF81" s="244"/>
    </row>
    <row r="82" spans="1:32" s="117" customFormat="1" ht="12" customHeight="1" x14ac:dyDescent="0.2">
      <c r="A82" s="120"/>
      <c r="B82" s="120">
        <v>27628</v>
      </c>
      <c r="C82" s="120" t="s">
        <v>828</v>
      </c>
      <c r="D82" s="120" t="str">
        <f>_xll.BDP(C82,$D$3)</f>
        <v>JPY</v>
      </c>
      <c r="E82" s="120" t="s">
        <v>875</v>
      </c>
      <c r="F82" s="121">
        <f>_xll.BDP(C82,$F$3)</f>
        <v>590</v>
      </c>
      <c r="G82" s="121">
        <f>_xll.BDP(C82,$G$3)</f>
        <v>572</v>
      </c>
      <c r="H82" s="122">
        <f t="shared" si="36"/>
        <v>-18</v>
      </c>
      <c r="I82" s="123">
        <f t="shared" si="37"/>
        <v>-3.050847457627119</v>
      </c>
      <c r="J82" s="124">
        <v>1857400</v>
      </c>
      <c r="K82" s="120" t="str">
        <f>CONCATENATE(D237,D82, " Curncy")</f>
        <v>EURJPY Curncy</v>
      </c>
      <c r="L82" s="120">
        <f>IF(D82 = D237,1,_xll.BDP(K82,$L$3))</f>
        <v>1</v>
      </c>
      <c r="M82" s="288">
        <f>IF(D82 = D237,1,_xll.BDP(K82,$M$3)*L82)</f>
        <v>128.88</v>
      </c>
      <c r="N82" s="126">
        <f t="shared" si="38"/>
        <v>-259413.40782122905</v>
      </c>
      <c r="O82" s="301">
        <f>N82 / Y237</f>
        <v>-1.0901507098867883E-3</v>
      </c>
      <c r="P82" s="128">
        <f t="shared" si="39"/>
        <v>8243581.6263190564</v>
      </c>
      <c r="Q82" s="312">
        <f>P82 / Y237*100</f>
        <v>3.4642567003069051</v>
      </c>
      <c r="R82" s="129">
        <f t="shared" si="40"/>
        <v>0</v>
      </c>
      <c r="S82" s="312">
        <f t="shared" si="41"/>
        <v>3.4642567003069051</v>
      </c>
      <c r="T82" s="120">
        <f t="shared" si="42"/>
        <v>1</v>
      </c>
      <c r="U82" s="120">
        <v>0</v>
      </c>
      <c r="V82" s="120">
        <v>1</v>
      </c>
      <c r="W82" s="127">
        <f t="shared" si="43"/>
        <v>0</v>
      </c>
      <c r="X82" s="127">
        <f t="shared" si="44"/>
        <v>0</v>
      </c>
      <c r="Y82" s="120"/>
      <c r="Z82" s="130">
        <f>_xll.BDH(C82,$Z$3,$D$1,$D$1)</f>
        <v>547</v>
      </c>
      <c r="AA82" s="130">
        <f t="shared" si="45"/>
        <v>43</v>
      </c>
      <c r="AB82" s="177">
        <f t="shared" si="46"/>
        <v>7.8610603290676417</v>
      </c>
      <c r="AC82" s="132">
        <v>1857400</v>
      </c>
      <c r="AD82" s="133">
        <f>IF(D82 = D237,1,_xll.BDP(K82,$AD$3)*L82)</f>
        <v>128.84</v>
      </c>
      <c r="AE82" s="328">
        <f>AA82*AC82*T82/AD82 / AF237</f>
        <v>2.6198652471287483E-3</v>
      </c>
      <c r="AF82" s="135"/>
    </row>
    <row r="83" spans="1:32" s="117" customFormat="1" ht="12" customHeight="1" x14ac:dyDescent="0.2">
      <c r="A83" s="120"/>
      <c r="B83" s="120">
        <v>122</v>
      </c>
      <c r="C83" s="120" t="s">
        <v>158</v>
      </c>
      <c r="D83" s="120" t="str">
        <f>_xll.BDP(C83,$D$3)</f>
        <v>JPY</v>
      </c>
      <c r="E83" s="120" t="s">
        <v>383</v>
      </c>
      <c r="F83" s="121">
        <f>_xll.BDP(C83,$F$3)</f>
        <v>670.8</v>
      </c>
      <c r="G83" s="121">
        <f>_xll.BDP(C83,$G$3)</f>
        <v>668</v>
      </c>
      <c r="H83" s="122">
        <f t="shared" si="36"/>
        <v>-2.7999999999999545</v>
      </c>
      <c r="I83" s="123">
        <f t="shared" si="37"/>
        <v>-0.41741204531901527</v>
      </c>
      <c r="J83" s="124">
        <v>171100</v>
      </c>
      <c r="K83" s="120" t="str">
        <f>CONCATENATE(D237,D83, " Curncy")</f>
        <v>EURJPY Curncy</v>
      </c>
      <c r="L83" s="120">
        <f>IF(D83 = D237,1,_xll.BDP(K83,$L$3))</f>
        <v>1</v>
      </c>
      <c r="M83" s="288">
        <f>IF(D83 = D237,1,_xll.BDP(K83,$M$3)*L83)</f>
        <v>128.88</v>
      </c>
      <c r="N83" s="126">
        <f t="shared" si="38"/>
        <v>-3717.2563625076987</v>
      </c>
      <c r="O83" s="301">
        <f>N83 / Y237</f>
        <v>-1.56212807057821E-5</v>
      </c>
      <c r="P83" s="128">
        <f t="shared" si="39"/>
        <v>886831.16076970834</v>
      </c>
      <c r="Q83" s="312">
        <f>P83 / Y237*100</f>
        <v>0.37267912540937898</v>
      </c>
      <c r="R83" s="129">
        <f t="shared" si="40"/>
        <v>0</v>
      </c>
      <c r="S83" s="312">
        <f t="shared" si="41"/>
        <v>0.37267912540937898</v>
      </c>
      <c r="T83" s="120">
        <f t="shared" si="42"/>
        <v>1</v>
      </c>
      <c r="U83" s="120">
        <v>0</v>
      </c>
      <c r="V83" s="120">
        <v>1</v>
      </c>
      <c r="W83" s="127">
        <f t="shared" si="43"/>
        <v>0</v>
      </c>
      <c r="X83" s="127">
        <f t="shared" si="44"/>
        <v>0</v>
      </c>
      <c r="Y83" s="120"/>
      <c r="Z83" s="130">
        <f>_xll.BDH(C83,$Z$3,$D$1,$D$1)</f>
        <v>650.9</v>
      </c>
      <c r="AA83" s="130">
        <f t="shared" si="45"/>
        <v>19.899999999999977</v>
      </c>
      <c r="AB83" s="177">
        <f t="shared" si="46"/>
        <v>3.0573052696266672</v>
      </c>
      <c r="AC83" s="132">
        <v>171100</v>
      </c>
      <c r="AD83" s="133">
        <f>IF(D83 = D237,1,_xll.BDP(K83,$AD$3)*L83)</f>
        <v>128.84</v>
      </c>
      <c r="AE83" s="328">
        <f>AA83*AC83*T83/AD83 / AF237</f>
        <v>1.1168841893640014E-4</v>
      </c>
      <c r="AF83" s="135"/>
    </row>
    <row r="84" spans="1:32" s="117" customFormat="1" ht="12" customHeight="1" x14ac:dyDescent="0.2">
      <c r="A84" s="120"/>
      <c r="B84" s="120">
        <v>18458</v>
      </c>
      <c r="C84" s="120" t="s">
        <v>21</v>
      </c>
      <c r="D84" s="120" t="str">
        <f>_xll.BDP(C84,$D$3)</f>
        <v>JPY</v>
      </c>
      <c r="E84" s="120" t="s">
        <v>310</v>
      </c>
      <c r="F84" s="121">
        <f>_xll.BDP(C84,$F$3)</f>
        <v>1787</v>
      </c>
      <c r="G84" s="121">
        <f>_xll.BDP(C84,$G$3)</f>
        <v>1768</v>
      </c>
      <c r="H84" s="122">
        <f t="shared" si="36"/>
        <v>-19</v>
      </c>
      <c r="I84" s="123">
        <f t="shared" si="37"/>
        <v>-1.0632344711807498</v>
      </c>
      <c r="J84" s="124">
        <v>129100</v>
      </c>
      <c r="K84" s="120" t="str">
        <f>CONCATENATE(D237,D84, " Curncy")</f>
        <v>EURJPY Curncy</v>
      </c>
      <c r="L84" s="120">
        <f>IF(D84 = D237,1,_xll.BDP(K84,$L$3))</f>
        <v>1</v>
      </c>
      <c r="M84" s="288">
        <f>IF(D84 = D237,1,_xll.BDP(K84,$M$3)*L84)</f>
        <v>128.88</v>
      </c>
      <c r="N84" s="126">
        <f t="shared" si="38"/>
        <v>-19032.433271260088</v>
      </c>
      <c r="O84" s="301">
        <f>N84 / Y237</f>
        <v>-7.9981296324650451E-5</v>
      </c>
      <c r="P84" s="128">
        <f t="shared" si="39"/>
        <v>1771018.0012414651</v>
      </c>
      <c r="Q84" s="312">
        <f>P84 / Y237*100</f>
        <v>0.74424701001043148</v>
      </c>
      <c r="R84" s="129">
        <f t="shared" si="40"/>
        <v>0</v>
      </c>
      <c r="S84" s="312">
        <f t="shared" si="41"/>
        <v>0.74424701001043148</v>
      </c>
      <c r="T84" s="120">
        <f t="shared" si="42"/>
        <v>1</v>
      </c>
      <c r="U84" s="120">
        <v>0</v>
      </c>
      <c r="V84" s="120">
        <v>1</v>
      </c>
      <c r="W84" s="127">
        <f t="shared" si="43"/>
        <v>0</v>
      </c>
      <c r="X84" s="127">
        <f t="shared" si="44"/>
        <v>0</v>
      </c>
      <c r="Y84" s="120"/>
      <c r="Z84" s="130">
        <f>_xll.BDH(C84,$Z$3,$D$1,$D$1)</f>
        <v>1752</v>
      </c>
      <c r="AA84" s="130">
        <f t="shared" si="45"/>
        <v>35</v>
      </c>
      <c r="AB84" s="177">
        <f t="shared" si="46"/>
        <v>1.9977168949771689</v>
      </c>
      <c r="AC84" s="132">
        <v>129100</v>
      </c>
      <c r="AD84" s="133">
        <f>IF(D84 = D237,1,_xll.BDP(K84,$AD$3)*L84)</f>
        <v>128.84</v>
      </c>
      <c r="AE84" s="328">
        <f>AA84*AC84*T84/AD84 / AF237</f>
        <v>1.4821745224195923E-4</v>
      </c>
      <c r="AF84" s="135"/>
    </row>
    <row r="85" spans="1:32" s="117" customFormat="1" ht="12" customHeight="1" x14ac:dyDescent="0.2">
      <c r="A85" s="120"/>
      <c r="B85" s="120">
        <v>27649</v>
      </c>
      <c r="C85" s="120" t="s">
        <v>451</v>
      </c>
      <c r="D85" s="120" t="str">
        <f>_xll.BDP(C85,$D$3)</f>
        <v>JPY</v>
      </c>
      <c r="E85" s="120" t="s">
        <v>452</v>
      </c>
      <c r="F85" s="121">
        <f>_xll.BDP(C85,$F$3)</f>
        <v>1647</v>
      </c>
      <c r="G85" s="121">
        <f>_xll.BDP(C85,$G$3)</f>
        <v>1603</v>
      </c>
      <c r="H85" s="122">
        <f t="shared" si="36"/>
        <v>-44</v>
      </c>
      <c r="I85" s="123">
        <f t="shared" si="37"/>
        <v>-2.6715239829993931</v>
      </c>
      <c r="J85" s="124">
        <v>66990</v>
      </c>
      <c r="K85" s="120" t="str">
        <f>CONCATENATE(D237,D85, " Curncy")</f>
        <v>EURJPY Curncy</v>
      </c>
      <c r="L85" s="120">
        <f>IF(D85 = D237,1,_xll.BDP(K85,$L$3))</f>
        <v>1</v>
      </c>
      <c r="M85" s="288">
        <f>IF(D85 = D237,1,_xll.BDP(K85,$M$3)*L85)</f>
        <v>128.88</v>
      </c>
      <c r="N85" s="126">
        <f t="shared" si="38"/>
        <v>-22870.577281191807</v>
      </c>
      <c r="O85" s="301">
        <f>N85 / Y237</f>
        <v>-9.61105914609999E-5</v>
      </c>
      <c r="P85" s="128">
        <f t="shared" si="39"/>
        <v>833216.71322160156</v>
      </c>
      <c r="Q85" s="312">
        <f>P85 / Y237*100</f>
        <v>0.35014835934541555</v>
      </c>
      <c r="R85" s="129">
        <f t="shared" si="40"/>
        <v>0</v>
      </c>
      <c r="S85" s="312">
        <f t="shared" si="41"/>
        <v>0.35014835934541555</v>
      </c>
      <c r="T85" s="120">
        <f t="shared" si="42"/>
        <v>1</v>
      </c>
      <c r="U85" s="120">
        <v>0</v>
      </c>
      <c r="V85" s="120">
        <v>1</v>
      </c>
      <c r="W85" s="127">
        <f t="shared" si="43"/>
        <v>0</v>
      </c>
      <c r="X85" s="127">
        <f t="shared" si="44"/>
        <v>0</v>
      </c>
      <c r="Y85" s="120"/>
      <c r="Z85" s="130">
        <f>_xll.BDH(C85,$Z$3,$D$1,$D$1)</f>
        <v>1548</v>
      </c>
      <c r="AA85" s="130">
        <f t="shared" si="45"/>
        <v>99</v>
      </c>
      <c r="AB85" s="177">
        <f t="shared" si="46"/>
        <v>6.395348837209303</v>
      </c>
      <c r="AC85" s="132">
        <v>66990</v>
      </c>
      <c r="AD85" s="133">
        <f>IF(D85 = D237,1,_xll.BDP(K85,$AD$3)*L85)</f>
        <v>128.84</v>
      </c>
      <c r="AE85" s="328">
        <f>AA85*AC85*T85/AD85 / AF237</f>
        <v>2.1754556278481713E-4</v>
      </c>
      <c r="AF85" s="135"/>
    </row>
    <row r="86" spans="1:32" s="117" customFormat="1" ht="12" customHeight="1" x14ac:dyDescent="0.2">
      <c r="A86" s="120"/>
      <c r="B86" s="120">
        <v>25547</v>
      </c>
      <c r="C86" s="120" t="s">
        <v>157</v>
      </c>
      <c r="D86" s="120" t="str">
        <f>_xll.BDP(C86,$D$3)</f>
        <v>JPY</v>
      </c>
      <c r="E86" s="120" t="s">
        <v>453</v>
      </c>
      <c r="F86" s="121">
        <f>_xll.BDP(C86,$F$3)</f>
        <v>2633</v>
      </c>
      <c r="G86" s="121">
        <f>_xll.BDP(C86,$G$3)</f>
        <v>2552</v>
      </c>
      <c r="H86" s="122">
        <f t="shared" si="36"/>
        <v>-81</v>
      </c>
      <c r="I86" s="123">
        <f t="shared" si="37"/>
        <v>-3.0763387770603874</v>
      </c>
      <c r="J86" s="124">
        <v>-77300</v>
      </c>
      <c r="K86" s="120" t="str">
        <f>CONCATENATE(D237,D86, " Curncy")</f>
        <v>EURJPY Curncy</v>
      </c>
      <c r="L86" s="120">
        <f>IF(D86 = D237,1,_xll.BDP(K86,$L$3))</f>
        <v>1</v>
      </c>
      <c r="M86" s="288">
        <f>IF(D86 = D237,1,_xll.BDP(K86,$M$3)*L86)</f>
        <v>128.88</v>
      </c>
      <c r="N86" s="126">
        <f t="shared" si="38"/>
        <v>48582.402234636873</v>
      </c>
      <c r="O86" s="301">
        <f>N86 / Y237</f>
        <v>2.0416115238188829E-4</v>
      </c>
      <c r="P86" s="128">
        <f t="shared" si="39"/>
        <v>-1530645.5617628803</v>
      </c>
      <c r="Q86" s="312">
        <f>P86 / Y237*100</f>
        <v>-0.64323365540565303</v>
      </c>
      <c r="R86" s="129">
        <f t="shared" si="40"/>
        <v>-0.64323365540565303</v>
      </c>
      <c r="S86" s="312">
        <f t="shared" si="41"/>
        <v>0</v>
      </c>
      <c r="T86" s="120">
        <f t="shared" si="42"/>
        <v>1</v>
      </c>
      <c r="U86" s="120">
        <v>0</v>
      </c>
      <c r="V86" s="120">
        <v>1</v>
      </c>
      <c r="W86" s="127">
        <f t="shared" si="43"/>
        <v>2.0416115238188829E-4</v>
      </c>
      <c r="X86" s="127">
        <f t="shared" si="44"/>
        <v>0</v>
      </c>
      <c r="Y86" s="120"/>
      <c r="Z86" s="130">
        <f>_xll.BDH(C86,$Z$3,$D$1,$D$1)</f>
        <v>2772</v>
      </c>
      <c r="AA86" s="130">
        <f t="shared" si="45"/>
        <v>-139</v>
      </c>
      <c r="AB86" s="177">
        <f t="shared" si="46"/>
        <v>-5.0144300144300145</v>
      </c>
      <c r="AC86" s="132">
        <v>-77300</v>
      </c>
      <c r="AD86" s="133">
        <f>IF(D86 = D237,1,_xll.BDP(K86,$AD$3)*L86)</f>
        <v>128.84</v>
      </c>
      <c r="AE86" s="328">
        <f>AA86*AC86*T86/AD86 / AF237</f>
        <v>3.524514903406395E-4</v>
      </c>
      <c r="AF86" s="135"/>
    </row>
    <row r="87" spans="1:32" s="117" customFormat="1" ht="12" customHeight="1" x14ac:dyDescent="0.2">
      <c r="A87" s="120"/>
      <c r="B87" s="120">
        <v>22749</v>
      </c>
      <c r="C87" s="120" t="s">
        <v>155</v>
      </c>
      <c r="D87" s="120" t="str">
        <f>_xll.BDP(C87,$D$3)</f>
        <v>JPY</v>
      </c>
      <c r="E87" s="120" t="s">
        <v>381</v>
      </c>
      <c r="F87" s="121">
        <f>_xll.BDP(C87,$F$3)</f>
        <v>7824</v>
      </c>
      <c r="G87" s="121">
        <f>_xll.BDP(C87,$G$3)</f>
        <v>7783</v>
      </c>
      <c r="H87" s="122">
        <f t="shared" si="36"/>
        <v>-41</v>
      </c>
      <c r="I87" s="123">
        <f t="shared" si="37"/>
        <v>-0.52402862985685073</v>
      </c>
      <c r="J87" s="124">
        <v>170433</v>
      </c>
      <c r="K87" s="120" t="str">
        <f>CONCATENATE(D237,D87, " Curncy")</f>
        <v>EURJPY Curncy</v>
      </c>
      <c r="L87" s="120">
        <f>IF(D87 = D237,1,_xll.BDP(K87,$L$3))</f>
        <v>1</v>
      </c>
      <c r="M87" s="288">
        <f>IF(D87 = D237,1,_xll.BDP(K87,$M$3)*L87)</f>
        <v>128.88</v>
      </c>
      <c r="N87" s="126">
        <f t="shared" si="38"/>
        <v>-54219.064245810056</v>
      </c>
      <c r="O87" s="301">
        <f>N87 / Y237</f>
        <v>-2.2784848274958827E-4</v>
      </c>
      <c r="P87" s="128">
        <f t="shared" si="39"/>
        <v>10292365.293296089</v>
      </c>
      <c r="Q87" s="312">
        <f>P87 / Y237*100</f>
        <v>4.3252310761952328</v>
      </c>
      <c r="R87" s="129">
        <f t="shared" si="40"/>
        <v>0</v>
      </c>
      <c r="S87" s="312">
        <f t="shared" si="41"/>
        <v>4.3252310761952328</v>
      </c>
      <c r="T87" s="120">
        <f t="shared" si="42"/>
        <v>1</v>
      </c>
      <c r="U87" s="120">
        <v>0</v>
      </c>
      <c r="V87" s="120">
        <v>1</v>
      </c>
      <c r="W87" s="127">
        <f t="shared" si="43"/>
        <v>0</v>
      </c>
      <c r="X87" s="127">
        <f t="shared" si="44"/>
        <v>0</v>
      </c>
      <c r="Y87" s="120"/>
      <c r="Z87" s="130">
        <f>_xll.BDH(C87,$Z$3,$D$1,$D$1)</f>
        <v>7500</v>
      </c>
      <c r="AA87" s="130">
        <f t="shared" si="45"/>
        <v>324</v>
      </c>
      <c r="AB87" s="177">
        <f t="shared" si="46"/>
        <v>4.32</v>
      </c>
      <c r="AC87" s="132">
        <v>170433</v>
      </c>
      <c r="AD87" s="133">
        <f>IF(D87 = D237,1,_xll.BDP(K87,$AD$3)*L87)</f>
        <v>128.84</v>
      </c>
      <c r="AE87" s="328">
        <f>AA87*AC87*T87/AD87 / AF237</f>
        <v>1.8113557579499931E-3</v>
      </c>
      <c r="AF87" s="135"/>
    </row>
    <row r="88" spans="1:32" s="117" customFormat="1" ht="12" customHeight="1" x14ac:dyDescent="0.2">
      <c r="A88" s="120"/>
      <c r="B88" s="120">
        <v>23220</v>
      </c>
      <c r="C88" s="120" t="s">
        <v>154</v>
      </c>
      <c r="D88" s="120" t="str">
        <f>_xll.BDP(C88,$D$3)</f>
        <v>JPY</v>
      </c>
      <c r="E88" s="120" t="s">
        <v>306</v>
      </c>
      <c r="F88" s="121">
        <f>_xll.BDP(C88,$F$3)</f>
        <v>5070</v>
      </c>
      <c r="G88" s="121">
        <f>_xll.BDP(C88,$G$3)</f>
        <v>5060</v>
      </c>
      <c r="H88" s="122">
        <f t="shared" si="36"/>
        <v>-10</v>
      </c>
      <c r="I88" s="123">
        <f t="shared" si="37"/>
        <v>-0.19723865877712032</v>
      </c>
      <c r="J88" s="124">
        <v>52874</v>
      </c>
      <c r="K88" s="120" t="str">
        <f>CONCATENATE(D237,D88, " Curncy")</f>
        <v>EURJPY Curncy</v>
      </c>
      <c r="L88" s="120">
        <f>IF(D88 = D237,1,_xll.BDP(K88,$L$3))</f>
        <v>1</v>
      </c>
      <c r="M88" s="288">
        <f>IF(D88 = D237,1,_xll.BDP(K88,$M$3)*L88)</f>
        <v>128.88</v>
      </c>
      <c r="N88" s="126">
        <f t="shared" si="38"/>
        <v>-4102.5760397268778</v>
      </c>
      <c r="O88" s="301">
        <f>N88 / Y237</f>
        <v>-1.7240535944675966E-5</v>
      </c>
      <c r="P88" s="128">
        <f t="shared" si="39"/>
        <v>2075903.4761018001</v>
      </c>
      <c r="Q88" s="312">
        <f>P88 / Y237*100</f>
        <v>0.87237111880060381</v>
      </c>
      <c r="R88" s="129">
        <f t="shared" si="40"/>
        <v>0</v>
      </c>
      <c r="S88" s="312">
        <f t="shared" si="41"/>
        <v>0.87237111880060381</v>
      </c>
      <c r="T88" s="120">
        <f t="shared" si="42"/>
        <v>1</v>
      </c>
      <c r="U88" s="120">
        <v>0</v>
      </c>
      <c r="V88" s="120">
        <v>1</v>
      </c>
      <c r="W88" s="127">
        <f t="shared" si="43"/>
        <v>0</v>
      </c>
      <c r="X88" s="127">
        <f t="shared" si="44"/>
        <v>0</v>
      </c>
      <c r="Y88" s="120"/>
      <c r="Z88" s="130">
        <f>_xll.BDH(C88,$Z$3,$D$1,$D$1)</f>
        <v>4725</v>
      </c>
      <c r="AA88" s="130">
        <f t="shared" si="45"/>
        <v>345</v>
      </c>
      <c r="AB88" s="177">
        <f t="shared" si="46"/>
        <v>7.3015873015873023</v>
      </c>
      <c r="AC88" s="132">
        <v>52874</v>
      </c>
      <c r="AD88" s="133">
        <f>IF(D88 = D237,1,_xll.BDP(K88,$AD$3)*L88)</f>
        <v>128.84</v>
      </c>
      <c r="AE88" s="328">
        <f>AA88*AC88*T88/AD88 / AF237</f>
        <v>5.983651879152964E-4</v>
      </c>
      <c r="AF88" s="135"/>
    </row>
    <row r="89" spans="1:32" s="117" customFormat="1" ht="12" customHeight="1" x14ac:dyDescent="0.2">
      <c r="A89" s="212"/>
      <c r="B89" s="212">
        <v>26491</v>
      </c>
      <c r="C89" s="212" t="s">
        <v>1521</v>
      </c>
      <c r="D89" s="212" t="str">
        <f>_xll.BDP(C89,$D$3)</f>
        <v>JPY</v>
      </c>
      <c r="E89" s="212" t="s">
        <v>1522</v>
      </c>
      <c r="F89" s="214">
        <f>_xll.BDP(C89,$F$3)</f>
        <v>2168</v>
      </c>
      <c r="G89" s="214">
        <f>_xll.BDP(C89,$G$3)</f>
        <v>2090</v>
      </c>
      <c r="H89" s="215">
        <f>IF(OR(OR(G89="#N/A N/A",G89="#N/A Real Time"),OR(F89="#N/A N/A",F89="#N/A Real Time")),0,  G89 - F89)</f>
        <v>-78</v>
      </c>
      <c r="I89" s="216">
        <f>IF(OR(F89=0,F89="#N/A N/A"),0,H89 / F89*100)</f>
        <v>-3.5977859778597785</v>
      </c>
      <c r="J89" s="217">
        <v>66700</v>
      </c>
      <c r="K89" s="212" t="str">
        <f>CONCATENATE(D237,D89, " Curncy")</f>
        <v>EURJPY Curncy</v>
      </c>
      <c r="L89" s="212">
        <f>IF(D89 = D237,1,_xll.BDP(K89,$L$3))</f>
        <v>1</v>
      </c>
      <c r="M89" s="291">
        <f>IF(D89 = D237,1,_xll.BDP(K89,$M$3)*L89)</f>
        <v>128.88</v>
      </c>
      <c r="N89" s="218">
        <f>H89*J89*T89/M89</f>
        <v>-40367.783985102426</v>
      </c>
      <c r="O89" s="304">
        <f>N89 / Y237</f>
        <v>-1.696403001584355E-4</v>
      </c>
      <c r="P89" s="220">
        <f>IF(J89=0,0,G89*J89*T89/M89)</f>
        <v>1081649.5965238982</v>
      </c>
      <c r="Q89" s="314">
        <f>P89 / Y237*100</f>
        <v>0.45454900939888482</v>
      </c>
      <c r="R89" s="221">
        <f>IF(Q89&lt;0,Q89,0)</f>
        <v>0</v>
      </c>
      <c r="S89" s="314">
        <f>IF(Q89&gt;0,Q89,0)</f>
        <v>0.45454900939888482</v>
      </c>
      <c r="T89" s="212">
        <f>IF(EXACT(D89,UPPER(D89)),1,0.01)/V89</f>
        <v>1</v>
      </c>
      <c r="U89" s="212">
        <v>0</v>
      </c>
      <c r="V89" s="212">
        <v>1</v>
      </c>
      <c r="W89" s="219">
        <f>IF(AND(Q89&lt;0,O89&gt;0),O89,0)</f>
        <v>0</v>
      </c>
      <c r="X89" s="219">
        <f>IF(AND(Q89&gt;0,O89&gt;0),O89,0)</f>
        <v>0</v>
      </c>
      <c r="Y89" s="212"/>
      <c r="Z89" s="223">
        <f>_xll.BDH(C89,$Z$3,$D$1,$D$1)</f>
        <v>2097</v>
      </c>
      <c r="AA89" s="223">
        <f>IF(OR(OR(F89="#N/A N/A",F89="#N/A Real Time"),OR(Z89="#N/A N/A",Z89="#N/A Real Time")),0,  F89 - Z89)</f>
        <v>71</v>
      </c>
      <c r="AB89" s="224">
        <f>IF(OR(Z89=0,Z89="#N/A N/A"),0,AA89 / Z89*100)</f>
        <v>3.3857892226990942</v>
      </c>
      <c r="AC89" s="225">
        <v>66700</v>
      </c>
      <c r="AD89" s="226">
        <f>IF(D89 = D237,1,_xll.BDP(K89,$AD$3)*L89)</f>
        <v>128.84</v>
      </c>
      <c r="AE89" s="330">
        <f>AA89*AC89*T89/AD89 / AF237</f>
        <v>1.5534212428510488E-4</v>
      </c>
      <c r="AF89" s="244"/>
    </row>
    <row r="90" spans="1:32" s="117" customFormat="1" ht="12" customHeight="1" x14ac:dyDescent="0.2">
      <c r="A90" s="120"/>
      <c r="B90" s="120">
        <v>773</v>
      </c>
      <c r="C90" s="120" t="s">
        <v>153</v>
      </c>
      <c r="D90" s="120" t="str">
        <f>_xll.BDP(C90,$D$3)</f>
        <v>JPY</v>
      </c>
      <c r="E90" s="120" t="s">
        <v>380</v>
      </c>
      <c r="F90" s="121">
        <f>_xll.BDP(C90,$F$3)</f>
        <v>4381</v>
      </c>
      <c r="G90" s="121">
        <f>_xll.BDP(C90,$G$3)</f>
        <v>4364</v>
      </c>
      <c r="H90" s="122">
        <f t="shared" si="36"/>
        <v>-17</v>
      </c>
      <c r="I90" s="123">
        <f t="shared" si="37"/>
        <v>-0.38803926044282128</v>
      </c>
      <c r="J90" s="124">
        <v>25500</v>
      </c>
      <c r="K90" s="120" t="str">
        <f>CONCATENATE(D237,D90, " Curncy")</f>
        <v>EURJPY Curncy</v>
      </c>
      <c r="L90" s="120">
        <f>IF(D90 = D237,1,_xll.BDP(K90,$L$3))</f>
        <v>1</v>
      </c>
      <c r="M90" s="288">
        <f>IF(D90 = D237,1,_xll.BDP(K90,$M$3)*L90)</f>
        <v>128.88</v>
      </c>
      <c r="N90" s="126">
        <f t="shared" si="38"/>
        <v>-3363.5940409683426</v>
      </c>
      <c r="O90" s="301">
        <f>N90 / Y237</f>
        <v>-1.4135061338308111E-5</v>
      </c>
      <c r="P90" s="128">
        <f t="shared" si="39"/>
        <v>863454.37616387336</v>
      </c>
      <c r="Q90" s="312">
        <f>P90 / Y237*100</f>
        <v>0.3628553392963329</v>
      </c>
      <c r="R90" s="129">
        <f t="shared" si="40"/>
        <v>0</v>
      </c>
      <c r="S90" s="312">
        <f t="shared" si="41"/>
        <v>0.3628553392963329</v>
      </c>
      <c r="T90" s="120">
        <f t="shared" si="42"/>
        <v>1</v>
      </c>
      <c r="U90" s="120">
        <v>0</v>
      </c>
      <c r="V90" s="120">
        <v>1</v>
      </c>
      <c r="W90" s="127">
        <f t="shared" si="43"/>
        <v>0</v>
      </c>
      <c r="X90" s="127">
        <f t="shared" si="44"/>
        <v>0</v>
      </c>
      <c r="Y90" s="120"/>
      <c r="Z90" s="130">
        <f>_xll.BDH(C90,$Z$3,$D$1,$D$1)</f>
        <v>4280</v>
      </c>
      <c r="AA90" s="130">
        <f t="shared" si="45"/>
        <v>101</v>
      </c>
      <c r="AB90" s="177">
        <f t="shared" si="46"/>
        <v>2.3598130841121492</v>
      </c>
      <c r="AC90" s="132">
        <v>25500</v>
      </c>
      <c r="AD90" s="133">
        <f>IF(D90 = D237,1,_xll.BDP(K90,$AD$3)*L90)</f>
        <v>128.84</v>
      </c>
      <c r="AE90" s="328">
        <f>AA90*AC90*T90/AD90 / AF237</f>
        <v>8.4482471671830481E-5</v>
      </c>
      <c r="AF90" s="135"/>
    </row>
    <row r="91" spans="1:32" s="117" customFormat="1" ht="12" customHeight="1" x14ac:dyDescent="0.2">
      <c r="A91" s="120"/>
      <c r="B91" s="120">
        <v>27664</v>
      </c>
      <c r="C91" s="120" t="s">
        <v>454</v>
      </c>
      <c r="D91" s="120" t="str">
        <f>_xll.BDP(C91,$D$3)</f>
        <v>JPY</v>
      </c>
      <c r="E91" s="120" t="s">
        <v>455</v>
      </c>
      <c r="F91" s="121">
        <f>_xll.BDP(C91,$F$3)</f>
        <v>1167</v>
      </c>
      <c r="G91" s="121">
        <f>_xll.BDP(C91,$G$3)</f>
        <v>1132</v>
      </c>
      <c r="H91" s="122">
        <f t="shared" si="36"/>
        <v>-35</v>
      </c>
      <c r="I91" s="123">
        <f t="shared" si="37"/>
        <v>-2.9991431019708652</v>
      </c>
      <c r="J91" s="124">
        <v>71201</v>
      </c>
      <c r="K91" s="120" t="str">
        <f>CONCATENATE(D237,D91, " Curncy")</f>
        <v>EURJPY Curncy</v>
      </c>
      <c r="L91" s="120">
        <f>IF(D91 = D237,1,_xll.BDP(K91,$L$3))</f>
        <v>1</v>
      </c>
      <c r="M91" s="288">
        <f>IF(D91 = D237,1,_xll.BDP(K91,$M$3)*L91)</f>
        <v>128.88</v>
      </c>
      <c r="N91" s="126">
        <f t="shared" si="38"/>
        <v>-19336.087833643702</v>
      </c>
      <c r="O91" s="301">
        <f>N91 / Y237</f>
        <v>-8.1257364664845803E-5</v>
      </c>
      <c r="P91" s="128">
        <f t="shared" si="39"/>
        <v>625384.32650527626</v>
      </c>
      <c r="Q91" s="312">
        <f>P91 / Y237*100</f>
        <v>0.26280953371601556</v>
      </c>
      <c r="R91" s="129">
        <f t="shared" si="40"/>
        <v>0</v>
      </c>
      <c r="S91" s="312">
        <f t="shared" si="41"/>
        <v>0.26280953371601556</v>
      </c>
      <c r="T91" s="120">
        <f t="shared" si="42"/>
        <v>1</v>
      </c>
      <c r="U91" s="120">
        <v>0</v>
      </c>
      <c r="V91" s="120">
        <v>1</v>
      </c>
      <c r="W91" s="127">
        <f t="shared" si="43"/>
        <v>0</v>
      </c>
      <c r="X91" s="127">
        <f t="shared" si="44"/>
        <v>0</v>
      </c>
      <c r="Y91" s="120"/>
      <c r="Z91" s="130">
        <f>_xll.BDH(C91,$Z$3,$D$1,$D$1)</f>
        <v>1100</v>
      </c>
      <c r="AA91" s="130">
        <f t="shared" si="45"/>
        <v>67</v>
      </c>
      <c r="AB91" s="177">
        <f t="shared" si="46"/>
        <v>6.0909090909090908</v>
      </c>
      <c r="AC91" s="132">
        <v>71201</v>
      </c>
      <c r="AD91" s="133">
        <f>IF(D91 = D237,1,_xll.BDP(K91,$AD$3)*L91)</f>
        <v>128.84</v>
      </c>
      <c r="AE91" s="328">
        <f>AA91*AC91*T91/AD91 / AF237</f>
        <v>1.5648256384737027E-4</v>
      </c>
      <c r="AF91" s="135"/>
    </row>
    <row r="92" spans="1:32" s="117" customFormat="1" ht="12" customHeight="1" x14ac:dyDescent="0.2">
      <c r="A92" s="229" t="s">
        <v>1459</v>
      </c>
      <c r="B92" s="229"/>
      <c r="C92" s="229"/>
      <c r="D92" s="229"/>
      <c r="E92" s="229" t="s">
        <v>22</v>
      </c>
      <c r="F92" s="230"/>
      <c r="G92" s="230"/>
      <c r="H92" s="231"/>
      <c r="I92" s="232"/>
      <c r="J92" s="233"/>
      <c r="K92" s="229"/>
      <c r="L92" s="229"/>
      <c r="M92" s="292"/>
      <c r="N92" s="234">
        <f xml:space="preserve"> SUM(N78:N91)</f>
        <v>-525913.32790192438</v>
      </c>
      <c r="O92" s="305">
        <f xml:space="preserve"> SUM(O78:O91)</f>
        <v>-2.2100815550224165E-3</v>
      </c>
      <c r="P92" s="236">
        <f xml:space="preserve"> SUM(P78:P91)</f>
        <v>31768427.856145252</v>
      </c>
      <c r="Q92" s="315">
        <f xml:space="preserve"> SUM(Q78:Q91)</f>
        <v>13.350263762476905</v>
      </c>
      <c r="R92" s="237">
        <f xml:space="preserve"> SUM(R78:R91)</f>
        <v>-0.64323365540565303</v>
      </c>
      <c r="S92" s="315">
        <f xml:space="preserve"> SUM(S78:S91)</f>
        <v>13.993497417882557</v>
      </c>
      <c r="T92" s="229"/>
      <c r="U92" s="229"/>
      <c r="V92" s="229"/>
      <c r="W92" s="238">
        <f xml:space="preserve"> SUM(W78:W91)</f>
        <v>2.0416115238188829E-4</v>
      </c>
      <c r="X92" s="238">
        <f xml:space="preserve"> SUM(X78:X91)</f>
        <v>0</v>
      </c>
      <c r="Y92" s="229"/>
      <c r="Z92" s="239"/>
      <c r="AA92" s="239"/>
      <c r="AB92" s="240"/>
      <c r="AC92" s="241"/>
      <c r="AD92" s="242"/>
      <c r="AE92" s="331">
        <f xml:space="preserve"> SUM(AE78:AE91)</f>
        <v>6.3265484823132922E-3</v>
      </c>
      <c r="AF92" s="247"/>
    </row>
    <row r="93" spans="1:32" s="117" customFormat="1" ht="12" customHeight="1" x14ac:dyDescent="0.2">
      <c r="A93" s="120"/>
      <c r="B93" s="120"/>
      <c r="C93" s="120"/>
      <c r="D93" s="120"/>
      <c r="E93" s="120"/>
      <c r="F93" s="121"/>
      <c r="G93" s="121"/>
      <c r="H93" s="122"/>
      <c r="I93" s="123"/>
      <c r="J93" s="124"/>
      <c r="K93" s="120"/>
      <c r="L93" s="120"/>
      <c r="M93" s="288"/>
      <c r="N93" s="126"/>
      <c r="O93" s="301"/>
      <c r="P93" s="128"/>
      <c r="Q93" s="312"/>
      <c r="R93" s="129"/>
      <c r="S93" s="312"/>
      <c r="T93" s="120"/>
      <c r="U93" s="120"/>
      <c r="V93" s="120"/>
      <c r="W93" s="127"/>
      <c r="X93" s="127"/>
      <c r="Y93" s="120"/>
      <c r="Z93" s="130"/>
      <c r="AA93" s="130"/>
      <c r="AB93" s="131"/>
      <c r="AC93" s="132"/>
      <c r="AD93" s="133"/>
      <c r="AE93" s="328"/>
      <c r="AF93" s="135"/>
    </row>
    <row r="94" spans="1:32" s="117" customFormat="1" ht="12" customHeight="1" x14ac:dyDescent="0.2">
      <c r="A94" s="120"/>
      <c r="B94" s="120">
        <v>112</v>
      </c>
      <c r="C94" s="120" t="s">
        <v>152</v>
      </c>
      <c r="D94" s="120" t="str">
        <f>_xll.BDP(C94,$D$3)</f>
        <v>EUR</v>
      </c>
      <c r="E94" s="120" t="s">
        <v>379</v>
      </c>
      <c r="F94" s="121">
        <f>_xll.BDP(C94,$F$3)</f>
        <v>5.1660000000000004</v>
      </c>
      <c r="G94" s="121">
        <f>_xll.BDP(C94,$G$3)</f>
        <v>5.2460000000000004</v>
      </c>
      <c r="H94" s="122">
        <f>IF(OR(OR(G94="#N/A N/A",G94="#N/A Real Time"),OR(F94="#N/A N/A",F94="#N/A Real Time")),0,  G94 - F94)</f>
        <v>8.0000000000000071E-2</v>
      </c>
      <c r="I94" s="123">
        <f>IF(OR(F94=0,F94="#N/A N/A"),0,H94 / F94*100)</f>
        <v>1.5485869144405742</v>
      </c>
      <c r="J94" s="124">
        <v>-345304</v>
      </c>
      <c r="K94" s="120" t="str">
        <f>CONCATENATE(D237,D94, " Curncy")</f>
        <v>EUREUR Curncy</v>
      </c>
      <c r="L94" s="120">
        <f>IF(D94 = D237,1,_xll.BDP(K94,$L$3))</f>
        <v>1</v>
      </c>
      <c r="M94" s="288">
        <f>IF(D94 = D237,1,_xll.BDP(K94,$M$3)*L94)</f>
        <v>1</v>
      </c>
      <c r="N94" s="126">
        <f>H94*J94*T94/M94</f>
        <v>-27624.320000000025</v>
      </c>
      <c r="O94" s="301">
        <f>N94 / Y237</f>
        <v>-1.1608756968681016E-4</v>
      </c>
      <c r="P94" s="128">
        <f>IF(J94=0,0,G94*J94*T94/M94)</f>
        <v>-1811464.7840000002</v>
      </c>
      <c r="Q94" s="312">
        <f>P94 / Y237*100</f>
        <v>-0.76124423822125697</v>
      </c>
      <c r="R94" s="129">
        <f>IF(Q94&lt;0,Q94,0)</f>
        <v>-0.76124423822125697</v>
      </c>
      <c r="S94" s="312">
        <f>IF(Q94&gt;0,Q94,0)</f>
        <v>0</v>
      </c>
      <c r="T94" s="120">
        <f>IF(EXACT(D94,UPPER(D94)),1,0.01)/V94</f>
        <v>1</v>
      </c>
      <c r="U94" s="120">
        <v>0</v>
      </c>
      <c r="V94" s="120">
        <v>1</v>
      </c>
      <c r="W94" s="127">
        <f>IF(AND(Q94&lt;0,O94&gt;0),O94,0)</f>
        <v>0</v>
      </c>
      <c r="X94" s="127">
        <f>IF(AND(Q94&gt;0,O94&gt;0),O94,0)</f>
        <v>0</v>
      </c>
      <c r="Y94" s="120"/>
      <c r="Z94" s="130">
        <f>_xll.BDH(C94,$Z$3,$D$1,$D$1)</f>
        <v>5.4059999999999997</v>
      </c>
      <c r="AA94" s="130">
        <f>IF(OR(OR(F94="#N/A N/A",F94="#N/A Real Time"),OR(Z94="#N/A N/A",Z94="#N/A Real Time")),0,  F94 - Z94)</f>
        <v>-0.23999999999999932</v>
      </c>
      <c r="AB94" s="177">
        <f>IF(OR(Z94=0,Z94="#N/A N/A"),0,AA94 / Z94*100)</f>
        <v>-4.4395116537180783</v>
      </c>
      <c r="AC94" s="132">
        <v>-345304</v>
      </c>
      <c r="AD94" s="133">
        <f>IF(D94 = D237,1,_xll.BDP(K94,$AD$3)*L94)</f>
        <v>1</v>
      </c>
      <c r="AE94" s="328">
        <f>AA94*AC94*T94/AD94 / AF237</f>
        <v>3.5024232262785608E-4</v>
      </c>
      <c r="AF94" s="135"/>
    </row>
    <row r="95" spans="1:32" s="117" customFormat="1" ht="12" customHeight="1" x14ac:dyDescent="0.2">
      <c r="A95" s="120"/>
      <c r="B95" s="120">
        <v>2011</v>
      </c>
      <c r="C95" s="120" t="s">
        <v>151</v>
      </c>
      <c r="D95" s="120" t="str">
        <f>_xll.BDP(C95,$D$3)</f>
        <v>EUR</v>
      </c>
      <c r="E95" s="120" t="s">
        <v>378</v>
      </c>
      <c r="F95" s="121">
        <f>_xll.BDP(C95,$F$3)</f>
        <v>25.94</v>
      </c>
      <c r="G95" s="121">
        <f>_xll.BDP(C95,$G$3)</f>
        <v>25.96</v>
      </c>
      <c r="H95" s="122">
        <f>IF(OR(OR(G95="#N/A N/A",G95="#N/A Real Time"),OR(F95="#N/A N/A",F95="#N/A Real Time")),0,  G95 - F95)</f>
        <v>1.9999999999999574E-2</v>
      </c>
      <c r="I95" s="123">
        <f>IF(OR(F95=0,F95="#N/A N/A"),0,H95 / F95*100)</f>
        <v>7.7101002313028424E-2</v>
      </c>
      <c r="J95" s="124">
        <v>-115713</v>
      </c>
      <c r="K95" s="120" t="str">
        <f>CONCATENATE(D237,D95, " Curncy")</f>
        <v>EUREUR Curncy</v>
      </c>
      <c r="L95" s="120">
        <f>IF(D95 = D237,1,_xll.BDP(K95,$L$3))</f>
        <v>1</v>
      </c>
      <c r="M95" s="288">
        <f>IF(D95 = D237,1,_xll.BDP(K95,$M$3)*L95)</f>
        <v>1</v>
      </c>
      <c r="N95" s="126">
        <f>H95*J95*T95/M95</f>
        <v>-2314.2599999999507</v>
      </c>
      <c r="O95" s="301">
        <f>N95 / Y237</f>
        <v>-9.7253731141034894E-6</v>
      </c>
      <c r="P95" s="128">
        <f>IF(J95=0,0,G95*J95*T95/M95)</f>
        <v>-3003909.48</v>
      </c>
      <c r="Q95" s="312">
        <f>P95 / Y237*100</f>
        <v>-1.2623534302106598</v>
      </c>
      <c r="R95" s="129">
        <f>IF(Q95&lt;0,Q95,0)</f>
        <v>-1.2623534302106598</v>
      </c>
      <c r="S95" s="312">
        <f>IF(Q95&gt;0,Q95,0)</f>
        <v>0</v>
      </c>
      <c r="T95" s="120">
        <f>IF(EXACT(D95,UPPER(D95)),1,0.01)/V95</f>
        <v>1</v>
      </c>
      <c r="U95" s="120">
        <v>0</v>
      </c>
      <c r="V95" s="120">
        <v>1</v>
      </c>
      <c r="W95" s="127">
        <f>IF(AND(Q95&lt;0,O95&gt;0),O95,0)</f>
        <v>0</v>
      </c>
      <c r="X95" s="127">
        <f>IF(AND(Q95&gt;0,O95&gt;0),O95,0)</f>
        <v>0</v>
      </c>
      <c r="Y95" s="120"/>
      <c r="Z95" s="130">
        <f>_xll.BDH(C95,$Z$3,$D$1,$D$1)</f>
        <v>26.285</v>
      </c>
      <c r="AA95" s="130">
        <f>IF(OR(OR(F95="#N/A N/A",F95="#N/A Real Time"),OR(Z95="#N/A N/A",Z95="#N/A Real Time")),0,  F95 - Z95)</f>
        <v>-0.34499999999999886</v>
      </c>
      <c r="AB95" s="177">
        <f>IF(OR(Z95=0,Z95="#N/A N/A"),0,AA95 / Z95*100)</f>
        <v>-1.3125356667300698</v>
      </c>
      <c r="AC95" s="132">
        <v>-115713</v>
      </c>
      <c r="AD95" s="133">
        <f>IF(D95 = D237,1,_xll.BDP(K95,$AD$3)*L95)</f>
        <v>1</v>
      </c>
      <c r="AE95" s="328">
        <f>AA95*AC95*T95/AD95 / AF237</f>
        <v>1.6871629187604494E-4</v>
      </c>
      <c r="AF95" s="135"/>
    </row>
    <row r="96" spans="1:32" s="117" customFormat="1" ht="12" customHeight="1" x14ac:dyDescent="0.2">
      <c r="A96" s="120"/>
      <c r="B96" s="120">
        <v>63</v>
      </c>
      <c r="C96" s="120" t="s">
        <v>150</v>
      </c>
      <c r="D96" s="120" t="str">
        <f>_xll.BDP(C96,$D$3)</f>
        <v>EUR</v>
      </c>
      <c r="E96" s="120" t="s">
        <v>377</v>
      </c>
      <c r="F96" s="121">
        <f>_xll.BDP(C96,$F$3)</f>
        <v>68.599999999999994</v>
      </c>
      <c r="G96" s="121">
        <f>_xll.BDP(C96,$G$3)</f>
        <v>68.599999999999994</v>
      </c>
      <c r="H96" s="122">
        <f>IF(OR(OR(G96="#N/A N/A",G96="#N/A Real Time"),OR(F96="#N/A N/A",F96="#N/A Real Time")),0,  G96 - F96)</f>
        <v>0</v>
      </c>
      <c r="I96" s="123">
        <f>IF(OR(F96=0,F96="#N/A N/A"),0,H96 / F96*100)</f>
        <v>0</v>
      </c>
      <c r="J96" s="124">
        <v>137289</v>
      </c>
      <c r="K96" s="120" t="str">
        <f>CONCATENATE(D237,D96, " Curncy")</f>
        <v>EUREUR Curncy</v>
      </c>
      <c r="L96" s="120">
        <f>IF(D96 = D237,1,_xll.BDP(K96,$L$3))</f>
        <v>1</v>
      </c>
      <c r="M96" s="288">
        <f>IF(D96 = D237,1,_xll.BDP(K96,$M$3)*L96)</f>
        <v>1</v>
      </c>
      <c r="N96" s="126">
        <f>H96*J96*T96/M96</f>
        <v>0</v>
      </c>
      <c r="O96" s="301">
        <f>N96 / Y237</f>
        <v>0</v>
      </c>
      <c r="P96" s="128">
        <f>IF(J96=0,0,G96*J96*T96/M96)</f>
        <v>9418025.3999999985</v>
      </c>
      <c r="Q96" s="312">
        <f>P96 / Y237*100</f>
        <v>3.9578012415677453</v>
      </c>
      <c r="R96" s="129">
        <f>IF(Q96&lt;0,Q96,0)</f>
        <v>0</v>
      </c>
      <c r="S96" s="312">
        <f>IF(Q96&gt;0,Q96,0)</f>
        <v>3.9578012415677453</v>
      </c>
      <c r="T96" s="120">
        <f>IF(EXACT(D96,UPPER(D96)),1,0.01)/V96</f>
        <v>1</v>
      </c>
      <c r="U96" s="120">
        <v>0</v>
      </c>
      <c r="V96" s="120">
        <v>1</v>
      </c>
      <c r="W96" s="127">
        <f>IF(AND(Q96&lt;0,O96&gt;0),O96,0)</f>
        <v>0</v>
      </c>
      <c r="X96" s="127">
        <f>IF(AND(Q96&gt;0,O96&gt;0),O96,0)</f>
        <v>0</v>
      </c>
      <c r="Y96" s="120"/>
      <c r="Z96" s="130">
        <f>_xll.BDH(C96,$Z$3,$D$1,$D$1)</f>
        <v>69.599999999999994</v>
      </c>
      <c r="AA96" s="130">
        <f>IF(OR(OR(F96="#N/A N/A",F96="#N/A Real Time"),OR(Z96="#N/A N/A",Z96="#N/A Real Time")),0,  F96 - Z96)</f>
        <v>-1</v>
      </c>
      <c r="AB96" s="177">
        <f>IF(OR(Z96=0,Z96="#N/A N/A"),0,AA96 / Z96*100)</f>
        <v>-1.4367816091954024</v>
      </c>
      <c r="AC96" s="132">
        <v>137289</v>
      </c>
      <c r="AD96" s="133">
        <f>IF(D96 = D237,1,_xll.BDP(K96,$AD$3)*L96)</f>
        <v>1</v>
      </c>
      <c r="AE96" s="328">
        <f>AA96*AC96*T96/AD96 / AF237</f>
        <v>-5.8021842385327937E-4</v>
      </c>
      <c r="AF96" s="135"/>
    </row>
    <row r="97" spans="1:32" s="117" customFormat="1" ht="12" customHeight="1" x14ac:dyDescent="0.2">
      <c r="A97" s="102" t="s">
        <v>1460</v>
      </c>
      <c r="B97" s="102"/>
      <c r="C97" s="102"/>
      <c r="D97" s="102"/>
      <c r="E97" s="102" t="s">
        <v>148</v>
      </c>
      <c r="F97" s="136"/>
      <c r="G97" s="136"/>
      <c r="H97" s="137"/>
      <c r="I97" s="138"/>
      <c r="J97" s="139"/>
      <c r="K97" s="102"/>
      <c r="L97" s="102"/>
      <c r="M97" s="289"/>
      <c r="N97" s="158">
        <f t="shared" ref="N97:S97" si="47" xml:space="preserve"> SUM(N93:N96)</f>
        <v>-29938.579999999976</v>
      </c>
      <c r="O97" s="302">
        <f t="shared" si="47"/>
        <v>-1.2581294280091367E-4</v>
      </c>
      <c r="P97" s="141">
        <f t="shared" si="47"/>
        <v>4602651.1359999981</v>
      </c>
      <c r="Q97" s="313">
        <f t="shared" si="47"/>
        <v>1.9342035731358287</v>
      </c>
      <c r="R97" s="142">
        <f t="shared" si="47"/>
        <v>-2.0235976684319166</v>
      </c>
      <c r="S97" s="313">
        <f t="shared" si="47"/>
        <v>3.9578012415677453</v>
      </c>
      <c r="T97" s="102"/>
      <c r="U97" s="102"/>
      <c r="V97" s="102"/>
      <c r="W97" s="143">
        <f xml:space="preserve"> SUM(W93:W96)</f>
        <v>0</v>
      </c>
      <c r="X97" s="143">
        <f xml:space="preserve"> SUM(X93:X96)</f>
        <v>0</v>
      </c>
      <c r="Y97" s="102"/>
      <c r="Z97" s="144"/>
      <c r="AA97" s="144"/>
      <c r="AB97" s="178"/>
      <c r="AC97" s="145"/>
      <c r="AD97" s="146"/>
      <c r="AE97" s="329">
        <f xml:space="preserve"> SUM(AE93:AE96)</f>
        <v>-6.1259809349378347E-5</v>
      </c>
      <c r="AF97" s="171"/>
    </row>
    <row r="98" spans="1:32" s="117" customFormat="1" ht="12" customHeight="1" x14ac:dyDescent="0.2">
      <c r="A98" s="120"/>
      <c r="B98" s="120"/>
      <c r="C98" s="120"/>
      <c r="D98" s="120"/>
      <c r="E98" s="120"/>
      <c r="F98" s="121"/>
      <c r="G98" s="121"/>
      <c r="H98" s="122"/>
      <c r="I98" s="123"/>
      <c r="J98" s="124"/>
      <c r="K98" s="120"/>
      <c r="L98" s="120"/>
      <c r="M98" s="288"/>
      <c r="N98" s="126"/>
      <c r="O98" s="301"/>
      <c r="P98" s="128"/>
      <c r="Q98" s="312"/>
      <c r="R98" s="129"/>
      <c r="S98" s="312"/>
      <c r="T98" s="120"/>
      <c r="U98" s="120"/>
      <c r="V98" s="120"/>
      <c r="W98" s="127"/>
      <c r="X98" s="127"/>
      <c r="Y98" s="120"/>
      <c r="Z98" s="130"/>
      <c r="AA98" s="130"/>
      <c r="AB98" s="131"/>
      <c r="AC98" s="132"/>
      <c r="AD98" s="133"/>
      <c r="AE98" s="328"/>
      <c r="AF98" s="135"/>
    </row>
    <row r="99" spans="1:32" s="117" customFormat="1" ht="12" customHeight="1" x14ac:dyDescent="0.2">
      <c r="A99" s="120"/>
      <c r="B99" s="120">
        <v>24498</v>
      </c>
      <c r="C99" s="120" t="s">
        <v>147</v>
      </c>
      <c r="D99" s="120" t="str">
        <f>_xll.BDP(C99,$D$3)</f>
        <v>NOK</v>
      </c>
      <c r="E99" s="120" t="s">
        <v>337</v>
      </c>
      <c r="F99" s="121">
        <f>_xll.BDP(C99,$F$3)</f>
        <v>297</v>
      </c>
      <c r="G99" s="121">
        <f>_xll.BDP(C99,$G$3)</f>
        <v>297.60000000000002</v>
      </c>
      <c r="H99" s="122">
        <f>IF(OR(OR(G99="#N/A N/A",G99="#N/A Real Time"),OR(F99="#N/A N/A",F99="#N/A Real Time")),0,  G99 - F99)</f>
        <v>0.60000000000002274</v>
      </c>
      <c r="I99" s="123">
        <f>IF(OR(F99=0,F99="#N/A N/A"),0,H99 / F99*100)</f>
        <v>0.2020202020202097</v>
      </c>
      <c r="J99" s="124">
        <v>535920</v>
      </c>
      <c r="K99" s="120" t="str">
        <f>CONCATENATE(D237,D99, " Curncy")</f>
        <v>EURNOK Curncy</v>
      </c>
      <c r="L99" s="120">
        <f>IF(D99 = D237,1,_xll.BDP(K99,$L$3))</f>
        <v>1</v>
      </c>
      <c r="M99" s="288">
        <f>IF(D99 = D237,1,_xll.BDP(K99,$M$3)*L99)</f>
        <v>9.7024000000000008</v>
      </c>
      <c r="N99" s="126">
        <f>H99*J99*T99/M99</f>
        <v>33141.490765172755</v>
      </c>
      <c r="O99" s="301">
        <f>N99 / Y237</f>
        <v>1.3927275381717141E-4</v>
      </c>
      <c r="P99" s="128">
        <f>IF(J99=0,0,G99*J99*T99/M99)</f>
        <v>16438179.419525065</v>
      </c>
      <c r="Q99" s="312">
        <f>P99 / Y237*100</f>
        <v>6.9079285893314397</v>
      </c>
      <c r="R99" s="129">
        <f>IF(Q99&lt;0,Q99,0)</f>
        <v>0</v>
      </c>
      <c r="S99" s="312">
        <f>IF(Q99&gt;0,Q99,0)</f>
        <v>6.9079285893314397</v>
      </c>
      <c r="T99" s="120">
        <f>IF(EXACT(D99,UPPER(D99)),1,0.01)/V99</f>
        <v>1</v>
      </c>
      <c r="U99" s="120">
        <v>0</v>
      </c>
      <c r="V99" s="120">
        <v>1</v>
      </c>
      <c r="W99" s="127">
        <f>IF(AND(Q99&lt;0,O99&gt;0),O99,0)</f>
        <v>0</v>
      </c>
      <c r="X99" s="127">
        <f>IF(AND(Q99&gt;0,O99&gt;0),O99,0)</f>
        <v>1.3927275381717141E-4</v>
      </c>
      <c r="Y99" s="120"/>
      <c r="Z99" s="130">
        <f>_xll.BDH(C99,$Z$3,$D$1,$D$1)</f>
        <v>283.2</v>
      </c>
      <c r="AA99" s="130">
        <f>IF(OR(OR(F99="#N/A N/A",F99="#N/A Real Time"),OR(Z99="#N/A N/A",Z99="#N/A Real Time")),0,  F99 - Z99)</f>
        <v>13.800000000000011</v>
      </c>
      <c r="AB99" s="177">
        <f>IF(OR(Z99=0,Z99="#N/A N/A"),0,AA99 / Z99*100)</f>
        <v>4.8728813559322077</v>
      </c>
      <c r="AC99" s="132">
        <v>535920</v>
      </c>
      <c r="AD99" s="133">
        <f>IF(D99 = D237,1,_xll.BDP(K99,$AD$3)*L99)</f>
        <v>9.7301000000000002</v>
      </c>
      <c r="AE99" s="328">
        <f>AA99*AC99*T99/AD99 / AF237</f>
        <v>3.2123105258764595E-3</v>
      </c>
      <c r="AF99" s="135"/>
    </row>
    <row r="100" spans="1:32" s="117" customFormat="1" ht="12" customHeight="1" x14ac:dyDescent="0.2">
      <c r="A100" s="120"/>
      <c r="B100" s="120">
        <v>26358</v>
      </c>
      <c r="C100" s="120" t="s">
        <v>146</v>
      </c>
      <c r="D100" s="120" t="str">
        <f>_xll.BDP(C100,$D$3)</f>
        <v>NOK</v>
      </c>
      <c r="E100" s="120" t="s">
        <v>332</v>
      </c>
      <c r="F100" s="121">
        <f>_xll.BDP(C100,$F$3)</f>
        <v>34.799999999999997</v>
      </c>
      <c r="G100" s="121">
        <f>_xll.BDP(C100,$G$3)</f>
        <v>34.6</v>
      </c>
      <c r="H100" s="122">
        <f>IF(OR(OR(G100="#N/A N/A",G100="#N/A Real Time"),OR(F100="#N/A N/A",F100="#N/A Real Time")),0,  G100 - F100)</f>
        <v>-0.19999999999999574</v>
      </c>
      <c r="I100" s="123">
        <f>IF(OR(F100=0,F100="#N/A N/A"),0,H100 / F100*100)</f>
        <v>-0.57471264367814867</v>
      </c>
      <c r="J100" s="124">
        <v>315020</v>
      </c>
      <c r="K100" s="120" t="str">
        <f>CONCATENATE(D237,D100, " Curncy")</f>
        <v>EURNOK Curncy</v>
      </c>
      <c r="L100" s="120">
        <f>IF(D100 = D237,1,_xll.BDP(K100,$L$3))</f>
        <v>1</v>
      </c>
      <c r="M100" s="288">
        <f>IF(D100 = D237,1,_xll.BDP(K100,$M$3)*L100)</f>
        <v>9.7024000000000008</v>
      </c>
      <c r="N100" s="126">
        <f>H100*J100*T100/M100</f>
        <v>-6493.6510554088318</v>
      </c>
      <c r="O100" s="301">
        <f>N100 / Y237</f>
        <v>-2.7288714054014739E-5</v>
      </c>
      <c r="P100" s="128">
        <f>IF(J100=0,0,G100*J100*T100/M100)</f>
        <v>1123401.6325857518</v>
      </c>
      <c r="Q100" s="312">
        <f>P100 / Y237*100</f>
        <v>0.47209475313446503</v>
      </c>
      <c r="R100" s="129">
        <f>IF(Q100&lt;0,Q100,0)</f>
        <v>0</v>
      </c>
      <c r="S100" s="312">
        <f>IF(Q100&gt;0,Q100,0)</f>
        <v>0.47209475313446503</v>
      </c>
      <c r="T100" s="120">
        <f>IF(EXACT(D100,UPPER(D100)),1,0.01)/V100</f>
        <v>1</v>
      </c>
      <c r="U100" s="120">
        <v>0</v>
      </c>
      <c r="V100" s="120">
        <v>1</v>
      </c>
      <c r="W100" s="127">
        <f>IF(AND(Q100&lt;0,O100&gt;0),O100,0)</f>
        <v>0</v>
      </c>
      <c r="X100" s="127">
        <f>IF(AND(Q100&gt;0,O100&gt;0),O100,0)</f>
        <v>0</v>
      </c>
      <c r="Y100" s="120"/>
      <c r="Z100" s="130">
        <f>_xll.BDH(C100,$Z$3,$D$1,$D$1)</f>
        <v>37.4</v>
      </c>
      <c r="AA100" s="130">
        <f>IF(OR(OR(F100="#N/A N/A",F100="#N/A Real Time"),OR(Z100="#N/A N/A",Z100="#N/A Real Time")),0,  F100 - Z100)</f>
        <v>-2.6000000000000014</v>
      </c>
      <c r="AB100" s="177">
        <f>IF(OR(Z100=0,Z100="#N/A N/A"),0,AA100 / Z100*100)</f>
        <v>-6.9518716577540145</v>
      </c>
      <c r="AC100" s="132">
        <v>315020</v>
      </c>
      <c r="AD100" s="133">
        <f>IF(D100 = D237,1,_xll.BDP(K100,$AD$3)*L100)</f>
        <v>9.7301000000000002</v>
      </c>
      <c r="AE100" s="328">
        <f>AA100*AC100*T100/AD100 / AF237</f>
        <v>-3.5575412521555305E-4</v>
      </c>
      <c r="AF100" s="135"/>
    </row>
    <row r="101" spans="1:32" s="117" customFormat="1" ht="12" customHeight="1" x14ac:dyDescent="0.2">
      <c r="A101" s="212"/>
      <c r="B101" s="212">
        <v>28128</v>
      </c>
      <c r="C101" s="212" t="s">
        <v>1524</v>
      </c>
      <c r="D101" s="212" t="str">
        <f>_xll.BDP(C101,$D$3)</f>
        <v>NOK</v>
      </c>
      <c r="E101" s="212" t="s">
        <v>1525</v>
      </c>
      <c r="F101" s="214">
        <f>_xll.BDP(C101,$F$3)</f>
        <v>3.3849999999999998</v>
      </c>
      <c r="G101" s="214">
        <f>_xll.BDP(C101,$G$3)</f>
        <v>3.355</v>
      </c>
      <c r="H101" s="215">
        <f>IF(OR(OR(G101="#N/A N/A",G101="#N/A Real Time"),OR(F101="#N/A N/A",F101="#N/A Real Time")),0,  G101 - F101)</f>
        <v>-2.9999999999999805E-2</v>
      </c>
      <c r="I101" s="216">
        <f>IF(OR(F101=0,F101="#N/A N/A"),0,H101 / F101*100)</f>
        <v>-0.88626292466764578</v>
      </c>
      <c r="J101" s="217">
        <v>306792</v>
      </c>
      <c r="K101" s="212" t="str">
        <f>CONCATENATE(D237,D101, " Curncy")</f>
        <v>EURNOK Curncy</v>
      </c>
      <c r="L101" s="212">
        <f>IF(D101 = D237,1,_xll.BDP(K101,$L$3))</f>
        <v>1</v>
      </c>
      <c r="M101" s="291">
        <f>IF(D101 = D237,1,_xll.BDP(K101,$M$3)*L101)</f>
        <v>9.7024000000000008</v>
      </c>
      <c r="N101" s="218">
        <f>H101*J101*T101/M101</f>
        <v>-948.60653034300162</v>
      </c>
      <c r="O101" s="304">
        <f>N101 / Y237</f>
        <v>-3.9863941156399973E-6</v>
      </c>
      <c r="P101" s="220">
        <f>IF(J101=0,0,G101*J101*T101/M101)</f>
        <v>106085.83031002637</v>
      </c>
      <c r="Q101" s="314">
        <f>P101 / Y237*100</f>
        <v>4.4581174193240931E-2</v>
      </c>
      <c r="R101" s="221">
        <f>IF(Q101&lt;0,Q101,0)</f>
        <v>0</v>
      </c>
      <c r="S101" s="314">
        <f>IF(Q101&gt;0,Q101,0)</f>
        <v>4.4581174193240931E-2</v>
      </c>
      <c r="T101" s="212">
        <f>IF(EXACT(D101,UPPER(D101)),1,0.01)/V101</f>
        <v>1</v>
      </c>
      <c r="U101" s="212">
        <v>0</v>
      </c>
      <c r="V101" s="212">
        <v>1</v>
      </c>
      <c r="W101" s="219">
        <f>IF(AND(Q101&lt;0,O101&gt;0),O101,0)</f>
        <v>0</v>
      </c>
      <c r="X101" s="219">
        <f>IF(AND(Q101&gt;0,O101&gt;0),O101,0)</f>
        <v>0</v>
      </c>
      <c r="Y101" s="212"/>
      <c r="Z101" s="223">
        <f>_xll.BDH(C101,$Z$3,$D$1,$D$1)</f>
        <v>3.4249999999999998</v>
      </c>
      <c r="AA101" s="223">
        <f>IF(OR(OR(F101="#N/A N/A",F101="#N/A Real Time"),OR(Z101="#N/A N/A",Z101="#N/A Real Time")),0,  F101 - Z101)</f>
        <v>-4.0000000000000036E-2</v>
      </c>
      <c r="AB101" s="224">
        <f>IF(OR(Z101=0,Z101="#N/A N/A"),0,AA101 / Z101*100)</f>
        <v>-1.1678832116788334</v>
      </c>
      <c r="AC101" s="225">
        <v>306792</v>
      </c>
      <c r="AD101" s="226">
        <f>IF(D101 = D237,1,_xll.BDP(K101,$AD$3)*L101)</f>
        <v>9.7301000000000002</v>
      </c>
      <c r="AE101" s="330">
        <f>AA101*AC101*T101/AD101 / AF237</f>
        <v>-5.3301875623589215E-6</v>
      </c>
      <c r="AF101" s="244"/>
    </row>
    <row r="102" spans="1:32" s="117" customFormat="1" ht="12" customHeight="1" x14ac:dyDescent="0.2">
      <c r="A102" s="212"/>
      <c r="B102" s="212">
        <v>1464</v>
      </c>
      <c r="C102" s="212" t="s">
        <v>144</v>
      </c>
      <c r="D102" s="212" t="str">
        <f>_xll.BDP(C102,$D$3)</f>
        <v>NOK</v>
      </c>
      <c r="E102" s="212" t="s">
        <v>316</v>
      </c>
      <c r="F102" s="214">
        <f>_xll.BDP(C102,$F$3)</f>
        <v>181.15</v>
      </c>
      <c r="G102" s="214">
        <f>_xll.BDP(C102,$G$3)</f>
        <v>181.05</v>
      </c>
      <c r="H102" s="215">
        <f>IF(OR(OR(G102="#N/A N/A",G102="#N/A Real Time"),OR(F102="#N/A N/A",F102="#N/A Real Time")),0,  G102 - F102)</f>
        <v>-9.9999999999994316E-2</v>
      </c>
      <c r="I102" s="216">
        <f>IF(OR(F102=0,F102="#N/A N/A"),0,H102 / F102*100)</f>
        <v>-5.5202870549265419E-2</v>
      </c>
      <c r="J102" s="217">
        <v>-68000</v>
      </c>
      <c r="K102" s="212" t="str">
        <f>CONCATENATE(D237,D102, " Curncy")</f>
        <v>EURNOK Curncy</v>
      </c>
      <c r="L102" s="212">
        <f>IF(D102 = D237,1,_xll.BDP(K102,$L$3))</f>
        <v>1</v>
      </c>
      <c r="M102" s="291">
        <f>IF(D102 = D237,1,_xll.BDP(K102,$M$3)*L102)</f>
        <v>9.7024000000000008</v>
      </c>
      <c r="N102" s="218">
        <f>H102*J102*T102/M102</f>
        <v>700.85751978887834</v>
      </c>
      <c r="O102" s="304">
        <f>N102 / Y237</f>
        <v>2.945261500337973E-6</v>
      </c>
      <c r="P102" s="220">
        <f>IF(J102=0,0,G102*J102*T102/M102)</f>
        <v>-1268902.5395778364</v>
      </c>
      <c r="Q102" s="314">
        <f>P102 / Y237*100</f>
        <v>-0.53323959463622028</v>
      </c>
      <c r="R102" s="221">
        <f>IF(Q102&lt;0,Q102,0)</f>
        <v>-0.53323959463622028</v>
      </c>
      <c r="S102" s="314">
        <f>IF(Q102&gt;0,Q102,0)</f>
        <v>0</v>
      </c>
      <c r="T102" s="212">
        <f>IF(EXACT(D102,UPPER(D102)),1,0.01)/V102</f>
        <v>1</v>
      </c>
      <c r="U102" s="212">
        <v>0</v>
      </c>
      <c r="V102" s="212">
        <v>1</v>
      </c>
      <c r="W102" s="219">
        <f>IF(AND(Q102&lt;0,O102&gt;0),O102,0)</f>
        <v>2.945261500337973E-6</v>
      </c>
      <c r="X102" s="219">
        <f>IF(AND(Q102&gt;0,O102&gt;0),O102,0)</f>
        <v>0</v>
      </c>
      <c r="Y102" s="212"/>
      <c r="Z102" s="223">
        <f>_xll.BDH(C102,$Z$3,$D$1,$D$1)</f>
        <v>177.4</v>
      </c>
      <c r="AA102" s="223">
        <f>IF(OR(OR(F102="#N/A N/A",F102="#N/A Real Time"),OR(Z102="#N/A N/A",Z102="#N/A Real Time")),0,  F102 - Z102)</f>
        <v>3.75</v>
      </c>
      <c r="AB102" s="224">
        <f>IF(OR(Z102=0,Z102="#N/A N/A"),0,AA102 / Z102*100)</f>
        <v>2.1138669673055244</v>
      </c>
      <c r="AC102" s="225">
        <v>-68000</v>
      </c>
      <c r="AD102" s="226">
        <f>IF(D102 = D237,1,_xll.BDP(K102,$AD$3)*L102)</f>
        <v>9.7301000000000002</v>
      </c>
      <c r="AE102" s="330">
        <f>AA102*AC102*T102/AD102 / AF237</f>
        <v>-1.1075890411105275E-4</v>
      </c>
      <c r="AF102" s="244"/>
    </row>
    <row r="103" spans="1:32" s="117" customFormat="1" ht="12" customHeight="1" x14ac:dyDescent="0.2">
      <c r="A103" s="120"/>
      <c r="B103" s="120">
        <v>26989</v>
      </c>
      <c r="C103" s="120" t="s">
        <v>143</v>
      </c>
      <c r="D103" s="120" t="str">
        <f>_xll.BDP(C103,$D$3)</f>
        <v>NOK</v>
      </c>
      <c r="E103" s="120" t="s">
        <v>311</v>
      </c>
      <c r="F103" s="121">
        <f>_xll.BDP(C103,$F$3)</f>
        <v>73.400000000000006</v>
      </c>
      <c r="G103" s="121">
        <f>_xll.BDP(C103,$G$3)</f>
        <v>74.400000000000006</v>
      </c>
      <c r="H103" s="122">
        <f>IF(OR(OR(G103="#N/A N/A",G103="#N/A Real Time"),OR(F103="#N/A N/A",F103="#N/A Real Time")),0,  G103 - F103)</f>
        <v>1</v>
      </c>
      <c r="I103" s="123">
        <f>IF(OR(F103=0,F103="#N/A N/A"),0,H103 / F103*100)</f>
        <v>1.3623978201634876</v>
      </c>
      <c r="J103" s="124">
        <v>368442</v>
      </c>
      <c r="K103" s="120" t="str">
        <f>CONCATENATE(D237,D103, " Curncy")</f>
        <v>EURNOK Curncy</v>
      </c>
      <c r="L103" s="120">
        <f>IF(D103 = D237,1,_xll.BDP(K103,$L$3))</f>
        <v>1</v>
      </c>
      <c r="M103" s="288">
        <f>IF(D103 = D237,1,_xll.BDP(K103,$M$3)*L103)</f>
        <v>9.7024000000000008</v>
      </c>
      <c r="N103" s="126">
        <f>H103*J103*T103/M103</f>
        <v>37974.31563324538</v>
      </c>
      <c r="O103" s="301">
        <f>N103 / Y237</f>
        <v>1.5958206436876251E-4</v>
      </c>
      <c r="P103" s="128">
        <f>IF(J103=0,0,G103*J103*T103/M103)</f>
        <v>2825289.0831134561</v>
      </c>
      <c r="Q103" s="312">
        <f>P103 / Y237*100</f>
        <v>1.1872905589035931</v>
      </c>
      <c r="R103" s="129">
        <f>IF(Q103&lt;0,Q103,0)</f>
        <v>0</v>
      </c>
      <c r="S103" s="312">
        <f>IF(Q103&gt;0,Q103,0)</f>
        <v>1.1872905589035931</v>
      </c>
      <c r="T103" s="120">
        <f>IF(EXACT(D103,UPPER(D103)),1,0.01)/V103</f>
        <v>1</v>
      </c>
      <c r="U103" s="120">
        <v>0</v>
      </c>
      <c r="V103" s="120">
        <v>1</v>
      </c>
      <c r="W103" s="127">
        <f>IF(AND(Q103&lt;0,O103&gt;0),O103,0)</f>
        <v>0</v>
      </c>
      <c r="X103" s="127">
        <f>IF(AND(Q103&gt;0,O103&gt;0),O103,0)</f>
        <v>1.5958206436876251E-4</v>
      </c>
      <c r="Y103" s="120"/>
      <c r="Z103" s="130">
        <f>_xll.BDH(C103,$Z$3,$D$1,$D$1)</f>
        <v>70.8</v>
      </c>
      <c r="AA103" s="130">
        <f>IF(OR(OR(F103="#N/A N/A",F103="#N/A Real Time"),OR(Z103="#N/A N/A",Z103="#N/A Real Time")),0,  F103 - Z103)</f>
        <v>2.6000000000000085</v>
      </c>
      <c r="AB103" s="177">
        <f>IF(OR(Z103=0,Z103="#N/A N/A"),0,AA103 / Z103*100)</f>
        <v>3.6723163841808031</v>
      </c>
      <c r="AC103" s="132">
        <v>368442</v>
      </c>
      <c r="AD103" s="133">
        <f>IF(D103 = D237,1,_xll.BDP(K103,$AD$3)*L103)</f>
        <v>9.7301000000000002</v>
      </c>
      <c r="AE103" s="328">
        <f>AA103*AC103*T103/AD103 / AF237</f>
        <v>4.1608393563160803E-4</v>
      </c>
      <c r="AF103" s="135"/>
    </row>
    <row r="104" spans="1:32" s="117" customFormat="1" ht="12" customHeight="1" x14ac:dyDescent="0.2">
      <c r="A104" s="212"/>
      <c r="B104" s="212">
        <v>6477</v>
      </c>
      <c r="C104" s="212" t="s">
        <v>771</v>
      </c>
      <c r="D104" s="212" t="str">
        <f>_xll.BDP(C104,$D$3)</f>
        <v>NOK</v>
      </c>
      <c r="E104" s="212" t="s">
        <v>801</v>
      </c>
      <c r="F104" s="214">
        <f>_xll.BDP(C104,$F$3)</f>
        <v>114.05</v>
      </c>
      <c r="G104" s="214">
        <f>_xll.BDP(C104,$G$3)</f>
        <v>114.15</v>
      </c>
      <c r="H104" s="215">
        <f>IF(OR(OR(G104="#N/A N/A",G104="#N/A Real Time"),OR(F104="#N/A N/A",F104="#N/A Real Time")),0,  G104 - F104)</f>
        <v>0.10000000000000853</v>
      </c>
      <c r="I104" s="216">
        <f>IF(OR(F104=0,F104="#N/A N/A"),0,H104 / F104*100)</f>
        <v>8.7680841736088144E-2</v>
      </c>
      <c r="J104" s="217">
        <v>98000</v>
      </c>
      <c r="K104" s="212" t="str">
        <f>CONCATENATE(D237,D104, " Curncy")</f>
        <v>EURNOK Curncy</v>
      </c>
      <c r="L104" s="212">
        <f>IF(D104 = D237,1,_xll.BDP(K104,$L$3))</f>
        <v>1</v>
      </c>
      <c r="M104" s="291">
        <f>IF(D104 = D237,1,_xll.BDP(K104,$M$3)*L104)</f>
        <v>9.7024000000000008</v>
      </c>
      <c r="N104" s="218">
        <f>H104*J104*T104/M104</f>
        <v>1010.0593667547034</v>
      </c>
      <c r="O104" s="304">
        <f>N104 / Y237</f>
        <v>4.2446415740170934E-6</v>
      </c>
      <c r="P104" s="220">
        <f>IF(J104=0,0,G104*J104*T104/M104)</f>
        <v>1152982.7671503958</v>
      </c>
      <c r="Q104" s="314">
        <f>P104 / Y237*100</f>
        <v>0.48452583567400992</v>
      </c>
      <c r="R104" s="221">
        <f>IF(Q104&lt;0,Q104,0)</f>
        <v>0</v>
      </c>
      <c r="S104" s="314">
        <f>IF(Q104&gt;0,Q104,0)</f>
        <v>0.48452583567400992</v>
      </c>
      <c r="T104" s="212">
        <f>IF(EXACT(D104,UPPER(D104)),1,0.01)/V104</f>
        <v>1</v>
      </c>
      <c r="U104" s="212">
        <v>0</v>
      </c>
      <c r="V104" s="212">
        <v>1</v>
      </c>
      <c r="W104" s="219">
        <f>IF(AND(Q104&lt;0,O104&gt;0),O104,0)</f>
        <v>0</v>
      </c>
      <c r="X104" s="219">
        <f>IF(AND(Q104&gt;0,O104&gt;0),O104,0)</f>
        <v>4.2446415740170934E-6</v>
      </c>
      <c r="Y104" s="212"/>
      <c r="Z104" s="223">
        <f>_xll.BDH(C104,$Z$3,$D$1,$D$1)</f>
        <v>112.55</v>
      </c>
      <c r="AA104" s="223">
        <f>IF(OR(OR(F104="#N/A N/A",F104="#N/A Real Time"),OR(Z104="#N/A N/A",Z104="#N/A Real Time")),0,  F104 - Z104)</f>
        <v>1.5</v>
      </c>
      <c r="AB104" s="224">
        <f>IF(OR(Z104=0,Z104="#N/A N/A"),0,AA104 / Z104*100)</f>
        <v>1.332741003998223</v>
      </c>
      <c r="AC104" s="225">
        <v>98000</v>
      </c>
      <c r="AD104" s="226">
        <f>IF(D104 = D237,1,_xll.BDP(K104,$AD$3)*L104)</f>
        <v>9.7301000000000002</v>
      </c>
      <c r="AE104" s="330">
        <f>AA104*AC104*T104/AD104 / AF237</f>
        <v>6.3849250605195116E-5</v>
      </c>
      <c r="AF104" s="244"/>
    </row>
    <row r="105" spans="1:32" s="117" customFormat="1" ht="12" customHeight="1" x14ac:dyDescent="0.2">
      <c r="A105" s="229" t="s">
        <v>1461</v>
      </c>
      <c r="B105" s="229"/>
      <c r="C105" s="229"/>
      <c r="D105" s="229"/>
      <c r="E105" s="229" t="s">
        <v>140</v>
      </c>
      <c r="F105" s="230"/>
      <c r="G105" s="230"/>
      <c r="H105" s="231"/>
      <c r="I105" s="232"/>
      <c r="J105" s="233"/>
      <c r="K105" s="229"/>
      <c r="L105" s="229"/>
      <c r="M105" s="292"/>
      <c r="N105" s="234">
        <f xml:space="preserve"> SUM(N98:N104)</f>
        <v>65384.465699209883</v>
      </c>
      <c r="O105" s="305">
        <f xml:space="preserve"> SUM(O98:O104)</f>
        <v>2.7476961309063426E-4</v>
      </c>
      <c r="P105" s="236">
        <f xml:space="preserve"> SUM(P98:P104)</f>
        <v>20377036.19310686</v>
      </c>
      <c r="Q105" s="315">
        <f xml:space="preserve"> SUM(Q98:Q104)</f>
        <v>8.5631813166005291</v>
      </c>
      <c r="R105" s="237">
        <f xml:space="preserve"> SUM(R98:R104)</f>
        <v>-0.53323959463622028</v>
      </c>
      <c r="S105" s="315">
        <f xml:space="preserve"> SUM(S98:S104)</f>
        <v>9.0964209112367485</v>
      </c>
      <c r="T105" s="229"/>
      <c r="U105" s="229"/>
      <c r="V105" s="229"/>
      <c r="W105" s="238">
        <f xml:space="preserve"> SUM(W98:W104)</f>
        <v>2.945261500337973E-6</v>
      </c>
      <c r="X105" s="238">
        <f xml:space="preserve"> SUM(X98:X104)</f>
        <v>3.0309945975995101E-4</v>
      </c>
      <c r="Y105" s="229"/>
      <c r="Z105" s="239"/>
      <c r="AA105" s="239"/>
      <c r="AB105" s="240"/>
      <c r="AC105" s="241"/>
      <c r="AD105" s="242"/>
      <c r="AE105" s="331">
        <f xml:space="preserve"> SUM(AE98:AE104)</f>
        <v>3.2204004952242978E-3</v>
      </c>
      <c r="AF105" s="247"/>
    </row>
    <row r="106" spans="1:32" s="117" customFormat="1" ht="12" customHeight="1" x14ac:dyDescent="0.2">
      <c r="A106" s="120"/>
      <c r="B106" s="120"/>
      <c r="C106" s="120"/>
      <c r="D106" s="120"/>
      <c r="E106" s="120"/>
      <c r="F106" s="121"/>
      <c r="G106" s="121"/>
      <c r="H106" s="122"/>
      <c r="I106" s="123"/>
      <c r="J106" s="124"/>
      <c r="K106" s="120"/>
      <c r="L106" s="120"/>
      <c r="M106" s="288"/>
      <c r="N106" s="126"/>
      <c r="O106" s="301"/>
      <c r="P106" s="128"/>
      <c r="Q106" s="312"/>
      <c r="R106" s="129"/>
      <c r="S106" s="312"/>
      <c r="T106" s="120"/>
      <c r="U106" s="120"/>
      <c r="V106" s="120"/>
      <c r="W106" s="127"/>
      <c r="X106" s="127"/>
      <c r="Y106" s="120"/>
      <c r="Z106" s="130"/>
      <c r="AA106" s="130"/>
      <c r="AB106" s="131"/>
      <c r="AC106" s="132"/>
      <c r="AD106" s="133"/>
      <c r="AE106" s="328"/>
      <c r="AF106" s="135"/>
    </row>
    <row r="107" spans="1:32" s="117" customFormat="1" ht="12" customHeight="1" x14ac:dyDescent="0.2">
      <c r="A107" s="120"/>
      <c r="B107" s="120">
        <v>924</v>
      </c>
      <c r="C107" s="120" t="s">
        <v>456</v>
      </c>
      <c r="D107" s="120" t="str">
        <f>_xll.BDP(C107,$D$3)</f>
        <v>ZAr</v>
      </c>
      <c r="E107" s="120" t="s">
        <v>457</v>
      </c>
      <c r="F107" s="121">
        <f>_xll.BDP(C107,$F$3)</f>
        <v>11790</v>
      </c>
      <c r="G107" s="121">
        <f>_xll.BDP(C107,$G$3)</f>
        <v>11831</v>
      </c>
      <c r="H107" s="122">
        <f>IF(OR(OR(G107="#N/A N/A",G107="#N/A Real Time"),OR(F107="#N/A N/A",F107="#N/A Real Time")),0,  G107 - F107)</f>
        <v>41</v>
      </c>
      <c r="I107" s="123">
        <f>IF(OR(F107=0,F107="#N/A N/A"),0,H107 / F107*100)</f>
        <v>0.34775233248515691</v>
      </c>
      <c r="J107" s="124">
        <v>107824</v>
      </c>
      <c r="K107" s="120" t="str">
        <f>CONCATENATE(D237,D107, " Curncy")</f>
        <v>EURZAr Curncy</v>
      </c>
      <c r="L107" s="120">
        <f>IF(D107 = D237,1,_xll.BDP(K107,$L$3))</f>
        <v>1</v>
      </c>
      <c r="M107" s="288">
        <f>IF(D107 = D237,1,_xll.BDP(K107,$M$3)*L107)</f>
        <v>17.2256</v>
      </c>
      <c r="N107" s="126">
        <f>H107*J107*T107/M107</f>
        <v>2566.4034924763146</v>
      </c>
      <c r="O107" s="301">
        <f>N107 / Y237</f>
        <v>1.0784972961409254E-5</v>
      </c>
      <c r="P107" s="128">
        <f>IF(J107=0,0,G107*J107*T107/M107)</f>
        <v>740563.89559725055</v>
      </c>
      <c r="Q107" s="312">
        <f>P107 / Y237*100</f>
        <v>0.31121223196690945</v>
      </c>
      <c r="R107" s="129">
        <f>IF(Q107&lt;0,Q107,0)</f>
        <v>0</v>
      </c>
      <c r="S107" s="312">
        <f>IF(Q107&gt;0,Q107,0)</f>
        <v>0.31121223196690945</v>
      </c>
      <c r="T107" s="120">
        <f>IF(EXACT(D107,UPPER(D107)),1,0.01)/V107</f>
        <v>0.01</v>
      </c>
      <c r="U107" s="120">
        <v>0</v>
      </c>
      <c r="V107" s="120">
        <v>1</v>
      </c>
      <c r="W107" s="127">
        <f>IF(AND(Q107&lt;0,O107&gt;0),O107,0)</f>
        <v>0</v>
      </c>
      <c r="X107" s="127">
        <f>IF(AND(Q107&gt;0,O107&gt;0),O107,0)</f>
        <v>1.0784972961409254E-5</v>
      </c>
      <c r="Y107" s="120"/>
      <c r="Z107" s="130">
        <f>_xll.BDH(C107,$Z$3,$D$1,$D$1)</f>
        <v>11975</v>
      </c>
      <c r="AA107" s="130">
        <f>IF(OR(OR(F107="#N/A N/A",F107="#N/A Real Time"),OR(Z107="#N/A N/A",Z107="#N/A Real Time")),0,  F107 - Z107)</f>
        <v>-185</v>
      </c>
      <c r="AB107" s="177">
        <f>IF(OR(Z107=0,Z107="#N/A N/A"),0,AA107 / Z107*100)</f>
        <v>-1.544885177453027</v>
      </c>
      <c r="AC107" s="132">
        <v>107824</v>
      </c>
      <c r="AD107" s="133">
        <f>IF(D107 = D237,1,_xll.BDP(K107,$AD$3)*L107)</f>
        <v>17.040500000000002</v>
      </c>
      <c r="AE107" s="328">
        <f>AA107*AC107*T107/AD107 / AF237</f>
        <v>-4.9472129770263664E-5</v>
      </c>
      <c r="AF107" s="135"/>
    </row>
    <row r="108" spans="1:32" s="117" customFormat="1" ht="12" customHeight="1" x14ac:dyDescent="0.2">
      <c r="A108" s="120"/>
      <c r="B108" s="120">
        <v>23878</v>
      </c>
      <c r="C108" s="120" t="s">
        <v>138</v>
      </c>
      <c r="D108" s="120" t="str">
        <f>_xll.BDP(C108,$D$3)</f>
        <v>ZAr</v>
      </c>
      <c r="E108" s="120" t="s">
        <v>458</v>
      </c>
      <c r="F108" s="121">
        <f>_xll.BDP(C108,$F$3)</f>
        <v>26509</v>
      </c>
      <c r="G108" s="121">
        <f>_xll.BDP(C108,$G$3)</f>
        <v>27381</v>
      </c>
      <c r="H108" s="122">
        <f>IF(OR(OR(G108="#N/A N/A",G108="#N/A Real Time"),OR(F108="#N/A N/A",F108="#N/A Real Time")),0,  G108 - F108)</f>
        <v>872</v>
      </c>
      <c r="I108" s="123">
        <f>IF(OR(F108=0,F108="#N/A N/A"),0,H108 / F108*100)</f>
        <v>3.2894488664227244</v>
      </c>
      <c r="J108" s="124">
        <v>-110625</v>
      </c>
      <c r="K108" s="120" t="str">
        <f>CONCATENATE(D237,D108, " Curncy")</f>
        <v>EURZAr Curncy</v>
      </c>
      <c r="L108" s="120">
        <f>IF(D108 = D237,1,_xll.BDP(K108,$L$3))</f>
        <v>1</v>
      </c>
      <c r="M108" s="288">
        <f>IF(D108 = D237,1,_xll.BDP(K108,$M$3)*L108)</f>
        <v>17.2256</v>
      </c>
      <c r="N108" s="126">
        <f>H108*J108*T108/M108</f>
        <v>-56000.952071335683</v>
      </c>
      <c r="O108" s="301">
        <f>N108 / Y237</f>
        <v>-2.3533663185587524E-4</v>
      </c>
      <c r="P108" s="128">
        <f>IF(J108=0,0,G108*J108*T108/M108)</f>
        <v>-1758442.7392950028</v>
      </c>
      <c r="Q108" s="312">
        <f>P108 / Y237*100</f>
        <v>-0.73896242165661918</v>
      </c>
      <c r="R108" s="129">
        <f>IF(Q108&lt;0,Q108,0)</f>
        <v>-0.73896242165661918</v>
      </c>
      <c r="S108" s="312">
        <f>IF(Q108&gt;0,Q108,0)</f>
        <v>0</v>
      </c>
      <c r="T108" s="120">
        <f>IF(EXACT(D108,UPPER(D108)),1,0.01)/V108</f>
        <v>0.01</v>
      </c>
      <c r="U108" s="120">
        <v>0</v>
      </c>
      <c r="V108" s="120">
        <v>1</v>
      </c>
      <c r="W108" s="127">
        <f>IF(AND(Q108&lt;0,O108&gt;0),O108,0)</f>
        <v>0</v>
      </c>
      <c r="X108" s="127">
        <f>IF(AND(Q108&gt;0,O108&gt;0),O108,0)</f>
        <v>0</v>
      </c>
      <c r="Y108" s="120"/>
      <c r="Z108" s="130">
        <f>_xll.BDH(C108,$Z$3,$D$1,$D$1)</f>
        <v>29809</v>
      </c>
      <c r="AA108" s="130">
        <f>IF(OR(OR(F108="#N/A N/A",F108="#N/A Real Time"),OR(Z108="#N/A N/A",Z108="#N/A Real Time")),0,  F108 - Z108)</f>
        <v>-3300</v>
      </c>
      <c r="AB108" s="177">
        <f>IF(OR(Z108=0,Z108="#N/A N/A"),0,AA108 / Z108*100)</f>
        <v>-11.070482069173741</v>
      </c>
      <c r="AC108" s="132">
        <v>-110625</v>
      </c>
      <c r="AD108" s="133">
        <f>IF(D108 = D237,1,_xll.BDP(K108,$AD$3)*L108)</f>
        <v>17.040500000000002</v>
      </c>
      <c r="AE108" s="328">
        <f>AA108*AC108*T108/AD108 / AF237</f>
        <v>9.0540036086118707E-4</v>
      </c>
      <c r="AF108" s="135"/>
    </row>
    <row r="109" spans="1:32" s="117" customFormat="1" ht="12" customHeight="1" x14ac:dyDescent="0.2">
      <c r="A109" s="102" t="s">
        <v>1462</v>
      </c>
      <c r="B109" s="102"/>
      <c r="C109" s="102"/>
      <c r="D109" s="102"/>
      <c r="E109" s="102" t="s">
        <v>137</v>
      </c>
      <c r="F109" s="136"/>
      <c r="G109" s="136"/>
      <c r="H109" s="137"/>
      <c r="I109" s="138"/>
      <c r="J109" s="139"/>
      <c r="K109" s="102"/>
      <c r="L109" s="102"/>
      <c r="M109" s="289"/>
      <c r="N109" s="158">
        <f t="shared" ref="N109:S109" si="48" xml:space="preserve"> SUM(N106:N108)</f>
        <v>-53434.548578859365</v>
      </c>
      <c r="O109" s="302">
        <f t="shared" si="48"/>
        <v>-2.2455165889446598E-4</v>
      </c>
      <c r="P109" s="141">
        <f t="shared" si="48"/>
        <v>-1017878.8436977522</v>
      </c>
      <c r="Q109" s="313">
        <f t="shared" si="48"/>
        <v>-0.42775018968970974</v>
      </c>
      <c r="R109" s="142">
        <f t="shared" si="48"/>
        <v>-0.73896242165661918</v>
      </c>
      <c r="S109" s="313">
        <f t="shared" si="48"/>
        <v>0.31121223196690945</v>
      </c>
      <c r="T109" s="102"/>
      <c r="U109" s="102"/>
      <c r="V109" s="102"/>
      <c r="W109" s="143">
        <f xml:space="preserve"> SUM(W106:W108)</f>
        <v>0</v>
      </c>
      <c r="X109" s="143">
        <f xml:space="preserve"> SUM(X106:X108)</f>
        <v>1.0784972961409254E-5</v>
      </c>
      <c r="Y109" s="102"/>
      <c r="Z109" s="144"/>
      <c r="AA109" s="144"/>
      <c r="AB109" s="178"/>
      <c r="AC109" s="145"/>
      <c r="AD109" s="146"/>
      <c r="AE109" s="329">
        <f xml:space="preserve"> SUM(AE106:AE108)</f>
        <v>8.5592823109092336E-4</v>
      </c>
      <c r="AF109" s="171"/>
    </row>
    <row r="110" spans="1:32" s="117" customFormat="1" ht="12" customHeight="1" x14ac:dyDescent="0.2">
      <c r="A110" s="212"/>
      <c r="B110" s="212"/>
      <c r="C110" s="212"/>
      <c r="D110" s="212"/>
      <c r="E110" s="212"/>
      <c r="F110" s="214"/>
      <c r="G110" s="214"/>
      <c r="H110" s="215"/>
      <c r="I110" s="216"/>
      <c r="J110" s="217"/>
      <c r="K110" s="212"/>
      <c r="L110" s="212"/>
      <c r="M110" s="291"/>
      <c r="N110" s="218"/>
      <c r="O110" s="304"/>
      <c r="P110" s="220"/>
      <c r="Q110" s="314"/>
      <c r="R110" s="221"/>
      <c r="S110" s="314"/>
      <c r="T110" s="212"/>
      <c r="U110" s="212"/>
      <c r="V110" s="212"/>
      <c r="W110" s="219"/>
      <c r="X110" s="219"/>
      <c r="Y110" s="212"/>
      <c r="Z110" s="223"/>
      <c r="AA110" s="223"/>
      <c r="AB110" s="224"/>
      <c r="AC110" s="225"/>
      <c r="AD110" s="226"/>
      <c r="AE110" s="330"/>
      <c r="AF110" s="244"/>
    </row>
    <row r="111" spans="1:32" s="117" customFormat="1" ht="12" customHeight="1" x14ac:dyDescent="0.2">
      <c r="A111" s="212"/>
      <c r="B111" s="212">
        <v>4284</v>
      </c>
      <c r="C111" s="212" t="s">
        <v>653</v>
      </c>
      <c r="D111" s="212" t="str">
        <f>_xll.BDP(C111,$D$3)</f>
        <v>EUR</v>
      </c>
      <c r="E111" s="212" t="s">
        <v>672</v>
      </c>
      <c r="F111" s="214">
        <f>_xll.BDP(C111,$F$3)</f>
        <v>1.3220000000000001</v>
      </c>
      <c r="G111" s="214">
        <f>_xll.BDP(C111,$G$3)</f>
        <v>1.3134999999999999</v>
      </c>
      <c r="H111" s="215">
        <f>IF(OR(OR(G111="#N/A N/A",G111="#N/A Real Time"),OR(F111="#N/A N/A",F111="#N/A Real Time")),0,  G111 - F111)</f>
        <v>-8.5000000000001741E-3</v>
      </c>
      <c r="I111" s="216">
        <f>IF(OR(F111=0,F111="#N/A N/A"),0,H111 / F111*100)</f>
        <v>-0.64296520423601922</v>
      </c>
      <c r="J111" s="217">
        <v>-1387000</v>
      </c>
      <c r="K111" s="212" t="str">
        <f>CONCATENATE(D237,D111, " Curncy")</f>
        <v>EUREUR Curncy</v>
      </c>
      <c r="L111" s="212">
        <f>IF(D111 = D237,1,_xll.BDP(K111,$L$3))</f>
        <v>1</v>
      </c>
      <c r="M111" s="291">
        <f>IF(D111 = D237,1,_xll.BDP(K111,$M$3)*L111)</f>
        <v>1</v>
      </c>
      <c r="N111" s="218">
        <f>H111*J111*T111/M111</f>
        <v>11789.500000000242</v>
      </c>
      <c r="O111" s="304">
        <f>N111 / Y237</f>
        <v>4.9543822357353062E-5</v>
      </c>
      <c r="P111" s="220">
        <f>IF(J111=0,0,G111*J111*T111/M111)</f>
        <v>-1821824.4999999998</v>
      </c>
      <c r="Q111" s="314">
        <f>P111 / Y237*100</f>
        <v>-0.76559777254566941</v>
      </c>
      <c r="R111" s="221">
        <f>IF(Q111&lt;0,Q111,0)</f>
        <v>-0.76559777254566941</v>
      </c>
      <c r="S111" s="314">
        <f>IF(Q111&gt;0,Q111,0)</f>
        <v>0</v>
      </c>
      <c r="T111" s="212">
        <f>IF(EXACT(D111,UPPER(D111)),1,0.01)/V111</f>
        <v>1</v>
      </c>
      <c r="U111" s="212">
        <v>0</v>
      </c>
      <c r="V111" s="212">
        <v>1</v>
      </c>
      <c r="W111" s="219">
        <f>IF(AND(Q111&lt;0,O111&gt;0),O111,0)</f>
        <v>4.9543822357353062E-5</v>
      </c>
      <c r="X111" s="219">
        <f>IF(AND(Q111&gt;0,O111&gt;0),O111,0)</f>
        <v>0</v>
      </c>
      <c r="Y111" s="212"/>
      <c r="Z111" s="223">
        <f>_xll.BDH(C111,$Z$3,$D$1,$D$1)</f>
        <v>1.361</v>
      </c>
      <c r="AA111" s="223">
        <f>IF(OR(OR(F111="#N/A N/A",F111="#N/A Real Time"),OR(Z111="#N/A N/A",Z111="#N/A Real Time")),0,  F111 - Z111)</f>
        <v>-3.8999999999999924E-2</v>
      </c>
      <c r="AB111" s="224">
        <f>IF(OR(Z111=0,Z111="#N/A N/A"),0,AA111 / Z111*100)</f>
        <v>-2.8655400440852259</v>
      </c>
      <c r="AC111" s="225">
        <v>-1387000</v>
      </c>
      <c r="AD111" s="226">
        <f>IF(D111 = D237,1,_xll.BDP(K111,$AD$3)*L111)</f>
        <v>1</v>
      </c>
      <c r="AE111" s="330">
        <f>AA111*AC111*T111/AD111 / AF237</f>
        <v>2.2861085157219717E-4</v>
      </c>
      <c r="AF111" s="244"/>
    </row>
    <row r="112" spans="1:32" s="117" customFormat="1" ht="12" customHeight="1" x14ac:dyDescent="0.2">
      <c r="A112" s="229" t="s">
        <v>1589</v>
      </c>
      <c r="B112" s="229"/>
      <c r="C112" s="229"/>
      <c r="D112" s="229"/>
      <c r="E112" s="229" t="s">
        <v>664</v>
      </c>
      <c r="F112" s="230"/>
      <c r="G112" s="230"/>
      <c r="H112" s="231"/>
      <c r="I112" s="232"/>
      <c r="J112" s="233"/>
      <c r="K112" s="229"/>
      <c r="L112" s="229"/>
      <c r="M112" s="292"/>
      <c r="N112" s="234">
        <f xml:space="preserve"> SUM(N110:N111)</f>
        <v>11789.500000000242</v>
      </c>
      <c r="O112" s="305">
        <f xml:space="preserve"> SUM(O110:O111)</f>
        <v>4.9543822357353062E-5</v>
      </c>
      <c r="P112" s="236">
        <f xml:space="preserve"> SUM(P110:P111)</f>
        <v>-1821824.4999999998</v>
      </c>
      <c r="Q112" s="315">
        <f xml:space="preserve"> SUM(Q110:Q111)</f>
        <v>-0.76559777254566941</v>
      </c>
      <c r="R112" s="237">
        <f xml:space="preserve"> SUM(R110:R111)</f>
        <v>-0.76559777254566941</v>
      </c>
      <c r="S112" s="315">
        <f xml:space="preserve"> SUM(S110:S111)</f>
        <v>0</v>
      </c>
      <c r="T112" s="229"/>
      <c r="U112" s="229"/>
      <c r="V112" s="229"/>
      <c r="W112" s="238">
        <f xml:space="preserve"> SUM(W110:W111)</f>
        <v>4.9543822357353062E-5</v>
      </c>
      <c r="X112" s="238">
        <f xml:space="preserve"> SUM(X110:X111)</f>
        <v>0</v>
      </c>
      <c r="Y112" s="229"/>
      <c r="Z112" s="239"/>
      <c r="AA112" s="239"/>
      <c r="AB112" s="240"/>
      <c r="AC112" s="241"/>
      <c r="AD112" s="242"/>
      <c r="AE112" s="331">
        <f xml:space="preserve"> SUM(AE110:AE111)</f>
        <v>2.2861085157219717E-4</v>
      </c>
      <c r="AF112" s="247"/>
    </row>
    <row r="113" spans="1:32" s="117" customFormat="1" ht="12" customHeight="1" x14ac:dyDescent="0.2">
      <c r="A113" s="120"/>
      <c r="B113" s="120"/>
      <c r="C113" s="120"/>
      <c r="D113" s="120"/>
      <c r="E113" s="120"/>
      <c r="F113" s="121"/>
      <c r="G113" s="121"/>
      <c r="H113" s="122"/>
      <c r="I113" s="123"/>
      <c r="J113" s="124"/>
      <c r="K113" s="120"/>
      <c r="L113" s="120"/>
      <c r="M113" s="288"/>
      <c r="N113" s="126"/>
      <c r="O113" s="301"/>
      <c r="P113" s="128"/>
      <c r="Q113" s="312"/>
      <c r="R113" s="129"/>
      <c r="S113" s="312"/>
      <c r="T113" s="120"/>
      <c r="U113" s="120"/>
      <c r="V113" s="120"/>
      <c r="W113" s="127"/>
      <c r="X113" s="127"/>
      <c r="Y113" s="120"/>
      <c r="Z113" s="130"/>
      <c r="AA113" s="130"/>
      <c r="AB113" s="131"/>
      <c r="AC113" s="132"/>
      <c r="AD113" s="133"/>
      <c r="AE113" s="328"/>
      <c r="AF113" s="135"/>
    </row>
    <row r="114" spans="1:32" s="117" customFormat="1" ht="12" customHeight="1" x14ac:dyDescent="0.2">
      <c r="A114" s="120"/>
      <c r="B114" s="120">
        <v>21323</v>
      </c>
      <c r="C114" s="120" t="s">
        <v>136</v>
      </c>
      <c r="D114" s="120" t="str">
        <f>_xll.BDP(C114,$D$3)</f>
        <v>SEK</v>
      </c>
      <c r="E114" s="120" t="s">
        <v>373</v>
      </c>
      <c r="F114" s="121">
        <f>_xll.BDP(C114,$F$3)</f>
        <v>27.44</v>
      </c>
      <c r="G114" s="121">
        <f>_xll.BDP(C114,$G$3)</f>
        <v>27.56</v>
      </c>
      <c r="H114" s="122">
        <f>IF(OR(OR(G114="#N/A N/A",G114="#N/A Real Time"),OR(F114="#N/A N/A",F114="#N/A Real Time")),0,  G114 - F114)</f>
        <v>0.11999999999999744</v>
      </c>
      <c r="I114" s="123">
        <f>IF(OR(F114=0,F114="#N/A N/A"),0,H114 / F114*100)</f>
        <v>0.43731778425655043</v>
      </c>
      <c r="J114" s="124">
        <v>137463</v>
      </c>
      <c r="K114" s="120" t="str">
        <f>CONCATENATE(D237,D114, " Curncy")</f>
        <v>EURSEK Curncy</v>
      </c>
      <c r="L114" s="120">
        <f>IF(D114 = D237,1,_xll.BDP(K114,$L$3))</f>
        <v>1</v>
      </c>
      <c r="M114" s="288">
        <f>IF(D114 = D237,1,_xll.BDP(K114,$M$3)*L114)</f>
        <v>10.5761</v>
      </c>
      <c r="N114" s="126">
        <f>H114*J114*T114/M114</f>
        <v>1559.7015913238006</v>
      </c>
      <c r="O114" s="301">
        <f>N114 / Y237</f>
        <v>6.554440694772948E-6</v>
      </c>
      <c r="P114" s="128">
        <f>IF(J114=0,0,G114*J114*T114/M114)</f>
        <v>358211.46547404048</v>
      </c>
      <c r="Q114" s="312">
        <f>P114 / Y237*100</f>
        <v>0.15053365462328858</v>
      </c>
      <c r="R114" s="129">
        <f>IF(Q114&lt;0,Q114,0)</f>
        <v>0</v>
      </c>
      <c r="S114" s="312">
        <f>IF(Q114&gt;0,Q114,0)</f>
        <v>0.15053365462328858</v>
      </c>
      <c r="T114" s="120">
        <f>IF(EXACT(D114,UPPER(D114)),1,0.01)/V114</f>
        <v>1</v>
      </c>
      <c r="U114" s="120">
        <v>0</v>
      </c>
      <c r="V114" s="120">
        <v>1</v>
      </c>
      <c r="W114" s="127">
        <f>IF(AND(Q114&lt;0,O114&gt;0),O114,0)</f>
        <v>0</v>
      </c>
      <c r="X114" s="127">
        <f>IF(AND(Q114&gt;0,O114&gt;0),O114,0)</f>
        <v>6.554440694772948E-6</v>
      </c>
      <c r="Y114" s="120"/>
      <c r="Z114" s="130">
        <f>_xll.BDH(C114,$Z$3,$D$1,$D$1)</f>
        <v>27.52</v>
      </c>
      <c r="AA114" s="130">
        <f>IF(OR(OR(F114="#N/A N/A",F114="#N/A Real Time"),OR(Z114="#N/A N/A",Z114="#N/A Real Time")),0,  F114 - Z114)</f>
        <v>-7.9999999999998295E-2</v>
      </c>
      <c r="AB114" s="177">
        <f>IF(OR(Z114=0,Z114="#N/A N/A"),0,AA114 / Z114*100)</f>
        <v>-0.29069767441859845</v>
      </c>
      <c r="AC114" s="132">
        <v>137463</v>
      </c>
      <c r="AD114" s="133">
        <f>IF(D114 = D237,1,_xll.BDP(K114,$AD$3)*L114)</f>
        <v>10.603199999999999</v>
      </c>
      <c r="AE114" s="328">
        <f>AA114*AC114*T114/AD114 / AF237</f>
        <v>-4.3832336830502114E-6</v>
      </c>
      <c r="AF114" s="135"/>
    </row>
    <row r="115" spans="1:32" s="117" customFormat="1" ht="12" customHeight="1" x14ac:dyDescent="0.2">
      <c r="A115" s="120"/>
      <c r="B115" s="120">
        <v>7235</v>
      </c>
      <c r="C115" s="120" t="s">
        <v>135</v>
      </c>
      <c r="D115" s="120" t="str">
        <f>_xll.BDP(C115,$D$3)</f>
        <v>SEK</v>
      </c>
      <c r="E115" s="120" t="s">
        <v>372</v>
      </c>
      <c r="F115" s="121">
        <f>_xll.BDP(C115,$F$3)</f>
        <v>109</v>
      </c>
      <c r="G115" s="121">
        <f>_xll.BDP(C115,$G$3)</f>
        <v>109.05</v>
      </c>
      <c r="H115" s="122">
        <f>IF(OR(OR(G115="#N/A N/A",G115="#N/A Real Time"),OR(F115="#N/A N/A",F115="#N/A Real Time")),0,  G115 - F115)</f>
        <v>4.9999999999997158E-2</v>
      </c>
      <c r="I115" s="123">
        <f>IF(OR(F115=0,F115="#N/A N/A"),0,H115 / F115*100)</f>
        <v>4.5871559633024916E-2</v>
      </c>
      <c r="J115" s="124">
        <v>-426057</v>
      </c>
      <c r="K115" s="120" t="str">
        <f>CONCATENATE(D237,D115, " Curncy")</f>
        <v>EURSEK Curncy</v>
      </c>
      <c r="L115" s="120">
        <f>IF(D115 = D237,1,_xll.BDP(K115,$L$3))</f>
        <v>1</v>
      </c>
      <c r="M115" s="288">
        <f>IF(D115 = D237,1,_xll.BDP(K115,$M$3)*L115)</f>
        <v>10.5761</v>
      </c>
      <c r="N115" s="126">
        <f>H115*J115*T115/M115</f>
        <v>-2014.2443811990045</v>
      </c>
      <c r="O115" s="301">
        <f>N115 / Y237</f>
        <v>-8.4645969554618916E-6</v>
      </c>
      <c r="P115" s="128">
        <f>IF(J115=0,0,G115*J115*T115/M115)</f>
        <v>-4393066.9953952776</v>
      </c>
      <c r="Q115" s="312">
        <f>P115 / Y237*100</f>
        <v>-1.8461285959863429</v>
      </c>
      <c r="R115" s="129">
        <f>IF(Q115&lt;0,Q115,0)</f>
        <v>-1.8461285959863429</v>
      </c>
      <c r="S115" s="312">
        <f>IF(Q115&gt;0,Q115,0)</f>
        <v>0</v>
      </c>
      <c r="T115" s="120">
        <f>IF(EXACT(D115,UPPER(D115)),1,0.01)/V115</f>
        <v>1</v>
      </c>
      <c r="U115" s="120">
        <v>0</v>
      </c>
      <c r="V115" s="120">
        <v>1</v>
      </c>
      <c r="W115" s="127">
        <f>IF(AND(Q115&lt;0,O115&gt;0),O115,0)</f>
        <v>0</v>
      </c>
      <c r="X115" s="127">
        <f>IF(AND(Q115&gt;0,O115&gt;0),O115,0)</f>
        <v>0</v>
      </c>
      <c r="Y115" s="120"/>
      <c r="Z115" s="130">
        <f>_xll.BDH(C115,$Z$3,$D$1,$D$1)</f>
        <v>97.24</v>
      </c>
      <c r="AA115" s="130">
        <f>IF(OR(OR(F115="#N/A N/A",F115="#N/A Real Time"),OR(Z115="#N/A N/A",Z115="#N/A Real Time")),0,  F115 - Z115)</f>
        <v>11.760000000000005</v>
      </c>
      <c r="AB115" s="177">
        <f>IF(OR(Z115=0,Z115="#N/A N/A"),0,AA115 / Z115*100)</f>
        <v>12.093788564376807</v>
      </c>
      <c r="AC115" s="132">
        <v>-426057</v>
      </c>
      <c r="AD115" s="133">
        <f>IF(D115 = D237,1,_xll.BDP(K115,$AD$3)*L115)</f>
        <v>10.603199999999999</v>
      </c>
      <c r="AE115" s="328">
        <f>AA115*AC115*T115/AD115 / AF237</f>
        <v>-1.9970725709100383E-3</v>
      </c>
      <c r="AF115" s="135"/>
    </row>
    <row r="116" spans="1:32" s="117" customFormat="1" ht="12" customHeight="1" x14ac:dyDescent="0.2">
      <c r="A116" s="120"/>
      <c r="B116" s="120">
        <v>113</v>
      </c>
      <c r="C116" s="120" t="s">
        <v>132</v>
      </c>
      <c r="D116" s="120" t="str">
        <f>_xll.BDP(C116,$D$3)</f>
        <v>SEK</v>
      </c>
      <c r="E116" s="120" t="s">
        <v>371</v>
      </c>
      <c r="F116" s="121">
        <f>_xll.BDP(C116,$F$3)</f>
        <v>77.14</v>
      </c>
      <c r="G116" s="121">
        <f>_xll.BDP(C116,$G$3)</f>
        <v>77.62</v>
      </c>
      <c r="H116" s="122">
        <f>IF(OR(OR(G116="#N/A N/A",G116="#N/A Real Time"),OR(F116="#N/A N/A",F116="#N/A Real Time")),0,  G116 - F116)</f>
        <v>0.48000000000000398</v>
      </c>
      <c r="I116" s="123">
        <f>IF(OR(F116=0,F116="#N/A N/A"),0,H116 / F116*100)</f>
        <v>0.62224526834327709</v>
      </c>
      <c r="J116" s="124">
        <v>702713</v>
      </c>
      <c r="K116" s="120" t="str">
        <f>CONCATENATE(D237,D116, " Curncy")</f>
        <v>EURSEK Curncy</v>
      </c>
      <c r="L116" s="120">
        <f>IF(D116 = D237,1,_xll.BDP(K116,$L$3))</f>
        <v>1</v>
      </c>
      <c r="M116" s="288">
        <f>IF(D116 = D237,1,_xll.BDP(K116,$M$3)*L116)</f>
        <v>10.5761</v>
      </c>
      <c r="N116" s="126">
        <f>H116*J116*T116/M116</f>
        <v>31892.87544558039</v>
      </c>
      <c r="O116" s="301">
        <f>N116 / Y237</f>
        <v>1.3402561224318163E-4</v>
      </c>
      <c r="P116" s="128">
        <f>IF(J116=0,0,G116*J116*T116/M116)</f>
        <v>5157343.7335123532</v>
      </c>
      <c r="Q116" s="312">
        <f>P116 / Y237*100</f>
        <v>2.1673058379824317</v>
      </c>
      <c r="R116" s="129">
        <f>IF(Q116&lt;0,Q116,0)</f>
        <v>0</v>
      </c>
      <c r="S116" s="312">
        <f>IF(Q116&gt;0,Q116,0)</f>
        <v>2.1673058379824317</v>
      </c>
      <c r="T116" s="120">
        <f>IF(EXACT(D116,UPPER(D116)),1,0.01)/V116</f>
        <v>1</v>
      </c>
      <c r="U116" s="120">
        <v>0</v>
      </c>
      <c r="V116" s="120">
        <v>1</v>
      </c>
      <c r="W116" s="127">
        <f>IF(AND(Q116&lt;0,O116&gt;0),O116,0)</f>
        <v>0</v>
      </c>
      <c r="X116" s="127">
        <f>IF(AND(Q116&gt;0,O116&gt;0),O116,0)</f>
        <v>1.3402561224318163E-4</v>
      </c>
      <c r="Y116" s="120"/>
      <c r="Z116" s="130">
        <f>_xll.BDH(C116,$Z$3,$D$1,$D$1)</f>
        <v>71.2</v>
      </c>
      <c r="AA116" s="130">
        <f>IF(OR(OR(F116="#N/A N/A",F116="#N/A Real Time"),OR(Z116="#N/A N/A",Z116="#N/A Real Time")),0,  F116 - Z116)</f>
        <v>5.9399999999999977</v>
      </c>
      <c r="AB116" s="177">
        <f>IF(OR(Z116=0,Z116="#N/A N/A"),0,AA116 / Z116*100)</f>
        <v>8.3426966292134797</v>
      </c>
      <c r="AC116" s="132">
        <v>702713</v>
      </c>
      <c r="AD116" s="133">
        <f>IF(D116 = D237,1,_xll.BDP(K116,$AD$3)*L116)</f>
        <v>10.603199999999999</v>
      </c>
      <c r="AE116" s="328">
        <f>AA116*AC116*T116/AD116 / AF237</f>
        <v>1.6637315522392321E-3</v>
      </c>
      <c r="AF116" s="135"/>
    </row>
    <row r="117" spans="1:32" s="117" customFormat="1" ht="12" customHeight="1" x14ac:dyDescent="0.2">
      <c r="A117" s="102" t="s">
        <v>1463</v>
      </c>
      <c r="B117" s="102"/>
      <c r="C117" s="102"/>
      <c r="D117" s="102"/>
      <c r="E117" s="102" t="s">
        <v>131</v>
      </c>
      <c r="F117" s="136"/>
      <c r="G117" s="136"/>
      <c r="H117" s="137"/>
      <c r="I117" s="138"/>
      <c r="J117" s="139"/>
      <c r="K117" s="102"/>
      <c r="L117" s="102"/>
      <c r="M117" s="289"/>
      <c r="N117" s="158">
        <f t="shared" ref="N117:S117" si="49" xml:space="preserve"> SUM(N113:N116)</f>
        <v>31438.332655705188</v>
      </c>
      <c r="O117" s="302">
        <f t="shared" si="49"/>
        <v>1.3211545598249268E-4</v>
      </c>
      <c r="P117" s="141">
        <f t="shared" si="49"/>
        <v>1122488.2035911158</v>
      </c>
      <c r="Q117" s="313">
        <f t="shared" si="49"/>
        <v>0.47171089661937726</v>
      </c>
      <c r="R117" s="142">
        <f t="shared" si="49"/>
        <v>-1.8461285959863429</v>
      </c>
      <c r="S117" s="313">
        <f t="shared" si="49"/>
        <v>2.3178394926057204</v>
      </c>
      <c r="T117" s="102"/>
      <c r="U117" s="102"/>
      <c r="V117" s="102"/>
      <c r="W117" s="143">
        <f xml:space="preserve"> SUM(W113:W116)</f>
        <v>0</v>
      </c>
      <c r="X117" s="143">
        <f xml:space="preserve"> SUM(X113:X116)</f>
        <v>1.4058005293795457E-4</v>
      </c>
      <c r="Y117" s="102"/>
      <c r="Z117" s="144"/>
      <c r="AA117" s="144"/>
      <c r="AB117" s="178"/>
      <c r="AC117" s="145"/>
      <c r="AD117" s="146"/>
      <c r="AE117" s="329">
        <f xml:space="preserve"> SUM(AE113:AE116)</f>
        <v>-3.3772425235385631E-4</v>
      </c>
      <c r="AF117" s="171"/>
    </row>
    <row r="118" spans="1:32" s="117" customFormat="1" ht="12" customHeight="1" x14ac:dyDescent="0.2">
      <c r="A118" s="120"/>
      <c r="B118" s="120"/>
      <c r="C118" s="120"/>
      <c r="D118" s="120"/>
      <c r="E118" s="120"/>
      <c r="F118" s="121"/>
      <c r="G118" s="121"/>
      <c r="H118" s="122"/>
      <c r="I118" s="123"/>
      <c r="J118" s="124"/>
      <c r="K118" s="120"/>
      <c r="L118" s="120"/>
      <c r="M118" s="288"/>
      <c r="N118" s="126"/>
      <c r="O118" s="301"/>
      <c r="P118" s="128"/>
      <c r="Q118" s="312"/>
      <c r="R118" s="129"/>
      <c r="S118" s="312"/>
      <c r="T118" s="120"/>
      <c r="U118" s="120"/>
      <c r="V118" s="120"/>
      <c r="W118" s="127"/>
      <c r="X118" s="127"/>
      <c r="Y118" s="120"/>
      <c r="Z118" s="130"/>
      <c r="AA118" s="130"/>
      <c r="AB118" s="131"/>
      <c r="AC118" s="132"/>
      <c r="AD118" s="133"/>
      <c r="AE118" s="328"/>
      <c r="AF118" s="135"/>
    </row>
    <row r="119" spans="1:32" s="117" customFormat="1" ht="12" customHeight="1" x14ac:dyDescent="0.2">
      <c r="A119" s="212"/>
      <c r="B119" s="212">
        <v>18837</v>
      </c>
      <c r="C119" s="212" t="s">
        <v>1527</v>
      </c>
      <c r="D119" s="212" t="str">
        <f>_xll.BDP(C119,$D$3)</f>
        <v>CHF</v>
      </c>
      <c r="E119" s="212" t="s">
        <v>1528</v>
      </c>
      <c r="F119" s="214">
        <f>_xll.BDP(C119,$F$3)</f>
        <v>76.78</v>
      </c>
      <c r="G119" s="214">
        <f>_xll.BDP(C119,$G$3)</f>
        <v>76.44</v>
      </c>
      <c r="H119" s="215">
        <f>IF(OR(OR(G119="#N/A N/A",G119="#N/A Real Time"),OR(F119="#N/A N/A",F119="#N/A Real Time")),0,  G119 - F119)</f>
        <v>-0.34000000000000341</v>
      </c>
      <c r="I119" s="216">
        <f>IF(OR(F119=0,F119="#N/A N/A"),0,H119 / F119*100)</f>
        <v>-0.44282365199271084</v>
      </c>
      <c r="J119" s="217">
        <v>-123976</v>
      </c>
      <c r="K119" s="212" t="str">
        <f>CONCATENATE(D237,D119, " Curncy")</f>
        <v>EURCHF Curncy</v>
      </c>
      <c r="L119" s="212">
        <f>IF(D119 = D237,1,_xll.BDP(K119,$L$3))</f>
        <v>1</v>
      </c>
      <c r="M119" s="291">
        <f>IF(D119 = D237,1,_xll.BDP(K119,$M$3)*L119)</f>
        <v>1.1257600000000001</v>
      </c>
      <c r="N119" s="218">
        <f>H119*J119*T119/M119</f>
        <v>37443.007390563194</v>
      </c>
      <c r="O119" s="304">
        <f>N119 / Y237</f>
        <v>1.5734931139429854E-4</v>
      </c>
      <c r="P119" s="220">
        <f>IF(J119=0,0,G119*J119*T119/M119)</f>
        <v>-8418069.0733371228</v>
      </c>
      <c r="Q119" s="314">
        <f>P119 / Y237*100</f>
        <v>-3.5375827538176638</v>
      </c>
      <c r="R119" s="221">
        <f>IF(Q119&lt;0,Q119,0)</f>
        <v>-3.5375827538176638</v>
      </c>
      <c r="S119" s="314">
        <f>IF(Q119&gt;0,Q119,0)</f>
        <v>0</v>
      </c>
      <c r="T119" s="212">
        <f>IF(EXACT(D119,UPPER(D119)),1,0.01)/V119</f>
        <v>1</v>
      </c>
      <c r="U119" s="212">
        <v>0</v>
      </c>
      <c r="V119" s="212">
        <v>1</v>
      </c>
      <c r="W119" s="219">
        <f>IF(AND(Q119&lt;0,O119&gt;0),O119,0)</f>
        <v>1.5734931139429854E-4</v>
      </c>
      <c r="X119" s="219">
        <f>IF(AND(Q119&gt;0,O119&gt;0),O119,0)</f>
        <v>0</v>
      </c>
      <c r="Y119" s="212"/>
      <c r="Z119" s="223">
        <f>_xll.BDH(C119,$Z$3,$D$1,$D$1)</f>
        <v>70.739999999999995</v>
      </c>
      <c r="AA119" s="223">
        <f>IF(OR(OR(F119="#N/A N/A",F119="#N/A Real Time"),OR(Z119="#N/A N/A",Z119="#N/A Real Time")),0,  F119 - Z119)</f>
        <v>6.0400000000000063</v>
      </c>
      <c r="AB119" s="334">
        <f>IF(OR(Z119=0,Z119="#N/A N/A"),0,AA119 / Z119*100)</f>
        <v>8.5383093016680895</v>
      </c>
      <c r="AC119" s="225">
        <v>-123976</v>
      </c>
      <c r="AD119" s="226">
        <f>IF(D119 = D237,1,_xll.BDP(K119,$AD$3)*L119)</f>
        <v>1.1242399999999999</v>
      </c>
      <c r="AE119" s="330">
        <f>AA119*AC119*T119/AD119 / AF237</f>
        <v>-2.8149539765731043E-3</v>
      </c>
      <c r="AF119" s="244"/>
    </row>
    <row r="120" spans="1:32" s="117" customFormat="1" ht="12" customHeight="1" x14ac:dyDescent="0.2">
      <c r="A120" s="120"/>
      <c r="B120" s="120">
        <v>21355</v>
      </c>
      <c r="C120" s="120" t="s">
        <v>130</v>
      </c>
      <c r="D120" s="120" t="str">
        <f>_xll.BDP(C120,$D$3)</f>
        <v>CHF</v>
      </c>
      <c r="E120" s="120" t="s">
        <v>334</v>
      </c>
      <c r="F120" s="121">
        <f>_xll.BDP(C120,$F$3)</f>
        <v>9.0839999999999996</v>
      </c>
      <c r="G120" s="121">
        <f>_xll.BDP(C120,$G$3)</f>
        <v>8.98</v>
      </c>
      <c r="H120" s="122">
        <f>IF(OR(OR(G120="#N/A N/A",G120="#N/A Real Time"),OR(F120="#N/A N/A",F120="#N/A Real Time")),0,  G120 - F120)</f>
        <v>-0.1039999999999992</v>
      </c>
      <c r="I120" s="123">
        <f>IF(OR(F120=0,F120="#N/A N/A"),0,H120 / F120*100)</f>
        <v>-1.1448701012769618</v>
      </c>
      <c r="J120" s="124">
        <v>-181870</v>
      </c>
      <c r="K120" s="120" t="str">
        <f>CONCATENATE(D237,D120, " Curncy")</f>
        <v>EURCHF Curncy</v>
      </c>
      <c r="L120" s="120">
        <f>IF(D120 = D237,1,_xll.BDP(K120,$L$3))</f>
        <v>1</v>
      </c>
      <c r="M120" s="288">
        <f>IF(D120 = D237,1,_xll.BDP(K120,$M$3)*L120)</f>
        <v>1.1257600000000001</v>
      </c>
      <c r="N120" s="126">
        <f>H120*J120*T120/M120</f>
        <v>16801.520750426247</v>
      </c>
      <c r="O120" s="301">
        <f>N120 / Y237</f>
        <v>7.0606180023960482E-5</v>
      </c>
      <c r="P120" s="128">
        <f>IF(J120=0,0,G120*J120*T120/M120)</f>
        <v>-1450746.6955656623</v>
      </c>
      <c r="Q120" s="312">
        <f>P120 / Y237*100</f>
        <v>-0.60965720828381742</v>
      </c>
      <c r="R120" s="129">
        <f>IF(Q120&lt;0,Q120,0)</f>
        <v>-0.60965720828381742</v>
      </c>
      <c r="S120" s="312">
        <f>IF(Q120&gt;0,Q120,0)</f>
        <v>0</v>
      </c>
      <c r="T120" s="120">
        <f>IF(EXACT(D120,UPPER(D120)),1,0.01)/V120</f>
        <v>1</v>
      </c>
      <c r="U120" s="120">
        <v>0</v>
      </c>
      <c r="V120" s="120">
        <v>1</v>
      </c>
      <c r="W120" s="127">
        <f>IF(AND(Q120&lt;0,O120&gt;0),O120,0)</f>
        <v>7.0606180023960482E-5</v>
      </c>
      <c r="X120" s="127">
        <f>IF(AND(Q120&gt;0,O120&gt;0),O120,0)</f>
        <v>0</v>
      </c>
      <c r="Y120" s="120"/>
      <c r="Z120" s="130">
        <f>_xll.BDH(C120,$Z$3,$D$1,$D$1)</f>
        <v>8.2420000000000009</v>
      </c>
      <c r="AA120" s="130">
        <f>IF(OR(OR(F120="#N/A N/A",F120="#N/A Real Time"),OR(Z120="#N/A N/A",Z120="#N/A Real Time")),0,  F120 - Z120)</f>
        <v>0.84199999999999875</v>
      </c>
      <c r="AB120" s="177">
        <f>IF(OR(Z120=0,Z120="#N/A N/A"),0,AA120 / Z120*100)</f>
        <v>10.215966998301367</v>
      </c>
      <c r="AC120" s="132">
        <v>-181870</v>
      </c>
      <c r="AD120" s="133">
        <f>IF(D120 = D237,1,_xll.BDP(K120,$AD$3)*L120)</f>
        <v>1.1242399999999999</v>
      </c>
      <c r="AE120" s="328">
        <f>AA120*AC120*T120/AD120 / AF237</f>
        <v>-5.7566509658205057E-4</v>
      </c>
      <c r="AF120" s="135"/>
    </row>
    <row r="121" spans="1:32" s="117" customFormat="1" ht="12" customHeight="1" x14ac:dyDescent="0.2">
      <c r="A121" s="212"/>
      <c r="B121" s="212">
        <v>3294</v>
      </c>
      <c r="C121" s="212" t="s">
        <v>1529</v>
      </c>
      <c r="D121" s="212" t="str">
        <f>_xll.BDP(C121,$D$3)</f>
        <v>CHF</v>
      </c>
      <c r="E121" s="212" t="s">
        <v>1530</v>
      </c>
      <c r="F121" s="214">
        <f>_xll.BDP(C121,$F$3)</f>
        <v>119.9</v>
      </c>
      <c r="G121" s="214">
        <f>_xll.BDP(C121,$G$3)</f>
        <v>119.45</v>
      </c>
      <c r="H121" s="215">
        <f>IF(OR(OR(G121="#N/A N/A",G121="#N/A Real Time"),OR(F121="#N/A N/A",F121="#N/A Real Time")),0,  G121 - F121)</f>
        <v>-0.45000000000000284</v>
      </c>
      <c r="I121" s="216">
        <f>IF(OR(F121=0,F121="#N/A N/A"),0,H121 / F121*100)</f>
        <v>-0.37531276063386393</v>
      </c>
      <c r="J121" s="217">
        <v>-13250</v>
      </c>
      <c r="K121" s="212" t="str">
        <f>CONCATENATE(D237,D121, " Curncy")</f>
        <v>EURCHF Curncy</v>
      </c>
      <c r="L121" s="212">
        <f>IF(D121 = D237,1,_xll.BDP(K121,$L$3))</f>
        <v>1</v>
      </c>
      <c r="M121" s="291">
        <f>IF(D121 = D237,1,_xll.BDP(K121,$M$3)*L121)</f>
        <v>1.1257600000000001</v>
      </c>
      <c r="N121" s="218">
        <f>H121*J121*T121/M121</f>
        <v>5296.4219727118007</v>
      </c>
      <c r="O121" s="304">
        <f>N121 / Y237</f>
        <v>2.2257516378608889E-5</v>
      </c>
      <c r="P121" s="220">
        <f>IF(J121=0,0,G121*J121*T121/M121)</f>
        <v>-1405905.7880898237</v>
      </c>
      <c r="Q121" s="314">
        <f>P121 / Y237*100</f>
        <v>-0.59081340698329232</v>
      </c>
      <c r="R121" s="221">
        <f>IF(Q121&lt;0,Q121,0)</f>
        <v>-0.59081340698329232</v>
      </c>
      <c r="S121" s="314">
        <f>IF(Q121&gt;0,Q121,0)</f>
        <v>0</v>
      </c>
      <c r="T121" s="212">
        <f>IF(EXACT(D121,UPPER(D121)),1,0.01)/V121</f>
        <v>1</v>
      </c>
      <c r="U121" s="212">
        <v>0</v>
      </c>
      <c r="V121" s="212">
        <v>1</v>
      </c>
      <c r="W121" s="219">
        <f>IF(AND(Q121&lt;0,O121&gt;0),O121,0)</f>
        <v>2.2257516378608889E-5</v>
      </c>
      <c r="X121" s="219">
        <f>IF(AND(Q121&gt;0,O121&gt;0),O121,0)</f>
        <v>0</v>
      </c>
      <c r="Y121" s="212"/>
      <c r="Z121" s="223">
        <f>_xll.BDH(C121,$Z$3,$D$1,$D$1)</f>
        <v>119.9</v>
      </c>
      <c r="AA121" s="223">
        <f>IF(OR(OR(F121="#N/A N/A",F121="#N/A Real Time"),OR(Z121="#N/A N/A",Z121="#N/A Real Time")),0,  F121 - Z121)</f>
        <v>0</v>
      </c>
      <c r="AB121" s="224">
        <f>IF(OR(Z121=0,Z121="#N/A N/A"),0,AA121 / Z121*100)</f>
        <v>0</v>
      </c>
      <c r="AC121" s="225">
        <v>-13250</v>
      </c>
      <c r="AD121" s="226">
        <f>IF(D121 = D237,1,_xll.BDP(K121,$AD$3)*L121)</f>
        <v>1.1242399999999999</v>
      </c>
      <c r="AE121" s="330">
        <f>AA121*AC121*T121/AD121 / AF237</f>
        <v>0</v>
      </c>
      <c r="AF121" s="244"/>
    </row>
    <row r="122" spans="1:32" s="117" customFormat="1" ht="12" customHeight="1" x14ac:dyDescent="0.2">
      <c r="A122" s="120"/>
      <c r="B122" s="120">
        <v>3156</v>
      </c>
      <c r="C122" s="120" t="s">
        <v>129</v>
      </c>
      <c r="D122" s="120" t="str">
        <f>_xll.BDP(C122,$D$3)</f>
        <v>CHF</v>
      </c>
      <c r="E122" s="120" t="s">
        <v>370</v>
      </c>
      <c r="F122" s="121">
        <f>_xll.BDP(C122,$F$3)</f>
        <v>47.2</v>
      </c>
      <c r="G122" s="121">
        <f>_xll.BDP(C122,$G$3)</f>
        <v>46.89</v>
      </c>
      <c r="H122" s="122">
        <f>IF(OR(OR(G122="#N/A N/A",G122="#N/A Real Time"),OR(F122="#N/A N/A",F122="#N/A Real Time")),0,  G122 - F122)</f>
        <v>-0.31000000000000227</v>
      </c>
      <c r="I122" s="123">
        <f>IF(OR(F122=0,F122="#N/A N/A"),0,H122 / F122*100)</f>
        <v>-0.65677966101695384</v>
      </c>
      <c r="J122" s="124">
        <v>-65559</v>
      </c>
      <c r="K122" s="120" t="str">
        <f>CONCATENATE(D237,D122, " Curncy")</f>
        <v>EURCHF Curncy</v>
      </c>
      <c r="L122" s="120">
        <f>IF(D122 = D237,1,_xll.BDP(K122,$L$3))</f>
        <v>1</v>
      </c>
      <c r="M122" s="288">
        <f>IF(D122 = D237,1,_xll.BDP(K122,$M$3)*L122)</f>
        <v>1.1257600000000001</v>
      </c>
      <c r="N122" s="126">
        <f>H122*J122*T122/M122</f>
        <v>18052.950895395243</v>
      </c>
      <c r="O122" s="301">
        <f>N122 / Y237</f>
        <v>7.5865150531189733E-5</v>
      </c>
      <c r="P122" s="128">
        <f>IF(J122=0,0,G122*J122*T122/M122)</f>
        <v>-2730654.4112421828</v>
      </c>
      <c r="Q122" s="312">
        <f>P122 / Y237*100</f>
        <v>-1.1475215833572452</v>
      </c>
      <c r="R122" s="129">
        <f>IF(Q122&lt;0,Q122,0)</f>
        <v>-1.1475215833572452</v>
      </c>
      <c r="S122" s="312">
        <f>IF(Q122&gt;0,Q122,0)</f>
        <v>0</v>
      </c>
      <c r="T122" s="120">
        <f>IF(EXACT(D122,UPPER(D122)),1,0.01)/V122</f>
        <v>1</v>
      </c>
      <c r="U122" s="120">
        <v>0</v>
      </c>
      <c r="V122" s="120">
        <v>1</v>
      </c>
      <c r="W122" s="127">
        <f>IF(AND(Q122&lt;0,O122&gt;0),O122,0)</f>
        <v>7.5865150531189733E-5</v>
      </c>
      <c r="X122" s="127">
        <f>IF(AND(Q122&gt;0,O122&gt;0),O122,0)</f>
        <v>0</v>
      </c>
      <c r="Y122" s="120"/>
      <c r="Z122" s="130">
        <f>_xll.BDH(C122,$Z$3,$D$1,$D$1)</f>
        <v>48.66</v>
      </c>
      <c r="AA122" s="130">
        <f>IF(OR(OR(F122="#N/A N/A",F122="#N/A Real Time"),OR(Z122="#N/A N/A",Z122="#N/A Real Time")),0,  F122 - Z122)</f>
        <v>-1.4599999999999937</v>
      </c>
      <c r="AB122" s="177">
        <f>IF(OR(Z122=0,Z122="#N/A N/A"),0,AA122 / Z122*100)</f>
        <v>-3.00041101520755</v>
      </c>
      <c r="AC122" s="132">
        <v>-56638</v>
      </c>
      <c r="AD122" s="133">
        <f>IF(D122 = D237,1,_xll.BDP(K122,$AD$3)*L122)</f>
        <v>1.1242399999999999</v>
      </c>
      <c r="AE122" s="328">
        <f>AA122*AC122*T122/AD122 / AF237</f>
        <v>3.1085474786232139E-4</v>
      </c>
      <c r="AF122" s="135"/>
    </row>
    <row r="123" spans="1:32" s="117" customFormat="1" ht="12" customHeight="1" x14ac:dyDescent="0.2">
      <c r="A123" s="120"/>
      <c r="B123" s="120">
        <v>2330</v>
      </c>
      <c r="C123" s="120" t="s">
        <v>127</v>
      </c>
      <c r="D123" s="120" t="str">
        <f>_xll.BDP(C123,$D$3)</f>
        <v>CHF</v>
      </c>
      <c r="E123" s="120" t="s">
        <v>1532</v>
      </c>
      <c r="F123" s="121">
        <f>_xll.BDP(C123,$F$3)</f>
        <v>413.6</v>
      </c>
      <c r="G123" s="121">
        <f>_xll.BDP(C123,$G$3)</f>
        <v>400.2</v>
      </c>
      <c r="H123" s="122">
        <f>IF(OR(OR(G123="#N/A N/A",G123="#N/A Real Time"),OR(F123="#N/A N/A",F123="#N/A Real Time")),0,  G123 - F123)</f>
        <v>-13.400000000000034</v>
      </c>
      <c r="I123" s="123">
        <f>IF(OR(F123=0,F123="#N/A N/A"),0,H123 / F123*100)</f>
        <v>-3.2398452611218644</v>
      </c>
      <c r="J123" s="124">
        <v>-10151</v>
      </c>
      <c r="K123" s="120" t="str">
        <f>CONCATENATE(D237,D123, " Curncy")</f>
        <v>EURCHF Curncy</v>
      </c>
      <c r="L123" s="120">
        <f>IF(D123 = D237,1,_xll.BDP(K123,$L$3))</f>
        <v>1</v>
      </c>
      <c r="M123" s="288">
        <f>IF(D123 = D237,1,_xll.BDP(K123,$M$3)*L123)</f>
        <v>1.1257600000000001</v>
      </c>
      <c r="N123" s="126">
        <f>H123*J123*T123/M123</f>
        <v>120828.06281978426</v>
      </c>
      <c r="O123" s="301">
        <f>N123 / Y237</f>
        <v>5.0776403410885654E-4</v>
      </c>
      <c r="P123" s="128">
        <f>IF(J123=0,0,G123*J123*T123/M123)</f>
        <v>-3608611.2492893683</v>
      </c>
      <c r="Q123" s="312">
        <f>P123 / Y237*100</f>
        <v>-1.5164713914206258</v>
      </c>
      <c r="R123" s="129">
        <f>IF(Q123&lt;0,Q123,0)</f>
        <v>-1.5164713914206258</v>
      </c>
      <c r="S123" s="312">
        <f>IF(Q123&gt;0,Q123,0)</f>
        <v>0</v>
      </c>
      <c r="T123" s="120">
        <f>IF(EXACT(D123,UPPER(D123)),1,0.01)/V123</f>
        <v>1</v>
      </c>
      <c r="U123" s="120">
        <v>0</v>
      </c>
      <c r="V123" s="120">
        <v>1</v>
      </c>
      <c r="W123" s="127">
        <f>IF(AND(Q123&lt;0,O123&gt;0),O123,0)</f>
        <v>5.0776403410885654E-4</v>
      </c>
      <c r="X123" s="127">
        <f>IF(AND(Q123&gt;0,O123&gt;0),O123,0)</f>
        <v>0</v>
      </c>
      <c r="Y123" s="120"/>
      <c r="Z123" s="130">
        <f>_xll.BDH(C123,$Z$3,$D$1,$D$1)</f>
        <v>435.1</v>
      </c>
      <c r="AA123" s="130">
        <f>IF(OR(OR(F123="#N/A N/A",F123="#N/A Real Time"),OR(Z123="#N/A N/A",Z123="#N/A Real Time")),0,  F123 - Z123)</f>
        <v>-21.5</v>
      </c>
      <c r="AB123" s="177">
        <f>IF(OR(Z123=0,Z123="#N/A N/A"),0,AA123 / Z123*100)</f>
        <v>-4.9413927832682143</v>
      </c>
      <c r="AC123" s="132">
        <v>-10151</v>
      </c>
      <c r="AD123" s="133">
        <f>IF(D123 = D237,1,_xll.BDP(K123,$AD$3)*L123)</f>
        <v>1.1242399999999999</v>
      </c>
      <c r="AE123" s="328">
        <f>AA123*AC123*T123/AD123 / AF237</f>
        <v>8.2043471382220283E-4</v>
      </c>
      <c r="AF123" s="135"/>
    </row>
    <row r="124" spans="1:32" s="117" customFormat="1" ht="12" customHeight="1" x14ac:dyDescent="0.2">
      <c r="A124" s="229" t="s">
        <v>1464</v>
      </c>
      <c r="B124" s="229"/>
      <c r="C124" s="229"/>
      <c r="D124" s="229"/>
      <c r="E124" s="229" t="s">
        <v>126</v>
      </c>
      <c r="F124" s="230"/>
      <c r="G124" s="230"/>
      <c r="H124" s="231"/>
      <c r="I124" s="232"/>
      <c r="J124" s="233"/>
      <c r="K124" s="229"/>
      <c r="L124" s="229"/>
      <c r="M124" s="292"/>
      <c r="N124" s="234">
        <f xml:space="preserve"> SUM(N118:N123)</f>
        <v>198421.96382888075</v>
      </c>
      <c r="O124" s="305">
        <f xml:space="preserve"> SUM(O118:O123)</f>
        <v>8.3384219243691417E-4</v>
      </c>
      <c r="P124" s="236">
        <f xml:space="preserve"> SUM(P118:P123)</f>
        <v>-17613987.21752416</v>
      </c>
      <c r="Q124" s="315">
        <f xml:space="preserve"> SUM(Q118:Q123)</f>
        <v>-7.4020463438626445</v>
      </c>
      <c r="R124" s="237">
        <f xml:space="preserve"> SUM(R118:R123)</f>
        <v>-7.4020463438626445</v>
      </c>
      <c r="S124" s="315">
        <f xml:space="preserve"> SUM(S118:S123)</f>
        <v>0</v>
      </c>
      <c r="T124" s="229"/>
      <c r="U124" s="229"/>
      <c r="V124" s="229"/>
      <c r="W124" s="238">
        <f xml:space="preserve"> SUM(W118:W123)</f>
        <v>8.3384219243691417E-4</v>
      </c>
      <c r="X124" s="238">
        <f xml:space="preserve"> SUM(X118:X123)</f>
        <v>0</v>
      </c>
      <c r="Y124" s="229"/>
      <c r="Z124" s="239"/>
      <c r="AA124" s="239"/>
      <c r="AB124" s="240"/>
      <c r="AC124" s="241"/>
      <c r="AD124" s="242"/>
      <c r="AE124" s="331">
        <f xml:space="preserve"> SUM(AE118:AE123)</f>
        <v>-2.2593296114706307E-3</v>
      </c>
      <c r="AF124" s="247"/>
    </row>
    <row r="125" spans="1:32" s="117" customFormat="1" ht="12" customHeight="1" x14ac:dyDescent="0.2">
      <c r="A125" s="120"/>
      <c r="B125" s="120"/>
      <c r="C125" s="120"/>
      <c r="D125" s="120"/>
      <c r="E125" s="120"/>
      <c r="F125" s="121"/>
      <c r="G125" s="121"/>
      <c r="H125" s="122"/>
      <c r="I125" s="123"/>
      <c r="J125" s="124"/>
      <c r="K125" s="120"/>
      <c r="L125" s="120"/>
      <c r="M125" s="288"/>
      <c r="N125" s="126"/>
      <c r="O125" s="301"/>
      <c r="P125" s="128"/>
      <c r="Q125" s="312"/>
      <c r="R125" s="129"/>
      <c r="S125" s="312"/>
      <c r="T125" s="120"/>
      <c r="U125" s="120"/>
      <c r="V125" s="120"/>
      <c r="W125" s="127"/>
      <c r="X125" s="127"/>
      <c r="Y125" s="120"/>
      <c r="Z125" s="130"/>
      <c r="AA125" s="130"/>
      <c r="AB125" s="131"/>
      <c r="AC125" s="132"/>
      <c r="AD125" s="133"/>
      <c r="AE125" s="328"/>
      <c r="AF125" s="135"/>
    </row>
    <row r="126" spans="1:32" s="117" customFormat="1" ht="12" customHeight="1" x14ac:dyDescent="0.2">
      <c r="A126" s="120"/>
      <c r="B126" s="120">
        <v>19456</v>
      </c>
      <c r="C126" s="120" t="s">
        <v>125</v>
      </c>
      <c r="D126" s="120" t="str">
        <f>_xll.BDP(C126,$D$3)</f>
        <v>GBp</v>
      </c>
      <c r="E126" s="120" t="s">
        <v>459</v>
      </c>
      <c r="F126" s="121">
        <f>_xll.BDP(C126,$F$3)</f>
        <v>1516</v>
      </c>
      <c r="G126" s="121">
        <f>_xll.BDP(C126,$G$3)</f>
        <v>1561</v>
      </c>
      <c r="H126" s="122">
        <f t="shared" ref="H126:H180" si="50">IF(OR(OR(G126="#N/A N/A",G126="#N/A Real Time"),OR(F126="#N/A N/A",F126="#N/A Real Time")),0,  G126 - F126)</f>
        <v>45</v>
      </c>
      <c r="I126" s="123">
        <f t="shared" ref="I126:I180" si="51">IF(OR(F126=0,F126="#N/A N/A"),0,H126 / F126*100)</f>
        <v>2.9683377308707124</v>
      </c>
      <c r="J126" s="124">
        <v>115462</v>
      </c>
      <c r="K126" s="120" t="str">
        <f>CONCATENATE(D237,D126, " Curncy")</f>
        <v>EURGBp Curncy</v>
      </c>
      <c r="L126" s="120">
        <f>IF(D126 = D237,1,_xll.BDP(K126,$L$3))</f>
        <v>1</v>
      </c>
      <c r="M126" s="288">
        <f>IF(D126 = D237,1,_xll.BDP(K126,$M$3)*L126)</f>
        <v>0.90110000000000001</v>
      </c>
      <c r="N126" s="126">
        <f t="shared" ref="N126:N180" si="52">H126*J126*T126/M126</f>
        <v>57660.526023748753</v>
      </c>
      <c r="O126" s="301">
        <f>N126 / Y237</f>
        <v>2.4231077300581726E-4</v>
      </c>
      <c r="P126" s="128">
        <f t="shared" ref="P126:P180" si="53">IF(J126=0,0,G126*J126*T126/M126)</f>
        <v>2000179.5805127067</v>
      </c>
      <c r="Q126" s="312">
        <f>P126 / Y237*100</f>
        <v>0.84054914813795722</v>
      </c>
      <c r="R126" s="129">
        <f t="shared" ref="R126:R180" si="54">IF(Q126&lt;0,Q126,0)</f>
        <v>0</v>
      </c>
      <c r="S126" s="312">
        <f t="shared" ref="S126:S180" si="55">IF(Q126&gt;0,Q126,0)</f>
        <v>0.84054914813795722</v>
      </c>
      <c r="T126" s="120">
        <f t="shared" ref="T126:T180" si="56">IF(EXACT(D126,UPPER(D126)),1,0.01)/V126</f>
        <v>0.01</v>
      </c>
      <c r="U126" s="120">
        <v>0</v>
      </c>
      <c r="V126" s="120">
        <v>1</v>
      </c>
      <c r="W126" s="127">
        <f t="shared" ref="W126:W180" si="57">IF(AND(Q126&lt;0,O126&gt;0),O126,0)</f>
        <v>0</v>
      </c>
      <c r="X126" s="127">
        <f t="shared" ref="X126:X180" si="58">IF(AND(Q126&gt;0,O126&gt;0),O126,0)</f>
        <v>2.4231077300581726E-4</v>
      </c>
      <c r="Y126" s="120"/>
      <c r="Z126" s="130">
        <f>_xll.BDH(C126,$Z$3,$D$1,$D$1)</f>
        <v>1473</v>
      </c>
      <c r="AA126" s="130">
        <f t="shared" ref="AA126:AA180" si="59">IF(OR(OR(F126="#N/A N/A",F126="#N/A Real Time"),OR(Z126="#N/A N/A",Z126="#N/A Real Time")),0,  F126 - Z126)</f>
        <v>43</v>
      </c>
      <c r="AB126" s="177">
        <f t="shared" ref="AB126:AB180" si="60">IF(OR(Z126=0,Z126="#N/A N/A"),0,AA126 / Z126*100)</f>
        <v>2.9192124915139175</v>
      </c>
      <c r="AC126" s="132">
        <v>115462</v>
      </c>
      <c r="AD126" s="133">
        <f>IF(D126 = D237,1,_xll.BDP(K126,$AD$3)*L126)</f>
        <v>0.89554</v>
      </c>
      <c r="AE126" s="328">
        <f>AA126*AC126*T126/AD126 / AF237</f>
        <v>2.3430325183775906E-4</v>
      </c>
      <c r="AF126" s="135"/>
    </row>
    <row r="127" spans="1:32" s="117" customFormat="1" ht="12" customHeight="1" x14ac:dyDescent="0.2">
      <c r="A127" s="120"/>
      <c r="B127" s="120">
        <v>7222</v>
      </c>
      <c r="C127" s="120" t="s">
        <v>124</v>
      </c>
      <c r="D127" s="120" t="str">
        <f>_xll.BDP(C127,$D$3)</f>
        <v>GBp</v>
      </c>
      <c r="E127" s="120" t="s">
        <v>460</v>
      </c>
      <c r="F127" s="121">
        <f>_xll.BDP(C127,$F$3)</f>
        <v>110</v>
      </c>
      <c r="G127" s="121">
        <f>_xll.BDP(C127,$G$3)</f>
        <v>109.9</v>
      </c>
      <c r="H127" s="122">
        <f t="shared" si="50"/>
        <v>-9.9999999999994316E-2</v>
      </c>
      <c r="I127" s="123">
        <f t="shared" si="51"/>
        <v>-9.0909090909085735E-2</v>
      </c>
      <c r="J127" s="124">
        <v>2203222</v>
      </c>
      <c r="K127" s="120" t="str">
        <f>CONCATENATE(D237,D127, " Curncy")</f>
        <v>EURGBp Curncy</v>
      </c>
      <c r="L127" s="120">
        <f>IF(D127 = D237,1,_xll.BDP(K127,$L$3))</f>
        <v>1</v>
      </c>
      <c r="M127" s="288">
        <f>IF(D127 = D237,1,_xll.BDP(K127,$M$3)*L127)</f>
        <v>0.90110000000000001</v>
      </c>
      <c r="N127" s="126">
        <f t="shared" si="52"/>
        <v>-2445.0360670290474</v>
      </c>
      <c r="O127" s="301">
        <f>N127 / Y237</f>
        <v>-1.0274942326833694E-5</v>
      </c>
      <c r="P127" s="128">
        <f t="shared" si="53"/>
        <v>2687094.6376650762</v>
      </c>
      <c r="Q127" s="312">
        <f>P127 / Y237*100</f>
        <v>1.1292161617190872</v>
      </c>
      <c r="R127" s="129">
        <f t="shared" si="54"/>
        <v>0</v>
      </c>
      <c r="S127" s="312">
        <f t="shared" si="55"/>
        <v>1.1292161617190872</v>
      </c>
      <c r="T127" s="120">
        <f t="shared" si="56"/>
        <v>0.01</v>
      </c>
      <c r="U127" s="120">
        <v>0</v>
      </c>
      <c r="V127" s="120">
        <v>1</v>
      </c>
      <c r="W127" s="127">
        <f t="shared" si="57"/>
        <v>0</v>
      </c>
      <c r="X127" s="127">
        <f t="shared" si="58"/>
        <v>0</v>
      </c>
      <c r="Y127" s="120"/>
      <c r="Z127" s="130">
        <f>_xll.BDH(C127,$Z$3,$D$1,$D$1)</f>
        <v>122.65</v>
      </c>
      <c r="AA127" s="130">
        <f t="shared" si="59"/>
        <v>-12.650000000000006</v>
      </c>
      <c r="AB127" s="177">
        <f t="shared" si="60"/>
        <v>-10.313901345291484</v>
      </c>
      <c r="AC127" s="132">
        <v>2203222</v>
      </c>
      <c r="AD127" s="133">
        <f>IF(D127 = D237,1,_xll.BDP(K127,$AD$3)*L127)</f>
        <v>0.89554</v>
      </c>
      <c r="AE127" s="328">
        <f>AA127*AC127*T127/AD127 / AF237</f>
        <v>-1.3152840984780284E-3</v>
      </c>
      <c r="AF127" s="135"/>
    </row>
    <row r="128" spans="1:32" s="117" customFormat="1" ht="12" customHeight="1" x14ac:dyDescent="0.2">
      <c r="A128" s="120"/>
      <c r="B128" s="120">
        <v>21307</v>
      </c>
      <c r="C128" s="120" t="s">
        <v>123</v>
      </c>
      <c r="D128" s="120" t="str">
        <f>_xll.BDP(C128,$D$3)</f>
        <v>GBp</v>
      </c>
      <c r="E128" s="120" t="s">
        <v>369</v>
      </c>
      <c r="F128" s="121">
        <f>_xll.BDP(C128,$F$3)</f>
        <v>26</v>
      </c>
      <c r="G128" s="121">
        <f>_xll.BDP(C128,$G$3)</f>
        <v>26</v>
      </c>
      <c r="H128" s="122">
        <f t="shared" si="50"/>
        <v>0</v>
      </c>
      <c r="I128" s="123">
        <f t="shared" si="51"/>
        <v>0</v>
      </c>
      <c r="J128" s="124">
        <v>776150</v>
      </c>
      <c r="K128" s="120" t="str">
        <f>CONCATENATE(D237,D128, " Curncy")</f>
        <v>EURGBp Curncy</v>
      </c>
      <c r="L128" s="120">
        <f>IF(D128 = D237,1,_xll.BDP(K128,$L$3))</f>
        <v>1</v>
      </c>
      <c r="M128" s="288">
        <f>IF(D128 = D237,1,_xll.BDP(K128,$M$3)*L128)</f>
        <v>0.90110000000000001</v>
      </c>
      <c r="N128" s="126">
        <f t="shared" si="52"/>
        <v>0</v>
      </c>
      <c r="O128" s="301">
        <f>N128 / Y237</f>
        <v>0</v>
      </c>
      <c r="P128" s="128">
        <f t="shared" si="53"/>
        <v>223947.39762512484</v>
      </c>
      <c r="Q128" s="312">
        <f>P128 / Y237*100</f>
        <v>9.411094690470731E-2</v>
      </c>
      <c r="R128" s="129">
        <f t="shared" si="54"/>
        <v>0</v>
      </c>
      <c r="S128" s="312">
        <f t="shared" si="55"/>
        <v>9.411094690470731E-2</v>
      </c>
      <c r="T128" s="120">
        <f t="shared" si="56"/>
        <v>0.01</v>
      </c>
      <c r="U128" s="120">
        <v>0</v>
      </c>
      <c r="V128" s="120">
        <v>1</v>
      </c>
      <c r="W128" s="127">
        <f t="shared" si="57"/>
        <v>0</v>
      </c>
      <c r="X128" s="127">
        <f t="shared" si="58"/>
        <v>0</v>
      </c>
      <c r="Y128" s="120"/>
      <c r="Z128" s="130">
        <f>_xll.BDH(C128,$Z$3,$D$1,$D$1)</f>
        <v>26.5</v>
      </c>
      <c r="AA128" s="130">
        <f t="shared" si="59"/>
        <v>-0.5</v>
      </c>
      <c r="AB128" s="177">
        <f t="shared" si="60"/>
        <v>-1.8867924528301887</v>
      </c>
      <c r="AC128" s="132">
        <v>776150</v>
      </c>
      <c r="AD128" s="133">
        <f>IF(D128 = D237,1,_xll.BDP(K128,$AD$3)*L128)</f>
        <v>0.89554</v>
      </c>
      <c r="AE128" s="328">
        <f>AA128*AC128*T128/AD128 / AF237</f>
        <v>-1.8314136666918774E-5</v>
      </c>
      <c r="AF128" s="135"/>
    </row>
    <row r="129" spans="1:32" s="117" customFormat="1" ht="12" customHeight="1" x14ac:dyDescent="0.2">
      <c r="A129" s="120"/>
      <c r="B129" s="120">
        <v>6019</v>
      </c>
      <c r="C129" s="120" t="s">
        <v>122</v>
      </c>
      <c r="D129" s="120" t="str">
        <f>_xll.BDP(C129,$D$3)</f>
        <v>GBp</v>
      </c>
      <c r="E129" s="120" t="s">
        <v>461</v>
      </c>
      <c r="F129" s="121">
        <f>_xll.BDP(C129,$F$3)</f>
        <v>1541.6</v>
      </c>
      <c r="G129" s="121">
        <f>_xll.BDP(C129,$G$3)</f>
        <v>1568.8</v>
      </c>
      <c r="H129" s="122">
        <f t="shared" si="50"/>
        <v>27.200000000000045</v>
      </c>
      <c r="I129" s="123">
        <f t="shared" si="51"/>
        <v>1.7644006227296345</v>
      </c>
      <c r="J129" s="124">
        <v>-121000</v>
      </c>
      <c r="K129" s="120" t="str">
        <f>CONCATENATE(D237,D129, " Curncy")</f>
        <v>EURGBp Curncy</v>
      </c>
      <c r="L129" s="120">
        <f>IF(D129 = D237,1,_xll.BDP(K129,$L$3))</f>
        <v>1</v>
      </c>
      <c r="M129" s="288">
        <f>IF(D129 = D237,1,_xll.BDP(K129,$M$3)*L129)</f>
        <v>0.90110000000000001</v>
      </c>
      <c r="N129" s="126">
        <f t="shared" si="52"/>
        <v>-36524.248141160868</v>
      </c>
      <c r="O129" s="301">
        <f>N129 / Y237</f>
        <v>-1.5348834654917677E-4</v>
      </c>
      <c r="P129" s="128">
        <f t="shared" si="53"/>
        <v>-2106589.7236710684</v>
      </c>
      <c r="Q129" s="312">
        <f>P129 / Y237*100</f>
        <v>-0.88526661053804445</v>
      </c>
      <c r="R129" s="129">
        <f t="shared" si="54"/>
        <v>-0.88526661053804445</v>
      </c>
      <c r="S129" s="312">
        <f t="shared" si="55"/>
        <v>0</v>
      </c>
      <c r="T129" s="120">
        <f t="shared" si="56"/>
        <v>0.01</v>
      </c>
      <c r="U129" s="120">
        <v>0</v>
      </c>
      <c r="V129" s="120">
        <v>1</v>
      </c>
      <c r="W129" s="127">
        <f t="shared" si="57"/>
        <v>0</v>
      </c>
      <c r="X129" s="127">
        <f t="shared" si="58"/>
        <v>0</v>
      </c>
      <c r="Y129" s="120"/>
      <c r="Z129" s="130">
        <f>_xll.BDH(C129,$Z$3,$D$1,$D$1)</f>
        <v>1680.4</v>
      </c>
      <c r="AA129" s="130">
        <f t="shared" si="59"/>
        <v>-138.80000000000018</v>
      </c>
      <c r="AB129" s="177">
        <f t="shared" si="60"/>
        <v>-8.2599381099738256</v>
      </c>
      <c r="AC129" s="132">
        <v>0</v>
      </c>
      <c r="AD129" s="133">
        <f>IF(D129 = D237,1,_xll.BDP(K129,$AD$3)*L129)</f>
        <v>0.89554</v>
      </c>
      <c r="AE129" s="328">
        <f>AA129*AC129*T129/AD129 / AF237</f>
        <v>0</v>
      </c>
      <c r="AF129" s="135"/>
    </row>
    <row r="130" spans="1:32" s="117" customFormat="1" ht="12" customHeight="1" x14ac:dyDescent="0.2">
      <c r="A130" s="120"/>
      <c r="B130" s="120">
        <v>6408</v>
      </c>
      <c r="C130" s="120" t="s">
        <v>121</v>
      </c>
      <c r="D130" s="120" t="str">
        <f>_xll.BDP(C130,$D$3)</f>
        <v>GBp</v>
      </c>
      <c r="E130" s="120" t="s">
        <v>462</v>
      </c>
      <c r="F130" s="121">
        <f>_xll.BDP(C130,$F$3)</f>
        <v>805.6</v>
      </c>
      <c r="G130" s="121">
        <f>_xll.BDP(C130,$G$3)</f>
        <v>813.4</v>
      </c>
      <c r="H130" s="122">
        <f t="shared" si="50"/>
        <v>7.7999999999999545</v>
      </c>
      <c r="I130" s="123">
        <f t="shared" si="51"/>
        <v>0.96822244289969639</v>
      </c>
      <c r="J130" s="124">
        <v>-191400</v>
      </c>
      <c r="K130" s="120" t="str">
        <f>CONCATENATE(D237,D130, " Curncy")</f>
        <v>EURGBp Curncy</v>
      </c>
      <c r="L130" s="120">
        <f>IF(D130 = D237,1,_xll.BDP(K130,$L$3))</f>
        <v>1</v>
      </c>
      <c r="M130" s="288">
        <f>IF(D130 = D237,1,_xll.BDP(K130,$M$3)*L130)</f>
        <v>0.90110000000000001</v>
      </c>
      <c r="N130" s="126">
        <f t="shared" si="52"/>
        <v>-16567.750527133408</v>
      </c>
      <c r="O130" s="301">
        <f>N130 / Y237</f>
        <v>-6.9623791422640755E-5</v>
      </c>
      <c r="P130" s="128">
        <f t="shared" si="53"/>
        <v>-1727719.0100987682</v>
      </c>
      <c r="Q130" s="312">
        <f>P130 / Y237*100</f>
        <v>-0.72605117875867076</v>
      </c>
      <c r="R130" s="129">
        <f t="shared" si="54"/>
        <v>-0.72605117875867076</v>
      </c>
      <c r="S130" s="312">
        <f t="shared" si="55"/>
        <v>0</v>
      </c>
      <c r="T130" s="120">
        <f t="shared" si="56"/>
        <v>0.01</v>
      </c>
      <c r="U130" s="120">
        <v>0</v>
      </c>
      <c r="V130" s="120">
        <v>1</v>
      </c>
      <c r="W130" s="127">
        <f t="shared" si="57"/>
        <v>0</v>
      </c>
      <c r="X130" s="127">
        <f t="shared" si="58"/>
        <v>0</v>
      </c>
      <c r="Y130" s="120"/>
      <c r="Z130" s="130">
        <f>_xll.BDH(C130,$Z$3,$D$1,$D$1)</f>
        <v>952.8</v>
      </c>
      <c r="AA130" s="130">
        <f t="shared" si="59"/>
        <v>-147.19999999999993</v>
      </c>
      <c r="AB130" s="177">
        <f t="shared" si="60"/>
        <v>-15.449202350965569</v>
      </c>
      <c r="AC130" s="132">
        <v>-191400</v>
      </c>
      <c r="AD130" s="133">
        <f>IF(D130 = D237,1,_xll.BDP(K130,$AD$3)*L130)</f>
        <v>0.89554</v>
      </c>
      <c r="AE130" s="328">
        <f>AA130*AC130*T130/AD130 / AF237</f>
        <v>1.329598535295246E-3</v>
      </c>
      <c r="AF130" s="135"/>
    </row>
    <row r="131" spans="1:32" s="117" customFormat="1" ht="12" customHeight="1" x14ac:dyDescent="0.2">
      <c r="A131" s="212"/>
      <c r="B131" s="212">
        <v>19463</v>
      </c>
      <c r="C131" s="212" t="s">
        <v>1533</v>
      </c>
      <c r="D131" s="212" t="str">
        <f>_xll.BDP(C131,$D$3)</f>
        <v>GBp</v>
      </c>
      <c r="E131" s="212" t="s">
        <v>1534</v>
      </c>
      <c r="F131" s="214">
        <f>_xll.BDP(C131,$F$3)</f>
        <v>251</v>
      </c>
      <c r="G131" s="214">
        <f>_xll.BDP(C131,$G$3)</f>
        <v>243</v>
      </c>
      <c r="H131" s="215">
        <f>IF(OR(OR(G131="#N/A N/A",G131="#N/A Real Time"),OR(F131="#N/A N/A",F131="#N/A Real Time")),0,  G131 - F131)</f>
        <v>-8</v>
      </c>
      <c r="I131" s="216">
        <f>IF(OR(F131=0,F131="#N/A N/A"),0,H131 / F131*100)</f>
        <v>-3.1872509960159361</v>
      </c>
      <c r="J131" s="217">
        <v>820000</v>
      </c>
      <c r="K131" s="212" t="str">
        <f>CONCATENATE(D237,D131, " Curncy")</f>
        <v>EURGBp Curncy</v>
      </c>
      <c r="L131" s="212">
        <f>IF(D131 = D237,1,_xll.BDP(K131,$L$3))</f>
        <v>1</v>
      </c>
      <c r="M131" s="291">
        <f>IF(D131 = D237,1,_xll.BDP(K131,$M$3)*L131)</f>
        <v>0.90110000000000001</v>
      </c>
      <c r="N131" s="218">
        <f>H131*J131*T131/M131</f>
        <v>-72799.911219620466</v>
      </c>
      <c r="O131" s="304">
        <f>N131 / Y237</f>
        <v>-3.0593204708392012E-4</v>
      </c>
      <c r="P131" s="220">
        <f>IF(J131=0,0,G131*J131*T131/M131)</f>
        <v>2211297.3032959714</v>
      </c>
      <c r="Q131" s="314">
        <f>P131 / Y237*100</f>
        <v>0.92926859301740716</v>
      </c>
      <c r="R131" s="221">
        <f>IF(Q131&lt;0,Q131,0)</f>
        <v>0</v>
      </c>
      <c r="S131" s="314">
        <f>IF(Q131&gt;0,Q131,0)</f>
        <v>0.92926859301740716</v>
      </c>
      <c r="T131" s="212">
        <f>IF(EXACT(D131,UPPER(D131)),1,0.01)/V131</f>
        <v>0.01</v>
      </c>
      <c r="U131" s="212">
        <v>0</v>
      </c>
      <c r="V131" s="212">
        <v>1</v>
      </c>
      <c r="W131" s="219">
        <f>IF(AND(Q131&lt;0,O131&gt;0),O131,0)</f>
        <v>0</v>
      </c>
      <c r="X131" s="219">
        <f>IF(AND(Q131&gt;0,O131&gt;0),O131,0)</f>
        <v>0</v>
      </c>
      <c r="Y131" s="212"/>
      <c r="Z131" s="223">
        <f>_xll.BDH(C131,$Z$3,$D$1,$D$1)</f>
        <v>243</v>
      </c>
      <c r="AA131" s="223">
        <f>IF(OR(OR(F131="#N/A N/A",F131="#N/A Real Time"),OR(Z131="#N/A N/A",Z131="#N/A Real Time")),0,  F131 - Z131)</f>
        <v>8</v>
      </c>
      <c r="AB131" s="224">
        <f>IF(OR(Z131=0,Z131="#N/A N/A"),0,AA131 / Z131*100)</f>
        <v>3.2921810699588478</v>
      </c>
      <c r="AC131" s="225">
        <v>820000</v>
      </c>
      <c r="AD131" s="226">
        <f>IF(D131 = D237,1,_xll.BDP(K131,$AD$3)*L131)</f>
        <v>0.89554</v>
      </c>
      <c r="AE131" s="330">
        <f>AA131*AC131*T131/AD131 / AF237</f>
        <v>3.095812318108282E-4</v>
      </c>
      <c r="AF131" s="244"/>
    </row>
    <row r="132" spans="1:32" s="117" customFormat="1" ht="12" customHeight="1" x14ac:dyDescent="0.2">
      <c r="A132" s="120"/>
      <c r="B132" s="120">
        <v>10264</v>
      </c>
      <c r="C132" s="120" t="s">
        <v>120</v>
      </c>
      <c r="D132" s="120" t="str">
        <f>_xll.BDP(C132,$D$3)</f>
        <v>GBp</v>
      </c>
      <c r="E132" s="120" t="s">
        <v>1535</v>
      </c>
      <c r="F132" s="121">
        <f>_xll.BDP(C132,$F$3)</f>
        <v>355.6</v>
      </c>
      <c r="G132" s="121">
        <f>_xll.BDP(C132,$G$3)</f>
        <v>358.2</v>
      </c>
      <c r="H132" s="122">
        <f t="shared" si="50"/>
        <v>2.5999999999999659</v>
      </c>
      <c r="I132" s="123">
        <f t="shared" si="51"/>
        <v>0.73115860517434361</v>
      </c>
      <c r="J132" s="124">
        <v>-2631780</v>
      </c>
      <c r="K132" s="120" t="str">
        <f>CONCATENATE(D237,D132, " Curncy")</f>
        <v>EURGBp Curncy</v>
      </c>
      <c r="L132" s="120">
        <f>IF(D132 = D237,1,_xll.BDP(K132,$L$3))</f>
        <v>1</v>
      </c>
      <c r="M132" s="288">
        <f>IF(D132 = D237,1,_xll.BDP(K132,$M$3)*L132)</f>
        <v>0.90110000000000001</v>
      </c>
      <c r="N132" s="126">
        <f t="shared" si="52"/>
        <v>-75936.388858061386</v>
      </c>
      <c r="O132" s="301">
        <f>N132 / Y237</f>
        <v>-3.1911268162709193E-4</v>
      </c>
      <c r="P132" s="128">
        <f t="shared" si="53"/>
        <v>-10461697.880368439</v>
      </c>
      <c r="Q132" s="312">
        <f>P132 / Y237*100</f>
        <v>-4.3963908676471464</v>
      </c>
      <c r="R132" s="129">
        <f t="shared" si="54"/>
        <v>-4.3963908676471464</v>
      </c>
      <c r="S132" s="312">
        <f t="shared" si="55"/>
        <v>0</v>
      </c>
      <c r="T132" s="120">
        <f t="shared" si="56"/>
        <v>0.01</v>
      </c>
      <c r="U132" s="120">
        <v>0</v>
      </c>
      <c r="V132" s="120">
        <v>1</v>
      </c>
      <c r="W132" s="127">
        <f t="shared" si="57"/>
        <v>0</v>
      </c>
      <c r="X132" s="127">
        <f t="shared" si="58"/>
        <v>0</v>
      </c>
      <c r="Y132" s="120"/>
      <c r="Z132" s="130">
        <f>_xll.BDH(C132,$Z$3,$D$1,$D$1)</f>
        <v>337.6</v>
      </c>
      <c r="AA132" s="130">
        <f t="shared" si="59"/>
        <v>18</v>
      </c>
      <c r="AB132" s="177">
        <f t="shared" si="60"/>
        <v>5.3317535545023693</v>
      </c>
      <c r="AC132" s="132">
        <v>-2631780</v>
      </c>
      <c r="AD132" s="133">
        <f>IF(D132 = D237,1,_xll.BDP(K132,$AD$3)*L132)</f>
        <v>0.89554</v>
      </c>
      <c r="AE132" s="328">
        <f>AA132*AC132*T132/AD132 / AF237</f>
        <v>-2.2355936732609489E-3</v>
      </c>
      <c r="AF132" s="135"/>
    </row>
    <row r="133" spans="1:32" s="117" customFormat="1" ht="12" customHeight="1" x14ac:dyDescent="0.2">
      <c r="A133" s="120"/>
      <c r="B133" s="120">
        <v>22425</v>
      </c>
      <c r="C133" s="120" t="s">
        <v>119</v>
      </c>
      <c r="D133" s="120" t="str">
        <f>_xll.BDP(C133,$D$3)</f>
        <v>GBp</v>
      </c>
      <c r="E133" s="120" t="s">
        <v>463</v>
      </c>
      <c r="F133" s="121">
        <f>_xll.BDP(C133,$F$3)</f>
        <v>449.1</v>
      </c>
      <c r="G133" s="121">
        <f>_xll.BDP(C133,$G$3)</f>
        <v>451.7</v>
      </c>
      <c r="H133" s="122">
        <f t="shared" si="50"/>
        <v>2.5999999999999659</v>
      </c>
      <c r="I133" s="123">
        <f t="shared" si="51"/>
        <v>0.5789356490759221</v>
      </c>
      <c r="J133" s="124">
        <v>-1487435</v>
      </c>
      <c r="K133" s="120" t="str">
        <f>CONCATENATE(D237,D133, " Curncy")</f>
        <v>EURGBp Curncy</v>
      </c>
      <c r="L133" s="120">
        <f>IF(D133 = D237,1,_xll.BDP(K133,$L$3))</f>
        <v>1</v>
      </c>
      <c r="M133" s="288">
        <f>IF(D133 = D237,1,_xll.BDP(K133,$M$3)*L133)</f>
        <v>0.90110000000000001</v>
      </c>
      <c r="N133" s="126">
        <f t="shared" si="52"/>
        <v>-42917.88924647597</v>
      </c>
      <c r="O133" s="301">
        <f>N133 / Y237</f>
        <v>-1.8035678194833665E-4</v>
      </c>
      <c r="P133" s="128">
        <f t="shared" si="53"/>
        <v>-7456157.9125513267</v>
      </c>
      <c r="Q133" s="312">
        <f>P133 / Y237*100</f>
        <v>-3.1333522463871049</v>
      </c>
      <c r="R133" s="129">
        <f t="shared" si="54"/>
        <v>-3.1333522463871049</v>
      </c>
      <c r="S133" s="312">
        <f t="shared" si="55"/>
        <v>0</v>
      </c>
      <c r="T133" s="120">
        <f t="shared" si="56"/>
        <v>0.01</v>
      </c>
      <c r="U133" s="120">
        <v>0</v>
      </c>
      <c r="V133" s="120">
        <v>1</v>
      </c>
      <c r="W133" s="127">
        <f t="shared" si="57"/>
        <v>0</v>
      </c>
      <c r="X133" s="127">
        <f t="shared" si="58"/>
        <v>0</v>
      </c>
      <c r="Y133" s="120"/>
      <c r="Z133" s="130">
        <f>_xll.BDH(C133,$Z$3,$D$1,$D$1)</f>
        <v>438</v>
      </c>
      <c r="AA133" s="130">
        <f t="shared" si="59"/>
        <v>11.100000000000023</v>
      </c>
      <c r="AB133" s="177">
        <f t="shared" si="60"/>
        <v>2.534246575342471</v>
      </c>
      <c r="AC133" s="132">
        <v>-1487435</v>
      </c>
      <c r="AD133" s="133">
        <f>IF(D133 = D237,1,_xll.BDP(K133,$AD$3)*L133)</f>
        <v>0.89554</v>
      </c>
      <c r="AE133" s="328">
        <f>AA133*AC133*T133/AD133 / AF237</f>
        <v>-7.791691693411274E-4</v>
      </c>
      <c r="AF133" s="135"/>
    </row>
    <row r="134" spans="1:32" s="117" customFormat="1" ht="12" customHeight="1" x14ac:dyDescent="0.2">
      <c r="A134" s="120"/>
      <c r="B134" s="120">
        <v>6286</v>
      </c>
      <c r="C134" s="120" t="s">
        <v>118</v>
      </c>
      <c r="D134" s="120" t="str">
        <f>_xll.BDP(C134,$D$3)</f>
        <v>GBp</v>
      </c>
      <c r="E134" s="120" t="s">
        <v>464</v>
      </c>
      <c r="F134" s="121">
        <f>_xll.BDP(C134,$F$3)</f>
        <v>606</v>
      </c>
      <c r="G134" s="121">
        <f>_xll.BDP(C134,$G$3)</f>
        <v>611</v>
      </c>
      <c r="H134" s="122">
        <f t="shared" si="50"/>
        <v>5</v>
      </c>
      <c r="I134" s="123">
        <f t="shared" si="51"/>
        <v>0.82508250825082496</v>
      </c>
      <c r="J134" s="124">
        <v>43816</v>
      </c>
      <c r="K134" s="120" t="str">
        <f>CONCATENATE(D237,D134, " Curncy")</f>
        <v>EURGBp Curncy</v>
      </c>
      <c r="L134" s="120">
        <f>IF(D134 = D237,1,_xll.BDP(K134,$L$3))</f>
        <v>1</v>
      </c>
      <c r="M134" s="288">
        <f>IF(D134 = D237,1,_xll.BDP(K134,$M$3)*L134)</f>
        <v>0.90110000000000001</v>
      </c>
      <c r="N134" s="126">
        <f t="shared" si="52"/>
        <v>2431.2506935967153</v>
      </c>
      <c r="O134" s="301">
        <f>N134 / Y237</f>
        <v>1.021701110901604E-5</v>
      </c>
      <c r="P134" s="128">
        <f t="shared" si="53"/>
        <v>297098.83475751861</v>
      </c>
      <c r="Q134" s="312">
        <f>P134 / Y237*100</f>
        <v>0.124851875752176</v>
      </c>
      <c r="R134" s="129">
        <f t="shared" si="54"/>
        <v>0</v>
      </c>
      <c r="S134" s="312">
        <f t="shared" si="55"/>
        <v>0.124851875752176</v>
      </c>
      <c r="T134" s="120">
        <f t="shared" si="56"/>
        <v>0.01</v>
      </c>
      <c r="U134" s="120">
        <v>0</v>
      </c>
      <c r="V134" s="120">
        <v>1</v>
      </c>
      <c r="W134" s="127">
        <f t="shared" si="57"/>
        <v>0</v>
      </c>
      <c r="X134" s="127">
        <f t="shared" si="58"/>
        <v>1.021701110901604E-5</v>
      </c>
      <c r="Y134" s="120"/>
      <c r="Z134" s="130">
        <f>_xll.BDH(C134,$Z$3,$D$1,$D$1)</f>
        <v>626.79999999999995</v>
      </c>
      <c r="AA134" s="130">
        <f t="shared" si="59"/>
        <v>-20.799999999999955</v>
      </c>
      <c r="AB134" s="177">
        <f t="shared" si="60"/>
        <v>-3.3184428844926539</v>
      </c>
      <c r="AC134" s="132">
        <v>43816</v>
      </c>
      <c r="AD134" s="133">
        <f>IF(D134 = D237,1,_xll.BDP(K134,$AD$3)*L134)</f>
        <v>0.89554</v>
      </c>
      <c r="AE134" s="328">
        <f>AA134*AC134*T134/AD134 / AF237</f>
        <v>-4.3009742997390685E-5</v>
      </c>
      <c r="AF134" s="135"/>
    </row>
    <row r="135" spans="1:32" s="117" customFormat="1" ht="12" customHeight="1" x14ac:dyDescent="0.2">
      <c r="A135" s="120"/>
      <c r="B135" s="120">
        <v>2204</v>
      </c>
      <c r="C135" s="120" t="s">
        <v>117</v>
      </c>
      <c r="D135" s="120" t="str">
        <f>_xll.BDP(C135,$D$3)</f>
        <v>GBp</v>
      </c>
      <c r="E135" s="120" t="s">
        <v>465</v>
      </c>
      <c r="F135" s="121">
        <f>_xll.BDP(C135,$F$3)</f>
        <v>175.7</v>
      </c>
      <c r="G135" s="121">
        <f>_xll.BDP(C135,$G$3)</f>
        <v>176.62</v>
      </c>
      <c r="H135" s="122">
        <f t="shared" si="50"/>
        <v>0.92000000000001592</v>
      </c>
      <c r="I135" s="123">
        <f t="shared" si="51"/>
        <v>0.5236198064883415</v>
      </c>
      <c r="J135" s="124">
        <v>1838766</v>
      </c>
      <c r="K135" s="120" t="str">
        <f>CONCATENATE(D237,D135, " Curncy")</f>
        <v>EURGBp Curncy</v>
      </c>
      <c r="L135" s="120">
        <f>IF(D135 = D237,1,_xll.BDP(K135,$L$3))</f>
        <v>1</v>
      </c>
      <c r="M135" s="288">
        <f>IF(D135 = D237,1,_xll.BDP(K135,$M$3)*L135)</f>
        <v>0.90110000000000001</v>
      </c>
      <c r="N135" s="126">
        <f t="shared" si="52"/>
        <v>18773.32948618388</v>
      </c>
      <c r="O135" s="301">
        <f>N135 / Y237</f>
        <v>7.8892446763606026E-5</v>
      </c>
      <c r="P135" s="128">
        <f t="shared" si="53"/>
        <v>3604071.145488847</v>
      </c>
      <c r="Q135" s="312">
        <f>P135 / Y237*100</f>
        <v>1.514563472542158</v>
      </c>
      <c r="R135" s="129">
        <f t="shared" si="54"/>
        <v>0</v>
      </c>
      <c r="S135" s="312">
        <f t="shared" si="55"/>
        <v>1.514563472542158</v>
      </c>
      <c r="T135" s="120">
        <f t="shared" si="56"/>
        <v>0.01</v>
      </c>
      <c r="U135" s="120">
        <v>0</v>
      </c>
      <c r="V135" s="120">
        <v>1</v>
      </c>
      <c r="W135" s="127">
        <f t="shared" si="57"/>
        <v>0</v>
      </c>
      <c r="X135" s="127">
        <f t="shared" si="58"/>
        <v>7.8892446763606026E-5</v>
      </c>
      <c r="Y135" s="120"/>
      <c r="Z135" s="130">
        <f>_xll.BDH(C135,$Z$3,$D$1,$D$1)</f>
        <v>184.5</v>
      </c>
      <c r="AA135" s="130">
        <f t="shared" si="59"/>
        <v>-8.8000000000000114</v>
      </c>
      <c r="AB135" s="177">
        <f t="shared" si="60"/>
        <v>-4.7696476964769712</v>
      </c>
      <c r="AC135" s="132">
        <v>1838766</v>
      </c>
      <c r="AD135" s="133">
        <f>IF(D135 = D237,1,_xll.BDP(K135,$AD$3)*L135)</f>
        <v>0.89554</v>
      </c>
      <c r="AE135" s="328">
        <f>AA135*AC135*T135/AD135 / AF237</f>
        <v>-7.6362461905006963E-4</v>
      </c>
      <c r="AF135" s="135"/>
    </row>
    <row r="136" spans="1:32" s="117" customFormat="1" ht="12" customHeight="1" x14ac:dyDescent="0.2">
      <c r="A136" s="120"/>
      <c r="B136" s="120">
        <v>6366</v>
      </c>
      <c r="C136" s="120" t="s">
        <v>116</v>
      </c>
      <c r="D136" s="120" t="str">
        <f>_xll.BDP(C136,$D$3)</f>
        <v>GBp</v>
      </c>
      <c r="E136" s="120" t="s">
        <v>466</v>
      </c>
      <c r="F136" s="121">
        <f>_xll.BDP(C136,$F$3)</f>
        <v>3643</v>
      </c>
      <c r="G136" s="121">
        <f>_xll.BDP(C136,$G$3)</f>
        <v>3672</v>
      </c>
      <c r="H136" s="122">
        <f t="shared" si="50"/>
        <v>29</v>
      </c>
      <c r="I136" s="123">
        <f t="shared" si="51"/>
        <v>0.79604721383475152</v>
      </c>
      <c r="J136" s="124">
        <v>-234431</v>
      </c>
      <c r="K136" s="120" t="str">
        <f>CONCATENATE(D237,D136, " Curncy")</f>
        <v>EURGBp Curncy</v>
      </c>
      <c r="L136" s="120">
        <f>IF(D136 = D237,1,_xll.BDP(K136,$L$3))</f>
        <v>1</v>
      </c>
      <c r="M136" s="288">
        <f>IF(D136 = D237,1,_xll.BDP(K136,$M$3)*L136)</f>
        <v>0.90110000000000001</v>
      </c>
      <c r="N136" s="126">
        <f t="shared" si="52"/>
        <v>-75446.665186993676</v>
      </c>
      <c r="O136" s="301">
        <f>N136 / Y237</f>
        <v>-3.1705468234268045E-4</v>
      </c>
      <c r="P136" s="128">
        <f t="shared" si="53"/>
        <v>-9553108.7781600263</v>
      </c>
      <c r="Q136" s="312">
        <f>P136 / Y237*100</f>
        <v>-4.0145682536631808</v>
      </c>
      <c r="R136" s="129">
        <f t="shared" si="54"/>
        <v>-4.0145682536631808</v>
      </c>
      <c r="S136" s="312">
        <f t="shared" si="55"/>
        <v>0</v>
      </c>
      <c r="T136" s="120">
        <f t="shared" si="56"/>
        <v>0.01</v>
      </c>
      <c r="U136" s="120">
        <v>0</v>
      </c>
      <c r="V136" s="120">
        <v>1</v>
      </c>
      <c r="W136" s="127">
        <f t="shared" si="57"/>
        <v>0</v>
      </c>
      <c r="X136" s="127">
        <f t="shared" si="58"/>
        <v>0</v>
      </c>
      <c r="Y136" s="120"/>
      <c r="Z136" s="130">
        <f>_xll.BDH(C136,$Z$3,$D$1,$D$1)</f>
        <v>3693</v>
      </c>
      <c r="AA136" s="130">
        <f t="shared" si="59"/>
        <v>-50</v>
      </c>
      <c r="AB136" s="177">
        <f t="shared" si="60"/>
        <v>-1.3539128080151639</v>
      </c>
      <c r="AC136" s="132">
        <v>-209731</v>
      </c>
      <c r="AD136" s="133">
        <f>IF(D136 = D237,1,_xll.BDP(K136,$AD$3)*L136)</f>
        <v>0.89554</v>
      </c>
      <c r="AE136" s="328">
        <f>AA136*AC136*T136/AD136 / AF237</f>
        <v>4.94884004031378E-4</v>
      </c>
      <c r="AF136" s="135"/>
    </row>
    <row r="137" spans="1:32" s="117" customFormat="1" ht="12" customHeight="1" x14ac:dyDescent="0.2">
      <c r="A137" s="212"/>
      <c r="B137" s="212">
        <v>6116</v>
      </c>
      <c r="C137" s="212" t="s">
        <v>1121</v>
      </c>
      <c r="D137" s="212" t="str">
        <f>_xll.BDP(C137,$D$3)</f>
        <v>GBp</v>
      </c>
      <c r="E137" s="212" t="s">
        <v>1242</v>
      </c>
      <c r="F137" s="214">
        <f>_xll.BDP(C137,$F$3)</f>
        <v>217.35</v>
      </c>
      <c r="G137" s="214">
        <f>_xll.BDP(C137,$G$3)</f>
        <v>220.7</v>
      </c>
      <c r="H137" s="215">
        <f>IF(OR(OR(G137="#N/A N/A",G137="#N/A Real Time"),OR(F137="#N/A N/A",F137="#N/A Real Time")),0,  G137 - F137)</f>
        <v>3.3499999999999943</v>
      </c>
      <c r="I137" s="216">
        <f>IF(OR(F137=0,F137="#N/A N/A"),0,H137 / F137*100)</f>
        <v>1.5412928456406692</v>
      </c>
      <c r="J137" s="217">
        <v>456000</v>
      </c>
      <c r="K137" s="212" t="str">
        <f>CONCATENATE(D237,D137, " Curncy")</f>
        <v>EURGBp Curncy</v>
      </c>
      <c r="L137" s="212">
        <f>IF(D137 = D237,1,_xll.BDP(K137,$L$3))</f>
        <v>1</v>
      </c>
      <c r="M137" s="291">
        <f>IF(D137 = D237,1,_xll.BDP(K137,$M$3)*L137)</f>
        <v>0.90110000000000001</v>
      </c>
      <c r="N137" s="218">
        <f>H137*J137*T137/M137</f>
        <v>16952.613472422567</v>
      </c>
      <c r="O137" s="304">
        <f>N137 / Y237</f>
        <v>7.1241127305700545E-5</v>
      </c>
      <c r="P137" s="220">
        <f>IF(J137=0,0,G137*J137*T137/M137)</f>
        <v>1116848.2965264677</v>
      </c>
      <c r="Q137" s="314">
        <f>P137 / Y237*100</f>
        <v>0.46934079989158617</v>
      </c>
      <c r="R137" s="221">
        <f>IF(Q137&lt;0,Q137,0)</f>
        <v>0</v>
      </c>
      <c r="S137" s="314">
        <f>IF(Q137&gt;0,Q137,0)</f>
        <v>0.46934079989158617</v>
      </c>
      <c r="T137" s="212">
        <f>IF(EXACT(D137,UPPER(D137)),1,0.01)/V137</f>
        <v>0.01</v>
      </c>
      <c r="U137" s="212">
        <v>0</v>
      </c>
      <c r="V137" s="212">
        <v>1</v>
      </c>
      <c r="W137" s="219">
        <f>IF(AND(Q137&lt;0,O137&gt;0),O137,0)</f>
        <v>0</v>
      </c>
      <c r="X137" s="219">
        <f>IF(AND(Q137&gt;0,O137&gt;0),O137,0)</f>
        <v>7.1241127305700545E-5</v>
      </c>
      <c r="Y137" s="212"/>
      <c r="Z137" s="223">
        <f>_xll.BDH(C137,$Z$3,$D$1,$D$1)</f>
        <v>227.15</v>
      </c>
      <c r="AA137" s="223">
        <f>IF(OR(OR(F137="#N/A N/A",F137="#N/A Real Time"),OR(Z137="#N/A N/A",Z137="#N/A Real Time")),0,  F137 - Z137)</f>
        <v>-9.8000000000000114</v>
      </c>
      <c r="AB137" s="224">
        <f>IF(OR(Z137=0,Z137="#N/A N/A"),0,AA137 / Z137*100)</f>
        <v>-4.3143297380585564</v>
      </c>
      <c r="AC137" s="225">
        <v>456000</v>
      </c>
      <c r="AD137" s="226">
        <f>IF(D137 = D237,1,_xll.BDP(K137,$AD$3)*L137)</f>
        <v>0.89554</v>
      </c>
      <c r="AE137" s="330">
        <f>AA137*AC137*T137/AD137 / AF237</f>
        <v>-2.1089277571893761E-4</v>
      </c>
      <c r="AF137" s="244"/>
    </row>
    <row r="138" spans="1:32" s="117" customFormat="1" ht="12" customHeight="1" x14ac:dyDescent="0.2">
      <c r="A138" s="120"/>
      <c r="B138" s="120">
        <v>24733</v>
      </c>
      <c r="C138" s="120" t="s">
        <v>115</v>
      </c>
      <c r="D138" s="120" t="str">
        <f>_xll.BDP(C138,$D$3)</f>
        <v>EUR</v>
      </c>
      <c r="E138" s="120" t="s">
        <v>467</v>
      </c>
      <c r="F138" s="121">
        <f>_xll.BDP(C138,$F$3)</f>
        <v>1.57</v>
      </c>
      <c r="G138" s="121">
        <f>_xll.BDP(C138,$G$3)</f>
        <v>1.57</v>
      </c>
      <c r="H138" s="122">
        <f t="shared" si="50"/>
        <v>0</v>
      </c>
      <c r="I138" s="123">
        <f t="shared" si="51"/>
        <v>0</v>
      </c>
      <c r="J138" s="124">
        <v>-641141</v>
      </c>
      <c r="K138" s="120" t="str">
        <f>CONCATENATE(D237,D138, " Curncy")</f>
        <v>EUREUR Curncy</v>
      </c>
      <c r="L138" s="120">
        <f>IF(D138 = D237,1,_xll.BDP(K138,$L$3))</f>
        <v>1</v>
      </c>
      <c r="M138" s="288">
        <f>IF(D138 = D237,1,_xll.BDP(K138,$M$3)*L138)</f>
        <v>1</v>
      </c>
      <c r="N138" s="126">
        <f t="shared" si="52"/>
        <v>0</v>
      </c>
      <c r="O138" s="301">
        <f>N138 / Y237</f>
        <v>0</v>
      </c>
      <c r="P138" s="128">
        <f t="shared" si="53"/>
        <v>-1006591.37</v>
      </c>
      <c r="Q138" s="312">
        <f>P138 / Y237*100</f>
        <v>-0.42300677740127762</v>
      </c>
      <c r="R138" s="129">
        <f t="shared" si="54"/>
        <v>-0.42300677740127762</v>
      </c>
      <c r="S138" s="312">
        <f t="shared" si="55"/>
        <v>0</v>
      </c>
      <c r="T138" s="120">
        <f t="shared" si="56"/>
        <v>1</v>
      </c>
      <c r="U138" s="120">
        <v>0</v>
      </c>
      <c r="V138" s="120">
        <v>1</v>
      </c>
      <c r="W138" s="127">
        <f t="shared" si="57"/>
        <v>0</v>
      </c>
      <c r="X138" s="127">
        <f t="shared" si="58"/>
        <v>0</v>
      </c>
      <c r="Y138" s="120"/>
      <c r="Z138" s="130">
        <f>_xll.BDH(C138,$Z$3,$D$1,$D$1)</f>
        <v>1.6019999999999999</v>
      </c>
      <c r="AA138" s="130">
        <f t="shared" si="59"/>
        <v>-3.1999999999999806E-2</v>
      </c>
      <c r="AB138" s="177">
        <f t="shared" si="60"/>
        <v>-1.9975031210986149</v>
      </c>
      <c r="AC138" s="132">
        <v>-641141</v>
      </c>
      <c r="AD138" s="133">
        <f>IF(D138 = D237,1,_xll.BDP(K138,$AD$3)*L138)</f>
        <v>1</v>
      </c>
      <c r="AE138" s="328">
        <f>AA138*AC138*T138/AD138 / AF237</f>
        <v>8.6708026539685038E-5</v>
      </c>
      <c r="AF138" s="135"/>
    </row>
    <row r="139" spans="1:32" s="117" customFormat="1" ht="12" customHeight="1" x14ac:dyDescent="0.2">
      <c r="A139" s="212"/>
      <c r="B139" s="212">
        <v>19455</v>
      </c>
      <c r="C139" s="212" t="s">
        <v>1127</v>
      </c>
      <c r="D139" s="212" t="str">
        <f>_xll.BDP(C139,$D$3)</f>
        <v>GBp</v>
      </c>
      <c r="E139" s="212" t="s">
        <v>1248</v>
      </c>
      <c r="F139" s="214">
        <f>_xll.BDP(C139,$F$3)</f>
        <v>24.9</v>
      </c>
      <c r="G139" s="214">
        <f>_xll.BDP(C139,$G$3)</f>
        <v>24.8</v>
      </c>
      <c r="H139" s="215">
        <f>IF(OR(OR(G139="#N/A N/A",G139="#N/A Real Time"),OR(F139="#N/A N/A",F139="#N/A Real Time")),0,  G139 - F139)</f>
        <v>-9.9999999999997868E-2</v>
      </c>
      <c r="I139" s="216">
        <f>IF(OR(F139=0,F139="#N/A N/A"),0,H139 / F139*100)</f>
        <v>-0.40160642570280269</v>
      </c>
      <c r="J139" s="217">
        <v>-570740</v>
      </c>
      <c r="K139" s="212" t="str">
        <f>CONCATENATE(D237,D139, " Curncy")</f>
        <v>EURGBp Curncy</v>
      </c>
      <c r="L139" s="212">
        <f>IF(D139 = D237,1,_xll.BDP(K139,$L$3))</f>
        <v>1</v>
      </c>
      <c r="M139" s="291">
        <f>IF(D139 = D237,1,_xll.BDP(K139,$M$3)*L139)</f>
        <v>0.90110000000000001</v>
      </c>
      <c r="N139" s="218">
        <f>H139*J139*T139/M139</f>
        <v>633.38142270556853</v>
      </c>
      <c r="O139" s="304">
        <f>N139 / Y237</f>
        <v>2.6617020815956222E-6</v>
      </c>
      <c r="P139" s="220">
        <f>IF(J139=0,0,G139*J139*T139/M139)</f>
        <v>-157078.59283098433</v>
      </c>
      <c r="Q139" s="314">
        <f>P139 / Y237*100</f>
        <v>-6.6010211623572831E-2</v>
      </c>
      <c r="R139" s="221">
        <f>IF(Q139&lt;0,Q139,0)</f>
        <v>-6.6010211623572831E-2</v>
      </c>
      <c r="S139" s="314">
        <f>IF(Q139&gt;0,Q139,0)</f>
        <v>0</v>
      </c>
      <c r="T139" s="212">
        <f>IF(EXACT(D139,UPPER(D139)),1,0.01)/V139</f>
        <v>0.01</v>
      </c>
      <c r="U139" s="212">
        <v>0</v>
      </c>
      <c r="V139" s="212">
        <v>1</v>
      </c>
      <c r="W139" s="219">
        <f>IF(AND(Q139&lt;0,O139&gt;0),O139,0)</f>
        <v>2.6617020815956222E-6</v>
      </c>
      <c r="X139" s="219">
        <f>IF(AND(Q139&gt;0,O139&gt;0),O139,0)</f>
        <v>0</v>
      </c>
      <c r="Y139" s="212"/>
      <c r="Z139" s="223">
        <f>_xll.BDH(C139,$Z$3,$D$1,$D$1)</f>
        <v>27</v>
      </c>
      <c r="AA139" s="223">
        <f>IF(OR(OR(F139="#N/A N/A",F139="#N/A Real Time"),OR(Z139="#N/A N/A",Z139="#N/A Real Time")),0,  F139 - Z139)</f>
        <v>-2.1000000000000014</v>
      </c>
      <c r="AB139" s="224">
        <f>IF(OR(Z139=0,Z139="#N/A N/A"),0,AA139 / Z139*100)</f>
        <v>-7.7777777777777839</v>
      </c>
      <c r="AC139" s="225">
        <v>-570740</v>
      </c>
      <c r="AD139" s="226">
        <f>IF(D139 = D237,1,_xll.BDP(K139,$AD$3)*L139)</f>
        <v>0.89554</v>
      </c>
      <c r="AE139" s="330">
        <f>AA139*AC139*T139/AD139 / AF237</f>
        <v>5.65624731267981E-5</v>
      </c>
      <c r="AF139" s="244"/>
    </row>
    <row r="140" spans="1:32" s="117" customFormat="1" ht="12" customHeight="1" x14ac:dyDescent="0.2">
      <c r="A140" s="120"/>
      <c r="B140" s="120">
        <v>19718</v>
      </c>
      <c r="C140" s="120"/>
      <c r="D140" s="120" t="s">
        <v>80</v>
      </c>
      <c r="E140" s="120" t="s">
        <v>114</v>
      </c>
      <c r="F140" s="121">
        <v>0.9</v>
      </c>
      <c r="G140" s="121">
        <v>0.9</v>
      </c>
      <c r="H140" s="122">
        <f t="shared" si="50"/>
        <v>0</v>
      </c>
      <c r="I140" s="123">
        <f t="shared" si="51"/>
        <v>0</v>
      </c>
      <c r="J140" s="124">
        <v>667676</v>
      </c>
      <c r="K140" s="120" t="str">
        <f>CONCATENATE(D237,D140, " Curncy")</f>
        <v>EURGBP Curncy</v>
      </c>
      <c r="L140" s="120">
        <f>IF(D140 = D237,1,_xll.BDP(K140,$L$3))</f>
        <v>1</v>
      </c>
      <c r="M140" s="288">
        <f>IF(D140 = D237,1,_xll.BDP(K140,$M$3)*L140)</f>
        <v>0.90110000000000001</v>
      </c>
      <c r="N140" s="126">
        <f t="shared" si="52"/>
        <v>0</v>
      </c>
      <c r="O140" s="301">
        <f>N140 / Y237</f>
        <v>0</v>
      </c>
      <c r="P140" s="128">
        <f t="shared" si="53"/>
        <v>666860.94773055159</v>
      </c>
      <c r="Q140" s="312">
        <f>P140 / Y237*100</f>
        <v>0.28023953799073642</v>
      </c>
      <c r="R140" s="129">
        <f t="shared" si="54"/>
        <v>0</v>
      </c>
      <c r="S140" s="312">
        <f t="shared" si="55"/>
        <v>0.28023953799073642</v>
      </c>
      <c r="T140" s="120">
        <f t="shared" si="56"/>
        <v>1</v>
      </c>
      <c r="U140" s="120">
        <v>1</v>
      </c>
      <c r="V140" s="120">
        <v>1</v>
      </c>
      <c r="W140" s="127">
        <f t="shared" si="57"/>
        <v>0</v>
      </c>
      <c r="X140" s="127">
        <f t="shared" si="58"/>
        <v>0</v>
      </c>
      <c r="Y140" s="120"/>
      <c r="Z140" s="130">
        <v>0.9</v>
      </c>
      <c r="AA140" s="130">
        <f t="shared" si="59"/>
        <v>0</v>
      </c>
      <c r="AB140" s="177">
        <f t="shared" si="60"/>
        <v>0</v>
      </c>
      <c r="AC140" s="132">
        <v>667676</v>
      </c>
      <c r="AD140" s="133">
        <f>IF(D140 = D237,1,_xll.BDP(K140,$AD$3)*L140)</f>
        <v>0.89554</v>
      </c>
      <c r="AE140" s="328">
        <f>AA140*AC140*T140/AD140 / AF237</f>
        <v>0</v>
      </c>
      <c r="AF140" s="135"/>
    </row>
    <row r="141" spans="1:32" s="117" customFormat="1" ht="12" customHeight="1" x14ac:dyDescent="0.2">
      <c r="A141" s="120"/>
      <c r="B141" s="120">
        <v>19500</v>
      </c>
      <c r="C141" s="120" t="s">
        <v>113</v>
      </c>
      <c r="D141" s="120" t="str">
        <f>_xll.BDP(C141,$D$3)</f>
        <v>GBp</v>
      </c>
      <c r="E141" s="120" t="s">
        <v>468</v>
      </c>
      <c r="F141" s="121">
        <f>_xll.BDP(C141,$F$3)</f>
        <v>2638</v>
      </c>
      <c r="G141" s="121">
        <f>_xll.BDP(C141,$G$3)</f>
        <v>2663</v>
      </c>
      <c r="H141" s="122">
        <f t="shared" si="50"/>
        <v>25</v>
      </c>
      <c r="I141" s="123">
        <f t="shared" si="51"/>
        <v>0.94768764215314627</v>
      </c>
      <c r="J141" s="124">
        <v>-81304</v>
      </c>
      <c r="K141" s="120" t="str">
        <f>CONCATENATE(D237,D141, " Curncy")</f>
        <v>EURGBp Curncy</v>
      </c>
      <c r="L141" s="120">
        <f>IF(D141 = D237,1,_xll.BDP(K141,$L$3))</f>
        <v>1</v>
      </c>
      <c r="M141" s="288">
        <f>IF(D141 = D237,1,_xll.BDP(K141,$M$3)*L141)</f>
        <v>0.90110000000000001</v>
      </c>
      <c r="N141" s="126">
        <f t="shared" si="52"/>
        <v>-22556.87493064033</v>
      </c>
      <c r="O141" s="301">
        <f>N141 / Y237</f>
        <v>-9.4792298613228054E-5</v>
      </c>
      <c r="P141" s="128">
        <f t="shared" si="53"/>
        <v>-2402758.317611808</v>
      </c>
      <c r="Q141" s="312">
        <f>P141 / Y237*100</f>
        <v>-1.0097275648281052</v>
      </c>
      <c r="R141" s="129">
        <f t="shared" si="54"/>
        <v>-1.0097275648281052</v>
      </c>
      <c r="S141" s="312">
        <f t="shared" si="55"/>
        <v>0</v>
      </c>
      <c r="T141" s="120">
        <f t="shared" si="56"/>
        <v>0.01</v>
      </c>
      <c r="U141" s="120">
        <v>0</v>
      </c>
      <c r="V141" s="120">
        <v>1</v>
      </c>
      <c r="W141" s="127">
        <f t="shared" si="57"/>
        <v>0</v>
      </c>
      <c r="X141" s="127">
        <f t="shared" si="58"/>
        <v>0</v>
      </c>
      <c r="Y141" s="120"/>
      <c r="Z141" s="130">
        <f>_xll.BDH(C141,$Z$3,$D$1,$D$1)</f>
        <v>2652</v>
      </c>
      <c r="AA141" s="130">
        <f t="shared" si="59"/>
        <v>-14</v>
      </c>
      <c r="AB141" s="177">
        <f t="shared" si="60"/>
        <v>-0.52790346907993968</v>
      </c>
      <c r="AC141" s="132">
        <v>-81304</v>
      </c>
      <c r="AD141" s="133">
        <f>IF(D141 = D237,1,_xll.BDP(K141,$AD$3)*L141)</f>
        <v>0.89554</v>
      </c>
      <c r="AE141" s="328">
        <f>AA141*AC141*T141/AD141 / AF237</f>
        <v>5.3716874176229571E-5</v>
      </c>
      <c r="AF141" s="135"/>
    </row>
    <row r="142" spans="1:32" s="117" customFormat="1" ht="12" customHeight="1" x14ac:dyDescent="0.2">
      <c r="A142" s="212"/>
      <c r="B142" s="212">
        <v>6152</v>
      </c>
      <c r="C142" s="212" t="s">
        <v>1132</v>
      </c>
      <c r="D142" s="212" t="str">
        <f>_xll.BDP(C142,$D$3)</f>
        <v>GBp</v>
      </c>
      <c r="E142" s="212" t="s">
        <v>1253</v>
      </c>
      <c r="F142" s="214">
        <f>_xll.BDP(C142,$F$3)</f>
        <v>1658.5</v>
      </c>
      <c r="G142" s="214">
        <f>_xll.BDP(C142,$G$3)</f>
        <v>1675</v>
      </c>
      <c r="H142" s="215">
        <f>IF(OR(OR(G142="#N/A N/A",G142="#N/A Real Time"),OR(F142="#N/A N/A",F142="#N/A Real Time")),0,  G142 - F142)</f>
        <v>16.5</v>
      </c>
      <c r="I142" s="216">
        <f>IF(OR(F142=0,F142="#N/A N/A"),0,H142 / F142*100)</f>
        <v>0.99487488694603565</v>
      </c>
      <c r="J142" s="217">
        <v>-102009</v>
      </c>
      <c r="K142" s="212" t="str">
        <f>CONCATENATE(D237,D142, " Curncy")</f>
        <v>EURGBp Curncy</v>
      </c>
      <c r="L142" s="212">
        <f>IF(D142 = D237,1,_xll.BDP(K142,$L$3))</f>
        <v>1</v>
      </c>
      <c r="M142" s="291">
        <f>IF(D142 = D237,1,_xll.BDP(K142,$M$3)*L142)</f>
        <v>0.90110000000000001</v>
      </c>
      <c r="N142" s="218">
        <f>H142*J142*T142/M142</f>
        <v>-18678.820330706913</v>
      </c>
      <c r="O142" s="304">
        <f>N142 / Y237</f>
        <v>-7.8495284474272778E-5</v>
      </c>
      <c r="P142" s="220">
        <f>IF(J142=0,0,G142*J142*T142/M142)</f>
        <v>-1896183.2759960049</v>
      </c>
      <c r="Q142" s="314">
        <f>P142 / Y237*100</f>
        <v>-0.79684606966307214</v>
      </c>
      <c r="R142" s="221">
        <f>IF(Q142&lt;0,Q142,0)</f>
        <v>-0.79684606966307214</v>
      </c>
      <c r="S142" s="314">
        <f>IF(Q142&gt;0,Q142,0)</f>
        <v>0</v>
      </c>
      <c r="T142" s="212">
        <f>IF(EXACT(D142,UPPER(D142)),1,0.01)/V142</f>
        <v>0.01</v>
      </c>
      <c r="U142" s="212">
        <v>0</v>
      </c>
      <c r="V142" s="212">
        <v>1</v>
      </c>
      <c r="W142" s="219">
        <f>IF(AND(Q142&lt;0,O142&gt;0),O142,0)</f>
        <v>0</v>
      </c>
      <c r="X142" s="219">
        <f>IF(AND(Q142&gt;0,O142&gt;0),O142,0)</f>
        <v>0</v>
      </c>
      <c r="Y142" s="212"/>
      <c r="Z142" s="223">
        <f>_xll.BDH(C142,$Z$3,$D$1,$D$1)</f>
        <v>1663</v>
      </c>
      <c r="AA142" s="223">
        <f>IF(OR(OR(F142="#N/A N/A",F142="#N/A Real Time"),OR(Z142="#N/A N/A",Z142="#N/A Real Time")),0,  F142 - Z142)</f>
        <v>-4.5</v>
      </c>
      <c r="AB142" s="224">
        <f>IF(OR(Z142=0,Z142="#N/A N/A"),0,AA142 / Z142*100)</f>
        <v>-0.27059530968129886</v>
      </c>
      <c r="AC142" s="225">
        <v>-102009</v>
      </c>
      <c r="AD142" s="226">
        <f>IF(D142 = D237,1,_xll.BDP(K142,$AD$3)*L142)</f>
        <v>0.89554</v>
      </c>
      <c r="AE142" s="330">
        <f>AA142*AC142*T142/AD142 / AF237</f>
        <v>2.1663159061136962E-5</v>
      </c>
      <c r="AF142" s="244"/>
    </row>
    <row r="143" spans="1:32" s="117" customFormat="1" ht="12" customHeight="1" x14ac:dyDescent="0.2">
      <c r="A143" s="120"/>
      <c r="B143" s="120">
        <v>5993</v>
      </c>
      <c r="C143" s="120" t="s">
        <v>112</v>
      </c>
      <c r="D143" s="120" t="str">
        <f>_xll.BDP(C143,$D$3)</f>
        <v>GBp</v>
      </c>
      <c r="E143" s="120" t="s">
        <v>469</v>
      </c>
      <c r="F143" s="121">
        <f>_xll.BDP(C143,$F$3)</f>
        <v>754</v>
      </c>
      <c r="G143" s="121">
        <f>_xll.BDP(C143,$G$3)</f>
        <v>763</v>
      </c>
      <c r="H143" s="122">
        <f t="shared" si="50"/>
        <v>9</v>
      </c>
      <c r="I143" s="123">
        <f t="shared" si="51"/>
        <v>1.1936339522546418</v>
      </c>
      <c r="J143" s="124">
        <v>409117</v>
      </c>
      <c r="K143" s="120" t="str">
        <f>CONCATENATE(D237,D143, " Curncy")</f>
        <v>EURGBp Curncy</v>
      </c>
      <c r="L143" s="120">
        <f>IF(D143 = D237,1,_xll.BDP(K143,$L$3))</f>
        <v>1</v>
      </c>
      <c r="M143" s="288">
        <f>IF(D143 = D237,1,_xll.BDP(K143,$M$3)*L143)</f>
        <v>0.90110000000000001</v>
      </c>
      <c r="N143" s="126">
        <f t="shared" si="52"/>
        <v>40861.757851514813</v>
      </c>
      <c r="O143" s="301">
        <f>N143 / Y237</f>
        <v>1.7171616032949529E-4</v>
      </c>
      <c r="P143" s="128">
        <f t="shared" si="53"/>
        <v>3464169.0267450893</v>
      </c>
      <c r="Q143" s="312">
        <f>P143 / Y237*100</f>
        <v>1.4557714481267214</v>
      </c>
      <c r="R143" s="129">
        <f t="shared" si="54"/>
        <v>0</v>
      </c>
      <c r="S143" s="312">
        <f t="shared" si="55"/>
        <v>1.4557714481267214</v>
      </c>
      <c r="T143" s="120">
        <f t="shared" si="56"/>
        <v>0.01</v>
      </c>
      <c r="U143" s="120">
        <v>0</v>
      </c>
      <c r="V143" s="120">
        <v>1</v>
      </c>
      <c r="W143" s="127">
        <f t="shared" si="57"/>
        <v>0</v>
      </c>
      <c r="X143" s="127">
        <f t="shared" si="58"/>
        <v>1.7171616032949529E-4</v>
      </c>
      <c r="Y143" s="120"/>
      <c r="Z143" s="130">
        <f>_xll.BDH(C143,$Z$3,$D$1,$D$1)</f>
        <v>757.5</v>
      </c>
      <c r="AA143" s="130">
        <f t="shared" si="59"/>
        <v>-3.5</v>
      </c>
      <c r="AB143" s="177">
        <f t="shared" si="60"/>
        <v>-0.46204620462046203</v>
      </c>
      <c r="AC143" s="132">
        <v>409117</v>
      </c>
      <c r="AD143" s="133">
        <f>IF(D143 = D237,1,_xll.BDP(K143,$AD$3)*L143)</f>
        <v>0.89554</v>
      </c>
      <c r="AE143" s="328">
        <f>AA143*AC143*T143/AD143 / AF237</f>
        <v>-6.7575046776162671E-5</v>
      </c>
      <c r="AF143" s="135"/>
    </row>
    <row r="144" spans="1:32" s="117" customFormat="1" ht="12" customHeight="1" x14ac:dyDescent="0.2">
      <c r="A144" s="120"/>
      <c r="B144" s="120">
        <v>6423</v>
      </c>
      <c r="C144" s="120" t="s">
        <v>110</v>
      </c>
      <c r="D144" s="120" t="str">
        <f>_xll.BDP(C144,$D$3)</f>
        <v>GBp</v>
      </c>
      <c r="E144" s="120" t="s">
        <v>470</v>
      </c>
      <c r="F144" s="121">
        <f>_xll.BDP(C144,$F$3)</f>
        <v>13.11</v>
      </c>
      <c r="G144" s="121">
        <f>_xll.BDP(C144,$G$3)</f>
        <v>13.12</v>
      </c>
      <c r="H144" s="122">
        <f t="shared" si="50"/>
        <v>9.9999999999997868E-3</v>
      </c>
      <c r="I144" s="123">
        <f t="shared" si="51"/>
        <v>7.6277650648358411E-2</v>
      </c>
      <c r="J144" s="124">
        <v>-32392087</v>
      </c>
      <c r="K144" s="120" t="str">
        <f>CONCATENATE(D237,D144, " Curncy")</f>
        <v>EURGBp Curncy</v>
      </c>
      <c r="L144" s="120">
        <f>IF(D144 = D237,1,_xll.BDP(K144,$L$3))</f>
        <v>1</v>
      </c>
      <c r="M144" s="288">
        <f>IF(D144 = D237,1,_xll.BDP(K144,$M$3)*L144)</f>
        <v>0.90110000000000001</v>
      </c>
      <c r="N144" s="126">
        <f t="shared" si="52"/>
        <v>-3594.7272222837983</v>
      </c>
      <c r="O144" s="301">
        <f>N144 / Y237</f>
        <v>-1.5106368117729E-5</v>
      </c>
      <c r="P144" s="128">
        <f t="shared" si="53"/>
        <v>-4716282.1156364447</v>
      </c>
      <c r="Q144" s="312">
        <f>P144 / Y237*100</f>
        <v>-1.9819554970460875</v>
      </c>
      <c r="R144" s="129">
        <f t="shared" si="54"/>
        <v>-1.9819554970460875</v>
      </c>
      <c r="S144" s="312">
        <f t="shared" si="55"/>
        <v>0</v>
      </c>
      <c r="T144" s="120">
        <f t="shared" si="56"/>
        <v>0.01</v>
      </c>
      <c r="U144" s="120">
        <v>0</v>
      </c>
      <c r="V144" s="120">
        <v>1</v>
      </c>
      <c r="W144" s="127">
        <f t="shared" si="57"/>
        <v>0</v>
      </c>
      <c r="X144" s="127">
        <f t="shared" si="58"/>
        <v>0</v>
      </c>
      <c r="Y144" s="120"/>
      <c r="Z144" s="130">
        <f>_xll.BDH(C144,$Z$3,$D$1,$D$1)</f>
        <v>12.75</v>
      </c>
      <c r="AA144" s="130">
        <f t="shared" si="59"/>
        <v>0.35999999999999943</v>
      </c>
      <c r="AB144" s="177">
        <f t="shared" si="60"/>
        <v>2.8235294117647016</v>
      </c>
      <c r="AC144" s="132">
        <v>-30902492</v>
      </c>
      <c r="AD144" s="133">
        <f>IF(D144 = D237,1,_xll.BDP(K144,$AD$3)*L144)</f>
        <v>0.89554</v>
      </c>
      <c r="AE144" s="328">
        <f>AA144*AC144*T144/AD144 / AF237</f>
        <v>-5.2500904789303806E-4</v>
      </c>
      <c r="AF144" s="135"/>
    </row>
    <row r="145" spans="1:32" s="117" customFormat="1" ht="12" customHeight="1" x14ac:dyDescent="0.2">
      <c r="A145" s="212"/>
      <c r="B145" s="212">
        <v>27254</v>
      </c>
      <c r="C145" s="212" t="s">
        <v>1537</v>
      </c>
      <c r="D145" s="212" t="str">
        <f>_xll.BDP(C145,$D$3)</f>
        <v>GBp</v>
      </c>
      <c r="E145" s="212" t="s">
        <v>1538</v>
      </c>
      <c r="F145" s="214">
        <f>_xll.BDP(C145,$F$3)</f>
        <v>109.5</v>
      </c>
      <c r="G145" s="214">
        <f>_xll.BDP(C145,$G$3)</f>
        <v>109.5</v>
      </c>
      <c r="H145" s="215">
        <f>IF(OR(OR(G145="#N/A N/A",G145="#N/A Real Time"),OR(F145="#N/A N/A",F145="#N/A Real Time")),0,  G145 - F145)</f>
        <v>0</v>
      </c>
      <c r="I145" s="216">
        <f>IF(OR(F145=0,F145="#N/A N/A"),0,H145 / F145*100)</f>
        <v>0</v>
      </c>
      <c r="J145" s="217">
        <v>-193243</v>
      </c>
      <c r="K145" s="212" t="str">
        <f>CONCATENATE(D237,D145, " Curncy")</f>
        <v>EURGBp Curncy</v>
      </c>
      <c r="L145" s="212">
        <f>IF(D145 = D237,1,_xll.BDP(K145,$L$3))</f>
        <v>1</v>
      </c>
      <c r="M145" s="291">
        <f>IF(D145 = D237,1,_xll.BDP(K145,$M$3)*L145)</f>
        <v>0.90110000000000001</v>
      </c>
      <c r="N145" s="218">
        <f>H145*J145*T145/M145</f>
        <v>0</v>
      </c>
      <c r="O145" s="304">
        <f>N145 / Y237</f>
        <v>0</v>
      </c>
      <c r="P145" s="220">
        <f>IF(J145=0,0,G145*J145*T145/M145)</f>
        <v>-234825.30795694151</v>
      </c>
      <c r="Q145" s="314">
        <f>P145 / Y237*100</f>
        <v>-9.8682245578092354E-2</v>
      </c>
      <c r="R145" s="221">
        <f>IF(Q145&lt;0,Q145,0)</f>
        <v>-9.8682245578092354E-2</v>
      </c>
      <c r="S145" s="314">
        <f>IF(Q145&gt;0,Q145,0)</f>
        <v>0</v>
      </c>
      <c r="T145" s="212">
        <f>IF(EXACT(D145,UPPER(D145)),1,0.01)/V145</f>
        <v>0.01</v>
      </c>
      <c r="U145" s="212">
        <v>0</v>
      </c>
      <c r="V145" s="212">
        <v>1</v>
      </c>
      <c r="W145" s="219">
        <f>IF(AND(Q145&lt;0,O145&gt;0),O145,0)</f>
        <v>0</v>
      </c>
      <c r="X145" s="219">
        <f>IF(AND(Q145&gt;0,O145&gt;0),O145,0)</f>
        <v>0</v>
      </c>
      <c r="Y145" s="212"/>
      <c r="Z145" s="223">
        <f>_xll.BDH(C145,$Z$3,$D$1,$D$1)</f>
        <v>100</v>
      </c>
      <c r="AA145" s="223">
        <f>IF(OR(OR(F145="#N/A N/A",F145="#N/A Real Time"),OR(Z145="#N/A N/A",Z145="#N/A Real Time")),0,  F145 - Z145)</f>
        <v>9.5</v>
      </c>
      <c r="AB145" s="224">
        <f>IF(OR(Z145=0,Z145="#N/A N/A"),0,AA145 / Z145*100)</f>
        <v>9.5</v>
      </c>
      <c r="AC145" s="225">
        <v>-193243</v>
      </c>
      <c r="AD145" s="226">
        <f>IF(D145 = D237,1,_xll.BDP(K145,$AD$3)*L145)</f>
        <v>0.89554</v>
      </c>
      <c r="AE145" s="330">
        <f>AA145*AC145*T145/AD145 / AF237</f>
        <v>-8.663595378030315E-5</v>
      </c>
      <c r="AF145" s="244"/>
    </row>
    <row r="146" spans="1:32" s="117" customFormat="1" ht="12" customHeight="1" x14ac:dyDescent="0.2">
      <c r="A146" s="120"/>
      <c r="B146" s="120">
        <v>26482</v>
      </c>
      <c r="C146" s="120" t="s">
        <v>109</v>
      </c>
      <c r="D146" s="120" t="str">
        <f>_xll.BDP(C146,$D$3)</f>
        <v>GBp</v>
      </c>
      <c r="E146" s="120" t="s">
        <v>471</v>
      </c>
      <c r="F146" s="121">
        <f>_xll.BDP(C146,$F$3)</f>
        <v>291</v>
      </c>
      <c r="G146" s="121">
        <f>_xll.BDP(C146,$G$3)</f>
        <v>296.2</v>
      </c>
      <c r="H146" s="122">
        <f t="shared" si="50"/>
        <v>5.1999999999999886</v>
      </c>
      <c r="I146" s="123">
        <f t="shared" si="51"/>
        <v>1.7869415807560098</v>
      </c>
      <c r="J146" s="124">
        <v>-329749</v>
      </c>
      <c r="K146" s="120" t="str">
        <f>CONCATENATE(D237,D146, " Curncy")</f>
        <v>EURGBp Curncy</v>
      </c>
      <c r="L146" s="120">
        <f>IF(D146 = D237,1,_xll.BDP(K146,$L$3))</f>
        <v>1</v>
      </c>
      <c r="M146" s="288">
        <f>IF(D146 = D237,1,_xll.BDP(K146,$M$3)*L146)</f>
        <v>0.90110000000000001</v>
      </c>
      <c r="N146" s="126">
        <f t="shared" si="52"/>
        <v>-19028.90689157692</v>
      </c>
      <c r="O146" s="301">
        <f>N146 / Y237</f>
        <v>-7.9966477178071931E-5</v>
      </c>
      <c r="P146" s="128">
        <f t="shared" si="53"/>
        <v>-1083915.8117855953</v>
      </c>
      <c r="Q146" s="312">
        <f>P146 / Y237*100</f>
        <v>-0.45550135654124912</v>
      </c>
      <c r="R146" s="129">
        <f t="shared" si="54"/>
        <v>-0.45550135654124912</v>
      </c>
      <c r="S146" s="312">
        <f t="shared" si="55"/>
        <v>0</v>
      </c>
      <c r="T146" s="120">
        <f t="shared" si="56"/>
        <v>0.01</v>
      </c>
      <c r="U146" s="120">
        <v>0</v>
      </c>
      <c r="V146" s="120">
        <v>1</v>
      </c>
      <c r="W146" s="127">
        <f t="shared" si="57"/>
        <v>0</v>
      </c>
      <c r="X146" s="127">
        <f t="shared" si="58"/>
        <v>0</v>
      </c>
      <c r="Y146" s="120"/>
      <c r="Z146" s="130">
        <f>_xll.BDH(C146,$Z$3,$D$1,$D$1)</f>
        <v>290</v>
      </c>
      <c r="AA146" s="130">
        <f t="shared" si="59"/>
        <v>1</v>
      </c>
      <c r="AB146" s="177">
        <f t="shared" si="60"/>
        <v>0.34482758620689657</v>
      </c>
      <c r="AC146" s="132">
        <v>-329749</v>
      </c>
      <c r="AD146" s="133">
        <f>IF(D146 = D237,1,_xll.BDP(K146,$AD$3)*L146)</f>
        <v>0.89554</v>
      </c>
      <c r="AE146" s="328">
        <f>AA146*AC146*T146/AD146 / AF237</f>
        <v>-1.5561600854937317E-5</v>
      </c>
      <c r="AF146" s="135"/>
    </row>
    <row r="147" spans="1:32" s="117" customFormat="1" ht="12" customHeight="1" x14ac:dyDescent="0.2">
      <c r="A147" s="120"/>
      <c r="B147" s="120">
        <v>6332</v>
      </c>
      <c r="C147" s="120" t="s">
        <v>1395</v>
      </c>
      <c r="D147" s="120" t="str">
        <f>_xll.BDP(C147,$D$3)</f>
        <v>GBp</v>
      </c>
      <c r="E147" s="120" t="s">
        <v>1396</v>
      </c>
      <c r="F147" s="121">
        <f>_xll.BDP(C147,$F$3)</f>
        <v>897.2</v>
      </c>
      <c r="G147" s="121">
        <f>_xll.BDP(C147,$G$3)</f>
        <v>904.8</v>
      </c>
      <c r="H147" s="122">
        <f t="shared" si="50"/>
        <v>7.5999999999999091</v>
      </c>
      <c r="I147" s="123">
        <f t="shared" si="51"/>
        <v>0.8470798038341405</v>
      </c>
      <c r="J147" s="124">
        <v>-779945</v>
      </c>
      <c r="K147" s="120" t="str">
        <f>CONCATENATE(D237,D147, " Curncy")</f>
        <v>EURGBp Curncy</v>
      </c>
      <c r="L147" s="120">
        <f>IF(D147 = D237,1,_xll.BDP(K147,$L$3))</f>
        <v>1</v>
      </c>
      <c r="M147" s="288">
        <f>IF(D147 = D237,1,_xll.BDP(K147,$M$3)*L147)</f>
        <v>0.90110000000000001</v>
      </c>
      <c r="N147" s="126">
        <f t="shared" si="52"/>
        <v>-65781.62246143524</v>
      </c>
      <c r="O147" s="301">
        <f>N147 / Y237</f>
        <v>-2.7643861212161213E-4</v>
      </c>
      <c r="P147" s="128">
        <f t="shared" si="53"/>
        <v>-7831475.263566752</v>
      </c>
      <c r="Q147" s="312">
        <f>P147 / Y237*100</f>
        <v>-3.2910744243110219</v>
      </c>
      <c r="R147" s="129">
        <f t="shared" si="54"/>
        <v>-3.2910744243110219</v>
      </c>
      <c r="S147" s="312">
        <f t="shared" si="55"/>
        <v>0</v>
      </c>
      <c r="T147" s="120">
        <f t="shared" si="56"/>
        <v>0.01</v>
      </c>
      <c r="U147" s="120">
        <v>0</v>
      </c>
      <c r="V147" s="120">
        <v>1</v>
      </c>
      <c r="W147" s="127">
        <f t="shared" si="57"/>
        <v>0</v>
      </c>
      <c r="X147" s="127">
        <f t="shared" si="58"/>
        <v>0</v>
      </c>
      <c r="Y147" s="120"/>
      <c r="Z147" s="130">
        <f>_xll.BDH(C147,$Z$3,$D$1,$D$1)</f>
        <v>987.4</v>
      </c>
      <c r="AA147" s="130">
        <f t="shared" si="59"/>
        <v>-90.199999999999932</v>
      </c>
      <c r="AB147" s="177">
        <f t="shared" si="60"/>
        <v>-9.13510228883937</v>
      </c>
      <c r="AC147" s="132">
        <v>-586945</v>
      </c>
      <c r="AD147" s="133">
        <f>IF(D147 = D237,1,_xll.BDP(K147,$AD$3)*L147)</f>
        <v>0.89554</v>
      </c>
      <c r="AE147" s="328">
        <f>AA147*AC147*T147/AD147 / AF237</f>
        <v>2.4984733964465884E-3</v>
      </c>
      <c r="AF147" s="135"/>
    </row>
    <row r="148" spans="1:32" s="117" customFormat="1" ht="12" customHeight="1" x14ac:dyDescent="0.2">
      <c r="A148" s="212"/>
      <c r="B148" s="212">
        <v>10555</v>
      </c>
      <c r="C148" s="212" t="s">
        <v>108</v>
      </c>
      <c r="D148" s="212" t="str">
        <f>_xll.BDP(C148,$D$3)</f>
        <v>GBp</v>
      </c>
      <c r="E148" s="212" t="s">
        <v>492</v>
      </c>
      <c r="F148" s="214">
        <f>_xll.BDP(C148,$F$3)</f>
        <v>174</v>
      </c>
      <c r="G148" s="214">
        <f>_xll.BDP(C148,$G$3)</f>
        <v>173.65</v>
      </c>
      <c r="H148" s="215">
        <f>IF(OR(OR(G148="#N/A N/A",G148="#N/A Real Time"),OR(F148="#N/A N/A",F148="#N/A Real Time")),0,  G148 - F148)</f>
        <v>-0.34999999999999432</v>
      </c>
      <c r="I148" s="216">
        <f>IF(OR(F148=0,F148="#N/A N/A"),0,H148 / F148*100)</f>
        <v>-0.20114942528735308</v>
      </c>
      <c r="J148" s="217">
        <v>-381047</v>
      </c>
      <c r="K148" s="212" t="str">
        <f>CONCATENATE(D237,D148, " Curncy")</f>
        <v>EURGBp Curncy</v>
      </c>
      <c r="L148" s="212">
        <f>IF(D148 = D237,1,_xll.BDP(K148,$L$3))</f>
        <v>1</v>
      </c>
      <c r="M148" s="291">
        <f>IF(D148 = D237,1,_xll.BDP(K148,$M$3)*L148)</f>
        <v>0.90110000000000001</v>
      </c>
      <c r="N148" s="218">
        <f>H148*J148*T148/M148</f>
        <v>1480.0405060481392</v>
      </c>
      <c r="O148" s="304">
        <f>N148 / Y237</f>
        <v>6.2196754665875932E-6</v>
      </c>
      <c r="P148" s="220">
        <f>IF(J148=0,0,G148*J148*T148/M148)</f>
        <v>-734311.525357896</v>
      </c>
      <c r="Q148" s="314">
        <f>P148 / Y237*100</f>
        <v>-0.30858475564941523</v>
      </c>
      <c r="R148" s="221">
        <f>IF(Q148&lt;0,Q148,0)</f>
        <v>-0.30858475564941523</v>
      </c>
      <c r="S148" s="314">
        <f>IF(Q148&gt;0,Q148,0)</f>
        <v>0</v>
      </c>
      <c r="T148" s="212">
        <f>IF(EXACT(D148,UPPER(D148)),1,0.01)/V148</f>
        <v>0.01</v>
      </c>
      <c r="U148" s="212">
        <v>0</v>
      </c>
      <c r="V148" s="212">
        <v>1</v>
      </c>
      <c r="W148" s="219">
        <f>IF(AND(Q148&lt;0,O148&gt;0),O148,0)</f>
        <v>6.2196754665875932E-6</v>
      </c>
      <c r="X148" s="219">
        <f>IF(AND(Q148&gt;0,O148&gt;0),O148,0)</f>
        <v>0</v>
      </c>
      <c r="Y148" s="212"/>
      <c r="Z148" s="223">
        <f>_xll.BDH(C148,$Z$3,$D$1,$D$1)</f>
        <v>177.65</v>
      </c>
      <c r="AA148" s="223">
        <f>IF(OR(OR(F148="#N/A N/A",F148="#N/A Real Time"),OR(Z148="#N/A N/A",Z148="#N/A Real Time")),0,  F148 - Z148)</f>
        <v>-3.6500000000000057</v>
      </c>
      <c r="AB148" s="224">
        <f>IF(OR(Z148=0,Z148="#N/A N/A"),0,AA148 / Z148*100)</f>
        <v>-2.0546017450042249</v>
      </c>
      <c r="AC148" s="225">
        <v>0</v>
      </c>
      <c r="AD148" s="226">
        <f>IF(D148 = D237,1,_xll.BDP(K148,$AD$3)*L148)</f>
        <v>0.89554</v>
      </c>
      <c r="AE148" s="330">
        <f>AA148*AC148*T148/AD148 / AF237</f>
        <v>0</v>
      </c>
      <c r="AF148" s="244"/>
    </row>
    <row r="149" spans="1:32" s="117" customFormat="1" ht="12" customHeight="1" x14ac:dyDescent="0.2">
      <c r="A149" s="120"/>
      <c r="B149" s="120">
        <v>3574</v>
      </c>
      <c r="C149" s="120" t="s">
        <v>106</v>
      </c>
      <c r="D149" s="120" t="str">
        <f>_xll.BDP(C149,$D$3)</f>
        <v>GBp</v>
      </c>
      <c r="E149" s="120" t="s">
        <v>472</v>
      </c>
      <c r="F149" s="121">
        <f>_xll.BDP(C149,$F$3)</f>
        <v>492.7</v>
      </c>
      <c r="G149" s="121">
        <f>_xll.BDP(C149,$G$3)</f>
        <v>487.9</v>
      </c>
      <c r="H149" s="122">
        <f t="shared" si="50"/>
        <v>-4.8000000000000114</v>
      </c>
      <c r="I149" s="123">
        <f t="shared" si="51"/>
        <v>-0.97422366551654394</v>
      </c>
      <c r="J149" s="124">
        <v>144828</v>
      </c>
      <c r="K149" s="120" t="str">
        <f>CONCATENATE(D237,D149, " Curncy")</f>
        <v>EURGBp Curncy</v>
      </c>
      <c r="L149" s="120">
        <f>IF(D149 = D237,1,_xll.BDP(K149,$L$3))</f>
        <v>1</v>
      </c>
      <c r="M149" s="288">
        <f>IF(D149 = D237,1,_xll.BDP(K149,$M$3)*L149)</f>
        <v>0.90110000000000001</v>
      </c>
      <c r="N149" s="126">
        <f t="shared" si="52"/>
        <v>-7714.7308844745503</v>
      </c>
      <c r="O149" s="301">
        <f>N149 / Y237</f>
        <v>-3.2420141352490312E-5</v>
      </c>
      <c r="P149" s="128">
        <f t="shared" si="53"/>
        <v>784170.24969481747</v>
      </c>
      <c r="Q149" s="312">
        <f>P149 / Y237*100</f>
        <v>0.329537228455833</v>
      </c>
      <c r="R149" s="129">
        <f t="shared" si="54"/>
        <v>0</v>
      </c>
      <c r="S149" s="312">
        <f t="shared" si="55"/>
        <v>0.329537228455833</v>
      </c>
      <c r="T149" s="120">
        <f t="shared" si="56"/>
        <v>0.01</v>
      </c>
      <c r="U149" s="120">
        <v>0</v>
      </c>
      <c r="V149" s="120">
        <v>1</v>
      </c>
      <c r="W149" s="127">
        <f t="shared" si="57"/>
        <v>0</v>
      </c>
      <c r="X149" s="127">
        <f t="shared" si="58"/>
        <v>0</v>
      </c>
      <c r="Y149" s="120"/>
      <c r="Z149" s="130">
        <f>_xll.BDH(C149,$Z$3,$D$1,$D$1)</f>
        <v>464.7</v>
      </c>
      <c r="AA149" s="130">
        <f t="shared" si="59"/>
        <v>28</v>
      </c>
      <c r="AB149" s="177">
        <f t="shared" si="60"/>
        <v>6.0253927264902094</v>
      </c>
      <c r="AC149" s="132">
        <v>144828</v>
      </c>
      <c r="AD149" s="133">
        <f>IF(D149 = D237,1,_xll.BDP(K149,$AD$3)*L149)</f>
        <v>0.89554</v>
      </c>
      <c r="AE149" s="328">
        <f>AA149*AC149*T149/AD149 / AF237</f>
        <v>1.9137330151517708E-4</v>
      </c>
      <c r="AF149" s="135"/>
    </row>
    <row r="150" spans="1:32" s="117" customFormat="1" ht="12" customHeight="1" x14ac:dyDescent="0.2">
      <c r="A150" s="120"/>
      <c r="B150" s="120">
        <v>3123</v>
      </c>
      <c r="C150" s="120" t="s">
        <v>105</v>
      </c>
      <c r="D150" s="120" t="str">
        <f>_xll.BDP(C150,$D$3)</f>
        <v>GBp</v>
      </c>
      <c r="E150" s="120" t="s">
        <v>368</v>
      </c>
      <c r="F150" s="121">
        <f>_xll.BDP(C150,$F$3)</f>
        <v>28.75</v>
      </c>
      <c r="G150" s="121">
        <f>_xll.BDP(C150,$G$3)</f>
        <v>28.75</v>
      </c>
      <c r="H150" s="122">
        <f t="shared" si="50"/>
        <v>0</v>
      </c>
      <c r="I150" s="123">
        <f t="shared" si="51"/>
        <v>0</v>
      </c>
      <c r="J150" s="124">
        <v>7311932</v>
      </c>
      <c r="K150" s="120" t="str">
        <f>CONCATENATE(D237,D150, " Curncy")</f>
        <v>EURGBp Curncy</v>
      </c>
      <c r="L150" s="120">
        <f>IF(D150 = D237,1,_xll.BDP(K150,$L$3))</f>
        <v>1</v>
      </c>
      <c r="M150" s="288">
        <f>IF(D150 = D237,1,_xll.BDP(K150,$M$3)*L150)</f>
        <v>0.90110000000000001</v>
      </c>
      <c r="N150" s="126">
        <f t="shared" si="52"/>
        <v>0</v>
      </c>
      <c r="O150" s="301">
        <f>N150 / Y237</f>
        <v>0</v>
      </c>
      <c r="P150" s="128">
        <f t="shared" si="53"/>
        <v>2332904.7275552107</v>
      </c>
      <c r="Q150" s="312">
        <f>P150 / Y237*100</f>
        <v>0.98037251281752513</v>
      </c>
      <c r="R150" s="129">
        <f t="shared" si="54"/>
        <v>0</v>
      </c>
      <c r="S150" s="312">
        <f t="shared" si="55"/>
        <v>0.98037251281752513</v>
      </c>
      <c r="T150" s="120">
        <f t="shared" si="56"/>
        <v>0.01</v>
      </c>
      <c r="U150" s="120">
        <v>0</v>
      </c>
      <c r="V150" s="120">
        <v>1</v>
      </c>
      <c r="W150" s="127">
        <f t="shared" si="57"/>
        <v>0</v>
      </c>
      <c r="X150" s="127">
        <f t="shared" si="58"/>
        <v>0</v>
      </c>
      <c r="Y150" s="120"/>
      <c r="Z150" s="130">
        <f>_xll.BDH(C150,$Z$3,$D$1,$D$1)</f>
        <v>27.75</v>
      </c>
      <c r="AA150" s="130">
        <f t="shared" si="59"/>
        <v>1</v>
      </c>
      <c r="AB150" s="177">
        <f t="shared" si="60"/>
        <v>3.6036036036036037</v>
      </c>
      <c r="AC150" s="132">
        <v>7311932</v>
      </c>
      <c r="AD150" s="133">
        <f>IF(D150 = D237,1,_xll.BDP(K150,$AD$3)*L150)</f>
        <v>0.89554</v>
      </c>
      <c r="AE150" s="328">
        <f>AA150*AC150*T150/AD150 / AF237</f>
        <v>3.4506660296905678E-4</v>
      </c>
      <c r="AF150" s="135"/>
    </row>
    <row r="151" spans="1:32" s="117" customFormat="1" ht="12" customHeight="1" x14ac:dyDescent="0.2">
      <c r="A151" s="120"/>
      <c r="B151" s="120">
        <v>26542</v>
      </c>
      <c r="C151" s="120" t="s">
        <v>160</v>
      </c>
      <c r="D151" s="120" t="str">
        <f>_xll.BDP(C151,$D$3)</f>
        <v>USD</v>
      </c>
      <c r="E151" s="120" t="s">
        <v>384</v>
      </c>
      <c r="F151" s="121">
        <f>_xll.BDP(C151,$F$3)</f>
        <v>138.06399999999999</v>
      </c>
      <c r="G151" s="121">
        <f>_xll.BDP(C151,$G$3)</f>
        <v>145.66499999999999</v>
      </c>
      <c r="H151" s="122">
        <f t="shared" si="50"/>
        <v>7.6009999999999991</v>
      </c>
      <c r="I151" s="123">
        <f t="shared" si="51"/>
        <v>5.5054177772627177</v>
      </c>
      <c r="J151" s="124">
        <v>500000</v>
      </c>
      <c r="K151" s="120" t="str">
        <f>CONCATENATE(D237,D151, " Curncy")</f>
        <v>EURUSD Curncy</v>
      </c>
      <c r="L151" s="120">
        <f>IF(D151 = D237,1,_xll.BDP(K151,$L$3))</f>
        <v>1</v>
      </c>
      <c r="M151" s="288">
        <f>IF(D151 = D237,1,_xll.BDP(K151,$M$3)*L151)</f>
        <v>1.1605000000000001</v>
      </c>
      <c r="N151" s="126">
        <f t="shared" si="52"/>
        <v>32748.815165876767</v>
      </c>
      <c r="O151" s="301">
        <f>N151 / Y237</f>
        <v>1.3762258628372323E-4</v>
      </c>
      <c r="P151" s="128">
        <f t="shared" si="53"/>
        <v>627595.86385178799</v>
      </c>
      <c r="Q151" s="312">
        <f>P151 / Y237*100</f>
        <v>0.26373890318403564</v>
      </c>
      <c r="R151" s="129">
        <f t="shared" si="54"/>
        <v>0</v>
      </c>
      <c r="S151" s="312">
        <f t="shared" si="55"/>
        <v>0.26373890318403564</v>
      </c>
      <c r="T151" s="120">
        <f t="shared" si="56"/>
        <v>0.01</v>
      </c>
      <c r="U151" s="120">
        <v>4</v>
      </c>
      <c r="V151" s="120">
        <v>100</v>
      </c>
      <c r="W151" s="127">
        <f t="shared" si="57"/>
        <v>0</v>
      </c>
      <c r="X151" s="127">
        <f t="shared" si="58"/>
        <v>1.3762258628372323E-4</v>
      </c>
      <c r="Y151" s="120"/>
      <c r="Z151" s="130" t="str">
        <f>_xll.BDH(C151,$Z$3,$D$1,$D$1)</f>
        <v>#N/A N/A</v>
      </c>
      <c r="AA151" s="130">
        <f t="shared" si="59"/>
        <v>0</v>
      </c>
      <c r="AB151" s="177">
        <f t="shared" si="60"/>
        <v>0</v>
      </c>
      <c r="AC151" s="132">
        <v>500000</v>
      </c>
      <c r="AD151" s="133">
        <f>IF(D151 = D237,1,_xll.BDP(K151,$AD$3)*L151)</f>
        <v>1.1601999999999999</v>
      </c>
      <c r="AE151" s="328">
        <f>AA151*AC151*T151/AD151 / AF237</f>
        <v>0</v>
      </c>
      <c r="AF151" s="135"/>
    </row>
    <row r="152" spans="1:32" s="117" customFormat="1" ht="12" customHeight="1" x14ac:dyDescent="0.2">
      <c r="A152" s="212"/>
      <c r="B152" s="212">
        <v>3520</v>
      </c>
      <c r="C152" s="212" t="s">
        <v>1539</v>
      </c>
      <c r="D152" s="212" t="str">
        <f>_xll.BDP(C152,$D$3)</f>
        <v>GBp</v>
      </c>
      <c r="E152" s="212" t="s">
        <v>1540</v>
      </c>
      <c r="F152" s="214">
        <f>_xll.BDP(C152,$F$3)</f>
        <v>904</v>
      </c>
      <c r="G152" s="214">
        <f>_xll.BDP(C152,$G$3)</f>
        <v>906</v>
      </c>
      <c r="H152" s="215">
        <f>IF(OR(OR(G152="#N/A N/A",G152="#N/A Real Time"),OR(F152="#N/A N/A",F152="#N/A Real Time")),0,  G152 - F152)</f>
        <v>2</v>
      </c>
      <c r="I152" s="216">
        <f>IF(OR(F152=0,F152="#N/A N/A"),0,H152 / F152*100)</f>
        <v>0.22123893805309736</v>
      </c>
      <c r="J152" s="217">
        <v>-109098</v>
      </c>
      <c r="K152" s="212" t="str">
        <f>CONCATENATE(D237,D152, " Curncy")</f>
        <v>EURGBp Curncy</v>
      </c>
      <c r="L152" s="212">
        <f>IF(D152 = D237,1,_xll.BDP(K152,$L$3))</f>
        <v>1</v>
      </c>
      <c r="M152" s="291">
        <f>IF(D152 = D237,1,_xll.BDP(K152,$M$3)*L152)</f>
        <v>0.90110000000000001</v>
      </c>
      <c r="N152" s="218">
        <f>H152*J152*T152/M152</f>
        <v>-2421.4404616579736</v>
      </c>
      <c r="O152" s="304">
        <f>N152 / Y237</f>
        <v>-1.0175784900232169E-5</v>
      </c>
      <c r="P152" s="220">
        <f>IF(J152=0,0,G152*J152*T152/M152)</f>
        <v>-1096912.5291310621</v>
      </c>
      <c r="Q152" s="314">
        <f>P152 / Y237*100</f>
        <v>-0.46096305598051729</v>
      </c>
      <c r="R152" s="221">
        <f>IF(Q152&lt;0,Q152,0)</f>
        <v>-0.46096305598051729</v>
      </c>
      <c r="S152" s="314">
        <f>IF(Q152&gt;0,Q152,0)</f>
        <v>0</v>
      </c>
      <c r="T152" s="212">
        <f>IF(EXACT(D152,UPPER(D152)),1,0.01)/V152</f>
        <v>0.01</v>
      </c>
      <c r="U152" s="212">
        <v>0</v>
      </c>
      <c r="V152" s="212">
        <v>1</v>
      </c>
      <c r="W152" s="219">
        <f>IF(AND(Q152&lt;0,O152&gt;0),O152,0)</f>
        <v>0</v>
      </c>
      <c r="X152" s="219">
        <f>IF(AND(Q152&gt;0,O152&gt;0),O152,0)</f>
        <v>0</v>
      </c>
      <c r="Y152" s="212"/>
      <c r="Z152" s="223">
        <f>_xll.BDH(C152,$Z$3,$D$1,$D$1)</f>
        <v>879.5</v>
      </c>
      <c r="AA152" s="223">
        <f>IF(OR(OR(F152="#N/A N/A",F152="#N/A Real Time"),OR(Z152="#N/A N/A",Z152="#N/A Real Time")),0,  F152 - Z152)</f>
        <v>24.5</v>
      </c>
      <c r="AB152" s="224">
        <f>IF(OR(Z152=0,Z152="#N/A N/A"),0,AA152 / Z152*100)</f>
        <v>2.785673678226265</v>
      </c>
      <c r="AC152" s="225">
        <v>-109098</v>
      </c>
      <c r="AD152" s="226">
        <f>IF(D152 = D237,1,_xll.BDP(K152,$AD$3)*L152)</f>
        <v>0.89554</v>
      </c>
      <c r="AE152" s="330">
        <f>AA152*AC152*T152/AD152 / AF237</f>
        <v>-1.2614024147688941E-4</v>
      </c>
      <c r="AF152" s="244"/>
    </row>
    <row r="153" spans="1:32" s="117" customFormat="1" ht="12" customHeight="1" x14ac:dyDescent="0.2">
      <c r="A153" s="212"/>
      <c r="B153" s="212">
        <v>882</v>
      </c>
      <c r="C153" s="212" t="s">
        <v>1160</v>
      </c>
      <c r="D153" s="212" t="str">
        <f>_xll.BDP(C153,$D$3)</f>
        <v>GBp</v>
      </c>
      <c r="E153" s="212" t="s">
        <v>1280</v>
      </c>
      <c r="F153" s="214">
        <f>_xll.BDP(C153,$F$3)</f>
        <v>19.899999999999999</v>
      </c>
      <c r="G153" s="214">
        <f>_xll.BDP(C153,$G$3)</f>
        <v>19.5</v>
      </c>
      <c r="H153" s="215">
        <f>IF(OR(OR(G153="#N/A N/A",G153="#N/A Real Time"),OR(F153="#N/A N/A",F153="#N/A Real Time")),0,  G153 - F153)</f>
        <v>-0.39999999999999858</v>
      </c>
      <c r="I153" s="216">
        <f>IF(OR(F153=0,F153="#N/A N/A"),0,H153 / F153*100)</f>
        <v>-2.0100502512562746</v>
      </c>
      <c r="J153" s="217">
        <v>2096547</v>
      </c>
      <c r="K153" s="212" t="str">
        <f>CONCATENATE(D237,D153, " Curncy")</f>
        <v>EURGBp Curncy</v>
      </c>
      <c r="L153" s="212">
        <f>IF(D153 = D237,1,_xll.BDP(K153,$L$3))</f>
        <v>1</v>
      </c>
      <c r="M153" s="291">
        <f>IF(D153 = D237,1,_xll.BDP(K153,$M$3)*L153)</f>
        <v>0.90110000000000001</v>
      </c>
      <c r="N153" s="218">
        <f>H153*J153*T153/M153</f>
        <v>-9306.6119187659206</v>
      </c>
      <c r="O153" s="304">
        <f>N153 / Y237</f>
        <v>-3.9109811921807877E-5</v>
      </c>
      <c r="P153" s="220">
        <f>IF(J153=0,0,G153*J153*T153/M153)</f>
        <v>453697.33103984024</v>
      </c>
      <c r="Q153" s="314">
        <f>P153 / Y237*100</f>
        <v>0.19066033311881408</v>
      </c>
      <c r="R153" s="221">
        <f>IF(Q153&lt;0,Q153,0)</f>
        <v>0</v>
      </c>
      <c r="S153" s="314">
        <f>IF(Q153&gt;0,Q153,0)</f>
        <v>0.19066033311881408</v>
      </c>
      <c r="T153" s="212">
        <f>IF(EXACT(D153,UPPER(D153)),1,0.01)/V153</f>
        <v>0.01</v>
      </c>
      <c r="U153" s="212">
        <v>0</v>
      </c>
      <c r="V153" s="212">
        <v>1</v>
      </c>
      <c r="W153" s="219">
        <f>IF(AND(Q153&lt;0,O153&gt;0),O153,0)</f>
        <v>0</v>
      </c>
      <c r="X153" s="219">
        <f>IF(AND(Q153&gt;0,O153&gt;0),O153,0)</f>
        <v>0</v>
      </c>
      <c r="Y153" s="212"/>
      <c r="Z153" s="223">
        <f>_xll.BDH(C153,$Z$3,$D$1,$D$1)</f>
        <v>19.574999999999999</v>
      </c>
      <c r="AA153" s="223">
        <f>IF(OR(OR(F153="#N/A N/A",F153="#N/A Real Time"),OR(Z153="#N/A N/A",Z153="#N/A Real Time")),0,  F153 - Z153)</f>
        <v>0.32499999999999929</v>
      </c>
      <c r="AB153" s="224">
        <f>IF(OR(Z153=0,Z153="#N/A N/A"),0,AA153 / Z153*100)</f>
        <v>1.6602809706257948</v>
      </c>
      <c r="AC153" s="225">
        <v>2096547</v>
      </c>
      <c r="AD153" s="226">
        <f>IF(D153 = D237,1,_xll.BDP(K153,$AD$3)*L153)</f>
        <v>0.89554</v>
      </c>
      <c r="AE153" s="330">
        <f>AA153*AC153*T153/AD153 / AF237</f>
        <v>3.2155757761131233E-5</v>
      </c>
      <c r="AF153" s="244"/>
    </row>
    <row r="154" spans="1:32" s="117" customFormat="1" ht="12" customHeight="1" x14ac:dyDescent="0.2">
      <c r="A154" s="120"/>
      <c r="B154" s="120">
        <v>6415</v>
      </c>
      <c r="C154" s="120" t="s">
        <v>103</v>
      </c>
      <c r="D154" s="120" t="str">
        <f>_xll.BDP(C154,$D$3)</f>
        <v>GBp</v>
      </c>
      <c r="E154" s="120" t="s">
        <v>473</v>
      </c>
      <c r="F154" s="121">
        <f>_xll.BDP(C154,$F$3)</f>
        <v>692</v>
      </c>
      <c r="G154" s="121">
        <f>_xll.BDP(C154,$G$3)</f>
        <v>695</v>
      </c>
      <c r="H154" s="122">
        <f t="shared" si="50"/>
        <v>3</v>
      </c>
      <c r="I154" s="123">
        <f t="shared" si="51"/>
        <v>0.43352601156069359</v>
      </c>
      <c r="J154" s="124">
        <v>-150249</v>
      </c>
      <c r="K154" s="120" t="str">
        <f>CONCATENATE(D237,D154, " Curncy")</f>
        <v>EURGBp Curncy</v>
      </c>
      <c r="L154" s="120">
        <f>IF(D154 = D237,1,_xll.BDP(K154,$L$3))</f>
        <v>1</v>
      </c>
      <c r="M154" s="288">
        <f>IF(D154 = D237,1,_xll.BDP(K154,$M$3)*L154)</f>
        <v>0.90110000000000001</v>
      </c>
      <c r="N154" s="126">
        <f t="shared" si="52"/>
        <v>-5002.1862168460775</v>
      </c>
      <c r="O154" s="301">
        <f>N154 / Y237</f>
        <v>-2.1021029333374353E-5</v>
      </c>
      <c r="P154" s="128">
        <f t="shared" si="53"/>
        <v>-1158839.8069026745</v>
      </c>
      <c r="Q154" s="312">
        <f>P154 / Y237*100</f>
        <v>-0.48698717955650578</v>
      </c>
      <c r="R154" s="129">
        <f t="shared" si="54"/>
        <v>-0.48698717955650578</v>
      </c>
      <c r="S154" s="312">
        <f t="shared" si="55"/>
        <v>0</v>
      </c>
      <c r="T154" s="120">
        <f t="shared" si="56"/>
        <v>0.01</v>
      </c>
      <c r="U154" s="120">
        <v>0</v>
      </c>
      <c r="V154" s="120">
        <v>1</v>
      </c>
      <c r="W154" s="127">
        <f t="shared" si="57"/>
        <v>0</v>
      </c>
      <c r="X154" s="127">
        <f t="shared" si="58"/>
        <v>0</v>
      </c>
      <c r="Y154" s="120"/>
      <c r="Z154" s="130">
        <f>_xll.BDH(C154,$Z$3,$D$1,$D$1)</f>
        <v>702.5</v>
      </c>
      <c r="AA154" s="130">
        <f t="shared" si="59"/>
        <v>-10.5</v>
      </c>
      <c r="AB154" s="177">
        <f t="shared" si="60"/>
        <v>-1.4946619217081851</v>
      </c>
      <c r="AC154" s="132">
        <v>-150249</v>
      </c>
      <c r="AD154" s="133">
        <f>IF(D154 = D237,1,_xll.BDP(K154,$AD$3)*L154)</f>
        <v>0.89554</v>
      </c>
      <c r="AE154" s="328">
        <f>AA154*AC154*T154/AD154 / AF237</f>
        <v>7.4451195157412158E-5</v>
      </c>
      <c r="AF154" s="135"/>
    </row>
    <row r="155" spans="1:32" s="117" customFormat="1" ht="12" customHeight="1" x14ac:dyDescent="0.2">
      <c r="A155" s="120"/>
      <c r="B155" s="120">
        <v>10184</v>
      </c>
      <c r="C155" s="120" t="s">
        <v>102</v>
      </c>
      <c r="D155" s="120" t="str">
        <f>_xll.BDP(C155,$D$3)</f>
        <v>GBp</v>
      </c>
      <c r="E155" s="120" t="s">
        <v>474</v>
      </c>
      <c r="F155" s="121">
        <f>_xll.BDP(C155,$F$3)</f>
        <v>158</v>
      </c>
      <c r="G155" s="121">
        <f>_xll.BDP(C155,$G$3)</f>
        <v>158.75</v>
      </c>
      <c r="H155" s="122">
        <f t="shared" si="50"/>
        <v>0.75</v>
      </c>
      <c r="I155" s="123">
        <f t="shared" si="51"/>
        <v>0.4746835443037975</v>
      </c>
      <c r="J155" s="124">
        <v>-4821609</v>
      </c>
      <c r="K155" s="120" t="str">
        <f>CONCATENATE(D237,D155, " Curncy")</f>
        <v>EURGBp Curncy</v>
      </c>
      <c r="L155" s="120">
        <f>IF(D155 = D237,1,_xll.BDP(K155,$L$3))</f>
        <v>1</v>
      </c>
      <c r="M155" s="288">
        <f>IF(D155 = D237,1,_xll.BDP(K155,$M$3)*L155)</f>
        <v>0.90110000000000001</v>
      </c>
      <c r="N155" s="126">
        <f t="shared" si="52"/>
        <v>-40131.025968261012</v>
      </c>
      <c r="O155" s="301">
        <f>N155 / Y237</f>
        <v>-1.6864535574789477E-4</v>
      </c>
      <c r="P155" s="128">
        <f t="shared" si="53"/>
        <v>-8494400.4966152478</v>
      </c>
      <c r="Q155" s="312">
        <f>P155 / Y237*100</f>
        <v>-3.5696600299971055</v>
      </c>
      <c r="R155" s="129">
        <f t="shared" si="54"/>
        <v>-3.5696600299971055</v>
      </c>
      <c r="S155" s="312">
        <f t="shared" si="55"/>
        <v>0</v>
      </c>
      <c r="T155" s="120">
        <f t="shared" si="56"/>
        <v>0.01</v>
      </c>
      <c r="U155" s="120">
        <v>0</v>
      </c>
      <c r="V155" s="120">
        <v>1</v>
      </c>
      <c r="W155" s="127">
        <f t="shared" si="57"/>
        <v>0</v>
      </c>
      <c r="X155" s="127">
        <f t="shared" si="58"/>
        <v>0</v>
      </c>
      <c r="Y155" s="120"/>
      <c r="Z155" s="130">
        <f>_xll.BDH(C155,$Z$3,$D$1,$D$1)</f>
        <v>160.30000000000001</v>
      </c>
      <c r="AA155" s="130">
        <f t="shared" si="59"/>
        <v>-2.3000000000000114</v>
      </c>
      <c r="AB155" s="177">
        <f t="shared" si="60"/>
        <v>-1.4348097317529702</v>
      </c>
      <c r="AC155" s="132">
        <v>-4821609</v>
      </c>
      <c r="AD155" s="133">
        <f>IF(D155 = D237,1,_xll.BDP(K155,$AD$3)*L155)</f>
        <v>0.89554</v>
      </c>
      <c r="AE155" s="328">
        <f>AA155*AC155*T155/AD155 / AF237</f>
        <v>5.2334804925600919E-4</v>
      </c>
      <c r="AF155" s="135"/>
    </row>
    <row r="156" spans="1:32" s="117" customFormat="1" ht="12" customHeight="1" x14ac:dyDescent="0.2">
      <c r="A156" s="212"/>
      <c r="B156" s="212">
        <v>28162</v>
      </c>
      <c r="C156" s="212" t="s">
        <v>1542</v>
      </c>
      <c r="D156" s="212" t="str">
        <f>_xll.BDP(C156,$D$3)</f>
        <v>GBp</v>
      </c>
      <c r="E156" s="212" t="s">
        <v>1543</v>
      </c>
      <c r="F156" s="214">
        <f>_xll.BDP(C156,$F$3)</f>
        <v>97.4</v>
      </c>
      <c r="G156" s="214">
        <f>_xll.BDP(C156,$G$3)</f>
        <v>95</v>
      </c>
      <c r="H156" s="215">
        <f>IF(OR(OR(G156="#N/A N/A",G156="#N/A Real Time"),OR(F156="#N/A N/A",F156="#N/A Real Time")),0,  G156 - F156)</f>
        <v>-2.4000000000000057</v>
      </c>
      <c r="I156" s="216">
        <f>IF(OR(F156=0,F156="#N/A N/A"),0,H156 / F156*100)</f>
        <v>-2.4640657084188966</v>
      </c>
      <c r="J156" s="217">
        <v>-1171953</v>
      </c>
      <c r="K156" s="212" t="str">
        <f>CONCATENATE(D237,D156, " Curncy")</f>
        <v>EURGBp Curncy</v>
      </c>
      <c r="L156" s="212">
        <f>IF(D156 = D237,1,_xll.BDP(K156,$L$3))</f>
        <v>1</v>
      </c>
      <c r="M156" s="291">
        <f>IF(D156 = D237,1,_xll.BDP(K156,$M$3)*L156)</f>
        <v>0.90110000000000001</v>
      </c>
      <c r="N156" s="218">
        <f>H156*J156*T156/M156</f>
        <v>31213.929641549294</v>
      </c>
      <c r="O156" s="304">
        <f>N156 / Y237</f>
        <v>1.3117243184493011E-4</v>
      </c>
      <c r="P156" s="220">
        <f>IF(J156=0,0,G156*J156*T156/M156)</f>
        <v>-1235551.3816446566</v>
      </c>
      <c r="Q156" s="314">
        <f>P156 / Y237*100</f>
        <v>-0.51922420938618041</v>
      </c>
      <c r="R156" s="221">
        <f>IF(Q156&lt;0,Q156,0)</f>
        <v>-0.51922420938618041</v>
      </c>
      <c r="S156" s="314">
        <f>IF(Q156&gt;0,Q156,0)</f>
        <v>0</v>
      </c>
      <c r="T156" s="212">
        <f>IF(EXACT(D156,UPPER(D156)),1,0.01)/V156</f>
        <v>0.01</v>
      </c>
      <c r="U156" s="212">
        <v>0</v>
      </c>
      <c r="V156" s="212">
        <v>1</v>
      </c>
      <c r="W156" s="219">
        <f>IF(AND(Q156&lt;0,O156&gt;0),O156,0)</f>
        <v>1.3117243184493011E-4</v>
      </c>
      <c r="X156" s="219">
        <f>IF(AND(Q156&gt;0,O156&gt;0),O156,0)</f>
        <v>0</v>
      </c>
      <c r="Y156" s="212"/>
      <c r="Z156" s="223">
        <f>_xll.BDH(C156,$Z$3,$D$1,$D$1)</f>
        <v>105.6</v>
      </c>
      <c r="AA156" s="223">
        <f>IF(OR(OR(F156="#N/A N/A",F156="#N/A Real Time"),OR(Z156="#N/A N/A",Z156="#N/A Real Time")),0,  F156 - Z156)</f>
        <v>-8.1999999999999886</v>
      </c>
      <c r="AB156" s="224">
        <f>IF(OR(Z156=0,Z156="#N/A N/A"),0,AA156 / Z156*100)</f>
        <v>-7.7651515151515058</v>
      </c>
      <c r="AC156" s="225">
        <v>-1171953</v>
      </c>
      <c r="AD156" s="226">
        <f>IF(D156 = D237,1,_xll.BDP(K156,$AD$3)*L156)</f>
        <v>0.89554</v>
      </c>
      <c r="AE156" s="330">
        <f>AA156*AC156*T156/AD156 / AF237</f>
        <v>4.5351831670549373E-4</v>
      </c>
      <c r="AF156" s="244"/>
    </row>
    <row r="157" spans="1:32" s="117" customFormat="1" ht="12" customHeight="1" x14ac:dyDescent="0.2">
      <c r="A157" s="120"/>
      <c r="B157" s="120">
        <v>6110</v>
      </c>
      <c r="C157" s="120" t="s">
        <v>101</v>
      </c>
      <c r="D157" s="120" t="str">
        <f>_xll.BDP(C157,$D$3)</f>
        <v>GBp</v>
      </c>
      <c r="E157" s="120" t="s">
        <v>475</v>
      </c>
      <c r="F157" s="121">
        <f>_xll.BDP(C157,$F$3)</f>
        <v>160.65</v>
      </c>
      <c r="G157" s="121">
        <f>_xll.BDP(C157,$G$3)</f>
        <v>161.6</v>
      </c>
      <c r="H157" s="122">
        <f t="shared" si="50"/>
        <v>0.94999999999998863</v>
      </c>
      <c r="I157" s="123">
        <f t="shared" si="51"/>
        <v>0.59134765017117252</v>
      </c>
      <c r="J157" s="124">
        <v>-5145963</v>
      </c>
      <c r="K157" s="120" t="str">
        <f>CONCATENATE(D237,D157, " Curncy")</f>
        <v>EURGBp Curncy</v>
      </c>
      <c r="L157" s="120">
        <f>IF(D157 = D237,1,_xll.BDP(K157,$L$3))</f>
        <v>1</v>
      </c>
      <c r="M157" s="288">
        <f>IF(D157 = D237,1,_xll.BDP(K157,$M$3)*L157)</f>
        <v>0.90110000000000001</v>
      </c>
      <c r="N157" s="126">
        <f t="shared" si="52"/>
        <v>-54252.190100987042</v>
      </c>
      <c r="O157" s="301">
        <f>N157 / Y237</f>
        <v>-2.279876897969036E-4</v>
      </c>
      <c r="P157" s="128">
        <f t="shared" si="53"/>
        <v>-9228583.0740206409</v>
      </c>
      <c r="Q157" s="312">
        <f>P157 / Y237*100</f>
        <v>-3.8781905969663217</v>
      </c>
      <c r="R157" s="129">
        <f t="shared" si="54"/>
        <v>-3.8781905969663217</v>
      </c>
      <c r="S157" s="312">
        <f t="shared" si="55"/>
        <v>0</v>
      </c>
      <c r="T157" s="120">
        <f t="shared" si="56"/>
        <v>0.01</v>
      </c>
      <c r="U157" s="120">
        <v>0</v>
      </c>
      <c r="V157" s="120">
        <v>1</v>
      </c>
      <c r="W157" s="127">
        <f t="shared" si="57"/>
        <v>0</v>
      </c>
      <c r="X157" s="127">
        <f t="shared" si="58"/>
        <v>0</v>
      </c>
      <c r="Y157" s="120"/>
      <c r="Z157" s="130">
        <f>_xll.BDH(C157,$Z$3,$D$1,$D$1)</f>
        <v>166.25</v>
      </c>
      <c r="AA157" s="130">
        <f t="shared" si="59"/>
        <v>-5.5999999999999943</v>
      </c>
      <c r="AB157" s="177">
        <f t="shared" si="60"/>
        <v>-3.3684210526315752</v>
      </c>
      <c r="AC157" s="132">
        <v>-5145963</v>
      </c>
      <c r="AD157" s="133">
        <f>IF(D157 = D237,1,_xll.BDP(K157,$AD$3)*L157)</f>
        <v>0.89554</v>
      </c>
      <c r="AE157" s="328">
        <f>AA157*AC157*T157/AD157 / AF237</f>
        <v>1.3599579208232442E-3</v>
      </c>
      <c r="AF157" s="135"/>
    </row>
    <row r="158" spans="1:32" s="117" customFormat="1" ht="12" customHeight="1" x14ac:dyDescent="0.2">
      <c r="A158" s="212"/>
      <c r="B158" s="212">
        <v>28421</v>
      </c>
      <c r="C158" s="212" t="s">
        <v>1544</v>
      </c>
      <c r="D158" s="212" t="str">
        <f>_xll.BDP(C158,$D$3)</f>
        <v>GBp</v>
      </c>
      <c r="E158" s="212" t="s">
        <v>1545</v>
      </c>
      <c r="F158" s="214">
        <f>_xll.BDP(C158,$F$3)</f>
        <v>37.4</v>
      </c>
      <c r="G158" s="214">
        <f>_xll.BDP(C158,$G$3)</f>
        <v>37.200000000000003</v>
      </c>
      <c r="H158" s="215">
        <f>IF(OR(OR(G158="#N/A N/A",G158="#N/A Real Time"),OR(F158="#N/A N/A",F158="#N/A Real Time")),0,  G158 - F158)</f>
        <v>-0.19999999999999574</v>
      </c>
      <c r="I158" s="216">
        <f>IF(OR(F158=0,F158="#N/A N/A"),0,H158 / F158*100)</f>
        <v>-0.53475935828875865</v>
      </c>
      <c r="J158" s="217">
        <v>6213300</v>
      </c>
      <c r="K158" s="212" t="str">
        <f>CONCATENATE(D237,D158, " Curncy")</f>
        <v>EURGBp Curncy</v>
      </c>
      <c r="L158" s="212">
        <f>IF(D158 = D237,1,_xll.BDP(K158,$L$3))</f>
        <v>1</v>
      </c>
      <c r="M158" s="291">
        <f>IF(D158 = D237,1,_xll.BDP(K158,$M$3)*L158)</f>
        <v>0.90110000000000001</v>
      </c>
      <c r="N158" s="218">
        <f>H158*J158*T158/M158</f>
        <v>-13790.478304294456</v>
      </c>
      <c r="O158" s="304">
        <f>N158 / Y237</f>
        <v>-5.7952670370319521E-5</v>
      </c>
      <c r="P158" s="220">
        <f>IF(J158=0,0,G158*J158*T158/M158)</f>
        <v>2565028.9645988243</v>
      </c>
      <c r="Q158" s="314">
        <f>P158 / Y237*100</f>
        <v>1.0779196688879662</v>
      </c>
      <c r="R158" s="221">
        <f>IF(Q158&lt;0,Q158,0)</f>
        <v>0</v>
      </c>
      <c r="S158" s="314">
        <f>IF(Q158&gt;0,Q158,0)</f>
        <v>1.0779196688879662</v>
      </c>
      <c r="T158" s="212">
        <f>IF(EXACT(D158,UPPER(D158)),1,0.01)/V158</f>
        <v>0.01</v>
      </c>
      <c r="U158" s="212">
        <v>0</v>
      </c>
      <c r="V158" s="212">
        <v>1</v>
      </c>
      <c r="W158" s="219">
        <f>IF(AND(Q158&lt;0,O158&gt;0),O158,0)</f>
        <v>0</v>
      </c>
      <c r="X158" s="219">
        <f>IF(AND(Q158&gt;0,O158&gt;0),O158,0)</f>
        <v>0</v>
      </c>
      <c r="Y158" s="212"/>
      <c r="Z158" s="223">
        <f>_xll.BDH(C158,$Z$3,$D$1,$D$1)</f>
        <v>35.1</v>
      </c>
      <c r="AA158" s="223">
        <f>IF(OR(OR(F158="#N/A N/A",F158="#N/A Real Time"),OR(Z158="#N/A N/A",Z158="#N/A Real Time")),0,  F158 - Z158)</f>
        <v>2.2999999999999972</v>
      </c>
      <c r="AB158" s="224">
        <f>IF(OR(Z158=0,Z158="#N/A N/A"),0,AA158 / Z158*100)</f>
        <v>6.5527065527065442</v>
      </c>
      <c r="AC158" s="225">
        <v>6213300</v>
      </c>
      <c r="AD158" s="226">
        <f>IF(D158 = D237,1,_xll.BDP(K158,$AD$3)*L158)</f>
        <v>0.89554</v>
      </c>
      <c r="AE158" s="330">
        <f>AA158*AC158*T158/AD158 / AF237</f>
        <v>6.7440525236333823E-4</v>
      </c>
      <c r="AF158" s="244"/>
    </row>
    <row r="159" spans="1:32" s="117" customFormat="1" ht="12" customHeight="1" x14ac:dyDescent="0.2">
      <c r="A159" s="120"/>
      <c r="B159" s="120">
        <v>24000</v>
      </c>
      <c r="C159" s="120" t="s">
        <v>98</v>
      </c>
      <c r="D159" s="120" t="str">
        <f>_xll.BDP(C159,$D$3)</f>
        <v>GBp</v>
      </c>
      <c r="E159" s="120" t="s">
        <v>476</v>
      </c>
      <c r="F159" s="121">
        <f>_xll.BDP(C159,$F$3)</f>
        <v>90.9</v>
      </c>
      <c r="G159" s="121">
        <f>_xll.BDP(C159,$G$3)</f>
        <v>90.1</v>
      </c>
      <c r="H159" s="122">
        <f t="shared" si="50"/>
        <v>-0.80000000000001137</v>
      </c>
      <c r="I159" s="123">
        <f t="shared" si="51"/>
        <v>-0.88008800880089255</v>
      </c>
      <c r="J159" s="124">
        <v>-1998115</v>
      </c>
      <c r="K159" s="120" t="str">
        <f>CONCATENATE(D237,D159, " Curncy")</f>
        <v>EURGBp Curncy</v>
      </c>
      <c r="L159" s="120">
        <f>IF(D159 = D237,1,_xll.BDP(K159,$L$3))</f>
        <v>1</v>
      </c>
      <c r="M159" s="288">
        <f>IF(D159 = D237,1,_xll.BDP(K159,$M$3)*L159)</f>
        <v>0.90110000000000001</v>
      </c>
      <c r="N159" s="126">
        <f t="shared" si="52"/>
        <v>17739.340805682197</v>
      </c>
      <c r="O159" s="301">
        <f>N159 / Y237</f>
        <v>7.4547245397450695E-5</v>
      </c>
      <c r="P159" s="128">
        <f t="shared" si="53"/>
        <v>-1997893.2582399289</v>
      </c>
      <c r="Q159" s="312">
        <f>P159 / Y237*100</f>
        <v>-0.83958835128877651</v>
      </c>
      <c r="R159" s="129">
        <f t="shared" si="54"/>
        <v>-0.83958835128877651</v>
      </c>
      <c r="S159" s="312">
        <f t="shared" si="55"/>
        <v>0</v>
      </c>
      <c r="T159" s="120">
        <f t="shared" si="56"/>
        <v>0.01</v>
      </c>
      <c r="U159" s="120">
        <v>0</v>
      </c>
      <c r="V159" s="120">
        <v>1</v>
      </c>
      <c r="W159" s="127">
        <f t="shared" si="57"/>
        <v>7.4547245397450695E-5</v>
      </c>
      <c r="X159" s="127">
        <f t="shared" si="58"/>
        <v>0</v>
      </c>
      <c r="Y159" s="120"/>
      <c r="Z159" s="130">
        <f>_xll.BDH(C159,$Z$3,$D$1,$D$1)</f>
        <v>96</v>
      </c>
      <c r="AA159" s="130">
        <f t="shared" si="59"/>
        <v>-5.0999999999999943</v>
      </c>
      <c r="AB159" s="177">
        <f t="shared" si="60"/>
        <v>-5.3124999999999947</v>
      </c>
      <c r="AC159" s="132">
        <v>-1998115</v>
      </c>
      <c r="AD159" s="133">
        <f>IF(D159 = D237,1,_xll.BDP(K159,$AD$3)*L159)</f>
        <v>0.89554</v>
      </c>
      <c r="AE159" s="328">
        <f>AA159*AC159*T159/AD159 / AF237</f>
        <v>4.8090737885646804E-4</v>
      </c>
      <c r="AF159" s="135"/>
    </row>
    <row r="160" spans="1:32" s="117" customFormat="1" ht="12" customHeight="1" x14ac:dyDescent="0.2">
      <c r="A160" s="120"/>
      <c r="B160" s="120">
        <v>10254</v>
      </c>
      <c r="C160" s="120" t="s">
        <v>97</v>
      </c>
      <c r="D160" s="120" t="str">
        <f>_xll.BDP(C160,$D$3)</f>
        <v>GBp</v>
      </c>
      <c r="E160" s="120" t="s">
        <v>477</v>
      </c>
      <c r="F160" s="121">
        <f>_xll.BDP(C160,$F$3)</f>
        <v>419.2</v>
      </c>
      <c r="G160" s="121">
        <f>_xll.BDP(C160,$G$3)</f>
        <v>420.6</v>
      </c>
      <c r="H160" s="122">
        <f t="shared" si="50"/>
        <v>1.4000000000000341</v>
      </c>
      <c r="I160" s="123">
        <f t="shared" si="51"/>
        <v>0.3339694656488631</v>
      </c>
      <c r="J160" s="124">
        <v>-572940</v>
      </c>
      <c r="K160" s="120" t="str">
        <f>CONCATENATE(D237,D160, " Curncy")</f>
        <v>EURGBp Curncy</v>
      </c>
      <c r="L160" s="120">
        <f>IF(D160 = D237,1,_xll.BDP(K160,$L$3))</f>
        <v>1</v>
      </c>
      <c r="M160" s="288">
        <f>IF(D160 = D237,1,_xll.BDP(K160,$M$3)*L160)</f>
        <v>0.90110000000000001</v>
      </c>
      <c r="N160" s="126">
        <f t="shared" si="52"/>
        <v>-8901.5203639997726</v>
      </c>
      <c r="O160" s="301">
        <f>N160 / Y237</f>
        <v>-3.7407467969324942E-5</v>
      </c>
      <c r="P160" s="128">
        <f t="shared" si="53"/>
        <v>-2674271.0464987238</v>
      </c>
      <c r="Q160" s="312">
        <f>P160 / Y237*100</f>
        <v>-1.1238272162784062</v>
      </c>
      <c r="R160" s="129">
        <f t="shared" si="54"/>
        <v>-1.1238272162784062</v>
      </c>
      <c r="S160" s="312">
        <f t="shared" si="55"/>
        <v>0</v>
      </c>
      <c r="T160" s="120">
        <f t="shared" si="56"/>
        <v>0.01</v>
      </c>
      <c r="U160" s="120">
        <v>0</v>
      </c>
      <c r="V160" s="120">
        <v>1</v>
      </c>
      <c r="W160" s="127">
        <f t="shared" si="57"/>
        <v>0</v>
      </c>
      <c r="X160" s="127">
        <f t="shared" si="58"/>
        <v>0</v>
      </c>
      <c r="Y160" s="120"/>
      <c r="Z160" s="130">
        <f>_xll.BDH(C160,$Z$3,$D$1,$D$1)</f>
        <v>417.3</v>
      </c>
      <c r="AA160" s="130">
        <f t="shared" si="59"/>
        <v>1.8999999999999773</v>
      </c>
      <c r="AB160" s="177">
        <f t="shared" si="60"/>
        <v>0.45530793194344049</v>
      </c>
      <c r="AC160" s="132">
        <v>-572940</v>
      </c>
      <c r="AD160" s="133">
        <f>IF(D160 = D237,1,_xll.BDP(K160,$AD$3)*L160)</f>
        <v>0.89554</v>
      </c>
      <c r="AE160" s="328">
        <f>AA160*AC160*T160/AD160 / AF237</f>
        <v>-5.1372834575002763E-5</v>
      </c>
      <c r="AF160" s="135"/>
    </row>
    <row r="161" spans="1:32" s="117" customFormat="1" ht="12" customHeight="1" x14ac:dyDescent="0.2">
      <c r="A161" s="120"/>
      <c r="B161" s="120">
        <v>778</v>
      </c>
      <c r="C161" s="120" t="s">
        <v>96</v>
      </c>
      <c r="D161" s="120" t="str">
        <f>_xll.BDP(C161,$D$3)</f>
        <v>GBp</v>
      </c>
      <c r="E161" s="120" t="s">
        <v>478</v>
      </c>
      <c r="F161" s="121">
        <f>_xll.BDP(C161,$F$3)</f>
        <v>607.5</v>
      </c>
      <c r="G161" s="121">
        <f>_xll.BDP(C161,$G$3)</f>
        <v>619</v>
      </c>
      <c r="H161" s="122">
        <f t="shared" si="50"/>
        <v>11.5</v>
      </c>
      <c r="I161" s="123">
        <f t="shared" si="51"/>
        <v>1.8930041152263373</v>
      </c>
      <c r="J161" s="124">
        <v>-2196000</v>
      </c>
      <c r="K161" s="120" t="str">
        <f>CONCATENATE(D237,D161, " Curncy")</f>
        <v>EURGBp Curncy</v>
      </c>
      <c r="L161" s="120">
        <f>IF(D161 = D237,1,_xll.BDP(K161,$L$3))</f>
        <v>1</v>
      </c>
      <c r="M161" s="288">
        <f>IF(D161 = D237,1,_xll.BDP(K161,$M$3)*L161)</f>
        <v>0.90110000000000001</v>
      </c>
      <c r="N161" s="126">
        <f t="shared" si="52"/>
        <v>-280257.46310065477</v>
      </c>
      <c r="O161" s="301">
        <f>N161 / Y237</f>
        <v>-1.1777451093075181E-3</v>
      </c>
      <c r="P161" s="128">
        <f t="shared" si="53"/>
        <v>-15085162.579070026</v>
      </c>
      <c r="Q161" s="312">
        <f>P161 / Y237*100</f>
        <v>-6.3393410666204675</v>
      </c>
      <c r="R161" s="129">
        <f t="shared" si="54"/>
        <v>-6.3393410666204675</v>
      </c>
      <c r="S161" s="312">
        <f t="shared" si="55"/>
        <v>0</v>
      </c>
      <c r="T161" s="120">
        <f t="shared" si="56"/>
        <v>0.01</v>
      </c>
      <c r="U161" s="120">
        <v>0</v>
      </c>
      <c r="V161" s="120">
        <v>1</v>
      </c>
      <c r="W161" s="127">
        <f t="shared" si="57"/>
        <v>0</v>
      </c>
      <c r="X161" s="127">
        <f t="shared" si="58"/>
        <v>0</v>
      </c>
      <c r="Y161" s="120"/>
      <c r="Z161" s="130">
        <f>_xll.BDH(C161,$Z$3,$D$1,$D$1)</f>
        <v>584</v>
      </c>
      <c r="AA161" s="130">
        <f t="shared" si="59"/>
        <v>23.5</v>
      </c>
      <c r="AB161" s="177">
        <f t="shared" si="60"/>
        <v>4.0239726027397262</v>
      </c>
      <c r="AC161" s="132">
        <v>-2196000</v>
      </c>
      <c r="AD161" s="133">
        <f>IF(D161 = D237,1,_xll.BDP(K161,$AD$3)*L161)</f>
        <v>0.89554</v>
      </c>
      <c r="AE161" s="328">
        <f>AA161*AC161*T161/AD161 / AF237</f>
        <v>-2.4354038184191463E-3</v>
      </c>
      <c r="AF161" s="135"/>
    </row>
    <row r="162" spans="1:32" s="117" customFormat="1" ht="12" customHeight="1" x14ac:dyDescent="0.2">
      <c r="A162" s="120"/>
      <c r="B162" s="120">
        <v>11</v>
      </c>
      <c r="C162" s="120" t="s">
        <v>95</v>
      </c>
      <c r="D162" s="120" t="str">
        <f>_xll.BDP(C162,$D$3)</f>
        <v>GBp</v>
      </c>
      <c r="E162" s="120" t="s">
        <v>479</v>
      </c>
      <c r="F162" s="121">
        <f>_xll.BDP(C162,$F$3)</f>
        <v>105.6</v>
      </c>
      <c r="G162" s="121">
        <f>_xll.BDP(C162,$G$3)</f>
        <v>105.6</v>
      </c>
      <c r="H162" s="122">
        <f t="shared" si="50"/>
        <v>0</v>
      </c>
      <c r="I162" s="123">
        <f t="shared" si="51"/>
        <v>0</v>
      </c>
      <c r="J162" s="124">
        <v>-1021160</v>
      </c>
      <c r="K162" s="120" t="str">
        <f>CONCATENATE(D237,D162, " Curncy")</f>
        <v>EURGBp Curncy</v>
      </c>
      <c r="L162" s="120">
        <f>IF(D162 = D237,1,_xll.BDP(K162,$L$3))</f>
        <v>1</v>
      </c>
      <c r="M162" s="288">
        <f>IF(D162 = D237,1,_xll.BDP(K162,$M$3)*L162)</f>
        <v>0.90110000000000001</v>
      </c>
      <c r="N162" s="126">
        <f t="shared" si="52"/>
        <v>0</v>
      </c>
      <c r="O162" s="301">
        <f>N162 / Y237</f>
        <v>0</v>
      </c>
      <c r="P162" s="128">
        <f t="shared" si="53"/>
        <v>-1196698.4352458105</v>
      </c>
      <c r="Q162" s="312">
        <f>P162 / Y237*100</f>
        <v>-0.50289676993205468</v>
      </c>
      <c r="R162" s="129">
        <f t="shared" si="54"/>
        <v>-0.50289676993205468</v>
      </c>
      <c r="S162" s="312">
        <f t="shared" si="55"/>
        <v>0</v>
      </c>
      <c r="T162" s="120">
        <f t="shared" si="56"/>
        <v>0.01</v>
      </c>
      <c r="U162" s="120">
        <v>0</v>
      </c>
      <c r="V162" s="120">
        <v>1</v>
      </c>
      <c r="W162" s="127">
        <f t="shared" si="57"/>
        <v>0</v>
      </c>
      <c r="X162" s="127">
        <f t="shared" si="58"/>
        <v>0</v>
      </c>
      <c r="Y162" s="120"/>
      <c r="Z162" s="130">
        <f>_xll.BDH(C162,$Z$3,$D$1,$D$1)</f>
        <v>106.2</v>
      </c>
      <c r="AA162" s="130">
        <f t="shared" si="59"/>
        <v>-0.60000000000000853</v>
      </c>
      <c r="AB162" s="177">
        <f t="shared" si="60"/>
        <v>-0.56497175141243738</v>
      </c>
      <c r="AC162" s="132">
        <v>-1021160</v>
      </c>
      <c r="AD162" s="133">
        <f>IF(D162 = D237,1,_xll.BDP(K162,$AD$3)*L162)</f>
        <v>0.89554</v>
      </c>
      <c r="AE162" s="328">
        <f>AA162*AC162*T162/AD162 / AF237</f>
        <v>2.8914509513044191E-5</v>
      </c>
      <c r="AF162" s="135"/>
    </row>
    <row r="163" spans="1:32" s="117" customFormat="1" ht="12" customHeight="1" x14ac:dyDescent="0.2">
      <c r="A163" s="120"/>
      <c r="B163" s="120">
        <v>3260</v>
      </c>
      <c r="C163" s="120" t="s">
        <v>94</v>
      </c>
      <c r="D163" s="120" t="str">
        <f>_xll.BDP(C163,$D$3)</f>
        <v>GBp</v>
      </c>
      <c r="E163" s="120" t="s">
        <v>480</v>
      </c>
      <c r="F163" s="121">
        <f>_xll.BDP(C163,$F$3)</f>
        <v>171.8</v>
      </c>
      <c r="G163" s="121">
        <f>_xll.BDP(C163,$G$3)</f>
        <v>173.6</v>
      </c>
      <c r="H163" s="122">
        <f t="shared" si="50"/>
        <v>1.7999999999999829</v>
      </c>
      <c r="I163" s="123">
        <f t="shared" si="51"/>
        <v>1.0477299185098852</v>
      </c>
      <c r="J163" s="124">
        <v>2918698</v>
      </c>
      <c r="K163" s="120" t="str">
        <f>CONCATENATE(D237,D163, " Curncy")</f>
        <v>EURGBp Curncy</v>
      </c>
      <c r="L163" s="120">
        <f>IF(D163 = D237,1,_xll.BDP(K163,$L$3))</f>
        <v>1</v>
      </c>
      <c r="M163" s="288">
        <f>IF(D163 = D237,1,_xll.BDP(K163,$M$3)*L163)</f>
        <v>0.90110000000000001</v>
      </c>
      <c r="N163" s="126">
        <f t="shared" si="52"/>
        <v>58302.701143046834</v>
      </c>
      <c r="O163" s="301">
        <f>N163 / Y237</f>
        <v>2.4500942944017117E-4</v>
      </c>
      <c r="P163" s="128">
        <f t="shared" si="53"/>
        <v>5622971.6213516816</v>
      </c>
      <c r="Q163" s="312">
        <f>P163 / Y237*100</f>
        <v>2.3629798306007848</v>
      </c>
      <c r="R163" s="129">
        <f t="shared" si="54"/>
        <v>0</v>
      </c>
      <c r="S163" s="312">
        <f t="shared" si="55"/>
        <v>2.3629798306007848</v>
      </c>
      <c r="T163" s="120">
        <f t="shared" si="56"/>
        <v>0.01</v>
      </c>
      <c r="U163" s="120">
        <v>0</v>
      </c>
      <c r="V163" s="120">
        <v>1</v>
      </c>
      <c r="W163" s="127">
        <f t="shared" si="57"/>
        <v>0</v>
      </c>
      <c r="X163" s="127">
        <f t="shared" si="58"/>
        <v>2.4500942944017117E-4</v>
      </c>
      <c r="Y163" s="120"/>
      <c r="Z163" s="130">
        <f>_xll.BDH(C163,$Z$3,$D$1,$D$1)</f>
        <v>171.5</v>
      </c>
      <c r="AA163" s="130">
        <f t="shared" si="59"/>
        <v>0.30000000000001137</v>
      </c>
      <c r="AB163" s="177">
        <f t="shared" si="60"/>
        <v>0.17492711370263053</v>
      </c>
      <c r="AC163" s="132">
        <v>2918698</v>
      </c>
      <c r="AD163" s="133">
        <f>IF(D163 = D237,1,_xll.BDP(K163,$AD$3)*L163)</f>
        <v>0.89554</v>
      </c>
      <c r="AE163" s="328">
        <f>AA163*AC163*T163/AD163 / AF237</f>
        <v>4.1321987292248545E-5</v>
      </c>
      <c r="AF163" s="135"/>
    </row>
    <row r="164" spans="1:32" s="117" customFormat="1" ht="12" customHeight="1" x14ac:dyDescent="0.2">
      <c r="A164" s="120"/>
      <c r="B164" s="120">
        <v>24540</v>
      </c>
      <c r="C164" s="120" t="s">
        <v>1399</v>
      </c>
      <c r="D164" s="120" t="str">
        <f>_xll.BDP(C164,$D$3)</f>
        <v>GBp</v>
      </c>
      <c r="E164" s="120" t="s">
        <v>1400</v>
      </c>
      <c r="F164" s="121">
        <f>_xll.BDP(C164,$F$3)</f>
        <v>2784</v>
      </c>
      <c r="G164" s="121">
        <f>_xll.BDP(C164,$G$3)</f>
        <v>2768</v>
      </c>
      <c r="H164" s="122">
        <f t="shared" si="50"/>
        <v>-16</v>
      </c>
      <c r="I164" s="123">
        <f t="shared" si="51"/>
        <v>-0.57471264367816088</v>
      </c>
      <c r="J164" s="124">
        <v>-290395</v>
      </c>
      <c r="K164" s="120" t="str">
        <f>CONCATENATE(D237,D164, " Curncy")</f>
        <v>EURGBp Curncy</v>
      </c>
      <c r="L164" s="120">
        <f>IF(D164 = D237,1,_xll.BDP(K164,$L$3))</f>
        <v>1</v>
      </c>
      <c r="M164" s="288">
        <f>IF(D164 = D237,1,_xll.BDP(K164,$M$3)*L164)</f>
        <v>0.90110000000000001</v>
      </c>
      <c r="N164" s="126">
        <f t="shared" si="52"/>
        <v>51562.756630784599</v>
      </c>
      <c r="O164" s="301">
        <f>N164 / Y237</f>
        <v>2.1668569954374386E-4</v>
      </c>
      <c r="P164" s="128">
        <f t="shared" si="53"/>
        <v>-8920356.8971257359</v>
      </c>
      <c r="Q164" s="312">
        <f>P164 / Y237*100</f>
        <v>-3.7486626021067693</v>
      </c>
      <c r="R164" s="129">
        <f t="shared" si="54"/>
        <v>-3.7486626021067693</v>
      </c>
      <c r="S164" s="312">
        <f t="shared" si="55"/>
        <v>0</v>
      </c>
      <c r="T164" s="120">
        <f t="shared" si="56"/>
        <v>0.01</v>
      </c>
      <c r="U164" s="120">
        <v>0</v>
      </c>
      <c r="V164" s="120">
        <v>1</v>
      </c>
      <c r="W164" s="127">
        <f t="shared" si="57"/>
        <v>2.1668569954374386E-4</v>
      </c>
      <c r="X164" s="127">
        <f t="shared" si="58"/>
        <v>0</v>
      </c>
      <c r="Y164" s="120"/>
      <c r="Z164" s="130">
        <f>_xll.BDH(C164,$Z$3,$D$1,$D$1)</f>
        <v>2972</v>
      </c>
      <c r="AA164" s="130">
        <f t="shared" si="59"/>
        <v>-188</v>
      </c>
      <c r="AB164" s="177">
        <f t="shared" si="60"/>
        <v>-6.3257065948855997</v>
      </c>
      <c r="AC164" s="132">
        <v>-290395</v>
      </c>
      <c r="AD164" s="133">
        <f>IF(D164 = D237,1,_xll.BDP(K164,$AD$3)*L164)</f>
        <v>0.89554</v>
      </c>
      <c r="AE164" s="328">
        <f>AA164*AC164*T164/AD164 / AF237</f>
        <v>2.5764265641159485E-3</v>
      </c>
      <c r="AF164" s="135"/>
    </row>
    <row r="165" spans="1:32" s="117" customFormat="1" ht="12" customHeight="1" x14ac:dyDescent="0.2">
      <c r="A165" s="120"/>
      <c r="B165" s="120">
        <v>6434</v>
      </c>
      <c r="C165" s="120" t="s">
        <v>1401</v>
      </c>
      <c r="D165" s="120" t="str">
        <f>_xll.BDP(C165,$D$3)</f>
        <v>GBp</v>
      </c>
      <c r="E165" s="120" t="s">
        <v>1402</v>
      </c>
      <c r="F165" s="121">
        <f>_xll.BDP(C165,$F$3)</f>
        <v>1305</v>
      </c>
      <c r="G165" s="121">
        <f>_xll.BDP(C165,$G$3)</f>
        <v>1321.5</v>
      </c>
      <c r="H165" s="122">
        <f t="shared" si="50"/>
        <v>16.5</v>
      </c>
      <c r="I165" s="123">
        <f t="shared" si="51"/>
        <v>1.264367816091954</v>
      </c>
      <c r="J165" s="124">
        <v>-322548</v>
      </c>
      <c r="K165" s="120" t="str">
        <f>CONCATENATE(D237,D165, " Curncy")</f>
        <v>EURGBp Curncy</v>
      </c>
      <c r="L165" s="120">
        <f>IF(D165 = D237,1,_xll.BDP(K165,$L$3))</f>
        <v>1</v>
      </c>
      <c r="M165" s="288">
        <f>IF(D165 = D237,1,_xll.BDP(K165,$M$3)*L165)</f>
        <v>0.90110000000000001</v>
      </c>
      <c r="N165" s="126">
        <f t="shared" si="52"/>
        <v>-59061.613583398066</v>
      </c>
      <c r="O165" s="301">
        <f>N165 / Y237</f>
        <v>-2.4819865910466466E-4</v>
      </c>
      <c r="P165" s="128">
        <f t="shared" si="53"/>
        <v>-4730298.3242703369</v>
      </c>
      <c r="Q165" s="312">
        <f>P165 / Y237*100</f>
        <v>-1.9878456242837239</v>
      </c>
      <c r="R165" s="129">
        <f t="shared" si="54"/>
        <v>-1.9878456242837239</v>
      </c>
      <c r="S165" s="312">
        <f t="shared" si="55"/>
        <v>0</v>
      </c>
      <c r="T165" s="120">
        <f t="shared" si="56"/>
        <v>0.01</v>
      </c>
      <c r="U165" s="120">
        <v>0</v>
      </c>
      <c r="V165" s="120">
        <v>1</v>
      </c>
      <c r="W165" s="127">
        <f t="shared" si="57"/>
        <v>0</v>
      </c>
      <c r="X165" s="127">
        <f t="shared" si="58"/>
        <v>0</v>
      </c>
      <c r="Y165" s="120"/>
      <c r="Z165" s="130">
        <f>_xll.BDH(C165,$Z$3,$D$1,$D$1)</f>
        <v>1243</v>
      </c>
      <c r="AA165" s="130">
        <f t="shared" si="59"/>
        <v>62</v>
      </c>
      <c r="AB165" s="177">
        <f t="shared" si="60"/>
        <v>4.9879324215607399</v>
      </c>
      <c r="AC165" s="132">
        <v>-322548</v>
      </c>
      <c r="AD165" s="133">
        <f>IF(D165 = D237,1,_xll.BDP(K165,$AD$3)*L165)</f>
        <v>0.89554</v>
      </c>
      <c r="AE165" s="328">
        <f>AA165*AC165*T165/AD165 / AF237</f>
        <v>-9.4374970179929556E-4</v>
      </c>
      <c r="AF165" s="135"/>
    </row>
    <row r="166" spans="1:32" s="117" customFormat="1" ht="12" customHeight="1" x14ac:dyDescent="0.2">
      <c r="A166" s="120"/>
      <c r="B166" s="120">
        <v>20120</v>
      </c>
      <c r="C166" s="120" t="s">
        <v>93</v>
      </c>
      <c r="D166" s="120" t="str">
        <f>_xll.BDP(C166,$D$3)</f>
        <v>GBp</v>
      </c>
      <c r="E166" s="120" t="s">
        <v>367</v>
      </c>
      <c r="F166" s="121">
        <f>_xll.BDP(C166,$F$3)</f>
        <v>216</v>
      </c>
      <c r="G166" s="121">
        <f>_xll.BDP(C166,$G$3)</f>
        <v>216</v>
      </c>
      <c r="H166" s="122">
        <f t="shared" si="50"/>
        <v>0</v>
      </c>
      <c r="I166" s="123">
        <f t="shared" si="51"/>
        <v>0</v>
      </c>
      <c r="J166" s="124">
        <v>1564000</v>
      </c>
      <c r="K166" s="120" t="str">
        <f>CONCATENATE(D237,D166, " Curncy")</f>
        <v>EURGBp Curncy</v>
      </c>
      <c r="L166" s="120">
        <f>IF(D166 = D237,1,_xll.BDP(K166,$L$3))</f>
        <v>1</v>
      </c>
      <c r="M166" s="288">
        <f>IF(D166 = D237,1,_xll.BDP(K166,$M$3)*L166)</f>
        <v>0.90110000000000001</v>
      </c>
      <c r="N166" s="126">
        <f t="shared" si="52"/>
        <v>0</v>
      </c>
      <c r="O166" s="301">
        <f>N166 / Y237</f>
        <v>0</v>
      </c>
      <c r="P166" s="128">
        <f t="shared" si="53"/>
        <v>3749017.8670513816</v>
      </c>
      <c r="Q166" s="312">
        <f>P166 / Y237*100</f>
        <v>1.5754754249097291</v>
      </c>
      <c r="R166" s="129">
        <f t="shared" si="54"/>
        <v>0</v>
      </c>
      <c r="S166" s="312">
        <f t="shared" si="55"/>
        <v>1.5754754249097291</v>
      </c>
      <c r="T166" s="120">
        <f t="shared" si="56"/>
        <v>0.01</v>
      </c>
      <c r="U166" s="120">
        <v>0</v>
      </c>
      <c r="V166" s="120">
        <v>1</v>
      </c>
      <c r="W166" s="127">
        <f t="shared" si="57"/>
        <v>0</v>
      </c>
      <c r="X166" s="127">
        <f t="shared" si="58"/>
        <v>0</v>
      </c>
      <c r="Y166" s="120"/>
      <c r="Z166" s="130">
        <f>_xll.BDH(C166,$Z$3,$D$1,$D$1)</f>
        <v>205</v>
      </c>
      <c r="AA166" s="130">
        <f t="shared" si="59"/>
        <v>11</v>
      </c>
      <c r="AB166" s="177">
        <f t="shared" si="60"/>
        <v>5.3658536585365857</v>
      </c>
      <c r="AC166" s="132">
        <v>1564000</v>
      </c>
      <c r="AD166" s="133">
        <f>IF(D166 = D237,1,_xll.BDP(K166,$AD$3)*L166)</f>
        <v>0.89554</v>
      </c>
      <c r="AE166" s="328">
        <f>AA166*AC166*T166/AD166 / AF237</f>
        <v>8.1189565732827556E-4</v>
      </c>
      <c r="AF166" s="135"/>
    </row>
    <row r="167" spans="1:32" s="117" customFormat="1" ht="12" customHeight="1" x14ac:dyDescent="0.2">
      <c r="A167" s="120"/>
      <c r="B167" s="120">
        <v>19483</v>
      </c>
      <c r="C167" s="120"/>
      <c r="D167" s="120" t="s">
        <v>80</v>
      </c>
      <c r="E167" s="120" t="s">
        <v>1403</v>
      </c>
      <c r="F167" s="121">
        <v>51.75</v>
      </c>
      <c r="G167" s="121">
        <v>51.75</v>
      </c>
      <c r="H167" s="122">
        <f t="shared" si="50"/>
        <v>0</v>
      </c>
      <c r="I167" s="123">
        <f t="shared" si="51"/>
        <v>0</v>
      </c>
      <c r="J167" s="124">
        <v>89270</v>
      </c>
      <c r="K167" s="120" t="str">
        <f>CONCATENATE(D237,D167, " Curncy")</f>
        <v>EURGBP Curncy</v>
      </c>
      <c r="L167" s="120">
        <f>IF(D167 = D237,1,_xll.BDP(K167,$L$3))</f>
        <v>1</v>
      </c>
      <c r="M167" s="288">
        <f>IF(D167 = D237,1,_xll.BDP(K167,$M$3)*L167)</f>
        <v>0.90110000000000001</v>
      </c>
      <c r="N167" s="126">
        <f t="shared" si="52"/>
        <v>0</v>
      </c>
      <c r="O167" s="301">
        <f>N167 / Y237</f>
        <v>0</v>
      </c>
      <c r="P167" s="128">
        <f t="shared" si="53"/>
        <v>5126758.9612695593</v>
      </c>
      <c r="Q167" s="312">
        <f>P167 / Y237*100</f>
        <v>2.1544529899156175</v>
      </c>
      <c r="R167" s="129">
        <f t="shared" si="54"/>
        <v>0</v>
      </c>
      <c r="S167" s="312">
        <f t="shared" si="55"/>
        <v>2.1544529899156175</v>
      </c>
      <c r="T167" s="120">
        <f t="shared" si="56"/>
        <v>1</v>
      </c>
      <c r="U167" s="120">
        <v>1</v>
      </c>
      <c r="V167" s="120">
        <v>1</v>
      </c>
      <c r="W167" s="127">
        <f t="shared" si="57"/>
        <v>0</v>
      </c>
      <c r="X167" s="127">
        <f t="shared" si="58"/>
        <v>0</v>
      </c>
      <c r="Y167" s="120"/>
      <c r="Z167" s="130">
        <v>51.75</v>
      </c>
      <c r="AA167" s="130">
        <f t="shared" si="59"/>
        <v>0</v>
      </c>
      <c r="AB167" s="177">
        <f t="shared" si="60"/>
        <v>0</v>
      </c>
      <c r="AC167" s="132">
        <v>89270</v>
      </c>
      <c r="AD167" s="133">
        <f>IF(D167 = D237,1,_xll.BDP(K167,$AD$3)*L167)</f>
        <v>0.89554</v>
      </c>
      <c r="AE167" s="328">
        <f>AA167*AC167*T167/AD167 / AF237</f>
        <v>0</v>
      </c>
      <c r="AF167" s="135"/>
    </row>
    <row r="168" spans="1:32" s="117" customFormat="1" ht="12" customHeight="1" x14ac:dyDescent="0.2">
      <c r="A168" s="120"/>
      <c r="B168" s="120">
        <v>3404</v>
      </c>
      <c r="C168" s="120" t="s">
        <v>90</v>
      </c>
      <c r="D168" s="120" t="str">
        <f>_xll.BDP(C168,$D$3)</f>
        <v>GBp</v>
      </c>
      <c r="E168" s="120" t="s">
        <v>366</v>
      </c>
      <c r="F168" s="121">
        <f>_xll.BDP(C168,$F$3)</f>
        <v>25</v>
      </c>
      <c r="G168" s="121">
        <f>_xll.BDP(C168,$G$3)</f>
        <v>25.3</v>
      </c>
      <c r="H168" s="122">
        <f t="shared" si="50"/>
        <v>0.30000000000000071</v>
      </c>
      <c r="I168" s="123">
        <f t="shared" si="51"/>
        <v>1.2000000000000028</v>
      </c>
      <c r="J168" s="124">
        <v>34126954</v>
      </c>
      <c r="K168" s="120" t="str">
        <f>CONCATENATE(D237,D168, " Curncy")</f>
        <v>EURGBp Curncy</v>
      </c>
      <c r="L168" s="120">
        <f>IF(D168 = D237,1,_xll.BDP(K168,$L$3))</f>
        <v>1</v>
      </c>
      <c r="M168" s="288">
        <f>IF(D168 = D237,1,_xll.BDP(K168,$M$3)*L168)</f>
        <v>0.90110000000000001</v>
      </c>
      <c r="N168" s="126">
        <f t="shared" si="52"/>
        <v>113617.64731994255</v>
      </c>
      <c r="O168" s="301">
        <f>N168 / Y237</f>
        <v>4.7746321179689634E-4</v>
      </c>
      <c r="P168" s="128">
        <f t="shared" si="53"/>
        <v>9581754.9239817988</v>
      </c>
      <c r="Q168" s="312">
        <f>P168 / Y237*100</f>
        <v>4.0266064194871491</v>
      </c>
      <c r="R168" s="129">
        <f t="shared" si="54"/>
        <v>0</v>
      </c>
      <c r="S168" s="312">
        <f t="shared" si="55"/>
        <v>4.0266064194871491</v>
      </c>
      <c r="T168" s="120">
        <f t="shared" si="56"/>
        <v>0.01</v>
      </c>
      <c r="U168" s="120">
        <v>0</v>
      </c>
      <c r="V168" s="120">
        <v>1</v>
      </c>
      <c r="W168" s="127">
        <f t="shared" si="57"/>
        <v>0</v>
      </c>
      <c r="X168" s="127">
        <f t="shared" si="58"/>
        <v>4.7746321179689634E-4</v>
      </c>
      <c r="Y168" s="120"/>
      <c r="Z168" s="130">
        <f>_xll.BDH(C168,$Z$3,$D$1,$D$1)</f>
        <v>26.05</v>
      </c>
      <c r="AA168" s="130">
        <f t="shared" si="59"/>
        <v>-1.0500000000000007</v>
      </c>
      <c r="AB168" s="177">
        <f t="shared" si="60"/>
        <v>-4.0307101727447243</v>
      </c>
      <c r="AC168" s="132">
        <v>34126954</v>
      </c>
      <c r="AD168" s="133">
        <f>IF(D168 = D237,1,_xll.BDP(K168,$AD$3)*L168)</f>
        <v>0.89554</v>
      </c>
      <c r="AE168" s="328">
        <f>AA168*AC168*T168/AD168 / AF237</f>
        <v>-1.6910545244108312E-3</v>
      </c>
      <c r="AF168" s="135"/>
    </row>
    <row r="169" spans="1:32" s="117" customFormat="1" ht="12" customHeight="1" x14ac:dyDescent="0.2">
      <c r="A169" s="120"/>
      <c r="B169" s="120">
        <v>6343</v>
      </c>
      <c r="C169" s="120" t="s">
        <v>88</v>
      </c>
      <c r="D169" s="120" t="str">
        <f>_xll.BDP(C169,$D$3)</f>
        <v>GBp</v>
      </c>
      <c r="E169" s="120" t="s">
        <v>482</v>
      </c>
      <c r="F169" s="121">
        <f>_xll.BDP(C169,$F$3)</f>
        <v>5022</v>
      </c>
      <c r="G169" s="121">
        <f>_xll.BDP(C169,$G$3)</f>
        <v>5040</v>
      </c>
      <c r="H169" s="122">
        <f t="shared" si="50"/>
        <v>18</v>
      </c>
      <c r="I169" s="123">
        <f t="shared" si="51"/>
        <v>0.35842293906810035</v>
      </c>
      <c r="J169" s="124">
        <v>176710</v>
      </c>
      <c r="K169" s="120" t="str">
        <f>CONCATENATE(D237,D169, " Curncy")</f>
        <v>EURGBp Curncy</v>
      </c>
      <c r="L169" s="120">
        <f>IF(D169 = D237,1,_xll.BDP(K169,$L$3))</f>
        <v>1</v>
      </c>
      <c r="M169" s="288">
        <f>IF(D169 = D237,1,_xll.BDP(K169,$M$3)*L169)</f>
        <v>0.90110000000000001</v>
      </c>
      <c r="N169" s="126">
        <f t="shared" si="52"/>
        <v>35298.856952613474</v>
      </c>
      <c r="O169" s="301">
        <f>N169 / Y237</f>
        <v>1.4833880132981576E-4</v>
      </c>
      <c r="P169" s="128">
        <f t="shared" si="53"/>
        <v>9883679.9467317723</v>
      </c>
      <c r="Q169" s="312">
        <f>P169 / Y237*100</f>
        <v>4.1534864372348412</v>
      </c>
      <c r="R169" s="129">
        <f t="shared" si="54"/>
        <v>0</v>
      </c>
      <c r="S169" s="312">
        <f t="shared" si="55"/>
        <v>4.1534864372348412</v>
      </c>
      <c r="T169" s="120">
        <f t="shared" si="56"/>
        <v>0.01</v>
      </c>
      <c r="U169" s="120">
        <v>0</v>
      </c>
      <c r="V169" s="120">
        <v>1</v>
      </c>
      <c r="W169" s="127">
        <f t="shared" si="57"/>
        <v>0</v>
      </c>
      <c r="X169" s="127">
        <f t="shared" si="58"/>
        <v>1.4833880132981576E-4</v>
      </c>
      <c r="Y169" s="120"/>
      <c r="Z169" s="130">
        <f>_xll.BDH(C169,$Z$3,$D$1,$D$1)</f>
        <v>5374</v>
      </c>
      <c r="AA169" s="130">
        <f t="shared" si="59"/>
        <v>-352</v>
      </c>
      <c r="AB169" s="177">
        <f t="shared" si="60"/>
        <v>-6.5500558243394122</v>
      </c>
      <c r="AC169" s="132">
        <v>176710</v>
      </c>
      <c r="AD169" s="133">
        <f>IF(D169 = D237,1,_xll.BDP(K169,$AD$3)*L169)</f>
        <v>0.89554</v>
      </c>
      <c r="AE169" s="328">
        <f>AA169*AC169*T169/AD169 / AF237</f>
        <v>-2.9354492400302731E-3</v>
      </c>
      <c r="AF169" s="135"/>
    </row>
    <row r="170" spans="1:32" s="117" customFormat="1" ht="12" customHeight="1" x14ac:dyDescent="0.2">
      <c r="A170" s="212"/>
      <c r="B170" s="212">
        <v>5986</v>
      </c>
      <c r="C170" s="212" t="s">
        <v>86</v>
      </c>
      <c r="D170" s="212" t="str">
        <f>_xll.BDP(C170,$D$3)</f>
        <v>GBp</v>
      </c>
      <c r="E170" s="212" t="s">
        <v>483</v>
      </c>
      <c r="F170" s="214">
        <f>_xll.BDP(C170,$F$3)</f>
        <v>6559</v>
      </c>
      <c r="G170" s="214">
        <f>_xll.BDP(C170,$G$3)</f>
        <v>6605</v>
      </c>
      <c r="H170" s="215">
        <f>IF(OR(OR(G170="#N/A N/A",G170="#N/A Real Time"),OR(F170="#N/A N/A",F170="#N/A Real Time")),0,  G170 - F170)</f>
        <v>46</v>
      </c>
      <c r="I170" s="216">
        <f>IF(OR(F170=0,F170="#N/A N/A"),0,H170 / F170*100)</f>
        <v>0.70132642171062665</v>
      </c>
      <c r="J170" s="217">
        <v>-27000</v>
      </c>
      <c r="K170" s="212" t="str">
        <f>CONCATENATE(D237,D170, " Curncy")</f>
        <v>EURGBp Curncy</v>
      </c>
      <c r="L170" s="212">
        <f>IF(D170 = D237,1,_xll.BDP(K170,$L$3))</f>
        <v>1</v>
      </c>
      <c r="M170" s="291">
        <f>IF(D170 = D237,1,_xll.BDP(K170,$M$3)*L170)</f>
        <v>0.90110000000000001</v>
      </c>
      <c r="N170" s="218">
        <f>H170*J170*T170/M170</f>
        <v>-13783.153922983021</v>
      </c>
      <c r="O170" s="304">
        <f>N170 / Y237</f>
        <v>-5.7921890621681219E-5</v>
      </c>
      <c r="P170" s="220">
        <f>IF(J170=0,0,G170*J170*T170/M170)</f>
        <v>-1979081.1230718012</v>
      </c>
      <c r="Q170" s="314">
        <f>P170 / Y237*100</f>
        <v>-0.83168279903522691</v>
      </c>
      <c r="R170" s="221">
        <f>IF(Q170&lt;0,Q170,0)</f>
        <v>-0.83168279903522691</v>
      </c>
      <c r="S170" s="314">
        <f>IF(Q170&gt;0,Q170,0)</f>
        <v>0</v>
      </c>
      <c r="T170" s="212">
        <f>IF(EXACT(D170,UPPER(D170)),1,0.01)/V170</f>
        <v>0.01</v>
      </c>
      <c r="U170" s="212">
        <v>0</v>
      </c>
      <c r="V170" s="212">
        <v>1</v>
      </c>
      <c r="W170" s="219">
        <f>IF(AND(Q170&lt;0,O170&gt;0),O170,0)</f>
        <v>0</v>
      </c>
      <c r="X170" s="219">
        <f>IF(AND(Q170&gt;0,O170&gt;0),O170,0)</f>
        <v>0</v>
      </c>
      <c r="Y170" s="212"/>
      <c r="Z170" s="223">
        <f>_xll.BDH(C170,$Z$3,$D$1,$D$1)</f>
        <v>6787</v>
      </c>
      <c r="AA170" s="223">
        <f>IF(OR(OR(F170="#N/A N/A",F170="#N/A Real Time"),OR(Z170="#N/A N/A",Z170="#N/A Real Time")),0,  F170 - Z170)</f>
        <v>-228</v>
      </c>
      <c r="AB170" s="224">
        <f>IF(OR(Z170=0,Z170="#N/A N/A"),0,AA170 / Z170*100)</f>
        <v>-3.3593634890231323</v>
      </c>
      <c r="AC170" s="225">
        <v>-27000</v>
      </c>
      <c r="AD170" s="226">
        <f>IF(D170 = D237,1,_xll.BDP(K170,$AD$3)*L170)</f>
        <v>0.89554</v>
      </c>
      <c r="AE170" s="330">
        <f>AA170*AC170*T170/AD170 / AF237</f>
        <v>2.9051555838833203E-4</v>
      </c>
      <c r="AF170" s="244"/>
    </row>
    <row r="171" spans="1:32" s="117" customFormat="1" ht="12" customHeight="1" x14ac:dyDescent="0.2">
      <c r="A171" s="120"/>
      <c r="B171" s="120">
        <v>27991</v>
      </c>
      <c r="C171" s="120" t="s">
        <v>1405</v>
      </c>
      <c r="D171" s="120" t="str">
        <f>_xll.BDP(C171,$D$3)</f>
        <v>GBp</v>
      </c>
      <c r="E171" s="120" t="s">
        <v>1406</v>
      </c>
      <c r="F171" s="121">
        <f>_xll.BDP(C171,$F$3)</f>
        <v>292.60000000000002</v>
      </c>
      <c r="G171" s="121">
        <f>_xll.BDP(C171,$G$3)</f>
        <v>291</v>
      </c>
      <c r="H171" s="122">
        <f t="shared" si="50"/>
        <v>-1.6000000000000227</v>
      </c>
      <c r="I171" s="123">
        <f t="shared" si="51"/>
        <v>-0.5468215994531862</v>
      </c>
      <c r="J171" s="124">
        <v>-662244</v>
      </c>
      <c r="K171" s="120" t="str">
        <f>CONCATENATE(D237,D171, " Curncy")</f>
        <v>EURGBp Curncy</v>
      </c>
      <c r="L171" s="120">
        <f>IF(D171 = D237,1,_xll.BDP(K171,$L$3))</f>
        <v>1</v>
      </c>
      <c r="M171" s="288">
        <f>IF(D171 = D237,1,_xll.BDP(K171,$M$3)*L171)</f>
        <v>0.90110000000000001</v>
      </c>
      <c r="N171" s="126">
        <f t="shared" si="52"/>
        <v>11758.854733104152</v>
      </c>
      <c r="O171" s="301">
        <f>N171 / Y237</f>
        <v>4.9415039655864998E-5</v>
      </c>
      <c r="P171" s="128">
        <f t="shared" si="53"/>
        <v>-2138641.7045832872</v>
      </c>
      <c r="Q171" s="312">
        <f>P171 / Y237*100</f>
        <v>-0.89873603374103184</v>
      </c>
      <c r="R171" s="129">
        <f t="shared" si="54"/>
        <v>-0.89873603374103184</v>
      </c>
      <c r="S171" s="312">
        <f t="shared" si="55"/>
        <v>0</v>
      </c>
      <c r="T171" s="120">
        <f t="shared" si="56"/>
        <v>0.01</v>
      </c>
      <c r="U171" s="120">
        <v>0</v>
      </c>
      <c r="V171" s="120">
        <v>1</v>
      </c>
      <c r="W171" s="127">
        <f t="shared" si="57"/>
        <v>4.9415039655864998E-5</v>
      </c>
      <c r="X171" s="127">
        <f t="shared" si="58"/>
        <v>0</v>
      </c>
      <c r="Y171" s="120"/>
      <c r="Z171" s="130">
        <f>_xll.BDH(C171,$Z$3,$D$1,$D$1)</f>
        <v>259.60000000000002</v>
      </c>
      <c r="AA171" s="130">
        <f t="shared" si="59"/>
        <v>33</v>
      </c>
      <c r="AB171" s="177">
        <f t="shared" si="60"/>
        <v>12.711864406779661</v>
      </c>
      <c r="AC171" s="132">
        <v>-662244</v>
      </c>
      <c r="AD171" s="133">
        <f>IF(D171 = D237,1,_xll.BDP(K171,$AD$3)*L171)</f>
        <v>0.89554</v>
      </c>
      <c r="AE171" s="328">
        <f>AA171*AC171*T171/AD171 / AF237</f>
        <v>-1.0313421247283374E-3</v>
      </c>
      <c r="AF171" s="135"/>
    </row>
    <row r="172" spans="1:32" s="117" customFormat="1" ht="12" customHeight="1" x14ac:dyDescent="0.2">
      <c r="A172" s="212"/>
      <c r="B172" s="212">
        <v>3392</v>
      </c>
      <c r="C172" s="212" t="s">
        <v>1195</v>
      </c>
      <c r="D172" s="212" t="str">
        <f>_xll.BDP(C172,$D$3)</f>
        <v>GBp</v>
      </c>
      <c r="E172" s="212" t="s">
        <v>1311</v>
      </c>
      <c r="F172" s="214">
        <f>_xll.BDP(C172,$F$3)</f>
        <v>3659</v>
      </c>
      <c r="G172" s="214">
        <f>_xll.BDP(C172,$G$3)</f>
        <v>3668.5</v>
      </c>
      <c r="H172" s="215">
        <f>IF(OR(OR(G172="#N/A N/A",G172="#N/A Real Time"),OR(F172="#N/A N/A",F172="#N/A Real Time")),0,  G172 - F172)</f>
        <v>9.5</v>
      </c>
      <c r="I172" s="216">
        <f>IF(OR(F172=0,F172="#N/A N/A"),0,H172 / F172*100)</f>
        <v>0.2596337797212353</v>
      </c>
      <c r="J172" s="217">
        <v>-48898</v>
      </c>
      <c r="K172" s="212" t="str">
        <f>CONCATENATE(D237,D172, " Curncy")</f>
        <v>EURGBp Curncy</v>
      </c>
      <c r="L172" s="212">
        <f>IF(D172 = D237,1,_xll.BDP(K172,$L$3))</f>
        <v>1</v>
      </c>
      <c r="M172" s="291">
        <f>IF(D172 = D237,1,_xll.BDP(K172,$M$3)*L172)</f>
        <v>0.90110000000000001</v>
      </c>
      <c r="N172" s="218">
        <f>H172*J172*T172/M172</f>
        <v>-5155.1548107868166</v>
      </c>
      <c r="O172" s="304">
        <f>N172 / Y237</f>
        <v>-2.1663859720112882E-5</v>
      </c>
      <c r="P172" s="220">
        <f>IF(J172=0,0,G172*J172*T172/M172)</f>
        <v>-1990703.7287759406</v>
      </c>
      <c r="Q172" s="314">
        <f>P172 / Y237*100</f>
        <v>-0.83656704613930633</v>
      </c>
      <c r="R172" s="221">
        <f>IF(Q172&lt;0,Q172,0)</f>
        <v>-0.83656704613930633</v>
      </c>
      <c r="S172" s="314">
        <f>IF(Q172&gt;0,Q172,0)</f>
        <v>0</v>
      </c>
      <c r="T172" s="212">
        <f>IF(EXACT(D172,UPPER(D172)),1,0.01)/V172</f>
        <v>0.01</v>
      </c>
      <c r="U172" s="212">
        <v>0</v>
      </c>
      <c r="V172" s="212">
        <v>1</v>
      </c>
      <c r="W172" s="219">
        <f>IF(AND(Q172&lt;0,O172&gt;0),O172,0)</f>
        <v>0</v>
      </c>
      <c r="X172" s="219">
        <f>IF(AND(Q172&gt;0,O172&gt;0),O172,0)</f>
        <v>0</v>
      </c>
      <c r="Y172" s="212"/>
      <c r="Z172" s="223">
        <f>_xll.BDH(C172,$Z$3,$D$1,$D$1)</f>
        <v>3823.5</v>
      </c>
      <c r="AA172" s="223">
        <f>IF(OR(OR(F172="#N/A N/A",F172="#N/A Real Time"),OR(Z172="#N/A N/A",Z172="#N/A Real Time")),0,  F172 - Z172)</f>
        <v>-164.5</v>
      </c>
      <c r="AB172" s="224">
        <f>IF(OR(Z172=0,Z172="#N/A N/A"),0,AA172 / Z172*100)</f>
        <v>-4.3023407872368242</v>
      </c>
      <c r="AC172" s="225">
        <v>-48898</v>
      </c>
      <c r="AD172" s="226">
        <f>IF(D172 = D237,1,_xll.BDP(K172,$AD$3)*L172)</f>
        <v>0.89554</v>
      </c>
      <c r="AE172" s="330">
        <f>AA172*AC172*T172/AD172 / AF237</f>
        <v>3.7960138041503457E-4</v>
      </c>
      <c r="AF172" s="244"/>
    </row>
    <row r="173" spans="1:32" s="117" customFormat="1" ht="12" customHeight="1" x14ac:dyDescent="0.2">
      <c r="A173" s="212"/>
      <c r="B173" s="212">
        <v>28228</v>
      </c>
      <c r="C173" s="212"/>
      <c r="D173" s="212" t="s">
        <v>1404</v>
      </c>
      <c r="E173" s="212" t="s">
        <v>1546</v>
      </c>
      <c r="F173" s="214">
        <v>117</v>
      </c>
      <c r="G173" s="214">
        <v>117</v>
      </c>
      <c r="H173" s="215">
        <f>IF(OR(OR(G173="#N/A N/A",G173="#N/A Real Time"),OR(F173="#N/A N/A",F173="#N/A Real Time")),0,  G173 - F173)</f>
        <v>0</v>
      </c>
      <c r="I173" s="216">
        <f>IF(OR(F173=0,F173="#N/A N/A"),0,H173 / F173*100)</f>
        <v>0</v>
      </c>
      <c r="J173" s="217">
        <v>874275</v>
      </c>
      <c r="K173" s="212" t="str">
        <f>CONCATENATE(D237,D173, " Curncy")</f>
        <v>EURGBp Curncy</v>
      </c>
      <c r="L173" s="212">
        <f>IF(D173 = D237,1,_xll.BDP(K173,$L$3))</f>
        <v>1</v>
      </c>
      <c r="M173" s="291">
        <f>IF(D173 = D237,1,_xll.BDP(K173,$M$3)*L173)</f>
        <v>0.90110000000000001</v>
      </c>
      <c r="N173" s="218">
        <f>H173*J173*T173/M173</f>
        <v>0</v>
      </c>
      <c r="O173" s="304">
        <f>N173 / Y237</f>
        <v>0</v>
      </c>
      <c r="P173" s="220">
        <f>IF(J173=0,0,G173*J173*T173/M173)</f>
        <v>1135170.0699145489</v>
      </c>
      <c r="Q173" s="314">
        <f>P173 / Y237*100</f>
        <v>0.47704028405979304</v>
      </c>
      <c r="R173" s="221">
        <f>IF(Q173&lt;0,Q173,0)</f>
        <v>0</v>
      </c>
      <c r="S173" s="314">
        <f>IF(Q173&gt;0,Q173,0)</f>
        <v>0.47704028405979304</v>
      </c>
      <c r="T173" s="212">
        <f>IF(EXACT(D173,UPPER(D173)),1,0.01)/V173</f>
        <v>0.01</v>
      </c>
      <c r="U173" s="212">
        <v>1</v>
      </c>
      <c r="V173" s="212">
        <v>1</v>
      </c>
      <c r="W173" s="219">
        <f>IF(AND(Q173&lt;0,O173&gt;0),O173,0)</f>
        <v>0</v>
      </c>
      <c r="X173" s="219">
        <f>IF(AND(Q173&gt;0,O173&gt;0),O173,0)</f>
        <v>0</v>
      </c>
      <c r="Y173" s="212"/>
      <c r="Z173" s="223">
        <v>117</v>
      </c>
      <c r="AA173" s="223">
        <f>IF(OR(OR(F173="#N/A N/A",F173="#N/A Real Time"),OR(Z173="#N/A N/A",Z173="#N/A Real Time")),0,  F173 - Z173)</f>
        <v>0</v>
      </c>
      <c r="AB173" s="224">
        <f>IF(OR(Z173=0,Z173="#N/A N/A"),0,AA173 / Z173*100)</f>
        <v>0</v>
      </c>
      <c r="AC173" s="225">
        <v>874275</v>
      </c>
      <c r="AD173" s="226">
        <f>IF(D173 = D237,1,_xll.BDP(K173,$AD$3)*L173)</f>
        <v>0.89554</v>
      </c>
      <c r="AE173" s="330">
        <f>AA173*AC173*T173/AD173 / AF237</f>
        <v>0</v>
      </c>
      <c r="AF173" s="244"/>
    </row>
    <row r="174" spans="1:32" s="117" customFormat="1" ht="12" customHeight="1" x14ac:dyDescent="0.2">
      <c r="A174" s="120"/>
      <c r="B174" s="120">
        <v>679</v>
      </c>
      <c r="C174" s="120" t="s">
        <v>0</v>
      </c>
      <c r="D174" s="120" t="str">
        <f>_xll.BDP(C174,$D$3)</f>
        <v>GBp</v>
      </c>
      <c r="E174" s="120" t="s">
        <v>365</v>
      </c>
      <c r="F174" s="121">
        <f>_xll.BDP(C174,$F$3)</f>
        <v>1540.5</v>
      </c>
      <c r="G174" s="121">
        <f>_xll.BDP(C174,$G$3)</f>
        <v>1548</v>
      </c>
      <c r="H174" s="122">
        <f t="shared" si="50"/>
        <v>7.5</v>
      </c>
      <c r="I174" s="123">
        <f t="shared" si="51"/>
        <v>0.48685491723466412</v>
      </c>
      <c r="J174" s="124">
        <v>888000</v>
      </c>
      <c r="K174" s="120" t="str">
        <f>CONCATENATE(D237,D174, " Curncy")</f>
        <v>EURGBp Curncy</v>
      </c>
      <c r="L174" s="120">
        <f>IF(D174 = D237,1,_xll.BDP(K174,$L$3))</f>
        <v>1</v>
      </c>
      <c r="M174" s="288">
        <f>IF(D174 = D237,1,_xll.BDP(K174,$M$3)*L174)</f>
        <v>0.90110000000000001</v>
      </c>
      <c r="N174" s="126">
        <f t="shared" si="52"/>
        <v>73909.665963822001</v>
      </c>
      <c r="O174" s="301">
        <f>N174 / Y237</f>
        <v>3.1059564536263843E-4</v>
      </c>
      <c r="P174" s="128">
        <f t="shared" si="53"/>
        <v>15254955.054932859</v>
      </c>
      <c r="Q174" s="312">
        <f>P174 / Y237*100</f>
        <v>6.4106941202848562</v>
      </c>
      <c r="R174" s="129">
        <f t="shared" si="54"/>
        <v>0</v>
      </c>
      <c r="S174" s="312">
        <f t="shared" si="55"/>
        <v>6.4106941202848562</v>
      </c>
      <c r="T174" s="120">
        <f t="shared" si="56"/>
        <v>0.01</v>
      </c>
      <c r="U174" s="120">
        <v>0</v>
      </c>
      <c r="V174" s="120">
        <v>1</v>
      </c>
      <c r="W174" s="127">
        <f t="shared" si="57"/>
        <v>0</v>
      </c>
      <c r="X174" s="127">
        <f t="shared" si="58"/>
        <v>3.1059564536263843E-4</v>
      </c>
      <c r="Y174" s="120"/>
      <c r="Z174" s="130">
        <f>_xll.BDH(C174,$Z$3,$D$1,$D$1)</f>
        <v>1530</v>
      </c>
      <c r="AA174" s="130">
        <f t="shared" si="59"/>
        <v>10.5</v>
      </c>
      <c r="AB174" s="177">
        <f t="shared" si="60"/>
        <v>0.68627450980392157</v>
      </c>
      <c r="AC174" s="132">
        <v>888000</v>
      </c>
      <c r="AD174" s="133">
        <f>IF(D174 = D237,1,_xll.BDP(K174,$AD$3)*L174)</f>
        <v>0.89554</v>
      </c>
      <c r="AE174" s="328">
        <f>AA174*AC174*T174/AD174 / AF237</f>
        <v>4.400206410677076E-4</v>
      </c>
      <c r="AF174" s="135"/>
    </row>
    <row r="175" spans="1:32" s="117" customFormat="1" ht="12" customHeight="1" x14ac:dyDescent="0.2">
      <c r="A175" s="120"/>
      <c r="B175" s="120">
        <v>6508</v>
      </c>
      <c r="C175" s="120" t="s">
        <v>78</v>
      </c>
      <c r="D175" s="120" t="str">
        <f>_xll.BDP(C175,$D$3)</f>
        <v>GBp</v>
      </c>
      <c r="E175" s="120" t="s">
        <v>484</v>
      </c>
      <c r="F175" s="121">
        <f>_xll.BDP(C175,$F$3)</f>
        <v>128.1</v>
      </c>
      <c r="G175" s="121">
        <f>_xll.BDP(C175,$G$3)</f>
        <v>126.3</v>
      </c>
      <c r="H175" s="122">
        <f t="shared" si="50"/>
        <v>-1.7999999999999972</v>
      </c>
      <c r="I175" s="123">
        <f t="shared" si="51"/>
        <v>-1.405152224824354</v>
      </c>
      <c r="J175" s="124">
        <v>-2606126</v>
      </c>
      <c r="K175" s="120" t="str">
        <f>CONCATENATE(D237,D175, " Curncy")</f>
        <v>EURGBp Curncy</v>
      </c>
      <c r="L175" s="120">
        <f>IF(D175 = D237,1,_xll.BDP(K175,$L$3))</f>
        <v>1</v>
      </c>
      <c r="M175" s="288">
        <f>IF(D175 = D237,1,_xll.BDP(K175,$M$3)*L175)</f>
        <v>0.90110000000000001</v>
      </c>
      <c r="N175" s="126">
        <f t="shared" si="52"/>
        <v>52058.892464765202</v>
      </c>
      <c r="O175" s="301">
        <f>N175 / Y237</f>
        <v>2.1877064509901354E-4</v>
      </c>
      <c r="P175" s="128">
        <f t="shared" si="53"/>
        <v>-3652798.9546110313</v>
      </c>
      <c r="Q175" s="312">
        <f>P175 / Y237*100</f>
        <v>-1.5350406931114142</v>
      </c>
      <c r="R175" s="129">
        <f t="shared" si="54"/>
        <v>-1.5350406931114142</v>
      </c>
      <c r="S175" s="312">
        <f t="shared" si="55"/>
        <v>0</v>
      </c>
      <c r="T175" s="120">
        <f t="shared" si="56"/>
        <v>0.01</v>
      </c>
      <c r="U175" s="120">
        <v>0</v>
      </c>
      <c r="V175" s="120">
        <v>1</v>
      </c>
      <c r="W175" s="127">
        <f t="shared" si="57"/>
        <v>2.1877064509901354E-4</v>
      </c>
      <c r="X175" s="127">
        <f t="shared" si="58"/>
        <v>0</v>
      </c>
      <c r="Y175" s="120"/>
      <c r="Z175" s="130">
        <f>_xll.BDH(C175,$Z$3,$D$1,$D$1)</f>
        <v>116.8</v>
      </c>
      <c r="AA175" s="130">
        <f t="shared" si="59"/>
        <v>11.299999999999997</v>
      </c>
      <c r="AB175" s="177">
        <f t="shared" si="60"/>
        <v>9.6746575342465739</v>
      </c>
      <c r="AC175" s="132">
        <v>-2606126</v>
      </c>
      <c r="AD175" s="133">
        <f>IF(D175 = D237,1,_xll.BDP(K175,$AD$3)*L175)</f>
        <v>0.89554</v>
      </c>
      <c r="AE175" s="328">
        <f>AA175*AC175*T175/AD175 / AF237</f>
        <v>-1.3897754542495054E-3</v>
      </c>
      <c r="AF175" s="135"/>
    </row>
    <row r="176" spans="1:32" s="117" customFormat="1" ht="12" customHeight="1" x14ac:dyDescent="0.2">
      <c r="A176" s="120"/>
      <c r="B176" s="120">
        <v>3542</v>
      </c>
      <c r="C176" s="120" t="s">
        <v>77</v>
      </c>
      <c r="D176" s="120" t="str">
        <f>_xll.BDP(C176,$D$3)</f>
        <v>GBp</v>
      </c>
      <c r="E176" s="120" t="s">
        <v>485</v>
      </c>
      <c r="F176" s="121">
        <f>_xll.BDP(C176,$F$3)</f>
        <v>1150.5</v>
      </c>
      <c r="G176" s="121">
        <f>_xll.BDP(C176,$G$3)</f>
        <v>1141</v>
      </c>
      <c r="H176" s="122">
        <f t="shared" si="50"/>
        <v>-9.5</v>
      </c>
      <c r="I176" s="123">
        <f t="shared" si="51"/>
        <v>-0.82572794437201225</v>
      </c>
      <c r="J176" s="124">
        <v>-41730</v>
      </c>
      <c r="K176" s="120" t="str">
        <f>CONCATENATE(D237,D176, " Curncy")</f>
        <v>EURGBp Curncy</v>
      </c>
      <c r="L176" s="120">
        <f>IF(D176 = D237,1,_xll.BDP(K176,$L$3))</f>
        <v>1</v>
      </c>
      <c r="M176" s="288">
        <f>IF(D176 = D237,1,_xll.BDP(K176,$M$3)*L176)</f>
        <v>0.90110000000000001</v>
      </c>
      <c r="N176" s="126">
        <f t="shared" si="52"/>
        <v>4399.4562201753415</v>
      </c>
      <c r="O176" s="301">
        <f>N176 / Y237</f>
        <v>1.8488135836236871E-5</v>
      </c>
      <c r="P176" s="128">
        <f t="shared" si="53"/>
        <v>-528397.84707579622</v>
      </c>
      <c r="Q176" s="312">
        <f>P176 / Y237*100</f>
        <v>-0.22205224199101337</v>
      </c>
      <c r="R176" s="129">
        <f t="shared" si="54"/>
        <v>-0.22205224199101337</v>
      </c>
      <c r="S176" s="312">
        <f t="shared" si="55"/>
        <v>0</v>
      </c>
      <c r="T176" s="120">
        <f t="shared" si="56"/>
        <v>0.01</v>
      </c>
      <c r="U176" s="120">
        <v>0</v>
      </c>
      <c r="V176" s="120">
        <v>1</v>
      </c>
      <c r="W176" s="127">
        <f t="shared" si="57"/>
        <v>1.8488135836236871E-5</v>
      </c>
      <c r="X176" s="127">
        <f t="shared" si="58"/>
        <v>0</v>
      </c>
      <c r="Y176" s="120"/>
      <c r="Z176" s="130">
        <f>_xll.BDH(C176,$Z$3,$D$1,$D$1)</f>
        <v>1122.5</v>
      </c>
      <c r="AA176" s="130">
        <f t="shared" si="59"/>
        <v>28</v>
      </c>
      <c r="AB176" s="177">
        <f t="shared" si="60"/>
        <v>2.4944320712694878</v>
      </c>
      <c r="AC176" s="132">
        <v>-41730</v>
      </c>
      <c r="AD176" s="133">
        <f>IF(D176 = D237,1,_xll.BDP(K176,$AD$3)*L176)</f>
        <v>0.89554</v>
      </c>
      <c r="AE176" s="328">
        <f>AA176*AC176*T176/AD176 / AF237</f>
        <v>-5.5141325380646959E-5</v>
      </c>
      <c r="AF176" s="135"/>
    </row>
    <row r="177" spans="1:32" s="117" customFormat="1" ht="12" customHeight="1" x14ac:dyDescent="0.2">
      <c r="A177" s="120"/>
      <c r="B177" s="120">
        <v>26475</v>
      </c>
      <c r="C177" s="120" t="s">
        <v>76</v>
      </c>
      <c r="D177" s="120" t="str">
        <f>_xll.BDP(C177,$D$3)</f>
        <v>GBp</v>
      </c>
      <c r="E177" s="120" t="s">
        <v>363</v>
      </c>
      <c r="F177" s="121">
        <f>_xll.BDP(C177,$F$3)</f>
        <v>54</v>
      </c>
      <c r="G177" s="121">
        <f>_xll.BDP(C177,$G$3)</f>
        <v>56.5</v>
      </c>
      <c r="H177" s="122">
        <f t="shared" si="50"/>
        <v>2.5</v>
      </c>
      <c r="I177" s="123">
        <f t="shared" si="51"/>
        <v>4.6296296296296298</v>
      </c>
      <c r="J177" s="124">
        <v>6634140</v>
      </c>
      <c r="K177" s="120" t="str">
        <f>CONCATENATE(D237,D177, " Curncy")</f>
        <v>EURGBp Curncy</v>
      </c>
      <c r="L177" s="120">
        <f>IF(D177 = D237,1,_xll.BDP(K177,$L$3))</f>
        <v>1</v>
      </c>
      <c r="M177" s="288">
        <f>IF(D177 = D237,1,_xll.BDP(K177,$M$3)*L177)</f>
        <v>0.90110000000000001</v>
      </c>
      <c r="N177" s="126">
        <f t="shared" si="52"/>
        <v>184056.70846742869</v>
      </c>
      <c r="O177" s="301">
        <f>N177 / Y237</f>
        <v>7.7347409711940455E-4</v>
      </c>
      <c r="P177" s="128">
        <f t="shared" si="53"/>
        <v>4159681.6113638887</v>
      </c>
      <c r="Q177" s="312">
        <f>P177 / Y237*100</f>
        <v>1.7480514594898546</v>
      </c>
      <c r="R177" s="129">
        <f t="shared" si="54"/>
        <v>0</v>
      </c>
      <c r="S177" s="312">
        <f t="shared" si="55"/>
        <v>1.7480514594898546</v>
      </c>
      <c r="T177" s="120">
        <f t="shared" si="56"/>
        <v>0.01</v>
      </c>
      <c r="U177" s="120">
        <v>0</v>
      </c>
      <c r="V177" s="120">
        <v>1</v>
      </c>
      <c r="W177" s="127">
        <f t="shared" si="57"/>
        <v>0</v>
      </c>
      <c r="X177" s="127">
        <f t="shared" si="58"/>
        <v>7.7347409711940455E-4</v>
      </c>
      <c r="Y177" s="120"/>
      <c r="Z177" s="130">
        <f>_xll.BDH(C177,$Z$3,$D$1,$D$1)</f>
        <v>50.5</v>
      </c>
      <c r="AA177" s="130">
        <f t="shared" si="59"/>
        <v>3.5</v>
      </c>
      <c r="AB177" s="177">
        <f t="shared" si="60"/>
        <v>6.9306930693069315</v>
      </c>
      <c r="AC177" s="132">
        <v>6634140</v>
      </c>
      <c r="AD177" s="133">
        <f>IF(D177 = D237,1,_xll.BDP(K177,$AD$3)*L177)</f>
        <v>0.89554</v>
      </c>
      <c r="AE177" s="328">
        <f>AA177*AC177*T177/AD177 / AF237</f>
        <v>1.0957802311309765E-3</v>
      </c>
      <c r="AF177" s="135"/>
    </row>
    <row r="178" spans="1:32" s="117" customFormat="1" ht="12" customHeight="1" x14ac:dyDescent="0.2">
      <c r="A178" s="120"/>
      <c r="B178" s="120">
        <v>19477</v>
      </c>
      <c r="C178" s="120" t="s">
        <v>74</v>
      </c>
      <c r="D178" s="120" t="str">
        <f>_xll.BDP(C178,$D$3)</f>
        <v>GBp</v>
      </c>
      <c r="E178" s="120" t="s">
        <v>362</v>
      </c>
      <c r="F178" s="121">
        <f>_xll.BDP(C178,$F$3)</f>
        <v>57.5</v>
      </c>
      <c r="G178" s="121">
        <f>_xll.BDP(C178,$G$3)</f>
        <v>57.5</v>
      </c>
      <c r="H178" s="122">
        <f t="shared" si="50"/>
        <v>0</v>
      </c>
      <c r="I178" s="123">
        <f t="shared" si="51"/>
        <v>0</v>
      </c>
      <c r="J178" s="124">
        <v>2974835</v>
      </c>
      <c r="K178" s="120" t="str">
        <f>CONCATENATE(D237,D178, " Curncy")</f>
        <v>EURGBp Curncy</v>
      </c>
      <c r="L178" s="120">
        <f>IF(D178 = D237,1,_xll.BDP(K178,$L$3))</f>
        <v>1</v>
      </c>
      <c r="M178" s="288">
        <f>IF(D178 = D237,1,_xll.BDP(K178,$M$3)*L178)</f>
        <v>0.90110000000000001</v>
      </c>
      <c r="N178" s="126">
        <f t="shared" si="52"/>
        <v>0</v>
      </c>
      <c r="O178" s="301">
        <f>N178 / Y237</f>
        <v>0</v>
      </c>
      <c r="P178" s="128">
        <f t="shared" si="53"/>
        <v>1898268.9213183885</v>
      </c>
      <c r="Q178" s="312">
        <f>P178 / Y237*100</f>
        <v>0.79772253466457876</v>
      </c>
      <c r="R178" s="129">
        <f t="shared" si="54"/>
        <v>0</v>
      </c>
      <c r="S178" s="312">
        <f t="shared" si="55"/>
        <v>0.79772253466457876</v>
      </c>
      <c r="T178" s="120">
        <f t="shared" si="56"/>
        <v>0.01</v>
      </c>
      <c r="U178" s="120">
        <v>0</v>
      </c>
      <c r="V178" s="120">
        <v>1</v>
      </c>
      <c r="W178" s="127">
        <f t="shared" si="57"/>
        <v>0</v>
      </c>
      <c r="X178" s="127">
        <f t="shared" si="58"/>
        <v>0</v>
      </c>
      <c r="Y178" s="120"/>
      <c r="Z178" s="130">
        <f>_xll.BDH(C178,$Z$3,$D$1,$D$1)</f>
        <v>56.8</v>
      </c>
      <c r="AA178" s="130">
        <f t="shared" si="59"/>
        <v>0.70000000000000284</v>
      </c>
      <c r="AB178" s="177">
        <f t="shared" si="60"/>
        <v>1.2323943661971881</v>
      </c>
      <c r="AC178" s="132">
        <v>2974835</v>
      </c>
      <c r="AD178" s="133">
        <f>IF(D178 = D237,1,_xll.BDP(K178,$AD$3)*L178)</f>
        <v>0.89554</v>
      </c>
      <c r="AE178" s="328">
        <f>AA178*AC178*T178/AD178 / AF237</f>
        <v>9.827243271551496E-5</v>
      </c>
      <c r="AF178" s="135"/>
    </row>
    <row r="179" spans="1:32" s="117" customFormat="1" ht="12" customHeight="1" x14ac:dyDescent="0.2">
      <c r="A179" s="120"/>
      <c r="B179" s="120">
        <v>3419</v>
      </c>
      <c r="C179" s="120" t="s">
        <v>4</v>
      </c>
      <c r="D179" s="120" t="str">
        <f>_xll.BDP(C179,$D$3)</f>
        <v>GBp</v>
      </c>
      <c r="E179" s="120" t="s">
        <v>487</v>
      </c>
      <c r="F179" s="121">
        <f>_xll.BDP(C179,$F$3)</f>
        <v>164.5</v>
      </c>
      <c r="G179" s="121">
        <f>_xll.BDP(C179,$G$3)</f>
        <v>165.92</v>
      </c>
      <c r="H179" s="122">
        <f t="shared" si="50"/>
        <v>1.4199999999999875</v>
      </c>
      <c r="I179" s="123">
        <f t="shared" si="51"/>
        <v>0.8632218844984727</v>
      </c>
      <c r="J179" s="124">
        <v>778190</v>
      </c>
      <c r="K179" s="120" t="str">
        <f>CONCATENATE(D237,D179, " Curncy")</f>
        <v>EURGBp Curncy</v>
      </c>
      <c r="L179" s="120">
        <f>IF(D179 = D237,1,_xll.BDP(K179,$L$3))</f>
        <v>1</v>
      </c>
      <c r="M179" s="288">
        <f>IF(D179 = D237,1,_xll.BDP(K179,$M$3)*L179)</f>
        <v>0.90110000000000001</v>
      </c>
      <c r="N179" s="126">
        <f t="shared" si="52"/>
        <v>12263.120630340587</v>
      </c>
      <c r="O179" s="301">
        <f>N179 / Y237</f>
        <v>5.1534150732123755E-5</v>
      </c>
      <c r="P179" s="128">
        <f t="shared" si="53"/>
        <v>1432885.1936522028</v>
      </c>
      <c r="Q179" s="312">
        <f>P179 / Y237*100</f>
        <v>0.60215114714605977</v>
      </c>
      <c r="R179" s="129">
        <f t="shared" si="54"/>
        <v>0</v>
      </c>
      <c r="S179" s="312">
        <f t="shared" si="55"/>
        <v>0.60215114714605977</v>
      </c>
      <c r="T179" s="120">
        <f t="shared" si="56"/>
        <v>0.01</v>
      </c>
      <c r="U179" s="120">
        <v>0</v>
      </c>
      <c r="V179" s="120">
        <v>1</v>
      </c>
      <c r="W179" s="127">
        <f t="shared" si="57"/>
        <v>0</v>
      </c>
      <c r="X179" s="127">
        <f t="shared" si="58"/>
        <v>5.1534150732123755E-5</v>
      </c>
      <c r="Y179" s="120"/>
      <c r="Z179" s="130">
        <f>_xll.BDH(C179,$Z$3,$D$1,$D$1)</f>
        <v>181.02</v>
      </c>
      <c r="AA179" s="130">
        <f t="shared" si="59"/>
        <v>-16.52000000000001</v>
      </c>
      <c r="AB179" s="177">
        <f t="shared" si="60"/>
        <v>-9.1260634184068117</v>
      </c>
      <c r="AC179" s="132">
        <v>778190</v>
      </c>
      <c r="AD179" s="133">
        <f>IF(D179 = D237,1,_xll.BDP(K179,$AD$3)*L179)</f>
        <v>0.89554</v>
      </c>
      <c r="AE179" s="328">
        <f>AA179*AC179*T179/AD179 / AF237</f>
        <v>-6.0668949242271154E-4</v>
      </c>
      <c r="AF179" s="135"/>
    </row>
    <row r="180" spans="1:32" s="117" customFormat="1" ht="12" customHeight="1" x14ac:dyDescent="0.2">
      <c r="A180" s="120"/>
      <c r="B180" s="120">
        <v>10174</v>
      </c>
      <c r="C180" s="120" t="s">
        <v>73</v>
      </c>
      <c r="D180" s="120" t="str">
        <f>_xll.BDP(C180,$D$3)</f>
        <v>GBp</v>
      </c>
      <c r="E180" s="120" t="s">
        <v>488</v>
      </c>
      <c r="F180" s="121">
        <f>_xll.BDP(C180,$F$3)</f>
        <v>1278.5</v>
      </c>
      <c r="G180" s="121">
        <f>_xll.BDP(C180,$G$3)</f>
        <v>1277.5</v>
      </c>
      <c r="H180" s="122">
        <f t="shared" si="50"/>
        <v>-1</v>
      </c>
      <c r="I180" s="123">
        <f t="shared" si="51"/>
        <v>-7.8216660148611644E-2</v>
      </c>
      <c r="J180" s="124">
        <v>-425938</v>
      </c>
      <c r="K180" s="120" t="str">
        <f>CONCATENATE(D237,D180, " Curncy")</f>
        <v>EURGBp Curncy</v>
      </c>
      <c r="L180" s="120">
        <f>IF(D180 = D237,1,_xll.BDP(K180,$L$3))</f>
        <v>1</v>
      </c>
      <c r="M180" s="288">
        <f>IF(D180 = D237,1,_xll.BDP(K180,$M$3)*L180)</f>
        <v>0.90110000000000001</v>
      </c>
      <c r="N180" s="126">
        <f t="shared" si="52"/>
        <v>4726.867162357119</v>
      </c>
      <c r="O180" s="301">
        <f>N180 / Y237</f>
        <v>1.9864037236407129E-5</v>
      </c>
      <c r="P180" s="128">
        <f t="shared" si="53"/>
        <v>-6038572.7999112196</v>
      </c>
      <c r="Q180" s="312">
        <f>P180 / Y237*100</f>
        <v>-2.5376307569510108</v>
      </c>
      <c r="R180" s="129">
        <f t="shared" si="54"/>
        <v>-2.5376307569510108</v>
      </c>
      <c r="S180" s="312">
        <f t="shared" si="55"/>
        <v>0</v>
      </c>
      <c r="T180" s="120">
        <f t="shared" si="56"/>
        <v>0.01</v>
      </c>
      <c r="U180" s="120">
        <v>0</v>
      </c>
      <c r="V180" s="120">
        <v>1</v>
      </c>
      <c r="W180" s="127">
        <f t="shared" si="57"/>
        <v>1.9864037236407129E-5</v>
      </c>
      <c r="X180" s="127">
        <f t="shared" si="58"/>
        <v>0</v>
      </c>
      <c r="Y180" s="120"/>
      <c r="Z180" s="130">
        <f>_xll.BDH(C180,$Z$3,$D$1,$D$1)</f>
        <v>1233.5</v>
      </c>
      <c r="AA180" s="130">
        <f t="shared" si="59"/>
        <v>45</v>
      </c>
      <c r="AB180" s="177">
        <f t="shared" si="60"/>
        <v>3.6481556546412648</v>
      </c>
      <c r="AC180" s="132">
        <v>-425938</v>
      </c>
      <c r="AD180" s="133">
        <f>IF(D180 = D237,1,_xll.BDP(K180,$AD$3)*L180)</f>
        <v>0.89554</v>
      </c>
      <c r="AE180" s="328">
        <f>AA180*AC180*T180/AD180 / AF237</f>
        <v>-9.0454397594158899E-4</v>
      </c>
      <c r="AF180" s="135"/>
    </row>
    <row r="181" spans="1:32" s="117" customFormat="1" ht="12" customHeight="1" x14ac:dyDescent="0.2">
      <c r="A181" s="229" t="s">
        <v>1465</v>
      </c>
      <c r="B181" s="229"/>
      <c r="C181" s="229"/>
      <c r="D181" s="229"/>
      <c r="E181" s="229" t="s">
        <v>20</v>
      </c>
      <c r="F181" s="230"/>
      <c r="G181" s="230"/>
      <c r="H181" s="231"/>
      <c r="I181" s="232"/>
      <c r="J181" s="233"/>
      <c r="K181" s="229"/>
      <c r="L181" s="229"/>
      <c r="M181" s="292"/>
      <c r="N181" s="234">
        <f xml:space="preserve"> SUM(N125:N180)</f>
        <v>-129605.89796251824</v>
      </c>
      <c r="O181" s="305">
        <f xml:space="preserve"> SUM(O125:O180)</f>
        <v>-5.4465173121167926E-4</v>
      </c>
      <c r="P181" s="236">
        <f xml:space="preserve"> SUM(P125:P180)</f>
        <v>-42635750.393730059</v>
      </c>
      <c r="Q181" s="315">
        <f xml:space="preserve"> SUM(Q125:Q180)</f>
        <v>-17.9171130546619</v>
      </c>
      <c r="R181" s="237">
        <f xml:space="preserve"> SUM(R125:R180)</f>
        <v>-51.905914333001888</v>
      </c>
      <c r="S181" s="315">
        <f xml:space="preserve"> SUM(S125:S180)</f>
        <v>33.988801278339984</v>
      </c>
      <c r="T181" s="229"/>
      <c r="U181" s="229"/>
      <c r="V181" s="229"/>
      <c r="W181" s="238">
        <f xml:space="preserve"> SUM(W125:W180)</f>
        <v>7.3782461216183055E-4</v>
      </c>
      <c r="X181" s="238">
        <f xml:space="preserve"> SUM(X125:X180)</f>
        <v>2.7184154405784085E-3</v>
      </c>
      <c r="Y181" s="229"/>
      <c r="Z181" s="239"/>
      <c r="AA181" s="239"/>
      <c r="AB181" s="240"/>
      <c r="AC181" s="241"/>
      <c r="AD181" s="242"/>
      <c r="AE181" s="331">
        <f xml:space="preserve"> SUM(AE125:AE180)</f>
        <v>-3.2479089085520286E-3</v>
      </c>
      <c r="AF181" s="247"/>
    </row>
    <row r="182" spans="1:32" s="117" customFormat="1" ht="12" customHeight="1" x14ac:dyDescent="0.2">
      <c r="A182" s="120"/>
      <c r="B182" s="120"/>
      <c r="C182" s="120"/>
      <c r="D182" s="120"/>
      <c r="E182" s="120"/>
      <c r="F182" s="121"/>
      <c r="G182" s="121"/>
      <c r="H182" s="122"/>
      <c r="I182" s="123"/>
      <c r="J182" s="124"/>
      <c r="K182" s="120"/>
      <c r="L182" s="120"/>
      <c r="M182" s="288"/>
      <c r="N182" s="126"/>
      <c r="O182" s="301"/>
      <c r="P182" s="128"/>
      <c r="Q182" s="312"/>
      <c r="R182" s="129"/>
      <c r="S182" s="312"/>
      <c r="T182" s="120"/>
      <c r="U182" s="120"/>
      <c r="V182" s="120"/>
      <c r="W182" s="127"/>
      <c r="X182" s="127"/>
      <c r="Y182" s="120"/>
      <c r="Z182" s="130"/>
      <c r="AA182" s="130"/>
      <c r="AB182" s="131"/>
      <c r="AC182" s="132"/>
      <c r="AD182" s="133"/>
      <c r="AE182" s="328"/>
      <c r="AF182" s="135"/>
    </row>
    <row r="183" spans="1:32" s="117" customFormat="1" ht="12" customHeight="1" x14ac:dyDescent="0.2">
      <c r="A183" s="212"/>
      <c r="B183" s="212">
        <v>20649</v>
      </c>
      <c r="C183" s="212" t="s">
        <v>1548</v>
      </c>
      <c r="D183" s="212" t="str">
        <f>_xll.BDP(C183,$D$3)</f>
        <v>USD</v>
      </c>
      <c r="E183" s="212" t="s">
        <v>1549</v>
      </c>
      <c r="F183" s="214">
        <f>_xll.BDP(C183,$F$3)</f>
        <v>175.01</v>
      </c>
      <c r="G183" s="214">
        <f>_xll.BDP(C183,$G$3)</f>
        <v>175.01</v>
      </c>
      <c r="H183" s="215">
        <f>IF(OR(OR(G183="#N/A N/A",G183="#N/A Real Time"),OR(F183="#N/A N/A",F183="#N/A Real Time")),0,  G183 - F183)</f>
        <v>0</v>
      </c>
      <c r="I183" s="216">
        <f>IF(OR(F183=0,F183="#N/A N/A"),0,H183 / F183*100)</f>
        <v>0</v>
      </c>
      <c r="J183" s="217">
        <v>-7184</v>
      </c>
      <c r="K183" s="212" t="str">
        <f>CONCATENATE(D237,D183, " Curncy")</f>
        <v>EURUSD Curncy</v>
      </c>
      <c r="L183" s="212">
        <f>IF(D183 = D237,1,_xll.BDP(K183,$L$3))</f>
        <v>1</v>
      </c>
      <c r="M183" s="291">
        <f>IF(D183 = D237,1,_xll.BDP(K183,$M$3)*L183)</f>
        <v>1.1605000000000001</v>
      </c>
      <c r="N183" s="218">
        <f>H183*J183*T183/M183</f>
        <v>0</v>
      </c>
      <c r="O183" s="304">
        <f>N183 / Y237</f>
        <v>0</v>
      </c>
      <c r="P183" s="220">
        <f>IF(J183=0,0,G183*J183*T183/M183)</f>
        <v>-1083388.0568720377</v>
      </c>
      <c r="Q183" s="314">
        <f>P183 / Y237*100</f>
        <v>-0.45527957448360867</v>
      </c>
      <c r="R183" s="221">
        <f>IF(Q183&lt;0,Q183,0)</f>
        <v>-0.45527957448360867</v>
      </c>
      <c r="S183" s="314">
        <f>IF(Q183&gt;0,Q183,0)</f>
        <v>0</v>
      </c>
      <c r="T183" s="212">
        <f>IF(EXACT(D183,UPPER(D183)),1,0.01)/V183</f>
        <v>1</v>
      </c>
      <c r="U183" s="212">
        <v>0</v>
      </c>
      <c r="V183" s="212">
        <v>1</v>
      </c>
      <c r="W183" s="219">
        <f>IF(AND(Q183&lt;0,O183&gt;0),O183,0)</f>
        <v>0</v>
      </c>
      <c r="X183" s="219">
        <f>IF(AND(Q183&gt;0,O183&gt;0),O183,0)</f>
        <v>0</v>
      </c>
      <c r="Y183" s="212"/>
      <c r="Z183" s="223">
        <f>_xll.BDH(C183,$Z$3,$D$1,$D$1)</f>
        <v>177.68</v>
      </c>
      <c r="AA183" s="223">
        <f>IF(OR(OR(F183="#N/A N/A",F183="#N/A Real Time"),OR(Z183="#N/A N/A",Z183="#N/A Real Time")),0,  F183 - Z183)</f>
        <v>-2.6700000000000159</v>
      </c>
      <c r="AB183" s="334">
        <f>IF(OR(Z183=0,Z183="#N/A N/A"),0,AA183 / Z183*100)</f>
        <v>-1.5027014858172083</v>
      </c>
      <c r="AC183" s="225">
        <v>-7184</v>
      </c>
      <c r="AD183" s="226">
        <f>IF(D183 = D237,1,_xll.BDP(K183,$AD$3)*L183)</f>
        <v>1.1601999999999999</v>
      </c>
      <c r="AE183" s="330">
        <f>AA183*AC183*T183/AD183 / AF237</f>
        <v>6.9871569246415029E-5</v>
      </c>
      <c r="AF183" s="244"/>
    </row>
    <row r="184" spans="1:32" s="117" customFormat="1" ht="12" customHeight="1" x14ac:dyDescent="0.2">
      <c r="A184" s="120"/>
      <c r="B184" s="120">
        <v>19517</v>
      </c>
      <c r="C184" s="120"/>
      <c r="D184" s="120" t="s">
        <v>33</v>
      </c>
      <c r="E184" s="120" t="s">
        <v>70</v>
      </c>
      <c r="F184" s="121">
        <v>0</v>
      </c>
      <c r="G184" s="121">
        <v>0</v>
      </c>
      <c r="H184" s="122">
        <f t="shared" ref="H184:H219" si="61">IF(OR(OR(G184="#N/A N/A",G184="#N/A Real Time"),OR(F184="#N/A N/A",F184="#N/A Real Time")),0,  G184 - F184)</f>
        <v>0</v>
      </c>
      <c r="I184" s="123">
        <f t="shared" ref="I184:I219" si="62">IF(OR(F184=0,F184="#N/A N/A"),0,H184 / F184*100)</f>
        <v>0</v>
      </c>
      <c r="J184" s="124">
        <v>41000</v>
      </c>
      <c r="K184" s="120" t="str">
        <f>CONCATENATE(D237,D184, " Curncy")</f>
        <v>EURUSD Curncy</v>
      </c>
      <c r="L184" s="120">
        <f>IF(D184 = D237,1,_xll.BDP(K184,$L$3))</f>
        <v>1</v>
      </c>
      <c r="M184" s="288">
        <f>IF(D184 = D237,1,_xll.BDP(K184,$M$3)*L184)</f>
        <v>1.1605000000000001</v>
      </c>
      <c r="N184" s="126">
        <f t="shared" ref="N184:N219" si="63">H184*J184*T184/M184</f>
        <v>0</v>
      </c>
      <c r="O184" s="301">
        <f>N184 / Y237</f>
        <v>0</v>
      </c>
      <c r="P184" s="128">
        <f t="shared" ref="P184:P219" si="64">IF(J184=0,0,G184*J184*T184/M184)</f>
        <v>0</v>
      </c>
      <c r="Q184" s="312">
        <f>P184 / Y237*100</f>
        <v>0</v>
      </c>
      <c r="R184" s="129">
        <f t="shared" ref="R184:R219" si="65">IF(Q184&lt;0,Q184,0)</f>
        <v>0</v>
      </c>
      <c r="S184" s="312">
        <f t="shared" ref="S184:S219" si="66">IF(Q184&gt;0,Q184,0)</f>
        <v>0</v>
      </c>
      <c r="T184" s="120">
        <f t="shared" ref="T184:T219" si="67">IF(EXACT(D184,UPPER(D184)),1,0.01)/V184</f>
        <v>1</v>
      </c>
      <c r="U184" s="120">
        <v>1</v>
      </c>
      <c r="V184" s="120">
        <v>1</v>
      </c>
      <c r="W184" s="127">
        <f t="shared" ref="W184:W219" si="68">IF(AND(Q184&lt;0,O184&gt;0),O184,0)</f>
        <v>0</v>
      </c>
      <c r="X184" s="127">
        <f t="shared" ref="X184:X219" si="69">IF(AND(Q184&gt;0,O184&gt;0),O184,0)</f>
        <v>0</v>
      </c>
      <c r="Y184" s="120"/>
      <c r="Z184" s="130">
        <v>0</v>
      </c>
      <c r="AA184" s="130">
        <f t="shared" ref="AA184:AA219" si="70">IF(OR(OR(F184="#N/A N/A",F184="#N/A Real Time"),OR(Z184="#N/A N/A",Z184="#N/A Real Time")),0,  F184 - Z184)</f>
        <v>0</v>
      </c>
      <c r="AB184" s="177">
        <f t="shared" ref="AB184:AB219" si="71">IF(OR(Z184=0,Z184="#N/A N/A"),0,AA184 / Z184*100)</f>
        <v>0</v>
      </c>
      <c r="AC184" s="132">
        <v>41000</v>
      </c>
      <c r="AD184" s="133">
        <f>IF(D184 = D237,1,_xll.BDP(K184,$AD$3)*L184)</f>
        <v>1.1601999999999999</v>
      </c>
      <c r="AE184" s="328">
        <f>AA184*AC184*T184/AD184 / AF237</f>
        <v>0</v>
      </c>
      <c r="AF184" s="135"/>
    </row>
    <row r="185" spans="1:32" s="117" customFormat="1" ht="12" customHeight="1" x14ac:dyDescent="0.2">
      <c r="A185" s="120"/>
      <c r="B185" s="120">
        <v>867</v>
      </c>
      <c r="C185" s="120" t="s">
        <v>69</v>
      </c>
      <c r="D185" s="120" t="str">
        <f>_xll.BDP(C185,$D$3)</f>
        <v>USD</v>
      </c>
      <c r="E185" s="120" t="s">
        <v>360</v>
      </c>
      <c r="F185" s="121">
        <f>_xll.BDP(C185,$F$3)</f>
        <v>227.63</v>
      </c>
      <c r="G185" s="121">
        <f>_xll.BDP(C185,$G$3)</f>
        <v>227.63</v>
      </c>
      <c r="H185" s="122">
        <f t="shared" si="61"/>
        <v>0</v>
      </c>
      <c r="I185" s="123">
        <f t="shared" si="62"/>
        <v>0</v>
      </c>
      <c r="J185" s="124">
        <v>-13890</v>
      </c>
      <c r="K185" s="120" t="str">
        <f>CONCATENATE(D237,D185, " Curncy")</f>
        <v>EURUSD Curncy</v>
      </c>
      <c r="L185" s="120">
        <f>IF(D185 = D237,1,_xll.BDP(K185,$L$3))</f>
        <v>1</v>
      </c>
      <c r="M185" s="288">
        <f>IF(D185 = D237,1,_xll.BDP(K185,$M$3)*L185)</f>
        <v>1.1605000000000001</v>
      </c>
      <c r="N185" s="126">
        <f t="shared" si="63"/>
        <v>0</v>
      </c>
      <c r="O185" s="301">
        <f>N185 / Y237</f>
        <v>0</v>
      </c>
      <c r="P185" s="128">
        <f t="shared" si="64"/>
        <v>-2724498.6643688059</v>
      </c>
      <c r="Q185" s="312">
        <f>P185 / Y237*100</f>
        <v>-1.1449347117378261</v>
      </c>
      <c r="R185" s="129">
        <f t="shared" si="65"/>
        <v>-1.1449347117378261</v>
      </c>
      <c r="S185" s="312">
        <f t="shared" si="66"/>
        <v>0</v>
      </c>
      <c r="T185" s="120">
        <f t="shared" si="67"/>
        <v>1</v>
      </c>
      <c r="U185" s="120">
        <v>0</v>
      </c>
      <c r="V185" s="120">
        <v>1</v>
      </c>
      <c r="W185" s="127">
        <f t="shared" si="68"/>
        <v>0</v>
      </c>
      <c r="X185" s="127">
        <f t="shared" si="69"/>
        <v>0</v>
      </c>
      <c r="Y185" s="120"/>
      <c r="Z185" s="130">
        <f>_xll.BDH(C185,$Z$3,$D$1,$D$1)</f>
        <v>208.87</v>
      </c>
      <c r="AA185" s="130">
        <f t="shared" si="70"/>
        <v>18.759999999999991</v>
      </c>
      <c r="AB185" s="177">
        <f t="shared" si="71"/>
        <v>8.9816632355053336</v>
      </c>
      <c r="AC185" s="132">
        <v>-13890</v>
      </c>
      <c r="AD185" s="133">
        <f>IF(D185 = D237,1,_xll.BDP(K185,$AD$3)*L185)</f>
        <v>1.1601999999999999</v>
      </c>
      <c r="AE185" s="328">
        <f>AA185*AC185*T185/AD185 / AF237</f>
        <v>-9.4920057350611757E-4</v>
      </c>
      <c r="AF185" s="135"/>
    </row>
    <row r="186" spans="1:32" s="117" customFormat="1" ht="12" customHeight="1" x14ac:dyDescent="0.2">
      <c r="A186" s="120"/>
      <c r="B186" s="120">
        <v>28021</v>
      </c>
      <c r="C186" s="120" t="s">
        <v>1407</v>
      </c>
      <c r="D186" s="120" t="str">
        <f>_xll.BDP(C186,$D$3)</f>
        <v>USD</v>
      </c>
      <c r="E186" s="120" t="s">
        <v>1408</v>
      </c>
      <c r="F186" s="121">
        <f>_xll.BDP(C186,$F$3)</f>
        <v>31.95</v>
      </c>
      <c r="G186" s="121">
        <f>_xll.BDP(C186,$G$3)</f>
        <v>31.95</v>
      </c>
      <c r="H186" s="122">
        <f t="shared" si="61"/>
        <v>0</v>
      </c>
      <c r="I186" s="123">
        <f t="shared" si="62"/>
        <v>0</v>
      </c>
      <c r="J186" s="124">
        <v>-160515</v>
      </c>
      <c r="K186" s="120" t="str">
        <f>CONCATENATE(D237,D186, " Curncy")</f>
        <v>EURUSD Curncy</v>
      </c>
      <c r="L186" s="120">
        <f>IF(D186 = D237,1,_xll.BDP(K186,$L$3))</f>
        <v>1</v>
      </c>
      <c r="M186" s="288">
        <f>IF(D186 = D237,1,_xll.BDP(K186,$M$3)*L186)</f>
        <v>1.1605000000000001</v>
      </c>
      <c r="N186" s="126">
        <f t="shared" si="63"/>
        <v>0</v>
      </c>
      <c r="O186" s="301">
        <f>N186 / Y237</f>
        <v>0</v>
      </c>
      <c r="P186" s="128">
        <f t="shared" si="64"/>
        <v>-4419176.4325721664</v>
      </c>
      <c r="Q186" s="312">
        <f>P186 / Y237*100</f>
        <v>-1.857100743383113</v>
      </c>
      <c r="R186" s="129">
        <f t="shared" si="65"/>
        <v>-1.857100743383113</v>
      </c>
      <c r="S186" s="312">
        <f t="shared" si="66"/>
        <v>0</v>
      </c>
      <c r="T186" s="120">
        <f t="shared" si="67"/>
        <v>1</v>
      </c>
      <c r="U186" s="120">
        <v>0</v>
      </c>
      <c r="V186" s="120">
        <v>1</v>
      </c>
      <c r="W186" s="127">
        <f t="shared" si="68"/>
        <v>0</v>
      </c>
      <c r="X186" s="127">
        <f t="shared" si="69"/>
        <v>0</v>
      </c>
      <c r="Y186" s="120"/>
      <c r="Z186" s="130">
        <f>_xll.BDH(C186,$Z$3,$D$1,$D$1)</f>
        <v>30.95</v>
      </c>
      <c r="AA186" s="130">
        <f t="shared" si="70"/>
        <v>1</v>
      </c>
      <c r="AB186" s="177">
        <f t="shared" si="71"/>
        <v>3.2310177705977381</v>
      </c>
      <c r="AC186" s="132">
        <v>-160515</v>
      </c>
      <c r="AD186" s="133">
        <f>IF(D186 = D237,1,_xll.BDP(K186,$AD$3)*L186)</f>
        <v>1.1601999999999999</v>
      </c>
      <c r="AE186" s="328">
        <f>AA186*AC186*T186/AD186 / AF237</f>
        <v>-5.8470732597554697E-4</v>
      </c>
      <c r="AF186" s="135"/>
    </row>
    <row r="187" spans="1:32" s="117" customFormat="1" ht="12" customHeight="1" x14ac:dyDescent="0.2">
      <c r="A187" s="120"/>
      <c r="B187" s="120">
        <v>19642</v>
      </c>
      <c r="C187" s="120" t="s">
        <v>67</v>
      </c>
      <c r="D187" s="120" t="str">
        <f>_xll.BDP(C187,$D$3)</f>
        <v>USD</v>
      </c>
      <c r="E187" s="120" t="s">
        <v>359</v>
      </c>
      <c r="F187" s="121">
        <f>_xll.BDP(C187,$F$3)</f>
        <v>43.64</v>
      </c>
      <c r="G187" s="121">
        <f>_xll.BDP(C187,$G$3)</f>
        <v>43.64</v>
      </c>
      <c r="H187" s="122">
        <f t="shared" si="61"/>
        <v>0</v>
      </c>
      <c r="I187" s="123">
        <f t="shared" si="62"/>
        <v>0</v>
      </c>
      <c r="J187" s="124">
        <v>50174</v>
      </c>
      <c r="K187" s="120" t="str">
        <f>CONCATENATE(D237,D187, " Curncy")</f>
        <v>EURUSD Curncy</v>
      </c>
      <c r="L187" s="120">
        <f>IF(D187 = D237,1,_xll.BDP(K187,$L$3))</f>
        <v>1</v>
      </c>
      <c r="M187" s="288">
        <f>IF(D187 = D237,1,_xll.BDP(K187,$M$3)*L187)</f>
        <v>1.1605000000000001</v>
      </c>
      <c r="N187" s="126">
        <f t="shared" si="63"/>
        <v>0</v>
      </c>
      <c r="O187" s="301">
        <f>N187 / Y237</f>
        <v>0</v>
      </c>
      <c r="P187" s="128">
        <f t="shared" si="64"/>
        <v>1886767.2210254199</v>
      </c>
      <c r="Q187" s="312">
        <f>P187 / Y237*100</f>
        <v>0.79288909646853711</v>
      </c>
      <c r="R187" s="129">
        <f t="shared" si="65"/>
        <v>0</v>
      </c>
      <c r="S187" s="312">
        <f t="shared" si="66"/>
        <v>0.79288909646853711</v>
      </c>
      <c r="T187" s="120">
        <f t="shared" si="67"/>
        <v>1</v>
      </c>
      <c r="U187" s="120">
        <v>0</v>
      </c>
      <c r="V187" s="120">
        <v>1</v>
      </c>
      <c r="W187" s="127">
        <f t="shared" si="68"/>
        <v>0</v>
      </c>
      <c r="X187" s="127">
        <f t="shared" si="69"/>
        <v>0</v>
      </c>
      <c r="Y187" s="120"/>
      <c r="Z187" s="130">
        <f>_xll.BDH(C187,$Z$3,$D$1,$D$1)</f>
        <v>47.72</v>
      </c>
      <c r="AA187" s="130">
        <f t="shared" si="70"/>
        <v>-4.0799999999999983</v>
      </c>
      <c r="AB187" s="177">
        <f t="shared" si="71"/>
        <v>-8.5498742665548999</v>
      </c>
      <c r="AC187" s="132">
        <v>50174</v>
      </c>
      <c r="AD187" s="133">
        <f>IF(D187 = D237,1,_xll.BDP(K187,$AD$3)*L187)</f>
        <v>1.1601999999999999</v>
      </c>
      <c r="AE187" s="328">
        <f>AA187*AC187*T187/AD187 / AF237</f>
        <v>-7.4569597809468337E-4</v>
      </c>
      <c r="AF187" s="135"/>
    </row>
    <row r="188" spans="1:32" s="117" customFormat="1" ht="12" customHeight="1" x14ac:dyDescent="0.2">
      <c r="A188" s="120"/>
      <c r="B188" s="120">
        <v>40</v>
      </c>
      <c r="C188" s="120" t="s">
        <v>356</v>
      </c>
      <c r="D188" s="120" t="str">
        <f>_xll.BDP(C188,$D$3)</f>
        <v>USD</v>
      </c>
      <c r="E188" s="120" t="s">
        <v>357</v>
      </c>
      <c r="F188" s="121">
        <f>_xll.BDP(C188,$F$3)</f>
        <v>9.6</v>
      </c>
      <c r="G188" s="121">
        <f>_xll.BDP(C188,$G$3)</f>
        <v>9.6</v>
      </c>
      <c r="H188" s="122">
        <f t="shared" si="61"/>
        <v>0</v>
      </c>
      <c r="I188" s="123">
        <f t="shared" si="62"/>
        <v>0</v>
      </c>
      <c r="J188" s="124">
        <v>257450</v>
      </c>
      <c r="K188" s="120" t="str">
        <f>CONCATENATE(D237,D188, " Curncy")</f>
        <v>EURUSD Curncy</v>
      </c>
      <c r="L188" s="120">
        <f>IF(D188 = D237,1,_xll.BDP(K188,$L$3))</f>
        <v>1</v>
      </c>
      <c r="M188" s="288">
        <f>IF(D188 = D237,1,_xll.BDP(K188,$M$3)*L188)</f>
        <v>1.1605000000000001</v>
      </c>
      <c r="N188" s="126">
        <f t="shared" si="63"/>
        <v>0</v>
      </c>
      <c r="O188" s="301">
        <f>N188 / Y237</f>
        <v>0</v>
      </c>
      <c r="P188" s="128">
        <f t="shared" si="64"/>
        <v>2129702.7143472638</v>
      </c>
      <c r="Q188" s="312">
        <f>P188 / Y237*100</f>
        <v>0.89497954072345132</v>
      </c>
      <c r="R188" s="129">
        <f t="shared" si="65"/>
        <v>0</v>
      </c>
      <c r="S188" s="312">
        <f t="shared" si="66"/>
        <v>0.89497954072345132</v>
      </c>
      <c r="T188" s="120">
        <f t="shared" si="67"/>
        <v>1</v>
      </c>
      <c r="U188" s="120">
        <v>0</v>
      </c>
      <c r="V188" s="120">
        <v>1</v>
      </c>
      <c r="W188" s="127">
        <f t="shared" si="68"/>
        <v>0</v>
      </c>
      <c r="X188" s="127">
        <f t="shared" si="69"/>
        <v>0</v>
      </c>
      <c r="Y188" s="120"/>
      <c r="Z188" s="130">
        <f>_xll.BDH(C188,$Z$3,$D$1,$D$1)</f>
        <v>12.25</v>
      </c>
      <c r="AA188" s="130">
        <f t="shared" si="70"/>
        <v>-2.6500000000000004</v>
      </c>
      <c r="AB188" s="177">
        <f t="shared" si="71"/>
        <v>-21.632653061224495</v>
      </c>
      <c r="AC188" s="132">
        <v>257450</v>
      </c>
      <c r="AD188" s="133">
        <f>IF(D188 = D237,1,_xll.BDP(K188,$AD$3)*L188)</f>
        <v>1.1601999999999999</v>
      </c>
      <c r="AE188" s="328">
        <f>AA188*AC188*T188/AD188 / AF237</f>
        <v>-2.4852019302985529E-3</v>
      </c>
      <c r="AF188" s="135"/>
    </row>
    <row r="189" spans="1:32" s="117" customFormat="1" ht="12" customHeight="1" x14ac:dyDescent="0.2">
      <c r="A189" s="120"/>
      <c r="B189" s="120">
        <v>24106</v>
      </c>
      <c r="C189" s="120"/>
      <c r="D189" s="120" t="s">
        <v>33</v>
      </c>
      <c r="E189" s="120" t="s">
        <v>259</v>
      </c>
      <c r="F189" s="121">
        <v>99.283757100000003</v>
      </c>
      <c r="G189" s="121">
        <v>99.283757100000003</v>
      </c>
      <c r="H189" s="122">
        <f t="shared" si="61"/>
        <v>0</v>
      </c>
      <c r="I189" s="123">
        <f t="shared" si="62"/>
        <v>0</v>
      </c>
      <c r="J189" s="124">
        <v>70000</v>
      </c>
      <c r="K189" s="120" t="str">
        <f>CONCATENATE(D237,D189, " Curncy")</f>
        <v>EURUSD Curncy</v>
      </c>
      <c r="L189" s="120">
        <f>IF(D189 = D237,1,_xll.BDP(K189,$L$3))</f>
        <v>1</v>
      </c>
      <c r="M189" s="288">
        <f>IF(D189 = D237,1,_xll.BDP(K189,$M$3)*L189)</f>
        <v>1.1605000000000001</v>
      </c>
      <c r="N189" s="126">
        <f t="shared" si="63"/>
        <v>0</v>
      </c>
      <c r="O189" s="301">
        <f>N189 / Y237</f>
        <v>0</v>
      </c>
      <c r="P189" s="128">
        <f t="shared" si="64"/>
        <v>59886.798767772518</v>
      </c>
      <c r="Q189" s="312">
        <f>P189 / Y237*100</f>
        <v>2.5166639125501596E-2</v>
      </c>
      <c r="R189" s="129">
        <f t="shared" si="65"/>
        <v>0</v>
      </c>
      <c r="S189" s="312">
        <f t="shared" si="66"/>
        <v>2.5166639125501596E-2</v>
      </c>
      <c r="T189" s="120">
        <f t="shared" si="67"/>
        <v>0.01</v>
      </c>
      <c r="U189" s="120">
        <v>1</v>
      </c>
      <c r="V189" s="120">
        <v>100</v>
      </c>
      <c r="W189" s="127">
        <f t="shared" si="68"/>
        <v>0</v>
      </c>
      <c r="X189" s="127">
        <f t="shared" si="69"/>
        <v>0</v>
      </c>
      <c r="Y189" s="120"/>
      <c r="Z189" s="130">
        <v>99.283757100000003</v>
      </c>
      <c r="AA189" s="130">
        <f t="shared" si="70"/>
        <v>0</v>
      </c>
      <c r="AB189" s="177">
        <f t="shared" si="71"/>
        <v>0</v>
      </c>
      <c r="AC189" s="132">
        <v>70000</v>
      </c>
      <c r="AD189" s="133">
        <f>IF(D189 = D237,1,_xll.BDP(K189,$AD$3)*L189)</f>
        <v>1.1601999999999999</v>
      </c>
      <c r="AE189" s="328">
        <f>AA189*AC189*T189/AD189 / AF237</f>
        <v>0</v>
      </c>
      <c r="AF189" s="135"/>
    </row>
    <row r="190" spans="1:32" s="117" customFormat="1" ht="12" customHeight="1" x14ac:dyDescent="0.2">
      <c r="A190" s="120"/>
      <c r="B190" s="120">
        <v>20173</v>
      </c>
      <c r="C190" s="120" t="s">
        <v>64</v>
      </c>
      <c r="D190" s="120" t="str">
        <f>_xll.BDP(C190,$D$3)</f>
        <v>USD</v>
      </c>
      <c r="E190" s="120" t="s">
        <v>331</v>
      </c>
      <c r="F190" s="121">
        <f>_xll.BDP(C190,$F$3)</f>
        <v>43.95</v>
      </c>
      <c r="G190" s="121">
        <f>_xll.BDP(C190,$G$3)</f>
        <v>43.95</v>
      </c>
      <c r="H190" s="122">
        <f t="shared" si="61"/>
        <v>0</v>
      </c>
      <c r="I190" s="123">
        <f t="shared" si="62"/>
        <v>0</v>
      </c>
      <c r="J190" s="124">
        <v>-190275</v>
      </c>
      <c r="K190" s="120" t="str">
        <f>CONCATENATE(D237,D190, " Curncy")</f>
        <v>EURUSD Curncy</v>
      </c>
      <c r="L190" s="120">
        <f>IF(D190 = D237,1,_xll.BDP(K190,$L$3))</f>
        <v>1</v>
      </c>
      <c r="M190" s="288">
        <f>IF(D190 = D237,1,_xll.BDP(K190,$M$3)*L190)</f>
        <v>1.1605000000000001</v>
      </c>
      <c r="N190" s="126">
        <f t="shared" si="63"/>
        <v>0</v>
      </c>
      <c r="O190" s="301">
        <f>N190 / Y237</f>
        <v>0</v>
      </c>
      <c r="P190" s="128">
        <f t="shared" si="64"/>
        <v>-7206020.034467902</v>
      </c>
      <c r="Q190" s="312">
        <f>P190 / Y237*100</f>
        <v>-3.0282350947130716</v>
      </c>
      <c r="R190" s="129">
        <f t="shared" si="65"/>
        <v>-3.0282350947130716</v>
      </c>
      <c r="S190" s="312">
        <f t="shared" si="66"/>
        <v>0</v>
      </c>
      <c r="T190" s="120">
        <f t="shared" si="67"/>
        <v>1</v>
      </c>
      <c r="U190" s="120">
        <v>0</v>
      </c>
      <c r="V190" s="120">
        <v>1</v>
      </c>
      <c r="W190" s="127">
        <f t="shared" si="68"/>
        <v>0</v>
      </c>
      <c r="X190" s="127">
        <f t="shared" si="69"/>
        <v>0</v>
      </c>
      <c r="Y190" s="120"/>
      <c r="Z190" s="130">
        <f>_xll.BDH(C190,$Z$3,$D$1,$D$1)</f>
        <v>42.64</v>
      </c>
      <c r="AA190" s="130">
        <f t="shared" si="70"/>
        <v>1.3100000000000023</v>
      </c>
      <c r="AB190" s="177">
        <f t="shared" si="71"/>
        <v>3.0722326454033824</v>
      </c>
      <c r="AC190" s="132">
        <v>-190275</v>
      </c>
      <c r="AD190" s="133">
        <f>IF(D190 = D237,1,_xll.BDP(K190,$AD$3)*L190)</f>
        <v>1.1601999999999999</v>
      </c>
      <c r="AE190" s="328">
        <f>AA190*AC190*T190/AD190 / AF237</f>
        <v>-9.0797928074944144E-4</v>
      </c>
      <c r="AF190" s="135"/>
    </row>
    <row r="191" spans="1:32" s="117" customFormat="1" ht="12" customHeight="1" x14ac:dyDescent="0.2">
      <c r="A191" s="212"/>
      <c r="B191" s="212">
        <v>18715</v>
      </c>
      <c r="C191" s="212" t="s">
        <v>1550</v>
      </c>
      <c r="D191" s="212" t="str">
        <f>_xll.BDP(C191,$D$3)</f>
        <v>USD</v>
      </c>
      <c r="E191" s="212" t="s">
        <v>1551</v>
      </c>
      <c r="F191" s="214">
        <f>_xll.BDP(C191,$F$3)</f>
        <v>36.99</v>
      </c>
      <c r="G191" s="214">
        <f>_xll.BDP(C191,$G$3)</f>
        <v>36.99</v>
      </c>
      <c r="H191" s="215">
        <f>IF(OR(OR(G191="#N/A N/A",G191="#N/A Real Time"),OR(F191="#N/A N/A",F191="#N/A Real Time")),0,  G191 - F191)</f>
        <v>0</v>
      </c>
      <c r="I191" s="216">
        <f>IF(OR(F191=0,F191="#N/A N/A"),0,H191 / F191*100)</f>
        <v>0</v>
      </c>
      <c r="J191" s="217">
        <v>113700</v>
      </c>
      <c r="K191" s="212" t="str">
        <f>CONCATENATE(D237,D191, " Curncy")</f>
        <v>EURUSD Curncy</v>
      </c>
      <c r="L191" s="212">
        <f>IF(D191 = D237,1,_xll.BDP(K191,$L$3))</f>
        <v>1</v>
      </c>
      <c r="M191" s="291">
        <f>IF(D191 = D237,1,_xll.BDP(K191,$M$3)*L191)</f>
        <v>1.1605000000000001</v>
      </c>
      <c r="N191" s="218">
        <f>H191*J191*T191/M191</f>
        <v>0</v>
      </c>
      <c r="O191" s="304">
        <f>N191 / Y237</f>
        <v>0</v>
      </c>
      <c r="P191" s="220">
        <f>IF(J191=0,0,G191*J191*T191/M191)</f>
        <v>3624095.6484274017</v>
      </c>
      <c r="Q191" s="314">
        <f>P191 / Y237*100</f>
        <v>1.5229785063975549</v>
      </c>
      <c r="R191" s="221">
        <f>IF(Q191&lt;0,Q191,0)</f>
        <v>0</v>
      </c>
      <c r="S191" s="314">
        <f>IF(Q191&gt;0,Q191,0)</f>
        <v>1.5229785063975549</v>
      </c>
      <c r="T191" s="212">
        <f>IF(EXACT(D191,UPPER(D191)),1,0.01)/V191</f>
        <v>1</v>
      </c>
      <c r="U191" s="212">
        <v>0</v>
      </c>
      <c r="V191" s="212">
        <v>1</v>
      </c>
      <c r="W191" s="219">
        <f>IF(AND(Q191&lt;0,O191&gt;0),O191,0)</f>
        <v>0</v>
      </c>
      <c r="X191" s="219">
        <f>IF(AND(Q191&gt;0,O191&gt;0),O191,0)</f>
        <v>0</v>
      </c>
      <c r="Y191" s="212"/>
      <c r="Z191" s="223">
        <f>_xll.BDH(C191,$Z$3,$D$1,$D$1)</f>
        <v>35.04</v>
      </c>
      <c r="AA191" s="223">
        <f>IF(OR(OR(F191="#N/A N/A",F191="#N/A Real Time"),OR(Z191="#N/A N/A",Z191="#N/A Real Time")),0,  F191 - Z191)</f>
        <v>1.9500000000000028</v>
      </c>
      <c r="AB191" s="224">
        <f>IF(OR(Z191=0,Z191="#N/A N/A"),0,AA191 / Z191*100)</f>
        <v>5.5650684931506937</v>
      </c>
      <c r="AC191" s="225">
        <v>113700</v>
      </c>
      <c r="AD191" s="226">
        <f>IF(D191 = D237,1,_xll.BDP(K191,$AD$3)*L191)</f>
        <v>1.1601999999999999</v>
      </c>
      <c r="AE191" s="330">
        <f>AA191*AC191*T191/AD191 / AF237</f>
        <v>8.0764031261046376E-4</v>
      </c>
      <c r="AF191" s="244"/>
    </row>
    <row r="192" spans="1:32" s="117" customFormat="1" ht="12" customHeight="1" x14ac:dyDescent="0.2">
      <c r="A192" s="120"/>
      <c r="B192" s="120">
        <v>23421</v>
      </c>
      <c r="C192" s="120" t="s">
        <v>353</v>
      </c>
      <c r="D192" s="120" t="str">
        <f>_xll.BDP(C192,$D$3)</f>
        <v>USD</v>
      </c>
      <c r="E192" s="120" t="s">
        <v>354</v>
      </c>
      <c r="F192" s="121">
        <f>_xll.BDP(C192,$F$3)</f>
        <v>12.36</v>
      </c>
      <c r="G192" s="121">
        <f>_xll.BDP(C192,$G$3)</f>
        <v>12.36</v>
      </c>
      <c r="H192" s="122">
        <f t="shared" si="61"/>
        <v>0</v>
      </c>
      <c r="I192" s="123">
        <f t="shared" si="62"/>
        <v>0</v>
      </c>
      <c r="J192" s="124">
        <v>-523527</v>
      </c>
      <c r="K192" s="120" t="str">
        <f>CONCATENATE(D237,D192, " Curncy")</f>
        <v>EURUSD Curncy</v>
      </c>
      <c r="L192" s="120">
        <f>IF(D192 = D237,1,_xll.BDP(K192,$L$3))</f>
        <v>1</v>
      </c>
      <c r="M192" s="288">
        <f>IF(D192 = D237,1,_xll.BDP(K192,$M$3)*L192)</f>
        <v>1.1605000000000001</v>
      </c>
      <c r="N192" s="126">
        <f t="shared" si="63"/>
        <v>0</v>
      </c>
      <c r="O192" s="301">
        <f>N192 / Y237</f>
        <v>0</v>
      </c>
      <c r="P192" s="128">
        <f t="shared" si="64"/>
        <v>-5575867.0573028857</v>
      </c>
      <c r="Q192" s="312">
        <f>P192 / Y237*100</f>
        <v>-2.3431847574131681</v>
      </c>
      <c r="R192" s="129">
        <f t="shared" si="65"/>
        <v>-2.3431847574131681</v>
      </c>
      <c r="S192" s="312">
        <f t="shared" si="66"/>
        <v>0</v>
      </c>
      <c r="T192" s="120">
        <f t="shared" si="67"/>
        <v>1</v>
      </c>
      <c r="U192" s="120">
        <v>0</v>
      </c>
      <c r="V192" s="120">
        <v>1</v>
      </c>
      <c r="W192" s="127">
        <f t="shared" si="68"/>
        <v>0</v>
      </c>
      <c r="X192" s="127">
        <f t="shared" si="69"/>
        <v>0</v>
      </c>
      <c r="Y192" s="120"/>
      <c r="Z192" s="130">
        <f>_xll.BDH(C192,$Z$3,$D$1,$D$1)</f>
        <v>11.73</v>
      </c>
      <c r="AA192" s="130">
        <f t="shared" si="70"/>
        <v>0.62999999999999901</v>
      </c>
      <c r="AB192" s="177">
        <f t="shared" si="71"/>
        <v>5.3708439897698117</v>
      </c>
      <c r="AC192" s="132">
        <v>-413327</v>
      </c>
      <c r="AD192" s="133">
        <f>IF(D192 = D237,1,_xll.BDP(K192,$AD$3)*L192)</f>
        <v>1.1601999999999999</v>
      </c>
      <c r="AE192" s="328">
        <f>AA192*AC192*T192/AD192 / AF237</f>
        <v>-9.4854346759992258E-4</v>
      </c>
      <c r="AF192" s="135"/>
    </row>
    <row r="193" spans="1:32" s="117" customFormat="1" ht="12" customHeight="1" x14ac:dyDescent="0.2">
      <c r="A193" s="120"/>
      <c r="B193" s="120">
        <v>24308</v>
      </c>
      <c r="C193" s="120" t="s">
        <v>63</v>
      </c>
      <c r="D193" s="120" t="str">
        <f>_xll.BDP(C193,$D$3)</f>
        <v>USD</v>
      </c>
      <c r="E193" s="120" t="s">
        <v>330</v>
      </c>
      <c r="F193" s="121">
        <f>_xll.BDP(C193,$F$3)</f>
        <v>456.71</v>
      </c>
      <c r="G193" s="121">
        <f>_xll.BDP(C193,$G$3)</f>
        <v>456.71</v>
      </c>
      <c r="H193" s="122">
        <f t="shared" si="61"/>
        <v>0</v>
      </c>
      <c r="I193" s="123">
        <f t="shared" si="62"/>
        <v>0</v>
      </c>
      <c r="J193" s="124">
        <v>-22011</v>
      </c>
      <c r="K193" s="120" t="str">
        <f>CONCATENATE(D237,D193, " Curncy")</f>
        <v>EURUSD Curncy</v>
      </c>
      <c r="L193" s="120">
        <f>IF(D193 = D237,1,_xll.BDP(K193,$L$3))</f>
        <v>1</v>
      </c>
      <c r="M193" s="288">
        <f>IF(D193 = D237,1,_xll.BDP(K193,$M$3)*L193)</f>
        <v>1.1605000000000001</v>
      </c>
      <c r="N193" s="126">
        <f t="shared" si="63"/>
        <v>0</v>
      </c>
      <c r="O193" s="301">
        <f>N193 / Y237</f>
        <v>0</v>
      </c>
      <c r="P193" s="128">
        <f t="shared" si="64"/>
        <v>-8662338.4834123198</v>
      </c>
      <c r="Q193" s="312">
        <f>P193 / Y237*100</f>
        <v>-3.6402337590350249</v>
      </c>
      <c r="R193" s="129">
        <f t="shared" si="65"/>
        <v>-3.6402337590350249</v>
      </c>
      <c r="S193" s="312">
        <f t="shared" si="66"/>
        <v>0</v>
      </c>
      <c r="T193" s="120">
        <f t="shared" si="67"/>
        <v>1</v>
      </c>
      <c r="U193" s="120">
        <v>0</v>
      </c>
      <c r="V193" s="120">
        <v>1</v>
      </c>
      <c r="W193" s="127">
        <f t="shared" si="68"/>
        <v>0</v>
      </c>
      <c r="X193" s="127">
        <f t="shared" si="69"/>
        <v>0</v>
      </c>
      <c r="Y193" s="120"/>
      <c r="Z193" s="130">
        <f>_xll.BDH(C193,$Z$3,$D$1,$D$1)</f>
        <v>430.45</v>
      </c>
      <c r="AA193" s="130">
        <f t="shared" si="70"/>
        <v>26.259999999999991</v>
      </c>
      <c r="AB193" s="177">
        <f t="shared" si="71"/>
        <v>6.1005924032988714</v>
      </c>
      <c r="AC193" s="132">
        <v>-22011</v>
      </c>
      <c r="AD193" s="133">
        <f>IF(D193 = D237,1,_xll.BDP(K193,$AD$3)*L193)</f>
        <v>1.1601999999999999</v>
      </c>
      <c r="AE193" s="328">
        <f>AA193*AC193*T193/AD193 / AF237</f>
        <v>-2.1055104813928554E-3</v>
      </c>
      <c r="AF193" s="135"/>
    </row>
    <row r="194" spans="1:32" s="117" customFormat="1" ht="12" customHeight="1" x14ac:dyDescent="0.2">
      <c r="A194" s="212"/>
      <c r="B194" s="212">
        <v>28091</v>
      </c>
      <c r="C194" s="212" t="s">
        <v>1552</v>
      </c>
      <c r="D194" s="212" t="str">
        <f>_xll.BDP(C194,$D$3)</f>
        <v>USD</v>
      </c>
      <c r="E194" s="212" t="s">
        <v>1553</v>
      </c>
      <c r="F194" s="214">
        <f>_xll.BDP(C194,$F$3)</f>
        <v>13.89</v>
      </c>
      <c r="G194" s="214">
        <f>_xll.BDP(C194,$G$3)</f>
        <v>13.89</v>
      </c>
      <c r="H194" s="215">
        <f>IF(OR(OR(G194="#N/A N/A",G194="#N/A Real Time"),OR(F194="#N/A N/A",F194="#N/A Real Time")),0,  G194 - F194)</f>
        <v>0</v>
      </c>
      <c r="I194" s="216">
        <f>IF(OR(F194=0,F194="#N/A N/A"),0,H194 / F194*100)</f>
        <v>0</v>
      </c>
      <c r="J194" s="217">
        <v>-281837</v>
      </c>
      <c r="K194" s="212" t="str">
        <f>CONCATENATE(D237,D194, " Curncy")</f>
        <v>EURUSD Curncy</v>
      </c>
      <c r="L194" s="212">
        <f>IF(D194 = D237,1,_xll.BDP(K194,$L$3))</f>
        <v>1</v>
      </c>
      <c r="M194" s="291">
        <f>IF(D194 = D237,1,_xll.BDP(K194,$M$3)*L194)</f>
        <v>1.1605000000000001</v>
      </c>
      <c r="N194" s="218">
        <f>H194*J194*T194/M194</f>
        <v>0</v>
      </c>
      <c r="O194" s="304">
        <f>N194 / Y237</f>
        <v>0</v>
      </c>
      <c r="P194" s="220">
        <f>IF(J194=0,0,G194*J194*T194/M194)</f>
        <v>-3373301.1029728563</v>
      </c>
      <c r="Q194" s="314">
        <f>P194 / Y237*100</f>
        <v>-1.4175853989019627</v>
      </c>
      <c r="R194" s="221">
        <f>IF(Q194&lt;0,Q194,0)</f>
        <v>-1.4175853989019627</v>
      </c>
      <c r="S194" s="314">
        <f>IF(Q194&gt;0,Q194,0)</f>
        <v>0</v>
      </c>
      <c r="T194" s="212">
        <f>IF(EXACT(D194,UPPER(D194)),1,0.01)/V194</f>
        <v>1</v>
      </c>
      <c r="U194" s="212">
        <v>0</v>
      </c>
      <c r="V194" s="212">
        <v>1</v>
      </c>
      <c r="W194" s="219">
        <f>IF(AND(Q194&lt;0,O194&gt;0),O194,0)</f>
        <v>0</v>
      </c>
      <c r="X194" s="219">
        <f>IF(AND(Q194&gt;0,O194&gt;0),O194,0)</f>
        <v>0</v>
      </c>
      <c r="Y194" s="212"/>
      <c r="Z194" s="223">
        <f>_xll.BDH(C194,$Z$3,$D$1,$D$1)</f>
        <v>10.78</v>
      </c>
      <c r="AA194" s="223">
        <f>IF(OR(OR(F194="#N/A N/A",F194="#N/A Real Time"),OR(Z194="#N/A N/A",Z194="#N/A Real Time")),0,  F194 - Z194)</f>
        <v>3.1100000000000012</v>
      </c>
      <c r="AB194" s="224">
        <f>IF(OR(Z194=0,Z194="#N/A N/A"),0,AA194 / Z194*100)</f>
        <v>28.849721706864578</v>
      </c>
      <c r="AC194" s="225">
        <v>-245172</v>
      </c>
      <c r="AD194" s="226">
        <f>IF(D194 = D237,1,_xll.BDP(K194,$AD$3)*L194)</f>
        <v>1.1601999999999999</v>
      </c>
      <c r="AE194" s="330">
        <f>AA194*AC194*T194/AD194 / AF237</f>
        <v>-2.7775006614327575E-3</v>
      </c>
      <c r="AF194" s="244"/>
    </row>
    <row r="195" spans="1:32" s="117" customFormat="1" ht="12" customHeight="1" x14ac:dyDescent="0.2">
      <c r="A195" s="212"/>
      <c r="B195" s="212">
        <v>26364</v>
      </c>
      <c r="C195" s="212" t="s">
        <v>1554</v>
      </c>
      <c r="D195" s="212" t="str">
        <f>_xll.BDP(C195,$D$3)</f>
        <v>USD</v>
      </c>
      <c r="E195" s="212" t="s">
        <v>1555</v>
      </c>
      <c r="F195" s="214">
        <f>_xll.BDP(C195,$F$3)</f>
        <v>6.84</v>
      </c>
      <c r="G195" s="214">
        <f>_xll.BDP(C195,$G$3)</f>
        <v>6.84</v>
      </c>
      <c r="H195" s="215">
        <f>IF(OR(OR(G195="#N/A N/A",G195="#N/A Real Time"),OR(F195="#N/A N/A",F195="#N/A Real Time")),0,  G195 - F195)</f>
        <v>0</v>
      </c>
      <c r="I195" s="216">
        <f>IF(OR(F195=0,F195="#N/A N/A"),0,H195 / F195*100)</f>
        <v>0</v>
      </c>
      <c r="J195" s="217">
        <v>434001</v>
      </c>
      <c r="K195" s="212" t="str">
        <f>CONCATENATE(D237,D195, " Curncy")</f>
        <v>EURUSD Curncy</v>
      </c>
      <c r="L195" s="212">
        <f>IF(D195 = D237,1,_xll.BDP(K195,$L$3))</f>
        <v>1</v>
      </c>
      <c r="M195" s="291">
        <f>IF(D195 = D237,1,_xll.BDP(K195,$M$3)*L195)</f>
        <v>1.1605000000000001</v>
      </c>
      <c r="N195" s="218">
        <f>H195*J195*T195/M195</f>
        <v>0</v>
      </c>
      <c r="O195" s="304">
        <f>N195 / Y237</f>
        <v>0</v>
      </c>
      <c r="P195" s="220">
        <f>IF(J195=0,0,G195*J195*T195/M195)</f>
        <v>2558006.7557087457</v>
      </c>
      <c r="Q195" s="314">
        <f>P195 / Y237*100</f>
        <v>1.0749686780078929</v>
      </c>
      <c r="R195" s="221">
        <f>IF(Q195&lt;0,Q195,0)</f>
        <v>0</v>
      </c>
      <c r="S195" s="314">
        <f>IF(Q195&gt;0,Q195,0)</f>
        <v>1.0749686780078929</v>
      </c>
      <c r="T195" s="212">
        <f>IF(EXACT(D195,UPPER(D195)),1,0.01)/V195</f>
        <v>1</v>
      </c>
      <c r="U195" s="212">
        <v>0</v>
      </c>
      <c r="V195" s="212">
        <v>1</v>
      </c>
      <c r="W195" s="219">
        <f>IF(AND(Q195&lt;0,O195&gt;0),O195,0)</f>
        <v>0</v>
      </c>
      <c r="X195" s="219">
        <f>IF(AND(Q195&gt;0,O195&gt;0),O195,0)</f>
        <v>0</v>
      </c>
      <c r="Y195" s="212"/>
      <c r="Z195" s="223">
        <f>_xll.BDH(C195,$Z$3,$D$1,$D$1)</f>
        <v>6.62</v>
      </c>
      <c r="AA195" s="223">
        <f>IF(OR(OR(F195="#N/A N/A",F195="#N/A Real Time"),OR(Z195="#N/A N/A",Z195="#N/A Real Time")),0,  F195 - Z195)</f>
        <v>0.21999999999999975</v>
      </c>
      <c r="AB195" s="224">
        <f>IF(OR(Z195=0,Z195="#N/A N/A"),0,AA195 / Z195*100)</f>
        <v>3.3232628398791499</v>
      </c>
      <c r="AC195" s="225">
        <v>911401</v>
      </c>
      <c r="AD195" s="226">
        <f>IF(D195 = D237,1,_xll.BDP(K195,$AD$3)*L195)</f>
        <v>1.1601999999999999</v>
      </c>
      <c r="AE195" s="330">
        <f>AA195*AC195*T195/AD195 / AF237</f>
        <v>7.3039046289952061E-4</v>
      </c>
      <c r="AF195" s="244"/>
    </row>
    <row r="196" spans="1:32" s="117" customFormat="1" ht="12" customHeight="1" x14ac:dyDescent="0.2">
      <c r="A196" s="120"/>
      <c r="B196" s="120">
        <v>26423</v>
      </c>
      <c r="C196" s="120" t="s">
        <v>58</v>
      </c>
      <c r="D196" s="120" t="str">
        <f>_xll.BDP(C196,$D$3)</f>
        <v>USD</v>
      </c>
      <c r="E196" s="120" t="s">
        <v>351</v>
      </c>
      <c r="F196" s="121">
        <f>_xll.BDP(C196,$F$3)</f>
        <v>4.49</v>
      </c>
      <c r="G196" s="121">
        <f>_xll.BDP(C196,$G$3)</f>
        <v>4.49</v>
      </c>
      <c r="H196" s="122">
        <f t="shared" si="61"/>
        <v>0</v>
      </c>
      <c r="I196" s="123">
        <f t="shared" si="62"/>
        <v>0</v>
      </c>
      <c r="J196" s="124">
        <v>-1547777</v>
      </c>
      <c r="K196" s="120" t="str">
        <f>CONCATENATE(D237,D196, " Curncy")</f>
        <v>EURUSD Curncy</v>
      </c>
      <c r="L196" s="120">
        <f>IF(D196 = D237,1,_xll.BDP(K196,$L$3))</f>
        <v>1</v>
      </c>
      <c r="M196" s="288">
        <f>IF(D196 = D237,1,_xll.BDP(K196,$M$3)*L196)</f>
        <v>1.1605000000000001</v>
      </c>
      <c r="N196" s="126">
        <f t="shared" si="63"/>
        <v>0</v>
      </c>
      <c r="O196" s="301">
        <f>N196 / Y237</f>
        <v>0</v>
      </c>
      <c r="P196" s="128">
        <f t="shared" si="64"/>
        <v>-5988383.2227488151</v>
      </c>
      <c r="Q196" s="312">
        <f>P196 / Y237*100</f>
        <v>-2.5165392475984105</v>
      </c>
      <c r="R196" s="129">
        <f t="shared" si="65"/>
        <v>-2.5165392475984105</v>
      </c>
      <c r="S196" s="312">
        <f t="shared" si="66"/>
        <v>0</v>
      </c>
      <c r="T196" s="120">
        <f t="shared" si="67"/>
        <v>1</v>
      </c>
      <c r="U196" s="120">
        <v>0</v>
      </c>
      <c r="V196" s="120">
        <v>1</v>
      </c>
      <c r="W196" s="127">
        <f t="shared" si="68"/>
        <v>0</v>
      </c>
      <c r="X196" s="127">
        <f t="shared" si="69"/>
        <v>0</v>
      </c>
      <c r="Y196" s="120"/>
      <c r="Z196" s="130">
        <f>_xll.BDH(C196,$Z$3,$D$1,$D$1)</f>
        <v>4.37</v>
      </c>
      <c r="AA196" s="130">
        <f t="shared" si="70"/>
        <v>0.12000000000000011</v>
      </c>
      <c r="AB196" s="177">
        <f t="shared" si="71"/>
        <v>2.7459954233409634</v>
      </c>
      <c r="AC196" s="132">
        <v>-1547777</v>
      </c>
      <c r="AD196" s="133">
        <f>IF(D196 = D237,1,_xll.BDP(K196,$AD$3)*L196)</f>
        <v>1.1601999999999999</v>
      </c>
      <c r="AE196" s="328">
        <f>AA196*AC196*T196/AD196 / AF237</f>
        <v>-6.7656970442123534E-4</v>
      </c>
      <c r="AF196" s="135"/>
    </row>
    <row r="197" spans="1:32" s="117" customFormat="1" ht="12" customHeight="1" x14ac:dyDescent="0.2">
      <c r="A197" s="120"/>
      <c r="B197" s="120">
        <v>19644</v>
      </c>
      <c r="C197" s="120" t="s">
        <v>57</v>
      </c>
      <c r="D197" s="120" t="str">
        <f>_xll.BDP(C197,$D$3)</f>
        <v>USD</v>
      </c>
      <c r="E197" s="120" t="s">
        <v>350</v>
      </c>
      <c r="F197" s="121">
        <f>_xll.BDP(C197,$F$3)</f>
        <v>22.5</v>
      </c>
      <c r="G197" s="121">
        <f>_xll.BDP(C197,$G$3)</f>
        <v>22.5</v>
      </c>
      <c r="H197" s="122">
        <f t="shared" si="61"/>
        <v>0</v>
      </c>
      <c r="I197" s="123">
        <f t="shared" si="62"/>
        <v>0</v>
      </c>
      <c r="J197" s="124">
        <v>57620</v>
      </c>
      <c r="K197" s="120" t="str">
        <f>CONCATENATE(D237,D197, " Curncy")</f>
        <v>EURUSD Curncy</v>
      </c>
      <c r="L197" s="120">
        <f>IF(D197 = D237,1,_xll.BDP(K197,$L$3))</f>
        <v>1</v>
      </c>
      <c r="M197" s="288">
        <f>IF(D197 = D237,1,_xll.BDP(K197,$M$3)*L197)</f>
        <v>1.1605000000000001</v>
      </c>
      <c r="N197" s="126">
        <f t="shared" si="63"/>
        <v>0</v>
      </c>
      <c r="O197" s="301">
        <f>N197 / Y237</f>
        <v>0</v>
      </c>
      <c r="P197" s="128">
        <f t="shared" si="64"/>
        <v>1117147.7811288238</v>
      </c>
      <c r="Q197" s="312">
        <f>P197 / Y237*100</f>
        <v>0.46946665435477714</v>
      </c>
      <c r="R197" s="129">
        <f t="shared" si="65"/>
        <v>0</v>
      </c>
      <c r="S197" s="312">
        <f t="shared" si="66"/>
        <v>0.46946665435477714</v>
      </c>
      <c r="T197" s="120">
        <f t="shared" si="67"/>
        <v>1</v>
      </c>
      <c r="U197" s="120">
        <v>0</v>
      </c>
      <c r="V197" s="120">
        <v>1</v>
      </c>
      <c r="W197" s="127">
        <f t="shared" si="68"/>
        <v>0</v>
      </c>
      <c r="X197" s="127">
        <f t="shared" si="69"/>
        <v>0</v>
      </c>
      <c r="Y197" s="120"/>
      <c r="Z197" s="130">
        <f>_xll.BDH(C197,$Z$3,$D$1,$D$1)</f>
        <v>30.17</v>
      </c>
      <c r="AA197" s="130">
        <f t="shared" si="70"/>
        <v>-7.6700000000000017</v>
      </c>
      <c r="AB197" s="177">
        <f t="shared" si="71"/>
        <v>-25.422605236990393</v>
      </c>
      <c r="AC197" s="132">
        <v>57620</v>
      </c>
      <c r="AD197" s="133">
        <f>IF(D197 = D237,1,_xll.BDP(K197,$AD$3)*L197)</f>
        <v>1.1601999999999999</v>
      </c>
      <c r="AE197" s="328">
        <f>AA197*AC197*T197/AD197 / AF237</f>
        <v>-1.6098726789470989E-3</v>
      </c>
      <c r="AF197" s="135"/>
    </row>
    <row r="198" spans="1:32" s="117" customFormat="1" ht="12" customHeight="1" x14ac:dyDescent="0.2">
      <c r="A198" s="212"/>
      <c r="B198" s="212">
        <v>28172</v>
      </c>
      <c r="C198" s="212" t="s">
        <v>1556</v>
      </c>
      <c r="D198" s="212" t="str">
        <f>_xll.BDP(C198,$D$3)</f>
        <v>USD</v>
      </c>
      <c r="E198" s="212" t="s">
        <v>1557</v>
      </c>
      <c r="F198" s="214">
        <f>_xll.BDP(C198,$F$3)</f>
        <v>6.84</v>
      </c>
      <c r="G198" s="214">
        <f>_xll.BDP(C198,$G$3)</f>
        <v>6.84</v>
      </c>
      <c r="H198" s="215">
        <f>IF(OR(OR(G198="#N/A N/A",G198="#N/A Real Time"),OR(F198="#N/A N/A",F198="#N/A Real Time")),0,  G198 - F198)</f>
        <v>0</v>
      </c>
      <c r="I198" s="216">
        <f>IF(OR(F198=0,F198="#N/A N/A"),0,H198 / F198*100)</f>
        <v>0</v>
      </c>
      <c r="J198" s="217">
        <v>180300</v>
      </c>
      <c r="K198" s="212" t="str">
        <f>CONCATENATE(D237,D198, " Curncy")</f>
        <v>EURUSD Curncy</v>
      </c>
      <c r="L198" s="212">
        <f>IF(D198 = D237,1,_xll.BDP(K198,$L$3))</f>
        <v>1</v>
      </c>
      <c r="M198" s="291">
        <f>IF(D198 = D237,1,_xll.BDP(K198,$M$3)*L198)</f>
        <v>1.1605000000000001</v>
      </c>
      <c r="N198" s="218">
        <f>H198*J198*T198/M198</f>
        <v>0</v>
      </c>
      <c r="O198" s="304">
        <f>N198 / Y237</f>
        <v>0</v>
      </c>
      <c r="P198" s="220">
        <f>IF(J198=0,0,G198*J198*T198/M198)</f>
        <v>1062690.2197328736</v>
      </c>
      <c r="Q198" s="314">
        <f>P198 / Y237*100</f>
        <v>0.44658158079088084</v>
      </c>
      <c r="R198" s="221">
        <f>IF(Q198&lt;0,Q198,0)</f>
        <v>0</v>
      </c>
      <c r="S198" s="314">
        <f>IF(Q198&gt;0,Q198,0)</f>
        <v>0.44658158079088084</v>
      </c>
      <c r="T198" s="212">
        <f>IF(EXACT(D198,UPPER(D198)),1,0.01)/V198</f>
        <v>1</v>
      </c>
      <c r="U198" s="212">
        <v>0</v>
      </c>
      <c r="V198" s="212">
        <v>1</v>
      </c>
      <c r="W198" s="219">
        <f>IF(AND(Q198&lt;0,O198&gt;0),O198,0)</f>
        <v>0</v>
      </c>
      <c r="X198" s="219">
        <f>IF(AND(Q198&gt;0,O198&gt;0),O198,0)</f>
        <v>0</v>
      </c>
      <c r="Y198" s="212"/>
      <c r="Z198" s="223">
        <f>_xll.BDH(C198,$Z$3,$D$1,$D$1)</f>
        <v>10.1</v>
      </c>
      <c r="AA198" s="223">
        <f>IF(OR(OR(F198="#N/A N/A",F198="#N/A Real Time"),OR(Z198="#N/A N/A",Z198="#N/A Real Time")),0,  F198 - Z198)</f>
        <v>-3.26</v>
      </c>
      <c r="AB198" s="224">
        <f>IF(OR(Z198=0,Z198="#N/A N/A"),0,AA198 / Z198*100)</f>
        <v>-32.277227722772281</v>
      </c>
      <c r="AC198" s="225">
        <v>180300</v>
      </c>
      <c r="AD198" s="226">
        <f>IF(D198 = D237,1,_xll.BDP(K198,$AD$3)*L198)</f>
        <v>1.1601999999999999</v>
      </c>
      <c r="AE198" s="330">
        <f>AA198*AC198*T198/AD198 / AF237</f>
        <v>-2.1410964872270819E-3</v>
      </c>
      <c r="AF198" s="244"/>
    </row>
    <row r="199" spans="1:32" s="117" customFormat="1" ht="12" customHeight="1" x14ac:dyDescent="0.2">
      <c r="A199" s="120"/>
      <c r="B199" s="120">
        <v>26745</v>
      </c>
      <c r="C199" s="120" t="s">
        <v>56</v>
      </c>
      <c r="D199" s="120" t="str">
        <f>_xll.BDP(C199,$D$3)</f>
        <v>USD</v>
      </c>
      <c r="E199" s="120" t="s">
        <v>325</v>
      </c>
      <c r="F199" s="121">
        <f>_xll.BDP(C199,$F$3)</f>
        <v>17.61</v>
      </c>
      <c r="G199" s="121">
        <f>_xll.BDP(C199,$G$3)</f>
        <v>17.61</v>
      </c>
      <c r="H199" s="122">
        <f t="shared" si="61"/>
        <v>0</v>
      </c>
      <c r="I199" s="123">
        <f t="shared" si="62"/>
        <v>0</v>
      </c>
      <c r="J199" s="124">
        <v>-444300</v>
      </c>
      <c r="K199" s="120" t="str">
        <f>CONCATENATE(D237,D199, " Curncy")</f>
        <v>EURUSD Curncy</v>
      </c>
      <c r="L199" s="120">
        <f>IF(D199 = D237,1,_xll.BDP(K199,$L$3))</f>
        <v>1</v>
      </c>
      <c r="M199" s="288">
        <f>IF(D199 = D237,1,_xll.BDP(K199,$M$3)*L199)</f>
        <v>1.1605000000000001</v>
      </c>
      <c r="N199" s="126">
        <f t="shared" si="63"/>
        <v>0</v>
      </c>
      <c r="O199" s="301">
        <f>N199 / Y237</f>
        <v>0</v>
      </c>
      <c r="P199" s="128">
        <f t="shared" si="64"/>
        <v>-6742027.5743214125</v>
      </c>
      <c r="Q199" s="312">
        <f>P199 / Y237*100</f>
        <v>-2.8332483690618702</v>
      </c>
      <c r="R199" s="129">
        <f t="shared" si="65"/>
        <v>-2.8332483690618702</v>
      </c>
      <c r="S199" s="312">
        <f t="shared" si="66"/>
        <v>0</v>
      </c>
      <c r="T199" s="120">
        <f t="shared" si="67"/>
        <v>1</v>
      </c>
      <c r="U199" s="120">
        <v>0</v>
      </c>
      <c r="V199" s="120">
        <v>1</v>
      </c>
      <c r="W199" s="127">
        <f t="shared" si="68"/>
        <v>0</v>
      </c>
      <c r="X199" s="127">
        <f t="shared" si="69"/>
        <v>0</v>
      </c>
      <c r="Y199" s="120"/>
      <c r="Z199" s="130">
        <f>_xll.BDH(C199,$Z$3,$D$1,$D$1)</f>
        <v>19.27</v>
      </c>
      <c r="AA199" s="130">
        <f t="shared" si="70"/>
        <v>-1.6600000000000001</v>
      </c>
      <c r="AB199" s="177">
        <f t="shared" si="71"/>
        <v>-8.6144265697976135</v>
      </c>
      <c r="AC199" s="132">
        <v>-444300</v>
      </c>
      <c r="AD199" s="133">
        <f>IF(D199 = D237,1,_xll.BDP(K199,$AD$3)*L199)</f>
        <v>1.1601999999999999</v>
      </c>
      <c r="AE199" s="328">
        <f>AA199*AC199*T199/AD199 / AF237</f>
        <v>2.6866266192278171E-3</v>
      </c>
      <c r="AF199" s="135"/>
    </row>
    <row r="200" spans="1:32" s="117" customFormat="1" ht="12" customHeight="1" x14ac:dyDescent="0.2">
      <c r="A200" s="120"/>
      <c r="B200" s="120">
        <v>2763</v>
      </c>
      <c r="C200" s="120" t="s">
        <v>54</v>
      </c>
      <c r="D200" s="120" t="str">
        <f>_xll.BDP(C200,$D$3)</f>
        <v>USD</v>
      </c>
      <c r="E200" s="120" t="s">
        <v>349</v>
      </c>
      <c r="F200" s="121">
        <f>_xll.BDP(C200,$F$3)</f>
        <v>71.790000000000006</v>
      </c>
      <c r="G200" s="121">
        <f>_xll.BDP(C200,$G$3)</f>
        <v>71.790000000000006</v>
      </c>
      <c r="H200" s="122">
        <f t="shared" si="61"/>
        <v>0</v>
      </c>
      <c r="I200" s="123">
        <f t="shared" si="62"/>
        <v>0</v>
      </c>
      <c r="J200" s="124">
        <v>-58821</v>
      </c>
      <c r="K200" s="120" t="str">
        <f>CONCATENATE(D237,D200, " Curncy")</f>
        <v>EURUSD Curncy</v>
      </c>
      <c r="L200" s="120">
        <f>IF(D200 = D237,1,_xll.BDP(K200,$L$3))</f>
        <v>1</v>
      </c>
      <c r="M200" s="288">
        <f>IF(D200 = D237,1,_xll.BDP(K200,$M$3)*L200)</f>
        <v>1.1605000000000001</v>
      </c>
      <c r="N200" s="126">
        <f t="shared" si="63"/>
        <v>0</v>
      </c>
      <c r="O200" s="301">
        <f>N200 / Y237</f>
        <v>0</v>
      </c>
      <c r="P200" s="128">
        <f t="shared" si="64"/>
        <v>-3638741.5682895309</v>
      </c>
      <c r="Q200" s="312">
        <f>P200 / Y237*100</f>
        <v>-1.529133261492422</v>
      </c>
      <c r="R200" s="129">
        <f t="shared" si="65"/>
        <v>-1.529133261492422</v>
      </c>
      <c r="S200" s="312">
        <f t="shared" si="66"/>
        <v>0</v>
      </c>
      <c r="T200" s="120">
        <f t="shared" si="67"/>
        <v>1</v>
      </c>
      <c r="U200" s="120">
        <v>0</v>
      </c>
      <c r="V200" s="120">
        <v>1</v>
      </c>
      <c r="W200" s="127">
        <f t="shared" si="68"/>
        <v>0</v>
      </c>
      <c r="X200" s="127">
        <f t="shared" si="69"/>
        <v>0</v>
      </c>
      <c r="Y200" s="120"/>
      <c r="Z200" s="130">
        <f>_xll.BDH(C200,$Z$3,$D$1,$D$1)</f>
        <v>71.010000000000005</v>
      </c>
      <c r="AA200" s="130">
        <f t="shared" si="70"/>
        <v>0.78000000000000114</v>
      </c>
      <c r="AB200" s="177">
        <f t="shared" si="71"/>
        <v>1.0984368398817084</v>
      </c>
      <c r="AC200" s="132">
        <v>-39221</v>
      </c>
      <c r="AD200" s="133">
        <f>IF(D200 = D237,1,_xll.BDP(K200,$AD$3)*L200)</f>
        <v>1.1601999999999999</v>
      </c>
      <c r="AE200" s="328">
        <f>AA200*AC200*T200/AD200 / AF237</f>
        <v>-1.114387359750044E-4</v>
      </c>
      <c r="AF200" s="135"/>
    </row>
    <row r="201" spans="1:32" s="117" customFormat="1" ht="12" customHeight="1" x14ac:dyDescent="0.2">
      <c r="A201" s="120"/>
      <c r="B201" s="120">
        <v>24143</v>
      </c>
      <c r="C201" s="120" t="s">
        <v>53</v>
      </c>
      <c r="D201" s="120" t="str">
        <f>_xll.BDP(C201,$D$3)</f>
        <v>USD</v>
      </c>
      <c r="E201" s="120" t="s">
        <v>348</v>
      </c>
      <c r="F201" s="121">
        <f>_xll.BDP(C201,$F$3)</f>
        <v>3</v>
      </c>
      <c r="G201" s="121">
        <f>_xll.BDP(C201,$G$3)</f>
        <v>3</v>
      </c>
      <c r="H201" s="122">
        <f t="shared" si="61"/>
        <v>0</v>
      </c>
      <c r="I201" s="123">
        <f t="shared" si="62"/>
        <v>0</v>
      </c>
      <c r="J201" s="124">
        <v>797760</v>
      </c>
      <c r="K201" s="120" t="str">
        <f>CONCATENATE(D237,D201, " Curncy")</f>
        <v>EURUSD Curncy</v>
      </c>
      <c r="L201" s="120">
        <f>IF(D201 = D237,1,_xll.BDP(K201,$L$3))</f>
        <v>1</v>
      </c>
      <c r="M201" s="288">
        <f>IF(D201 = D237,1,_xll.BDP(K201,$M$3)*L201)</f>
        <v>1.1605000000000001</v>
      </c>
      <c r="N201" s="126">
        <f t="shared" si="63"/>
        <v>0</v>
      </c>
      <c r="O201" s="301">
        <f>N201 / Y237</f>
        <v>0</v>
      </c>
      <c r="P201" s="128">
        <f t="shared" si="64"/>
        <v>2062283.498492029</v>
      </c>
      <c r="Q201" s="312">
        <f>P201 / Y237*100</f>
        <v>0.86664750243680877</v>
      </c>
      <c r="R201" s="129">
        <f t="shared" si="65"/>
        <v>0</v>
      </c>
      <c r="S201" s="312">
        <f t="shared" si="66"/>
        <v>0.86664750243680877</v>
      </c>
      <c r="T201" s="120">
        <f t="shared" si="67"/>
        <v>1</v>
      </c>
      <c r="U201" s="120">
        <v>0</v>
      </c>
      <c r="V201" s="120">
        <v>1</v>
      </c>
      <c r="W201" s="127">
        <f t="shared" si="68"/>
        <v>0</v>
      </c>
      <c r="X201" s="127">
        <f t="shared" si="69"/>
        <v>0</v>
      </c>
      <c r="Y201" s="120"/>
      <c r="Z201" s="130">
        <f>_xll.BDH(C201,$Z$3,$D$1,$D$1)</f>
        <v>3.11</v>
      </c>
      <c r="AA201" s="130">
        <f t="shared" si="70"/>
        <v>-0.10999999999999988</v>
      </c>
      <c r="AB201" s="177">
        <f t="shared" si="71"/>
        <v>-3.5369774919614105</v>
      </c>
      <c r="AC201" s="132">
        <v>797760</v>
      </c>
      <c r="AD201" s="133">
        <f>IF(D201 = D237,1,_xll.BDP(K201,$AD$3)*L201)</f>
        <v>1.1601999999999999</v>
      </c>
      <c r="AE201" s="328">
        <f>AA201*AC201*T201/AD201 / AF237</f>
        <v>-3.1965967542427632E-4</v>
      </c>
      <c r="AF201" s="135"/>
    </row>
    <row r="202" spans="1:32" s="117" customFormat="1" ht="12" customHeight="1" x14ac:dyDescent="0.2">
      <c r="A202" s="120"/>
      <c r="B202" s="120">
        <v>24542</v>
      </c>
      <c r="C202" s="120" t="s">
        <v>52</v>
      </c>
      <c r="D202" s="120" t="str">
        <f>_xll.BDP(C202,$D$3)</f>
        <v>USD</v>
      </c>
      <c r="E202" s="120" t="s">
        <v>319</v>
      </c>
      <c r="F202" s="121">
        <f>_xll.BDP(C202,$F$3)</f>
        <v>58.27</v>
      </c>
      <c r="G202" s="121">
        <f>_xll.BDP(C202,$G$3)</f>
        <v>58.27</v>
      </c>
      <c r="H202" s="122">
        <f t="shared" si="61"/>
        <v>0</v>
      </c>
      <c r="I202" s="123">
        <f t="shared" si="62"/>
        <v>0</v>
      </c>
      <c r="J202" s="124">
        <v>-91600</v>
      </c>
      <c r="K202" s="120" t="str">
        <f>CONCATENATE(D237,D202, " Curncy")</f>
        <v>EURUSD Curncy</v>
      </c>
      <c r="L202" s="120">
        <f>IF(D202 = D237,1,_xll.BDP(K202,$L$3))</f>
        <v>1</v>
      </c>
      <c r="M202" s="288">
        <f>IF(D202 = D237,1,_xll.BDP(K202,$M$3)*L202)</f>
        <v>1.1605000000000001</v>
      </c>
      <c r="N202" s="126">
        <f t="shared" si="63"/>
        <v>0</v>
      </c>
      <c r="O202" s="301">
        <f>N202 / Y237</f>
        <v>0</v>
      </c>
      <c r="P202" s="128">
        <f t="shared" si="64"/>
        <v>-4599338.2162860837</v>
      </c>
      <c r="Q202" s="312">
        <f>P202 / Y237*100</f>
        <v>-1.9328113622211132</v>
      </c>
      <c r="R202" s="129">
        <f t="shared" si="65"/>
        <v>-1.9328113622211132</v>
      </c>
      <c r="S202" s="312">
        <f t="shared" si="66"/>
        <v>0</v>
      </c>
      <c r="T202" s="120">
        <f t="shared" si="67"/>
        <v>1</v>
      </c>
      <c r="U202" s="120">
        <v>0</v>
      </c>
      <c r="V202" s="120">
        <v>1</v>
      </c>
      <c r="W202" s="127">
        <f t="shared" si="68"/>
        <v>0</v>
      </c>
      <c r="X202" s="127">
        <f t="shared" si="69"/>
        <v>0</v>
      </c>
      <c r="Y202" s="120"/>
      <c r="Z202" s="130">
        <f>_xll.BDH(C202,$Z$3,$D$1,$D$1)</f>
        <v>59.28</v>
      </c>
      <c r="AA202" s="130">
        <f t="shared" si="70"/>
        <v>-1.009999999999998</v>
      </c>
      <c r="AB202" s="177">
        <f t="shared" si="71"/>
        <v>-1.7037786774628847</v>
      </c>
      <c r="AC202" s="132">
        <v>-91600</v>
      </c>
      <c r="AD202" s="133">
        <f>IF(D202 = D237,1,_xll.BDP(K202,$AD$3)*L202)</f>
        <v>1.1601999999999999</v>
      </c>
      <c r="AE202" s="328">
        <f>AA202*AC202*T202/AD202 / AF237</f>
        <v>3.3700765018816682E-4</v>
      </c>
      <c r="AF202" s="135"/>
    </row>
    <row r="203" spans="1:32" s="117" customFormat="1" ht="12" customHeight="1" x14ac:dyDescent="0.2">
      <c r="A203" s="120"/>
      <c r="B203" s="120">
        <v>18424</v>
      </c>
      <c r="C203" s="120" t="s">
        <v>51</v>
      </c>
      <c r="D203" s="120" t="str">
        <f>_xll.BDP(C203,$D$3)</f>
        <v>USD</v>
      </c>
      <c r="E203" s="120" t="s">
        <v>318</v>
      </c>
      <c r="F203" s="121">
        <f>_xll.BDP(C203,$F$3)</f>
        <v>77.05</v>
      </c>
      <c r="G203" s="121">
        <f>_xll.BDP(C203,$G$3)</f>
        <v>77.05</v>
      </c>
      <c r="H203" s="122">
        <f t="shared" si="61"/>
        <v>0</v>
      </c>
      <c r="I203" s="123">
        <f t="shared" si="62"/>
        <v>0</v>
      </c>
      <c r="J203" s="124">
        <v>-76081</v>
      </c>
      <c r="K203" s="120" t="str">
        <f>CONCATENATE(D237,D203, " Curncy")</f>
        <v>EURUSD Curncy</v>
      </c>
      <c r="L203" s="120">
        <f>IF(D203 = D237,1,_xll.BDP(K203,$L$3))</f>
        <v>1</v>
      </c>
      <c r="M203" s="288">
        <f>IF(D203 = D237,1,_xll.BDP(K203,$M$3)*L203)</f>
        <v>1.1605000000000001</v>
      </c>
      <c r="N203" s="126">
        <f t="shared" si="63"/>
        <v>0</v>
      </c>
      <c r="O203" s="301">
        <f>N203 / Y237</f>
        <v>0</v>
      </c>
      <c r="P203" s="128">
        <f t="shared" si="64"/>
        <v>-5051306.3765618261</v>
      </c>
      <c r="Q203" s="312">
        <f>P203 / Y237*100</f>
        <v>-2.122745034080654</v>
      </c>
      <c r="R203" s="129">
        <f t="shared" si="65"/>
        <v>-2.122745034080654</v>
      </c>
      <c r="S203" s="312">
        <f t="shared" si="66"/>
        <v>0</v>
      </c>
      <c r="T203" s="120">
        <f t="shared" si="67"/>
        <v>1</v>
      </c>
      <c r="U203" s="120">
        <v>0</v>
      </c>
      <c r="V203" s="120">
        <v>1</v>
      </c>
      <c r="W203" s="127">
        <f t="shared" si="68"/>
        <v>0</v>
      </c>
      <c r="X203" s="127">
        <f t="shared" si="69"/>
        <v>0</v>
      </c>
      <c r="Y203" s="120"/>
      <c r="Z203" s="130">
        <f>_xll.BDH(C203,$Z$3,$D$1,$D$1)</f>
        <v>73.540000000000006</v>
      </c>
      <c r="AA203" s="130">
        <f t="shared" si="70"/>
        <v>3.5099999999999909</v>
      </c>
      <c r="AB203" s="177">
        <f t="shared" si="71"/>
        <v>4.7729127005711049</v>
      </c>
      <c r="AC203" s="132">
        <v>-76081</v>
      </c>
      <c r="AD203" s="133">
        <f>IF(D203 = D237,1,_xll.BDP(K203,$AD$3)*L203)</f>
        <v>1.1601999999999999</v>
      </c>
      <c r="AE203" s="328">
        <f>AA203*AC203*T203/AD203 / AF237</f>
        <v>-9.7276120248627617E-4</v>
      </c>
      <c r="AF203" s="135"/>
    </row>
    <row r="204" spans="1:32" s="117" customFormat="1" ht="12" customHeight="1" x14ac:dyDescent="0.2">
      <c r="A204" s="120"/>
      <c r="B204" s="120">
        <v>18529</v>
      </c>
      <c r="C204" s="120" t="s">
        <v>47</v>
      </c>
      <c r="D204" s="120" t="str">
        <f>_xll.BDP(C204,$D$3)</f>
        <v>USD</v>
      </c>
      <c r="E204" s="120" t="s">
        <v>314</v>
      </c>
      <c r="F204" s="121">
        <f>_xll.BDP(C204,$F$3)</f>
        <v>43.57</v>
      </c>
      <c r="G204" s="121">
        <f>_xll.BDP(C204,$G$3)</f>
        <v>43.57</v>
      </c>
      <c r="H204" s="122">
        <f t="shared" si="61"/>
        <v>0</v>
      </c>
      <c r="I204" s="123">
        <f t="shared" si="62"/>
        <v>0</v>
      </c>
      <c r="J204" s="124">
        <v>-312750</v>
      </c>
      <c r="K204" s="120" t="str">
        <f>CONCATENATE(D237,D204, " Curncy")</f>
        <v>EURUSD Curncy</v>
      </c>
      <c r="L204" s="120">
        <f>IF(D204 = D237,1,_xll.BDP(K204,$L$3))</f>
        <v>1</v>
      </c>
      <c r="M204" s="288">
        <f>IF(D204 = D237,1,_xll.BDP(K204,$M$3)*L204)</f>
        <v>1.1605000000000001</v>
      </c>
      <c r="N204" s="126">
        <f t="shared" si="63"/>
        <v>0</v>
      </c>
      <c r="O204" s="301">
        <f>N204 / Y237</f>
        <v>0</v>
      </c>
      <c r="P204" s="128">
        <f t="shared" si="64"/>
        <v>-11741936.665230503</v>
      </c>
      <c r="Q204" s="312">
        <f>P204 / Y237*100</f>
        <v>-4.9343943701892252</v>
      </c>
      <c r="R204" s="129">
        <f t="shared" si="65"/>
        <v>-4.9343943701892252</v>
      </c>
      <c r="S204" s="312">
        <f t="shared" si="66"/>
        <v>0</v>
      </c>
      <c r="T204" s="120">
        <f t="shared" si="67"/>
        <v>1</v>
      </c>
      <c r="U204" s="120">
        <v>0</v>
      </c>
      <c r="V204" s="120">
        <v>1</v>
      </c>
      <c r="W204" s="127">
        <f t="shared" si="68"/>
        <v>0</v>
      </c>
      <c r="X204" s="127">
        <f t="shared" si="69"/>
        <v>0</v>
      </c>
      <c r="Y204" s="120"/>
      <c r="Z204" s="130">
        <f>_xll.BDH(C204,$Z$3,$D$1,$D$1)</f>
        <v>40.54</v>
      </c>
      <c r="AA204" s="130">
        <f t="shared" si="70"/>
        <v>3.0300000000000011</v>
      </c>
      <c r="AB204" s="177">
        <f t="shared" si="71"/>
        <v>7.4740996546620657</v>
      </c>
      <c r="AC204" s="132">
        <v>-312750</v>
      </c>
      <c r="AD204" s="133">
        <f>IF(D204 = D237,1,_xll.BDP(K204,$AD$3)*L204)</f>
        <v>1.1601999999999999</v>
      </c>
      <c r="AE204" s="328">
        <f>AA204*AC204*T204/AD204 / AF237</f>
        <v>-3.4519369845965975E-3</v>
      </c>
      <c r="AF204" s="135"/>
    </row>
    <row r="205" spans="1:32" s="117" customFormat="1" ht="12" customHeight="1" x14ac:dyDescent="0.2">
      <c r="A205" s="120"/>
      <c r="B205" s="120">
        <v>19538</v>
      </c>
      <c r="C205" s="120" t="s">
        <v>46</v>
      </c>
      <c r="D205" s="120" t="str">
        <f>_xll.BDP(C205,$D$3)</f>
        <v>USD</v>
      </c>
      <c r="E205" s="120" t="s">
        <v>345</v>
      </c>
      <c r="F205" s="121">
        <f>_xll.BDP(C205,$F$3)</f>
        <v>367.68</v>
      </c>
      <c r="G205" s="121">
        <f>_xll.BDP(C205,$G$3)</f>
        <v>367.68</v>
      </c>
      <c r="H205" s="122">
        <f t="shared" si="61"/>
        <v>0</v>
      </c>
      <c r="I205" s="123">
        <f t="shared" si="62"/>
        <v>0</v>
      </c>
      <c r="J205" s="124">
        <v>-12173</v>
      </c>
      <c r="K205" s="120" t="str">
        <f>CONCATENATE(D237,D205, " Curncy")</f>
        <v>EURUSD Curncy</v>
      </c>
      <c r="L205" s="120">
        <f>IF(D205 = D237,1,_xll.BDP(K205,$L$3))</f>
        <v>1</v>
      </c>
      <c r="M205" s="288">
        <f>IF(D205 = D237,1,_xll.BDP(K205,$M$3)*L205)</f>
        <v>1.1605000000000001</v>
      </c>
      <c r="N205" s="126">
        <f t="shared" si="63"/>
        <v>0</v>
      </c>
      <c r="O205" s="301">
        <f>N205 / Y237</f>
        <v>0</v>
      </c>
      <c r="P205" s="128">
        <f t="shared" si="64"/>
        <v>-3856758.8453252902</v>
      </c>
      <c r="Q205" s="312">
        <f>P205 / Y237*100</f>
        <v>-1.6207521532545259</v>
      </c>
      <c r="R205" s="129">
        <f t="shared" si="65"/>
        <v>-1.6207521532545259</v>
      </c>
      <c r="S205" s="312">
        <f t="shared" si="66"/>
        <v>0</v>
      </c>
      <c r="T205" s="120">
        <f t="shared" si="67"/>
        <v>1</v>
      </c>
      <c r="U205" s="120">
        <v>0</v>
      </c>
      <c r="V205" s="120">
        <v>1</v>
      </c>
      <c r="W205" s="127">
        <f t="shared" si="68"/>
        <v>0</v>
      </c>
      <c r="X205" s="127">
        <f t="shared" si="69"/>
        <v>0</v>
      </c>
      <c r="Y205" s="120"/>
      <c r="Z205" s="130">
        <f>_xll.BDH(C205,$Z$3,$D$1,$D$1)</f>
        <v>341.31</v>
      </c>
      <c r="AA205" s="130">
        <f t="shared" si="70"/>
        <v>26.370000000000005</v>
      </c>
      <c r="AB205" s="177">
        <f t="shared" si="71"/>
        <v>7.7261140898303609</v>
      </c>
      <c r="AC205" s="132">
        <v>-12173</v>
      </c>
      <c r="AD205" s="133">
        <f>IF(D205 = D237,1,_xll.BDP(K205,$AD$3)*L205)</f>
        <v>1.1601999999999999</v>
      </c>
      <c r="AE205" s="328">
        <f>AA205*AC205*T205/AD205 / AF237</f>
        <v>-1.1693126928939714E-3</v>
      </c>
      <c r="AF205" s="135"/>
    </row>
    <row r="206" spans="1:32" s="117" customFormat="1" ht="12" customHeight="1" x14ac:dyDescent="0.2">
      <c r="A206" s="120"/>
      <c r="B206" s="120">
        <v>25283</v>
      </c>
      <c r="C206" s="120" t="s">
        <v>45</v>
      </c>
      <c r="D206" s="120" t="str">
        <f>_xll.BDP(C206,$D$3)</f>
        <v>USD</v>
      </c>
      <c r="E206" s="120" t="s">
        <v>312</v>
      </c>
      <c r="F206" s="121">
        <f>_xll.BDP(C206,$F$3)</f>
        <v>26</v>
      </c>
      <c r="G206" s="121">
        <f>_xll.BDP(C206,$G$3)</f>
        <v>26</v>
      </c>
      <c r="H206" s="122">
        <f t="shared" si="61"/>
        <v>0</v>
      </c>
      <c r="I206" s="123">
        <f t="shared" si="62"/>
        <v>0</v>
      </c>
      <c r="J206" s="124">
        <v>-246869</v>
      </c>
      <c r="K206" s="120" t="str">
        <f>CONCATENATE(D237,D206, " Curncy")</f>
        <v>EURUSD Curncy</v>
      </c>
      <c r="L206" s="120">
        <f>IF(D206 = D237,1,_xll.BDP(K206,$L$3))</f>
        <v>1</v>
      </c>
      <c r="M206" s="288">
        <f>IF(D206 = D237,1,_xll.BDP(K206,$M$3)*L206)</f>
        <v>1.1605000000000001</v>
      </c>
      <c r="N206" s="126">
        <f t="shared" si="63"/>
        <v>0</v>
      </c>
      <c r="O206" s="301">
        <f>N206 / Y237</f>
        <v>0</v>
      </c>
      <c r="P206" s="128">
        <f t="shared" si="64"/>
        <v>-5530886.6867729425</v>
      </c>
      <c r="Q206" s="312">
        <f>P206 / Y237*100</f>
        <v>-2.3242823485993642</v>
      </c>
      <c r="R206" s="129">
        <f t="shared" si="65"/>
        <v>-2.3242823485993642</v>
      </c>
      <c r="S206" s="312">
        <f t="shared" si="66"/>
        <v>0</v>
      </c>
      <c r="T206" s="120">
        <f t="shared" si="67"/>
        <v>1</v>
      </c>
      <c r="U206" s="120">
        <v>0</v>
      </c>
      <c r="V206" s="120">
        <v>1</v>
      </c>
      <c r="W206" s="127">
        <f t="shared" si="68"/>
        <v>0</v>
      </c>
      <c r="X206" s="127">
        <f t="shared" si="69"/>
        <v>0</v>
      </c>
      <c r="Y206" s="120"/>
      <c r="Z206" s="130">
        <f>_xll.BDH(C206,$Z$3,$D$1,$D$1)</f>
        <v>24.62</v>
      </c>
      <c r="AA206" s="130">
        <f t="shared" si="70"/>
        <v>1.379999999999999</v>
      </c>
      <c r="AB206" s="177">
        <f t="shared" si="71"/>
        <v>5.6051990251827739</v>
      </c>
      <c r="AC206" s="132">
        <v>-217569</v>
      </c>
      <c r="AD206" s="133">
        <f>IF(D206 = D237,1,_xll.BDP(K206,$AD$3)*L206)</f>
        <v>1.1601999999999999</v>
      </c>
      <c r="AE206" s="328">
        <f>AA206*AC206*T206/AD206 / AF237</f>
        <v>-1.0937020198930924E-3</v>
      </c>
      <c r="AF206" s="135"/>
    </row>
    <row r="207" spans="1:32" s="117" customFormat="1" ht="12" customHeight="1" x14ac:dyDescent="0.2">
      <c r="A207" s="212"/>
      <c r="B207" s="212">
        <v>675</v>
      </c>
      <c r="C207" s="212" t="s">
        <v>1012</v>
      </c>
      <c r="D207" s="212" t="str">
        <f>_xll.BDP(C207,$D$3)</f>
        <v>USD</v>
      </c>
      <c r="E207" s="212" t="s">
        <v>1085</v>
      </c>
      <c r="F207" s="214">
        <f>_xll.BDP(C207,$F$3)</f>
        <v>280.68</v>
      </c>
      <c r="G207" s="214">
        <f>_xll.BDP(C207,$G$3)</f>
        <v>280.68</v>
      </c>
      <c r="H207" s="215">
        <f>IF(OR(OR(G207="#N/A N/A",G207="#N/A Real Time"),OR(F207="#N/A N/A",F207="#N/A Real Time")),0,  G207 - F207)</f>
        <v>0</v>
      </c>
      <c r="I207" s="216">
        <f>IF(OR(F207=0,F207="#N/A N/A"),0,H207 / F207*100)</f>
        <v>0</v>
      </c>
      <c r="J207" s="217">
        <v>-6300</v>
      </c>
      <c r="K207" s="212" t="str">
        <f>CONCATENATE(D237,D207, " Curncy")</f>
        <v>EURUSD Curncy</v>
      </c>
      <c r="L207" s="212">
        <f>IF(D207 = D237,1,_xll.BDP(K207,$L$3))</f>
        <v>1</v>
      </c>
      <c r="M207" s="291">
        <f>IF(D207 = D237,1,_xll.BDP(K207,$M$3)*L207)</f>
        <v>1.1605000000000001</v>
      </c>
      <c r="N207" s="218">
        <f>H207*J207*T207/M207</f>
        <v>0</v>
      </c>
      <c r="O207" s="304">
        <f>N207 / Y237</f>
        <v>0</v>
      </c>
      <c r="P207" s="220">
        <f>IF(J207=0,0,G207*J207*T207/M207)</f>
        <v>-1523725.9801809564</v>
      </c>
      <c r="Q207" s="314">
        <f>P207 / Y237*100</f>
        <v>-0.64032579230134801</v>
      </c>
      <c r="R207" s="221">
        <f>IF(Q207&lt;0,Q207,0)</f>
        <v>-0.64032579230134801</v>
      </c>
      <c r="S207" s="314">
        <f>IF(Q207&gt;0,Q207,0)</f>
        <v>0</v>
      </c>
      <c r="T207" s="212">
        <f>IF(EXACT(D207,UPPER(D207)),1,0.01)/V207</f>
        <v>1</v>
      </c>
      <c r="U207" s="212">
        <v>0</v>
      </c>
      <c r="V207" s="212">
        <v>1</v>
      </c>
      <c r="W207" s="219">
        <f>IF(AND(Q207&lt;0,O207&gt;0),O207,0)</f>
        <v>0</v>
      </c>
      <c r="X207" s="219">
        <f>IF(AND(Q207&gt;0,O207&gt;0),O207,0)</f>
        <v>0</v>
      </c>
      <c r="Y207" s="212"/>
      <c r="Z207" s="223">
        <f>_xll.BDH(C207,$Z$3,$D$1,$D$1)</f>
        <v>256.12</v>
      </c>
      <c r="AA207" s="223">
        <f>IF(OR(OR(F207="#N/A N/A",F207="#N/A Real Time"),OR(Z207="#N/A N/A",Z207="#N/A Real Time")),0,  F207 - Z207)</f>
        <v>24.560000000000002</v>
      </c>
      <c r="AB207" s="224">
        <f>IF(OR(Z207=0,Z207="#N/A N/A"),0,AA207 / Z207*100)</f>
        <v>9.5892550367015463</v>
      </c>
      <c r="AC207" s="225">
        <v>-6300</v>
      </c>
      <c r="AD207" s="226">
        <f>IF(D207 = D237,1,_xll.BDP(K207,$AD$3)*L207)</f>
        <v>1.1601999999999999</v>
      </c>
      <c r="AE207" s="330">
        <f>AA207*AC207*T207/AD207 / AF237</f>
        <v>-5.6362704503345128E-4</v>
      </c>
      <c r="AF207" s="244"/>
    </row>
    <row r="208" spans="1:32" s="117" customFormat="1" ht="12" customHeight="1" x14ac:dyDescent="0.2">
      <c r="A208" s="212"/>
      <c r="B208" s="212">
        <v>20170</v>
      </c>
      <c r="C208" s="212" t="s">
        <v>1558</v>
      </c>
      <c r="D208" s="212" t="str">
        <f>_xll.BDP(C208,$D$3)</f>
        <v>USD</v>
      </c>
      <c r="E208" s="212" t="s">
        <v>1559</v>
      </c>
      <c r="F208" s="214">
        <f>_xll.BDP(C208,$F$3)</f>
        <v>79.87</v>
      </c>
      <c r="G208" s="214">
        <f>_xll.BDP(C208,$G$3)</f>
        <v>79.87</v>
      </c>
      <c r="H208" s="215">
        <f>IF(OR(OR(G208="#N/A N/A",G208="#N/A Real Time"),OR(F208="#N/A N/A",F208="#N/A Real Time")),0,  G208 - F208)</f>
        <v>0</v>
      </c>
      <c r="I208" s="216">
        <f>IF(OR(F208=0,F208="#N/A N/A"),0,H208 / F208*100)</f>
        <v>0</v>
      </c>
      <c r="J208" s="217">
        <v>31500</v>
      </c>
      <c r="K208" s="212" t="str">
        <f>CONCATENATE(D237,D208, " Curncy")</f>
        <v>EURUSD Curncy</v>
      </c>
      <c r="L208" s="212">
        <f>IF(D208 = D237,1,_xll.BDP(K208,$L$3))</f>
        <v>1</v>
      </c>
      <c r="M208" s="291">
        <f>IF(D208 = D237,1,_xll.BDP(K208,$M$3)*L208)</f>
        <v>1.1605000000000001</v>
      </c>
      <c r="N208" s="218">
        <f>H208*J208*T208/M208</f>
        <v>0</v>
      </c>
      <c r="O208" s="304">
        <f>N208 / Y237</f>
        <v>0</v>
      </c>
      <c r="P208" s="220">
        <f>IF(J208=0,0,G208*J208*T208/M208)</f>
        <v>2167949.1598448944</v>
      </c>
      <c r="Q208" s="314">
        <f>P208 / Y237*100</f>
        <v>0.91105210615485011</v>
      </c>
      <c r="R208" s="221">
        <f>IF(Q208&lt;0,Q208,0)</f>
        <v>0</v>
      </c>
      <c r="S208" s="314">
        <f>IF(Q208&gt;0,Q208,0)</f>
        <v>0.91105210615485011</v>
      </c>
      <c r="T208" s="212">
        <f>IF(EXACT(D208,UPPER(D208)),1,0.01)/V208</f>
        <v>1</v>
      </c>
      <c r="U208" s="212">
        <v>0</v>
      </c>
      <c r="V208" s="212">
        <v>1</v>
      </c>
      <c r="W208" s="219">
        <f>IF(AND(Q208&lt;0,O208&gt;0),O208,0)</f>
        <v>0</v>
      </c>
      <c r="X208" s="219">
        <f>IF(AND(Q208&gt;0,O208&gt;0),O208,0)</f>
        <v>0</v>
      </c>
      <c r="Y208" s="212"/>
      <c r="Z208" s="223">
        <f>_xll.BDH(C208,$Z$3,$D$1,$D$1)</f>
        <v>78.14</v>
      </c>
      <c r="AA208" s="223">
        <f>IF(OR(OR(F208="#N/A N/A",F208="#N/A Real Time"),OR(Z208="#N/A N/A",Z208="#N/A Real Time")),0,  F208 - Z208)</f>
        <v>1.730000000000004</v>
      </c>
      <c r="AB208" s="224">
        <f>IF(OR(Z208=0,Z208="#N/A N/A"),0,AA208 / Z208*100)</f>
        <v>2.2139749168159764</v>
      </c>
      <c r="AC208" s="225">
        <v>31500</v>
      </c>
      <c r="AD208" s="226">
        <f>IF(D208 = D237,1,_xll.BDP(K208,$AD$3)*L208)</f>
        <v>1.1601999999999999</v>
      </c>
      <c r="AE208" s="330">
        <f>AA208*AC208*T208/AD208 / AF237</f>
        <v>1.9850871089329661E-4</v>
      </c>
      <c r="AF208" s="244"/>
    </row>
    <row r="209" spans="1:32" s="117" customFormat="1" ht="12" customHeight="1" x14ac:dyDescent="0.2">
      <c r="A209" s="120"/>
      <c r="B209" s="120">
        <v>19405</v>
      </c>
      <c r="C209" s="120" t="s">
        <v>42</v>
      </c>
      <c r="D209" s="120" t="str">
        <f>_xll.BDP(C209,$D$3)</f>
        <v>USD</v>
      </c>
      <c r="E209" s="120" t="s">
        <v>343</v>
      </c>
      <c r="F209" s="121">
        <f>_xll.BDP(C209,$F$3)</f>
        <v>68.709999999999994</v>
      </c>
      <c r="G209" s="121">
        <f>_xll.BDP(C209,$G$3)</f>
        <v>68.709999999999994</v>
      </c>
      <c r="H209" s="122">
        <f t="shared" si="61"/>
        <v>0</v>
      </c>
      <c r="I209" s="123">
        <f t="shared" si="62"/>
        <v>0</v>
      </c>
      <c r="J209" s="124">
        <v>14068</v>
      </c>
      <c r="K209" s="120" t="str">
        <f>CONCATENATE(D237,D209, " Curncy")</f>
        <v>EURUSD Curncy</v>
      </c>
      <c r="L209" s="120">
        <f>IF(D209 = D237,1,_xll.BDP(K209,$L$3))</f>
        <v>1</v>
      </c>
      <c r="M209" s="288">
        <f>IF(D209 = D237,1,_xll.BDP(K209,$M$3)*L209)</f>
        <v>1.1605000000000001</v>
      </c>
      <c r="N209" s="126">
        <f t="shared" si="63"/>
        <v>0</v>
      </c>
      <c r="O209" s="301">
        <f>N209 / Y237</f>
        <v>0</v>
      </c>
      <c r="P209" s="128">
        <f t="shared" si="64"/>
        <v>832927.42783283058</v>
      </c>
      <c r="Q209" s="312">
        <f>P209 / Y237*100</f>
        <v>0.35002679096752126</v>
      </c>
      <c r="R209" s="129">
        <f t="shared" si="65"/>
        <v>0</v>
      </c>
      <c r="S209" s="312">
        <f t="shared" si="66"/>
        <v>0.35002679096752126</v>
      </c>
      <c r="T209" s="120">
        <f t="shared" si="67"/>
        <v>1</v>
      </c>
      <c r="U209" s="120">
        <v>0</v>
      </c>
      <c r="V209" s="120">
        <v>1</v>
      </c>
      <c r="W209" s="127">
        <f t="shared" si="68"/>
        <v>0</v>
      </c>
      <c r="X209" s="127">
        <f t="shared" si="69"/>
        <v>0</v>
      </c>
      <c r="Y209" s="120"/>
      <c r="Z209" s="130">
        <f>_xll.BDH(C209,$Z$3,$D$1,$D$1)</f>
        <v>64.84</v>
      </c>
      <c r="AA209" s="130">
        <f t="shared" si="70"/>
        <v>3.8699999999999903</v>
      </c>
      <c r="AB209" s="177">
        <f t="shared" si="71"/>
        <v>5.9685379395434763</v>
      </c>
      <c r="AC209" s="132">
        <v>14068</v>
      </c>
      <c r="AD209" s="133">
        <f>IF(D209 = D237,1,_xll.BDP(K209,$AD$3)*L209)</f>
        <v>1.1601999999999999</v>
      </c>
      <c r="AE209" s="328">
        <f>AA209*AC209*T209/AD209 / AF237</f>
        <v>1.9831987353991081E-4</v>
      </c>
      <c r="AF209" s="135"/>
    </row>
    <row r="210" spans="1:32" s="117" customFormat="1" ht="12" customHeight="1" x14ac:dyDescent="0.2">
      <c r="A210" s="120"/>
      <c r="B210" s="120">
        <v>26363</v>
      </c>
      <c r="C210" s="120" t="s">
        <v>41</v>
      </c>
      <c r="D210" s="120" t="str">
        <f>_xll.BDP(C210,$D$3)</f>
        <v>USD</v>
      </c>
      <c r="E210" s="120" t="s">
        <v>309</v>
      </c>
      <c r="F210" s="121">
        <f>_xll.BDP(C210,$F$3)</f>
        <v>14.04</v>
      </c>
      <c r="G210" s="121">
        <f>_xll.BDP(C210,$G$3)</f>
        <v>14.04</v>
      </c>
      <c r="H210" s="122">
        <f t="shared" si="61"/>
        <v>0</v>
      </c>
      <c r="I210" s="123">
        <f t="shared" si="62"/>
        <v>0</v>
      </c>
      <c r="J210" s="124">
        <v>728146</v>
      </c>
      <c r="K210" s="120" t="str">
        <f>CONCATENATE(D237,D210, " Curncy")</f>
        <v>EURUSD Curncy</v>
      </c>
      <c r="L210" s="120">
        <f>IF(D210 = D237,1,_xll.BDP(K210,$L$3))</f>
        <v>1</v>
      </c>
      <c r="M210" s="288">
        <f>IF(D210 = D237,1,_xll.BDP(K210,$M$3)*L210)</f>
        <v>1.1605000000000001</v>
      </c>
      <c r="N210" s="126">
        <f t="shared" si="63"/>
        <v>0</v>
      </c>
      <c r="O210" s="301">
        <f>N210 / Y237</f>
        <v>0</v>
      </c>
      <c r="P210" s="128">
        <f t="shared" si="64"/>
        <v>8809280.3446790166</v>
      </c>
      <c r="Q210" s="312">
        <f>P210 / Y237*100</f>
        <v>3.7019841426090183</v>
      </c>
      <c r="R210" s="129">
        <f t="shared" si="65"/>
        <v>0</v>
      </c>
      <c r="S210" s="312">
        <f t="shared" si="66"/>
        <v>3.7019841426090183</v>
      </c>
      <c r="T210" s="120">
        <f t="shared" si="67"/>
        <v>1</v>
      </c>
      <c r="U210" s="120">
        <v>0</v>
      </c>
      <c r="V210" s="120">
        <v>1</v>
      </c>
      <c r="W210" s="127">
        <f t="shared" si="68"/>
        <v>0</v>
      </c>
      <c r="X210" s="127">
        <f t="shared" si="69"/>
        <v>0</v>
      </c>
      <c r="Y210" s="120"/>
      <c r="Z210" s="130">
        <f>_xll.BDH(C210,$Z$3,$D$1,$D$1)</f>
        <v>12.86</v>
      </c>
      <c r="AA210" s="130">
        <f t="shared" si="70"/>
        <v>1.1799999999999997</v>
      </c>
      <c r="AB210" s="177">
        <f t="shared" si="71"/>
        <v>9.1757387247278359</v>
      </c>
      <c r="AC210" s="132">
        <v>728146</v>
      </c>
      <c r="AD210" s="133">
        <f>IF(D210 = D237,1,_xll.BDP(K210,$AD$3)*L210)</f>
        <v>1.1601999999999999</v>
      </c>
      <c r="AE210" s="328">
        <f>AA210*AC210*T210/AD210 / AF237</f>
        <v>3.1298490152580935E-3</v>
      </c>
      <c r="AF210" s="135"/>
    </row>
    <row r="211" spans="1:32" s="117" customFormat="1" ht="12" customHeight="1" x14ac:dyDescent="0.2">
      <c r="A211" s="120"/>
      <c r="B211" s="120">
        <v>26737</v>
      </c>
      <c r="C211" s="120" t="s">
        <v>39</v>
      </c>
      <c r="D211" s="120" t="str">
        <f>_xll.BDP(C211,$D$3)</f>
        <v>USD</v>
      </c>
      <c r="E211" s="120" t="s">
        <v>342</v>
      </c>
      <c r="F211" s="121">
        <f>_xll.BDP(C211,$F$3)</f>
        <v>10.9</v>
      </c>
      <c r="G211" s="121">
        <f>_xll.BDP(C211,$G$3)</f>
        <v>10.9</v>
      </c>
      <c r="H211" s="122">
        <f t="shared" si="61"/>
        <v>0</v>
      </c>
      <c r="I211" s="123">
        <f t="shared" si="62"/>
        <v>0</v>
      </c>
      <c r="J211" s="124">
        <v>-252707</v>
      </c>
      <c r="K211" s="120" t="str">
        <f>CONCATENATE(D237,D211, " Curncy")</f>
        <v>EURUSD Curncy</v>
      </c>
      <c r="L211" s="120">
        <f>IF(D211 = D237,1,_xll.BDP(K211,$L$3))</f>
        <v>1</v>
      </c>
      <c r="M211" s="288">
        <f>IF(D211 = D237,1,_xll.BDP(K211,$M$3)*L211)</f>
        <v>1.1605000000000001</v>
      </c>
      <c r="N211" s="126">
        <f t="shared" si="63"/>
        <v>0</v>
      </c>
      <c r="O211" s="301">
        <f>N211 / Y237</f>
        <v>0</v>
      </c>
      <c r="P211" s="128">
        <f t="shared" si="64"/>
        <v>-2373551.3140887548</v>
      </c>
      <c r="Q211" s="312">
        <f>P211 / Y237*100</f>
        <v>-0.99745370593555938</v>
      </c>
      <c r="R211" s="129">
        <f t="shared" si="65"/>
        <v>-0.99745370593555938</v>
      </c>
      <c r="S211" s="312">
        <f t="shared" si="66"/>
        <v>0</v>
      </c>
      <c r="T211" s="120">
        <f t="shared" si="67"/>
        <v>1</v>
      </c>
      <c r="U211" s="120">
        <v>0</v>
      </c>
      <c r="V211" s="120">
        <v>1</v>
      </c>
      <c r="W211" s="127">
        <f t="shared" si="68"/>
        <v>0</v>
      </c>
      <c r="X211" s="127">
        <f t="shared" si="69"/>
        <v>0</v>
      </c>
      <c r="Y211" s="120"/>
      <c r="Z211" s="130">
        <f>_xll.BDH(C211,$Z$3,$D$1,$D$1)</f>
        <v>12.57</v>
      </c>
      <c r="AA211" s="130">
        <f t="shared" si="70"/>
        <v>-1.67</v>
      </c>
      <c r="AB211" s="177">
        <f t="shared" si="71"/>
        <v>-13.285600636435957</v>
      </c>
      <c r="AC211" s="132">
        <v>-252707</v>
      </c>
      <c r="AD211" s="133">
        <f>IF(D211 = D237,1,_xll.BDP(K211,$AD$3)*L211)</f>
        <v>1.1601999999999999</v>
      </c>
      <c r="AE211" s="328">
        <f>AA211*AC211*T211/AD211 / AF237</f>
        <v>1.5372930203174488E-3</v>
      </c>
      <c r="AF211" s="135"/>
    </row>
    <row r="212" spans="1:32" s="117" customFormat="1" ht="12" customHeight="1" x14ac:dyDescent="0.2">
      <c r="A212" s="120"/>
      <c r="B212" s="120">
        <v>1849</v>
      </c>
      <c r="C212" s="120" t="s">
        <v>38</v>
      </c>
      <c r="D212" s="120" t="str">
        <f>_xll.BDP(C212,$D$3)</f>
        <v>USD</v>
      </c>
      <c r="E212" s="120" t="s">
        <v>341</v>
      </c>
      <c r="F212" s="121">
        <f>_xll.BDP(C212,$F$3)</f>
        <v>48.02</v>
      </c>
      <c r="G212" s="121">
        <f>_xll.BDP(C212,$G$3)</f>
        <v>48.02</v>
      </c>
      <c r="H212" s="122">
        <f t="shared" si="61"/>
        <v>0</v>
      </c>
      <c r="I212" s="123">
        <f t="shared" si="62"/>
        <v>0</v>
      </c>
      <c r="J212" s="124">
        <v>-32760</v>
      </c>
      <c r="K212" s="120" t="str">
        <f>CONCATENATE(D237,D212, " Curncy")</f>
        <v>EURUSD Curncy</v>
      </c>
      <c r="L212" s="120">
        <f>IF(D212 = D237,1,_xll.BDP(K212,$L$3))</f>
        <v>1</v>
      </c>
      <c r="M212" s="288">
        <f>IF(D212 = D237,1,_xll.BDP(K212,$M$3)*L212)</f>
        <v>1.1605000000000001</v>
      </c>
      <c r="N212" s="126">
        <f t="shared" si="63"/>
        <v>0</v>
      </c>
      <c r="O212" s="301">
        <f>N212 / Y237</f>
        <v>0</v>
      </c>
      <c r="P212" s="128">
        <f t="shared" si="64"/>
        <v>-1355566.7384747954</v>
      </c>
      <c r="Q212" s="312">
        <f>P212 / Y237*100</f>
        <v>-0.56965908379940078</v>
      </c>
      <c r="R212" s="129">
        <f t="shared" si="65"/>
        <v>-0.56965908379940078</v>
      </c>
      <c r="S212" s="312">
        <f t="shared" si="66"/>
        <v>0</v>
      </c>
      <c r="T212" s="120">
        <f t="shared" si="67"/>
        <v>1</v>
      </c>
      <c r="U212" s="120">
        <v>0</v>
      </c>
      <c r="V212" s="120">
        <v>1</v>
      </c>
      <c r="W212" s="127">
        <f t="shared" si="68"/>
        <v>0</v>
      </c>
      <c r="X212" s="127">
        <f t="shared" si="69"/>
        <v>0</v>
      </c>
      <c r="Y212" s="120"/>
      <c r="Z212" s="130">
        <f>_xll.BDH(C212,$Z$3,$D$1,$D$1)</f>
        <v>46.34</v>
      </c>
      <c r="AA212" s="130">
        <f t="shared" si="70"/>
        <v>1.6799999999999997</v>
      </c>
      <c r="AB212" s="177">
        <f t="shared" si="71"/>
        <v>3.6253776435045308</v>
      </c>
      <c r="AC212" s="132">
        <v>-32760</v>
      </c>
      <c r="AD212" s="133">
        <f>IF(D212 = D237,1,_xll.BDP(K212,$AD$3)*L212)</f>
        <v>1.1601999999999999</v>
      </c>
      <c r="AE212" s="328">
        <f>AA212*AC212*T212/AD212 / AF237</f>
        <v>-2.0048232351026996E-4</v>
      </c>
      <c r="AF212" s="135"/>
    </row>
    <row r="213" spans="1:32" s="117" customFormat="1" ht="12" customHeight="1" x14ac:dyDescent="0.2">
      <c r="A213" s="120"/>
      <c r="B213" s="120">
        <v>19383</v>
      </c>
      <c r="C213" s="120" t="s">
        <v>37</v>
      </c>
      <c r="D213" s="120" t="str">
        <f>_xll.BDP(C213,$D$3)</f>
        <v>USD</v>
      </c>
      <c r="E213" s="120" t="s">
        <v>304</v>
      </c>
      <c r="F213" s="121">
        <f>_xll.BDP(C213,$F$3)</f>
        <v>301.66000000000003</v>
      </c>
      <c r="G213" s="121">
        <f>_xll.BDP(C213,$G$3)</f>
        <v>301.66000000000003</v>
      </c>
      <c r="H213" s="122">
        <f t="shared" si="61"/>
        <v>0</v>
      </c>
      <c r="I213" s="123">
        <f t="shared" si="62"/>
        <v>0</v>
      </c>
      <c r="J213" s="124">
        <v>-41095</v>
      </c>
      <c r="K213" s="120" t="str">
        <f>CONCATENATE(D237,D213, " Curncy")</f>
        <v>EURUSD Curncy</v>
      </c>
      <c r="L213" s="120">
        <f>IF(D213 = D237,1,_xll.BDP(K213,$L$3))</f>
        <v>1</v>
      </c>
      <c r="M213" s="288">
        <f>IF(D213 = D237,1,_xll.BDP(K213,$M$3)*L213)</f>
        <v>1.1605000000000001</v>
      </c>
      <c r="N213" s="126">
        <f t="shared" si="63"/>
        <v>0</v>
      </c>
      <c r="O213" s="301">
        <f>N213 / Y237</f>
        <v>0</v>
      </c>
      <c r="P213" s="128">
        <f t="shared" si="64"/>
        <v>-10682221.197759587</v>
      </c>
      <c r="Q213" s="312">
        <f>P213 / Y237*100</f>
        <v>-4.4890628898913558</v>
      </c>
      <c r="R213" s="129">
        <f t="shared" si="65"/>
        <v>-4.4890628898913558</v>
      </c>
      <c r="S213" s="312">
        <f t="shared" si="66"/>
        <v>0</v>
      </c>
      <c r="T213" s="120">
        <f t="shared" si="67"/>
        <v>1</v>
      </c>
      <c r="U213" s="120">
        <v>0</v>
      </c>
      <c r="V213" s="120">
        <v>1</v>
      </c>
      <c r="W213" s="127">
        <f t="shared" si="68"/>
        <v>0</v>
      </c>
      <c r="X213" s="127">
        <f t="shared" si="69"/>
        <v>0</v>
      </c>
      <c r="Y213" s="120"/>
      <c r="Z213" s="130">
        <f>_xll.BDH(C213,$Z$3,$D$1,$D$1)</f>
        <v>356.41</v>
      </c>
      <c r="AA213" s="130">
        <f t="shared" si="70"/>
        <v>-54.75</v>
      </c>
      <c r="AB213" s="177">
        <f t="shared" si="71"/>
        <v>-15.361521842821467</v>
      </c>
      <c r="AC213" s="132">
        <v>-41095</v>
      </c>
      <c r="AD213" s="133">
        <f>IF(D213 = D237,1,_xll.BDP(K213,$AD$3)*L213)</f>
        <v>1.1601999999999999</v>
      </c>
      <c r="AE213" s="328">
        <f>AA213*AC213*T213/AD213 / AF237</f>
        <v>8.1958881036840146E-3</v>
      </c>
      <c r="AF213" s="135"/>
    </row>
    <row r="214" spans="1:32" s="117" customFormat="1" ht="12" customHeight="1" x14ac:dyDescent="0.2">
      <c r="A214" s="120"/>
      <c r="B214" s="120">
        <v>19902</v>
      </c>
      <c r="C214" s="120" t="s">
        <v>35</v>
      </c>
      <c r="D214" s="120" t="str">
        <f>_xll.BDP(C214,$D$3)</f>
        <v>USD</v>
      </c>
      <c r="E214" s="120" t="s">
        <v>302</v>
      </c>
      <c r="F214" s="121">
        <f>_xll.BDP(C214,$F$3)</f>
        <v>12.11</v>
      </c>
      <c r="G214" s="121">
        <f>_xll.BDP(C214,$G$3)</f>
        <v>12.11</v>
      </c>
      <c r="H214" s="122">
        <f t="shared" si="61"/>
        <v>0</v>
      </c>
      <c r="I214" s="123">
        <f t="shared" si="62"/>
        <v>0</v>
      </c>
      <c r="J214" s="124">
        <v>270684</v>
      </c>
      <c r="K214" s="120" t="str">
        <f>CONCATENATE(D237,D214, " Curncy")</f>
        <v>EURUSD Curncy</v>
      </c>
      <c r="L214" s="120">
        <f>IF(D214 = D237,1,_xll.BDP(K214,$L$3))</f>
        <v>1</v>
      </c>
      <c r="M214" s="288">
        <f>IF(D214 = D237,1,_xll.BDP(K214,$M$3)*L214)</f>
        <v>1.1605000000000001</v>
      </c>
      <c r="N214" s="126">
        <f t="shared" si="63"/>
        <v>0</v>
      </c>
      <c r="O214" s="301">
        <f>N214 / Y237</f>
        <v>0</v>
      </c>
      <c r="P214" s="128">
        <f t="shared" si="64"/>
        <v>2824630.1077121925</v>
      </c>
      <c r="Q214" s="312">
        <f>P214 / Y237*100</f>
        <v>1.1870136331627383</v>
      </c>
      <c r="R214" s="129">
        <f t="shared" si="65"/>
        <v>0</v>
      </c>
      <c r="S214" s="312">
        <f t="shared" si="66"/>
        <v>1.1870136331627383</v>
      </c>
      <c r="T214" s="120">
        <f t="shared" si="67"/>
        <v>1</v>
      </c>
      <c r="U214" s="120">
        <v>0</v>
      </c>
      <c r="V214" s="120">
        <v>1</v>
      </c>
      <c r="W214" s="127">
        <f t="shared" si="68"/>
        <v>0</v>
      </c>
      <c r="X214" s="127">
        <f t="shared" si="69"/>
        <v>0</v>
      </c>
      <c r="Y214" s="120"/>
      <c r="Z214" s="130">
        <f>_xll.BDH(C214,$Z$3,$D$1,$D$1)</f>
        <v>11.51</v>
      </c>
      <c r="AA214" s="130">
        <f t="shared" si="70"/>
        <v>0.59999999999999964</v>
      </c>
      <c r="AB214" s="177">
        <f t="shared" si="71"/>
        <v>5.2128583840138978</v>
      </c>
      <c r="AC214" s="132">
        <v>585684</v>
      </c>
      <c r="AD214" s="133">
        <f>IF(D214 = D237,1,_xll.BDP(K214,$AD$3)*L214)</f>
        <v>1.1601999999999999</v>
      </c>
      <c r="AE214" s="328">
        <f>AA214*AC214*T214/AD214 / AF237</f>
        <v>1.2800812092576845E-3</v>
      </c>
      <c r="AF214" s="135"/>
    </row>
    <row r="215" spans="1:32" s="117" customFormat="1" ht="12" customHeight="1" x14ac:dyDescent="0.2">
      <c r="A215" s="120"/>
      <c r="B215" s="120">
        <v>20820</v>
      </c>
      <c r="C215" s="120" t="s">
        <v>32</v>
      </c>
      <c r="D215" s="120" t="str">
        <f>_xll.BDP(C215,$D$3)</f>
        <v>USD</v>
      </c>
      <c r="E215" s="120" t="s">
        <v>340</v>
      </c>
      <c r="F215" s="121">
        <f>_xll.BDP(C215,$F$3)</f>
        <v>32.520000000000003</v>
      </c>
      <c r="G215" s="121">
        <f>_xll.BDP(C215,$G$3)</f>
        <v>32.520000000000003</v>
      </c>
      <c r="H215" s="122">
        <f t="shared" si="61"/>
        <v>0</v>
      </c>
      <c r="I215" s="123">
        <f t="shared" si="62"/>
        <v>0</v>
      </c>
      <c r="J215" s="124">
        <v>-167585</v>
      </c>
      <c r="K215" s="120" t="str">
        <f>CONCATENATE(D237,D215, " Curncy")</f>
        <v>EURUSD Curncy</v>
      </c>
      <c r="L215" s="120">
        <f>IF(D215 = D237,1,_xll.BDP(K215,$L$3))</f>
        <v>1</v>
      </c>
      <c r="M215" s="288">
        <f>IF(D215 = D237,1,_xll.BDP(K215,$M$3)*L215)</f>
        <v>1.1605000000000001</v>
      </c>
      <c r="N215" s="126">
        <f t="shared" si="63"/>
        <v>0</v>
      </c>
      <c r="O215" s="301">
        <f>N215 / Y237</f>
        <v>0</v>
      </c>
      <c r="P215" s="128">
        <f t="shared" si="64"/>
        <v>-4696134.597156398</v>
      </c>
      <c r="Q215" s="312">
        <f>P215 / Y237*100</f>
        <v>-1.9734887675281527</v>
      </c>
      <c r="R215" s="129">
        <f t="shared" si="65"/>
        <v>-1.9734887675281527</v>
      </c>
      <c r="S215" s="312">
        <f t="shared" si="66"/>
        <v>0</v>
      </c>
      <c r="T215" s="120">
        <f t="shared" si="67"/>
        <v>1</v>
      </c>
      <c r="U215" s="120">
        <v>0</v>
      </c>
      <c r="V215" s="120">
        <v>1</v>
      </c>
      <c r="W215" s="127">
        <f t="shared" si="68"/>
        <v>0</v>
      </c>
      <c r="X215" s="127">
        <f t="shared" si="69"/>
        <v>0</v>
      </c>
      <c r="Y215" s="120"/>
      <c r="Z215" s="130">
        <f>_xll.BDH(C215,$Z$3,$D$1,$D$1)</f>
        <v>33.07</v>
      </c>
      <c r="AA215" s="130">
        <f t="shared" si="70"/>
        <v>-0.54999999999999716</v>
      </c>
      <c r="AB215" s="177">
        <f t="shared" si="71"/>
        <v>-1.6631387964922806</v>
      </c>
      <c r="AC215" s="132">
        <v>-167585</v>
      </c>
      <c r="AD215" s="133">
        <f>IF(D215 = D237,1,_xll.BDP(K215,$AD$3)*L215)</f>
        <v>1.1601999999999999</v>
      </c>
      <c r="AE215" s="328">
        <f>AA215*AC215*T215/AD215 / AF237</f>
        <v>3.3575365213834435E-4</v>
      </c>
      <c r="AF215" s="135"/>
    </row>
    <row r="216" spans="1:32" s="117" customFormat="1" ht="12" customHeight="1" x14ac:dyDescent="0.2">
      <c r="A216" s="120"/>
      <c r="B216" s="120">
        <v>2974</v>
      </c>
      <c r="C216" s="120" t="s">
        <v>31</v>
      </c>
      <c r="D216" s="120" t="str">
        <f>_xll.BDP(C216,$D$3)</f>
        <v>USD</v>
      </c>
      <c r="E216" s="120" t="s">
        <v>301</v>
      </c>
      <c r="F216" s="121">
        <f>_xll.BDP(C216,$F$3)</f>
        <v>155.87</v>
      </c>
      <c r="G216" s="121">
        <f>_xll.BDP(C216,$G$3)</f>
        <v>155.87</v>
      </c>
      <c r="H216" s="122">
        <f t="shared" si="61"/>
        <v>0</v>
      </c>
      <c r="I216" s="123">
        <f t="shared" si="62"/>
        <v>0</v>
      </c>
      <c r="J216" s="124">
        <v>-46531</v>
      </c>
      <c r="K216" s="120" t="str">
        <f>CONCATENATE(D237,D216, " Curncy")</f>
        <v>EURUSD Curncy</v>
      </c>
      <c r="L216" s="120">
        <f>IF(D216 = D237,1,_xll.BDP(K216,$L$3))</f>
        <v>1</v>
      </c>
      <c r="M216" s="288">
        <f>IF(D216 = D237,1,_xll.BDP(K216,$M$3)*L216)</f>
        <v>1.1605000000000001</v>
      </c>
      <c r="N216" s="126">
        <f t="shared" si="63"/>
        <v>0</v>
      </c>
      <c r="O216" s="301">
        <f>N216 / Y237</f>
        <v>0</v>
      </c>
      <c r="P216" s="128">
        <f t="shared" si="64"/>
        <v>-6249708.7203791467</v>
      </c>
      <c r="Q216" s="312">
        <f>P216 / Y237*100</f>
        <v>-2.6263578491679747</v>
      </c>
      <c r="R216" s="129">
        <f t="shared" si="65"/>
        <v>-2.6263578491679747</v>
      </c>
      <c r="S216" s="312">
        <f t="shared" si="66"/>
        <v>0</v>
      </c>
      <c r="T216" s="120">
        <f t="shared" si="67"/>
        <v>1</v>
      </c>
      <c r="U216" s="120">
        <v>0</v>
      </c>
      <c r="V216" s="120">
        <v>1</v>
      </c>
      <c r="W216" s="127">
        <f t="shared" si="68"/>
        <v>0</v>
      </c>
      <c r="X216" s="127">
        <f t="shared" si="69"/>
        <v>0</v>
      </c>
      <c r="Y216" s="120"/>
      <c r="Z216" s="130">
        <f>_xll.BDH(C216,$Z$3,$D$1,$D$1)</f>
        <v>148.18</v>
      </c>
      <c r="AA216" s="130">
        <f t="shared" si="70"/>
        <v>7.6899999999999977</v>
      </c>
      <c r="AB216" s="177">
        <f t="shared" si="71"/>
        <v>5.1896342286408403</v>
      </c>
      <c r="AC216" s="132">
        <v>-37817</v>
      </c>
      <c r="AD216" s="133">
        <f>IF(D216 = D237,1,_xll.BDP(K216,$AD$3)*L216)</f>
        <v>1.1601999999999999</v>
      </c>
      <c r="AE216" s="328">
        <f>AA216*AC216*T216/AD216 / AF237</f>
        <v>-1.0593423276201519E-3</v>
      </c>
      <c r="AF216" s="135"/>
    </row>
    <row r="217" spans="1:32" s="117" customFormat="1" ht="12" customHeight="1" x14ac:dyDescent="0.2">
      <c r="A217" s="120"/>
      <c r="B217" s="120">
        <v>27557</v>
      </c>
      <c r="C217" s="120" t="s">
        <v>338</v>
      </c>
      <c r="D217" s="120" t="str">
        <f>_xll.BDP(C217,$D$3)</f>
        <v>USD</v>
      </c>
      <c r="E217" s="120" t="s">
        <v>339</v>
      </c>
      <c r="F217" s="121">
        <f>_xll.BDP(C217,$F$3)</f>
        <v>27.82</v>
      </c>
      <c r="G217" s="121">
        <f>_xll.BDP(C217,$G$3)</f>
        <v>27.82</v>
      </c>
      <c r="H217" s="122">
        <f t="shared" si="61"/>
        <v>0</v>
      </c>
      <c r="I217" s="123">
        <f t="shared" si="62"/>
        <v>0</v>
      </c>
      <c r="J217" s="124">
        <v>-84694</v>
      </c>
      <c r="K217" s="120" t="str">
        <f>CONCATENATE(D237,D217, " Curncy")</f>
        <v>EURUSD Curncy</v>
      </c>
      <c r="L217" s="120">
        <f>IF(D217 = D237,1,_xll.BDP(K217,$L$3))</f>
        <v>1</v>
      </c>
      <c r="M217" s="288">
        <f>IF(D217 = D237,1,_xll.BDP(K217,$M$3)*L217)</f>
        <v>1.1605000000000001</v>
      </c>
      <c r="N217" s="126">
        <f t="shared" si="63"/>
        <v>0</v>
      </c>
      <c r="O217" s="301">
        <f>N217 / Y237</f>
        <v>0</v>
      </c>
      <c r="P217" s="128">
        <f t="shared" si="64"/>
        <v>-2030320.6204222317</v>
      </c>
      <c r="Q217" s="312">
        <f>P217 / Y237*100</f>
        <v>-0.85321552353083541</v>
      </c>
      <c r="R217" s="129">
        <f t="shared" si="65"/>
        <v>-0.85321552353083541</v>
      </c>
      <c r="S217" s="312">
        <f t="shared" si="66"/>
        <v>0</v>
      </c>
      <c r="T217" s="120">
        <f t="shared" si="67"/>
        <v>1</v>
      </c>
      <c r="U217" s="120">
        <v>0</v>
      </c>
      <c r="V217" s="120">
        <v>1</v>
      </c>
      <c r="W217" s="127">
        <f t="shared" si="68"/>
        <v>0</v>
      </c>
      <c r="X217" s="127">
        <f t="shared" si="69"/>
        <v>0</v>
      </c>
      <c r="Y217" s="120"/>
      <c r="Z217" s="130">
        <f>_xll.BDH(C217,$Z$3,$D$1,$D$1)</f>
        <v>27.07</v>
      </c>
      <c r="AA217" s="130">
        <f t="shared" si="70"/>
        <v>0.75</v>
      </c>
      <c r="AB217" s="177">
        <f t="shared" si="71"/>
        <v>2.7705947543405984</v>
      </c>
      <c r="AC217" s="132">
        <v>-84694</v>
      </c>
      <c r="AD217" s="133">
        <f>IF(D217 = D237,1,_xll.BDP(K217,$AD$3)*L217)</f>
        <v>1.1601999999999999</v>
      </c>
      <c r="AE217" s="328">
        <f>AA217*AC217*T217/AD217 / AF237</f>
        <v>-2.3138586237815616E-4</v>
      </c>
      <c r="AF217" s="135"/>
    </row>
    <row r="218" spans="1:32" s="117" customFormat="1" ht="12" customHeight="1" x14ac:dyDescent="0.2">
      <c r="A218" s="120"/>
      <c r="B218" s="120">
        <v>25072</v>
      </c>
      <c r="C218" s="120" t="s">
        <v>30</v>
      </c>
      <c r="D218" s="120" t="str">
        <f>_xll.BDP(C218,$D$3)</f>
        <v>USD</v>
      </c>
      <c r="E218" s="120" t="s">
        <v>300</v>
      </c>
      <c r="F218" s="121">
        <f>_xll.BDP(C218,$F$3)</f>
        <v>62.82</v>
      </c>
      <c r="G218" s="121">
        <f>_xll.BDP(C218,$G$3)</f>
        <v>62.82</v>
      </c>
      <c r="H218" s="122">
        <f t="shared" si="61"/>
        <v>0</v>
      </c>
      <c r="I218" s="123">
        <f t="shared" si="62"/>
        <v>0</v>
      </c>
      <c r="J218" s="124">
        <v>81254</v>
      </c>
      <c r="K218" s="120" t="str">
        <f>CONCATENATE(D237,D218, " Curncy")</f>
        <v>EURUSD Curncy</v>
      </c>
      <c r="L218" s="120">
        <f>IF(D218 = D237,1,_xll.BDP(K218,$L$3))</f>
        <v>1</v>
      </c>
      <c r="M218" s="288">
        <f>IF(D218 = D237,1,_xll.BDP(K218,$M$3)*L218)</f>
        <v>1.1605000000000001</v>
      </c>
      <c r="N218" s="126">
        <f t="shared" si="63"/>
        <v>0</v>
      </c>
      <c r="O218" s="301">
        <f>N218 / Y237</f>
        <v>0</v>
      </c>
      <c r="P218" s="128">
        <f t="shared" si="64"/>
        <v>4398428.5049547609</v>
      </c>
      <c r="Q218" s="312">
        <f>P218 / Y237*100</f>
        <v>1.8483816998260503</v>
      </c>
      <c r="R218" s="129">
        <f t="shared" si="65"/>
        <v>0</v>
      </c>
      <c r="S218" s="312">
        <f t="shared" si="66"/>
        <v>1.8483816998260503</v>
      </c>
      <c r="T218" s="120">
        <f t="shared" si="67"/>
        <v>1</v>
      </c>
      <c r="U218" s="120">
        <v>0</v>
      </c>
      <c r="V218" s="120">
        <v>1</v>
      </c>
      <c r="W218" s="127">
        <f t="shared" si="68"/>
        <v>0</v>
      </c>
      <c r="X218" s="127">
        <f t="shared" si="69"/>
        <v>0</v>
      </c>
      <c r="Y218" s="120"/>
      <c r="Z218" s="130">
        <f>_xll.BDH(C218,$Z$3,$D$1,$D$1)</f>
        <v>62.52</v>
      </c>
      <c r="AA218" s="130">
        <f t="shared" si="70"/>
        <v>0.29999999999999716</v>
      </c>
      <c r="AB218" s="177">
        <f t="shared" si="71"/>
        <v>0.47984644913627184</v>
      </c>
      <c r="AC218" s="132">
        <v>81254</v>
      </c>
      <c r="AD218" s="133">
        <f>IF(D218 = D237,1,_xll.BDP(K218,$AD$3)*L218)</f>
        <v>1.1601999999999999</v>
      </c>
      <c r="AE218" s="328">
        <f>AA218*AC218*T218/AD218 / AF237</f>
        <v>8.8795082823692464E-5</v>
      </c>
      <c r="AF218" s="135"/>
    </row>
    <row r="219" spans="1:32" s="117" customFormat="1" ht="12" customHeight="1" x14ac:dyDescent="0.2">
      <c r="A219" s="120"/>
      <c r="B219" s="120">
        <v>22516</v>
      </c>
      <c r="C219" s="120" t="s">
        <v>29</v>
      </c>
      <c r="D219" s="120" t="str">
        <f>_xll.BDP(C219,$D$3)</f>
        <v>USD</v>
      </c>
      <c r="E219" s="120" t="s">
        <v>298</v>
      </c>
      <c r="F219" s="121">
        <f>_xll.BDP(C219,$F$3)</f>
        <v>2.42</v>
      </c>
      <c r="G219" s="121">
        <f>_xll.BDP(C219,$G$3)</f>
        <v>2.42</v>
      </c>
      <c r="H219" s="122">
        <f t="shared" si="61"/>
        <v>0</v>
      </c>
      <c r="I219" s="123">
        <f t="shared" si="62"/>
        <v>0</v>
      </c>
      <c r="J219" s="124">
        <v>-2667967</v>
      </c>
      <c r="K219" s="120" t="str">
        <f>CONCATENATE(D237,D219, " Curncy")</f>
        <v>EURUSD Curncy</v>
      </c>
      <c r="L219" s="120">
        <f>IF(D219 = D237,1,_xll.BDP(K219,$L$3))</f>
        <v>1</v>
      </c>
      <c r="M219" s="288">
        <f>IF(D219 = D237,1,_xll.BDP(K219,$M$3)*L219)</f>
        <v>1.1605000000000001</v>
      </c>
      <c r="N219" s="126">
        <f t="shared" si="63"/>
        <v>0</v>
      </c>
      <c r="O219" s="301">
        <f>N219 / Y237</f>
        <v>0</v>
      </c>
      <c r="P219" s="128">
        <f t="shared" si="64"/>
        <v>-5563533.0805687197</v>
      </c>
      <c r="Q219" s="312">
        <f>P219 / Y237*100</f>
        <v>-2.338001565994726</v>
      </c>
      <c r="R219" s="129">
        <f t="shared" si="65"/>
        <v>-2.338001565994726</v>
      </c>
      <c r="S219" s="312">
        <f t="shared" si="66"/>
        <v>0</v>
      </c>
      <c r="T219" s="120">
        <f t="shared" si="67"/>
        <v>1</v>
      </c>
      <c r="U219" s="120">
        <v>0</v>
      </c>
      <c r="V219" s="120">
        <v>1</v>
      </c>
      <c r="W219" s="127">
        <f t="shared" si="68"/>
        <v>0</v>
      </c>
      <c r="X219" s="127">
        <f t="shared" si="69"/>
        <v>0</v>
      </c>
      <c r="Y219" s="120"/>
      <c r="Z219" s="130">
        <f>_xll.BDH(C219,$Z$3,$D$1,$D$1)</f>
        <v>2.81</v>
      </c>
      <c r="AA219" s="130">
        <f t="shared" si="70"/>
        <v>-0.39000000000000012</v>
      </c>
      <c r="AB219" s="177">
        <f t="shared" si="71"/>
        <v>-13.879003558718866</v>
      </c>
      <c r="AC219" s="132">
        <v>-1785967</v>
      </c>
      <c r="AD219" s="133">
        <f>IF(D219 = D237,1,_xll.BDP(K219,$AD$3)*L219)</f>
        <v>1.1601999999999999</v>
      </c>
      <c r="AE219" s="328">
        <f>AA219*AC219*T219/AD219 / AF237</f>
        <v>2.5372364928618655E-3</v>
      </c>
      <c r="AF219" s="135"/>
    </row>
    <row r="220" spans="1:32" s="117" customFormat="1" ht="12" customHeight="1" x14ac:dyDescent="0.2">
      <c r="A220" s="229" t="s">
        <v>1466</v>
      </c>
      <c r="B220" s="229"/>
      <c r="C220" s="229"/>
      <c r="D220" s="229"/>
      <c r="E220" s="229" t="s">
        <v>27</v>
      </c>
      <c r="F220" s="230"/>
      <c r="G220" s="230"/>
      <c r="H220" s="231"/>
      <c r="I220" s="232"/>
      <c r="J220" s="233"/>
      <c r="K220" s="229"/>
      <c r="L220" s="229"/>
      <c r="M220" s="292"/>
      <c r="N220" s="234">
        <f xml:space="preserve"> SUM(N182:N219)</f>
        <v>0</v>
      </c>
      <c r="O220" s="305">
        <f xml:space="preserve"> SUM(O182:O219)</f>
        <v>0</v>
      </c>
      <c r="P220" s="236">
        <f xml:space="preserve"> SUM(P182:P219)</f>
        <v>-81134935.053881943</v>
      </c>
      <c r="Q220" s="315">
        <f xml:space="preserve"> SUM(Q182:Q219)</f>
        <v>-34.095888793289127</v>
      </c>
      <c r="R220" s="237">
        <f xml:space="preserve"> SUM(R182:R219)</f>
        <v>-48.188025364314711</v>
      </c>
      <c r="S220" s="315">
        <f xml:space="preserve"> SUM(S182:S219)</f>
        <v>14.092136571025584</v>
      </c>
      <c r="T220" s="229"/>
      <c r="U220" s="229"/>
      <c r="V220" s="229"/>
      <c r="W220" s="238">
        <f xml:space="preserve"> SUM(W182:W219)</f>
        <v>0</v>
      </c>
      <c r="X220" s="238">
        <f xml:space="preserve"> SUM(X182:X219)</f>
        <v>0</v>
      </c>
      <c r="Y220" s="229"/>
      <c r="Z220" s="239"/>
      <c r="AA220" s="239"/>
      <c r="AB220" s="240"/>
      <c r="AC220" s="241"/>
      <c r="AD220" s="242"/>
      <c r="AE220" s="331">
        <f xml:space="preserve"> SUM(AE182:AE219)</f>
        <v>-2.9722656645098078E-3</v>
      </c>
      <c r="AF220" s="247"/>
    </row>
    <row r="221" spans="1:32" s="117" customFormat="1" ht="12" customHeight="1" x14ac:dyDescent="0.2">
      <c r="A221" s="120"/>
      <c r="B221" s="120"/>
      <c r="C221" s="120"/>
      <c r="D221" s="120"/>
      <c r="E221" s="120"/>
      <c r="F221" s="121"/>
      <c r="G221" s="121"/>
      <c r="H221" s="122"/>
      <c r="I221" s="123"/>
      <c r="J221" s="124"/>
      <c r="K221" s="120"/>
      <c r="L221" s="120"/>
      <c r="M221" s="288"/>
      <c r="N221" s="126"/>
      <c r="O221" s="301"/>
      <c r="P221" s="128"/>
      <c r="Q221" s="312"/>
      <c r="R221" s="129"/>
      <c r="S221" s="312"/>
      <c r="T221" s="120"/>
      <c r="U221" s="120"/>
      <c r="V221" s="120"/>
      <c r="W221" s="127"/>
      <c r="X221" s="127"/>
      <c r="Y221" s="120"/>
      <c r="Z221" s="130"/>
      <c r="AA221" s="130"/>
      <c r="AB221" s="131"/>
      <c r="AC221" s="132"/>
      <c r="AD221" s="133"/>
      <c r="AE221" s="328"/>
      <c r="AF221" s="135"/>
    </row>
    <row r="222" spans="1:32" s="117" customFormat="1" ht="12" customHeight="1" x14ac:dyDescent="0.2">
      <c r="A222" s="258" t="s">
        <v>1447</v>
      </c>
      <c r="B222" s="258"/>
      <c r="C222" s="258"/>
      <c r="D222" s="258"/>
      <c r="E222" s="258" t="s">
        <v>252</v>
      </c>
      <c r="F222" s="259"/>
      <c r="G222" s="259"/>
      <c r="H222" s="260"/>
      <c r="I222" s="261"/>
      <c r="J222" s="262"/>
      <c r="K222" s="258"/>
      <c r="L222" s="258"/>
      <c r="M222" s="295"/>
      <c r="N222" s="264">
        <f>N59+N97+N181+N44+N31+N220+N12+N92+N18+N124+N112+N117+N77+N26+N62+N105+N21+N71+N109+N68</f>
        <v>71627.415898915118</v>
      </c>
      <c r="O222" s="307">
        <f>O59+O97+O181+O44+O31+O220+O12+O92+O18+O124+O112+O117+O77+O26+O62+O105+O21+O71+O109+O68</f>
        <v>3.0100478978854295E-4</v>
      </c>
      <c r="P222" s="266">
        <f>P59+P97+P181+P44+P31+P220+P12+P92+P18+P124+P112+P117+P77+P26+P62+P105+P21+P71+P109+P68</f>
        <v>-142663870.37551963</v>
      </c>
      <c r="Q222" s="321">
        <f>Q59+Q97+Q181+Q44+Q31+Q220+Q12+Q92+Q18+Q124+Q112+Q117+Q77+Q26+Q62+Q105+Q21+Q71+Q109+Q68</f>
        <v>-59.952614196505749</v>
      </c>
      <c r="R222" s="267">
        <f>R59+R97+R181+R44+R31+R220+R12+R92+R18+R124+R112+R117+R77+R26+R62+R105+R21+R71+R109+R68</f>
        <v>-153.84861878865919</v>
      </c>
      <c r="S222" s="321">
        <f>S59+S97+S181+S44+S31+S220+S12+S92+S18+S124+S112+S117+S77+S26+S62+S105+S21+S71+S109+S68</f>
        <v>93.896004592153446</v>
      </c>
      <c r="T222" s="258"/>
      <c r="U222" s="258"/>
      <c r="V222" s="258"/>
      <c r="W222" s="268">
        <f>W59+W97+W181+W44+W31+W220+W12+W92+W18+W124+W112+W117+W77+W26+W62+W105+W21+W71+W109+W68</f>
        <v>5.0470829050401709E-3</v>
      </c>
      <c r="X222" s="268">
        <f>X59+X97+X181+X44+X31+X220+X12+X92+X18+X124+X112+X117+X77+X26+X62+X105+X21+X71+X109+X68</f>
        <v>3.2560722637308241E-3</v>
      </c>
      <c r="Y222" s="258"/>
      <c r="Z222" s="259"/>
      <c r="AA222" s="259"/>
      <c r="AB222" s="261"/>
      <c r="AC222" s="262"/>
      <c r="AD222" s="263"/>
      <c r="AE222" s="307">
        <f>AE59+AE97+AE181+AE44+AE31+AE220+AE12+AE92+AE18+AE124+AE112+AE117+AE77+AE26+AE62+AE105+AE21+AE71+AE109+AE68</f>
        <v>1.420716482885688E-2</v>
      </c>
      <c r="AF222" s="258"/>
    </row>
    <row r="223" spans="1:32" s="117" customFormat="1" ht="12" customHeight="1" x14ac:dyDescent="0.2">
      <c r="A223" s="120"/>
      <c r="B223" s="120"/>
      <c r="C223" s="120"/>
      <c r="D223" s="120"/>
      <c r="E223" s="120"/>
      <c r="F223" s="121"/>
      <c r="G223" s="121"/>
      <c r="H223" s="122"/>
      <c r="I223" s="123"/>
      <c r="J223" s="124"/>
      <c r="K223" s="120"/>
      <c r="L223" s="120"/>
      <c r="M223" s="288"/>
      <c r="N223" s="126"/>
      <c r="O223" s="301"/>
      <c r="P223" s="128"/>
      <c r="Q223" s="312"/>
      <c r="R223" s="129"/>
      <c r="S223" s="312"/>
      <c r="T223" s="120"/>
      <c r="U223" s="120"/>
      <c r="V223" s="120"/>
      <c r="W223" s="127"/>
      <c r="X223" s="127"/>
      <c r="Y223" s="120"/>
      <c r="Z223" s="130"/>
      <c r="AA223" s="130"/>
      <c r="AB223" s="131"/>
      <c r="AC223" s="132"/>
      <c r="AD223" s="133"/>
      <c r="AE223" s="328"/>
      <c r="AF223" s="135"/>
    </row>
    <row r="224" spans="1:32" s="117" customFormat="1" ht="12" customHeight="1" x14ac:dyDescent="0.2">
      <c r="A224" s="120"/>
      <c r="B224" s="120">
        <v>27308</v>
      </c>
      <c r="C224" s="120"/>
      <c r="D224" s="120" t="s">
        <v>1404</v>
      </c>
      <c r="E224" s="120" t="s">
        <v>1413</v>
      </c>
      <c r="F224" s="121">
        <v>0</v>
      </c>
      <c r="G224" s="121">
        <v>0</v>
      </c>
      <c r="H224" s="122">
        <f t="shared" ref="H224:H225" si="72">IF(OR(OR(G224="#N/A N/A",G224="#N/A Real Time"),OR(F224="#N/A N/A",F224="#N/A Real Time")),0,  G224 - F224)</f>
        <v>0</v>
      </c>
      <c r="I224" s="123">
        <f t="shared" ref="I224:I225" si="73">IF(OR(F224=0,F224="#N/A N/A"),0,H224 / F224*100)</f>
        <v>0</v>
      </c>
      <c r="J224" s="124">
        <v>-17427000</v>
      </c>
      <c r="K224" s="120" t="str">
        <f>CONCATENATE(D237,D224, " Curncy")</f>
        <v>EURGBp Curncy</v>
      </c>
      <c r="L224" s="120">
        <f>IF(D224 = D237,1,_xll.BDP(K224,$L$3))</f>
        <v>1</v>
      </c>
      <c r="M224" s="288">
        <f>IF(D224 = D237,1,_xll.BDP(K224,$M$3)*L224)</f>
        <v>0.90110000000000001</v>
      </c>
      <c r="N224" s="126">
        <f t="shared" ref="N224:N225" si="74">H224*J224*T224/M224</f>
        <v>0</v>
      </c>
      <c r="O224" s="301">
        <f>N224 / Y237</f>
        <v>0</v>
      </c>
      <c r="P224" s="128">
        <f t="shared" ref="P224:P225" si="75">IF(J224=0,0,G224*J224*T224/M224)</f>
        <v>0</v>
      </c>
      <c r="Q224" s="312">
        <f>P224 / Y237*100</f>
        <v>0</v>
      </c>
      <c r="R224" s="129">
        <f t="shared" ref="R224:R225" si="76">IF(Q224&lt;0,Q224,0)</f>
        <v>0</v>
      </c>
      <c r="S224" s="312">
        <f t="shared" ref="S224:S225" si="77">IF(Q224&gt;0,Q224,0)</f>
        <v>0</v>
      </c>
      <c r="T224" s="120">
        <f t="shared" ref="T224:T225" si="78">IF(EXACT(D224,UPPER(D224)),1,0.01)/V224</f>
        <v>1E-4</v>
      </c>
      <c r="U224" s="120">
        <v>1</v>
      </c>
      <c r="V224" s="120">
        <v>100</v>
      </c>
      <c r="W224" s="127">
        <f t="shared" ref="W224:W225" si="79">IF(AND(Q224&lt;0,O224&gt;0),O224,0)</f>
        <v>0</v>
      </c>
      <c r="X224" s="127">
        <f t="shared" ref="X224:X225" si="80">IF(AND(Q224&gt;0,O224&gt;0),O224,0)</f>
        <v>0</v>
      </c>
      <c r="Y224" s="120"/>
      <c r="Z224" s="130">
        <v>0</v>
      </c>
      <c r="AA224" s="130">
        <f t="shared" ref="AA224:AA225" si="81">IF(OR(OR(F224="#N/A N/A",F224="#N/A Real Time"),OR(Z224="#N/A N/A",Z224="#N/A Real Time")),0,  F224 - Z224)</f>
        <v>0</v>
      </c>
      <c r="AB224" s="177">
        <f t="shared" ref="AB224:AB225" si="82">IF(OR(Z224=0,Z224="#N/A N/A"),0,AA224 / Z224*100)</f>
        <v>0</v>
      </c>
      <c r="AC224" s="132">
        <v>-17427000</v>
      </c>
      <c r="AD224" s="133">
        <f>IF(D224 = D237,1,_xll.BDP(K224,$AD$3)*L224)</f>
        <v>0.89554</v>
      </c>
      <c r="AE224" s="328">
        <f>AA224*AC224*T224/AD224 / AF237</f>
        <v>0</v>
      </c>
      <c r="AF224" s="135"/>
    </row>
    <row r="225" spans="1:32" s="117" customFormat="1" ht="12" customHeight="1" x14ac:dyDescent="0.2">
      <c r="A225" s="120"/>
      <c r="B225" s="120">
        <v>26941</v>
      </c>
      <c r="C225" s="120"/>
      <c r="D225" s="120" t="s">
        <v>1404</v>
      </c>
      <c r="E225" s="120" t="s">
        <v>1414</v>
      </c>
      <c r="F225" s="121">
        <v>0</v>
      </c>
      <c r="G225" s="121">
        <v>0</v>
      </c>
      <c r="H225" s="122">
        <f t="shared" si="72"/>
        <v>0</v>
      </c>
      <c r="I225" s="123">
        <f t="shared" si="73"/>
        <v>0</v>
      </c>
      <c r="J225" s="124">
        <v>-39600000</v>
      </c>
      <c r="K225" s="120" t="str">
        <f>CONCATENATE(D237,D225, " Curncy")</f>
        <v>EURGBp Curncy</v>
      </c>
      <c r="L225" s="120">
        <f>IF(D225 = D237,1,_xll.BDP(K225,$L$3))</f>
        <v>1</v>
      </c>
      <c r="M225" s="288">
        <f>IF(D225 = D237,1,_xll.BDP(K225,$M$3)*L225)</f>
        <v>0.90110000000000001</v>
      </c>
      <c r="N225" s="126">
        <f t="shared" si="74"/>
        <v>0</v>
      </c>
      <c r="O225" s="301">
        <f>N225 / Y237</f>
        <v>0</v>
      </c>
      <c r="P225" s="128">
        <f t="shared" si="75"/>
        <v>0</v>
      </c>
      <c r="Q225" s="312">
        <f>P225 / Y237*100</f>
        <v>0</v>
      </c>
      <c r="R225" s="129">
        <f t="shared" si="76"/>
        <v>0</v>
      </c>
      <c r="S225" s="312">
        <f t="shared" si="77"/>
        <v>0</v>
      </c>
      <c r="T225" s="120">
        <f t="shared" si="78"/>
        <v>1E-4</v>
      </c>
      <c r="U225" s="120">
        <v>1</v>
      </c>
      <c r="V225" s="120">
        <v>100</v>
      </c>
      <c r="W225" s="127">
        <f t="shared" si="79"/>
        <v>0</v>
      </c>
      <c r="X225" s="127">
        <f t="shared" si="80"/>
        <v>0</v>
      </c>
      <c r="Y225" s="120"/>
      <c r="Z225" s="130">
        <v>0</v>
      </c>
      <c r="AA225" s="130">
        <f t="shared" si="81"/>
        <v>0</v>
      </c>
      <c r="AB225" s="177">
        <f t="shared" si="82"/>
        <v>0</v>
      </c>
      <c r="AC225" s="132">
        <v>-39600000</v>
      </c>
      <c r="AD225" s="133">
        <f>IF(D225 = D237,1,_xll.BDP(K225,$AD$3)*L225)</f>
        <v>0.89554</v>
      </c>
      <c r="AE225" s="328">
        <f>AA225*AC225*T225/AD225 / AF237</f>
        <v>0</v>
      </c>
      <c r="AF225" s="135"/>
    </row>
    <row r="226" spans="1:32" s="117" customFormat="1" ht="12" customHeight="1" x14ac:dyDescent="0.2">
      <c r="A226" s="212"/>
      <c r="B226" s="212">
        <v>28263</v>
      </c>
      <c r="C226" s="212" t="s">
        <v>1560</v>
      </c>
      <c r="D226" s="212" t="str">
        <f>_xll.BDP(C226,$D$3)</f>
        <v>JPY</v>
      </c>
      <c r="E226" s="212" t="s">
        <v>1561</v>
      </c>
      <c r="F226" s="214">
        <f>_xll.BDP(C226,$F$3)</f>
        <v>150.25</v>
      </c>
      <c r="G226" s="214">
        <f>_xll.BDP(C226,$G$3)</f>
        <v>150.28</v>
      </c>
      <c r="H226" s="215">
        <f>IF(OR(OR(G226="#N/A N/A",G226="#N/A Real Time"),OR(F226="#N/A N/A",F226="#N/A Real Time")),0,  G226 - F226)</f>
        <v>3.0000000000001137E-2</v>
      </c>
      <c r="I226" s="216">
        <f>IF(OR(F226=0,F226="#N/A N/A"),0,H226 / F226*100)</f>
        <v>1.996672212978445E-2</v>
      </c>
      <c r="J226" s="217">
        <v>-60</v>
      </c>
      <c r="K226" s="212" t="str">
        <f>CONCATENATE(D237,D226, " Curncy")</f>
        <v>EURJPY Curncy</v>
      </c>
      <c r="L226" s="212">
        <f>IF(D226 = D237,1,_xll.BDP(K226,$L$3))</f>
        <v>1</v>
      </c>
      <c r="M226" s="291">
        <f>IF(D226 = D237,1,_xll.BDP(K226,$M$3)*L226)</f>
        <v>128.88</v>
      </c>
      <c r="N226" s="218">
        <f>H226*J226*T226/M226</f>
        <v>-13966.480446927904</v>
      </c>
      <c r="O226" s="304">
        <f>N226 / Y237</f>
        <v>-5.8692296214430371E-5</v>
      </c>
      <c r="P226" s="220">
        <f>IF(J226=0,0,G226*J226*T226/M226)</f>
        <v>-69962756.052141532</v>
      </c>
      <c r="Q226" s="314">
        <f>P226 / Y237*100</f>
        <v>-29.400927583680875</v>
      </c>
      <c r="R226" s="221">
        <f>IF(Q226&lt;0,Q226,0)</f>
        <v>-29.400927583680875</v>
      </c>
      <c r="S226" s="314">
        <f>IF(Q226&gt;0,Q226,0)</f>
        <v>0</v>
      </c>
      <c r="T226" s="212">
        <f>IF(EXACT(D226,UPPER(D226)),1,0.01)/V226</f>
        <v>1000000</v>
      </c>
      <c r="U226" s="212">
        <v>4</v>
      </c>
      <c r="V226" s="212">
        <v>9.9999999999999995E-7</v>
      </c>
      <c r="W226" s="219">
        <f>IF(AND(Q226&lt;0,O226&gt;0),O226,0)</f>
        <v>0</v>
      </c>
      <c r="X226" s="219">
        <f>IF(AND(Q226&gt;0,O226&gt;0),O226,0)</f>
        <v>0</v>
      </c>
      <c r="Y226" s="212"/>
      <c r="Z226" s="223">
        <f>_xll.BDH(C226,$Z$3,$D$1,$D$1)</f>
        <v>150.38</v>
      </c>
      <c r="AA226" s="223">
        <f>IF(OR(OR(F226="#N/A N/A",F226="#N/A Real Time"),OR(Z226="#N/A N/A",Z226="#N/A Real Time")),0,  F226 - Z226)</f>
        <v>-0.12999999999999545</v>
      </c>
      <c r="AB226" s="224">
        <f>IF(OR(Z226=0,Z226="#N/A N/A"),0,AA226 / Z226*100)</f>
        <v>-8.6447665913017321E-2</v>
      </c>
      <c r="AC226" s="225">
        <v>-60</v>
      </c>
      <c r="AD226" s="226">
        <f>IF(D226 = D237,1,_xll.BDP(K226,$AD$3)*L226)</f>
        <v>128.84</v>
      </c>
      <c r="AE226" s="330">
        <f>AA226*AC226*T226/AD226 / AF237</f>
        <v>2.558583882897514E-4</v>
      </c>
      <c r="AF226" s="244"/>
    </row>
    <row r="227" spans="1:32" s="117" customFormat="1" ht="12" customHeight="1" x14ac:dyDescent="0.2">
      <c r="A227" s="212"/>
      <c r="B227" s="212">
        <v>28188</v>
      </c>
      <c r="C227" s="212" t="s">
        <v>1562</v>
      </c>
      <c r="D227" s="212" t="str">
        <f>_xll.BDP(C227,$D$3)</f>
        <v>GBP</v>
      </c>
      <c r="E227" s="212" t="s">
        <v>1563</v>
      </c>
      <c r="F227" s="214">
        <f>_xll.BDP(C227,$F$3)</f>
        <v>123.21000000000001</v>
      </c>
      <c r="G227" s="214">
        <f>_xll.BDP(C227,$G$3)</f>
        <v>123.37</v>
      </c>
      <c r="H227" s="215">
        <f>IF(OR(OR(G227="#N/A N/A",G227="#N/A Real Time"),OR(F227="#N/A N/A",F227="#N/A Real Time")),0,  G227 - F227)</f>
        <v>0.15999999999999659</v>
      </c>
      <c r="I227" s="216">
        <f>IF(OR(F227=0,F227="#N/A N/A"),0,H227 / F227*100)</f>
        <v>0.12985958931904601</v>
      </c>
      <c r="J227" s="217">
        <v>-503</v>
      </c>
      <c r="K227" s="212" t="str">
        <f>CONCATENATE(D237,D227, " Curncy")</f>
        <v>EURGBP Curncy</v>
      </c>
      <c r="L227" s="212">
        <f>IF(D227 = D237,1,_xll.BDP(K227,$L$3))</f>
        <v>1</v>
      </c>
      <c r="M227" s="291">
        <f>IF(D227 = D237,1,_xll.BDP(K227,$M$3)*L227)</f>
        <v>0.90110000000000001</v>
      </c>
      <c r="N227" s="218">
        <f>H227*J227*T227/M227</f>
        <v>-89313.06181333735</v>
      </c>
      <c r="O227" s="304">
        <f>N227 / Y237</f>
        <v>-3.7532638947124035E-4</v>
      </c>
      <c r="P227" s="220">
        <f>IF(J227=0,0,G227*J227*T227/M227)</f>
        <v>-68865952.724447891</v>
      </c>
      <c r="Q227" s="314">
        <f>P227 / Y237*100</f>
        <v>-28.940010418167439</v>
      </c>
      <c r="R227" s="221">
        <f>IF(Q227&lt;0,Q227,0)</f>
        <v>-28.940010418167439</v>
      </c>
      <c r="S227" s="314">
        <f>IF(Q227&gt;0,Q227,0)</f>
        <v>0</v>
      </c>
      <c r="T227" s="212">
        <f>IF(EXACT(D227,UPPER(D227)),1,0.01)/V227</f>
        <v>1000</v>
      </c>
      <c r="U227" s="212">
        <v>4</v>
      </c>
      <c r="V227" s="212">
        <v>1E-3</v>
      </c>
      <c r="W227" s="219">
        <f>IF(AND(Q227&lt;0,O227&gt;0),O227,0)</f>
        <v>0</v>
      </c>
      <c r="X227" s="219">
        <f>IF(AND(Q227&gt;0,O227&gt;0),O227,0)</f>
        <v>0</v>
      </c>
      <c r="Y227" s="212"/>
      <c r="Z227" s="223">
        <f>_xll.BDH(C227,$Z$3,$D$1,$D$1)</f>
        <v>123.39</v>
      </c>
      <c r="AA227" s="223">
        <f>IF(OR(OR(F227="#N/A N/A",F227="#N/A Real Time"),OR(Z227="#N/A N/A",Z227="#N/A Real Time")),0,  F227 - Z227)</f>
        <v>-0.17999999999999261</v>
      </c>
      <c r="AB227" s="224">
        <f>IF(OR(Z227=0,Z227="#N/A N/A"),0,AA227 / Z227*100)</f>
        <v>-0.14587892049598233</v>
      </c>
      <c r="AC227" s="225">
        <v>-374</v>
      </c>
      <c r="AD227" s="226">
        <f>IF(D227 = D237,1,_xll.BDP(K227,$AD$3)*L227)</f>
        <v>0.89554</v>
      </c>
      <c r="AE227" s="330">
        <f>AA227*AC227*T227/AD227 / AF237</f>
        <v>3.1769830069366001E-4</v>
      </c>
      <c r="AF227" s="244"/>
    </row>
    <row r="228" spans="1:32" s="117" customFormat="1" ht="12" customHeight="1" x14ac:dyDescent="0.2">
      <c r="A228" s="212"/>
      <c r="B228" s="212">
        <v>28225</v>
      </c>
      <c r="C228" s="212" t="s">
        <v>1564</v>
      </c>
      <c r="D228" s="212" t="str">
        <f>_xll.BDP(C228,$D$3)</f>
        <v>USD</v>
      </c>
      <c r="E228" s="212" t="s">
        <v>1565</v>
      </c>
      <c r="F228" s="214">
        <f>_xll.BDP(C228,$F$3)</f>
        <v>144.96875</v>
      </c>
      <c r="G228" s="214">
        <f>_xll.BDP(C228,$G$3)</f>
        <v>144.78125</v>
      </c>
      <c r="H228" s="215">
        <f>IF(OR(OR(G228="#N/A N/A",G228="#N/A Real Time"),OR(F228="#N/A N/A",F228="#N/A Real Time")),0,  G228 - F228)</f>
        <v>-0.1875</v>
      </c>
      <c r="I228" s="216">
        <f>IF(OR(F228=0,F228="#N/A N/A"),0,H228 / F228*100)</f>
        <v>-0.12933821944384566</v>
      </c>
      <c r="J228" s="217">
        <v>-92</v>
      </c>
      <c r="K228" s="212" t="str">
        <f>CONCATENATE(D237,D228, " Curncy")</f>
        <v>EURUSD Curncy</v>
      </c>
      <c r="L228" s="212">
        <f>IF(D228 = D237,1,_xll.BDP(K228,$L$3))</f>
        <v>1</v>
      </c>
      <c r="M228" s="291">
        <f>IF(D228 = D237,1,_xll.BDP(K228,$M$3)*L228)</f>
        <v>1.1605000000000001</v>
      </c>
      <c r="N228" s="218">
        <f>H228*J228*T228/M228</f>
        <v>14864.282636794484</v>
      </c>
      <c r="O228" s="304">
        <f>N228 / Y237</f>
        <v>6.2465191774614559E-5</v>
      </c>
      <c r="P228" s="220">
        <f>IF(J228=0,0,G228*J228*T228/M228)</f>
        <v>-11477703.576044807</v>
      </c>
      <c r="Q228" s="314">
        <f>P228 / Y237*100</f>
        <v>-4.8233538915298206</v>
      </c>
      <c r="R228" s="221">
        <f>IF(Q228&lt;0,Q228,0)</f>
        <v>-4.8233538915298206</v>
      </c>
      <c r="S228" s="314">
        <f>IF(Q228&gt;0,Q228,0)</f>
        <v>0</v>
      </c>
      <c r="T228" s="212">
        <f>IF(EXACT(D228,UPPER(D228)),1,0.01)/V228</f>
        <v>1000</v>
      </c>
      <c r="U228" s="212">
        <v>4</v>
      </c>
      <c r="V228" s="212">
        <v>1E-3</v>
      </c>
      <c r="W228" s="219">
        <f>IF(AND(Q228&lt;0,O228&gt;0),O228,0)</f>
        <v>6.2465191774614559E-5</v>
      </c>
      <c r="X228" s="219">
        <f>IF(AND(Q228&gt;0,O228&gt;0),O228,0)</f>
        <v>0</v>
      </c>
      <c r="Y228" s="212"/>
      <c r="Z228" s="223">
        <f>_xll.BDH(C228,$Z$3,$D$1,$D$1)</f>
        <v>144.3125</v>
      </c>
      <c r="AA228" s="223">
        <f>IF(OR(OR(F228="#N/A N/A",F228="#N/A Real Time"),OR(Z228="#N/A N/A",Z228="#N/A Real Time")),0,  F228 - Z228)</f>
        <v>0.65625</v>
      </c>
      <c r="AB228" s="224">
        <f>IF(OR(Z228=0,Z228="#N/A N/A"),0,AA228 / Z228*100)</f>
        <v>0.45474231268947596</v>
      </c>
      <c r="AC228" s="225">
        <v>-92</v>
      </c>
      <c r="AD228" s="226">
        <f>IF(D228 = D237,1,_xll.BDP(K228,$AD$3)*L228)</f>
        <v>1.1601999999999999</v>
      </c>
      <c r="AE228" s="330">
        <f>AA228*AC228*T228/AD228 / AF237</f>
        <v>-2.199277625503763E-4</v>
      </c>
      <c r="AF228" s="244"/>
    </row>
    <row r="229" spans="1:32" s="117" customFormat="1" ht="12" customHeight="1" x14ac:dyDescent="0.2">
      <c r="A229" s="258" t="s">
        <v>1467</v>
      </c>
      <c r="B229" s="258"/>
      <c r="C229" s="258"/>
      <c r="D229" s="258"/>
      <c r="E229" s="258" t="s">
        <v>1385</v>
      </c>
      <c r="F229" s="259"/>
      <c r="G229" s="259"/>
      <c r="H229" s="260"/>
      <c r="I229" s="261"/>
      <c r="J229" s="262"/>
      <c r="K229" s="258"/>
      <c r="L229" s="258"/>
      <c r="M229" s="295"/>
      <c r="N229" s="264">
        <f xml:space="preserve"> SUM(N223:N228)</f>
        <v>-88415.259623470774</v>
      </c>
      <c r="O229" s="307">
        <f xml:space="preserve"> SUM(O223:O228)</f>
        <v>-3.7155349391105615E-4</v>
      </c>
      <c r="P229" s="266">
        <f xml:space="preserve"> SUM(P223:P228)</f>
        <v>-150306412.35263422</v>
      </c>
      <c r="Q229" s="321">
        <f xml:space="preserve"> SUM(Q223:Q228)</f>
        <v>-63.164291893378135</v>
      </c>
      <c r="R229" s="267">
        <f xml:space="preserve"> SUM(R223:R228)</f>
        <v>-63.164291893378135</v>
      </c>
      <c r="S229" s="321">
        <f xml:space="preserve"> SUM(S223:S228)</f>
        <v>0</v>
      </c>
      <c r="T229" s="258"/>
      <c r="U229" s="258"/>
      <c r="V229" s="258"/>
      <c r="W229" s="268">
        <f xml:space="preserve"> SUM(W223:W228)</f>
        <v>6.2465191774614559E-5</v>
      </c>
      <c r="X229" s="268">
        <f xml:space="preserve"> SUM(X223:X228)</f>
        <v>0</v>
      </c>
      <c r="Y229" s="258"/>
      <c r="Z229" s="259"/>
      <c r="AA229" s="259"/>
      <c r="AB229" s="261"/>
      <c r="AC229" s="262"/>
      <c r="AD229" s="263"/>
      <c r="AE229" s="307">
        <f xml:space="preserve"> SUM(AE223:AE228)</f>
        <v>3.5362892643303503E-4</v>
      </c>
      <c r="AF229" s="258"/>
    </row>
    <row r="230" spans="1:32" s="117" customFormat="1" ht="12" customHeight="1" x14ac:dyDescent="0.2">
      <c r="A230" s="120"/>
      <c r="B230" s="120"/>
      <c r="C230" s="120"/>
      <c r="D230" s="120"/>
      <c r="E230" s="120"/>
      <c r="F230" s="121"/>
      <c r="G230" s="121"/>
      <c r="H230" s="122"/>
      <c r="I230" s="123"/>
      <c r="J230" s="124"/>
      <c r="K230" s="120"/>
      <c r="L230" s="120"/>
      <c r="M230" s="288"/>
      <c r="N230" s="126"/>
      <c r="O230" s="301"/>
      <c r="P230" s="128"/>
      <c r="Q230" s="312"/>
      <c r="R230" s="129"/>
      <c r="S230" s="312"/>
      <c r="T230" s="120"/>
      <c r="U230" s="120"/>
      <c r="V230" s="120"/>
      <c r="W230" s="127"/>
      <c r="X230" s="127"/>
      <c r="Y230" s="120"/>
      <c r="Z230" s="130"/>
      <c r="AA230" s="130"/>
      <c r="AB230" s="131"/>
      <c r="AC230" s="132"/>
      <c r="AD230" s="133"/>
      <c r="AE230" s="328"/>
      <c r="AF230" s="135"/>
    </row>
    <row r="231" spans="1:32" s="117" customFormat="1" ht="12" customHeight="1" x14ac:dyDescent="0.2">
      <c r="A231" s="120"/>
      <c r="B231" s="120"/>
      <c r="C231" s="120" t="s">
        <v>293</v>
      </c>
      <c r="D231" s="120" t="s">
        <v>33</v>
      </c>
      <c r="E231" s="120" t="s">
        <v>1445</v>
      </c>
      <c r="F231" s="125">
        <v>0.72567161999999996</v>
      </c>
      <c r="G231" s="125">
        <f>_xll.BDP(C231,$G$3)</f>
        <v>0.72070000000000001</v>
      </c>
      <c r="H231" s="125">
        <f>IF(OR(OR(G231="#N/A N/A",G231="#N/A Real Time"),OR(F231="#N/A N/A",F231="#N/A Real Time")),0,  G231 - F231)</f>
        <v>-4.9716199999999544E-3</v>
      </c>
      <c r="I231" s="123">
        <f>IF(OR(F231=0,F231="#N/A N/A"),0,H231 / F231*100)</f>
        <v>-0.68510602633184892</v>
      </c>
      <c r="J231" s="124">
        <v>37500000</v>
      </c>
      <c r="K231" s="120" t="str">
        <f>CONCATENATE(D237,D231, " Curncy")</f>
        <v>EURUSD Curncy</v>
      </c>
      <c r="L231" s="120">
        <f>IF(D231 = D237,1,_xll.BDP(K231,$L$3))</f>
        <v>1</v>
      </c>
      <c r="M231" s="288">
        <f>IF(D231 = D237,1,_xll.BDP(K231,$M$3)*L231)</f>
        <v>1.1605000000000001</v>
      </c>
      <c r="N231" s="126">
        <f>H231*J231/M231/G231*-1</f>
        <v>222909.98739974879</v>
      </c>
      <c r="O231" s="301">
        <f>N231 / Y237</f>
        <v>9.3674988908882791E-4</v>
      </c>
      <c r="P231" s="128">
        <f>ABS(IF(J231=0,0,J231/M231))</f>
        <v>32313657.906074964</v>
      </c>
      <c r="Q231" s="312">
        <f>P231 / Y237*100</f>
        <v>13.579389516220555</v>
      </c>
      <c r="R231" s="129"/>
      <c r="S231" s="312"/>
      <c r="T231" s="120">
        <f>IF(EXACT(D231,UPPER(D231)),1,0.01)/V231</f>
        <v>1</v>
      </c>
      <c r="U231" s="120">
        <v>2</v>
      </c>
      <c r="V231" s="120">
        <v>1</v>
      </c>
      <c r="W231" s="127">
        <f>IF(AND(Q231&lt;0,O231&gt;0),O231,0)</f>
        <v>0</v>
      </c>
      <c r="X231" s="127">
        <f>IF(AND(Q231&gt;0,O231&gt;0),O231,0)</f>
        <v>9.3674988908882791E-4</v>
      </c>
      <c r="Y231" s="120"/>
      <c r="Z231" s="130">
        <v>0.72856049000000001</v>
      </c>
      <c r="AA231" s="130">
        <f>IF(OR(OR(F231="#N/A N/A",F231="#N/A Real Time"),OR(Z231="#N/A N/A",Z231="#N/A Real Time")),0,  F231 - Z231)</f>
        <v>-2.8888700000000433E-3</v>
      </c>
      <c r="AB231" s="177">
        <f>IF(OR(Z231=0,Z231="#N/A N/A"),0,AA231 / Z231*100)</f>
        <v>-0.3965175218326818</v>
      </c>
      <c r="AC231" s="132">
        <v>37500000</v>
      </c>
      <c r="AD231" s="133">
        <f>IF(D231 = D237,1,_xll.BDP(K231,$AD$3)*L231)</f>
        <v>1.1601999999999999</v>
      </c>
      <c r="AE231" s="328">
        <f>AA231*AC231/AD231/Z231*-1 / AF237</f>
        <v>5.4164727570609741E-4</v>
      </c>
      <c r="AF231" s="135"/>
    </row>
    <row r="232" spans="1:32" s="117" customFormat="1" ht="12" customHeight="1" x14ac:dyDescent="0.2">
      <c r="A232" s="120"/>
      <c r="B232" s="120"/>
      <c r="C232" s="120" t="s">
        <v>233</v>
      </c>
      <c r="D232" s="120" t="s">
        <v>80</v>
      </c>
      <c r="E232" s="120" t="s">
        <v>1446</v>
      </c>
      <c r="F232" s="125">
        <v>1.2753168100000001</v>
      </c>
      <c r="G232" s="125">
        <f>_xll.BDP(C232,$G$3)</f>
        <v>1.2879</v>
      </c>
      <c r="H232" s="125">
        <f>IF(OR(OR(G232="#N/A N/A",G232="#N/A Real Time"),OR(F232="#N/A N/A",F232="#N/A Real Time")),0,  G232 - F232)</f>
        <v>1.2583189999999966E-2</v>
      </c>
      <c r="I232" s="123">
        <f>IF(OR(F232=0,F232="#N/A N/A"),0,H232 / F232*100)</f>
        <v>0.98667169610976624</v>
      </c>
      <c r="J232" s="124">
        <v>-145000000</v>
      </c>
      <c r="K232" s="120" t="str">
        <f>CONCATENATE(D237,D232, " Curncy")</f>
        <v>EURGBP Curncy</v>
      </c>
      <c r="L232" s="120">
        <f>IF(D232 = D237,1,_xll.BDP(K232,$L$3))</f>
        <v>1</v>
      </c>
      <c r="M232" s="288">
        <f>IF(D232 = D237,1,_xll.BDP(K232,$M$3)*L232)</f>
        <v>0.90110000000000001</v>
      </c>
      <c r="N232" s="126">
        <f>H232*J232/M232/G232</f>
        <v>-1572184.910284136</v>
      </c>
      <c r="O232" s="301">
        <f>N232 / Y237</f>
        <v>-6.6069002000107456E-3</v>
      </c>
      <c r="P232" s="128">
        <f>ABS(IF(J232=0,0,J232/M232))</f>
        <v>160914437.90922207</v>
      </c>
      <c r="Q232" s="312">
        <f>P232 / Y237*100</f>
        <v>67.622175041415261</v>
      </c>
      <c r="R232" s="129"/>
      <c r="S232" s="312"/>
      <c r="T232" s="120">
        <f>IF(EXACT(D232,UPPER(D232)),1,0.01)/V232</f>
        <v>1</v>
      </c>
      <c r="U232" s="120">
        <v>2</v>
      </c>
      <c r="V232" s="120">
        <v>1</v>
      </c>
      <c r="W232" s="127">
        <f>IF(AND(Q232&lt;0,O232&gt;0),O232,0)</f>
        <v>0</v>
      </c>
      <c r="X232" s="127">
        <f>IF(AND(Q232&gt;0,O232&gt;0),O232,0)</f>
        <v>0</v>
      </c>
      <c r="Y232" s="120"/>
      <c r="Z232" s="130">
        <v>1.27775291</v>
      </c>
      <c r="AA232" s="130">
        <f>IF(OR(OR(F232="#N/A N/A",F232="#N/A Real Time"),OR(Z232="#N/A N/A",Z232="#N/A Real Time")),0,  F232 - Z232)</f>
        <v>-2.4360999999999411E-3</v>
      </c>
      <c r="AB232" s="177">
        <f>IF(OR(Z232=0,Z232="#N/A N/A"),0,AA232 / Z232*100)</f>
        <v>-0.19065501482598393</v>
      </c>
      <c r="AC232" s="132">
        <v>-145000000</v>
      </c>
      <c r="AD232" s="133">
        <f>IF(D232 = D237,1,_xll.BDP(K232,$AD$3)*L232)</f>
        <v>0.89554</v>
      </c>
      <c r="AE232" s="328">
        <f>AA232*AC232/AD232/Z232 / AF237</f>
        <v>1.3046289755194013E-3</v>
      </c>
      <c r="AF232" s="135"/>
    </row>
    <row r="233" spans="1:32" s="117" customFormat="1" ht="12" customHeight="1" x14ac:dyDescent="0.2">
      <c r="A233" s="120"/>
      <c r="B233" s="120"/>
      <c r="C233" s="120" t="s">
        <v>243</v>
      </c>
      <c r="D233" s="120" t="s">
        <v>33</v>
      </c>
      <c r="E233" s="120" t="s">
        <v>244</v>
      </c>
      <c r="F233" s="125">
        <v>7.8501582799999996</v>
      </c>
      <c r="G233" s="125">
        <f>_xll.BDP(C233,$G$3)</f>
        <v>7.8494999999999999</v>
      </c>
      <c r="H233" s="125">
        <f>IF(OR(OR(G233="#N/A N/A",G233="#N/A Real Time"),OR(F233="#N/A N/A",F233="#N/A Real Time")),0,  G233 - F233)</f>
        <v>-6.5827999999967801E-4</v>
      </c>
      <c r="I233" s="123">
        <f>IF(OR(F233=0,F233="#N/A N/A"),0,H233 / F233*100)</f>
        <v>-8.3855634054766856E-3</v>
      </c>
      <c r="J233" s="124">
        <v>0</v>
      </c>
      <c r="K233" s="120" t="str">
        <f>CONCATENATE(D237,D233, " Curncy")</f>
        <v>EURUSD Curncy</v>
      </c>
      <c r="L233" s="120">
        <f>IF(D233 = D237,1,_xll.BDP(K233,$L$3))</f>
        <v>1</v>
      </c>
      <c r="M233" s="288">
        <f>IF(D233 = D237,1,_xll.BDP(K233,$M$3)*L233)</f>
        <v>1.1605000000000001</v>
      </c>
      <c r="N233" s="126">
        <f>H233*J233/M233/G233</f>
        <v>0</v>
      </c>
      <c r="O233" s="301">
        <f>N233 / Y237</f>
        <v>0</v>
      </c>
      <c r="P233" s="128">
        <f>ABS(IF(J233=0,0,J233/M233))</f>
        <v>0</v>
      </c>
      <c r="Q233" s="312">
        <f>P233 / Y237*100</f>
        <v>0</v>
      </c>
      <c r="R233" s="129"/>
      <c r="S233" s="312"/>
      <c r="T233" s="120">
        <f>IF(EXACT(D233,UPPER(D233)),1,0.01)/V233</f>
        <v>1</v>
      </c>
      <c r="U233" s="120">
        <v>2</v>
      </c>
      <c r="V233" s="120">
        <v>1</v>
      </c>
      <c r="W233" s="127">
        <f>IF(AND(Q233&lt;0,O233&gt;0),O233,0)</f>
        <v>0</v>
      </c>
      <c r="X233" s="127">
        <f>IF(AND(Q233&gt;0,O233&gt;0),O233,0)</f>
        <v>0</v>
      </c>
      <c r="Y233" s="120"/>
      <c r="Z233" s="130">
        <v>7.8500613100000001</v>
      </c>
      <c r="AA233" s="130">
        <f>IF(OR(OR(F233="#N/A N/A",F233="#N/A Real Time"),OR(Z233="#N/A N/A",Z233="#N/A Real Time")),0,  F233 - Z233)</f>
        <v>9.6969999999529932E-5</v>
      </c>
      <c r="AB233" s="177">
        <f>IF(OR(Z233=0,Z233="#N/A N/A"),0,AA233 / Z233*100)</f>
        <v>1.2352769764486073E-3</v>
      </c>
      <c r="AC233" s="132">
        <v>0</v>
      </c>
      <c r="AD233" s="133">
        <f>IF(D233 = D237,1,_xll.BDP(K233,$AD$3)*L233)</f>
        <v>1.1601999999999999</v>
      </c>
      <c r="AE233" s="328">
        <f>AA233*AC233/AD233/Z233 / AF237</f>
        <v>0</v>
      </c>
      <c r="AF233" s="135"/>
    </row>
    <row r="234" spans="1:32" s="117" customFormat="1" ht="12" customHeight="1" x14ac:dyDescent="0.2">
      <c r="A234" s="212"/>
      <c r="B234" s="212"/>
      <c r="C234" s="212" t="s">
        <v>1566</v>
      </c>
      <c r="D234" s="212" t="s">
        <v>33</v>
      </c>
      <c r="E234" s="212" t="s">
        <v>240</v>
      </c>
      <c r="F234" s="256">
        <v>14.209110089999999</v>
      </c>
      <c r="G234" s="256">
        <f>_xll.BDP(C234,$G$3)</f>
        <v>14.842599999999999</v>
      </c>
      <c r="H234" s="256">
        <f>IF(OR(OR(G234="#N/A N/A",G234="#N/A Real Time"),OR(F234="#N/A N/A",F234="#N/A Real Time")),0,  G234 - F234)</f>
        <v>0.63348990999999977</v>
      </c>
      <c r="I234" s="216">
        <f>IF(OR(F234=0,F234="#N/A N/A"),0,H234 / F234*100)</f>
        <v>4.4583362785388898</v>
      </c>
      <c r="J234" s="217">
        <v>27000000</v>
      </c>
      <c r="K234" s="212" t="str">
        <f>CONCATENATE(D237,D234, " Curncy")</f>
        <v>EURUSD Curncy</v>
      </c>
      <c r="L234" s="212">
        <f>IF(D234 = D237,1,_xll.BDP(K234,$L$3))</f>
        <v>1</v>
      </c>
      <c r="M234" s="291">
        <f>IF(D234 = D237,1,_xll.BDP(K234,$M$3)*L234)</f>
        <v>1.1605000000000001</v>
      </c>
      <c r="N234" s="218">
        <f>H234*J234/M234/G234</f>
        <v>992997.91760587448</v>
      </c>
      <c r="O234" s="304">
        <f>N234 / Y237</f>
        <v>4.1729430791030957E-3</v>
      </c>
      <c r="P234" s="220">
        <f>ABS(IF(J234=0,0,J234/M234))</f>
        <v>23265833.692373976</v>
      </c>
      <c r="Q234" s="314">
        <f>P234 / Y237*100</f>
        <v>9.7771604516788013</v>
      </c>
      <c r="R234" s="221"/>
      <c r="S234" s="314"/>
      <c r="T234" s="212">
        <f>IF(EXACT(D234,UPPER(D234)),1,0.01)/V234</f>
        <v>1</v>
      </c>
      <c r="U234" s="212">
        <v>2</v>
      </c>
      <c r="V234" s="212">
        <v>1</v>
      </c>
      <c r="W234" s="219">
        <f>IF(AND(Q234&lt;0,O234&gt;0),O234,0)</f>
        <v>0</v>
      </c>
      <c r="X234" s="219">
        <f>IF(AND(Q234&gt;0,O234&gt;0),O234,0)</f>
        <v>4.1729430791030957E-3</v>
      </c>
      <c r="Y234" s="212"/>
      <c r="Z234" s="223">
        <v>14.30889823</v>
      </c>
      <c r="AA234" s="223">
        <f>IF(OR(OR(F234="#N/A N/A",F234="#N/A Real Time"),OR(Z234="#N/A N/A",Z234="#N/A Real Time")),0,  F234 - Z234)</f>
        <v>-9.9788140000001135E-2</v>
      </c>
      <c r="AB234" s="224">
        <f>IF(OR(Z234=0,Z234="#N/A N/A"),0,AA234 / Z234*100)</f>
        <v>-0.69738521020986488</v>
      </c>
      <c r="AC234" s="225">
        <v>0</v>
      </c>
      <c r="AD234" s="226">
        <f>IF(D234 = D237,1,_xll.BDP(K234,$AD$3)*L234)</f>
        <v>1.1601999999999999</v>
      </c>
      <c r="AE234" s="330">
        <f>AA234*AC234/AD234/Z234 / AF237</f>
        <v>0</v>
      </c>
      <c r="AF234" s="244"/>
    </row>
    <row r="235" spans="1:32" s="117" customFormat="1" ht="12" customHeight="1" x14ac:dyDescent="0.2">
      <c r="A235" s="258" t="s">
        <v>1468</v>
      </c>
      <c r="B235" s="258"/>
      <c r="C235" s="258"/>
      <c r="D235" s="258"/>
      <c r="E235" s="258" t="s">
        <v>1386</v>
      </c>
      <c r="F235" s="259"/>
      <c r="G235" s="259"/>
      <c r="H235" s="260"/>
      <c r="I235" s="261"/>
      <c r="J235" s="262"/>
      <c r="K235" s="258"/>
      <c r="L235" s="258"/>
      <c r="M235" s="295"/>
      <c r="N235" s="264">
        <f xml:space="preserve"> SUM(N230:N234)</f>
        <v>-356277.00527851272</v>
      </c>
      <c r="O235" s="307">
        <f xml:space="preserve"> SUM(O230:O234)</f>
        <v>-1.4972072318188215E-3</v>
      </c>
      <c r="P235" s="266">
        <f xml:space="preserve"> SUM(P230:P234)</f>
        <v>216493929.507671</v>
      </c>
      <c r="Q235" s="321">
        <f xml:space="preserve"> SUM(Q230:Q234)</f>
        <v>90.978725009314616</v>
      </c>
      <c r="R235" s="267">
        <f xml:space="preserve"> SUM(R230:R234)</f>
        <v>0</v>
      </c>
      <c r="S235" s="321">
        <f xml:space="preserve"> SUM(S230:S234)</f>
        <v>0</v>
      </c>
      <c r="T235" s="258"/>
      <c r="U235" s="258"/>
      <c r="V235" s="258"/>
      <c r="W235" s="268">
        <f xml:space="preserve"> SUM(W230:W234)</f>
        <v>0</v>
      </c>
      <c r="X235" s="268">
        <f xml:space="preserve"> SUM(X230:X234)</f>
        <v>5.1096929681919232E-3</v>
      </c>
      <c r="Y235" s="258"/>
      <c r="Z235" s="259"/>
      <c r="AA235" s="259"/>
      <c r="AB235" s="261"/>
      <c r="AC235" s="262"/>
      <c r="AD235" s="263"/>
      <c r="AE235" s="307">
        <f xml:space="preserve"> SUM(AE230:AE234)</f>
        <v>1.8462762512254987E-3</v>
      </c>
      <c r="AF235" s="258"/>
    </row>
    <row r="236" spans="1:32" s="117" customFormat="1" ht="12" customHeight="1" x14ac:dyDescent="0.2">
      <c r="A236" s="120"/>
      <c r="B236" s="120"/>
      <c r="C236" s="120"/>
      <c r="D236" s="120"/>
      <c r="E236" s="120"/>
      <c r="F236" s="121"/>
      <c r="G236" s="121"/>
      <c r="H236" s="122"/>
      <c r="I236" s="123"/>
      <c r="J236" s="124"/>
      <c r="K236" s="120"/>
      <c r="L236" s="120"/>
      <c r="M236" s="288"/>
      <c r="N236" s="126"/>
      <c r="O236" s="301"/>
      <c r="P236" s="128"/>
      <c r="Q236" s="312"/>
      <c r="R236" s="129"/>
      <c r="S236" s="312"/>
      <c r="T236" s="120"/>
      <c r="U236" s="120"/>
      <c r="V236" s="120"/>
      <c r="W236" s="127"/>
      <c r="X236" s="127"/>
      <c r="Y236" s="120"/>
      <c r="Z236" s="130"/>
      <c r="AA236" s="130"/>
      <c r="AB236" s="131"/>
      <c r="AC236" s="132"/>
      <c r="AD236" s="133"/>
      <c r="AE236" s="328"/>
      <c r="AF236" s="135"/>
    </row>
    <row r="237" spans="1:32" s="117" customFormat="1" ht="12" customHeight="1" thickBot="1" x14ac:dyDescent="0.25">
      <c r="A237" s="161" t="s">
        <v>1411</v>
      </c>
      <c r="B237" s="161"/>
      <c r="C237" s="161"/>
      <c r="D237" s="161" t="s">
        <v>7</v>
      </c>
      <c r="E237" s="161" t="s">
        <v>1412</v>
      </c>
      <c r="F237" s="162"/>
      <c r="G237" s="162"/>
      <c r="H237" s="163"/>
      <c r="I237" s="164"/>
      <c r="J237" s="165"/>
      <c r="K237" s="161"/>
      <c r="L237" s="161"/>
      <c r="M237" s="297"/>
      <c r="N237" s="167">
        <f>N222+N229+N235</f>
        <v>-373064.8490030684</v>
      </c>
      <c r="O237" s="309">
        <f>O222+O229+O235</f>
        <v>-1.5677559359413347E-3</v>
      </c>
      <c r="P237" s="168">
        <f>P222+P229+P235</f>
        <v>-76476353.220482826</v>
      </c>
      <c r="Q237" s="323">
        <f>Q222+Q229+Q235</f>
        <v>-32.138181080569268</v>
      </c>
      <c r="R237" s="169">
        <f>R222+R229+R235</f>
        <v>-217.01291068203733</v>
      </c>
      <c r="S237" s="323">
        <f>S222+S229+S235</f>
        <v>93.896004592153446</v>
      </c>
      <c r="T237" s="161"/>
      <c r="U237" s="161"/>
      <c r="V237" s="161"/>
      <c r="W237" s="170">
        <f>W222+W229+W235</f>
        <v>5.1095480968147856E-3</v>
      </c>
      <c r="X237" s="170">
        <f>X222+X229+X235</f>
        <v>8.3657652319227473E-3</v>
      </c>
      <c r="Y237" s="161">
        <v>237961050.2186152</v>
      </c>
      <c r="Z237" s="162"/>
      <c r="AA237" s="162"/>
      <c r="AB237" s="164"/>
      <c r="AC237" s="165"/>
      <c r="AD237" s="166"/>
      <c r="AE237" s="309">
        <f>AE222+AE229+AE235</f>
        <v>1.6407070006515413E-2</v>
      </c>
      <c r="AF237" s="161">
        <v>236616064.49559495</v>
      </c>
    </row>
    <row r="238" spans="1:32" s="117" customFormat="1" ht="12" customHeight="1" thickTop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</row>
    <row r="239" spans="1:32" s="117" customFormat="1" ht="12" customHeigh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</row>
    <row r="240" spans="1:32" s="117" customFormat="1" ht="12" customHeigh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</row>
    <row r="241" spans="1:32" s="117" customFormat="1" ht="12" customHeigh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67" sqref="AA67"/>
      <pageMargins left="0.7" right="0.7" top="0.75" bottom="0.75" header="0.3" footer="0.3"/>
    </customSheetView>
  </customSheetViews>
  <mergeCells count="4">
    <mergeCell ref="N2:O2"/>
    <mergeCell ref="P2:Q2"/>
    <mergeCell ref="R2:S2"/>
    <mergeCell ref="AB2:A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M82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70" sqref="AA70"/>
    </sheetView>
  </sheetViews>
  <sheetFormatPr defaultRowHeight="12" customHeight="1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39" s="30" customFormat="1" ht="12" customHeight="1" x14ac:dyDescent="0.2">
      <c r="A1" s="104"/>
      <c r="B1" s="104"/>
      <c r="C1" s="104"/>
      <c r="D1" s="119">
        <v>43326</v>
      </c>
      <c r="E1" s="213">
        <v>43327</v>
      </c>
      <c r="F1" s="117"/>
      <c r="G1" s="117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</row>
    <row r="2" spans="1:39" s="30" customFormat="1" ht="12" customHeight="1" x14ac:dyDescent="0.2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253" t="s">
        <v>15</v>
      </c>
      <c r="O2" s="254"/>
      <c r="P2" s="253" t="s">
        <v>17</v>
      </c>
      <c r="Q2" s="254"/>
      <c r="R2" s="104"/>
      <c r="S2" s="104"/>
      <c r="T2" s="104"/>
      <c r="U2" s="104"/>
      <c r="V2" s="104"/>
      <c r="W2" s="104"/>
      <c r="X2" s="253" t="s">
        <v>258</v>
      </c>
      <c r="Y2" s="255"/>
      <c r="Z2" s="255"/>
      <c r="AA2" s="25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</row>
    <row r="3" spans="1:39" s="30" customFormat="1" ht="12" hidden="1" customHeight="1" x14ac:dyDescent="0.2">
      <c r="A3" s="104"/>
      <c r="B3" s="104"/>
      <c r="C3" s="104"/>
      <c r="D3" s="212" t="s">
        <v>10</v>
      </c>
      <c r="E3" s="212" t="s">
        <v>5</v>
      </c>
      <c r="F3" s="214" t="s">
        <v>261</v>
      </c>
      <c r="G3" s="214" t="s">
        <v>23</v>
      </c>
      <c r="H3" s="104"/>
      <c r="I3" s="104"/>
      <c r="J3" s="104"/>
      <c r="K3" s="104"/>
      <c r="L3" s="212" t="s">
        <v>24</v>
      </c>
      <c r="M3" s="291" t="s">
        <v>23</v>
      </c>
      <c r="N3" s="104"/>
      <c r="O3" s="336"/>
      <c r="P3" s="104"/>
      <c r="Q3" s="336"/>
      <c r="R3" s="104"/>
      <c r="S3" s="104"/>
      <c r="T3" s="104"/>
      <c r="U3" s="104"/>
      <c r="V3" s="223" t="s">
        <v>263</v>
      </c>
      <c r="W3" s="104"/>
      <c r="X3" s="104"/>
      <c r="Y3" s="104"/>
      <c r="Z3" s="226" t="s">
        <v>261</v>
      </c>
      <c r="AA3" s="336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</row>
    <row r="4" spans="1:39" s="30" customFormat="1" ht="12" customHeight="1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35" t="s">
        <v>12</v>
      </c>
      <c r="N4" s="246" t="s">
        <v>430</v>
      </c>
      <c r="O4" s="335" t="s">
        <v>1388</v>
      </c>
      <c r="P4" s="246" t="s">
        <v>17</v>
      </c>
      <c r="Q4" s="335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35" t="s">
        <v>1388</v>
      </c>
      <c r="AB4" s="246" t="s">
        <v>294</v>
      </c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</row>
    <row r="5" spans="1:39" s="30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8"/>
      <c r="N5" s="126"/>
      <c r="O5" s="301"/>
      <c r="P5" s="128"/>
      <c r="Q5" s="312"/>
      <c r="R5" s="120"/>
      <c r="S5" s="120"/>
      <c r="T5" s="120"/>
      <c r="U5" s="120"/>
      <c r="V5" s="130"/>
      <c r="W5" s="130"/>
      <c r="X5" s="131"/>
      <c r="Y5" s="132"/>
      <c r="Z5" s="133"/>
      <c r="AA5" s="328"/>
      <c r="AB5" s="135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</row>
    <row r="6" spans="1:39" s="30" customFormat="1" ht="12" customHeight="1" x14ac:dyDescent="0.2">
      <c r="A6" s="120"/>
      <c r="B6" s="120">
        <v>1895</v>
      </c>
      <c r="C6" s="120" t="s">
        <v>217</v>
      </c>
      <c r="D6" s="120" t="str">
        <f>_xll.BDP(C6,$D$3)</f>
        <v>BRL</v>
      </c>
      <c r="E6" s="120" t="s">
        <v>439</v>
      </c>
      <c r="F6" s="121">
        <f>_xll.BDP(C6,$F$3)</f>
        <v>66</v>
      </c>
      <c r="G6" s="121">
        <f>_xll.BDP(C6,$G$3)</f>
        <v>66</v>
      </c>
      <c r="H6" s="122">
        <f>IF(OR(OR(G6="#N/A N/A",G6="#N/A Real Time"),OR(F6="#N/A N/A",F6="#N/A Real Time")),0,  G6 - F6)</f>
        <v>0</v>
      </c>
      <c r="I6" s="123">
        <f>IF(OR(F6=0,F6="#N/A N/A"),0,H6 / F6*100)</f>
        <v>0</v>
      </c>
      <c r="J6" s="124">
        <v>1770000</v>
      </c>
      <c r="K6" s="120" t="str">
        <f>CONCATENATE(D69,D6, " Curncy")</f>
        <v>EURBRL Curncy</v>
      </c>
      <c r="L6" s="120">
        <f>IF(D6 = D69,1,_xll.BDP(K6,$L$3))</f>
        <v>1</v>
      </c>
      <c r="M6" s="288">
        <f>IF(D6 = D69,1,_xll.BDP(K6,$M$3)*L6)</f>
        <v>4.7043999999999997</v>
      </c>
      <c r="N6" s="126">
        <f>H6*J6*R6/M6</f>
        <v>0</v>
      </c>
      <c r="O6" s="301">
        <f>N6 / U69</f>
        <v>0</v>
      </c>
      <c r="P6" s="128">
        <f>IF(J6=0,0,G6*J6*R6/M6)</f>
        <v>24832072.102712356</v>
      </c>
      <c r="Q6" s="312">
        <f>P6 / U69*100</f>
        <v>6.1207871840249357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51.63</v>
      </c>
      <c r="W6" s="130">
        <f>IF(OR(OR(F6="#N/A N/A",F6="#N/A Real Time"),OR(V6="#N/A N/A",V6="#N/A Real Time")),0,  F6 - V6)</f>
        <v>14.369999999999997</v>
      </c>
      <c r="X6" s="177">
        <f>IF(OR(V6=0,V6="#N/A N/A"),0,W6 / V6*100)</f>
        <v>27.832655432887847</v>
      </c>
      <c r="Y6" s="132">
        <v>1770000</v>
      </c>
      <c r="Z6" s="133">
        <f>IF(D6 = D69,1,_xll.BDP(K6,$Z$3)*L6)</f>
        <v>4.7043999999999997</v>
      </c>
      <c r="AA6" s="328">
        <f>W6*Y6*R6/Z6 / AB69</f>
        <v>1.3273086071456414E-2</v>
      </c>
      <c r="AB6" s="135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</row>
    <row r="7" spans="1:39" s="30" customFormat="1" ht="12" customHeight="1" x14ac:dyDescent="0.2">
      <c r="A7" s="102" t="s">
        <v>1469</v>
      </c>
      <c r="B7" s="102"/>
      <c r="C7" s="102"/>
      <c r="D7" s="102"/>
      <c r="E7" s="102" t="s">
        <v>216</v>
      </c>
      <c r="F7" s="136"/>
      <c r="G7" s="136"/>
      <c r="H7" s="137"/>
      <c r="I7" s="138"/>
      <c r="J7" s="139"/>
      <c r="K7" s="102"/>
      <c r="L7" s="102"/>
      <c r="M7" s="289"/>
      <c r="N7" s="158">
        <f xml:space="preserve"> SUM(N5:N6)</f>
        <v>0</v>
      </c>
      <c r="O7" s="302">
        <f xml:space="preserve"> SUM(O5:O6)</f>
        <v>0</v>
      </c>
      <c r="P7" s="141">
        <f xml:space="preserve"> SUM(P5:P6)</f>
        <v>24832072.102712356</v>
      </c>
      <c r="Q7" s="313">
        <f xml:space="preserve"> SUM(Q5:Q6)</f>
        <v>6.1207871840249357</v>
      </c>
      <c r="R7" s="102"/>
      <c r="S7" s="102"/>
      <c r="T7" s="102"/>
      <c r="U7" s="102"/>
      <c r="V7" s="144"/>
      <c r="W7" s="144"/>
      <c r="X7" s="178"/>
      <c r="Y7" s="145"/>
      <c r="Z7" s="146"/>
      <c r="AA7" s="329">
        <f xml:space="preserve"> SUM(AA5:AA6)</f>
        <v>1.3273086071456414E-2</v>
      </c>
      <c r="AB7" s="171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</row>
    <row r="8" spans="1:39" s="30" customFormat="1" ht="12" customHeight="1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288"/>
      <c r="N8" s="126"/>
      <c r="O8" s="301"/>
      <c r="P8" s="128"/>
      <c r="Q8" s="312"/>
      <c r="R8" s="120"/>
      <c r="S8" s="120"/>
      <c r="T8" s="120"/>
      <c r="U8" s="120"/>
      <c r="V8" s="130"/>
      <c r="W8" s="130"/>
      <c r="X8" s="131"/>
      <c r="Y8" s="132"/>
      <c r="Z8" s="133"/>
      <c r="AA8" s="328"/>
      <c r="AB8" s="135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</row>
    <row r="9" spans="1:39" s="30" customFormat="1" ht="12" customHeight="1" x14ac:dyDescent="0.2">
      <c r="A9" s="120"/>
      <c r="B9" s="120">
        <v>719</v>
      </c>
      <c r="C9" s="120" t="s">
        <v>197</v>
      </c>
      <c r="D9" s="120" t="str">
        <f>_xll.BDP(C9,$D$3)</f>
        <v>EUR</v>
      </c>
      <c r="E9" s="120" t="s">
        <v>406</v>
      </c>
      <c r="F9" s="121">
        <f>_xll.BDP(C9,$F$3)</f>
        <v>13.95</v>
      </c>
      <c r="G9" s="121">
        <f>_xll.BDP(C9,$G$3)</f>
        <v>13.91</v>
      </c>
      <c r="H9" s="122">
        <f>IF(OR(OR(G9="#N/A N/A",G9="#N/A Real Time"),OR(F9="#N/A N/A",F9="#N/A Real Time")),0,  G9 - F9)</f>
        <v>-3.9999999999999147E-2</v>
      </c>
      <c r="I9" s="123">
        <f>IF(OR(F9=0,F9="#N/A N/A"),0,H9 / F9*100)</f>
        <v>-0.28673835125447417</v>
      </c>
      <c r="J9" s="124">
        <v>243912</v>
      </c>
      <c r="K9" s="120" t="str">
        <f>CONCATENATE(D69,D9, " Curncy")</f>
        <v>EUREUR Curncy</v>
      </c>
      <c r="L9" s="120">
        <f>IF(D9 = D69,1,_xll.BDP(K9,$L$3))</f>
        <v>1</v>
      </c>
      <c r="M9" s="288">
        <f>IF(D9 = D69,1,_xll.BDP(K9,$M$3)*L9)</f>
        <v>1</v>
      </c>
      <c r="N9" s="126">
        <f>H9*J9*R9/M9</f>
        <v>-9756.4799999997922</v>
      </c>
      <c r="O9" s="301">
        <f>N9 / U69</f>
        <v>-2.4048471467941467E-5</v>
      </c>
      <c r="P9" s="128">
        <f>IF(J9=0,0,G9*J9*R9/M9)</f>
        <v>3392815.92</v>
      </c>
      <c r="Q9" s="312">
        <f>P9 / U69*100</f>
        <v>0.83628559529768232</v>
      </c>
      <c r="R9" s="120">
        <f>IF(EXACT(D9,UPPER(D9)),1,0.01)/T9</f>
        <v>1</v>
      </c>
      <c r="S9" s="120">
        <v>0</v>
      </c>
      <c r="T9" s="120">
        <v>1</v>
      </c>
      <c r="U9" s="120"/>
      <c r="V9" s="130">
        <f>_xll.BDH(C9,$V$3,$D$1,$D$1)</f>
        <v>14.24</v>
      </c>
      <c r="W9" s="130">
        <f>IF(OR(OR(F9="#N/A N/A",F9="#N/A Real Time"),OR(V9="#N/A N/A",V9="#N/A Real Time")),0,  F9 - V9)</f>
        <v>-0.29000000000000092</v>
      </c>
      <c r="X9" s="177">
        <f>IF(OR(V9=0,V9="#N/A N/A"),0,W9 / V9*100)</f>
        <v>-2.0365168539325906</v>
      </c>
      <c r="Y9" s="132">
        <v>243912</v>
      </c>
      <c r="Z9" s="133">
        <f>IF(D9 = D69,1,_xll.BDP(K9,$Z$3)*L9)</f>
        <v>1</v>
      </c>
      <c r="AA9" s="328">
        <f>W9*Y9*R9/Z9 / AB69</f>
        <v>-1.7365099761438828E-4</v>
      </c>
      <c r="AB9" s="135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</row>
    <row r="10" spans="1:39" s="30" customFormat="1" ht="12" customHeight="1" x14ac:dyDescent="0.2">
      <c r="A10" s="120"/>
      <c r="B10" s="120">
        <v>1575</v>
      </c>
      <c r="C10" s="120" t="s">
        <v>195</v>
      </c>
      <c r="D10" s="120" t="str">
        <f>_xll.BDP(C10,$D$3)</f>
        <v>EUR</v>
      </c>
      <c r="E10" s="120" t="s">
        <v>404</v>
      </c>
      <c r="F10" s="121">
        <f>_xll.BDP(C10,$F$3)</f>
        <v>73.2</v>
      </c>
      <c r="G10" s="121">
        <f>_xll.BDP(C10,$G$3)</f>
        <v>72.599999999999994</v>
      </c>
      <c r="H10" s="122">
        <f>IF(OR(OR(G10="#N/A N/A",G10="#N/A Real Time"),OR(F10="#N/A N/A",F10="#N/A Real Time")),0,  G10 - F10)</f>
        <v>-0.60000000000000853</v>
      </c>
      <c r="I10" s="123">
        <f>IF(OR(F10=0,F10="#N/A N/A"),0,H10 / F10*100)</f>
        <v>-0.81967213114755266</v>
      </c>
      <c r="J10" s="124">
        <v>35000</v>
      </c>
      <c r="K10" s="120" t="str">
        <f>CONCATENATE(D69,D10, " Curncy")</f>
        <v>EUREUR Curncy</v>
      </c>
      <c r="L10" s="120">
        <f>IF(D10 = D69,1,_xll.BDP(K10,$L$3))</f>
        <v>1</v>
      </c>
      <c r="M10" s="288">
        <f>IF(D10 = D69,1,_xll.BDP(K10,$M$3)*L10)</f>
        <v>1</v>
      </c>
      <c r="N10" s="126">
        <f>H10*J10*R10/M10</f>
        <v>-21000.000000000298</v>
      </c>
      <c r="O10" s="301">
        <f>N10 / U69</f>
        <v>-5.1762305752360357E-5</v>
      </c>
      <c r="P10" s="128">
        <f>IF(J10=0,0,G10*J10*R10/M10)</f>
        <v>2541000</v>
      </c>
      <c r="Q10" s="312">
        <f>P10 / U69*100</f>
        <v>0.62632389960355139</v>
      </c>
      <c r="R10" s="120">
        <f>IF(EXACT(D10,UPPER(D10)),1,0.01)/T10</f>
        <v>1</v>
      </c>
      <c r="S10" s="120">
        <v>0</v>
      </c>
      <c r="T10" s="120">
        <v>1</v>
      </c>
      <c r="U10" s="120"/>
      <c r="V10" s="130">
        <f>_xll.BDH(C10,$V$3,$D$1,$D$1)</f>
        <v>75</v>
      </c>
      <c r="W10" s="130">
        <f>IF(OR(OR(F10="#N/A N/A",F10="#N/A Real Time"),OR(V10="#N/A N/A",V10="#N/A Real Time")),0,  F10 - V10)</f>
        <v>-1.7999999999999972</v>
      </c>
      <c r="X10" s="177">
        <f>IF(OR(V10=0,V10="#N/A N/A"),0,W10 / V10*100)</f>
        <v>-2.3999999999999964</v>
      </c>
      <c r="Y10" s="132">
        <v>35000</v>
      </c>
      <c r="Z10" s="133">
        <f>IF(D10 = D69,1,_xll.BDP(K10,$Z$3)*L10)</f>
        <v>1</v>
      </c>
      <c r="AA10" s="328">
        <f>W10*Y10*R10/Z10 / AB69</f>
        <v>-1.5466308439259622E-4</v>
      </c>
      <c r="AB10" s="135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</row>
    <row r="11" spans="1:39" s="30" customFormat="1" ht="12" customHeight="1" x14ac:dyDescent="0.2">
      <c r="A11" s="120"/>
      <c r="B11" s="120">
        <v>3988</v>
      </c>
      <c r="C11" s="120" t="s">
        <v>188</v>
      </c>
      <c r="D11" s="120" t="str">
        <f>_xll.BDP(C11,$D$3)</f>
        <v>EUR</v>
      </c>
      <c r="E11" s="120" t="s">
        <v>399</v>
      </c>
      <c r="F11" s="121">
        <f>_xll.BDP(C11,$F$3)</f>
        <v>22.35</v>
      </c>
      <c r="G11" s="121">
        <f>_xll.BDP(C11,$G$3)</f>
        <v>22.36</v>
      </c>
      <c r="H11" s="122">
        <f>IF(OR(OR(G11="#N/A N/A",G11="#N/A Real Time"),OR(F11="#N/A N/A",F11="#N/A Real Time")),0,  G11 - F11)</f>
        <v>9.9999999999980105E-3</v>
      </c>
      <c r="I11" s="123">
        <f>IF(OR(F11=0,F11="#N/A N/A"),0,H11 / F11*100)</f>
        <v>4.4742729306478789E-2</v>
      </c>
      <c r="J11" s="124">
        <v>272500</v>
      </c>
      <c r="K11" s="120" t="str">
        <f>CONCATENATE(D69,D11, " Curncy")</f>
        <v>EUREUR Curncy</v>
      </c>
      <c r="L11" s="120">
        <f>IF(D11 = D69,1,_xll.BDP(K11,$L$3))</f>
        <v>1</v>
      </c>
      <c r="M11" s="288">
        <f>IF(D11 = D69,1,_xll.BDP(K11,$M$3)*L11)</f>
        <v>1</v>
      </c>
      <c r="N11" s="126">
        <f>H11*J11*R11/M11</f>
        <v>2724.9999999994579</v>
      </c>
      <c r="O11" s="301">
        <f>N11 / U69</f>
        <v>6.7167753892929482E-6</v>
      </c>
      <c r="P11" s="128">
        <f>IF(J11=0,0,G11*J11*R11/M11)</f>
        <v>6093100</v>
      </c>
      <c r="Q11" s="312">
        <f>P11 / U69*100</f>
        <v>1.501870977046202</v>
      </c>
      <c r="R11" s="120">
        <f>IF(EXACT(D11,UPPER(D11)),1,0.01)/T11</f>
        <v>1</v>
      </c>
      <c r="S11" s="120">
        <v>0</v>
      </c>
      <c r="T11" s="120">
        <v>1</v>
      </c>
      <c r="U11" s="120"/>
      <c r="V11" s="130">
        <f>_xll.BDH(C11,$V$3,$D$1,$D$1)</f>
        <v>21.75</v>
      </c>
      <c r="W11" s="130">
        <f>IF(OR(OR(F11="#N/A N/A",F11="#N/A Real Time"),OR(V11="#N/A N/A",V11="#N/A Real Time")),0,  F11 - V11)</f>
        <v>0.60000000000000142</v>
      </c>
      <c r="X11" s="177">
        <f>IF(OR(V11=0,V11="#N/A N/A"),0,W11 / V11*100)</f>
        <v>2.7586206896551788</v>
      </c>
      <c r="Y11" s="132">
        <v>272500</v>
      </c>
      <c r="Z11" s="133">
        <f>IF(D11 = D69,1,_xll.BDP(K11,$Z$3)*L11)</f>
        <v>1</v>
      </c>
      <c r="AA11" s="328">
        <f>W11*Y11*R11/Z11 / AB69</f>
        <v>4.0138752854269178E-4</v>
      </c>
      <c r="AB11" s="135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</row>
    <row r="12" spans="1:39" s="30" customFormat="1" ht="12" customHeight="1" x14ac:dyDescent="0.2">
      <c r="A12" s="102" t="s">
        <v>1470</v>
      </c>
      <c r="B12" s="102"/>
      <c r="C12" s="102"/>
      <c r="D12" s="102"/>
      <c r="E12" s="102" t="s">
        <v>187</v>
      </c>
      <c r="F12" s="136"/>
      <c r="G12" s="136"/>
      <c r="H12" s="137"/>
      <c r="I12" s="138"/>
      <c r="J12" s="139"/>
      <c r="K12" s="102"/>
      <c r="L12" s="102"/>
      <c r="M12" s="289"/>
      <c r="N12" s="158">
        <f xml:space="preserve"> SUM(N8:N11)</f>
        <v>-28031.480000000633</v>
      </c>
      <c r="O12" s="302">
        <f xml:space="preserve"> SUM(O8:O11)</f>
        <v>-6.9094001831008882E-5</v>
      </c>
      <c r="P12" s="141">
        <f xml:space="preserve"> SUM(P8:P11)</f>
        <v>12026915.92</v>
      </c>
      <c r="Q12" s="313">
        <f xml:space="preserve"> SUM(Q8:Q11)</f>
        <v>2.9644804719474358</v>
      </c>
      <c r="R12" s="102"/>
      <c r="S12" s="102"/>
      <c r="T12" s="102"/>
      <c r="U12" s="102"/>
      <c r="V12" s="144"/>
      <c r="W12" s="144"/>
      <c r="X12" s="178"/>
      <c r="Y12" s="145"/>
      <c r="Z12" s="146"/>
      <c r="AA12" s="329">
        <f xml:space="preserve"> SUM(AA8:AA11)</f>
        <v>7.3073446535707278E-5</v>
      </c>
      <c r="AB12" s="171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</row>
    <row r="13" spans="1:39" s="30" customFormat="1" ht="12" customHeight="1" x14ac:dyDescent="0.2">
      <c r="A13" s="120"/>
      <c r="B13" s="120"/>
      <c r="C13" s="120"/>
      <c r="D13" s="120"/>
      <c r="E13" s="120"/>
      <c r="F13" s="121"/>
      <c r="G13" s="121"/>
      <c r="H13" s="122"/>
      <c r="I13" s="123"/>
      <c r="J13" s="124"/>
      <c r="K13" s="120"/>
      <c r="L13" s="120"/>
      <c r="M13" s="288"/>
      <c r="N13" s="126"/>
      <c r="O13" s="301"/>
      <c r="P13" s="128"/>
      <c r="Q13" s="312"/>
      <c r="R13" s="120"/>
      <c r="S13" s="120"/>
      <c r="T13" s="120"/>
      <c r="U13" s="120"/>
      <c r="V13" s="130"/>
      <c r="W13" s="130"/>
      <c r="X13" s="131"/>
      <c r="Y13" s="132"/>
      <c r="Z13" s="133"/>
      <c r="AA13" s="328"/>
      <c r="AB13" s="135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</row>
    <row r="14" spans="1:39" s="30" customFormat="1" ht="12" customHeight="1" x14ac:dyDescent="0.2">
      <c r="A14" s="120"/>
      <c r="B14" s="120">
        <v>2450</v>
      </c>
      <c r="C14" s="120" t="s">
        <v>181</v>
      </c>
      <c r="D14" s="120" t="str">
        <f>_xll.BDP(C14,$D$3)</f>
        <v>EUR</v>
      </c>
      <c r="E14" s="120" t="s">
        <v>397</v>
      </c>
      <c r="F14" s="121">
        <f>_xll.BDP(C14,$F$3)</f>
        <v>103.62</v>
      </c>
      <c r="G14" s="121">
        <f>_xll.BDP(C14,$G$3)</f>
        <v>103.66</v>
      </c>
      <c r="H14" s="122">
        <f>IF(OR(OR(G14="#N/A N/A",G14="#N/A Real Time"),OR(F14="#N/A N/A",F14="#N/A Real Time")),0,  G14 - F14)</f>
        <v>3.9999999999992042E-2</v>
      </c>
      <c r="I14" s="123">
        <f>IF(OR(F14=0,F14="#N/A N/A"),0,H14 / F14*100)</f>
        <v>3.8602586373279325E-2</v>
      </c>
      <c r="J14" s="124">
        <v>19782</v>
      </c>
      <c r="K14" s="120" t="str">
        <f>CONCATENATE(D69,D14, " Curncy")</f>
        <v>EUREUR Curncy</v>
      </c>
      <c r="L14" s="120">
        <f>IF(D14 = D69,1,_xll.BDP(K14,$L$3))</f>
        <v>1</v>
      </c>
      <c r="M14" s="288">
        <f>IF(D14 = D69,1,_xll.BDP(K14,$M$3)*L14)</f>
        <v>1</v>
      </c>
      <c r="N14" s="126">
        <f>H14*J14*R14/M14</f>
        <v>791.27999999984263</v>
      </c>
      <c r="O14" s="301">
        <f>N14 / U69</f>
        <v>1.9504036807485224E-6</v>
      </c>
      <c r="P14" s="128">
        <f>IF(J14=0,0,G14*J14*R14/M14)</f>
        <v>2050602.1199999999</v>
      </c>
      <c r="Q14" s="312">
        <f>P14 / U69*100</f>
        <v>0.5054471138660801</v>
      </c>
      <c r="R14" s="120">
        <f>IF(EXACT(D14,UPPER(D14)),1,0.01)/T14</f>
        <v>1</v>
      </c>
      <c r="S14" s="120">
        <v>0</v>
      </c>
      <c r="T14" s="120">
        <v>1</v>
      </c>
      <c r="U14" s="120"/>
      <c r="V14" s="130">
        <f>_xll.BDH(C14,$V$3,$D$1,$D$1)</f>
        <v>100.1</v>
      </c>
      <c r="W14" s="130">
        <f>IF(OR(OR(F14="#N/A N/A",F14="#N/A Real Time"),OR(V14="#N/A N/A",V14="#N/A Real Time")),0,  F14 - V14)</f>
        <v>3.5200000000000102</v>
      </c>
      <c r="X14" s="177">
        <f>IF(OR(V14=0,V14="#N/A N/A"),0,W14 / V14*100)</f>
        <v>3.5164835164835271</v>
      </c>
      <c r="Y14" s="132">
        <v>19782</v>
      </c>
      <c r="Z14" s="133">
        <f>IF(D14 = D69,1,_xll.BDP(K14,$Z$3)*L14)</f>
        <v>1</v>
      </c>
      <c r="AA14" s="328">
        <f>W14*Y14*R14/Z14 / AB69</f>
        <v>1.7094601391744952E-4</v>
      </c>
      <c r="AB14" s="135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</row>
    <row r="15" spans="1:39" s="30" customFormat="1" ht="12" customHeight="1" x14ac:dyDescent="0.2">
      <c r="A15" s="120"/>
      <c r="B15" s="120">
        <v>24720</v>
      </c>
      <c r="C15" s="120" t="s">
        <v>178</v>
      </c>
      <c r="D15" s="120" t="str">
        <f>_xll.BDP(C15,$D$3)</f>
        <v>EUR</v>
      </c>
      <c r="E15" s="120" t="s">
        <v>394</v>
      </c>
      <c r="F15" s="121">
        <f>_xll.BDP(C15,$F$3)</f>
        <v>26.32</v>
      </c>
      <c r="G15" s="121">
        <f>_xll.BDP(C15,$G$3)</f>
        <v>25.85</v>
      </c>
      <c r="H15" s="122">
        <f>IF(OR(OR(G15="#N/A N/A",G15="#N/A Real Time"),OR(F15="#N/A N/A",F15="#N/A Real Time")),0,  G15 - F15)</f>
        <v>-0.46999999999999886</v>
      </c>
      <c r="I15" s="123">
        <f>IF(OR(F15=0,F15="#N/A N/A"),0,H15 / F15*100)</f>
        <v>-1.7857142857142814</v>
      </c>
      <c r="J15" s="124">
        <v>624946</v>
      </c>
      <c r="K15" s="120" t="str">
        <f>CONCATENATE(D69,D15, " Curncy")</f>
        <v>EUREUR Curncy</v>
      </c>
      <c r="L15" s="120">
        <f>IF(D15 = D69,1,_xll.BDP(K15,$L$3))</f>
        <v>1</v>
      </c>
      <c r="M15" s="288">
        <f>IF(D15 = D69,1,_xll.BDP(K15,$M$3)*L15)</f>
        <v>1</v>
      </c>
      <c r="N15" s="126">
        <f>H15*J15*R15/M15</f>
        <v>-293724.6199999993</v>
      </c>
      <c r="O15" s="301">
        <f>N15 / U69</f>
        <v>-7.2399350416360033E-4</v>
      </c>
      <c r="P15" s="128">
        <f>IF(J15=0,0,G15*J15*R15/M15)</f>
        <v>16154854.100000001</v>
      </c>
      <c r="Q15" s="312">
        <f>P15 / U69*100</f>
        <v>3.9819642728998113</v>
      </c>
      <c r="R15" s="120">
        <f>IF(EXACT(D15,UPPER(D15)),1,0.01)/T15</f>
        <v>1</v>
      </c>
      <c r="S15" s="120">
        <v>0</v>
      </c>
      <c r="T15" s="120">
        <v>1</v>
      </c>
      <c r="U15" s="120"/>
      <c r="V15" s="130">
        <f>_xll.BDH(C15,$V$3,$D$1,$D$1)</f>
        <v>24.95</v>
      </c>
      <c r="W15" s="130">
        <f>IF(OR(OR(F15="#N/A N/A",F15="#N/A Real Time"),OR(V15="#N/A N/A",V15="#N/A Real Time")),0,  F15 - V15)</f>
        <v>1.370000000000001</v>
      </c>
      <c r="X15" s="177">
        <f>IF(OR(V15=0,V15="#N/A N/A"),0,W15 / V15*100)</f>
        <v>5.4909819639278599</v>
      </c>
      <c r="Y15" s="132">
        <v>624946</v>
      </c>
      <c r="Z15" s="133">
        <f>IF(D15 = D69,1,_xll.BDP(K15,$Z$3)*L15)</f>
        <v>1</v>
      </c>
      <c r="AA15" s="328">
        <f>W15*Y15*R15/Z15 / AB69</f>
        <v>2.1018860958123406E-3</v>
      </c>
      <c r="AB15" s="135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</row>
    <row r="16" spans="1:39" s="30" customFormat="1" ht="12" customHeight="1" x14ac:dyDescent="0.2">
      <c r="A16" s="102" t="s">
        <v>1471</v>
      </c>
      <c r="B16" s="102"/>
      <c r="C16" s="102"/>
      <c r="D16" s="102"/>
      <c r="E16" s="102" t="s">
        <v>175</v>
      </c>
      <c r="F16" s="136"/>
      <c r="G16" s="136"/>
      <c r="H16" s="137"/>
      <c r="I16" s="138"/>
      <c r="J16" s="139"/>
      <c r="K16" s="102"/>
      <c r="L16" s="102"/>
      <c r="M16" s="289"/>
      <c r="N16" s="158">
        <f xml:space="preserve"> SUM(N13:N15)</f>
        <v>-292933.33999999944</v>
      </c>
      <c r="O16" s="302">
        <f xml:space="preserve"> SUM(O13:O15)</f>
        <v>-7.2204310048285176E-4</v>
      </c>
      <c r="P16" s="141">
        <f xml:space="preserve"> SUM(P13:P15)</f>
        <v>18205456.220000003</v>
      </c>
      <c r="Q16" s="313">
        <f xml:space="preserve"> SUM(Q13:Q15)</f>
        <v>4.4874113867658911</v>
      </c>
      <c r="R16" s="102"/>
      <c r="S16" s="102"/>
      <c r="T16" s="102"/>
      <c r="U16" s="102"/>
      <c r="V16" s="144"/>
      <c r="W16" s="144"/>
      <c r="X16" s="178"/>
      <c r="Y16" s="145"/>
      <c r="Z16" s="146"/>
      <c r="AA16" s="329">
        <f xml:space="preserve"> SUM(AA13:AA15)</f>
        <v>2.2728321097297902E-3</v>
      </c>
      <c r="AB16" s="171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</row>
    <row r="17" spans="1:39" s="30" customFormat="1" ht="12" customHeight="1" x14ac:dyDescent="0.2">
      <c r="A17" s="120"/>
      <c r="B17" s="120"/>
      <c r="C17" s="120"/>
      <c r="D17" s="120"/>
      <c r="E17" s="120"/>
      <c r="F17" s="121"/>
      <c r="G17" s="121"/>
      <c r="H17" s="122"/>
      <c r="I17" s="123"/>
      <c r="J17" s="124"/>
      <c r="K17" s="120"/>
      <c r="L17" s="120"/>
      <c r="M17" s="288"/>
      <c r="N17" s="126"/>
      <c r="O17" s="301"/>
      <c r="P17" s="128"/>
      <c r="Q17" s="312"/>
      <c r="R17" s="120"/>
      <c r="S17" s="120"/>
      <c r="T17" s="120"/>
      <c r="U17" s="120"/>
      <c r="V17" s="130"/>
      <c r="W17" s="130"/>
      <c r="X17" s="131"/>
      <c r="Y17" s="132"/>
      <c r="Z17" s="133"/>
      <c r="AA17" s="328"/>
      <c r="AB17" s="135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</row>
    <row r="18" spans="1:39" s="30" customFormat="1" ht="12" customHeight="1" x14ac:dyDescent="0.2">
      <c r="A18" s="120"/>
      <c r="B18" s="120">
        <v>25511</v>
      </c>
      <c r="C18" s="120" t="s">
        <v>450</v>
      </c>
      <c r="D18" s="120" t="str">
        <f>_xll.BDP(C18,$D$3)</f>
        <v>JPY</v>
      </c>
      <c r="E18" s="120" t="s">
        <v>1518</v>
      </c>
      <c r="F18" s="121">
        <f>_xll.BDP(C18,$F$3)</f>
        <v>782.4</v>
      </c>
      <c r="G18" s="121">
        <f>_xll.BDP(C18,$G$3)</f>
        <v>774.3</v>
      </c>
      <c r="H18" s="122">
        <f t="shared" ref="H18:H25" si="0">IF(OR(OR(G18="#N/A N/A",G18="#N/A Real Time"),OR(F18="#N/A N/A",F18="#N/A Real Time")),0,  G18 - F18)</f>
        <v>-8.1000000000000227</v>
      </c>
      <c r="I18" s="123">
        <f t="shared" ref="I18:I25" si="1">IF(OR(F18=0,F18="#N/A N/A"),0,H18 / F18*100)</f>
        <v>-1.0352760736196347</v>
      </c>
      <c r="J18" s="124">
        <v>769000</v>
      </c>
      <c r="K18" s="120" t="str">
        <f>CONCATENATE(D69,D18, " Curncy")</f>
        <v>EURJPY Curncy</v>
      </c>
      <c r="L18" s="120">
        <f>IF(D18 = D69,1,_xll.BDP(K18,$L$3))</f>
        <v>1</v>
      </c>
      <c r="M18" s="288">
        <f>IF(D18 = D69,1,_xll.BDP(K18,$M$3)*L18)</f>
        <v>128.88</v>
      </c>
      <c r="N18" s="126">
        <f t="shared" ref="N18:N25" si="2">H18*J18*R18/M18</f>
        <v>-48331.00558659232</v>
      </c>
      <c r="O18" s="301">
        <f>N18 / U69</f>
        <v>-1.1912972802343774E-4</v>
      </c>
      <c r="P18" s="128">
        <f t="shared" ref="P18:P25" si="3">IF(J18=0,0,G18*J18*R18/M18)</f>
        <v>4620086.1266294224</v>
      </c>
      <c r="Q18" s="312">
        <f>P18 / U69*100</f>
        <v>1.138791955661081</v>
      </c>
      <c r="R18" s="120">
        <f t="shared" ref="R18:R25" si="4">IF(EXACT(D18,UPPER(D18)),1,0.01)/T18</f>
        <v>1</v>
      </c>
      <c r="S18" s="120">
        <v>0</v>
      </c>
      <c r="T18" s="120">
        <v>1</v>
      </c>
      <c r="U18" s="120"/>
      <c r="V18" s="130">
        <f>_xll.BDH(C18,$V$3,$D$1,$D$1)</f>
        <v>777.2</v>
      </c>
      <c r="W18" s="130">
        <f t="shared" ref="W18:W25" si="5">IF(OR(OR(F18="#N/A N/A",F18="#N/A Real Time"),OR(V18="#N/A N/A",V18="#N/A Real Time")),0,  F18 - V18)</f>
        <v>5.1999999999999318</v>
      </c>
      <c r="X18" s="177">
        <f t="shared" ref="X18:X25" si="6">IF(OR(V18=0,V18="#N/A N/A"),0,W18 / V18*100)</f>
        <v>0.66906845084919353</v>
      </c>
      <c r="Y18" s="132">
        <v>769000</v>
      </c>
      <c r="Z18" s="133">
        <f>IF(D18 = D69,1,_xll.BDP(K18,$Z$3)*L18)</f>
        <v>128.84</v>
      </c>
      <c r="AA18" s="328">
        <f>W18*Y18*R18/Z18 / AB69</f>
        <v>7.6194756369300995E-5</v>
      </c>
      <c r="AB18" s="135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</row>
    <row r="19" spans="1:39" s="30" customFormat="1" ht="12" customHeight="1" x14ac:dyDescent="0.2">
      <c r="A19" s="120"/>
      <c r="B19" s="120">
        <v>27628</v>
      </c>
      <c r="C19" s="120" t="s">
        <v>828</v>
      </c>
      <c r="D19" s="120" t="str">
        <f>_xll.BDP(C19,$D$3)</f>
        <v>JPY</v>
      </c>
      <c r="E19" s="120" t="s">
        <v>875</v>
      </c>
      <c r="F19" s="121">
        <f>_xll.BDP(C19,$F$3)</f>
        <v>590</v>
      </c>
      <c r="G19" s="121">
        <f>_xll.BDP(C19,$G$3)</f>
        <v>572</v>
      </c>
      <c r="H19" s="122">
        <f t="shared" si="0"/>
        <v>-18</v>
      </c>
      <c r="I19" s="123">
        <f t="shared" si="1"/>
        <v>-3.050847457627119</v>
      </c>
      <c r="J19" s="124">
        <v>2863300</v>
      </c>
      <c r="K19" s="120" t="str">
        <f>CONCATENATE(D69,D19, " Curncy")</f>
        <v>EURJPY Curncy</v>
      </c>
      <c r="L19" s="120">
        <f>IF(D19 = D69,1,_xll.BDP(K19,$L$3))</f>
        <v>1</v>
      </c>
      <c r="M19" s="288">
        <f>IF(D19 = D69,1,_xll.BDP(K19,$M$3)*L19)</f>
        <v>128.88</v>
      </c>
      <c r="N19" s="126">
        <f t="shared" si="2"/>
        <v>-399902.23463687149</v>
      </c>
      <c r="O19" s="301">
        <f>N19 / U69</f>
        <v>-9.8570770192026665E-4</v>
      </c>
      <c r="P19" s="128">
        <f t="shared" si="3"/>
        <v>12708004.345127251</v>
      </c>
      <c r="Q19" s="312">
        <f>P19 / U69*100</f>
        <v>3.1323600305466255</v>
      </c>
      <c r="R19" s="120">
        <f t="shared" si="4"/>
        <v>1</v>
      </c>
      <c r="S19" s="120">
        <v>0</v>
      </c>
      <c r="T19" s="120">
        <v>1</v>
      </c>
      <c r="U19" s="120"/>
      <c r="V19" s="130">
        <f>_xll.BDH(C19,$V$3,$D$1,$D$1)</f>
        <v>547</v>
      </c>
      <c r="W19" s="130">
        <f t="shared" si="5"/>
        <v>43</v>
      </c>
      <c r="X19" s="177">
        <f t="shared" si="6"/>
        <v>7.8610603290676417</v>
      </c>
      <c r="Y19" s="132">
        <v>2863300</v>
      </c>
      <c r="Z19" s="133">
        <f>IF(D19 = D69,1,_xll.BDP(K19,$Z$3)*L19)</f>
        <v>128.84</v>
      </c>
      <c r="AA19" s="328">
        <f>W19*Y19*R19/Z19 / AB69</f>
        <v>2.3460145979357716E-3</v>
      </c>
      <c r="AB19" s="135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</row>
    <row r="20" spans="1:39" s="30" customFormat="1" ht="12" customHeight="1" x14ac:dyDescent="0.2">
      <c r="A20" s="120"/>
      <c r="B20" s="120">
        <v>122</v>
      </c>
      <c r="C20" s="120" t="s">
        <v>158</v>
      </c>
      <c r="D20" s="120" t="str">
        <f>_xll.BDP(C20,$D$3)</f>
        <v>JPY</v>
      </c>
      <c r="E20" s="120" t="s">
        <v>383</v>
      </c>
      <c r="F20" s="121">
        <f>_xll.BDP(C20,$F$3)</f>
        <v>670.8</v>
      </c>
      <c r="G20" s="121">
        <f>_xll.BDP(C20,$G$3)</f>
        <v>668</v>
      </c>
      <c r="H20" s="122">
        <f t="shared" si="0"/>
        <v>-2.7999999999999545</v>
      </c>
      <c r="I20" s="123">
        <f t="shared" si="1"/>
        <v>-0.41741204531901527</v>
      </c>
      <c r="J20" s="124">
        <v>525278</v>
      </c>
      <c r="K20" s="120" t="str">
        <f>CONCATENATE(D69,D20, " Curncy")</f>
        <v>EURJPY Curncy</v>
      </c>
      <c r="L20" s="120">
        <f>IF(D20 = D69,1,_xll.BDP(K20,$L$3))</f>
        <v>1</v>
      </c>
      <c r="M20" s="288">
        <f>IF(D20 = D69,1,_xll.BDP(K20,$M$3)*L20)</f>
        <v>128.88</v>
      </c>
      <c r="N20" s="126">
        <f t="shared" si="2"/>
        <v>-11411.998758534886</v>
      </c>
      <c r="O20" s="301">
        <f>N20 / U69</f>
        <v>-2.8129112808801486E-5</v>
      </c>
      <c r="P20" s="128">
        <f t="shared" si="3"/>
        <v>2722576.8466790812</v>
      </c>
      <c r="Q20" s="312">
        <f>P20 / U69*100</f>
        <v>0.67108026272427479</v>
      </c>
      <c r="R20" s="120">
        <f t="shared" si="4"/>
        <v>1</v>
      </c>
      <c r="S20" s="120">
        <v>0</v>
      </c>
      <c r="T20" s="120">
        <v>1</v>
      </c>
      <c r="U20" s="120"/>
      <c r="V20" s="130">
        <f>_xll.BDH(C20,$V$3,$D$1,$D$1)</f>
        <v>650.9</v>
      </c>
      <c r="W20" s="130">
        <f t="shared" si="5"/>
        <v>19.899999999999977</v>
      </c>
      <c r="X20" s="177">
        <f t="shared" si="6"/>
        <v>3.0573052696266672</v>
      </c>
      <c r="Y20" s="132">
        <v>525278</v>
      </c>
      <c r="Z20" s="133">
        <f>IF(D20 = D69,1,_xll.BDP(K20,$Z$3)*L20)</f>
        <v>128.84</v>
      </c>
      <c r="AA20" s="328">
        <f>W20*Y20*R20/Z20 / AB69</f>
        <v>1.9917631334387016E-4</v>
      </c>
      <c r="AB20" s="135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</row>
    <row r="21" spans="1:39" s="30" customFormat="1" ht="12" customHeight="1" x14ac:dyDescent="0.2">
      <c r="A21" s="120"/>
      <c r="B21" s="120">
        <v>18458</v>
      </c>
      <c r="C21" s="120" t="s">
        <v>21</v>
      </c>
      <c r="D21" s="120" t="str">
        <f>_xll.BDP(C21,$D$3)</f>
        <v>JPY</v>
      </c>
      <c r="E21" s="120" t="s">
        <v>310</v>
      </c>
      <c r="F21" s="121">
        <f>_xll.BDP(C21,$F$3)</f>
        <v>1787</v>
      </c>
      <c r="G21" s="121">
        <f>_xll.BDP(C21,$G$3)</f>
        <v>1768</v>
      </c>
      <c r="H21" s="122">
        <f t="shared" si="0"/>
        <v>-19</v>
      </c>
      <c r="I21" s="123">
        <f t="shared" si="1"/>
        <v>-1.0632344711807498</v>
      </c>
      <c r="J21" s="124">
        <v>234238</v>
      </c>
      <c r="K21" s="120" t="str">
        <f>CONCATENATE(D69,D21, " Curncy")</f>
        <v>EURJPY Curncy</v>
      </c>
      <c r="L21" s="120">
        <f>IF(D21 = D69,1,_xll.BDP(K21,$L$3))</f>
        <v>1</v>
      </c>
      <c r="M21" s="288">
        <f>IF(D21 = D69,1,_xll.BDP(K21,$M$3)*L21)</f>
        <v>128.88</v>
      </c>
      <c r="N21" s="126">
        <f t="shared" si="2"/>
        <v>-34532.29360645562</v>
      </c>
      <c r="O21" s="301">
        <f>N21 / U69</f>
        <v>-8.5117673332743286E-5</v>
      </c>
      <c r="P21" s="128">
        <f t="shared" si="3"/>
        <v>3213320.7945375545</v>
      </c>
      <c r="Q21" s="312">
        <f>P21 / U69*100</f>
        <v>0.79204234974889542</v>
      </c>
      <c r="R21" s="120">
        <f t="shared" si="4"/>
        <v>1</v>
      </c>
      <c r="S21" s="120">
        <v>0</v>
      </c>
      <c r="T21" s="120">
        <v>1</v>
      </c>
      <c r="U21" s="120"/>
      <c r="V21" s="130">
        <f>_xll.BDH(C21,$V$3,$D$1,$D$1)</f>
        <v>1752</v>
      </c>
      <c r="W21" s="130">
        <f t="shared" si="5"/>
        <v>35</v>
      </c>
      <c r="X21" s="177">
        <f t="shared" si="6"/>
        <v>1.9977168949771689</v>
      </c>
      <c r="Y21" s="132">
        <v>234238</v>
      </c>
      <c r="Z21" s="133">
        <f>IF(D21 = D69,1,_xll.BDP(K21,$Z$3)*L21)</f>
        <v>128.84</v>
      </c>
      <c r="AA21" s="328">
        <f>W21*Y21*R21/Z21 / AB69</f>
        <v>1.5621430353734612E-4</v>
      </c>
      <c r="AB21" s="135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</row>
    <row r="22" spans="1:39" s="30" customFormat="1" ht="12" customHeight="1" x14ac:dyDescent="0.2">
      <c r="A22" s="120"/>
      <c r="B22" s="120">
        <v>22749</v>
      </c>
      <c r="C22" s="120" t="s">
        <v>155</v>
      </c>
      <c r="D22" s="120" t="str">
        <f>_xll.BDP(C22,$D$3)</f>
        <v>JPY</v>
      </c>
      <c r="E22" s="120" t="s">
        <v>381</v>
      </c>
      <c r="F22" s="121">
        <f>_xll.BDP(C22,$F$3)</f>
        <v>7824</v>
      </c>
      <c r="G22" s="121">
        <f>_xll.BDP(C22,$G$3)</f>
        <v>7783</v>
      </c>
      <c r="H22" s="122">
        <f t="shared" si="0"/>
        <v>-41</v>
      </c>
      <c r="I22" s="123">
        <f t="shared" si="1"/>
        <v>-0.52402862985685073</v>
      </c>
      <c r="J22" s="124">
        <v>453722</v>
      </c>
      <c r="K22" s="120" t="str">
        <f>CONCATENATE(D69,D22, " Curncy")</f>
        <v>EURJPY Curncy</v>
      </c>
      <c r="L22" s="120">
        <f>IF(D22 = D69,1,_xll.BDP(K22,$L$3))</f>
        <v>1</v>
      </c>
      <c r="M22" s="288">
        <f>IF(D22 = D69,1,_xll.BDP(K22,$M$3)*L22)</f>
        <v>128.88</v>
      </c>
      <c r="N22" s="126">
        <f t="shared" si="2"/>
        <v>-144340.48727498448</v>
      </c>
      <c r="O22" s="301">
        <f>N22 / U69</f>
        <v>-3.5578078260820571E-4</v>
      </c>
      <c r="P22" s="128">
        <f t="shared" si="3"/>
        <v>27400049.084419616</v>
      </c>
      <c r="Q22" s="312">
        <f>P22 / U69*100</f>
        <v>6.7537605635113778</v>
      </c>
      <c r="R22" s="120">
        <f t="shared" si="4"/>
        <v>1</v>
      </c>
      <c r="S22" s="120">
        <v>0</v>
      </c>
      <c r="T22" s="120">
        <v>1</v>
      </c>
      <c r="U22" s="120"/>
      <c r="V22" s="130">
        <f>_xll.BDH(C22,$V$3,$D$1,$D$1)</f>
        <v>7500</v>
      </c>
      <c r="W22" s="130">
        <f t="shared" si="5"/>
        <v>324</v>
      </c>
      <c r="X22" s="177">
        <f t="shared" si="6"/>
        <v>4.32</v>
      </c>
      <c r="Y22" s="132">
        <v>453722</v>
      </c>
      <c r="Z22" s="133">
        <f>IF(D22 = D69,1,_xll.BDP(K22,$Z$3)*L22)</f>
        <v>128.84</v>
      </c>
      <c r="AA22" s="328">
        <f>W22*Y22*R22/Z22 / AB69</f>
        <v>2.8011105503658973E-3</v>
      </c>
      <c r="AB22" s="135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</row>
    <row r="23" spans="1:39" s="30" customFormat="1" ht="12" customHeight="1" x14ac:dyDescent="0.2">
      <c r="A23" s="120"/>
      <c r="B23" s="120">
        <v>21029</v>
      </c>
      <c r="C23" s="120" t="s">
        <v>845</v>
      </c>
      <c r="D23" s="120" t="str">
        <f>_xll.BDP(C23,$D$3)</f>
        <v>JPY</v>
      </c>
      <c r="E23" s="120" t="s">
        <v>890</v>
      </c>
      <c r="F23" s="121">
        <f>_xll.BDP(C23,$F$3)</f>
        <v>4890</v>
      </c>
      <c r="G23" s="121">
        <f>_xll.BDP(C23,$G$3)</f>
        <v>4855</v>
      </c>
      <c r="H23" s="122">
        <f t="shared" si="0"/>
        <v>-35</v>
      </c>
      <c r="I23" s="123">
        <f t="shared" si="1"/>
        <v>-0.71574642126789367</v>
      </c>
      <c r="J23" s="124">
        <v>46075</v>
      </c>
      <c r="K23" s="120" t="str">
        <f>CONCATENATE(D69,D23, " Curncy")</f>
        <v>EURJPY Curncy</v>
      </c>
      <c r="L23" s="120">
        <f>IF(D23 = D69,1,_xll.BDP(K23,$L$3))</f>
        <v>1</v>
      </c>
      <c r="M23" s="288">
        <f>IF(D23 = D69,1,_xll.BDP(K23,$M$3)*L23)</f>
        <v>128.88</v>
      </c>
      <c r="N23" s="126">
        <f t="shared" si="2"/>
        <v>-12512.608628181255</v>
      </c>
      <c r="O23" s="301">
        <f>N23 / U69</f>
        <v>-3.0841974931977676E-5</v>
      </c>
      <c r="P23" s="128">
        <f t="shared" si="3"/>
        <v>1735677.5682805711</v>
      </c>
      <c r="Q23" s="312">
        <f>P23 / U69*100</f>
        <v>0.42782225227071891</v>
      </c>
      <c r="R23" s="120">
        <f t="shared" si="4"/>
        <v>1</v>
      </c>
      <c r="S23" s="120">
        <v>0</v>
      </c>
      <c r="T23" s="120">
        <v>1</v>
      </c>
      <c r="U23" s="120"/>
      <c r="V23" s="130">
        <f>_xll.BDH(C23,$V$3,$D$1,$D$1)</f>
        <v>4595</v>
      </c>
      <c r="W23" s="130">
        <f t="shared" si="5"/>
        <v>295</v>
      </c>
      <c r="X23" s="177">
        <f t="shared" si="6"/>
        <v>6.4200217627856366</v>
      </c>
      <c r="Y23" s="132">
        <v>46075</v>
      </c>
      <c r="Z23" s="133">
        <f>IF(D23 = D69,1,_xll.BDP(K23,$Z$3)*L23)</f>
        <v>128.84</v>
      </c>
      <c r="AA23" s="328">
        <f>W23*Y23*R23/Z23 / AB69</f>
        <v>2.5898986018708085E-4</v>
      </c>
      <c r="AB23" s="135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</row>
    <row r="24" spans="1:39" s="30" customFormat="1" ht="12" customHeight="1" x14ac:dyDescent="0.2">
      <c r="A24" s="120"/>
      <c r="B24" s="120">
        <v>23220</v>
      </c>
      <c r="C24" s="120" t="s">
        <v>154</v>
      </c>
      <c r="D24" s="120" t="str">
        <f>_xll.BDP(C24,$D$3)</f>
        <v>JPY</v>
      </c>
      <c r="E24" s="120" t="s">
        <v>306</v>
      </c>
      <c r="F24" s="121">
        <f>_xll.BDP(C24,$F$3)</f>
        <v>5070</v>
      </c>
      <c r="G24" s="121">
        <f>_xll.BDP(C24,$G$3)</f>
        <v>5060</v>
      </c>
      <c r="H24" s="122">
        <f t="shared" si="0"/>
        <v>-10</v>
      </c>
      <c r="I24" s="123">
        <f t="shared" si="1"/>
        <v>-0.19723865877712032</v>
      </c>
      <c r="J24" s="124">
        <v>123400</v>
      </c>
      <c r="K24" s="120" t="str">
        <f>CONCATENATE(D69,D24, " Curncy")</f>
        <v>EURJPY Curncy</v>
      </c>
      <c r="L24" s="120">
        <f>IF(D24 = D69,1,_xll.BDP(K24,$L$3))</f>
        <v>1</v>
      </c>
      <c r="M24" s="288">
        <f>IF(D24 = D69,1,_xll.BDP(K24,$M$3)*L24)</f>
        <v>128.88</v>
      </c>
      <c r="N24" s="126">
        <f t="shared" si="2"/>
        <v>-9574.7982619490995</v>
      </c>
      <c r="O24" s="301">
        <f>N24 / U69</f>
        <v>-2.3600649292960514E-5</v>
      </c>
      <c r="P24" s="128">
        <f t="shared" si="3"/>
        <v>4844847.9205462448</v>
      </c>
      <c r="Q24" s="312">
        <f>P24 / U69*100</f>
        <v>1.1941928542238021</v>
      </c>
      <c r="R24" s="120">
        <f t="shared" si="4"/>
        <v>1</v>
      </c>
      <c r="S24" s="120">
        <v>0</v>
      </c>
      <c r="T24" s="120">
        <v>1</v>
      </c>
      <c r="U24" s="120"/>
      <c r="V24" s="130">
        <f>_xll.BDH(C24,$V$3,$D$1,$D$1)</f>
        <v>4725</v>
      </c>
      <c r="W24" s="130">
        <f t="shared" si="5"/>
        <v>345</v>
      </c>
      <c r="X24" s="177">
        <f t="shared" si="6"/>
        <v>7.3015873015873023</v>
      </c>
      <c r="Y24" s="132">
        <v>123400</v>
      </c>
      <c r="Z24" s="133">
        <f>IF(D24 = D69,1,_xll.BDP(K24,$Z$3)*L24)</f>
        <v>128.84</v>
      </c>
      <c r="AA24" s="328">
        <f>W24*Y24*R24/Z24 / AB69</f>
        <v>8.112032016880799E-4</v>
      </c>
      <c r="AB24" s="135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</row>
    <row r="25" spans="1:39" s="30" customFormat="1" ht="12" customHeight="1" x14ac:dyDescent="0.2">
      <c r="A25" s="120"/>
      <c r="B25" s="120">
        <v>773</v>
      </c>
      <c r="C25" s="120" t="s">
        <v>153</v>
      </c>
      <c r="D25" s="120" t="str">
        <f>_xll.BDP(C25,$D$3)</f>
        <v>JPY</v>
      </c>
      <c r="E25" s="120" t="s">
        <v>380</v>
      </c>
      <c r="F25" s="121">
        <f>_xll.BDP(C25,$F$3)</f>
        <v>4381</v>
      </c>
      <c r="G25" s="121">
        <f>_xll.BDP(C25,$G$3)</f>
        <v>4364</v>
      </c>
      <c r="H25" s="122">
        <f t="shared" si="0"/>
        <v>-17</v>
      </c>
      <c r="I25" s="123">
        <f t="shared" si="1"/>
        <v>-0.38803926044282128</v>
      </c>
      <c r="J25" s="124">
        <v>68653</v>
      </c>
      <c r="K25" s="120" t="str">
        <f>CONCATENATE(D69,D25, " Curncy")</f>
        <v>EURJPY Curncy</v>
      </c>
      <c r="L25" s="120">
        <f>IF(D25 = D69,1,_xll.BDP(K25,$L$3))</f>
        <v>1</v>
      </c>
      <c r="M25" s="288">
        <f>IF(D25 = D69,1,_xll.BDP(K25,$M$3)*L25)</f>
        <v>128.88</v>
      </c>
      <c r="N25" s="126">
        <f t="shared" si="2"/>
        <v>-9055.7184978274363</v>
      </c>
      <c r="O25" s="301">
        <f>N25 / U69</f>
        <v>-2.232118427104012E-5</v>
      </c>
      <c r="P25" s="128">
        <f t="shared" si="3"/>
        <v>2324656.2073246432</v>
      </c>
      <c r="Q25" s="312">
        <f>P25 / U69*100</f>
        <v>0.57299793034599455</v>
      </c>
      <c r="R25" s="120">
        <f t="shared" si="4"/>
        <v>1</v>
      </c>
      <c r="S25" s="120">
        <v>0</v>
      </c>
      <c r="T25" s="120">
        <v>1</v>
      </c>
      <c r="U25" s="120"/>
      <c r="V25" s="130">
        <f>_xll.BDH(C25,$V$3,$D$1,$D$1)</f>
        <v>4280</v>
      </c>
      <c r="W25" s="130">
        <f t="shared" si="5"/>
        <v>101</v>
      </c>
      <c r="X25" s="177">
        <f t="shared" si="6"/>
        <v>2.3598130841121492</v>
      </c>
      <c r="Y25" s="132">
        <v>68653</v>
      </c>
      <c r="Z25" s="133">
        <f>IF(D25 = D69,1,_xll.BDP(K25,$Z$3)*L25)</f>
        <v>128.84</v>
      </c>
      <c r="AA25" s="328">
        <f>W25*Y25*R25/Z25 / AB69</f>
        <v>1.3212235158327265E-4</v>
      </c>
      <c r="AB25" s="135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</row>
    <row r="26" spans="1:39" s="30" customFormat="1" ht="12" customHeight="1" x14ac:dyDescent="0.2">
      <c r="A26" s="102" t="s">
        <v>1472</v>
      </c>
      <c r="B26" s="102"/>
      <c r="C26" s="102"/>
      <c r="D26" s="102"/>
      <c r="E26" s="102" t="s">
        <v>22</v>
      </c>
      <c r="F26" s="136"/>
      <c r="G26" s="136"/>
      <c r="H26" s="137"/>
      <c r="I26" s="138"/>
      <c r="J26" s="139"/>
      <c r="K26" s="102"/>
      <c r="L26" s="102"/>
      <c r="M26" s="289"/>
      <c r="N26" s="158">
        <f xml:space="preserve"> SUM(N17:N25)</f>
        <v>-669661.14525139658</v>
      </c>
      <c r="O26" s="302">
        <f xml:space="preserve"> SUM(O17:O25)</f>
        <v>-1.650628807189433E-3</v>
      </c>
      <c r="P26" s="141">
        <f xml:space="preserve"> SUM(P17:P25)</f>
        <v>59569218.893544383</v>
      </c>
      <c r="Q26" s="313">
        <f xml:space="preserve"> SUM(Q17:Q25)</f>
        <v>14.68304819903277</v>
      </c>
      <c r="R26" s="102"/>
      <c r="S26" s="102"/>
      <c r="T26" s="102"/>
      <c r="U26" s="102"/>
      <c r="V26" s="144"/>
      <c r="W26" s="144"/>
      <c r="X26" s="178"/>
      <c r="Y26" s="145"/>
      <c r="Z26" s="146"/>
      <c r="AA26" s="329">
        <f xml:space="preserve"> SUM(AA17:AA25)</f>
        <v>6.7810259350106197E-3</v>
      </c>
      <c r="AB26" s="171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</row>
    <row r="27" spans="1:39" s="30" customFormat="1" ht="12" customHeight="1" x14ac:dyDescent="0.2">
      <c r="A27" s="120"/>
      <c r="B27" s="120"/>
      <c r="C27" s="120"/>
      <c r="D27" s="120"/>
      <c r="E27" s="120"/>
      <c r="F27" s="121"/>
      <c r="G27" s="121"/>
      <c r="H27" s="122"/>
      <c r="I27" s="123"/>
      <c r="J27" s="124"/>
      <c r="K27" s="120"/>
      <c r="L27" s="120"/>
      <c r="M27" s="288"/>
      <c r="N27" s="126"/>
      <c r="O27" s="301"/>
      <c r="P27" s="128"/>
      <c r="Q27" s="312"/>
      <c r="R27" s="120"/>
      <c r="S27" s="120"/>
      <c r="T27" s="120"/>
      <c r="U27" s="120"/>
      <c r="V27" s="130"/>
      <c r="W27" s="130"/>
      <c r="X27" s="131"/>
      <c r="Y27" s="132"/>
      <c r="Z27" s="133"/>
      <c r="AA27" s="328"/>
      <c r="AB27" s="135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</row>
    <row r="28" spans="1:39" s="30" customFormat="1" ht="12" customHeight="1" x14ac:dyDescent="0.2">
      <c r="A28" s="120"/>
      <c r="B28" s="120">
        <v>24498</v>
      </c>
      <c r="C28" s="120" t="s">
        <v>147</v>
      </c>
      <c r="D28" s="120" t="str">
        <f>_xll.BDP(C28,$D$3)</f>
        <v>NOK</v>
      </c>
      <c r="E28" s="120" t="s">
        <v>337</v>
      </c>
      <c r="F28" s="121">
        <f>_xll.BDP(C28,$F$3)</f>
        <v>297</v>
      </c>
      <c r="G28" s="121">
        <f>_xll.BDP(C28,$G$3)</f>
        <v>297.60000000000002</v>
      </c>
      <c r="H28" s="122">
        <f>IF(OR(OR(G28="#N/A N/A",G28="#N/A Real Time"),OR(F28="#N/A N/A",F28="#N/A Real Time")),0,  G28 - F28)</f>
        <v>0.60000000000002274</v>
      </c>
      <c r="I28" s="123">
        <f>IF(OR(F28=0,F28="#N/A N/A"),0,H28 / F28*100)</f>
        <v>0.2020202020202097</v>
      </c>
      <c r="J28" s="124">
        <v>757886</v>
      </c>
      <c r="K28" s="120" t="str">
        <f>CONCATENATE(D69,D28, " Curncy")</f>
        <v>EURNOK Curncy</v>
      </c>
      <c r="L28" s="120">
        <f>IF(D28 = D69,1,_xll.BDP(K28,$L$3))</f>
        <v>1</v>
      </c>
      <c r="M28" s="288">
        <f>IF(D28 = D69,1,_xll.BDP(K28,$M$3)*L28)</f>
        <v>9.7024000000000008</v>
      </c>
      <c r="N28" s="126">
        <f>H28*J28*R28/M28</f>
        <v>46867.950197890954</v>
      </c>
      <c r="O28" s="301">
        <f>N28 / U69</f>
        <v>1.1552348419664739E-4</v>
      </c>
      <c r="P28" s="128">
        <f>IF(J28=0,0,G28*J28*R28/M28)</f>
        <v>23246503.298153035</v>
      </c>
      <c r="Q28" s="312">
        <f>P28 / U69*100</f>
        <v>5.729964816153494</v>
      </c>
      <c r="R28" s="120">
        <f>IF(EXACT(D28,UPPER(D28)),1,0.01)/T28</f>
        <v>1</v>
      </c>
      <c r="S28" s="120">
        <v>0</v>
      </c>
      <c r="T28" s="120">
        <v>1</v>
      </c>
      <c r="U28" s="120"/>
      <c r="V28" s="130">
        <f>_xll.BDH(C28,$V$3,$D$1,$D$1)</f>
        <v>283.2</v>
      </c>
      <c r="W28" s="130">
        <f>IF(OR(OR(F28="#N/A N/A",F28="#N/A Real Time"),OR(V28="#N/A N/A",V28="#N/A Real Time")),0,  F28 - V28)</f>
        <v>13.800000000000011</v>
      </c>
      <c r="X28" s="177">
        <f>IF(OR(V28=0,V28="#N/A N/A"),0,W28 / V28*100)</f>
        <v>4.8728813559322077</v>
      </c>
      <c r="Y28" s="132">
        <v>757886</v>
      </c>
      <c r="Z28" s="133">
        <f>IF(D28 = D69,1,_xll.BDP(K28,$Z$3)*L28)</f>
        <v>9.7301000000000002</v>
      </c>
      <c r="AA28" s="328">
        <f>W28*Y28*R28/Z28 / AB69</f>
        <v>2.6388322605143798E-3</v>
      </c>
      <c r="AB28" s="135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</row>
    <row r="29" spans="1:39" s="30" customFormat="1" ht="12" customHeight="1" x14ac:dyDescent="0.2">
      <c r="A29" s="212"/>
      <c r="B29" s="212">
        <v>26989</v>
      </c>
      <c r="C29" s="212" t="s">
        <v>143</v>
      </c>
      <c r="D29" s="212" t="str">
        <f>_xll.BDP(C29,$D$3)</f>
        <v>NOK</v>
      </c>
      <c r="E29" s="212" t="s">
        <v>311</v>
      </c>
      <c r="F29" s="214">
        <f>_xll.BDP(C29,$F$3)</f>
        <v>73.400000000000006</v>
      </c>
      <c r="G29" s="214">
        <f>_xll.BDP(C29,$G$3)</f>
        <v>74.400000000000006</v>
      </c>
      <c r="H29" s="215">
        <f>IF(OR(OR(G29="#N/A N/A",G29="#N/A Real Time"),OR(F29="#N/A N/A",F29="#N/A Real Time")),0,  G29 - F29)</f>
        <v>1</v>
      </c>
      <c r="I29" s="216">
        <f>IF(OR(F29=0,F29="#N/A N/A"),0,H29 / F29*100)</f>
        <v>1.3623978201634876</v>
      </c>
      <c r="J29" s="217">
        <v>26717</v>
      </c>
      <c r="K29" s="212" t="str">
        <f>CONCATENATE(D69,D29, " Curncy")</f>
        <v>EURNOK Curncy</v>
      </c>
      <c r="L29" s="212">
        <f>IF(D29 = D69,1,_xll.BDP(K29,$L$3))</f>
        <v>1</v>
      </c>
      <c r="M29" s="291">
        <f>IF(D29 = D69,1,_xll.BDP(K29,$M$3)*L29)</f>
        <v>9.7024000000000008</v>
      </c>
      <c r="N29" s="218">
        <f>H29*J29*R29/M29</f>
        <v>2753.6485817941948</v>
      </c>
      <c r="O29" s="304">
        <f>N29 / U69</f>
        <v>6.7873904678753601E-6</v>
      </c>
      <c r="P29" s="220">
        <f>IF(J29=0,0,G29*J29*R29/M29)</f>
        <v>204871.45448548812</v>
      </c>
      <c r="Q29" s="314">
        <f>P29 / U69*100</f>
        <v>5.0498185080992693E-2</v>
      </c>
      <c r="R29" s="212">
        <f>IF(EXACT(D29,UPPER(D29)),1,0.01)/T29</f>
        <v>1</v>
      </c>
      <c r="S29" s="212">
        <v>0</v>
      </c>
      <c r="T29" s="212">
        <v>1</v>
      </c>
      <c r="U29" s="212"/>
      <c r="V29" s="223">
        <f>_xll.BDH(C29,$V$3,$D$1,$D$1)</f>
        <v>70.8</v>
      </c>
      <c r="W29" s="223">
        <f>IF(OR(OR(F29="#N/A N/A",F29="#N/A Real Time"),OR(V29="#N/A N/A",V29="#N/A Real Time")),0,  F29 - V29)</f>
        <v>2.6000000000000085</v>
      </c>
      <c r="X29" s="224">
        <f>IF(OR(V29=0,V29="#N/A N/A"),0,W29 / V29*100)</f>
        <v>3.6723163841808031</v>
      </c>
      <c r="Y29" s="225">
        <v>26717</v>
      </c>
      <c r="Z29" s="226">
        <f>IF(D29 = D69,1,_xll.BDP(K29,$Z$3)*L29)</f>
        <v>9.7301000000000002</v>
      </c>
      <c r="AA29" s="330">
        <f>W29*Y29*R29/Z29 / AB69</f>
        <v>1.752628429708994E-5</v>
      </c>
      <c r="AB29" s="244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</row>
    <row r="30" spans="1:39" s="30" customFormat="1" ht="12" customHeight="1" x14ac:dyDescent="0.2">
      <c r="A30" s="229" t="s">
        <v>1473</v>
      </c>
      <c r="B30" s="229"/>
      <c r="C30" s="229"/>
      <c r="D30" s="229"/>
      <c r="E30" s="229" t="s">
        <v>140</v>
      </c>
      <c r="F30" s="230"/>
      <c r="G30" s="230"/>
      <c r="H30" s="231"/>
      <c r="I30" s="232"/>
      <c r="J30" s="233"/>
      <c r="K30" s="229"/>
      <c r="L30" s="229"/>
      <c r="M30" s="292"/>
      <c r="N30" s="234">
        <f xml:space="preserve"> SUM(N27:N29)</f>
        <v>49621.598779685148</v>
      </c>
      <c r="O30" s="305">
        <f xml:space="preserve"> SUM(O27:O29)</f>
        <v>1.2231087466452276E-4</v>
      </c>
      <c r="P30" s="236">
        <f xml:space="preserve"> SUM(P27:P29)</f>
        <v>23451374.752638523</v>
      </c>
      <c r="Q30" s="315">
        <f xml:space="preserve"> SUM(Q27:Q29)</f>
        <v>5.7804630012344864</v>
      </c>
      <c r="R30" s="229"/>
      <c r="S30" s="229"/>
      <c r="T30" s="229"/>
      <c r="U30" s="229"/>
      <c r="V30" s="239"/>
      <c r="W30" s="239"/>
      <c r="X30" s="240"/>
      <c r="Y30" s="241"/>
      <c r="Z30" s="242"/>
      <c r="AA30" s="331">
        <f xml:space="preserve"> SUM(AA27:AA29)</f>
        <v>2.65635854481147E-3</v>
      </c>
      <c r="AB30" s="24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</row>
    <row r="31" spans="1:39" s="30" customFormat="1" ht="12" customHeight="1" x14ac:dyDescent="0.2">
      <c r="A31" s="120"/>
      <c r="B31" s="120"/>
      <c r="C31" s="120"/>
      <c r="D31" s="120"/>
      <c r="E31" s="120"/>
      <c r="F31" s="121"/>
      <c r="G31" s="121"/>
      <c r="H31" s="122"/>
      <c r="I31" s="123"/>
      <c r="J31" s="124"/>
      <c r="K31" s="120"/>
      <c r="L31" s="120"/>
      <c r="M31" s="288"/>
      <c r="N31" s="126"/>
      <c r="O31" s="301"/>
      <c r="P31" s="128"/>
      <c r="Q31" s="312"/>
      <c r="R31" s="120"/>
      <c r="S31" s="120"/>
      <c r="T31" s="120"/>
      <c r="U31" s="120"/>
      <c r="V31" s="130"/>
      <c r="W31" s="130"/>
      <c r="X31" s="131"/>
      <c r="Y31" s="132"/>
      <c r="Z31" s="133"/>
      <c r="AA31" s="328"/>
      <c r="AB31" s="135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</row>
    <row r="32" spans="1:39" s="30" customFormat="1" ht="12" customHeight="1" x14ac:dyDescent="0.2">
      <c r="A32" s="120"/>
      <c r="B32" s="120">
        <v>113</v>
      </c>
      <c r="C32" s="120" t="s">
        <v>132</v>
      </c>
      <c r="D32" s="120" t="str">
        <f>_xll.BDP(C32,$D$3)</f>
        <v>SEK</v>
      </c>
      <c r="E32" s="120" t="s">
        <v>371</v>
      </c>
      <c r="F32" s="121">
        <f>_xll.BDP(C32,$F$3)</f>
        <v>77.14</v>
      </c>
      <c r="G32" s="121">
        <f>_xll.BDP(C32,$G$3)</f>
        <v>77.62</v>
      </c>
      <c r="H32" s="122">
        <f>IF(OR(OR(G32="#N/A N/A",G32="#N/A Real Time"),OR(F32="#N/A N/A",F32="#N/A Real Time")),0,  G32 - F32)</f>
        <v>0.48000000000000398</v>
      </c>
      <c r="I32" s="123">
        <f>IF(OR(F32=0,F32="#N/A N/A"),0,H32 / F32*100)</f>
        <v>0.62224526834327709</v>
      </c>
      <c r="J32" s="124">
        <v>1221704</v>
      </c>
      <c r="K32" s="120" t="str">
        <f>CONCATENATE(D69,D32, " Curncy")</f>
        <v>EURSEK Curncy</v>
      </c>
      <c r="L32" s="120">
        <f>IF(D32 = D69,1,_xll.BDP(K32,$L$3))</f>
        <v>1</v>
      </c>
      <c r="M32" s="288">
        <f>IF(D32 = D69,1,_xll.BDP(K32,$M$3)*L32)</f>
        <v>10.5761</v>
      </c>
      <c r="N32" s="126">
        <f>H32*J32*R32/M32</f>
        <v>55447.463620805858</v>
      </c>
      <c r="O32" s="301">
        <f>N32 / U69</f>
        <v>1.366708840539519E-4</v>
      </c>
      <c r="P32" s="128">
        <f>IF(J32=0,0,G32*J32*R32/M32)</f>
        <v>8966316.9296810739</v>
      </c>
      <c r="Q32" s="312">
        <f>P32 / U69*100</f>
        <v>2.2100820875557625</v>
      </c>
      <c r="R32" s="120">
        <f>IF(EXACT(D32,UPPER(D32)),1,0.01)/T32</f>
        <v>1</v>
      </c>
      <c r="S32" s="120">
        <v>0</v>
      </c>
      <c r="T32" s="120">
        <v>1</v>
      </c>
      <c r="U32" s="120"/>
      <c r="V32" s="130">
        <f>_xll.BDH(C32,$V$3,$D$1,$D$1)</f>
        <v>71.2</v>
      </c>
      <c r="W32" s="130">
        <f>IF(OR(OR(F32="#N/A N/A",F32="#N/A Real Time"),OR(V32="#N/A N/A",V32="#N/A Real Time")),0,  F32 - V32)</f>
        <v>5.9399999999999977</v>
      </c>
      <c r="X32" s="177">
        <f>IF(OR(V32=0,V32="#N/A N/A"),0,W32 / V32*100)</f>
        <v>8.3426966292134797</v>
      </c>
      <c r="Y32" s="132">
        <v>1221704</v>
      </c>
      <c r="Z32" s="133">
        <f>IF(D32 = D69,1,_xll.BDP(K32,$Z$3)*L32)</f>
        <v>10.603199999999999</v>
      </c>
      <c r="AA32" s="328">
        <f>W32*Y32*R32/Z32 / AB69</f>
        <v>1.6802024165770701E-3</v>
      </c>
      <c r="AB32" s="135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</row>
    <row r="33" spans="1:39" s="30" customFormat="1" ht="12" customHeight="1" x14ac:dyDescent="0.2">
      <c r="A33" s="102" t="s">
        <v>1474</v>
      </c>
      <c r="B33" s="102"/>
      <c r="C33" s="102"/>
      <c r="D33" s="102"/>
      <c r="E33" s="102" t="s">
        <v>131</v>
      </c>
      <c r="F33" s="136"/>
      <c r="G33" s="136"/>
      <c r="H33" s="137"/>
      <c r="I33" s="138"/>
      <c r="J33" s="139"/>
      <c r="K33" s="102"/>
      <c r="L33" s="102"/>
      <c r="M33" s="289"/>
      <c r="N33" s="158">
        <f xml:space="preserve"> SUM(N31:N32)</f>
        <v>55447.463620805858</v>
      </c>
      <c r="O33" s="302">
        <f xml:space="preserve"> SUM(O31:O32)</f>
        <v>1.366708840539519E-4</v>
      </c>
      <c r="P33" s="141">
        <f xml:space="preserve"> SUM(P31:P32)</f>
        <v>8966316.9296810739</v>
      </c>
      <c r="Q33" s="313">
        <f xml:space="preserve"> SUM(Q31:Q32)</f>
        <v>2.2100820875557625</v>
      </c>
      <c r="R33" s="102"/>
      <c r="S33" s="102"/>
      <c r="T33" s="102"/>
      <c r="U33" s="102"/>
      <c r="V33" s="144"/>
      <c r="W33" s="144"/>
      <c r="X33" s="178"/>
      <c r="Y33" s="145"/>
      <c r="Z33" s="146"/>
      <c r="AA33" s="329">
        <f xml:space="preserve"> SUM(AA31:AA32)</f>
        <v>1.6802024165770701E-3</v>
      </c>
      <c r="AB33" s="171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</row>
    <row r="34" spans="1:39" s="30" customFormat="1" ht="12" customHeight="1" x14ac:dyDescent="0.2">
      <c r="A34" s="120"/>
      <c r="B34" s="120"/>
      <c r="C34" s="120"/>
      <c r="D34" s="120"/>
      <c r="E34" s="120"/>
      <c r="F34" s="121"/>
      <c r="G34" s="121"/>
      <c r="H34" s="122"/>
      <c r="I34" s="123"/>
      <c r="J34" s="124"/>
      <c r="K34" s="120"/>
      <c r="L34" s="120"/>
      <c r="M34" s="288"/>
      <c r="N34" s="126"/>
      <c r="O34" s="301"/>
      <c r="P34" s="128"/>
      <c r="Q34" s="312"/>
      <c r="R34" s="120"/>
      <c r="S34" s="120"/>
      <c r="T34" s="120"/>
      <c r="U34" s="120"/>
      <c r="V34" s="130"/>
      <c r="W34" s="130"/>
      <c r="X34" s="131"/>
      <c r="Y34" s="132"/>
      <c r="Z34" s="133"/>
      <c r="AA34" s="328"/>
      <c r="AB34" s="135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</row>
    <row r="35" spans="1:39" s="30" customFormat="1" ht="12" customHeight="1" x14ac:dyDescent="0.2">
      <c r="A35" s="120"/>
      <c r="B35" s="120">
        <v>19456</v>
      </c>
      <c r="C35" s="120" t="s">
        <v>125</v>
      </c>
      <c r="D35" s="120" t="str">
        <f>_xll.BDP(C35,$D$3)</f>
        <v>GBp</v>
      </c>
      <c r="E35" s="120" t="s">
        <v>459</v>
      </c>
      <c r="F35" s="121">
        <f>_xll.BDP(C35,$F$3)</f>
        <v>1516</v>
      </c>
      <c r="G35" s="121">
        <f>_xll.BDP(C35,$G$3)</f>
        <v>1561</v>
      </c>
      <c r="H35" s="122">
        <f t="shared" ref="H35:H53" si="7">IF(OR(OR(G35="#N/A N/A",G35="#N/A Real Time"),OR(F35="#N/A N/A",F35="#N/A Real Time")),0,  G35 - F35)</f>
        <v>45</v>
      </c>
      <c r="I35" s="123">
        <f t="shared" ref="I35:I53" si="8">IF(OR(F35=0,F35="#N/A N/A"),0,H35 / F35*100)</f>
        <v>2.9683377308707124</v>
      </c>
      <c r="J35" s="124">
        <v>172669</v>
      </c>
      <c r="K35" s="120" t="str">
        <f>CONCATENATE(D69,D35, " Curncy")</f>
        <v>EURGBp Curncy</v>
      </c>
      <c r="L35" s="120">
        <f>IF(D35 = D69,1,_xll.BDP(K35,$L$3))</f>
        <v>1</v>
      </c>
      <c r="M35" s="288">
        <f>IF(D35 = D69,1,_xll.BDP(K35,$M$3)*L35)</f>
        <v>0.90110000000000001</v>
      </c>
      <c r="N35" s="126">
        <f t="shared" ref="N35:N53" si="9">H35*J35*R35/M35</f>
        <v>86229.108866940413</v>
      </c>
      <c r="O35" s="301">
        <f>N35 / U69</f>
        <v>2.1254369037733683E-4</v>
      </c>
      <c r="P35" s="128">
        <f t="shared" ref="P35:P53" si="10">IF(J35=0,0,G35*J35*R35/M35)</f>
        <v>2991191.9764731992</v>
      </c>
      <c r="Q35" s="312">
        <f>P35 / U69*100</f>
        <v>0.73729044595338389</v>
      </c>
      <c r="R35" s="120">
        <f t="shared" ref="R35:R53" si="11">IF(EXACT(D35,UPPER(D35)),1,0.01)/T35</f>
        <v>0.01</v>
      </c>
      <c r="S35" s="120">
        <v>0</v>
      </c>
      <c r="T35" s="120">
        <v>1</v>
      </c>
      <c r="U35" s="120"/>
      <c r="V35" s="130">
        <f>_xll.BDH(C35,$V$3,$D$1,$D$1)</f>
        <v>1473</v>
      </c>
      <c r="W35" s="130">
        <f t="shared" ref="W35:W53" si="12">IF(OR(OR(F35="#N/A N/A",F35="#N/A Real Time"),OR(V35="#N/A N/A",V35="#N/A Real Time")),0,  F35 - V35)</f>
        <v>43</v>
      </c>
      <c r="X35" s="177">
        <f t="shared" ref="X35:X53" si="13">IF(OR(V35=0,V35="#N/A N/A"),0,W35 / V35*100)</f>
        <v>2.9192124915139175</v>
      </c>
      <c r="Y35" s="132">
        <v>172669</v>
      </c>
      <c r="Z35" s="133">
        <f>IF(D35 = D69,1,_xll.BDP(K35,$Z$3)*L35)</f>
        <v>0.89554</v>
      </c>
      <c r="AA35" s="328">
        <f>W35*Y35*R35/Z35 / AB69</f>
        <v>2.0353727610234373E-4</v>
      </c>
      <c r="AB35" s="135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</row>
    <row r="36" spans="1:39" s="30" customFormat="1" ht="12" customHeight="1" x14ac:dyDescent="0.2">
      <c r="A36" s="120"/>
      <c r="B36" s="120">
        <v>7222</v>
      </c>
      <c r="C36" s="120" t="s">
        <v>124</v>
      </c>
      <c r="D36" s="120" t="str">
        <f>_xll.BDP(C36,$D$3)</f>
        <v>GBp</v>
      </c>
      <c r="E36" s="120" t="s">
        <v>460</v>
      </c>
      <c r="F36" s="121">
        <f>_xll.BDP(C36,$F$3)</f>
        <v>110</v>
      </c>
      <c r="G36" s="121">
        <f>_xll.BDP(C36,$G$3)</f>
        <v>109.9</v>
      </c>
      <c r="H36" s="122">
        <f t="shared" si="7"/>
        <v>-9.9999999999994316E-2</v>
      </c>
      <c r="I36" s="123">
        <f t="shared" si="8"/>
        <v>-9.0909090909085735E-2</v>
      </c>
      <c r="J36" s="124">
        <v>1076112</v>
      </c>
      <c r="K36" s="120" t="str">
        <f>CONCATENATE(D69,D36, " Curncy")</f>
        <v>EURGBp Curncy</v>
      </c>
      <c r="L36" s="120">
        <f>IF(D36 = D69,1,_xll.BDP(K36,$L$3))</f>
        <v>1</v>
      </c>
      <c r="M36" s="288">
        <f>IF(D36 = D69,1,_xll.BDP(K36,$M$3)*L36)</f>
        <v>0.90110000000000001</v>
      </c>
      <c r="N36" s="126">
        <f t="shared" si="9"/>
        <v>-1194.2203972921307</v>
      </c>
      <c r="O36" s="301">
        <f>N36 / U69</f>
        <v>-2.9436000638256974E-6</v>
      </c>
      <c r="P36" s="128">
        <f t="shared" si="10"/>
        <v>1312448.2166241263</v>
      </c>
      <c r="Q36" s="312">
        <f>P36 / U69*100</f>
        <v>0.3235016470144626</v>
      </c>
      <c r="R36" s="120">
        <f t="shared" si="11"/>
        <v>0.01</v>
      </c>
      <c r="S36" s="120">
        <v>0</v>
      </c>
      <c r="T36" s="120">
        <v>1</v>
      </c>
      <c r="U36" s="120"/>
      <c r="V36" s="130">
        <f>_xll.BDH(C36,$V$3,$D$1,$D$1)</f>
        <v>122.65</v>
      </c>
      <c r="W36" s="130">
        <f t="shared" si="12"/>
        <v>-12.650000000000006</v>
      </c>
      <c r="X36" s="177">
        <f t="shared" si="13"/>
        <v>-10.313901345291484</v>
      </c>
      <c r="Y36" s="132">
        <v>1076112</v>
      </c>
      <c r="Z36" s="133">
        <f>IF(D36 = D69,1,_xll.BDP(K36,$Z$3)*L36)</f>
        <v>0.89554</v>
      </c>
      <c r="AA36" s="328">
        <f>W36*Y36*R36/Z36 / AB69</f>
        <v>-3.7317206742679257E-4</v>
      </c>
      <c r="AB36" s="135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</row>
    <row r="37" spans="1:39" s="30" customFormat="1" ht="12" customHeight="1" x14ac:dyDescent="0.2">
      <c r="A37" s="120"/>
      <c r="B37" s="120">
        <v>6286</v>
      </c>
      <c r="C37" s="120" t="s">
        <v>118</v>
      </c>
      <c r="D37" s="120" t="str">
        <f>_xll.BDP(C37,$D$3)</f>
        <v>GBp</v>
      </c>
      <c r="E37" s="120" t="s">
        <v>464</v>
      </c>
      <c r="F37" s="121">
        <f>_xll.BDP(C37,$F$3)</f>
        <v>606</v>
      </c>
      <c r="G37" s="121">
        <f>_xll.BDP(C37,$G$3)</f>
        <v>611</v>
      </c>
      <c r="H37" s="122">
        <f t="shared" si="7"/>
        <v>5</v>
      </c>
      <c r="I37" s="123">
        <f t="shared" si="8"/>
        <v>0.82508250825082496</v>
      </c>
      <c r="J37" s="124">
        <v>291314</v>
      </c>
      <c r="K37" s="120" t="str">
        <f>CONCATENATE(D69,D37, " Curncy")</f>
        <v>EURGBp Curncy</v>
      </c>
      <c r="L37" s="120">
        <f>IF(D37 = D69,1,_xll.BDP(K37,$L$3))</f>
        <v>1</v>
      </c>
      <c r="M37" s="288">
        <f>IF(D37 = D69,1,_xll.BDP(K37,$M$3)*L37)</f>
        <v>0.90110000000000001</v>
      </c>
      <c r="N37" s="126">
        <f t="shared" si="9"/>
        <v>16164.354677616247</v>
      </c>
      <c r="O37" s="301">
        <f>N37 / U69</f>
        <v>3.984306043392174E-5</v>
      </c>
      <c r="P37" s="128">
        <f t="shared" si="10"/>
        <v>1975284.1416047055</v>
      </c>
      <c r="Q37" s="312">
        <f>P37 / U69*100</f>
        <v>0.48688219850252373</v>
      </c>
      <c r="R37" s="120">
        <f t="shared" si="11"/>
        <v>0.01</v>
      </c>
      <c r="S37" s="120">
        <v>0</v>
      </c>
      <c r="T37" s="120">
        <v>1</v>
      </c>
      <c r="U37" s="120"/>
      <c r="V37" s="130">
        <f>_xll.BDH(C37,$V$3,$D$1,$D$1)</f>
        <v>626.79999999999995</v>
      </c>
      <c r="W37" s="130">
        <f t="shared" si="12"/>
        <v>-20.799999999999955</v>
      </c>
      <c r="X37" s="177">
        <f t="shared" si="13"/>
        <v>-3.3184428844926539</v>
      </c>
      <c r="Y37" s="132">
        <v>291314</v>
      </c>
      <c r="Z37" s="133">
        <f>IF(D37 = D69,1,_xll.BDP(K37,$Z$3)*L37)</f>
        <v>0.89554</v>
      </c>
      <c r="AA37" s="328">
        <f>W37*Y37*R37/Z37 / AB69</f>
        <v>-1.6610619127171845E-4</v>
      </c>
      <c r="AB37" s="135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</row>
    <row r="38" spans="1:39" s="30" customFormat="1" ht="12" customHeight="1" x14ac:dyDescent="0.2">
      <c r="A38" s="120"/>
      <c r="B38" s="120">
        <v>2204</v>
      </c>
      <c r="C38" s="120" t="s">
        <v>117</v>
      </c>
      <c r="D38" s="120" t="str">
        <f>_xll.BDP(C38,$D$3)</f>
        <v>GBp</v>
      </c>
      <c r="E38" s="120" t="s">
        <v>465</v>
      </c>
      <c r="F38" s="121">
        <f>_xll.BDP(C38,$F$3)</f>
        <v>175.7</v>
      </c>
      <c r="G38" s="121">
        <f>_xll.BDP(C38,$G$3)</f>
        <v>176.62</v>
      </c>
      <c r="H38" s="122">
        <f t="shared" si="7"/>
        <v>0.92000000000001592</v>
      </c>
      <c r="I38" s="123">
        <f t="shared" si="8"/>
        <v>0.5236198064883415</v>
      </c>
      <c r="J38" s="124">
        <v>3010131</v>
      </c>
      <c r="K38" s="120" t="str">
        <f>CONCATENATE(D69,D38, " Curncy")</f>
        <v>EURGBp Curncy</v>
      </c>
      <c r="L38" s="120">
        <f>IF(D38 = D69,1,_xll.BDP(K38,$L$3))</f>
        <v>1</v>
      </c>
      <c r="M38" s="288">
        <f>IF(D38 = D69,1,_xll.BDP(K38,$M$3)*L38)</f>
        <v>0.90110000000000001</v>
      </c>
      <c r="N38" s="126">
        <f t="shared" si="9"/>
        <v>30732.665852847054</v>
      </c>
      <c r="O38" s="301">
        <f>N38 / U69</f>
        <v>7.5752078402865298E-5</v>
      </c>
      <c r="P38" s="128">
        <f t="shared" si="10"/>
        <v>5900003.7423149487</v>
      </c>
      <c r="Q38" s="312">
        <f>P38 / U69*100</f>
        <v>1.4542752269036778</v>
      </c>
      <c r="R38" s="120">
        <f t="shared" si="11"/>
        <v>0.01</v>
      </c>
      <c r="S38" s="120">
        <v>0</v>
      </c>
      <c r="T38" s="120">
        <v>1</v>
      </c>
      <c r="U38" s="120"/>
      <c r="V38" s="130">
        <f>_xll.BDH(C38,$V$3,$D$1,$D$1)</f>
        <v>184.5</v>
      </c>
      <c r="W38" s="130">
        <f t="shared" si="12"/>
        <v>-8.8000000000000114</v>
      </c>
      <c r="X38" s="177">
        <f t="shared" si="13"/>
        <v>-4.7696476964769712</v>
      </c>
      <c r="Y38" s="132">
        <v>3010131</v>
      </c>
      <c r="Z38" s="133">
        <f>IF(D38 = D69,1,_xll.BDP(K38,$Z$3)*L38)</f>
        <v>0.89554</v>
      </c>
      <c r="AA38" s="328">
        <f>W38*Y38*R38/Z38 / AB69</f>
        <v>-7.2615477457686935E-4</v>
      </c>
      <c r="AB38" s="135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</row>
    <row r="39" spans="1:39" s="30" customFormat="1" ht="12" customHeight="1" x14ac:dyDescent="0.2">
      <c r="A39" s="212"/>
      <c r="B39" s="212">
        <v>6116</v>
      </c>
      <c r="C39" s="212" t="s">
        <v>1121</v>
      </c>
      <c r="D39" s="212" t="str">
        <f>_xll.BDP(C39,$D$3)</f>
        <v>GBp</v>
      </c>
      <c r="E39" s="212" t="s">
        <v>1242</v>
      </c>
      <c r="F39" s="214">
        <f>_xll.BDP(C39,$F$3)</f>
        <v>217.35</v>
      </c>
      <c r="G39" s="214">
        <f>_xll.BDP(C39,$G$3)</f>
        <v>220.7</v>
      </c>
      <c r="H39" s="215">
        <f>IF(OR(OR(G39="#N/A N/A",G39="#N/A Real Time"),OR(F39="#N/A N/A",F39="#N/A Real Time")),0,  G39 - F39)</f>
        <v>3.3499999999999943</v>
      </c>
      <c r="I39" s="216">
        <f>IF(OR(F39=0,F39="#N/A N/A"),0,H39 / F39*100)</f>
        <v>1.5412928456406692</v>
      </c>
      <c r="J39" s="217">
        <v>887500</v>
      </c>
      <c r="K39" s="212" t="str">
        <f>CONCATENATE(D69,D39, " Curncy")</f>
        <v>EURGBp Curncy</v>
      </c>
      <c r="L39" s="212">
        <f>IF(D39 = D69,1,_xll.BDP(K39,$L$3))</f>
        <v>1</v>
      </c>
      <c r="M39" s="291">
        <f>IF(D39 = D69,1,_xll.BDP(K39,$M$3)*L39)</f>
        <v>0.90110000000000001</v>
      </c>
      <c r="N39" s="218">
        <f>H39*J39*R39/M39</f>
        <v>32994.395738541723</v>
      </c>
      <c r="O39" s="304">
        <f>N39 / U69</f>
        <v>8.1326952396797522E-5</v>
      </c>
      <c r="P39" s="220">
        <f>IF(J39=0,0,G39*J39*R39/M39)</f>
        <v>2173690.489401842</v>
      </c>
      <c r="Q39" s="314">
        <f>P39 / U69*100</f>
        <v>0.5357868177305446</v>
      </c>
      <c r="R39" s="212">
        <f>IF(EXACT(D39,UPPER(D39)),1,0.01)/T39</f>
        <v>0.01</v>
      </c>
      <c r="S39" s="212">
        <v>0</v>
      </c>
      <c r="T39" s="212">
        <v>1</v>
      </c>
      <c r="U39" s="212"/>
      <c r="V39" s="223">
        <f>_xll.BDH(C39,$V$3,$D$1,$D$1)</f>
        <v>227.15</v>
      </c>
      <c r="W39" s="223">
        <f>IF(OR(OR(F39="#N/A N/A",F39="#N/A Real Time"),OR(V39="#N/A N/A",V39="#N/A Real Time")),0,  F39 - V39)</f>
        <v>-9.8000000000000114</v>
      </c>
      <c r="X39" s="224">
        <f>IF(OR(V39=0,V39="#N/A N/A"),0,W39 / V39*100)</f>
        <v>-4.3143297380585564</v>
      </c>
      <c r="Y39" s="225">
        <v>887500</v>
      </c>
      <c r="Z39" s="226">
        <f>IF(D39 = D69,1,_xll.BDP(K39,$Z$3)*L39)</f>
        <v>0.89554</v>
      </c>
      <c r="AA39" s="330">
        <f>W39*Y39*R39/Z39 / AB69</f>
        <v>-2.3842707237818194E-4</v>
      </c>
      <c r="AB39" s="244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</row>
    <row r="40" spans="1:39" s="30" customFormat="1" ht="12" customHeight="1" x14ac:dyDescent="0.2">
      <c r="A40" s="120"/>
      <c r="B40" s="120">
        <v>5993</v>
      </c>
      <c r="C40" s="120" t="s">
        <v>112</v>
      </c>
      <c r="D40" s="120" t="str">
        <f>_xll.BDP(C40,$D$3)</f>
        <v>GBp</v>
      </c>
      <c r="E40" s="120" t="s">
        <v>469</v>
      </c>
      <c r="F40" s="121">
        <f>_xll.BDP(C40,$F$3)</f>
        <v>754</v>
      </c>
      <c r="G40" s="121">
        <f>_xll.BDP(C40,$G$3)</f>
        <v>763</v>
      </c>
      <c r="H40" s="122">
        <f t="shared" si="7"/>
        <v>9</v>
      </c>
      <c r="I40" s="123">
        <f t="shared" si="8"/>
        <v>1.1936339522546418</v>
      </c>
      <c r="J40" s="124">
        <v>510513</v>
      </c>
      <c r="K40" s="120" t="str">
        <f>CONCATENATE(D69,D40, " Curncy")</f>
        <v>EURGBp Curncy</v>
      </c>
      <c r="L40" s="120">
        <f>IF(D40 = D69,1,_xll.BDP(K40,$L$3))</f>
        <v>1</v>
      </c>
      <c r="M40" s="288">
        <f>IF(D40 = D69,1,_xll.BDP(K40,$M$3)*L40)</f>
        <v>0.90110000000000001</v>
      </c>
      <c r="N40" s="126">
        <f t="shared" si="9"/>
        <v>50988.980135390077</v>
      </c>
      <c r="O40" s="301">
        <f>N40 / U69</f>
        <v>1.2568129427471676E-4</v>
      </c>
      <c r="P40" s="128">
        <f t="shared" si="10"/>
        <v>4322732.4270336255</v>
      </c>
      <c r="Q40" s="312">
        <f>P40 / U69*100</f>
        <v>1.0654980836845434</v>
      </c>
      <c r="R40" s="120">
        <f t="shared" si="11"/>
        <v>0.01</v>
      </c>
      <c r="S40" s="120">
        <v>0</v>
      </c>
      <c r="T40" s="120">
        <v>1</v>
      </c>
      <c r="U40" s="120"/>
      <c r="V40" s="130">
        <f>_xll.BDH(C40,$V$3,$D$1,$D$1)</f>
        <v>757.5</v>
      </c>
      <c r="W40" s="130">
        <f t="shared" si="12"/>
        <v>-3.5</v>
      </c>
      <c r="X40" s="177">
        <f t="shared" si="13"/>
        <v>-0.46204620462046203</v>
      </c>
      <c r="Y40" s="132">
        <v>510513</v>
      </c>
      <c r="Z40" s="133">
        <f>IF(D40 = D69,1,_xll.BDP(K40,$Z$3)*L40)</f>
        <v>0.89554</v>
      </c>
      <c r="AA40" s="328">
        <f>W40*Y40*R40/Z40 / AB69</f>
        <v>-4.8981939638230448E-5</v>
      </c>
      <c r="AB40" s="135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</row>
    <row r="41" spans="1:39" s="30" customFormat="1" ht="12" customHeight="1" x14ac:dyDescent="0.2">
      <c r="A41" s="120"/>
      <c r="B41" s="120">
        <v>3522</v>
      </c>
      <c r="C41" s="120" t="s">
        <v>1154</v>
      </c>
      <c r="D41" s="120" t="str">
        <f>_xll.BDP(C41,$D$3)</f>
        <v>GBp</v>
      </c>
      <c r="E41" s="120" t="s">
        <v>1274</v>
      </c>
      <c r="F41" s="121">
        <f>_xll.BDP(C41,$F$3)</f>
        <v>1685</v>
      </c>
      <c r="G41" s="121">
        <f>_xll.BDP(C41,$G$3)</f>
        <v>1706</v>
      </c>
      <c r="H41" s="122">
        <f t="shared" si="7"/>
        <v>21</v>
      </c>
      <c r="I41" s="123">
        <f t="shared" si="8"/>
        <v>1.2462908011869436</v>
      </c>
      <c r="J41" s="124">
        <v>78700</v>
      </c>
      <c r="K41" s="120" t="str">
        <f>CONCATENATE(D69,D41, " Curncy")</f>
        <v>EURGBp Curncy</v>
      </c>
      <c r="L41" s="120">
        <f>IF(D41 = D69,1,_xll.BDP(K41,$L$3))</f>
        <v>1</v>
      </c>
      <c r="M41" s="288">
        <f>IF(D41 = D69,1,_xll.BDP(K41,$M$3)*L41)</f>
        <v>0.90110000000000001</v>
      </c>
      <c r="N41" s="126">
        <f t="shared" si="9"/>
        <v>18340.916657418711</v>
      </c>
      <c r="O41" s="301">
        <f>N41 / U69</f>
        <v>4.5208006466659664E-5</v>
      </c>
      <c r="P41" s="128">
        <f t="shared" si="10"/>
        <v>1489981.1341693485</v>
      </c>
      <c r="Q41" s="312">
        <f>P41 / U69*100</f>
        <v>0.3672612334862923</v>
      </c>
      <c r="R41" s="120">
        <f t="shared" si="11"/>
        <v>0.01</v>
      </c>
      <c r="S41" s="120">
        <v>0</v>
      </c>
      <c r="T41" s="120">
        <v>1</v>
      </c>
      <c r="U41" s="120"/>
      <c r="V41" s="130">
        <f>_xll.BDH(C41,$V$3,$D$1,$D$1)</f>
        <v>1681</v>
      </c>
      <c r="W41" s="130">
        <f t="shared" si="12"/>
        <v>4</v>
      </c>
      <c r="X41" s="177">
        <f t="shared" si="13"/>
        <v>0.23795359904818561</v>
      </c>
      <c r="Y41" s="132">
        <v>78700</v>
      </c>
      <c r="Z41" s="133">
        <f>IF(D41 = D69,1,_xll.BDP(K41,$Z$3)*L41)</f>
        <v>0.89554</v>
      </c>
      <c r="AA41" s="328">
        <f>W41*Y41*R41/Z41 / AB69</f>
        <v>8.6297030623341859E-6</v>
      </c>
      <c r="AB41" s="135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</row>
    <row r="42" spans="1:39" s="30" customFormat="1" ht="12" customHeight="1" x14ac:dyDescent="0.2">
      <c r="A42" s="120"/>
      <c r="B42" s="120">
        <v>3574</v>
      </c>
      <c r="C42" s="120" t="s">
        <v>106</v>
      </c>
      <c r="D42" s="120" t="str">
        <f>_xll.BDP(C42,$D$3)</f>
        <v>GBp</v>
      </c>
      <c r="E42" s="120" t="s">
        <v>472</v>
      </c>
      <c r="F42" s="121">
        <f>_xll.BDP(C42,$F$3)</f>
        <v>492.7</v>
      </c>
      <c r="G42" s="121">
        <f>_xll.BDP(C42,$G$3)</f>
        <v>487.9</v>
      </c>
      <c r="H42" s="122">
        <f t="shared" si="7"/>
        <v>-4.8000000000000114</v>
      </c>
      <c r="I42" s="123">
        <f t="shared" si="8"/>
        <v>-0.97422366551654394</v>
      </c>
      <c r="J42" s="124">
        <v>252601</v>
      </c>
      <c r="K42" s="120" t="str">
        <f>CONCATENATE(D69,D42, " Curncy")</f>
        <v>EURGBp Curncy</v>
      </c>
      <c r="L42" s="120">
        <f>IF(D42 = D69,1,_xll.BDP(K42,$L$3))</f>
        <v>1</v>
      </c>
      <c r="M42" s="288">
        <f>IF(D42 = D69,1,_xll.BDP(K42,$M$3)*L42)</f>
        <v>0.90110000000000001</v>
      </c>
      <c r="N42" s="126">
        <f t="shared" si="9"/>
        <v>-13455.607590722482</v>
      </c>
      <c r="O42" s="301">
        <f>N42 / U69</f>
        <v>-3.3166346390226101E-5</v>
      </c>
      <c r="P42" s="128">
        <f t="shared" si="10"/>
        <v>1367706.4465653088</v>
      </c>
      <c r="Q42" s="312">
        <f>P42 / U69*100</f>
        <v>0.3371220917456515</v>
      </c>
      <c r="R42" s="120">
        <f t="shared" si="11"/>
        <v>0.01</v>
      </c>
      <c r="S42" s="120">
        <v>0</v>
      </c>
      <c r="T42" s="120">
        <v>1</v>
      </c>
      <c r="U42" s="120"/>
      <c r="V42" s="130">
        <f>_xll.BDH(C42,$V$3,$D$1,$D$1)</f>
        <v>464.7</v>
      </c>
      <c r="W42" s="130">
        <f t="shared" si="12"/>
        <v>28</v>
      </c>
      <c r="X42" s="177">
        <f t="shared" si="13"/>
        <v>6.0253927264902094</v>
      </c>
      <c r="Y42" s="132">
        <v>252601</v>
      </c>
      <c r="Z42" s="133">
        <f>IF(D42 = D69,1,_xll.BDP(K42,$Z$3)*L42)</f>
        <v>0.89554</v>
      </c>
      <c r="AA42" s="328">
        <f>W42*Y42*R42/Z42 / AB69</f>
        <v>1.9388947093698528E-4</v>
      </c>
      <c r="AB42" s="135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</row>
    <row r="43" spans="1:39" s="30" customFormat="1" ht="12" customHeight="1" x14ac:dyDescent="0.2">
      <c r="A43" s="120"/>
      <c r="B43" s="120">
        <v>26542</v>
      </c>
      <c r="C43" s="120" t="s">
        <v>160</v>
      </c>
      <c r="D43" s="120" t="str">
        <f>_xll.BDP(C43,$D$3)</f>
        <v>USD</v>
      </c>
      <c r="E43" s="120" t="s">
        <v>384</v>
      </c>
      <c r="F43" s="121">
        <f>_xll.BDP(C43,$F$3)</f>
        <v>138.06399999999999</v>
      </c>
      <c r="G43" s="121">
        <f>_xll.BDP(C43,$G$3)</f>
        <v>145.66499999999999</v>
      </c>
      <c r="H43" s="122">
        <f t="shared" si="7"/>
        <v>7.6009999999999991</v>
      </c>
      <c r="I43" s="123">
        <f t="shared" si="8"/>
        <v>5.5054177772627177</v>
      </c>
      <c r="J43" s="124">
        <v>966000</v>
      </c>
      <c r="K43" s="120" t="str">
        <f>CONCATENATE(D69,D43, " Curncy")</f>
        <v>EURUSD Curncy</v>
      </c>
      <c r="L43" s="120">
        <f>IF(D43 = D69,1,_xll.BDP(K43,$L$3))</f>
        <v>1</v>
      </c>
      <c r="M43" s="288">
        <f>IF(D43 = D69,1,_xll.BDP(K43,$M$3)*L43)</f>
        <v>1.1605000000000001</v>
      </c>
      <c r="N43" s="126">
        <f t="shared" si="9"/>
        <v>63270.710900473918</v>
      </c>
      <c r="O43" s="301">
        <f>N43 / U69</f>
        <v>1.5595418489521351E-4</v>
      </c>
      <c r="P43" s="128">
        <f t="shared" si="10"/>
        <v>1212515.2089616545</v>
      </c>
      <c r="Q43" s="312">
        <f>P43 / U69*100</f>
        <v>0.29886944274123511</v>
      </c>
      <c r="R43" s="120">
        <f t="shared" si="11"/>
        <v>0.01</v>
      </c>
      <c r="S43" s="120">
        <v>4</v>
      </c>
      <c r="T43" s="120">
        <v>100</v>
      </c>
      <c r="U43" s="120"/>
      <c r="V43" s="130" t="str">
        <f>_xll.BDH(C43,$V$3,$D$1,$D$1)</f>
        <v>#N/A N/A</v>
      </c>
      <c r="W43" s="130">
        <f t="shared" si="12"/>
        <v>0</v>
      </c>
      <c r="X43" s="177">
        <f t="shared" si="13"/>
        <v>0</v>
      </c>
      <c r="Y43" s="132">
        <v>966000</v>
      </c>
      <c r="Z43" s="133">
        <f>IF(D43 = D69,1,_xll.BDP(K43,$Z$3)*L43)</f>
        <v>1.1601999999999999</v>
      </c>
      <c r="AA43" s="328">
        <f>W43*Y43*R43/Z43 / AB69</f>
        <v>0</v>
      </c>
      <c r="AB43" s="135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</row>
    <row r="44" spans="1:39" s="30" customFormat="1" ht="12" customHeight="1" x14ac:dyDescent="0.2">
      <c r="A44" s="212"/>
      <c r="B44" s="212">
        <v>28421</v>
      </c>
      <c r="C44" s="212" t="s">
        <v>1544</v>
      </c>
      <c r="D44" s="212" t="str">
        <f>_xll.BDP(C44,$D$3)</f>
        <v>GBp</v>
      </c>
      <c r="E44" s="212" t="s">
        <v>1545</v>
      </c>
      <c r="F44" s="214">
        <f>_xll.BDP(C44,$F$3)</f>
        <v>37.4</v>
      </c>
      <c r="G44" s="214">
        <f>_xll.BDP(C44,$G$3)</f>
        <v>37.200000000000003</v>
      </c>
      <c r="H44" s="215">
        <f>IF(OR(OR(G44="#N/A N/A",G44="#N/A Real Time"),OR(F44="#N/A N/A",F44="#N/A Real Time")),0,  G44 - F44)</f>
        <v>-0.19999999999999574</v>
      </c>
      <c r="I44" s="216">
        <f>IF(OR(F44=0,F44="#N/A N/A"),0,H44 / F44*100)</f>
        <v>-0.53475935828875865</v>
      </c>
      <c r="J44" s="217">
        <v>10766102</v>
      </c>
      <c r="K44" s="212" t="str">
        <f>CONCATENATE(D69,D44, " Curncy")</f>
        <v>EURGBp Curncy</v>
      </c>
      <c r="L44" s="212">
        <f>IF(D44 = D69,1,_xll.BDP(K44,$L$3))</f>
        <v>1</v>
      </c>
      <c r="M44" s="291">
        <f>IF(D44 = D69,1,_xll.BDP(K44,$M$3)*L44)</f>
        <v>0.90110000000000001</v>
      </c>
      <c r="N44" s="218">
        <f>H44*J44*R44/M44</f>
        <v>-23895.465542114685</v>
      </c>
      <c r="O44" s="304">
        <f>N44 / U69</f>
        <v>-5.8899256832662573E-5</v>
      </c>
      <c r="P44" s="220">
        <f>IF(J44=0,0,G44*J44*R44/M44)</f>
        <v>4444556.5908334265</v>
      </c>
      <c r="Q44" s="314">
        <f>P44 / U69*100</f>
        <v>1.0955261770875473</v>
      </c>
      <c r="R44" s="212">
        <f>IF(EXACT(D44,UPPER(D44)),1,0.01)/T44</f>
        <v>0.01</v>
      </c>
      <c r="S44" s="212">
        <v>0</v>
      </c>
      <c r="T44" s="212">
        <v>1</v>
      </c>
      <c r="U44" s="212"/>
      <c r="V44" s="223">
        <f>_xll.BDH(C44,$V$3,$D$1,$D$1)</f>
        <v>35.1</v>
      </c>
      <c r="W44" s="223">
        <f>IF(OR(OR(F44="#N/A N/A",F44="#N/A Real Time"),OR(V44="#N/A N/A",V44="#N/A Real Time")),0,  F44 - V44)</f>
        <v>2.2999999999999972</v>
      </c>
      <c r="X44" s="224">
        <f>IF(OR(V44=0,V44="#N/A N/A"),0,W44 / V44*100)</f>
        <v>6.5527065527065442</v>
      </c>
      <c r="Y44" s="225">
        <v>10766102</v>
      </c>
      <c r="Z44" s="226">
        <f>IF(D44 = D69,1,_xll.BDP(K44,$Z$3)*L44)</f>
        <v>0.89554</v>
      </c>
      <c r="AA44" s="330">
        <f>W44*Y44*R44/Z44 / AB69</f>
        <v>6.7880878595058698E-4</v>
      </c>
      <c r="AB44" s="244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</row>
    <row r="45" spans="1:39" s="30" customFormat="1" ht="12" customHeight="1" x14ac:dyDescent="0.2">
      <c r="A45" s="120"/>
      <c r="B45" s="120">
        <v>3260</v>
      </c>
      <c r="C45" s="120" t="s">
        <v>94</v>
      </c>
      <c r="D45" s="120" t="str">
        <f>_xll.BDP(C45,$D$3)</f>
        <v>GBp</v>
      </c>
      <c r="E45" s="120" t="s">
        <v>480</v>
      </c>
      <c r="F45" s="121">
        <f>_xll.BDP(C45,$F$3)</f>
        <v>171.8</v>
      </c>
      <c r="G45" s="121">
        <f>_xll.BDP(C45,$G$3)</f>
        <v>173.6</v>
      </c>
      <c r="H45" s="122">
        <f t="shared" si="7"/>
        <v>1.7999999999999829</v>
      </c>
      <c r="I45" s="123">
        <f t="shared" si="8"/>
        <v>1.0477299185098852</v>
      </c>
      <c r="J45" s="124">
        <v>6282160</v>
      </c>
      <c r="K45" s="120" t="str">
        <f>CONCATENATE(D69,D45, " Curncy")</f>
        <v>EURGBp Curncy</v>
      </c>
      <c r="L45" s="120">
        <f>IF(D45 = D69,1,_xll.BDP(K45,$L$3))</f>
        <v>1</v>
      </c>
      <c r="M45" s="288">
        <f>IF(D45 = D69,1,_xll.BDP(K45,$M$3)*L45)</f>
        <v>0.90110000000000001</v>
      </c>
      <c r="N45" s="126">
        <f t="shared" si="9"/>
        <v>125489.82354899448</v>
      </c>
      <c r="O45" s="301">
        <f>N45 / U69</f>
        <v>3.0931631501679576E-4</v>
      </c>
      <c r="P45" s="128">
        <f t="shared" si="10"/>
        <v>12102796.31561425</v>
      </c>
      <c r="Q45" s="312">
        <f>P45 / U69*100</f>
        <v>2.9831840159397918</v>
      </c>
      <c r="R45" s="120">
        <f t="shared" si="11"/>
        <v>0.01</v>
      </c>
      <c r="S45" s="120">
        <v>0</v>
      </c>
      <c r="T45" s="120">
        <v>1</v>
      </c>
      <c r="U45" s="120"/>
      <c r="V45" s="130">
        <f>_xll.BDH(C45,$V$3,$D$1,$D$1)</f>
        <v>171.5</v>
      </c>
      <c r="W45" s="130">
        <f t="shared" si="12"/>
        <v>0.30000000000001137</v>
      </c>
      <c r="X45" s="177">
        <f t="shared" si="13"/>
        <v>0.17492711370263053</v>
      </c>
      <c r="Y45" s="132">
        <v>6282160</v>
      </c>
      <c r="Z45" s="133">
        <f>IF(D45 = D69,1,_xll.BDP(K45,$Z$3)*L45)</f>
        <v>0.89554</v>
      </c>
      <c r="AA45" s="328">
        <f>W45*Y45*R45/Z45 / AB69</f>
        <v>5.1664398402231946E-5</v>
      </c>
      <c r="AB45" s="135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</row>
    <row r="46" spans="1:39" s="30" customFormat="1" ht="12" customHeight="1" x14ac:dyDescent="0.2">
      <c r="A46" s="120"/>
      <c r="B46" s="120">
        <v>19483</v>
      </c>
      <c r="C46" s="120"/>
      <c r="D46" s="120" t="s">
        <v>80</v>
      </c>
      <c r="E46" s="120" t="s">
        <v>1403</v>
      </c>
      <c r="F46" s="121">
        <v>51.75</v>
      </c>
      <c r="G46" s="121">
        <v>51.75</v>
      </c>
      <c r="H46" s="122">
        <f t="shared" si="7"/>
        <v>0</v>
      </c>
      <c r="I46" s="123">
        <f t="shared" si="8"/>
        <v>0</v>
      </c>
      <c r="J46" s="124">
        <v>295408</v>
      </c>
      <c r="K46" s="120" t="str">
        <f>CONCATENATE(D69,D46, " Curncy")</f>
        <v>EURGBP Curncy</v>
      </c>
      <c r="L46" s="120">
        <f>IF(D46 = D69,1,_xll.BDP(K46,$L$3))</f>
        <v>1</v>
      </c>
      <c r="M46" s="288">
        <f>IF(D46 = D69,1,_xll.BDP(K46,$M$3)*L46)</f>
        <v>0.90110000000000001</v>
      </c>
      <c r="N46" s="126">
        <f t="shared" si="9"/>
        <v>0</v>
      </c>
      <c r="O46" s="301">
        <f>N46 / U69</f>
        <v>0</v>
      </c>
      <c r="P46" s="128">
        <f t="shared" si="10"/>
        <v>16965224.725335702</v>
      </c>
      <c r="Q46" s="312">
        <f>P46 / U69*100</f>
        <v>4.1817102351919901</v>
      </c>
      <c r="R46" s="120">
        <f t="shared" si="11"/>
        <v>1</v>
      </c>
      <c r="S46" s="120">
        <v>1</v>
      </c>
      <c r="T46" s="120">
        <v>1</v>
      </c>
      <c r="U46" s="120"/>
      <c r="V46" s="130">
        <v>51.75</v>
      </c>
      <c r="W46" s="130">
        <f t="shared" si="12"/>
        <v>0</v>
      </c>
      <c r="X46" s="177">
        <f t="shared" si="13"/>
        <v>0</v>
      </c>
      <c r="Y46" s="132">
        <v>295408</v>
      </c>
      <c r="Z46" s="133">
        <f>IF(D46 = D69,1,_xll.BDP(K46,$Z$3)*L46)</f>
        <v>0.89554</v>
      </c>
      <c r="AA46" s="328">
        <f>W46*Y46*R46/Z46 / AB69</f>
        <v>0</v>
      </c>
      <c r="AB46" s="135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</row>
    <row r="47" spans="1:39" s="30" customFormat="1" ht="12" customHeight="1" x14ac:dyDescent="0.2">
      <c r="A47" s="120"/>
      <c r="B47" s="120">
        <v>3404</v>
      </c>
      <c r="C47" s="120" t="s">
        <v>90</v>
      </c>
      <c r="D47" s="120" t="str">
        <f>_xll.BDP(C47,$D$3)</f>
        <v>GBp</v>
      </c>
      <c r="E47" s="120" t="s">
        <v>366</v>
      </c>
      <c r="F47" s="121">
        <f>_xll.BDP(C47,$F$3)</f>
        <v>25</v>
      </c>
      <c r="G47" s="121">
        <f>_xll.BDP(C47,$G$3)</f>
        <v>25.3</v>
      </c>
      <c r="H47" s="122">
        <f t="shared" si="7"/>
        <v>0.30000000000000071</v>
      </c>
      <c r="I47" s="123">
        <f t="shared" si="8"/>
        <v>1.2000000000000028</v>
      </c>
      <c r="J47" s="124">
        <v>46122330</v>
      </c>
      <c r="K47" s="120" t="str">
        <f>CONCATENATE(D69,D47, " Curncy")</f>
        <v>EURGBp Curncy</v>
      </c>
      <c r="L47" s="120">
        <f>IF(D47 = D69,1,_xll.BDP(K47,$L$3))</f>
        <v>1</v>
      </c>
      <c r="M47" s="288">
        <f>IF(D47 = D69,1,_xll.BDP(K47,$M$3)*L47)</f>
        <v>0.90110000000000001</v>
      </c>
      <c r="N47" s="126">
        <f t="shared" si="9"/>
        <v>153553.42359338625</v>
      </c>
      <c r="O47" s="301">
        <f>N47 / U69</f>
        <v>3.7848948863630717E-4</v>
      </c>
      <c r="P47" s="128">
        <f t="shared" si="10"/>
        <v>12949672.056375541</v>
      </c>
      <c r="Q47" s="312">
        <f>P47 / U69*100</f>
        <v>3.1919280208328487</v>
      </c>
      <c r="R47" s="120">
        <f t="shared" si="11"/>
        <v>0.01</v>
      </c>
      <c r="S47" s="120">
        <v>0</v>
      </c>
      <c r="T47" s="120">
        <v>1</v>
      </c>
      <c r="U47" s="120"/>
      <c r="V47" s="130">
        <f>_xll.BDH(C47,$V$3,$D$1,$D$1)</f>
        <v>26.05</v>
      </c>
      <c r="W47" s="130">
        <f t="shared" si="12"/>
        <v>-1.0500000000000007</v>
      </c>
      <c r="X47" s="177">
        <f t="shared" si="13"/>
        <v>-4.0307101727447243</v>
      </c>
      <c r="Y47" s="132">
        <v>46122330</v>
      </c>
      <c r="Z47" s="133">
        <f>IF(D47 = D69,1,_xll.BDP(K47,$Z$3)*L47)</f>
        <v>0.89554</v>
      </c>
      <c r="AA47" s="328">
        <f>W47*Y47*R47/Z47 / AB69</f>
        <v>-1.3275829512869681E-3</v>
      </c>
      <c r="AB47" s="135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</row>
    <row r="48" spans="1:39" s="30" customFormat="1" ht="12" customHeight="1" x14ac:dyDescent="0.2">
      <c r="A48" s="120"/>
      <c r="B48" s="120">
        <v>6343</v>
      </c>
      <c r="C48" s="120" t="s">
        <v>88</v>
      </c>
      <c r="D48" s="120" t="str">
        <f>_xll.BDP(C48,$D$3)</f>
        <v>GBp</v>
      </c>
      <c r="E48" s="120" t="s">
        <v>482</v>
      </c>
      <c r="F48" s="121">
        <f>_xll.BDP(C48,$F$3)</f>
        <v>5022</v>
      </c>
      <c r="G48" s="121">
        <f>_xll.BDP(C48,$G$3)</f>
        <v>5040</v>
      </c>
      <c r="H48" s="122">
        <f t="shared" si="7"/>
        <v>18</v>
      </c>
      <c r="I48" s="123">
        <f t="shared" si="8"/>
        <v>0.35842293906810035</v>
      </c>
      <c r="J48" s="124">
        <v>376330</v>
      </c>
      <c r="K48" s="120" t="str">
        <f>CONCATENATE(D69,D48, " Curncy")</f>
        <v>EURGBp Curncy</v>
      </c>
      <c r="L48" s="120">
        <f>IF(D48 = D69,1,_xll.BDP(K48,$L$3))</f>
        <v>1</v>
      </c>
      <c r="M48" s="288">
        <f>IF(D48 = D69,1,_xll.BDP(K48,$M$3)*L48)</f>
        <v>0.90110000000000001</v>
      </c>
      <c r="N48" s="126">
        <f t="shared" si="9"/>
        <v>75174.120519365213</v>
      </c>
      <c r="O48" s="301">
        <f>N48 / U69</f>
        <v>1.8529456242800539E-4</v>
      </c>
      <c r="P48" s="128">
        <f t="shared" si="10"/>
        <v>21048753.745422263</v>
      </c>
      <c r="Q48" s="312">
        <f>P48 / U69*100</f>
        <v>5.1882477479841516</v>
      </c>
      <c r="R48" s="120">
        <f t="shared" si="11"/>
        <v>0.01</v>
      </c>
      <c r="S48" s="120">
        <v>0</v>
      </c>
      <c r="T48" s="120">
        <v>1</v>
      </c>
      <c r="U48" s="120"/>
      <c r="V48" s="130">
        <f>_xll.BDH(C48,$V$3,$D$1,$D$1)</f>
        <v>5374</v>
      </c>
      <c r="W48" s="130">
        <f t="shared" si="12"/>
        <v>-352</v>
      </c>
      <c r="X48" s="177">
        <f t="shared" si="13"/>
        <v>-6.5500558243394122</v>
      </c>
      <c r="Y48" s="132">
        <v>398496</v>
      </c>
      <c r="Z48" s="133">
        <f>IF(D48 = D69,1,_xll.BDP(K48,$Z$3)*L48)</f>
        <v>0.89554</v>
      </c>
      <c r="AA48" s="328">
        <f>W48*Y48*R48/Z48 / AB69</f>
        <v>-3.8452781363971698E-3</v>
      </c>
      <c r="AB48" s="135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</row>
    <row r="49" spans="1:39" s="30" customFormat="1" ht="12" customHeight="1" x14ac:dyDescent="0.2">
      <c r="A49" s="120"/>
      <c r="B49" s="120">
        <v>679</v>
      </c>
      <c r="C49" s="120" t="s">
        <v>0</v>
      </c>
      <c r="D49" s="120" t="str">
        <f>_xll.BDP(C49,$D$3)</f>
        <v>GBp</v>
      </c>
      <c r="E49" s="120" t="s">
        <v>365</v>
      </c>
      <c r="F49" s="121">
        <f>_xll.BDP(C49,$F$3)</f>
        <v>1540.5</v>
      </c>
      <c r="G49" s="121">
        <f>_xll.BDP(C49,$G$3)</f>
        <v>1548</v>
      </c>
      <c r="H49" s="122">
        <f t="shared" si="7"/>
        <v>7.5</v>
      </c>
      <c r="I49" s="123">
        <f t="shared" si="8"/>
        <v>0.48685491723466412</v>
      </c>
      <c r="J49" s="124">
        <v>2361386</v>
      </c>
      <c r="K49" s="120" t="str">
        <f>CONCATENATE(D69,D49, " Curncy")</f>
        <v>EURGBp Curncy</v>
      </c>
      <c r="L49" s="120">
        <f>IF(D49 = D69,1,_xll.BDP(K49,$L$3))</f>
        <v>1</v>
      </c>
      <c r="M49" s="288">
        <f>IF(D49 = D69,1,_xll.BDP(K49,$M$3)*L49)</f>
        <v>0.90110000000000001</v>
      </c>
      <c r="N49" s="126">
        <f t="shared" si="9"/>
        <v>196541.94872933082</v>
      </c>
      <c r="O49" s="301">
        <f>N49 / U69</f>
        <v>4.8445068777581952E-4</v>
      </c>
      <c r="P49" s="128">
        <f t="shared" si="10"/>
        <v>40566258.217733882</v>
      </c>
      <c r="Q49" s="312">
        <f>P49 / U69*100</f>
        <v>9.9990621956929147</v>
      </c>
      <c r="R49" s="120">
        <f t="shared" si="11"/>
        <v>0.01</v>
      </c>
      <c r="S49" s="120">
        <v>0</v>
      </c>
      <c r="T49" s="120">
        <v>1</v>
      </c>
      <c r="U49" s="120"/>
      <c r="V49" s="130">
        <f>_xll.BDH(C49,$V$3,$D$1,$D$1)</f>
        <v>1530</v>
      </c>
      <c r="W49" s="130">
        <f t="shared" si="12"/>
        <v>10.5</v>
      </c>
      <c r="X49" s="177">
        <f t="shared" si="13"/>
        <v>0.68627450980392157</v>
      </c>
      <c r="Y49" s="132">
        <v>2361386</v>
      </c>
      <c r="Z49" s="133">
        <f>IF(D49 = D69,1,_xll.BDP(K49,$Z$3)*L49)</f>
        <v>0.89554</v>
      </c>
      <c r="AA49" s="328">
        <f>W49*Y49*R49/Z49 / AB69</f>
        <v>6.7970022221508031E-4</v>
      </c>
      <c r="AB49" s="135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</row>
    <row r="50" spans="1:39" s="30" customFormat="1" ht="12" customHeight="1" x14ac:dyDescent="0.2">
      <c r="A50" s="120"/>
      <c r="B50" s="120">
        <v>1177</v>
      </c>
      <c r="C50" s="120" t="s">
        <v>79</v>
      </c>
      <c r="D50" s="120" t="str">
        <f>_xll.BDP(C50,$D$3)</f>
        <v>GBp</v>
      </c>
      <c r="E50" s="120" t="s">
        <v>364</v>
      </c>
      <c r="F50" s="121">
        <f>_xll.BDP(C50,$F$3)</f>
        <v>22.8</v>
      </c>
      <c r="G50" s="121">
        <f>_xll.BDP(C50,$G$3)</f>
        <v>23.25</v>
      </c>
      <c r="H50" s="122">
        <f t="shared" si="7"/>
        <v>0.44999999999999929</v>
      </c>
      <c r="I50" s="123">
        <f t="shared" si="8"/>
        <v>1.9736842105263126</v>
      </c>
      <c r="J50" s="124">
        <v>1395827</v>
      </c>
      <c r="K50" s="120" t="str">
        <f>CONCATENATE(D69,D50, " Curncy")</f>
        <v>EURGBp Curncy</v>
      </c>
      <c r="L50" s="120">
        <f>IF(D50 = D69,1,_xll.BDP(K50,$L$3))</f>
        <v>1</v>
      </c>
      <c r="M50" s="288">
        <f>IF(D50 = D69,1,_xll.BDP(K50,$M$3)*L50)</f>
        <v>0.90110000000000001</v>
      </c>
      <c r="N50" s="126">
        <f t="shared" si="9"/>
        <v>6970.6153590056483</v>
      </c>
      <c r="O50" s="301">
        <f>N50 / U69</f>
        <v>1.7181672547378303E-5</v>
      </c>
      <c r="P50" s="128">
        <f t="shared" si="10"/>
        <v>360148.46021529246</v>
      </c>
      <c r="Q50" s="312">
        <f>P50 / U69*100</f>
        <v>8.8771974828121394E-2</v>
      </c>
      <c r="R50" s="120">
        <f t="shared" si="11"/>
        <v>0.01</v>
      </c>
      <c r="S50" s="120">
        <v>0</v>
      </c>
      <c r="T50" s="120">
        <v>1</v>
      </c>
      <c r="U50" s="120"/>
      <c r="V50" s="130">
        <f>_xll.BDH(C50,$V$3,$D$1,$D$1)</f>
        <v>19</v>
      </c>
      <c r="W50" s="130">
        <f t="shared" si="12"/>
        <v>3.8000000000000007</v>
      </c>
      <c r="X50" s="177">
        <f t="shared" si="13"/>
        <v>20.000000000000004</v>
      </c>
      <c r="Y50" s="132">
        <v>1395827</v>
      </c>
      <c r="Z50" s="133">
        <f>IF(D50 = D69,1,_xll.BDP(K50,$Z$3)*L50)</f>
        <v>0.89554</v>
      </c>
      <c r="AA50" s="328">
        <f>W50*Y50*R50/Z50 / AB69</f>
        <v>1.4540398868575989E-4</v>
      </c>
      <c r="AB50" s="135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</row>
    <row r="51" spans="1:39" s="30" customFormat="1" ht="12" customHeight="1" x14ac:dyDescent="0.2">
      <c r="A51" s="212"/>
      <c r="B51" s="212">
        <v>26475</v>
      </c>
      <c r="C51" s="212" t="s">
        <v>76</v>
      </c>
      <c r="D51" s="212" t="str">
        <f>_xll.BDP(C51,$D$3)</f>
        <v>GBp</v>
      </c>
      <c r="E51" s="212" t="s">
        <v>363</v>
      </c>
      <c r="F51" s="214">
        <f>_xll.BDP(C51,$F$3)</f>
        <v>54</v>
      </c>
      <c r="G51" s="214">
        <f>_xll.BDP(C51,$G$3)</f>
        <v>56.5</v>
      </c>
      <c r="H51" s="215">
        <f>IF(OR(OR(G51="#N/A N/A",G51="#N/A Real Time"),OR(F51="#N/A N/A",F51="#N/A Real Time")),0,  G51 - F51)</f>
        <v>2.5</v>
      </c>
      <c r="I51" s="216">
        <f>IF(OR(F51=0,F51="#N/A N/A"),0,H51 / F51*100)</f>
        <v>4.6296296296296298</v>
      </c>
      <c r="J51" s="217">
        <v>7840026</v>
      </c>
      <c r="K51" s="212" t="str">
        <f>CONCATENATE(D69,D51, " Curncy")</f>
        <v>EURGBp Curncy</v>
      </c>
      <c r="L51" s="212">
        <f>IF(D51 = D69,1,_xll.BDP(K51,$L$3))</f>
        <v>1</v>
      </c>
      <c r="M51" s="291">
        <f>IF(D51 = D69,1,_xll.BDP(K51,$M$3)*L51)</f>
        <v>0.90110000000000001</v>
      </c>
      <c r="N51" s="218">
        <f>H51*J51*R51/M51</f>
        <v>217512.6512040839</v>
      </c>
      <c r="O51" s="304">
        <f>N51 / U69</f>
        <v>5.361407788872449E-4</v>
      </c>
      <c r="P51" s="220">
        <f>IF(J51=0,0,G51*J51*R51/M51)</f>
        <v>4915785.9172122963</v>
      </c>
      <c r="Q51" s="314">
        <f>P51 / U69*100</f>
        <v>1.2116781602851736</v>
      </c>
      <c r="R51" s="212">
        <f>IF(EXACT(D51,UPPER(D51)),1,0.01)/T51</f>
        <v>0.01</v>
      </c>
      <c r="S51" s="212">
        <v>0</v>
      </c>
      <c r="T51" s="212">
        <v>1</v>
      </c>
      <c r="U51" s="212"/>
      <c r="V51" s="223">
        <f>_xll.BDH(C51,$V$3,$D$1,$D$1)</f>
        <v>50.5</v>
      </c>
      <c r="W51" s="223">
        <f>IF(OR(OR(F51="#N/A N/A",F51="#N/A Real Time"),OR(V51="#N/A N/A",V51="#N/A Real Time")),0,  F51 - V51)</f>
        <v>3.5</v>
      </c>
      <c r="X51" s="224">
        <f>IF(OR(V51=0,V51="#N/A N/A"),0,W51 / V51*100)</f>
        <v>6.9306930693069315</v>
      </c>
      <c r="Y51" s="225">
        <v>7840026</v>
      </c>
      <c r="Z51" s="226">
        <f>IF(D51 = D69,1,_xll.BDP(K51,$Z$3)*L51)</f>
        <v>0.89554</v>
      </c>
      <c r="AA51" s="330">
        <f>W51*Y51*R51/Z51 / AB69</f>
        <v>7.5222311732347136E-4</v>
      </c>
      <c r="AB51" s="244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</row>
    <row r="52" spans="1:39" s="30" customFormat="1" ht="12" customHeight="1" x14ac:dyDescent="0.2">
      <c r="A52" s="120"/>
      <c r="B52" s="120">
        <v>19477</v>
      </c>
      <c r="C52" s="120" t="s">
        <v>74</v>
      </c>
      <c r="D52" s="120" t="str">
        <f>_xll.BDP(C52,$D$3)</f>
        <v>GBp</v>
      </c>
      <c r="E52" s="120" t="s">
        <v>362</v>
      </c>
      <c r="F52" s="121">
        <f>_xll.BDP(C52,$F$3)</f>
        <v>57.5</v>
      </c>
      <c r="G52" s="121">
        <f>_xll.BDP(C52,$G$3)</f>
        <v>57.5</v>
      </c>
      <c r="H52" s="122">
        <f t="shared" si="7"/>
        <v>0</v>
      </c>
      <c r="I52" s="123">
        <f t="shared" si="8"/>
        <v>0</v>
      </c>
      <c r="J52" s="124">
        <v>3970000</v>
      </c>
      <c r="K52" s="120" t="str">
        <f>CONCATENATE(D69,D52, " Curncy")</f>
        <v>EURGBp Curncy</v>
      </c>
      <c r="L52" s="120">
        <f>IF(D52 = D69,1,_xll.BDP(K52,$L$3))</f>
        <v>1</v>
      </c>
      <c r="M52" s="288">
        <f>IF(D52 = D69,1,_xll.BDP(K52,$M$3)*L52)</f>
        <v>0.90110000000000001</v>
      </c>
      <c r="N52" s="126">
        <f t="shared" si="9"/>
        <v>0</v>
      </c>
      <c r="O52" s="301">
        <f>N52 / U69</f>
        <v>0</v>
      </c>
      <c r="P52" s="128">
        <f t="shared" si="10"/>
        <v>2533292.6423260458</v>
      </c>
      <c r="Q52" s="312">
        <f>P52 / U69*100</f>
        <v>0.62442413482039894</v>
      </c>
      <c r="R52" s="120">
        <f t="shared" si="11"/>
        <v>0.01</v>
      </c>
      <c r="S52" s="120">
        <v>0</v>
      </c>
      <c r="T52" s="120">
        <v>1</v>
      </c>
      <c r="U52" s="120"/>
      <c r="V52" s="130">
        <f>_xll.BDH(C52,$V$3,$D$1,$D$1)</f>
        <v>56.8</v>
      </c>
      <c r="W52" s="130">
        <f t="shared" si="12"/>
        <v>0.70000000000000284</v>
      </c>
      <c r="X52" s="177">
        <f t="shared" si="13"/>
        <v>1.2323943661971881</v>
      </c>
      <c r="Y52" s="132">
        <v>3970000</v>
      </c>
      <c r="Z52" s="133">
        <f>IF(D52 = D69,1,_xll.BDP(K52,$Z$3)*L52)</f>
        <v>0.89554</v>
      </c>
      <c r="AA52" s="328">
        <f>W52*Y52*R52/Z52 / AB69</f>
        <v>7.6181527351419309E-5</v>
      </c>
      <c r="AB52" s="135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</row>
    <row r="53" spans="1:39" s="30" customFormat="1" ht="12" customHeight="1" x14ac:dyDescent="0.2">
      <c r="A53" s="120"/>
      <c r="B53" s="120">
        <v>3419</v>
      </c>
      <c r="C53" s="120" t="s">
        <v>4</v>
      </c>
      <c r="D53" s="120" t="str">
        <f>_xll.BDP(C53,$D$3)</f>
        <v>GBp</v>
      </c>
      <c r="E53" s="120" t="s">
        <v>487</v>
      </c>
      <c r="F53" s="121">
        <f>_xll.BDP(C53,$F$3)</f>
        <v>164.5</v>
      </c>
      <c r="G53" s="121">
        <f>_xll.BDP(C53,$G$3)</f>
        <v>165.92</v>
      </c>
      <c r="H53" s="122">
        <f t="shared" si="7"/>
        <v>1.4199999999999875</v>
      </c>
      <c r="I53" s="123">
        <f t="shared" si="8"/>
        <v>0.8632218844984727</v>
      </c>
      <c r="J53" s="124">
        <v>2237935</v>
      </c>
      <c r="K53" s="120" t="str">
        <f>CONCATENATE(D69,D53, " Curncy")</f>
        <v>EURGBp Curncy</v>
      </c>
      <c r="L53" s="120">
        <f>IF(D53 = D69,1,_xll.BDP(K53,$L$3))</f>
        <v>1</v>
      </c>
      <c r="M53" s="288">
        <f>IF(D53 = D69,1,_xll.BDP(K53,$M$3)*L53)</f>
        <v>0.90110000000000001</v>
      </c>
      <c r="N53" s="126">
        <f t="shared" si="9"/>
        <v>35266.537565197781</v>
      </c>
      <c r="O53" s="301">
        <f>N53 / U69</f>
        <v>8.6927490489373512E-5</v>
      </c>
      <c r="P53" s="128">
        <f t="shared" si="10"/>
        <v>4120721.0653645541</v>
      </c>
      <c r="Q53" s="312">
        <f>P53 / U69*100</f>
        <v>1.0157048747885196</v>
      </c>
      <c r="R53" s="120">
        <f t="shared" si="11"/>
        <v>0.01</v>
      </c>
      <c r="S53" s="120">
        <v>0</v>
      </c>
      <c r="T53" s="120">
        <v>1</v>
      </c>
      <c r="U53" s="120"/>
      <c r="V53" s="130">
        <f>_xll.BDH(C53,$V$3,$D$1,$D$1)</f>
        <v>181.02</v>
      </c>
      <c r="W53" s="130">
        <f t="shared" si="12"/>
        <v>-16.52000000000001</v>
      </c>
      <c r="X53" s="177">
        <f t="shared" si="13"/>
        <v>-9.1260634184068117</v>
      </c>
      <c r="Y53" s="132">
        <v>2237935</v>
      </c>
      <c r="Z53" s="133">
        <f>IF(D53 = D69,1,_xll.BDP(K53,$Z$3)*L53)</f>
        <v>0.89554</v>
      </c>
      <c r="AA53" s="328">
        <f>W53*Y53*R53/Z53 / AB69</f>
        <v>-1.013488068350497E-3</v>
      </c>
      <c r="AB53" s="135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</row>
    <row r="54" spans="1:39" s="30" customFormat="1" ht="12" customHeight="1" x14ac:dyDescent="0.2">
      <c r="A54" s="229" t="s">
        <v>1475</v>
      </c>
      <c r="B54" s="229"/>
      <c r="C54" s="229"/>
      <c r="D54" s="229"/>
      <c r="E54" s="229" t="s">
        <v>20</v>
      </c>
      <c r="F54" s="230"/>
      <c r="G54" s="230"/>
      <c r="H54" s="231"/>
      <c r="I54" s="232"/>
      <c r="J54" s="233"/>
      <c r="K54" s="229"/>
      <c r="L54" s="229"/>
      <c r="M54" s="292"/>
      <c r="N54" s="234">
        <f xml:space="preserve"> SUM(N34:N53)</f>
        <v>1070684.9598184628</v>
      </c>
      <c r="O54" s="305">
        <f xml:space="preserve"> SUM(O34:O53)</f>
        <v>2.6391010597417216E-3</v>
      </c>
      <c r="P54" s="236">
        <f xml:space="preserve"> SUM(P34:P53)</f>
        <v>142752763.51958197</v>
      </c>
      <c r="Q54" s="315">
        <f xml:space="preserve"> SUM(Q34:Q53)</f>
        <v>35.186724725213772</v>
      </c>
      <c r="R54" s="229"/>
      <c r="S54" s="229"/>
      <c r="T54" s="229"/>
      <c r="U54" s="229"/>
      <c r="V54" s="239"/>
      <c r="W54" s="239"/>
      <c r="X54" s="240"/>
      <c r="Y54" s="241"/>
      <c r="Z54" s="242"/>
      <c r="AA54" s="331">
        <f xml:space="preserve"> SUM(AA34:AA53)</f>
        <v>-4.9491527112962147E-3</v>
      </c>
      <c r="AB54" s="24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</row>
    <row r="55" spans="1:39" s="30" customFormat="1" ht="12" customHeight="1" x14ac:dyDescent="0.2">
      <c r="A55" s="120"/>
      <c r="B55" s="120"/>
      <c r="C55" s="120"/>
      <c r="D55" s="120"/>
      <c r="E55" s="120"/>
      <c r="F55" s="121"/>
      <c r="G55" s="121"/>
      <c r="H55" s="122"/>
      <c r="I55" s="123"/>
      <c r="J55" s="124"/>
      <c r="K55" s="120"/>
      <c r="L55" s="120"/>
      <c r="M55" s="288"/>
      <c r="N55" s="126"/>
      <c r="O55" s="301"/>
      <c r="P55" s="128"/>
      <c r="Q55" s="312"/>
      <c r="R55" s="120"/>
      <c r="S55" s="120"/>
      <c r="T55" s="120"/>
      <c r="U55" s="120"/>
      <c r="V55" s="130"/>
      <c r="W55" s="130"/>
      <c r="X55" s="131"/>
      <c r="Y55" s="132"/>
      <c r="Z55" s="133"/>
      <c r="AA55" s="328"/>
      <c r="AB55" s="135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</row>
    <row r="56" spans="1:39" s="30" customFormat="1" ht="12" customHeight="1" x14ac:dyDescent="0.2">
      <c r="A56" s="212"/>
      <c r="B56" s="212">
        <v>19642</v>
      </c>
      <c r="C56" s="212" t="s">
        <v>67</v>
      </c>
      <c r="D56" s="212" t="str">
        <f>_xll.BDP(C56,$D$3)</f>
        <v>USD</v>
      </c>
      <c r="E56" s="212" t="s">
        <v>359</v>
      </c>
      <c r="F56" s="214">
        <f>_xll.BDP(C56,$F$3)</f>
        <v>43.64</v>
      </c>
      <c r="G56" s="214">
        <f>_xll.BDP(C56,$G$3)</f>
        <v>43.64</v>
      </c>
      <c r="H56" s="215">
        <f>IF(OR(OR(G56="#N/A N/A",G56="#N/A Real Time"),OR(F56="#N/A N/A",F56="#N/A Real Time")),0,  G56 - F56)</f>
        <v>0</v>
      </c>
      <c r="I56" s="216">
        <f>IF(OR(F56=0,F56="#N/A N/A"),0,H56 / F56*100)</f>
        <v>0</v>
      </c>
      <c r="J56" s="217">
        <v>105272</v>
      </c>
      <c r="K56" s="212" t="str">
        <f>CONCATENATE(D69,D56, " Curncy")</f>
        <v>EURUSD Curncy</v>
      </c>
      <c r="L56" s="212">
        <f>IF(D56 = D69,1,_xll.BDP(K56,$L$3))</f>
        <v>1</v>
      </c>
      <c r="M56" s="291">
        <f>IF(D56 = D69,1,_xll.BDP(K56,$M$3)*L56)</f>
        <v>1.1605000000000001</v>
      </c>
      <c r="N56" s="218">
        <f>H56*J56*R56/M56</f>
        <v>0</v>
      </c>
      <c r="O56" s="304">
        <f>N56 / U69</f>
        <v>0</v>
      </c>
      <c r="P56" s="220">
        <f>IF(J56=0,0,G56*J56*R56/M56)</f>
        <v>3958698.9056441188</v>
      </c>
      <c r="Q56" s="314">
        <f>P56 / U69*100</f>
        <v>0.97576849112134423</v>
      </c>
      <c r="R56" s="212">
        <f>IF(EXACT(D56,UPPER(D56)),1,0.01)/T56</f>
        <v>1</v>
      </c>
      <c r="S56" s="212">
        <v>0</v>
      </c>
      <c r="T56" s="212">
        <v>1</v>
      </c>
      <c r="U56" s="212"/>
      <c r="V56" s="223">
        <f>_xll.BDH(C56,$V$3,$D$1,$D$1)</f>
        <v>47.72</v>
      </c>
      <c r="W56" s="223">
        <f>IF(OR(OR(F56="#N/A N/A",F56="#N/A Real Time"),OR(V56="#N/A N/A",V56="#N/A Real Time")),0,  F56 - V56)</f>
        <v>-4.0799999999999983</v>
      </c>
      <c r="X56" s="334">
        <f>IF(OR(V56=0,V56="#N/A N/A"),0,W56 / V56*100)</f>
        <v>-8.5498742665548999</v>
      </c>
      <c r="Y56" s="225">
        <v>105272</v>
      </c>
      <c r="Z56" s="226">
        <f>IF(D56 = D69,1,_xll.BDP(K56,$Z$3)*L56)</f>
        <v>1.1601999999999999</v>
      </c>
      <c r="AA56" s="330">
        <f>W56*Y56*R56/Z56 / AB69</f>
        <v>-9.0883761500239191E-4</v>
      </c>
      <c r="AB56" s="244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</row>
    <row r="57" spans="1:39" s="30" customFormat="1" ht="12" customHeight="1" x14ac:dyDescent="0.2">
      <c r="A57" s="212"/>
      <c r="B57" s="212">
        <v>18715</v>
      </c>
      <c r="C57" s="212" t="s">
        <v>1550</v>
      </c>
      <c r="D57" s="212" t="str">
        <f>_xll.BDP(C57,$D$3)</f>
        <v>USD</v>
      </c>
      <c r="E57" s="212" t="s">
        <v>1551</v>
      </c>
      <c r="F57" s="214">
        <f>_xll.BDP(C57,$F$3)</f>
        <v>36.99</v>
      </c>
      <c r="G57" s="214">
        <f>_xll.BDP(C57,$G$3)</f>
        <v>36.99</v>
      </c>
      <c r="H57" s="215">
        <f>IF(OR(OR(G57="#N/A N/A",G57="#N/A Real Time"),OR(F57="#N/A N/A",F57="#N/A Real Time")),0,  G57 - F57)</f>
        <v>0</v>
      </c>
      <c r="I57" s="216">
        <f>IF(OR(F57=0,F57="#N/A N/A"),0,H57 / F57*100)</f>
        <v>0</v>
      </c>
      <c r="J57" s="217">
        <v>207600</v>
      </c>
      <c r="K57" s="212" t="str">
        <f>CONCATENATE(D69,D57, " Curncy")</f>
        <v>EURUSD Curncy</v>
      </c>
      <c r="L57" s="212">
        <f>IF(D57 = D69,1,_xll.BDP(K57,$L$3))</f>
        <v>1</v>
      </c>
      <c r="M57" s="291">
        <f>IF(D57 = D69,1,_xll.BDP(K57,$M$3)*L57)</f>
        <v>1.1605000000000001</v>
      </c>
      <c r="N57" s="218">
        <f>H57*J57*R57/M57</f>
        <v>0</v>
      </c>
      <c r="O57" s="304">
        <f>N57 / U69</f>
        <v>0</v>
      </c>
      <c r="P57" s="220">
        <f>IF(J57=0,0,G57*J57*R57/M57)</f>
        <v>6617082.2921154667</v>
      </c>
      <c r="Q57" s="314">
        <f>P57 / U69*100</f>
        <v>1.6310258894905019</v>
      </c>
      <c r="R57" s="212">
        <f>IF(EXACT(D57,UPPER(D57)),1,0.01)/T57</f>
        <v>1</v>
      </c>
      <c r="S57" s="212">
        <v>0</v>
      </c>
      <c r="T57" s="212">
        <v>1</v>
      </c>
      <c r="U57" s="212"/>
      <c r="V57" s="223">
        <f>_xll.BDH(C57,$V$3,$D$1,$D$1)</f>
        <v>35.04</v>
      </c>
      <c r="W57" s="223">
        <f>IF(OR(OR(F57="#N/A N/A",F57="#N/A Real Time"),OR(V57="#N/A N/A",V57="#N/A Real Time")),0,  F57 - V57)</f>
        <v>1.9500000000000028</v>
      </c>
      <c r="X57" s="334">
        <f>IF(OR(V57=0,V57="#N/A N/A"),0,W57 / V57*100)</f>
        <v>5.5650684931506937</v>
      </c>
      <c r="Y57" s="225">
        <v>207600</v>
      </c>
      <c r="Z57" s="226">
        <f>IF(D57 = D69,1,_xll.BDP(K57,$Z$3)*L57)</f>
        <v>1.1601999999999999</v>
      </c>
      <c r="AA57" s="330">
        <f>W57*Y57*R57/Z57 / AB69</f>
        <v>8.5659437239626163E-4</v>
      </c>
      <c r="AB57" s="244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</row>
    <row r="58" spans="1:39" s="30" customFormat="1" ht="12" customHeight="1" x14ac:dyDescent="0.2">
      <c r="A58" s="212"/>
      <c r="B58" s="212">
        <v>26364</v>
      </c>
      <c r="C58" s="212" t="s">
        <v>1554</v>
      </c>
      <c r="D58" s="212" t="str">
        <f>_xll.BDP(C58,$D$3)</f>
        <v>USD</v>
      </c>
      <c r="E58" s="212" t="s">
        <v>1555</v>
      </c>
      <c r="F58" s="214">
        <f>_xll.BDP(C58,$F$3)</f>
        <v>6.84</v>
      </c>
      <c r="G58" s="214">
        <f>_xll.BDP(C58,$G$3)</f>
        <v>6.84</v>
      </c>
      <c r="H58" s="215">
        <f>IF(OR(OR(G58="#N/A N/A",G58="#N/A Real Time"),OR(F58="#N/A N/A",F58="#N/A Real Time")),0,  G58 - F58)</f>
        <v>0</v>
      </c>
      <c r="I58" s="216">
        <f>IF(OR(F58=0,F58="#N/A N/A"),0,H58 / F58*100)</f>
        <v>0</v>
      </c>
      <c r="J58" s="217">
        <v>953670</v>
      </c>
      <c r="K58" s="212" t="str">
        <f>CONCATENATE(D69,D58, " Curncy")</f>
        <v>EURUSD Curncy</v>
      </c>
      <c r="L58" s="212">
        <f>IF(D58 = D69,1,_xll.BDP(K58,$L$3))</f>
        <v>1</v>
      </c>
      <c r="M58" s="291">
        <f>IF(D58 = D69,1,_xll.BDP(K58,$M$3)*L58)</f>
        <v>1.1605000000000001</v>
      </c>
      <c r="N58" s="218">
        <f>H58*J58*R58/M58</f>
        <v>0</v>
      </c>
      <c r="O58" s="304">
        <f>N58 / U69</f>
        <v>0</v>
      </c>
      <c r="P58" s="220">
        <f>IF(J58=0,0,G58*J58*R58/M58)</f>
        <v>5620941.6630762592</v>
      </c>
      <c r="Q58" s="314">
        <f>P58 / U69*100</f>
        <v>1.3854900046682386</v>
      </c>
      <c r="R58" s="212">
        <f>IF(EXACT(D58,UPPER(D58)),1,0.01)/T58</f>
        <v>1</v>
      </c>
      <c r="S58" s="212">
        <v>0</v>
      </c>
      <c r="T58" s="212">
        <v>1</v>
      </c>
      <c r="U58" s="212"/>
      <c r="V58" s="223">
        <f>_xll.BDH(C58,$V$3,$D$1,$D$1)</f>
        <v>6.62</v>
      </c>
      <c r="W58" s="223">
        <f>IF(OR(OR(F58="#N/A N/A",F58="#N/A Real Time"),OR(V58="#N/A N/A",V58="#N/A Real Time")),0,  F58 - V58)</f>
        <v>0.21999999999999975</v>
      </c>
      <c r="X58" s="334">
        <f>IF(OR(V58=0,V58="#N/A N/A"),0,W58 / V58*100)</f>
        <v>3.3232628398791499</v>
      </c>
      <c r="Y58" s="225">
        <v>1330370</v>
      </c>
      <c r="Z58" s="226">
        <f>IF(D58 = D69,1,_xll.BDP(K58,$Z$3)*L58)</f>
        <v>1.1601999999999999</v>
      </c>
      <c r="AA58" s="330">
        <f>W58*Y58*R58/Z58 / AB69</f>
        <v>6.1931040992307344E-4</v>
      </c>
      <c r="AB58" s="244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</row>
    <row r="59" spans="1:39" s="30" customFormat="1" ht="12" customHeight="1" x14ac:dyDescent="0.2">
      <c r="A59" s="120"/>
      <c r="B59" s="120">
        <v>20127</v>
      </c>
      <c r="C59" s="120" t="s">
        <v>985</v>
      </c>
      <c r="D59" s="120" t="str">
        <f>_xll.BDP(C59,$D$3)</f>
        <v>USD</v>
      </c>
      <c r="E59" s="120" t="s">
        <v>1059</v>
      </c>
      <c r="F59" s="121">
        <f>_xll.BDP(C59,$F$3)</f>
        <v>118.23</v>
      </c>
      <c r="G59" s="121">
        <f>_xll.BDP(C59,$G$3)</f>
        <v>118.23</v>
      </c>
      <c r="H59" s="122">
        <f t="shared" ref="H59:H66" si="14">IF(OR(OR(G59="#N/A N/A",G59="#N/A Real Time"),OR(F59="#N/A N/A",F59="#N/A Real Time")),0,  G59 - F59)</f>
        <v>0</v>
      </c>
      <c r="I59" s="123">
        <f t="shared" ref="I59:I66" si="15">IF(OR(F59=0,F59="#N/A N/A"),0,H59 / F59*100)</f>
        <v>0</v>
      </c>
      <c r="J59" s="124">
        <v>33720</v>
      </c>
      <c r="K59" s="120" t="str">
        <f>CONCATENATE(D69,D59, " Curncy")</f>
        <v>EURUSD Curncy</v>
      </c>
      <c r="L59" s="120">
        <f>IF(D59 = D69,1,_xll.BDP(K59,$L$3))</f>
        <v>1</v>
      </c>
      <c r="M59" s="288">
        <f>IF(D59 = D69,1,_xll.BDP(K59,$M$3)*L59)</f>
        <v>1.1605000000000001</v>
      </c>
      <c r="N59" s="126">
        <f t="shared" ref="N59:N66" si="16">H59*J59*R59/M59</f>
        <v>0</v>
      </c>
      <c r="O59" s="301">
        <f>N59 / U69</f>
        <v>0</v>
      </c>
      <c r="P59" s="128">
        <f t="shared" ref="P59:P66" si="17">IF(J59=0,0,G59*J59*R59/M59)</f>
        <v>3435343.0417923308</v>
      </c>
      <c r="Q59" s="312">
        <f>P59 / U69*100</f>
        <v>0.84676798520712271</v>
      </c>
      <c r="R59" s="120">
        <f t="shared" ref="R59:R66" si="18">IF(EXACT(D59,UPPER(D59)),1,0.01)/T59</f>
        <v>1</v>
      </c>
      <c r="S59" s="120">
        <v>0</v>
      </c>
      <c r="T59" s="120">
        <v>1</v>
      </c>
      <c r="U59" s="120"/>
      <c r="V59" s="130">
        <f>_xll.BDH(C59,$V$3,$D$1,$D$1)</f>
        <v>121.5</v>
      </c>
      <c r="W59" s="130">
        <f t="shared" ref="W59:W66" si="19">IF(OR(OR(F59="#N/A N/A",F59="#N/A Real Time"),OR(V59="#N/A N/A",V59="#N/A Real Time")),0,  F59 - V59)</f>
        <v>-3.269999999999996</v>
      </c>
      <c r="X59" s="177">
        <f t="shared" ref="X59:X66" si="20">IF(OR(V59=0,V59="#N/A N/A"),0,W59 / V59*100)</f>
        <v>-2.6913580246913549</v>
      </c>
      <c r="Y59" s="132">
        <v>33720</v>
      </c>
      <c r="Z59" s="133">
        <f>IF(D59 = D69,1,_xll.BDP(K59,$Z$3)*L59)</f>
        <v>1.1601999999999999</v>
      </c>
      <c r="AA59" s="328">
        <f>W59*Y59*R59/Z59 / AB69</f>
        <v>-2.3331817725322392E-4</v>
      </c>
      <c r="AB59" s="135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</row>
    <row r="60" spans="1:39" s="30" customFormat="1" ht="12" customHeight="1" x14ac:dyDescent="0.2">
      <c r="A60" s="212"/>
      <c r="B60" s="212">
        <v>19644</v>
      </c>
      <c r="C60" s="212" t="s">
        <v>57</v>
      </c>
      <c r="D60" s="212" t="str">
        <f>_xll.BDP(C60,$D$3)</f>
        <v>USD</v>
      </c>
      <c r="E60" s="212" t="s">
        <v>350</v>
      </c>
      <c r="F60" s="214">
        <f>_xll.BDP(C60,$F$3)</f>
        <v>22.5</v>
      </c>
      <c r="G60" s="214">
        <f>_xll.BDP(C60,$G$3)</f>
        <v>22.5</v>
      </c>
      <c r="H60" s="215">
        <f>IF(OR(OR(G60="#N/A N/A",G60="#N/A Real Time"),OR(F60="#N/A N/A",F60="#N/A Real Time")),0,  G60 - F60)</f>
        <v>0</v>
      </c>
      <c r="I60" s="216">
        <f>IF(OR(F60=0,F60="#N/A N/A"),0,H60 / F60*100)</f>
        <v>0</v>
      </c>
      <c r="J60" s="217">
        <v>62000</v>
      </c>
      <c r="K60" s="212" t="str">
        <f>CONCATENATE(D69,D60, " Curncy")</f>
        <v>EURUSD Curncy</v>
      </c>
      <c r="L60" s="212">
        <f>IF(D60 = D69,1,_xll.BDP(K60,$L$3))</f>
        <v>1</v>
      </c>
      <c r="M60" s="291">
        <f>IF(D60 = D69,1,_xll.BDP(K60,$M$3)*L60)</f>
        <v>1.1605000000000001</v>
      </c>
      <c r="N60" s="218">
        <f>H60*J60*R60/M60</f>
        <v>0</v>
      </c>
      <c r="O60" s="304">
        <f>N60 / U69</f>
        <v>0</v>
      </c>
      <c r="P60" s="220">
        <f>IF(J60=0,0,G60*J60*R60/M60)</f>
        <v>1202068.0741059887</v>
      </c>
      <c r="Q60" s="314">
        <f>P60 / U69*100</f>
        <v>0.29629435803344895</v>
      </c>
      <c r="R60" s="212">
        <f>IF(EXACT(D60,UPPER(D60)),1,0.01)/T60</f>
        <v>1</v>
      </c>
      <c r="S60" s="212">
        <v>0</v>
      </c>
      <c r="T60" s="212">
        <v>1</v>
      </c>
      <c r="U60" s="212"/>
      <c r="V60" s="223">
        <f>_xll.BDH(C60,$V$3,$D$1,$D$1)</f>
        <v>30.17</v>
      </c>
      <c r="W60" s="223">
        <f>IF(OR(OR(F60="#N/A N/A",F60="#N/A Real Time"),OR(V60="#N/A N/A",V60="#N/A Real Time")),0,  F60 - V60)</f>
        <v>-7.6700000000000017</v>
      </c>
      <c r="X60" s="224">
        <f>IF(OR(V60=0,V60="#N/A N/A"),0,W60 / V60*100)</f>
        <v>-25.422605236990393</v>
      </c>
      <c r="Y60" s="225">
        <v>62000</v>
      </c>
      <c r="Z60" s="226">
        <f>IF(D60 = D69,1,_xll.BDP(K60,$Z$3)*L60)</f>
        <v>1.1601999999999999</v>
      </c>
      <c r="AA60" s="330">
        <f>W60*Y60*R60/Z60 / AB69</f>
        <v>-1.0062370630139761E-3</v>
      </c>
      <c r="AB60" s="244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</row>
    <row r="61" spans="1:39" s="30" customFormat="1" ht="12" customHeight="1" x14ac:dyDescent="0.2">
      <c r="A61" s="120"/>
      <c r="B61" s="120">
        <v>24143</v>
      </c>
      <c r="C61" s="120" t="s">
        <v>53</v>
      </c>
      <c r="D61" s="120" t="str">
        <f>_xll.BDP(C61,$D$3)</f>
        <v>USD</v>
      </c>
      <c r="E61" s="120" t="s">
        <v>348</v>
      </c>
      <c r="F61" s="121">
        <f>_xll.BDP(C61,$F$3)</f>
        <v>3</v>
      </c>
      <c r="G61" s="121">
        <f>_xll.BDP(C61,$G$3)</f>
        <v>3</v>
      </c>
      <c r="H61" s="122">
        <f t="shared" si="14"/>
        <v>0</v>
      </c>
      <c r="I61" s="123">
        <f t="shared" si="15"/>
        <v>0</v>
      </c>
      <c r="J61" s="124">
        <v>1523000</v>
      </c>
      <c r="K61" s="120" t="str">
        <f>CONCATENATE(D69,D61, " Curncy")</f>
        <v>EURUSD Curncy</v>
      </c>
      <c r="L61" s="120">
        <f>IF(D61 = D69,1,_xll.BDP(K61,$L$3))</f>
        <v>1</v>
      </c>
      <c r="M61" s="288">
        <f>IF(D61 = D69,1,_xll.BDP(K61,$M$3)*L61)</f>
        <v>1.1605000000000001</v>
      </c>
      <c r="N61" s="126">
        <f t="shared" si="16"/>
        <v>0</v>
      </c>
      <c r="O61" s="301">
        <f>N61 / U69</f>
        <v>0</v>
      </c>
      <c r="P61" s="128">
        <f t="shared" si="17"/>
        <v>3937096.0792761738</v>
      </c>
      <c r="Q61" s="312">
        <f>P61 / U69*100</f>
        <v>0.97044367158052192</v>
      </c>
      <c r="R61" s="120">
        <f t="shared" si="18"/>
        <v>1</v>
      </c>
      <c r="S61" s="120">
        <v>0</v>
      </c>
      <c r="T61" s="120">
        <v>1</v>
      </c>
      <c r="U61" s="120"/>
      <c r="V61" s="130">
        <f>_xll.BDH(C61,$V$3,$D$1,$D$1)</f>
        <v>3.11</v>
      </c>
      <c r="W61" s="130">
        <f t="shared" si="19"/>
        <v>-0.10999999999999988</v>
      </c>
      <c r="X61" s="177">
        <f t="shared" si="20"/>
        <v>-3.5369774919614105</v>
      </c>
      <c r="Y61" s="132">
        <v>1523000</v>
      </c>
      <c r="Z61" s="133">
        <f>IF(D61 = D69,1,_xll.BDP(K61,$Z$3)*L61)</f>
        <v>1.1601999999999999</v>
      </c>
      <c r="AA61" s="328">
        <f>W61*Y61*R61/Z61 / AB69</f>
        <v>-3.5449151525998059E-4</v>
      </c>
      <c r="AB61" s="135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</row>
    <row r="62" spans="1:39" s="30" customFormat="1" ht="12" customHeight="1" x14ac:dyDescent="0.2">
      <c r="A62" s="212"/>
      <c r="B62" s="212">
        <v>20170</v>
      </c>
      <c r="C62" s="212" t="s">
        <v>1558</v>
      </c>
      <c r="D62" s="212" t="str">
        <f>_xll.BDP(C62,$D$3)</f>
        <v>USD</v>
      </c>
      <c r="E62" s="212" t="s">
        <v>1559</v>
      </c>
      <c r="F62" s="214">
        <f>_xll.BDP(C62,$F$3)</f>
        <v>79.87</v>
      </c>
      <c r="G62" s="214">
        <f>_xll.BDP(C62,$G$3)</f>
        <v>79.87</v>
      </c>
      <c r="H62" s="215">
        <f>IF(OR(OR(G62="#N/A N/A",G62="#N/A Real Time"),OR(F62="#N/A N/A",F62="#N/A Real Time")),0,  G62 - F62)</f>
        <v>0</v>
      </c>
      <c r="I62" s="216">
        <f>IF(OR(F62=0,F62="#N/A N/A"),0,H62 / F62*100)</f>
        <v>0</v>
      </c>
      <c r="J62" s="217">
        <v>29400</v>
      </c>
      <c r="K62" s="212" t="str">
        <f>CONCATENATE(D69,D62, " Curncy")</f>
        <v>EURUSD Curncy</v>
      </c>
      <c r="L62" s="212">
        <f>IF(D62 = D69,1,_xll.BDP(K62,$L$3))</f>
        <v>1</v>
      </c>
      <c r="M62" s="291">
        <f>IF(D62 = D69,1,_xll.BDP(K62,$M$3)*L62)</f>
        <v>1.1605000000000001</v>
      </c>
      <c r="N62" s="218">
        <f>H62*J62*R62/M62</f>
        <v>0</v>
      </c>
      <c r="O62" s="304">
        <f>N62 / U69</f>
        <v>0</v>
      </c>
      <c r="P62" s="220">
        <f>IF(J62=0,0,G62*J62*R62/M62)</f>
        <v>2023419.2158552348</v>
      </c>
      <c r="Q62" s="314">
        <f>P62 / U69*100</f>
        <v>0.49874687674427814</v>
      </c>
      <c r="R62" s="212">
        <f>IF(EXACT(D62,UPPER(D62)),1,0.01)/T62</f>
        <v>1</v>
      </c>
      <c r="S62" s="212">
        <v>0</v>
      </c>
      <c r="T62" s="212">
        <v>1</v>
      </c>
      <c r="U62" s="212"/>
      <c r="V62" s="223">
        <f>_xll.BDH(C62,$V$3,$D$1,$D$1)</f>
        <v>78.14</v>
      </c>
      <c r="W62" s="223">
        <f>IF(OR(OR(F62="#N/A N/A",F62="#N/A Real Time"),OR(V62="#N/A N/A",V62="#N/A Real Time")),0,  F62 - V62)</f>
        <v>1.730000000000004</v>
      </c>
      <c r="X62" s="224">
        <f>IF(OR(V62=0,V62="#N/A N/A"),0,W62 / V62*100)</f>
        <v>2.2139749168159764</v>
      </c>
      <c r="Y62" s="225">
        <v>29400</v>
      </c>
      <c r="Z62" s="226">
        <f>IF(D62 = D69,1,_xll.BDP(K62,$Z$3)*L62)</f>
        <v>1.1601999999999999</v>
      </c>
      <c r="AA62" s="330">
        <f>W62*Y62*R62/Z62 / AB69</f>
        <v>1.0762339550619707E-4</v>
      </c>
      <c r="AB62" s="244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</row>
    <row r="63" spans="1:39" s="30" customFormat="1" ht="12" customHeight="1" x14ac:dyDescent="0.2">
      <c r="A63" s="120"/>
      <c r="B63" s="120">
        <v>26363</v>
      </c>
      <c r="C63" s="120" t="s">
        <v>41</v>
      </c>
      <c r="D63" s="120" t="str">
        <f>_xll.BDP(C63,$D$3)</f>
        <v>USD</v>
      </c>
      <c r="E63" s="120" t="s">
        <v>309</v>
      </c>
      <c r="F63" s="121">
        <f>_xll.BDP(C63,$F$3)</f>
        <v>14.04</v>
      </c>
      <c r="G63" s="121">
        <f>_xll.BDP(C63,$G$3)</f>
        <v>14.04</v>
      </c>
      <c r="H63" s="122">
        <f t="shared" si="14"/>
        <v>0</v>
      </c>
      <c r="I63" s="123">
        <f t="shared" si="15"/>
        <v>0</v>
      </c>
      <c r="J63" s="124">
        <v>1090600</v>
      </c>
      <c r="K63" s="120" t="str">
        <f>CONCATENATE(D69,D63, " Curncy")</f>
        <v>EURUSD Curncy</v>
      </c>
      <c r="L63" s="120">
        <f>IF(D63 = D69,1,_xll.BDP(K63,$L$3))</f>
        <v>1</v>
      </c>
      <c r="M63" s="288">
        <f>IF(D63 = D69,1,_xll.BDP(K63,$M$3)*L63)</f>
        <v>1.1605000000000001</v>
      </c>
      <c r="N63" s="126">
        <f t="shared" si="16"/>
        <v>0</v>
      </c>
      <c r="O63" s="301">
        <f>N63 / U69</f>
        <v>0</v>
      </c>
      <c r="P63" s="128">
        <f t="shared" si="17"/>
        <v>13194333.476949589</v>
      </c>
      <c r="Q63" s="312">
        <f>P63 / U69*100</f>
        <v>3.2522339220593279</v>
      </c>
      <c r="R63" s="120">
        <f t="shared" si="18"/>
        <v>1</v>
      </c>
      <c r="S63" s="120">
        <v>0</v>
      </c>
      <c r="T63" s="120">
        <v>1</v>
      </c>
      <c r="U63" s="120"/>
      <c r="V63" s="130">
        <f>_xll.BDH(C63,$V$3,$D$1,$D$1)</f>
        <v>12.86</v>
      </c>
      <c r="W63" s="130">
        <f t="shared" si="19"/>
        <v>1.1799999999999997</v>
      </c>
      <c r="X63" s="177">
        <f t="shared" si="20"/>
        <v>9.1757387247278359</v>
      </c>
      <c r="Y63" s="132">
        <v>1090600</v>
      </c>
      <c r="Z63" s="133">
        <f>IF(D63 = D69,1,_xll.BDP(K63,$Z$3)*L63)</f>
        <v>1.1601999999999999</v>
      </c>
      <c r="AA63" s="328">
        <f>W63*Y63*R63/Z63 / AB69</f>
        <v>2.7230822355410471E-3</v>
      </c>
      <c r="AB63" s="135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</row>
    <row r="64" spans="1:39" s="30" customFormat="1" ht="12" customHeight="1" x14ac:dyDescent="0.2">
      <c r="A64" s="120"/>
      <c r="B64" s="120">
        <v>24161</v>
      </c>
      <c r="C64" s="120" t="s">
        <v>1417</v>
      </c>
      <c r="D64" s="120" t="str">
        <f>_xll.BDP(C64,$D$3)</f>
        <v>USD</v>
      </c>
      <c r="E64" s="120" t="s">
        <v>1418</v>
      </c>
      <c r="F64" s="121">
        <f>_xll.BDP(C64,$F$3)</f>
        <v>15.94</v>
      </c>
      <c r="G64" s="121">
        <f>_xll.BDP(C64,$G$3)</f>
        <v>15.94</v>
      </c>
      <c r="H64" s="122">
        <f t="shared" si="14"/>
        <v>0</v>
      </c>
      <c r="I64" s="123">
        <f t="shared" si="15"/>
        <v>0</v>
      </c>
      <c r="J64" s="124">
        <v>1125385</v>
      </c>
      <c r="K64" s="120" t="str">
        <f>CONCATENATE(D69,D64, " Curncy")</f>
        <v>EURUSD Curncy</v>
      </c>
      <c r="L64" s="120">
        <f>IF(D64 = D69,1,_xll.BDP(K64,$L$3))</f>
        <v>1</v>
      </c>
      <c r="M64" s="288">
        <f>IF(D64 = D69,1,_xll.BDP(K64,$M$3)*L64)</f>
        <v>1.1605000000000001</v>
      </c>
      <c r="N64" s="126">
        <f t="shared" si="16"/>
        <v>0</v>
      </c>
      <c r="O64" s="301">
        <f>N64 / U69</f>
        <v>0</v>
      </c>
      <c r="P64" s="128">
        <f t="shared" si="17"/>
        <v>15457679.362343814</v>
      </c>
      <c r="Q64" s="312">
        <f>P64 / U69*100</f>
        <v>3.810119644645618</v>
      </c>
      <c r="R64" s="120">
        <f t="shared" si="18"/>
        <v>1</v>
      </c>
      <c r="S64" s="120">
        <v>0</v>
      </c>
      <c r="T64" s="120">
        <v>1</v>
      </c>
      <c r="U64" s="120"/>
      <c r="V64" s="130">
        <f>_xll.BDH(C64,$V$3,$D$1,$D$1)</f>
        <v>13.3</v>
      </c>
      <c r="W64" s="130">
        <f t="shared" si="19"/>
        <v>2.6399999999999988</v>
      </c>
      <c r="X64" s="177">
        <f t="shared" si="20"/>
        <v>19.849624060150369</v>
      </c>
      <c r="Y64" s="132">
        <v>1125385</v>
      </c>
      <c r="Z64" s="133">
        <f>IF(D64 = D69,1,_xll.BDP(K64,$Z$3)*L64)</f>
        <v>1.1601999999999999</v>
      </c>
      <c r="AA64" s="328">
        <f>W64*Y64*R64/Z64 / AB69</f>
        <v>6.2866358592386642E-3</v>
      </c>
      <c r="AB64" s="135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</row>
    <row r="65" spans="1:39" s="30" customFormat="1" ht="12" customHeight="1" x14ac:dyDescent="0.2">
      <c r="A65" s="120"/>
      <c r="B65" s="120">
        <v>19902</v>
      </c>
      <c r="C65" s="120" t="s">
        <v>35</v>
      </c>
      <c r="D65" s="120" t="str">
        <f>_xll.BDP(C65,$D$3)</f>
        <v>USD</v>
      </c>
      <c r="E65" s="120" t="s">
        <v>302</v>
      </c>
      <c r="F65" s="121">
        <f>_xll.BDP(C65,$F$3)</f>
        <v>12.11</v>
      </c>
      <c r="G65" s="121">
        <f>_xll.BDP(C65,$G$3)</f>
        <v>12.11</v>
      </c>
      <c r="H65" s="122">
        <f t="shared" si="14"/>
        <v>0</v>
      </c>
      <c r="I65" s="123">
        <f t="shared" si="15"/>
        <v>0</v>
      </c>
      <c r="J65" s="124">
        <v>508458</v>
      </c>
      <c r="K65" s="120" t="str">
        <f>CONCATENATE(D69,D65, " Curncy")</f>
        <v>EURUSD Curncy</v>
      </c>
      <c r="L65" s="120">
        <f>IF(D65 = D69,1,_xll.BDP(K65,$L$3))</f>
        <v>1</v>
      </c>
      <c r="M65" s="288">
        <f>IF(D65 = D69,1,_xll.BDP(K65,$M$3)*L65)</f>
        <v>1.1605000000000001</v>
      </c>
      <c r="N65" s="126">
        <f t="shared" si="16"/>
        <v>0</v>
      </c>
      <c r="O65" s="301">
        <f>N65 / U69</f>
        <v>0</v>
      </c>
      <c r="P65" s="128">
        <f t="shared" si="17"/>
        <v>5305839.1900043078</v>
      </c>
      <c r="Q65" s="312">
        <f>P65 / U69*100</f>
        <v>1.3078212877421671</v>
      </c>
      <c r="R65" s="120">
        <f t="shared" si="18"/>
        <v>1</v>
      </c>
      <c r="S65" s="120">
        <v>0</v>
      </c>
      <c r="T65" s="120">
        <v>1</v>
      </c>
      <c r="U65" s="120"/>
      <c r="V65" s="130">
        <f>_xll.BDH(C65,$V$3,$D$1,$D$1)</f>
        <v>11.51</v>
      </c>
      <c r="W65" s="130">
        <f t="shared" si="19"/>
        <v>0.59999999999999964</v>
      </c>
      <c r="X65" s="177">
        <f t="shared" si="20"/>
        <v>5.2128583840138978</v>
      </c>
      <c r="Y65" s="132">
        <v>962658</v>
      </c>
      <c r="Z65" s="133">
        <f>IF(D65 = D69,1,_xll.BDP(K65,$Z$3)*L65)</f>
        <v>1.1601999999999999</v>
      </c>
      <c r="AA65" s="328">
        <f>W65*Y65*R65/Z65 / AB69</f>
        <v>1.2221838229468489E-3</v>
      </c>
      <c r="AB65" s="135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</row>
    <row r="66" spans="1:39" s="30" customFormat="1" ht="12" customHeight="1" x14ac:dyDescent="0.2">
      <c r="A66" s="120"/>
      <c r="B66" s="120">
        <v>25072</v>
      </c>
      <c r="C66" s="120" t="s">
        <v>30</v>
      </c>
      <c r="D66" s="120" t="str">
        <f>_xll.BDP(C66,$D$3)</f>
        <v>USD</v>
      </c>
      <c r="E66" s="120" t="s">
        <v>300</v>
      </c>
      <c r="F66" s="121">
        <f>_xll.BDP(C66,$F$3)</f>
        <v>62.82</v>
      </c>
      <c r="G66" s="121">
        <f>_xll.BDP(C66,$G$3)</f>
        <v>62.82</v>
      </c>
      <c r="H66" s="122">
        <f t="shared" si="14"/>
        <v>0</v>
      </c>
      <c r="I66" s="123">
        <f t="shared" si="15"/>
        <v>0</v>
      </c>
      <c r="J66" s="124">
        <v>137391</v>
      </c>
      <c r="K66" s="120" t="str">
        <f>CONCATENATE(D69,D66, " Curncy")</f>
        <v>EURUSD Curncy</v>
      </c>
      <c r="L66" s="120">
        <f>IF(D66 = D69,1,_xll.BDP(K66,$L$3))</f>
        <v>1</v>
      </c>
      <c r="M66" s="288">
        <f>IF(D66 = D69,1,_xll.BDP(K66,$M$3)*L66)</f>
        <v>1.1605000000000001</v>
      </c>
      <c r="N66" s="126">
        <f t="shared" si="16"/>
        <v>0</v>
      </c>
      <c r="O66" s="301">
        <f>N66 / U69</f>
        <v>0</v>
      </c>
      <c r="P66" s="128">
        <f t="shared" si="17"/>
        <v>7437227.5915553626</v>
      </c>
      <c r="Q66" s="312">
        <f>P66 / U69*100</f>
        <v>1.8331811835427325</v>
      </c>
      <c r="R66" s="120">
        <f t="shared" si="18"/>
        <v>1</v>
      </c>
      <c r="S66" s="120">
        <v>0</v>
      </c>
      <c r="T66" s="120">
        <v>1</v>
      </c>
      <c r="U66" s="120"/>
      <c r="V66" s="130">
        <f>_xll.BDH(C66,$V$3,$D$1,$D$1)</f>
        <v>62.52</v>
      </c>
      <c r="W66" s="130">
        <f t="shared" si="19"/>
        <v>0.29999999999999716</v>
      </c>
      <c r="X66" s="177">
        <f t="shared" si="20"/>
        <v>0.47984644913627184</v>
      </c>
      <c r="Y66" s="132">
        <v>137391</v>
      </c>
      <c r="Z66" s="133">
        <f>IF(D66 = D69,1,_xll.BDP(K66,$Z$3)*L66)</f>
        <v>1.1601999999999999</v>
      </c>
      <c r="AA66" s="328">
        <f>W66*Y66*R66/Z66 / AB69</f>
        <v>8.7215323416254265E-5</v>
      </c>
      <c r="AB66" s="135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</row>
    <row r="67" spans="1:39" s="30" customFormat="1" ht="12" customHeight="1" x14ac:dyDescent="0.2">
      <c r="A67" s="229" t="s">
        <v>1476</v>
      </c>
      <c r="B67" s="229"/>
      <c r="C67" s="229"/>
      <c r="D67" s="229"/>
      <c r="E67" s="229" t="s">
        <v>27</v>
      </c>
      <c r="F67" s="230"/>
      <c r="G67" s="230"/>
      <c r="H67" s="231"/>
      <c r="I67" s="232"/>
      <c r="J67" s="233"/>
      <c r="K67" s="229"/>
      <c r="L67" s="229"/>
      <c r="M67" s="292"/>
      <c r="N67" s="234">
        <f xml:space="preserve"> SUM(N55:N66)</f>
        <v>0</v>
      </c>
      <c r="O67" s="305">
        <f xml:space="preserve"> SUM(O55:O66)</f>
        <v>0</v>
      </c>
      <c r="P67" s="236">
        <f xml:space="preserve"> SUM(P55:P66)</f>
        <v>68189728.892718643</v>
      </c>
      <c r="Q67" s="315">
        <f xml:space="preserve"> SUM(Q55:Q66)</f>
        <v>16.807893314835301</v>
      </c>
      <c r="R67" s="229"/>
      <c r="S67" s="229"/>
      <c r="T67" s="229"/>
      <c r="U67" s="229"/>
      <c r="V67" s="239"/>
      <c r="W67" s="239"/>
      <c r="X67" s="240"/>
      <c r="Y67" s="241"/>
      <c r="Z67" s="242"/>
      <c r="AA67" s="331">
        <f xml:space="preserve"> SUM(AA55:AA66)</f>
        <v>9.3997610484387751E-3</v>
      </c>
      <c r="AB67" s="24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</row>
    <row r="68" spans="1:39" s="30" customFormat="1" ht="12" customHeight="1" x14ac:dyDescent="0.2">
      <c r="A68" s="120"/>
      <c r="B68" s="120"/>
      <c r="C68" s="120"/>
      <c r="D68" s="120"/>
      <c r="E68" s="120"/>
      <c r="F68" s="121"/>
      <c r="G68" s="121"/>
      <c r="H68" s="122"/>
      <c r="I68" s="123"/>
      <c r="J68" s="124"/>
      <c r="K68" s="120"/>
      <c r="L68" s="120"/>
      <c r="M68" s="288"/>
      <c r="N68" s="126"/>
      <c r="O68" s="301"/>
      <c r="P68" s="128"/>
      <c r="Q68" s="312"/>
      <c r="R68" s="120"/>
      <c r="S68" s="120"/>
      <c r="T68" s="120"/>
      <c r="U68" s="120"/>
      <c r="V68" s="130"/>
      <c r="W68" s="130"/>
      <c r="X68" s="131"/>
      <c r="Y68" s="132"/>
      <c r="Z68" s="133"/>
      <c r="AA68" s="328"/>
      <c r="AB68" s="135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</row>
    <row r="69" spans="1:39" s="30" customFormat="1" ht="12" customHeight="1" thickBot="1" x14ac:dyDescent="0.25">
      <c r="A69" s="161" t="s">
        <v>1415</v>
      </c>
      <c r="B69" s="161"/>
      <c r="C69" s="161"/>
      <c r="D69" s="161" t="s">
        <v>7</v>
      </c>
      <c r="E69" s="161" t="s">
        <v>1416</v>
      </c>
      <c r="F69" s="162"/>
      <c r="G69" s="162"/>
      <c r="H69" s="163"/>
      <c r="I69" s="164"/>
      <c r="J69" s="165"/>
      <c r="K69" s="161"/>
      <c r="L69" s="161"/>
      <c r="M69" s="297"/>
      <c r="N69" s="167">
        <f>N54+N7+N33+N12+N26+N16+N67+N30</f>
        <v>185128.05696755718</v>
      </c>
      <c r="O69" s="309">
        <f>O54+O7+O33+O12+O26+O16+O67+O30</f>
        <v>4.5631690895690243E-4</v>
      </c>
      <c r="P69" s="168">
        <f>P54+P7+P33+P12+P26+P16+P67+P30</f>
        <v>357993847.23087692</v>
      </c>
      <c r="Q69" s="323">
        <f>Q54+Q7+Q33+Q12+Q26+Q16+Q67+Q30</f>
        <v>88.24089037061033</v>
      </c>
      <c r="R69" s="161"/>
      <c r="S69" s="161"/>
      <c r="T69" s="161"/>
      <c r="U69" s="161">
        <v>405700628.95706111</v>
      </c>
      <c r="V69" s="162"/>
      <c r="W69" s="162"/>
      <c r="X69" s="164"/>
      <c r="Y69" s="165"/>
      <c r="Z69" s="166"/>
      <c r="AA69" s="309">
        <f>AA54+AA7+AA33+AA12+AA26+AA16+AA67+AA30</f>
        <v>3.1187186861263635E-2</v>
      </c>
      <c r="AB69" s="161">
        <v>407337020.64340657</v>
      </c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</row>
    <row r="70" spans="1:39" s="30" customFormat="1" ht="12" customHeight="1" thickTop="1" x14ac:dyDescent="0.2">
      <c r="A70" s="104"/>
      <c r="B70" s="104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</row>
    <row r="71" spans="1:39" s="30" customFormat="1" ht="12" customHeight="1" x14ac:dyDescent="0.2">
      <c r="A71" s="104"/>
      <c r="B71" s="104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</row>
    <row r="72" spans="1:39" s="30" customFormat="1" ht="12" customHeight="1" x14ac:dyDescent="0.2">
      <c r="A72" s="104"/>
      <c r="B72" s="104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</row>
    <row r="73" spans="1:39" s="30" customFormat="1" ht="12" customHeight="1" x14ac:dyDescent="0.2">
      <c r="A73" s="104"/>
      <c r="B73" s="104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</row>
    <row r="74" spans="1:39" ht="12" customHeight="1" x14ac:dyDescent="0.2">
      <c r="A74" s="104"/>
      <c r="B74" s="104"/>
      <c r="C74" s="104"/>
      <c r="D74" s="104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</row>
    <row r="75" spans="1:39" ht="12" customHeight="1" x14ac:dyDescent="0.2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</row>
    <row r="76" spans="1:39" ht="12" customHeight="1" x14ac:dyDescent="0.2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</row>
    <row r="77" spans="1:39" ht="12" customHeight="1" x14ac:dyDescent="0.2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</row>
    <row r="78" spans="1:39" ht="12" customHeight="1" x14ac:dyDescent="0.2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</row>
    <row r="79" spans="1:39" ht="12" customHeight="1" x14ac:dyDescent="0.2">
      <c r="A79" s="104"/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</row>
    <row r="80" spans="1:39" ht="12" customHeight="1" x14ac:dyDescent="0.2"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</row>
    <row r="81" spans="29:39" ht="12" customHeight="1" x14ac:dyDescent="0.2"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</row>
    <row r="82" spans="29:39" ht="12" customHeight="1" x14ac:dyDescent="0.2"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70" sqref="AA70"/>
      <pageMargins left="0.7" right="0.7" top="0.75" bottom="0.75" header="0.3" footer="0.3"/>
      <pageSetup paperSize="9" orientation="portrait" verticalDpi="0" r:id="rId1"/>
    </customSheetView>
  </customSheetViews>
  <mergeCells count="3">
    <mergeCell ref="N2:O2"/>
    <mergeCell ref="P2:Q2"/>
    <mergeCell ref="X2:AA2"/>
  </mergeCell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55" sqref="AA5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253" t="s">
        <v>15</v>
      </c>
      <c r="O2" s="254"/>
      <c r="P2" s="253" t="s">
        <v>17</v>
      </c>
      <c r="Q2" s="254"/>
      <c r="R2" s="117"/>
      <c r="S2" s="117"/>
      <c r="T2" s="117"/>
      <c r="U2" s="117"/>
      <c r="V2" s="117"/>
      <c r="W2" s="117"/>
      <c r="X2" s="253" t="s">
        <v>258</v>
      </c>
      <c r="Y2" s="255"/>
      <c r="Z2" s="255"/>
      <c r="AA2" s="254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91" t="s">
        <v>23</v>
      </c>
      <c r="O3" s="336"/>
      <c r="Q3" s="336"/>
      <c r="V3" s="223" t="s">
        <v>263</v>
      </c>
      <c r="Z3" s="226" t="s">
        <v>261</v>
      </c>
      <c r="AA3" s="336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35" t="s">
        <v>12</v>
      </c>
      <c r="N4" s="246" t="s">
        <v>430</v>
      </c>
      <c r="O4" s="335" t="s">
        <v>1388</v>
      </c>
      <c r="P4" s="246" t="s">
        <v>17</v>
      </c>
      <c r="Q4" s="335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35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8"/>
      <c r="N5" s="126"/>
      <c r="O5" s="301"/>
      <c r="P5" s="128"/>
      <c r="Q5" s="312"/>
      <c r="R5" s="120"/>
      <c r="S5" s="120"/>
      <c r="T5" s="120"/>
      <c r="U5" s="120"/>
      <c r="V5" s="130"/>
      <c r="W5" s="130"/>
      <c r="X5" s="131"/>
      <c r="Y5" s="132"/>
      <c r="Z5" s="133"/>
      <c r="AA5" s="328"/>
      <c r="AB5" s="135"/>
    </row>
    <row r="6" spans="1:28" s="117" customFormat="1" ht="12" customHeight="1" x14ac:dyDescent="0.2">
      <c r="A6" s="120"/>
      <c r="B6" s="120">
        <v>1895</v>
      </c>
      <c r="C6" s="120" t="s">
        <v>217</v>
      </c>
      <c r="D6" s="120" t="str">
        <f>_xll.BDP(C6,$D$3)</f>
        <v>BRL</v>
      </c>
      <c r="E6" s="120" t="s">
        <v>439</v>
      </c>
      <c r="F6" s="121">
        <f>_xll.BDP(C6,$F$3)</f>
        <v>66</v>
      </c>
      <c r="G6" s="121">
        <f>_xll.BDP(C6,$G$3)</f>
        <v>66</v>
      </c>
      <c r="H6" s="122">
        <f>IF(OR(OR(G6="#N/A N/A",G6="#N/A Real Time"),OR(F6="#N/A N/A",F6="#N/A Real Time")),0,  G6 - F6)</f>
        <v>0</v>
      </c>
      <c r="I6" s="123">
        <f>IF(OR(F6=0,F6="#N/A N/A"),0,H6 / F6*100)</f>
        <v>0</v>
      </c>
      <c r="J6" s="124">
        <v>642878</v>
      </c>
      <c r="K6" s="120" t="str">
        <f>CONCATENATE(D72,D6, " Curncy")</f>
        <v>GBPBRL Curncy</v>
      </c>
      <c r="L6" s="120">
        <f>IF(D6 = D72,1,_xll.BDP(K6,$L$3))</f>
        <v>1</v>
      </c>
      <c r="M6" s="288">
        <f>IF(D6 = D72,1,_xll.BDP(K6,$M$3)*L6)</f>
        <v>5.2232000000000003</v>
      </c>
      <c r="N6" s="126">
        <f>H6*J6*R6/M6</f>
        <v>0</v>
      </c>
      <c r="O6" s="301">
        <f>N6 / U72</f>
        <v>0</v>
      </c>
      <c r="P6" s="128">
        <f>IF(J6=0,0,G6*J6*R6/M6)</f>
        <v>8123362.6895389799</v>
      </c>
      <c r="Q6" s="312">
        <f>P6 / U72*100</f>
        <v>3.1785517763019522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51.63</v>
      </c>
      <c r="W6" s="130">
        <f>IF(OR(OR(F6="#N/A N/A",F6="#N/A Real Time"),OR(V6="#N/A N/A",V6="#N/A Real Time")),0,  F6 - V6)</f>
        <v>14.369999999999997</v>
      </c>
      <c r="X6" s="177">
        <f>IF(OR(V6=0,V6="#N/A N/A"),0,W6 / V6*100)</f>
        <v>27.832655432887847</v>
      </c>
      <c r="Y6" s="132">
        <v>642878</v>
      </c>
      <c r="Z6" s="133">
        <f>IF(D6 = D72,1,_xll.BDP(K6,$Z$3)*L6)</f>
        <v>5.2545000000000002</v>
      </c>
      <c r="AA6" s="328">
        <f>W6*Y6*R6/Z6 / AB72</f>
        <v>6.8622324100035548E-3</v>
      </c>
      <c r="AB6" s="135"/>
    </row>
    <row r="7" spans="1:28" s="117" customFormat="1" ht="12" customHeight="1" x14ac:dyDescent="0.2">
      <c r="A7" s="102" t="s">
        <v>1477</v>
      </c>
      <c r="B7" s="102"/>
      <c r="C7" s="102"/>
      <c r="D7" s="102"/>
      <c r="E7" s="102" t="s">
        <v>216</v>
      </c>
      <c r="F7" s="136"/>
      <c r="G7" s="136"/>
      <c r="H7" s="137"/>
      <c r="I7" s="138"/>
      <c r="J7" s="139"/>
      <c r="K7" s="102"/>
      <c r="L7" s="102"/>
      <c r="M7" s="289"/>
      <c r="N7" s="158">
        <f xml:space="preserve"> SUM(N5:N6)</f>
        <v>0</v>
      </c>
      <c r="O7" s="302">
        <f xml:space="preserve"> SUM(O5:O6)</f>
        <v>0</v>
      </c>
      <c r="P7" s="141">
        <f xml:space="preserve"> SUM(P5:P6)</f>
        <v>8123362.6895389799</v>
      </c>
      <c r="Q7" s="313">
        <f xml:space="preserve"> SUM(Q5:Q6)</f>
        <v>3.1785517763019522</v>
      </c>
      <c r="R7" s="102"/>
      <c r="S7" s="102"/>
      <c r="T7" s="102"/>
      <c r="U7" s="102"/>
      <c r="V7" s="144"/>
      <c r="W7" s="144"/>
      <c r="X7" s="178"/>
      <c r="Y7" s="145"/>
      <c r="Z7" s="146"/>
      <c r="AA7" s="329">
        <f xml:space="preserve"> SUM(AA5:AA6)</f>
        <v>6.8622324100035548E-3</v>
      </c>
      <c r="AB7" s="171"/>
    </row>
    <row r="8" spans="1:28" s="117" customFormat="1" ht="12" customHeight="1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288"/>
      <c r="N8" s="126"/>
      <c r="O8" s="301"/>
      <c r="P8" s="128"/>
      <c r="Q8" s="312"/>
      <c r="R8" s="120"/>
      <c r="S8" s="120"/>
      <c r="T8" s="120"/>
      <c r="U8" s="120"/>
      <c r="V8" s="130"/>
      <c r="W8" s="130"/>
      <c r="X8" s="131"/>
      <c r="Y8" s="132"/>
      <c r="Z8" s="133"/>
      <c r="AA8" s="328"/>
      <c r="AB8" s="135"/>
    </row>
    <row r="9" spans="1:28" s="117" customFormat="1" ht="12" customHeight="1" x14ac:dyDescent="0.2">
      <c r="A9" s="120"/>
      <c r="B9" s="120">
        <v>8481</v>
      </c>
      <c r="C9" s="120"/>
      <c r="D9" s="120" t="s">
        <v>1422</v>
      </c>
      <c r="E9" s="120" t="s">
        <v>1421</v>
      </c>
      <c r="F9" s="121">
        <v>0</v>
      </c>
      <c r="G9" s="121">
        <v>0</v>
      </c>
      <c r="H9" s="122">
        <f>IF(OR(OR(G9="#N/A N/A",G9="#N/A Real Time"),OR(F9="#N/A N/A",F9="#N/A Real Time")),0,  G9 - F9)</f>
        <v>0</v>
      </c>
      <c r="I9" s="123">
        <f>IF(OR(F9=0,F9="#N/A N/A"),0,H9 / F9*100)</f>
        <v>0</v>
      </c>
      <c r="J9" s="124">
        <v>882000</v>
      </c>
      <c r="K9" s="120" t="str">
        <f>CONCATENATE(D72,D9, " Curncy")</f>
        <v>GBPCAD Curncy</v>
      </c>
      <c r="L9" s="120">
        <f>IF(D9 = D72,1,_xll.BDP(K9,$L$3))</f>
        <v>1</v>
      </c>
      <c r="M9" s="288">
        <f>IF(D9 = D72,1,_xll.BDP(K9,$M$3)*L9)</f>
        <v>1.6814</v>
      </c>
      <c r="N9" s="126">
        <f>H9*J9*R9/M9</f>
        <v>0</v>
      </c>
      <c r="O9" s="301">
        <f>N9 / U72</f>
        <v>0</v>
      </c>
      <c r="P9" s="128">
        <f>IF(J9=0,0,G9*J9*R9/M9)</f>
        <v>0</v>
      </c>
      <c r="Q9" s="312">
        <f>P9 / U72*100</f>
        <v>0</v>
      </c>
      <c r="R9" s="120">
        <f>IF(EXACT(D9,UPPER(D9)),1,0.01)/T9</f>
        <v>1</v>
      </c>
      <c r="S9" s="120">
        <v>1</v>
      </c>
      <c r="T9" s="120">
        <v>1</v>
      </c>
      <c r="U9" s="120"/>
      <c r="V9" s="130">
        <v>0</v>
      </c>
      <c r="W9" s="130">
        <f>IF(OR(OR(F9="#N/A N/A",F9="#N/A Real Time"),OR(V9="#N/A N/A",V9="#N/A Real Time")),0,  F9 - V9)</f>
        <v>0</v>
      </c>
      <c r="X9" s="177">
        <f>IF(OR(V9=0,V9="#N/A N/A"),0,W9 / V9*100)</f>
        <v>0</v>
      </c>
      <c r="Y9" s="132">
        <v>882000</v>
      </c>
      <c r="Z9" s="133">
        <f>IF(D9 = D72,1,_xll.BDP(K9,$Z$3)*L9)</f>
        <v>1.69</v>
      </c>
      <c r="AA9" s="328">
        <f>W9*Y9*R9/Z9 / AB72</f>
        <v>0</v>
      </c>
      <c r="AB9" s="135"/>
    </row>
    <row r="10" spans="1:28" s="117" customFormat="1" ht="12" customHeight="1" x14ac:dyDescent="0.2">
      <c r="A10" s="102" t="s">
        <v>1478</v>
      </c>
      <c r="B10" s="102"/>
      <c r="C10" s="102"/>
      <c r="D10" s="102"/>
      <c r="E10" s="102" t="s">
        <v>213</v>
      </c>
      <c r="F10" s="136"/>
      <c r="G10" s="136"/>
      <c r="H10" s="137"/>
      <c r="I10" s="138"/>
      <c r="J10" s="139"/>
      <c r="K10" s="102"/>
      <c r="L10" s="102"/>
      <c r="M10" s="289"/>
      <c r="N10" s="158">
        <f xml:space="preserve"> SUM(N8:N9)</f>
        <v>0</v>
      </c>
      <c r="O10" s="302">
        <f xml:space="preserve"> SUM(O8:O9)</f>
        <v>0</v>
      </c>
      <c r="P10" s="141">
        <f xml:space="preserve"> SUM(P8:P9)</f>
        <v>0</v>
      </c>
      <c r="Q10" s="313">
        <f xml:space="preserve"> SUM(Q8:Q9)</f>
        <v>0</v>
      </c>
      <c r="R10" s="102"/>
      <c r="S10" s="102"/>
      <c r="T10" s="102"/>
      <c r="U10" s="102"/>
      <c r="V10" s="144"/>
      <c r="W10" s="144"/>
      <c r="X10" s="178"/>
      <c r="Y10" s="145"/>
      <c r="Z10" s="146"/>
      <c r="AA10" s="329">
        <f xml:space="preserve"> SUM(AA8:AA9)</f>
        <v>0</v>
      </c>
      <c r="AB10" s="171"/>
    </row>
    <row r="11" spans="1:28" s="117" customFormat="1" ht="12" customHeight="1" x14ac:dyDescent="0.2">
      <c r="A11" s="120"/>
      <c r="B11" s="120"/>
      <c r="C11" s="120"/>
      <c r="D11" s="120"/>
      <c r="E11" s="120"/>
      <c r="F11" s="121"/>
      <c r="G11" s="121"/>
      <c r="H11" s="122"/>
      <c r="I11" s="123"/>
      <c r="J11" s="124"/>
      <c r="K11" s="120"/>
      <c r="L11" s="120"/>
      <c r="M11" s="288"/>
      <c r="N11" s="126"/>
      <c r="O11" s="301"/>
      <c r="P11" s="128"/>
      <c r="Q11" s="312"/>
      <c r="R11" s="120"/>
      <c r="S11" s="120"/>
      <c r="T11" s="120"/>
      <c r="U11" s="120"/>
      <c r="V11" s="130"/>
      <c r="W11" s="130"/>
      <c r="X11" s="131"/>
      <c r="Y11" s="132"/>
      <c r="Z11" s="133"/>
      <c r="AA11" s="328"/>
      <c r="AB11" s="135"/>
    </row>
    <row r="12" spans="1:28" s="117" customFormat="1" ht="12" customHeight="1" x14ac:dyDescent="0.2">
      <c r="A12" s="120"/>
      <c r="B12" s="120">
        <v>719</v>
      </c>
      <c r="C12" s="120" t="s">
        <v>197</v>
      </c>
      <c r="D12" s="120" t="str">
        <f>_xll.BDP(C12,$D$3)</f>
        <v>EUR</v>
      </c>
      <c r="E12" s="120" t="s">
        <v>406</v>
      </c>
      <c r="F12" s="121">
        <f>_xll.BDP(C12,$F$3)</f>
        <v>13.95</v>
      </c>
      <c r="G12" s="121">
        <f>_xll.BDP(C12,$G$3)</f>
        <v>13.91</v>
      </c>
      <c r="H12" s="122">
        <f>IF(OR(OR(G12="#N/A N/A",G12="#N/A Real Time"),OR(F12="#N/A N/A",F12="#N/A Real Time")),0,  G12 - F12)</f>
        <v>-3.9999999999999147E-2</v>
      </c>
      <c r="I12" s="123">
        <f>IF(OR(F12=0,F12="#N/A N/A"),0,H12 / F12*100)</f>
        <v>-0.28673835125447417</v>
      </c>
      <c r="J12" s="124">
        <v>176699</v>
      </c>
      <c r="K12" s="120" t="str">
        <f>CONCATENATE(D72,D12, " Curncy")</f>
        <v>GBPEUR Curncy</v>
      </c>
      <c r="L12" s="120">
        <f>IF(D12 = D72,1,_xll.BDP(K12,$L$3))</f>
        <v>1</v>
      </c>
      <c r="M12" s="288">
        <f>IF(D12 = D72,1,_xll.BDP(K12,$M$3)*L12)</f>
        <v>1.1096999999999999</v>
      </c>
      <c r="N12" s="126">
        <f>H12*J12*R12/M12</f>
        <v>-6369.2529512479496</v>
      </c>
      <c r="O12" s="301">
        <f>N12 / U72</f>
        <v>-2.4921945573077168E-5</v>
      </c>
      <c r="P12" s="128">
        <f>IF(J12=0,0,G12*J12*R12/M12)</f>
        <v>2214907.7137965215</v>
      </c>
      <c r="Q12" s="312">
        <f>P12 / U72*100</f>
        <v>0.86666065730377706</v>
      </c>
      <c r="R12" s="120">
        <f>IF(EXACT(D12,UPPER(D12)),1,0.01)/T12</f>
        <v>1</v>
      </c>
      <c r="S12" s="120">
        <v>0</v>
      </c>
      <c r="T12" s="120">
        <v>1</v>
      </c>
      <c r="U12" s="120"/>
      <c r="V12" s="130">
        <f>_xll.BDH(C12,$V$3,$D$1,$D$1)</f>
        <v>14.24</v>
      </c>
      <c r="W12" s="130">
        <f>IF(OR(OR(F12="#N/A N/A",F12="#N/A Real Time"),OR(V12="#N/A N/A",V12="#N/A Real Time")),0,  F12 - V12)</f>
        <v>-0.29000000000000092</v>
      </c>
      <c r="X12" s="177">
        <f>IF(OR(V12=0,V12="#N/A N/A"),0,W12 / V12*100)</f>
        <v>-2.0365168539325906</v>
      </c>
      <c r="Y12" s="132">
        <v>176699</v>
      </c>
      <c r="Z12" s="133">
        <f>IF(D12 = D72,1,_xll.BDP(K12,$Z$3)*L12)</f>
        <v>1.117</v>
      </c>
      <c r="AA12" s="328">
        <f>W12*Y12*R12/Z12 / AB72</f>
        <v>-1.7905662874314127E-4</v>
      </c>
      <c r="AB12" s="135"/>
    </row>
    <row r="13" spans="1:28" s="117" customFormat="1" ht="12" customHeight="1" x14ac:dyDescent="0.2">
      <c r="A13" s="120"/>
      <c r="B13" s="120">
        <v>1575</v>
      </c>
      <c r="C13" s="120" t="s">
        <v>195</v>
      </c>
      <c r="D13" s="120" t="str">
        <f>_xll.BDP(C13,$D$3)</f>
        <v>EUR</v>
      </c>
      <c r="E13" s="120" t="s">
        <v>404</v>
      </c>
      <c r="F13" s="121">
        <f>_xll.BDP(C13,$F$3)</f>
        <v>73.2</v>
      </c>
      <c r="G13" s="121">
        <f>_xll.BDP(C13,$G$3)</f>
        <v>72.599999999999994</v>
      </c>
      <c r="H13" s="122">
        <f>IF(OR(OR(G13="#N/A N/A",G13="#N/A Real Time"),OR(F13="#N/A N/A",F13="#N/A Real Time")),0,  G13 - F13)</f>
        <v>-0.60000000000000853</v>
      </c>
      <c r="I13" s="123">
        <f>IF(OR(F13=0,F13="#N/A N/A"),0,H13 / F13*100)</f>
        <v>-0.81967213114755266</v>
      </c>
      <c r="J13" s="124">
        <v>17303</v>
      </c>
      <c r="K13" s="120" t="str">
        <f>CONCATENATE(D72,D13, " Curncy")</f>
        <v>GBPEUR Curncy</v>
      </c>
      <c r="L13" s="120">
        <f>IF(D13 = D72,1,_xll.BDP(K13,$L$3))</f>
        <v>1</v>
      </c>
      <c r="M13" s="288">
        <f>IF(D13 = D72,1,_xll.BDP(K13,$M$3)*L13)</f>
        <v>1.1096999999999999</v>
      </c>
      <c r="N13" s="126">
        <f>H13*J13*R13/M13</f>
        <v>-9355.5014868884828</v>
      </c>
      <c r="O13" s="301">
        <f>N13 / U72</f>
        <v>-3.6606694796034754E-5</v>
      </c>
      <c r="P13" s="128">
        <f>IF(J13=0,0,G13*J13*R13/M13)</f>
        <v>1132015.6799134901</v>
      </c>
      <c r="Q13" s="312">
        <f>P13 / U72*100</f>
        <v>0.44294100703201411</v>
      </c>
      <c r="R13" s="120">
        <f>IF(EXACT(D13,UPPER(D13)),1,0.01)/T13</f>
        <v>1</v>
      </c>
      <c r="S13" s="120">
        <v>0</v>
      </c>
      <c r="T13" s="120">
        <v>1</v>
      </c>
      <c r="U13" s="120"/>
      <c r="V13" s="130">
        <f>_xll.BDH(C13,$V$3,$D$1,$D$1)</f>
        <v>75</v>
      </c>
      <c r="W13" s="130">
        <f>IF(OR(OR(F13="#N/A N/A",F13="#N/A Real Time"),OR(V13="#N/A N/A",V13="#N/A Real Time")),0,  F13 - V13)</f>
        <v>-1.7999999999999972</v>
      </c>
      <c r="X13" s="177">
        <f>IF(OR(V13=0,V13="#N/A N/A"),0,W13 / V13*100)</f>
        <v>-2.3999999999999964</v>
      </c>
      <c r="Y13" s="132">
        <v>17303</v>
      </c>
      <c r="Z13" s="133">
        <f>IF(D13 = D72,1,_xll.BDP(K13,$Z$3)*L13)</f>
        <v>1.117</v>
      </c>
      <c r="AA13" s="328">
        <f>W13*Y13*R13/Z13 / AB72</f>
        <v>-1.0883090150494783E-4</v>
      </c>
      <c r="AB13" s="135"/>
    </row>
    <row r="14" spans="1:28" s="117" customFormat="1" ht="12" customHeight="1" x14ac:dyDescent="0.2">
      <c r="A14" s="120"/>
      <c r="B14" s="120">
        <v>3988</v>
      </c>
      <c r="C14" s="120" t="s">
        <v>188</v>
      </c>
      <c r="D14" s="120" t="str">
        <f>_xll.BDP(C14,$D$3)</f>
        <v>EUR</v>
      </c>
      <c r="E14" s="120" t="s">
        <v>399</v>
      </c>
      <c r="F14" s="121">
        <f>_xll.BDP(C14,$F$3)</f>
        <v>22.35</v>
      </c>
      <c r="G14" s="121">
        <f>_xll.BDP(C14,$G$3)</f>
        <v>22.36</v>
      </c>
      <c r="H14" s="122">
        <f>IF(OR(OR(G14="#N/A N/A",G14="#N/A Real Time"),OR(F14="#N/A N/A",F14="#N/A Real Time")),0,  G14 - F14)</f>
        <v>9.9999999999980105E-3</v>
      </c>
      <c r="I14" s="123">
        <f>IF(OR(F14=0,F14="#N/A N/A"),0,H14 / F14*100)</f>
        <v>4.4742729306478789E-2</v>
      </c>
      <c r="J14" s="124">
        <v>192500</v>
      </c>
      <c r="K14" s="120" t="str">
        <f>CONCATENATE(D72,D14, " Curncy")</f>
        <v>GBPEUR Curncy</v>
      </c>
      <c r="L14" s="120">
        <f>IF(D14 = D72,1,_xll.BDP(K14,$L$3))</f>
        <v>1</v>
      </c>
      <c r="M14" s="288">
        <f>IF(D14 = D72,1,_xll.BDP(K14,$M$3)*L14)</f>
        <v>1.1096999999999999</v>
      </c>
      <c r="N14" s="126">
        <f>H14*J14*R14/M14</f>
        <v>1734.7030729022413</v>
      </c>
      <c r="O14" s="301">
        <f>N14 / U72</f>
        <v>6.7876367761228177E-6</v>
      </c>
      <c r="P14" s="128">
        <f>IF(J14=0,0,G14*J14*R14/M14)</f>
        <v>3878796.0710101831</v>
      </c>
      <c r="Q14" s="312">
        <f>P14 / U72*100</f>
        <v>1.5177155831413638</v>
      </c>
      <c r="R14" s="120">
        <f>IF(EXACT(D14,UPPER(D14)),1,0.01)/T14</f>
        <v>1</v>
      </c>
      <c r="S14" s="120">
        <v>0</v>
      </c>
      <c r="T14" s="120">
        <v>1</v>
      </c>
      <c r="U14" s="120"/>
      <c r="V14" s="130">
        <f>_xll.BDH(C14,$V$3,$D$1,$D$1)</f>
        <v>21.75</v>
      </c>
      <c r="W14" s="130">
        <f>IF(OR(OR(F14="#N/A N/A",F14="#N/A Real Time"),OR(V14="#N/A N/A",V14="#N/A Real Time")),0,  F14 - V14)</f>
        <v>0.60000000000000142</v>
      </c>
      <c r="X14" s="177">
        <f>IF(OR(V14=0,V14="#N/A N/A"),0,W14 / V14*100)</f>
        <v>2.7586206896551788</v>
      </c>
      <c r="Y14" s="132">
        <v>192500</v>
      </c>
      <c r="Z14" s="133">
        <f>IF(D14 = D72,1,_xll.BDP(K14,$Z$3)*L14)</f>
        <v>1.117</v>
      </c>
      <c r="AA14" s="328">
        <f>W14*Y14*R14/Z14 / AB72</f>
        <v>4.0358990810269015E-4</v>
      </c>
      <c r="AB14" s="135"/>
    </row>
    <row r="15" spans="1:28" s="117" customFormat="1" ht="12" customHeight="1" x14ac:dyDescent="0.2">
      <c r="A15" s="102" t="s">
        <v>1479</v>
      </c>
      <c r="B15" s="102"/>
      <c r="C15" s="102"/>
      <c r="D15" s="102"/>
      <c r="E15" s="102" t="s">
        <v>187</v>
      </c>
      <c r="F15" s="136"/>
      <c r="G15" s="136"/>
      <c r="H15" s="137"/>
      <c r="I15" s="138"/>
      <c r="J15" s="139"/>
      <c r="K15" s="102"/>
      <c r="L15" s="102"/>
      <c r="M15" s="289"/>
      <c r="N15" s="158">
        <f xml:space="preserve"> SUM(N11:N14)</f>
        <v>-13990.051365234191</v>
      </c>
      <c r="O15" s="302">
        <f xml:space="preserve"> SUM(O11:O14)</f>
        <v>-5.4741003592989096E-5</v>
      </c>
      <c r="P15" s="141">
        <f xml:space="preserve"> SUM(P11:P14)</f>
        <v>7225719.4647201952</v>
      </c>
      <c r="Q15" s="313">
        <f xml:space="preserve"> SUM(Q11:Q14)</f>
        <v>2.8273172474771551</v>
      </c>
      <c r="R15" s="102"/>
      <c r="S15" s="102"/>
      <c r="T15" s="102"/>
      <c r="U15" s="102"/>
      <c r="V15" s="144"/>
      <c r="W15" s="144"/>
      <c r="X15" s="178"/>
      <c r="Y15" s="145"/>
      <c r="Z15" s="146"/>
      <c r="AA15" s="329">
        <f xml:space="preserve"> SUM(AA11:AA14)</f>
        <v>1.1570237785460104E-4</v>
      </c>
      <c r="AB15" s="171"/>
    </row>
    <row r="16" spans="1:28" s="117" customFormat="1" ht="12" customHeight="1" x14ac:dyDescent="0.2">
      <c r="A16" s="120"/>
      <c r="B16" s="120"/>
      <c r="C16" s="120"/>
      <c r="D16" s="120"/>
      <c r="E16" s="120"/>
      <c r="F16" s="121"/>
      <c r="G16" s="121"/>
      <c r="H16" s="122"/>
      <c r="I16" s="123"/>
      <c r="J16" s="124"/>
      <c r="K16" s="120"/>
      <c r="L16" s="120"/>
      <c r="M16" s="288"/>
      <c r="N16" s="126"/>
      <c r="O16" s="301"/>
      <c r="P16" s="128"/>
      <c r="Q16" s="312"/>
      <c r="R16" s="120"/>
      <c r="S16" s="120"/>
      <c r="T16" s="120"/>
      <c r="U16" s="120"/>
      <c r="V16" s="130"/>
      <c r="W16" s="130"/>
      <c r="X16" s="131"/>
      <c r="Y16" s="132"/>
      <c r="Z16" s="133"/>
      <c r="AA16" s="328"/>
      <c r="AB16" s="135"/>
    </row>
    <row r="17" spans="1:28" s="117" customFormat="1" ht="12" customHeight="1" x14ac:dyDescent="0.2">
      <c r="A17" s="120"/>
      <c r="B17" s="120">
        <v>2450</v>
      </c>
      <c r="C17" s="120" t="s">
        <v>181</v>
      </c>
      <c r="D17" s="120" t="str">
        <f>_xll.BDP(C17,$D$3)</f>
        <v>EUR</v>
      </c>
      <c r="E17" s="120" t="s">
        <v>397</v>
      </c>
      <c r="F17" s="121">
        <f>_xll.BDP(C17,$F$3)</f>
        <v>103.62</v>
      </c>
      <c r="G17" s="121">
        <f>_xll.BDP(C17,$G$3)</f>
        <v>103.66</v>
      </c>
      <c r="H17" s="122">
        <f>IF(OR(OR(G17="#N/A N/A",G17="#N/A Real Time"),OR(F17="#N/A N/A",F17="#N/A Real Time")),0,  G17 - F17)</f>
        <v>3.9999999999992042E-2</v>
      </c>
      <c r="I17" s="123">
        <f>IF(OR(F17=0,F17="#N/A N/A"),0,H17 / F17*100)</f>
        <v>3.8602586373279325E-2</v>
      </c>
      <c r="J17" s="124">
        <v>7100</v>
      </c>
      <c r="K17" s="120" t="str">
        <f>CONCATENATE(D72,D17, " Curncy")</f>
        <v>GBPEUR Curncy</v>
      </c>
      <c r="L17" s="120">
        <f>IF(D17 = D72,1,_xll.BDP(K17,$L$3))</f>
        <v>1</v>
      </c>
      <c r="M17" s="288">
        <f>IF(D17 = D72,1,_xll.BDP(K17,$M$3)*L17)</f>
        <v>1.1096999999999999</v>
      </c>
      <c r="N17" s="126">
        <f>H17*J17*R17/M17</f>
        <v>255.92502478142157</v>
      </c>
      <c r="O17" s="301">
        <f>N17 / U72</f>
        <v>1.0013968022955221E-6</v>
      </c>
      <c r="P17" s="128">
        <f>IF(J17=0,0,G17*J17*R17/M17)</f>
        <v>663229.70172118593</v>
      </c>
      <c r="Q17" s="312">
        <f>P17 / U72*100</f>
        <v>0.25951198131493619</v>
      </c>
      <c r="R17" s="120">
        <f>IF(EXACT(D17,UPPER(D17)),1,0.01)/T17</f>
        <v>1</v>
      </c>
      <c r="S17" s="120">
        <v>0</v>
      </c>
      <c r="T17" s="120">
        <v>1</v>
      </c>
      <c r="U17" s="120"/>
      <c r="V17" s="130">
        <f>_xll.BDH(C17,$V$3,$D$1,$D$1)</f>
        <v>100.1</v>
      </c>
      <c r="W17" s="130">
        <f>IF(OR(OR(F17="#N/A N/A",F17="#N/A Real Time"),OR(V17="#N/A N/A",V17="#N/A Real Time")),0,  F17 - V17)</f>
        <v>3.5200000000000102</v>
      </c>
      <c r="X17" s="177">
        <f>IF(OR(V17=0,V17="#N/A N/A"),0,W17 / V17*100)</f>
        <v>3.5164835164835271</v>
      </c>
      <c r="Y17" s="132">
        <v>7100</v>
      </c>
      <c r="Z17" s="133">
        <f>IF(D17 = D72,1,_xll.BDP(K17,$Z$3)*L17)</f>
        <v>1.117</v>
      </c>
      <c r="AA17" s="328">
        <f>W17*Y17*R17/Z17 / AB72</f>
        <v>8.732916868660119E-5</v>
      </c>
      <c r="AB17" s="135"/>
    </row>
    <row r="18" spans="1:28" s="117" customFormat="1" ht="12" customHeight="1" x14ac:dyDescent="0.2">
      <c r="A18" s="120"/>
      <c r="B18" s="120">
        <v>24720</v>
      </c>
      <c r="C18" s="120" t="s">
        <v>178</v>
      </c>
      <c r="D18" s="120" t="str">
        <f>_xll.BDP(C18,$D$3)</f>
        <v>EUR</v>
      </c>
      <c r="E18" s="120" t="s">
        <v>394</v>
      </c>
      <c r="F18" s="121">
        <f>_xll.BDP(C18,$F$3)</f>
        <v>26.32</v>
      </c>
      <c r="G18" s="121">
        <f>_xll.BDP(C18,$G$3)</f>
        <v>25.85</v>
      </c>
      <c r="H18" s="122">
        <f>IF(OR(OR(G18="#N/A N/A",G18="#N/A Real Time"),OR(F18="#N/A N/A",F18="#N/A Real Time")),0,  G18 - F18)</f>
        <v>-0.46999999999999886</v>
      </c>
      <c r="I18" s="123">
        <f>IF(OR(F18=0,F18="#N/A N/A"),0,H18 / F18*100)</f>
        <v>-1.7857142857142814</v>
      </c>
      <c r="J18" s="124">
        <v>429025</v>
      </c>
      <c r="K18" s="120" t="str">
        <f>CONCATENATE(D72,D18, " Curncy")</f>
        <v>GBPEUR Curncy</v>
      </c>
      <c r="L18" s="120">
        <f>IF(D18 = D72,1,_xll.BDP(K18,$L$3))</f>
        <v>1</v>
      </c>
      <c r="M18" s="288">
        <f>IF(D18 = D72,1,_xll.BDP(K18,$M$3)*L18)</f>
        <v>1.1096999999999999</v>
      </c>
      <c r="N18" s="126">
        <f>H18*J18*R18/M18</f>
        <v>-181708.34459763858</v>
      </c>
      <c r="O18" s="301">
        <f>N18 / U72</f>
        <v>-7.1099790020884789E-4</v>
      </c>
      <c r="P18" s="128">
        <f>IF(J18=0,0,G18*J18*R18/M18)</f>
        <v>9993958.9528701454</v>
      </c>
      <c r="Q18" s="312">
        <f>P18 / U72*100</f>
        <v>3.9104884511486726</v>
      </c>
      <c r="R18" s="120">
        <f>IF(EXACT(D18,UPPER(D18)),1,0.01)/T18</f>
        <v>1</v>
      </c>
      <c r="S18" s="120">
        <v>0</v>
      </c>
      <c r="T18" s="120">
        <v>1</v>
      </c>
      <c r="U18" s="120"/>
      <c r="V18" s="130">
        <f>_xll.BDH(C18,$V$3,$D$1,$D$1)</f>
        <v>24.95</v>
      </c>
      <c r="W18" s="130">
        <f>IF(OR(OR(F18="#N/A N/A",F18="#N/A Real Time"),OR(V18="#N/A N/A",V18="#N/A Real Time")),0,  F18 - V18)</f>
        <v>1.370000000000001</v>
      </c>
      <c r="X18" s="177">
        <f>IF(OR(V18=0,V18="#N/A N/A"),0,W18 / V18*100)</f>
        <v>5.4909819639278599</v>
      </c>
      <c r="Y18" s="132">
        <v>429025</v>
      </c>
      <c r="Z18" s="133">
        <f>IF(D18 = D72,1,_xll.BDP(K18,$Z$3)*L18)</f>
        <v>1.117</v>
      </c>
      <c r="AA18" s="328">
        <f>W18*Y18*R18/Z18 / AB72</f>
        <v>2.0538157544895772E-3</v>
      </c>
      <c r="AB18" s="135"/>
    </row>
    <row r="19" spans="1:28" s="117" customFormat="1" ht="12" customHeight="1" x14ac:dyDescent="0.2">
      <c r="A19" s="102" t="s">
        <v>1480</v>
      </c>
      <c r="B19" s="102"/>
      <c r="C19" s="102"/>
      <c r="D19" s="102"/>
      <c r="E19" s="102" t="s">
        <v>175</v>
      </c>
      <c r="F19" s="136"/>
      <c r="G19" s="136"/>
      <c r="H19" s="137"/>
      <c r="I19" s="138"/>
      <c r="J19" s="139"/>
      <c r="K19" s="102"/>
      <c r="L19" s="102"/>
      <c r="M19" s="289"/>
      <c r="N19" s="158">
        <f xml:space="preserve"> SUM(N16:N18)</f>
        <v>-181452.41957285715</v>
      </c>
      <c r="O19" s="302">
        <f xml:space="preserve"> SUM(O16:O18)</f>
        <v>-7.099965034065524E-4</v>
      </c>
      <c r="P19" s="141">
        <f xml:space="preserve"> SUM(P16:P18)</f>
        <v>10657188.654591331</v>
      </c>
      <c r="Q19" s="313">
        <f xml:space="preserve"> SUM(Q16:Q18)</f>
        <v>4.1700004324636089</v>
      </c>
      <c r="R19" s="102"/>
      <c r="S19" s="102"/>
      <c r="T19" s="102"/>
      <c r="U19" s="102"/>
      <c r="V19" s="144"/>
      <c r="W19" s="144"/>
      <c r="X19" s="178"/>
      <c r="Y19" s="145"/>
      <c r="Z19" s="146"/>
      <c r="AA19" s="329">
        <f xml:space="preserve"> SUM(AA16:AA18)</f>
        <v>2.1411449231761785E-3</v>
      </c>
      <c r="AB19" s="171"/>
    </row>
    <row r="20" spans="1:28" s="117" customFormat="1" ht="12" customHeight="1" x14ac:dyDescent="0.2">
      <c r="A20" s="120"/>
      <c r="B20" s="120"/>
      <c r="C20" s="120"/>
      <c r="D20" s="120"/>
      <c r="E20" s="120"/>
      <c r="F20" s="121"/>
      <c r="G20" s="121"/>
      <c r="H20" s="122"/>
      <c r="I20" s="123"/>
      <c r="J20" s="124"/>
      <c r="K20" s="120"/>
      <c r="L20" s="120"/>
      <c r="M20" s="288"/>
      <c r="N20" s="126"/>
      <c r="O20" s="301"/>
      <c r="P20" s="128"/>
      <c r="Q20" s="312"/>
      <c r="R20" s="120"/>
      <c r="S20" s="120"/>
      <c r="T20" s="120"/>
      <c r="U20" s="120"/>
      <c r="V20" s="130"/>
      <c r="W20" s="130"/>
      <c r="X20" s="131"/>
      <c r="Y20" s="132"/>
      <c r="Z20" s="133"/>
      <c r="AA20" s="328"/>
      <c r="AB20" s="135"/>
    </row>
    <row r="21" spans="1:28" s="117" customFormat="1" ht="12" customHeight="1" x14ac:dyDescent="0.2">
      <c r="A21" s="120"/>
      <c r="B21" s="120">
        <v>25511</v>
      </c>
      <c r="C21" s="120" t="s">
        <v>450</v>
      </c>
      <c r="D21" s="120" t="str">
        <f>_xll.BDP(C21,$D$3)</f>
        <v>JPY</v>
      </c>
      <c r="E21" s="120" t="s">
        <v>1518</v>
      </c>
      <c r="F21" s="121">
        <f>_xll.BDP(C21,$F$3)</f>
        <v>782.4</v>
      </c>
      <c r="G21" s="121">
        <f>_xll.BDP(C21,$G$3)</f>
        <v>774.3</v>
      </c>
      <c r="H21" s="122">
        <f t="shared" ref="H21:H28" si="0">IF(OR(OR(G21="#N/A N/A",G21="#N/A Real Time"),OR(F21="#N/A N/A",F21="#N/A Real Time")),0,  G21 - F21)</f>
        <v>-8.1000000000000227</v>
      </c>
      <c r="I21" s="123">
        <f t="shared" ref="I21:I28" si="1">IF(OR(F21=0,F21="#N/A N/A"),0,H21 / F21*100)</f>
        <v>-1.0352760736196347</v>
      </c>
      <c r="J21" s="124">
        <v>534000</v>
      </c>
      <c r="K21" s="120" t="str">
        <f>CONCATENATE(D72,D21, " Curncy")</f>
        <v>GBPJPY Curncy</v>
      </c>
      <c r="L21" s="120">
        <f>IF(D21 = D72,1,_xll.BDP(K21,$L$3))</f>
        <v>1</v>
      </c>
      <c r="M21" s="288">
        <f>IF(D21 = D72,1,_xll.BDP(K21,$M$3)*L21)</f>
        <v>143.023</v>
      </c>
      <c r="N21" s="126">
        <f t="shared" ref="N21:N28" si="2">H21*J21*R21/M21</f>
        <v>-30242.688238954659</v>
      </c>
      <c r="O21" s="301">
        <f>N21 / U72</f>
        <v>-1.18335169923985E-4</v>
      </c>
      <c r="P21" s="128">
        <f t="shared" ref="P21:P28" si="3">IF(J21=0,0,G21*J21*R21/M21)</f>
        <v>2890976.9757311763</v>
      </c>
      <c r="Q21" s="312">
        <f>P21 / U72*100</f>
        <v>1.1311965687918681</v>
      </c>
      <c r="R21" s="120">
        <f t="shared" ref="R21:R28" si="4">IF(EXACT(D21,UPPER(D21)),1,0.01)/T21</f>
        <v>1</v>
      </c>
      <c r="S21" s="120">
        <v>0</v>
      </c>
      <c r="T21" s="120">
        <v>1</v>
      </c>
      <c r="U21" s="120"/>
      <c r="V21" s="130">
        <f>_xll.BDH(C21,$V$3,$D$1,$D$1)</f>
        <v>777.2</v>
      </c>
      <c r="W21" s="130">
        <f t="shared" ref="W21:W28" si="5">IF(OR(OR(F21="#N/A N/A",F21="#N/A Real Time"),OR(V21="#N/A N/A",V21="#N/A Real Time")),0,  F21 - V21)</f>
        <v>5.1999999999999318</v>
      </c>
      <c r="X21" s="177">
        <f t="shared" ref="X21:X28" si="6">IF(OR(V21=0,V21="#N/A N/A"),0,W21 / V21*100)</f>
        <v>0.66906845084919353</v>
      </c>
      <c r="Y21" s="132">
        <v>534000</v>
      </c>
      <c r="Z21" s="133">
        <f>IF(D21 = D72,1,_xll.BDP(K21,$Z$3)*L21)</f>
        <v>143.91800000000001</v>
      </c>
      <c r="AA21" s="328">
        <f>W21*Y21*R21/Z21 / AB72</f>
        <v>7.5307975475176969E-5</v>
      </c>
      <c r="AB21" s="135"/>
    </row>
    <row r="22" spans="1:28" s="117" customFormat="1" ht="12" customHeight="1" x14ac:dyDescent="0.2">
      <c r="A22" s="120"/>
      <c r="B22" s="120">
        <v>27628</v>
      </c>
      <c r="C22" s="120" t="s">
        <v>828</v>
      </c>
      <c r="D22" s="120" t="str">
        <f>_xll.BDP(C22,$D$3)</f>
        <v>JPY</v>
      </c>
      <c r="E22" s="120" t="s">
        <v>875</v>
      </c>
      <c r="F22" s="121">
        <f>_xll.BDP(C22,$F$3)</f>
        <v>590</v>
      </c>
      <c r="G22" s="121">
        <f>_xll.BDP(C22,$G$3)</f>
        <v>572</v>
      </c>
      <c r="H22" s="122">
        <f t="shared" si="0"/>
        <v>-18</v>
      </c>
      <c r="I22" s="123">
        <f t="shared" si="1"/>
        <v>-3.050847457627119</v>
      </c>
      <c r="J22" s="124">
        <v>2033400</v>
      </c>
      <c r="K22" s="120" t="str">
        <f>CONCATENATE(D72,D22, " Curncy")</f>
        <v>GBPJPY Curncy</v>
      </c>
      <c r="L22" s="120">
        <f>IF(D22 = D72,1,_xll.BDP(K22,$L$3))</f>
        <v>1</v>
      </c>
      <c r="M22" s="288">
        <f>IF(D22 = D72,1,_xll.BDP(K22,$M$3)*L22)</f>
        <v>143.023</v>
      </c>
      <c r="N22" s="126">
        <f t="shared" si="2"/>
        <v>-255911.28699579788</v>
      </c>
      <c r="O22" s="301">
        <f>N22 / U72</f>
        <v>-1.0013430483704969E-3</v>
      </c>
      <c r="P22" s="128">
        <f t="shared" si="3"/>
        <v>8132292.0089775771</v>
      </c>
      <c r="Q22" s="312">
        <f>P22 / U72*100</f>
        <v>3.1820456870440239</v>
      </c>
      <c r="R22" s="120">
        <f t="shared" si="4"/>
        <v>1</v>
      </c>
      <c r="S22" s="120">
        <v>0</v>
      </c>
      <c r="T22" s="120">
        <v>1</v>
      </c>
      <c r="U22" s="120"/>
      <c r="V22" s="130">
        <f>_xll.BDH(C22,$V$3,$D$1,$D$1)</f>
        <v>547</v>
      </c>
      <c r="W22" s="130">
        <f t="shared" si="5"/>
        <v>43</v>
      </c>
      <c r="X22" s="177">
        <f t="shared" si="6"/>
        <v>7.8610603290676417</v>
      </c>
      <c r="Y22" s="132">
        <v>2033400</v>
      </c>
      <c r="Z22" s="133">
        <f>IF(D22 = D72,1,_xll.BDP(K22,$Z$3)*L22)</f>
        <v>143.91800000000001</v>
      </c>
      <c r="AA22" s="328">
        <f>W22*Y22*R22/Z22 / AB72</f>
        <v>2.37130625368869E-3</v>
      </c>
      <c r="AB22" s="135"/>
    </row>
    <row r="23" spans="1:28" s="117" customFormat="1" ht="12" customHeight="1" x14ac:dyDescent="0.2">
      <c r="A23" s="120"/>
      <c r="B23" s="120">
        <v>122</v>
      </c>
      <c r="C23" s="120" t="s">
        <v>158</v>
      </c>
      <c r="D23" s="120" t="str">
        <f>_xll.BDP(C23,$D$3)</f>
        <v>JPY</v>
      </c>
      <c r="E23" s="120" t="s">
        <v>383</v>
      </c>
      <c r="F23" s="121">
        <f>_xll.BDP(C23,$F$3)</f>
        <v>670.8</v>
      </c>
      <c r="G23" s="121">
        <f>_xll.BDP(C23,$G$3)</f>
        <v>668</v>
      </c>
      <c r="H23" s="122">
        <f t="shared" si="0"/>
        <v>-2.7999999999999545</v>
      </c>
      <c r="I23" s="123">
        <f t="shared" si="1"/>
        <v>-0.41741204531901527</v>
      </c>
      <c r="J23" s="124">
        <v>315300</v>
      </c>
      <c r="K23" s="120" t="str">
        <f>CONCATENATE(D72,D23, " Curncy")</f>
        <v>GBPJPY Curncy</v>
      </c>
      <c r="L23" s="120">
        <f>IF(D23 = D72,1,_xll.BDP(K23,$L$3))</f>
        <v>1</v>
      </c>
      <c r="M23" s="288">
        <f>IF(D23 = D72,1,_xll.BDP(K23,$M$3)*L23)</f>
        <v>143.023</v>
      </c>
      <c r="N23" s="126">
        <f t="shared" si="2"/>
        <v>-6172.7134796500259</v>
      </c>
      <c r="O23" s="301">
        <f>N23 / U72</f>
        <v>-2.4152915664606491E-5</v>
      </c>
      <c r="P23" s="128">
        <f t="shared" si="3"/>
        <v>1472633.0730022443</v>
      </c>
      <c r="Q23" s="312">
        <f>P23 / U72*100</f>
        <v>0.57621955942704994</v>
      </c>
      <c r="R23" s="120">
        <f t="shared" si="4"/>
        <v>1</v>
      </c>
      <c r="S23" s="120">
        <v>0</v>
      </c>
      <c r="T23" s="120">
        <v>1</v>
      </c>
      <c r="U23" s="120"/>
      <c r="V23" s="130">
        <f>_xll.BDH(C23,$V$3,$D$1,$D$1)</f>
        <v>650.9</v>
      </c>
      <c r="W23" s="130">
        <f t="shared" si="5"/>
        <v>19.899999999999977</v>
      </c>
      <c r="X23" s="177">
        <f t="shared" si="6"/>
        <v>3.0573052696266672</v>
      </c>
      <c r="Y23" s="132">
        <v>315300</v>
      </c>
      <c r="Z23" s="133">
        <f>IF(D23 = D72,1,_xll.BDP(K23,$Z$3)*L23)</f>
        <v>143.91800000000001</v>
      </c>
      <c r="AA23" s="328">
        <f>W23*Y23*R23/Z23 / AB72</f>
        <v>1.7016624635542323E-4</v>
      </c>
      <c r="AB23" s="135"/>
    </row>
    <row r="24" spans="1:28" s="117" customFormat="1" ht="12" customHeight="1" x14ac:dyDescent="0.2">
      <c r="A24" s="120"/>
      <c r="B24" s="120">
        <v>18458</v>
      </c>
      <c r="C24" s="120" t="s">
        <v>21</v>
      </c>
      <c r="D24" s="120" t="str">
        <f>_xll.BDP(C24,$D$3)</f>
        <v>JPY</v>
      </c>
      <c r="E24" s="120" t="s">
        <v>310</v>
      </c>
      <c r="F24" s="121">
        <f>_xll.BDP(C24,$F$3)</f>
        <v>1787</v>
      </c>
      <c r="G24" s="121">
        <f>_xll.BDP(C24,$G$3)</f>
        <v>1768</v>
      </c>
      <c r="H24" s="122">
        <f t="shared" si="0"/>
        <v>-19</v>
      </c>
      <c r="I24" s="123">
        <f t="shared" si="1"/>
        <v>-1.0632344711807498</v>
      </c>
      <c r="J24" s="124">
        <v>150700</v>
      </c>
      <c r="K24" s="120" t="str">
        <f>CONCATENATE(D72,D24, " Curncy")</f>
        <v>GBPJPY Curncy</v>
      </c>
      <c r="L24" s="120">
        <f>IF(D24 = D72,1,_xll.BDP(K24,$L$3))</f>
        <v>1</v>
      </c>
      <c r="M24" s="288">
        <f>IF(D24 = D72,1,_xll.BDP(K24,$M$3)*L24)</f>
        <v>143.023</v>
      </c>
      <c r="N24" s="126">
        <f t="shared" si="2"/>
        <v>-20019.856946085594</v>
      </c>
      <c r="O24" s="301">
        <f>N24 / U72</f>
        <v>-7.8334741768008805E-5</v>
      </c>
      <c r="P24" s="128">
        <f t="shared" si="3"/>
        <v>1862900.3726673333</v>
      </c>
      <c r="Q24" s="312">
        <f>P24 / U72*100</f>
        <v>0.72892538655705041</v>
      </c>
      <c r="R24" s="120">
        <f t="shared" si="4"/>
        <v>1</v>
      </c>
      <c r="S24" s="120">
        <v>0</v>
      </c>
      <c r="T24" s="120">
        <v>1</v>
      </c>
      <c r="U24" s="120"/>
      <c r="V24" s="130">
        <f>_xll.BDH(C24,$V$3,$D$1,$D$1)</f>
        <v>1752</v>
      </c>
      <c r="W24" s="130">
        <f t="shared" si="5"/>
        <v>35</v>
      </c>
      <c r="X24" s="177">
        <f t="shared" si="6"/>
        <v>1.9977168949771689</v>
      </c>
      <c r="Y24" s="132">
        <v>150700</v>
      </c>
      <c r="Z24" s="133">
        <f>IF(D24 = D72,1,_xll.BDP(K24,$Z$3)*L24)</f>
        <v>143.91800000000001</v>
      </c>
      <c r="AA24" s="328">
        <f>W24*Y24*R24/Z24 / AB72</f>
        <v>1.4304664240990568E-4</v>
      </c>
      <c r="AB24" s="135"/>
    </row>
    <row r="25" spans="1:28" s="117" customFormat="1" ht="12" customHeight="1" x14ac:dyDescent="0.2">
      <c r="A25" s="120"/>
      <c r="B25" s="120">
        <v>22749</v>
      </c>
      <c r="C25" s="120" t="s">
        <v>155</v>
      </c>
      <c r="D25" s="120" t="str">
        <f>_xll.BDP(C25,$D$3)</f>
        <v>JPY</v>
      </c>
      <c r="E25" s="120" t="s">
        <v>381</v>
      </c>
      <c r="F25" s="121">
        <f>_xll.BDP(C25,$F$3)</f>
        <v>7824</v>
      </c>
      <c r="G25" s="121">
        <f>_xll.BDP(C25,$G$3)</f>
        <v>7783</v>
      </c>
      <c r="H25" s="122">
        <f t="shared" si="0"/>
        <v>-41</v>
      </c>
      <c r="I25" s="123">
        <f t="shared" si="1"/>
        <v>-0.52402862985685073</v>
      </c>
      <c r="J25" s="124">
        <v>321535</v>
      </c>
      <c r="K25" s="120" t="str">
        <f>CONCATENATE(D72,D25, " Curncy")</f>
        <v>GBPJPY Curncy</v>
      </c>
      <c r="L25" s="120">
        <f>IF(D25 = D72,1,_xll.BDP(K25,$L$3))</f>
        <v>1</v>
      </c>
      <c r="M25" s="288">
        <f>IF(D25 = D72,1,_xll.BDP(K25,$M$3)*L25)</f>
        <v>143.023</v>
      </c>
      <c r="N25" s="126">
        <f t="shared" si="2"/>
        <v>-92173.531529893793</v>
      </c>
      <c r="O25" s="301">
        <f>N25 / U72</f>
        <v>-3.6066140780548499E-4</v>
      </c>
      <c r="P25" s="128">
        <f t="shared" si="3"/>
        <v>17497234.046272278</v>
      </c>
      <c r="Q25" s="312">
        <f>P25 / U72*100</f>
        <v>6.8464091145124142</v>
      </c>
      <c r="R25" s="120">
        <f t="shared" si="4"/>
        <v>1</v>
      </c>
      <c r="S25" s="120">
        <v>0</v>
      </c>
      <c r="T25" s="120">
        <v>1</v>
      </c>
      <c r="U25" s="120"/>
      <c r="V25" s="130">
        <f>_xll.BDH(C25,$V$3,$D$1,$D$1)</f>
        <v>7500</v>
      </c>
      <c r="W25" s="130">
        <f t="shared" si="5"/>
        <v>324</v>
      </c>
      <c r="X25" s="177">
        <f t="shared" si="6"/>
        <v>4.32</v>
      </c>
      <c r="Y25" s="132">
        <v>321535</v>
      </c>
      <c r="Z25" s="133">
        <f>IF(D25 = D72,1,_xll.BDP(K25,$Z$3)*L25)</f>
        <v>143.91800000000001</v>
      </c>
      <c r="AA25" s="328">
        <f>W25*Y25*R25/Z25 / AB72</f>
        <v>2.8253329608863707E-3</v>
      </c>
      <c r="AB25" s="135"/>
    </row>
    <row r="26" spans="1:28" s="117" customFormat="1" ht="12" customHeight="1" x14ac:dyDescent="0.2">
      <c r="A26" s="120"/>
      <c r="B26" s="120">
        <v>21029</v>
      </c>
      <c r="C26" s="120" t="s">
        <v>845</v>
      </c>
      <c r="D26" s="120" t="str">
        <f>_xll.BDP(C26,$D$3)</f>
        <v>JPY</v>
      </c>
      <c r="E26" s="120" t="s">
        <v>890</v>
      </c>
      <c r="F26" s="121">
        <f>_xll.BDP(C26,$F$3)</f>
        <v>4890</v>
      </c>
      <c r="G26" s="121">
        <f>_xll.BDP(C26,$G$3)</f>
        <v>4855</v>
      </c>
      <c r="H26" s="122">
        <f t="shared" si="0"/>
        <v>-35</v>
      </c>
      <c r="I26" s="123">
        <f t="shared" si="1"/>
        <v>-0.71574642126789367</v>
      </c>
      <c r="J26" s="124">
        <v>28036</v>
      </c>
      <c r="K26" s="120" t="str">
        <f>CONCATENATE(D72,D26, " Curncy")</f>
        <v>GBPJPY Curncy</v>
      </c>
      <c r="L26" s="120">
        <f>IF(D26 = D72,1,_xll.BDP(K26,$L$3))</f>
        <v>1</v>
      </c>
      <c r="M26" s="288">
        <f>IF(D26 = D72,1,_xll.BDP(K26,$M$3)*L26)</f>
        <v>143.023</v>
      </c>
      <c r="N26" s="126">
        <f t="shared" si="2"/>
        <v>-6860.8545478699234</v>
      </c>
      <c r="O26" s="301">
        <f>N26 / U72</f>
        <v>-2.6845509973553703E-5</v>
      </c>
      <c r="P26" s="128">
        <f t="shared" si="3"/>
        <v>951698.53799738502</v>
      </c>
      <c r="Q26" s="312">
        <f>P26 / U72*100</f>
        <v>0.37238557406172351</v>
      </c>
      <c r="R26" s="120">
        <f t="shared" si="4"/>
        <v>1</v>
      </c>
      <c r="S26" s="120">
        <v>0</v>
      </c>
      <c r="T26" s="120">
        <v>1</v>
      </c>
      <c r="U26" s="120"/>
      <c r="V26" s="130">
        <f>_xll.BDH(C26,$V$3,$D$1,$D$1)</f>
        <v>4595</v>
      </c>
      <c r="W26" s="130">
        <f t="shared" si="5"/>
        <v>295</v>
      </c>
      <c r="X26" s="177">
        <f t="shared" si="6"/>
        <v>6.4200217627856366</v>
      </c>
      <c r="Y26" s="132">
        <v>28036</v>
      </c>
      <c r="Z26" s="133">
        <f>IF(D26 = D72,1,_xll.BDP(K26,$Z$3)*L26)</f>
        <v>143.91800000000001</v>
      </c>
      <c r="AA26" s="328">
        <f>W26*Y26*R26/Z26 / AB72</f>
        <v>2.2430266786391395E-4</v>
      </c>
      <c r="AB26" s="135"/>
    </row>
    <row r="27" spans="1:28" s="117" customFormat="1" ht="12" customHeight="1" x14ac:dyDescent="0.2">
      <c r="A27" s="120"/>
      <c r="B27" s="120">
        <v>23220</v>
      </c>
      <c r="C27" s="120" t="s">
        <v>154</v>
      </c>
      <c r="D27" s="120" t="str">
        <f>_xll.BDP(C27,$D$3)</f>
        <v>JPY</v>
      </c>
      <c r="E27" s="120" t="s">
        <v>306</v>
      </c>
      <c r="F27" s="121">
        <f>_xll.BDP(C27,$F$3)</f>
        <v>5070</v>
      </c>
      <c r="G27" s="121">
        <f>_xll.BDP(C27,$G$3)</f>
        <v>5060</v>
      </c>
      <c r="H27" s="122">
        <f t="shared" si="0"/>
        <v>-10</v>
      </c>
      <c r="I27" s="123">
        <f t="shared" si="1"/>
        <v>-0.19723865877712032</v>
      </c>
      <c r="J27" s="124">
        <v>86300</v>
      </c>
      <c r="K27" s="120" t="str">
        <f>CONCATENATE(D72,D27, " Curncy")</f>
        <v>GBPJPY Curncy</v>
      </c>
      <c r="L27" s="120">
        <f>IF(D27 = D72,1,_xll.BDP(K27,$L$3))</f>
        <v>1</v>
      </c>
      <c r="M27" s="288">
        <f>IF(D27 = D72,1,_xll.BDP(K27,$M$3)*L27)</f>
        <v>143.023</v>
      </c>
      <c r="N27" s="126">
        <f t="shared" si="2"/>
        <v>-6033.9945323479442</v>
      </c>
      <c r="O27" s="301">
        <f>N27 / U72</f>
        <v>-2.361012892319757E-5</v>
      </c>
      <c r="P27" s="128">
        <f t="shared" si="3"/>
        <v>3053201.2333680596</v>
      </c>
      <c r="Q27" s="312">
        <f>P27 / U72*100</f>
        <v>1.1946725235137969</v>
      </c>
      <c r="R27" s="120">
        <f t="shared" si="4"/>
        <v>1</v>
      </c>
      <c r="S27" s="120">
        <v>0</v>
      </c>
      <c r="T27" s="120">
        <v>1</v>
      </c>
      <c r="U27" s="120"/>
      <c r="V27" s="130">
        <f>_xll.BDH(C27,$V$3,$D$1,$D$1)</f>
        <v>4725</v>
      </c>
      <c r="W27" s="130">
        <f t="shared" si="5"/>
        <v>345</v>
      </c>
      <c r="X27" s="177">
        <f t="shared" si="6"/>
        <v>7.3015873015873023</v>
      </c>
      <c r="Y27" s="132">
        <v>86300</v>
      </c>
      <c r="Z27" s="133">
        <f>IF(D27 = D72,1,_xll.BDP(K27,$Z$3)*L27)</f>
        <v>143.91800000000001</v>
      </c>
      <c r="AA27" s="328">
        <f>W27*Y27*R27/Z27 / AB72</f>
        <v>8.0746975216443773E-4</v>
      </c>
      <c r="AB27" s="135"/>
    </row>
    <row r="28" spans="1:28" s="117" customFormat="1" ht="12" customHeight="1" x14ac:dyDescent="0.2">
      <c r="A28" s="120"/>
      <c r="B28" s="120">
        <v>773</v>
      </c>
      <c r="C28" s="120" t="s">
        <v>153</v>
      </c>
      <c r="D28" s="120" t="str">
        <f>_xll.BDP(C28,$D$3)</f>
        <v>JPY</v>
      </c>
      <c r="E28" s="120" t="s">
        <v>380</v>
      </c>
      <c r="F28" s="121">
        <f>_xll.BDP(C28,$F$3)</f>
        <v>4381</v>
      </c>
      <c r="G28" s="121">
        <f>_xll.BDP(C28,$G$3)</f>
        <v>4364</v>
      </c>
      <c r="H28" s="122">
        <f t="shared" si="0"/>
        <v>-17</v>
      </c>
      <c r="I28" s="123">
        <f t="shared" si="1"/>
        <v>-0.38803926044282128</v>
      </c>
      <c r="J28" s="124">
        <v>41100</v>
      </c>
      <c r="K28" s="120" t="str">
        <f>CONCATENATE(D72,D28, " Curncy")</f>
        <v>GBPJPY Curncy</v>
      </c>
      <c r="L28" s="120">
        <f>IF(D28 = D72,1,_xll.BDP(K28,$L$3))</f>
        <v>1</v>
      </c>
      <c r="M28" s="288">
        <f>IF(D28 = D72,1,_xll.BDP(K28,$M$3)*L28)</f>
        <v>143.023</v>
      </c>
      <c r="N28" s="126">
        <f t="shared" si="2"/>
        <v>-4885.2282500017482</v>
      </c>
      <c r="O28" s="301">
        <f>N28 / U72</f>
        <v>-1.911517622090167E-5</v>
      </c>
      <c r="P28" s="128">
        <f t="shared" si="3"/>
        <v>1254066.8284122134</v>
      </c>
      <c r="Q28" s="312">
        <f>P28 / U72*100</f>
        <v>0.49069781781185229</v>
      </c>
      <c r="R28" s="120">
        <f t="shared" si="4"/>
        <v>1</v>
      </c>
      <c r="S28" s="120">
        <v>0</v>
      </c>
      <c r="T28" s="120">
        <v>1</v>
      </c>
      <c r="U28" s="120"/>
      <c r="V28" s="130">
        <f>_xll.BDH(C28,$V$3,$D$1,$D$1)</f>
        <v>4280</v>
      </c>
      <c r="W28" s="130">
        <f t="shared" si="5"/>
        <v>101</v>
      </c>
      <c r="X28" s="177">
        <f t="shared" si="6"/>
        <v>2.3598130841121492</v>
      </c>
      <c r="Y28" s="132">
        <v>41100</v>
      </c>
      <c r="Z28" s="133">
        <f>IF(D28 = D72,1,_xll.BDP(K28,$Z$3)*L28)</f>
        <v>143.91800000000001</v>
      </c>
      <c r="AA28" s="328">
        <f>W28*Y28*R28/Z28 / AB72</f>
        <v>1.125795653251985E-4</v>
      </c>
      <c r="AB28" s="135"/>
    </row>
    <row r="29" spans="1:28" s="117" customFormat="1" ht="12" customHeight="1" x14ac:dyDescent="0.2">
      <c r="A29" s="102" t="s">
        <v>1481</v>
      </c>
      <c r="B29" s="102"/>
      <c r="C29" s="102"/>
      <c r="D29" s="102"/>
      <c r="E29" s="102" t="s">
        <v>22</v>
      </c>
      <c r="F29" s="136"/>
      <c r="G29" s="136"/>
      <c r="H29" s="137"/>
      <c r="I29" s="138"/>
      <c r="J29" s="139"/>
      <c r="K29" s="102"/>
      <c r="L29" s="102"/>
      <c r="M29" s="289"/>
      <c r="N29" s="158">
        <f xml:space="preserve"> SUM(N20:N28)</f>
        <v>-422300.15452060156</v>
      </c>
      <c r="O29" s="302">
        <f xml:space="preserve"> SUM(O20:O28)</f>
        <v>-1.6523980986502351E-3</v>
      </c>
      <c r="P29" s="141">
        <f xml:space="preserve"> SUM(P20:P28)</f>
        <v>37115003.076428264</v>
      </c>
      <c r="Q29" s="313">
        <f xml:space="preserve"> SUM(Q20:Q28)</f>
        <v>14.52255223171978</v>
      </c>
      <c r="R29" s="102"/>
      <c r="S29" s="102"/>
      <c r="T29" s="102"/>
      <c r="U29" s="102"/>
      <c r="V29" s="144"/>
      <c r="W29" s="144"/>
      <c r="X29" s="178"/>
      <c r="Y29" s="145"/>
      <c r="Z29" s="146"/>
      <c r="AA29" s="329">
        <f xml:space="preserve"> SUM(AA20:AA28)</f>
        <v>6.7295120641691171E-3</v>
      </c>
      <c r="AB29" s="171"/>
    </row>
    <row r="30" spans="1:28" s="117" customFormat="1" ht="12" customHeight="1" x14ac:dyDescent="0.2">
      <c r="A30" s="120"/>
      <c r="B30" s="120"/>
      <c r="C30" s="120"/>
      <c r="D30" s="120"/>
      <c r="E30" s="120"/>
      <c r="F30" s="121"/>
      <c r="G30" s="121"/>
      <c r="H30" s="122"/>
      <c r="I30" s="123"/>
      <c r="J30" s="124"/>
      <c r="K30" s="120"/>
      <c r="L30" s="120"/>
      <c r="M30" s="288"/>
      <c r="N30" s="126"/>
      <c r="O30" s="301"/>
      <c r="P30" s="128"/>
      <c r="Q30" s="312"/>
      <c r="R30" s="120"/>
      <c r="S30" s="120"/>
      <c r="T30" s="120"/>
      <c r="U30" s="120"/>
      <c r="V30" s="130"/>
      <c r="W30" s="130"/>
      <c r="X30" s="131"/>
      <c r="Y30" s="132"/>
      <c r="Z30" s="133"/>
      <c r="AA30" s="328"/>
      <c r="AB30" s="135"/>
    </row>
    <row r="31" spans="1:28" s="117" customFormat="1" ht="12" customHeight="1" x14ac:dyDescent="0.2">
      <c r="A31" s="120"/>
      <c r="B31" s="120">
        <v>24498</v>
      </c>
      <c r="C31" s="120" t="s">
        <v>147</v>
      </c>
      <c r="D31" s="120" t="str">
        <f>_xll.BDP(C31,$D$3)</f>
        <v>NOK</v>
      </c>
      <c r="E31" s="120" t="s">
        <v>337</v>
      </c>
      <c r="F31" s="121">
        <f>_xll.BDP(C31,$F$3)</f>
        <v>297</v>
      </c>
      <c r="G31" s="121">
        <f>_xll.BDP(C31,$G$3)</f>
        <v>297.60000000000002</v>
      </c>
      <c r="H31" s="122">
        <f>IF(OR(OR(G31="#N/A N/A",G31="#N/A Real Time"),OR(F31="#N/A N/A",F31="#N/A Real Time")),0,  G31 - F31)</f>
        <v>0.60000000000002274</v>
      </c>
      <c r="I31" s="123">
        <f>IF(OR(F31=0,F31="#N/A N/A"),0,H31 / F31*100)</f>
        <v>0.2020202020202097</v>
      </c>
      <c r="J31" s="124">
        <v>455210</v>
      </c>
      <c r="K31" s="120" t="str">
        <f>CONCATENATE(D72,D31, " Curncy")</f>
        <v>GBPNOK Curncy</v>
      </c>
      <c r="L31" s="120">
        <f>IF(D31 = D72,1,_xll.BDP(K31,$L$3))</f>
        <v>1</v>
      </c>
      <c r="M31" s="288">
        <f>IF(D31 = D72,1,_xll.BDP(K31,$M$3)*L31)</f>
        <v>10.767200000000001</v>
      </c>
      <c r="N31" s="126">
        <f>H31*J31*R31/M31</f>
        <v>25366.483394012401</v>
      </c>
      <c r="O31" s="301">
        <f>N31 / U72</f>
        <v>9.9255300953634949E-5</v>
      </c>
      <c r="P31" s="128">
        <f>IF(J31=0,0,G31*J31*R31/M31)</f>
        <v>12581775.763429675</v>
      </c>
      <c r="Q31" s="312">
        <f>P31 / U72*100</f>
        <v>4.9230629273001076</v>
      </c>
      <c r="R31" s="120">
        <f>IF(EXACT(D31,UPPER(D31)),1,0.01)/T31</f>
        <v>1</v>
      </c>
      <c r="S31" s="120">
        <v>0</v>
      </c>
      <c r="T31" s="120">
        <v>1</v>
      </c>
      <c r="U31" s="120"/>
      <c r="V31" s="130">
        <f>_xll.BDH(C31,$V$3,$D$1,$D$1)</f>
        <v>283.2</v>
      </c>
      <c r="W31" s="130">
        <f>IF(OR(OR(F31="#N/A N/A",F31="#N/A Real Time"),OR(V31="#N/A N/A",V31="#N/A Real Time")),0,  F31 - V31)</f>
        <v>13.800000000000011</v>
      </c>
      <c r="X31" s="177">
        <f>IF(OR(V31=0,V31="#N/A N/A"),0,W31 / V31*100)</f>
        <v>4.8728813559322077</v>
      </c>
      <c r="Y31" s="132">
        <v>455210</v>
      </c>
      <c r="Z31" s="133">
        <f>IF(D31 = D72,1,_xll.BDP(K31,$Z$3)*L31)</f>
        <v>10.8652</v>
      </c>
      <c r="AA31" s="328">
        <f>W31*Y31*R31/Z31 / AB72</f>
        <v>2.2566522650770758E-3</v>
      </c>
      <c r="AB31" s="135"/>
    </row>
    <row r="32" spans="1:28" s="117" customFormat="1" ht="12" customHeight="1" x14ac:dyDescent="0.2">
      <c r="A32" s="212"/>
      <c r="B32" s="212">
        <v>26989</v>
      </c>
      <c r="C32" s="212" t="s">
        <v>143</v>
      </c>
      <c r="D32" s="212" t="str">
        <f>_xll.BDP(C32,$D$3)</f>
        <v>NOK</v>
      </c>
      <c r="E32" s="212" t="s">
        <v>311</v>
      </c>
      <c r="F32" s="214">
        <f>_xll.BDP(C32,$F$3)</f>
        <v>73.400000000000006</v>
      </c>
      <c r="G32" s="214">
        <f>_xll.BDP(C32,$G$3)</f>
        <v>74.400000000000006</v>
      </c>
      <c r="H32" s="215">
        <f>IF(OR(OR(G32="#N/A N/A",G32="#N/A Real Time"),OR(F32="#N/A N/A",F32="#N/A Real Time")),0,  G32 - F32)</f>
        <v>1</v>
      </c>
      <c r="I32" s="216">
        <f>IF(OR(F32=0,F32="#N/A N/A"),0,H32 / F32*100)</f>
        <v>1.3623978201634876</v>
      </c>
      <c r="J32" s="217">
        <v>18083</v>
      </c>
      <c r="K32" s="212" t="str">
        <f>CONCATENATE(D72,D32, " Curncy")</f>
        <v>GBPNOK Curncy</v>
      </c>
      <c r="L32" s="212">
        <f>IF(D32 = D72,1,_xll.BDP(K32,$L$3))</f>
        <v>1</v>
      </c>
      <c r="M32" s="291">
        <f>IF(D32 = D72,1,_xll.BDP(K32,$M$3)*L32)</f>
        <v>10.767200000000001</v>
      </c>
      <c r="N32" s="218">
        <f>H32*J32*R32/M32</f>
        <v>1679.4524110260791</v>
      </c>
      <c r="O32" s="304">
        <f>N32 / U72</f>
        <v>6.5714491009443004E-6</v>
      </c>
      <c r="P32" s="220">
        <f>IF(J32=0,0,G32*J32*R32/M32)</f>
        <v>124951.2593803403</v>
      </c>
      <c r="Q32" s="314">
        <f>P32 / U72*100</f>
        <v>4.8891581311025605E-2</v>
      </c>
      <c r="R32" s="212">
        <f>IF(EXACT(D32,UPPER(D32)),1,0.01)/T32</f>
        <v>1</v>
      </c>
      <c r="S32" s="212">
        <v>0</v>
      </c>
      <c r="T32" s="212">
        <v>1</v>
      </c>
      <c r="U32" s="212"/>
      <c r="V32" s="223">
        <f>_xll.BDH(C32,$V$3,$D$1,$D$1)</f>
        <v>70.8</v>
      </c>
      <c r="W32" s="223">
        <f>IF(OR(OR(F32="#N/A N/A",F32="#N/A Real Time"),OR(V32="#N/A N/A",V32="#N/A Real Time")),0,  F32 - V32)</f>
        <v>2.6000000000000085</v>
      </c>
      <c r="X32" s="224">
        <f>IF(OR(V32=0,V32="#N/A N/A"),0,W32 / V32*100)</f>
        <v>3.6723163841808031</v>
      </c>
      <c r="Y32" s="225">
        <v>18083</v>
      </c>
      <c r="Z32" s="226">
        <f>IF(D32 = D72,1,_xll.BDP(K32,$Z$3)*L32)</f>
        <v>10.8652</v>
      </c>
      <c r="AA32" s="330">
        <f>W32*Y32*R32/Z32 / AB72</f>
        <v>1.6889531088281128E-5</v>
      </c>
      <c r="AB32" s="244"/>
    </row>
    <row r="33" spans="1:28" s="117" customFormat="1" ht="12" customHeight="1" x14ac:dyDescent="0.2">
      <c r="A33" s="229" t="s">
        <v>1482</v>
      </c>
      <c r="B33" s="229"/>
      <c r="C33" s="229"/>
      <c r="D33" s="229"/>
      <c r="E33" s="229" t="s">
        <v>140</v>
      </c>
      <c r="F33" s="230"/>
      <c r="G33" s="230"/>
      <c r="H33" s="231"/>
      <c r="I33" s="232"/>
      <c r="J33" s="233"/>
      <c r="K33" s="229"/>
      <c r="L33" s="229"/>
      <c r="M33" s="292"/>
      <c r="N33" s="234">
        <f xml:space="preserve"> SUM(N30:N32)</f>
        <v>27045.93580503848</v>
      </c>
      <c r="O33" s="305">
        <f xml:space="preserve"> SUM(O30:O32)</f>
        <v>1.0582675005457925E-4</v>
      </c>
      <c r="P33" s="236">
        <f xml:space="preserve"> SUM(P30:P32)</f>
        <v>12706727.022810016</v>
      </c>
      <c r="Q33" s="315">
        <f xml:space="preserve"> SUM(Q30:Q32)</f>
        <v>4.971954508611133</v>
      </c>
      <c r="R33" s="229"/>
      <c r="S33" s="229"/>
      <c r="T33" s="229"/>
      <c r="U33" s="229"/>
      <c r="V33" s="239"/>
      <c r="W33" s="239"/>
      <c r="X33" s="240"/>
      <c r="Y33" s="241"/>
      <c r="Z33" s="242"/>
      <c r="AA33" s="331">
        <f xml:space="preserve"> SUM(AA30:AA32)</f>
        <v>2.2735417961653567E-3</v>
      </c>
      <c r="AB33" s="247"/>
    </row>
    <row r="34" spans="1:28" s="117" customFormat="1" ht="12" customHeight="1" x14ac:dyDescent="0.2">
      <c r="A34" s="120"/>
      <c r="B34" s="120"/>
      <c r="C34" s="120"/>
      <c r="D34" s="120"/>
      <c r="E34" s="120"/>
      <c r="F34" s="121"/>
      <c r="G34" s="121"/>
      <c r="H34" s="122"/>
      <c r="I34" s="123"/>
      <c r="J34" s="124"/>
      <c r="K34" s="120"/>
      <c r="L34" s="120"/>
      <c r="M34" s="288"/>
      <c r="N34" s="126"/>
      <c r="O34" s="301"/>
      <c r="P34" s="128"/>
      <c r="Q34" s="312"/>
      <c r="R34" s="120"/>
      <c r="S34" s="120"/>
      <c r="T34" s="120"/>
      <c r="U34" s="120"/>
      <c r="V34" s="130"/>
      <c r="W34" s="130"/>
      <c r="X34" s="131"/>
      <c r="Y34" s="132"/>
      <c r="Z34" s="133"/>
      <c r="AA34" s="328"/>
      <c r="AB34" s="135"/>
    </row>
    <row r="35" spans="1:28" s="117" customFormat="1" ht="12" customHeight="1" x14ac:dyDescent="0.2">
      <c r="A35" s="120"/>
      <c r="B35" s="120">
        <v>113</v>
      </c>
      <c r="C35" s="120" t="s">
        <v>132</v>
      </c>
      <c r="D35" s="120" t="str">
        <f>_xll.BDP(C35,$D$3)</f>
        <v>SEK</v>
      </c>
      <c r="E35" s="120" t="s">
        <v>371</v>
      </c>
      <c r="F35" s="121">
        <f>_xll.BDP(C35,$F$3)</f>
        <v>77.14</v>
      </c>
      <c r="G35" s="121">
        <f>_xll.BDP(C35,$G$3)</f>
        <v>77.62</v>
      </c>
      <c r="H35" s="122">
        <f>IF(OR(OR(G35="#N/A N/A",G35="#N/A Real Time"),OR(F35="#N/A N/A",F35="#N/A Real Time")),0,  G35 - F35)</f>
        <v>0.48000000000000398</v>
      </c>
      <c r="I35" s="123">
        <f>IF(OR(F35=0,F35="#N/A N/A"),0,H35 / F35*100)</f>
        <v>0.62224526834327709</v>
      </c>
      <c r="J35" s="124">
        <v>865200</v>
      </c>
      <c r="K35" s="120" t="str">
        <f>CONCATENATE(D72,D35, " Curncy")</f>
        <v>GBPSEK Curncy</v>
      </c>
      <c r="L35" s="120">
        <f>IF(D35 = D72,1,_xll.BDP(K35,$L$3))</f>
        <v>1</v>
      </c>
      <c r="M35" s="288">
        <f>IF(D35 = D72,1,_xll.BDP(K35,$M$3)*L35)</f>
        <v>11.7369</v>
      </c>
      <c r="N35" s="126">
        <f>H35*J35*R35/M35</f>
        <v>35383.789586688428</v>
      </c>
      <c r="O35" s="301">
        <f>N35 / U72</f>
        <v>1.3845153976431147E-4</v>
      </c>
      <c r="P35" s="128">
        <f>IF(J35=0,0,G35*J35*R35/M35)</f>
        <v>5721853.6410806943</v>
      </c>
      <c r="Q35" s="312">
        <f>P35 / U72*100</f>
        <v>2.2388767742720352</v>
      </c>
      <c r="R35" s="120">
        <f>IF(EXACT(D35,UPPER(D35)),1,0.01)/T35</f>
        <v>1</v>
      </c>
      <c r="S35" s="120">
        <v>0</v>
      </c>
      <c r="T35" s="120">
        <v>1</v>
      </c>
      <c r="U35" s="120"/>
      <c r="V35" s="130">
        <f>_xll.BDH(C35,$V$3,$D$1,$D$1)</f>
        <v>71.2</v>
      </c>
      <c r="W35" s="130">
        <f>IF(OR(OR(F35="#N/A N/A",F35="#N/A Real Time"),OR(V35="#N/A N/A",V35="#N/A Real Time")),0,  F35 - V35)</f>
        <v>5.9399999999999977</v>
      </c>
      <c r="X35" s="177">
        <f>IF(OR(V35=0,V35="#N/A N/A"),0,W35 / V35*100)</f>
        <v>8.3426966292134797</v>
      </c>
      <c r="Y35" s="132">
        <v>865200</v>
      </c>
      <c r="Z35" s="133">
        <f>IF(D35 = D72,1,_xll.BDP(K35,$Z$3)*L35)</f>
        <v>11.8529</v>
      </c>
      <c r="AA35" s="328">
        <f>W35*Y35*R35/Z35 / AB72</f>
        <v>1.6923485836712457E-3</v>
      </c>
      <c r="AB35" s="135"/>
    </row>
    <row r="36" spans="1:28" s="117" customFormat="1" ht="12" customHeight="1" x14ac:dyDescent="0.2">
      <c r="A36" s="102" t="s">
        <v>1483</v>
      </c>
      <c r="B36" s="102"/>
      <c r="C36" s="102"/>
      <c r="D36" s="102"/>
      <c r="E36" s="102" t="s">
        <v>131</v>
      </c>
      <c r="F36" s="136"/>
      <c r="G36" s="136"/>
      <c r="H36" s="137"/>
      <c r="I36" s="138"/>
      <c r="J36" s="139"/>
      <c r="K36" s="102"/>
      <c r="L36" s="102"/>
      <c r="M36" s="289"/>
      <c r="N36" s="158">
        <f xml:space="preserve"> SUM(N34:N35)</f>
        <v>35383.789586688428</v>
      </c>
      <c r="O36" s="302">
        <f xml:space="preserve"> SUM(O34:O35)</f>
        <v>1.3845153976431147E-4</v>
      </c>
      <c r="P36" s="141">
        <f xml:space="preserve"> SUM(P34:P35)</f>
        <v>5721853.6410806943</v>
      </c>
      <c r="Q36" s="313">
        <f xml:space="preserve"> SUM(Q34:Q35)</f>
        <v>2.2388767742720352</v>
      </c>
      <c r="R36" s="102"/>
      <c r="S36" s="102"/>
      <c r="T36" s="102"/>
      <c r="U36" s="102"/>
      <c r="V36" s="144"/>
      <c r="W36" s="144"/>
      <c r="X36" s="178"/>
      <c r="Y36" s="145"/>
      <c r="Z36" s="146"/>
      <c r="AA36" s="329">
        <f xml:space="preserve"> SUM(AA34:AA35)</f>
        <v>1.6923485836712457E-3</v>
      </c>
      <c r="AB36" s="171"/>
    </row>
    <row r="37" spans="1:28" s="117" customFormat="1" ht="12" customHeight="1" x14ac:dyDescent="0.2">
      <c r="A37" s="120"/>
      <c r="B37" s="120"/>
      <c r="C37" s="120"/>
      <c r="D37" s="120"/>
      <c r="E37" s="120"/>
      <c r="F37" s="121"/>
      <c r="G37" s="121"/>
      <c r="H37" s="122"/>
      <c r="I37" s="123"/>
      <c r="J37" s="124"/>
      <c r="K37" s="120"/>
      <c r="L37" s="120"/>
      <c r="M37" s="288"/>
      <c r="N37" s="126"/>
      <c r="O37" s="301"/>
      <c r="P37" s="128"/>
      <c r="Q37" s="312"/>
      <c r="R37" s="120"/>
      <c r="S37" s="120"/>
      <c r="T37" s="120"/>
      <c r="U37" s="120"/>
      <c r="V37" s="130"/>
      <c r="W37" s="130"/>
      <c r="X37" s="131"/>
      <c r="Y37" s="132"/>
      <c r="Z37" s="133"/>
      <c r="AA37" s="328"/>
      <c r="AB37" s="135"/>
    </row>
    <row r="38" spans="1:28" s="117" customFormat="1" ht="12" customHeight="1" x14ac:dyDescent="0.2">
      <c r="A38" s="120"/>
      <c r="B38" s="120">
        <v>19456</v>
      </c>
      <c r="C38" s="120" t="s">
        <v>125</v>
      </c>
      <c r="D38" s="120" t="str">
        <f>_xll.BDP(C38,$D$3)</f>
        <v>GBp</v>
      </c>
      <c r="E38" s="120" t="s">
        <v>459</v>
      </c>
      <c r="F38" s="121">
        <f>_xll.BDP(C38,$F$3)</f>
        <v>1516</v>
      </c>
      <c r="G38" s="121">
        <f>_xll.BDP(C38,$G$3)</f>
        <v>1561</v>
      </c>
      <c r="H38" s="122">
        <f t="shared" ref="H38:H56" si="7">IF(OR(OR(G38="#N/A N/A",G38="#N/A Real Time"),OR(F38="#N/A N/A",F38="#N/A Real Time")),0,  G38 - F38)</f>
        <v>45</v>
      </c>
      <c r="I38" s="123">
        <f t="shared" ref="I38:I56" si="8">IF(OR(F38=0,F38="#N/A N/A"),0,H38 / F38*100)</f>
        <v>2.9683377308707124</v>
      </c>
      <c r="J38" s="124">
        <v>104708</v>
      </c>
      <c r="K38" s="120" t="str">
        <f>CONCATENATE(D72,D38, " Curncy")</f>
        <v>GBPGBp Curncy</v>
      </c>
      <c r="L38" s="120">
        <f>IF(D38 = D72,1,_xll.BDP(K38,$L$3))</f>
        <v>1</v>
      </c>
      <c r="M38" s="288">
        <f>IF(D38 = D72,1,_xll.BDP(K38,$M$3)*L38)</f>
        <v>1</v>
      </c>
      <c r="N38" s="126">
        <f t="shared" ref="N38:N56" si="9">H38*J38*R38/M38</f>
        <v>47118.6</v>
      </c>
      <c r="O38" s="301">
        <f>N38 / U72</f>
        <v>1.8436811878377537E-4</v>
      </c>
      <c r="P38" s="128">
        <f t="shared" ref="P38:P56" si="10">IF(J38=0,0,G38*J38*R38/M38)</f>
        <v>1634491.8800000001</v>
      </c>
      <c r="Q38" s="312">
        <f>P38 / U72*100</f>
        <v>0.63955251871438534</v>
      </c>
      <c r="R38" s="120">
        <f t="shared" ref="R38:R56" si="11">IF(EXACT(D38,UPPER(D38)),1,0.01)/T38</f>
        <v>0.01</v>
      </c>
      <c r="S38" s="120">
        <v>0</v>
      </c>
      <c r="T38" s="120">
        <v>1</v>
      </c>
      <c r="U38" s="120"/>
      <c r="V38" s="130">
        <f>_xll.BDH(C38,$V$3,$D$1,$D$1)</f>
        <v>1473</v>
      </c>
      <c r="W38" s="130">
        <f t="shared" ref="W38:W56" si="12">IF(OR(OR(F38="#N/A N/A",F38="#N/A Real Time"),OR(V38="#N/A N/A",V38="#N/A Real Time")),0,  F38 - V38)</f>
        <v>43</v>
      </c>
      <c r="X38" s="177">
        <f t="shared" ref="X38:X56" si="13">IF(OR(V38=0,V38="#N/A N/A"),0,W38 / V38*100)</f>
        <v>2.9192124915139175</v>
      </c>
      <c r="Y38" s="132">
        <v>104708</v>
      </c>
      <c r="Z38" s="133">
        <f>IF(D38 = D72,1,_xll.BDP(K38,$Z$3)*L38)</f>
        <v>1</v>
      </c>
      <c r="AA38" s="328">
        <f>W38*Y38*R38/Z38 / AB72</f>
        <v>1.7573562359658981E-4</v>
      </c>
      <c r="AB38" s="135"/>
    </row>
    <row r="39" spans="1:28" s="117" customFormat="1" ht="12" customHeight="1" x14ac:dyDescent="0.2">
      <c r="A39" s="120"/>
      <c r="B39" s="120">
        <v>7222</v>
      </c>
      <c r="C39" s="120" t="s">
        <v>124</v>
      </c>
      <c r="D39" s="120" t="str">
        <f>_xll.BDP(C39,$D$3)</f>
        <v>GBp</v>
      </c>
      <c r="E39" s="120" t="s">
        <v>460</v>
      </c>
      <c r="F39" s="121">
        <f>_xll.BDP(C39,$F$3)</f>
        <v>110</v>
      </c>
      <c r="G39" s="121">
        <f>_xll.BDP(C39,$G$3)</f>
        <v>109.9</v>
      </c>
      <c r="H39" s="122">
        <f t="shared" si="7"/>
        <v>-9.9999999999994316E-2</v>
      </c>
      <c r="I39" s="123">
        <f t="shared" si="8"/>
        <v>-9.0909090909085735E-2</v>
      </c>
      <c r="J39" s="124">
        <v>720201</v>
      </c>
      <c r="K39" s="120" t="str">
        <f>CONCATENATE(D72,D39, " Curncy")</f>
        <v>GBPGBp Curncy</v>
      </c>
      <c r="L39" s="120">
        <f>IF(D39 = D72,1,_xll.BDP(K39,$L$3))</f>
        <v>1</v>
      </c>
      <c r="M39" s="288">
        <f>IF(D39 = D72,1,_xll.BDP(K39,$M$3)*L39)</f>
        <v>1</v>
      </c>
      <c r="N39" s="126">
        <f t="shared" si="9"/>
        <v>-720.20099999995898</v>
      </c>
      <c r="O39" s="301">
        <f>N39 / U72</f>
        <v>-2.8180400843018733E-6</v>
      </c>
      <c r="P39" s="128">
        <f t="shared" si="10"/>
        <v>791500.89900000009</v>
      </c>
      <c r="Q39" s="312">
        <f>P39 / U72*100</f>
        <v>0.30970260526479354</v>
      </c>
      <c r="R39" s="120">
        <f t="shared" si="11"/>
        <v>0.01</v>
      </c>
      <c r="S39" s="120">
        <v>0</v>
      </c>
      <c r="T39" s="120">
        <v>1</v>
      </c>
      <c r="U39" s="120"/>
      <c r="V39" s="130">
        <f>_xll.BDH(C39,$V$3,$D$1,$D$1)</f>
        <v>122.65</v>
      </c>
      <c r="W39" s="130">
        <f t="shared" si="12"/>
        <v>-12.650000000000006</v>
      </c>
      <c r="X39" s="177">
        <f t="shared" si="13"/>
        <v>-10.313901345291484</v>
      </c>
      <c r="Y39" s="132">
        <v>720201</v>
      </c>
      <c r="Z39" s="133">
        <f>IF(D39 = D72,1,_xll.BDP(K39,$Z$3)*L39)</f>
        <v>1</v>
      </c>
      <c r="AA39" s="328">
        <f>W39*Y39*R39/Z39 / AB72</f>
        <v>-3.5559507101056196E-4</v>
      </c>
      <c r="AB39" s="135"/>
    </row>
    <row r="40" spans="1:28" s="117" customFormat="1" ht="12" customHeight="1" x14ac:dyDescent="0.2">
      <c r="A40" s="120"/>
      <c r="B40" s="120">
        <v>6286</v>
      </c>
      <c r="C40" s="120" t="s">
        <v>118</v>
      </c>
      <c r="D40" s="120" t="str">
        <f>_xll.BDP(C40,$D$3)</f>
        <v>GBp</v>
      </c>
      <c r="E40" s="120" t="s">
        <v>464</v>
      </c>
      <c r="F40" s="121">
        <f>_xll.BDP(C40,$F$3)</f>
        <v>606</v>
      </c>
      <c r="G40" s="121">
        <f>_xll.BDP(C40,$G$3)</f>
        <v>611</v>
      </c>
      <c r="H40" s="122">
        <f t="shared" si="7"/>
        <v>5</v>
      </c>
      <c r="I40" s="123">
        <f t="shared" si="8"/>
        <v>0.82508250825082496</v>
      </c>
      <c r="J40" s="124">
        <v>176075</v>
      </c>
      <c r="K40" s="120" t="str">
        <f>CONCATENATE(D72,D40, " Curncy")</f>
        <v>GBPGBp Curncy</v>
      </c>
      <c r="L40" s="120">
        <f>IF(D40 = D72,1,_xll.BDP(K40,$L$3))</f>
        <v>1</v>
      </c>
      <c r="M40" s="288">
        <f>IF(D40 = D72,1,_xll.BDP(K40,$M$3)*L40)</f>
        <v>1</v>
      </c>
      <c r="N40" s="126">
        <f t="shared" si="9"/>
        <v>8803.75</v>
      </c>
      <c r="O40" s="301">
        <f>N40 / U72</f>
        <v>3.4447772763678518E-5</v>
      </c>
      <c r="P40" s="128">
        <f t="shared" si="10"/>
        <v>1075818.25</v>
      </c>
      <c r="Q40" s="312">
        <f>P40 / U72*100</f>
        <v>0.42095178317215148</v>
      </c>
      <c r="R40" s="120">
        <f t="shared" si="11"/>
        <v>0.01</v>
      </c>
      <c r="S40" s="120">
        <v>0</v>
      </c>
      <c r="T40" s="120">
        <v>1</v>
      </c>
      <c r="U40" s="120"/>
      <c r="V40" s="130">
        <f>_xll.BDH(C40,$V$3,$D$1,$D$1)</f>
        <v>626.79999999999995</v>
      </c>
      <c r="W40" s="130">
        <f t="shared" si="12"/>
        <v>-20.799999999999955</v>
      </c>
      <c r="X40" s="177">
        <f t="shared" si="13"/>
        <v>-3.3184428844926539</v>
      </c>
      <c r="Y40" s="132">
        <v>176075</v>
      </c>
      <c r="Z40" s="133">
        <f>IF(D40 = D72,1,_xll.BDP(K40,$Z$3)*L40)</f>
        <v>1</v>
      </c>
      <c r="AA40" s="328">
        <f>W40*Y40*R40/Z40 / AB72</f>
        <v>-1.4294616844433939E-4</v>
      </c>
      <c r="AB40" s="135"/>
    </row>
    <row r="41" spans="1:28" s="117" customFormat="1" ht="12" customHeight="1" x14ac:dyDescent="0.2">
      <c r="A41" s="120"/>
      <c r="B41" s="120">
        <v>2204</v>
      </c>
      <c r="C41" s="120" t="s">
        <v>117</v>
      </c>
      <c r="D41" s="120" t="str">
        <f>_xll.BDP(C41,$D$3)</f>
        <v>GBp</v>
      </c>
      <c r="E41" s="120" t="s">
        <v>465</v>
      </c>
      <c r="F41" s="121">
        <f>_xll.BDP(C41,$F$3)</f>
        <v>175.7</v>
      </c>
      <c r="G41" s="121">
        <f>_xll.BDP(C41,$G$3)</f>
        <v>176.62</v>
      </c>
      <c r="H41" s="122">
        <f t="shared" si="7"/>
        <v>0.92000000000001592</v>
      </c>
      <c r="I41" s="123">
        <f t="shared" si="8"/>
        <v>0.5236198064883415</v>
      </c>
      <c r="J41" s="124">
        <v>2101892</v>
      </c>
      <c r="K41" s="120" t="str">
        <f>CONCATENATE(D72,D41, " Curncy")</f>
        <v>GBPGBp Curncy</v>
      </c>
      <c r="L41" s="120">
        <f>IF(D41 = D72,1,_xll.BDP(K41,$L$3))</f>
        <v>1</v>
      </c>
      <c r="M41" s="288">
        <f>IF(D41 = D72,1,_xll.BDP(K41,$M$3)*L41)</f>
        <v>1</v>
      </c>
      <c r="N41" s="126">
        <f t="shared" si="9"/>
        <v>19337.406400000335</v>
      </c>
      <c r="O41" s="301">
        <f>N41 / U72</f>
        <v>7.5664413631249653E-5</v>
      </c>
      <c r="P41" s="128">
        <f t="shared" si="10"/>
        <v>3712361.6504000002</v>
      </c>
      <c r="Q41" s="312">
        <f>P41 / U72*100</f>
        <v>1.4525922538642482</v>
      </c>
      <c r="R41" s="120">
        <f t="shared" si="11"/>
        <v>0.01</v>
      </c>
      <c r="S41" s="120">
        <v>0</v>
      </c>
      <c r="T41" s="120">
        <v>1</v>
      </c>
      <c r="U41" s="120"/>
      <c r="V41" s="130">
        <f>_xll.BDH(C41,$V$3,$D$1,$D$1)</f>
        <v>184.5</v>
      </c>
      <c r="W41" s="130">
        <f t="shared" si="12"/>
        <v>-8.8000000000000114</v>
      </c>
      <c r="X41" s="177">
        <f t="shared" si="13"/>
        <v>-4.7696476964769712</v>
      </c>
      <c r="Y41" s="132">
        <v>2101892</v>
      </c>
      <c r="Z41" s="133">
        <f>IF(D41 = D72,1,_xll.BDP(K41,$Z$3)*L41)</f>
        <v>1</v>
      </c>
      <c r="AA41" s="328">
        <f>W41*Y41*R41/Z41 / AB72</f>
        <v>-7.2194573700497277E-4</v>
      </c>
      <c r="AB41" s="135"/>
    </row>
    <row r="42" spans="1:28" s="117" customFormat="1" ht="12" customHeight="1" x14ac:dyDescent="0.2">
      <c r="A42" s="212"/>
      <c r="B42" s="212">
        <v>6116</v>
      </c>
      <c r="C42" s="212" t="s">
        <v>1121</v>
      </c>
      <c r="D42" s="212" t="str">
        <f>_xll.BDP(C42,$D$3)</f>
        <v>GBp</v>
      </c>
      <c r="E42" s="212" t="s">
        <v>1242</v>
      </c>
      <c r="F42" s="214">
        <f>_xll.BDP(C42,$F$3)</f>
        <v>217.35</v>
      </c>
      <c r="G42" s="214">
        <f>_xll.BDP(C42,$G$3)</f>
        <v>220.7</v>
      </c>
      <c r="H42" s="215">
        <f>IF(OR(OR(G42="#N/A N/A",G42="#N/A Real Time"),OR(F42="#N/A N/A",F42="#N/A Real Time")),0,  G42 - F42)</f>
        <v>3.3499999999999943</v>
      </c>
      <c r="I42" s="216">
        <f>IF(OR(F42=0,F42="#N/A N/A"),0,H42 / F42*100)</f>
        <v>1.5412928456406692</v>
      </c>
      <c r="J42" s="217">
        <v>629900</v>
      </c>
      <c r="K42" s="212" t="str">
        <f>CONCATENATE(D72,D42, " Curncy")</f>
        <v>GBPGBp Curncy</v>
      </c>
      <c r="L42" s="212">
        <f>IF(D42 = D72,1,_xll.BDP(K42,$L$3))</f>
        <v>1</v>
      </c>
      <c r="M42" s="291">
        <f>IF(D42 = D72,1,_xll.BDP(K42,$M$3)*L42)</f>
        <v>1</v>
      </c>
      <c r="N42" s="218">
        <f>H42*J42*R42/M42</f>
        <v>21101.649999999961</v>
      </c>
      <c r="O42" s="304">
        <f>N42 / U72</f>
        <v>8.2567638124512335E-5</v>
      </c>
      <c r="P42" s="220">
        <f>IF(J42=0,0,G42*J42*R42/M42)</f>
        <v>1390189.3</v>
      </c>
      <c r="Q42" s="314">
        <f>P42 / U72*100</f>
        <v>0.54396052937551953</v>
      </c>
      <c r="R42" s="212">
        <f>IF(EXACT(D42,UPPER(D42)),1,0.01)/T42</f>
        <v>0.01</v>
      </c>
      <c r="S42" s="212">
        <v>0</v>
      </c>
      <c r="T42" s="212">
        <v>1</v>
      </c>
      <c r="U42" s="212"/>
      <c r="V42" s="223">
        <f>_xll.BDH(C42,$V$3,$D$1,$D$1)</f>
        <v>227.15</v>
      </c>
      <c r="W42" s="223">
        <f>IF(OR(OR(F42="#N/A N/A",F42="#N/A Real Time"),OR(V42="#N/A N/A",V42="#N/A Real Time")),0,  F42 - V42)</f>
        <v>-9.8000000000000114</v>
      </c>
      <c r="X42" s="224">
        <f>IF(OR(V42=0,V42="#N/A N/A"),0,W42 / V42*100)</f>
        <v>-4.3143297380585564</v>
      </c>
      <c r="Y42" s="225">
        <v>629900</v>
      </c>
      <c r="Z42" s="226">
        <f>IF(D42 = D72,1,_xll.BDP(K42,$Z$3)*L42)</f>
        <v>1</v>
      </c>
      <c r="AA42" s="330">
        <f>W42*Y42*R42/Z42 / AB72</f>
        <v>-2.4094014698999524E-4</v>
      </c>
      <c r="AB42" s="244"/>
    </row>
    <row r="43" spans="1:28" s="117" customFormat="1" ht="12" customHeight="1" x14ac:dyDescent="0.2">
      <c r="A43" s="120"/>
      <c r="B43" s="120">
        <v>5993</v>
      </c>
      <c r="C43" s="120" t="s">
        <v>112</v>
      </c>
      <c r="D43" s="120" t="str">
        <f>_xll.BDP(C43,$D$3)</f>
        <v>GBp</v>
      </c>
      <c r="E43" s="120" t="s">
        <v>469</v>
      </c>
      <c r="F43" s="121">
        <f>_xll.BDP(C43,$F$3)</f>
        <v>754</v>
      </c>
      <c r="G43" s="121">
        <f>_xll.BDP(C43,$G$3)</f>
        <v>763</v>
      </c>
      <c r="H43" s="122">
        <f t="shared" si="7"/>
        <v>9</v>
      </c>
      <c r="I43" s="123">
        <f t="shared" si="8"/>
        <v>1.1936339522546418</v>
      </c>
      <c r="J43" s="124">
        <v>355923</v>
      </c>
      <c r="K43" s="120" t="str">
        <f>CONCATENATE(D72,D43, " Curncy")</f>
        <v>GBPGBp Curncy</v>
      </c>
      <c r="L43" s="120">
        <f>IF(D43 = D72,1,_xll.BDP(K43,$L$3))</f>
        <v>1</v>
      </c>
      <c r="M43" s="288">
        <f>IF(D43 = D72,1,_xll.BDP(K43,$M$3)*L43)</f>
        <v>1</v>
      </c>
      <c r="N43" s="126">
        <f t="shared" si="9"/>
        <v>32033.07</v>
      </c>
      <c r="O43" s="301">
        <f>N43 / U72</f>
        <v>1.2534066917881668E-4</v>
      </c>
      <c r="P43" s="128">
        <f t="shared" si="10"/>
        <v>2715692.49</v>
      </c>
      <c r="Q43" s="312">
        <f>P43 / U72*100</f>
        <v>1.0626103398159681</v>
      </c>
      <c r="R43" s="120">
        <f t="shared" si="11"/>
        <v>0.01</v>
      </c>
      <c r="S43" s="120">
        <v>0</v>
      </c>
      <c r="T43" s="120">
        <v>1</v>
      </c>
      <c r="U43" s="120"/>
      <c r="V43" s="130">
        <f>_xll.BDH(C43,$V$3,$D$1,$D$1)</f>
        <v>757.5</v>
      </c>
      <c r="W43" s="130">
        <f t="shared" si="12"/>
        <v>-3.5</v>
      </c>
      <c r="X43" s="177">
        <f t="shared" si="13"/>
        <v>-0.46204620462046203</v>
      </c>
      <c r="Y43" s="132">
        <v>355923</v>
      </c>
      <c r="Z43" s="133">
        <f>IF(D43 = D72,1,_xll.BDP(K43,$Z$3)*L43)</f>
        <v>1</v>
      </c>
      <c r="AA43" s="328">
        <f>W43*Y43*R43/Z43 / AB72</f>
        <v>-4.8622309628013498E-5</v>
      </c>
      <c r="AB43" s="135"/>
    </row>
    <row r="44" spans="1:28" s="117" customFormat="1" ht="12" customHeight="1" x14ac:dyDescent="0.2">
      <c r="A44" s="120"/>
      <c r="B44" s="120">
        <v>3522</v>
      </c>
      <c r="C44" s="120" t="s">
        <v>1154</v>
      </c>
      <c r="D44" s="120" t="str">
        <f>_xll.BDP(C44,$D$3)</f>
        <v>GBp</v>
      </c>
      <c r="E44" s="120" t="s">
        <v>1274</v>
      </c>
      <c r="F44" s="121">
        <f>_xll.BDP(C44,$F$3)</f>
        <v>1685</v>
      </c>
      <c r="G44" s="121">
        <f>_xll.BDP(C44,$G$3)</f>
        <v>1706</v>
      </c>
      <c r="H44" s="122">
        <f t="shared" si="7"/>
        <v>21</v>
      </c>
      <c r="I44" s="123">
        <f t="shared" si="8"/>
        <v>1.2462908011869436</v>
      </c>
      <c r="J44" s="124">
        <v>55000</v>
      </c>
      <c r="K44" s="120" t="str">
        <f>CONCATENATE(D72,D44, " Curncy")</f>
        <v>GBPGBp Curncy</v>
      </c>
      <c r="L44" s="120">
        <f>IF(D44 = D72,1,_xll.BDP(K44,$L$3))</f>
        <v>1</v>
      </c>
      <c r="M44" s="288">
        <f>IF(D44 = D72,1,_xll.BDP(K44,$M$3)*L44)</f>
        <v>1</v>
      </c>
      <c r="N44" s="126">
        <f t="shared" si="9"/>
        <v>11550</v>
      </c>
      <c r="O44" s="301">
        <f>N44 / U72</f>
        <v>4.5193443182789931E-5</v>
      </c>
      <c r="P44" s="128">
        <f t="shared" si="10"/>
        <v>938300</v>
      </c>
      <c r="Q44" s="312">
        <f>P44 / U72*100</f>
        <v>0.36714292414209343</v>
      </c>
      <c r="R44" s="120">
        <f t="shared" si="11"/>
        <v>0.01</v>
      </c>
      <c r="S44" s="120">
        <v>0</v>
      </c>
      <c r="T44" s="120">
        <v>1</v>
      </c>
      <c r="U44" s="120"/>
      <c r="V44" s="130">
        <f>_xll.BDH(C44,$V$3,$D$1,$D$1)</f>
        <v>1681</v>
      </c>
      <c r="W44" s="130">
        <f t="shared" si="12"/>
        <v>4</v>
      </c>
      <c r="X44" s="177">
        <f t="shared" si="13"/>
        <v>0.23795359904818561</v>
      </c>
      <c r="Y44" s="132">
        <v>55000</v>
      </c>
      <c r="Z44" s="133">
        <f>IF(D44 = D72,1,_xll.BDP(K44,$Z$3)*L44)</f>
        <v>1</v>
      </c>
      <c r="AA44" s="328">
        <f>W44*Y44*R44/Z44 / AB72</f>
        <v>8.5868557590610245E-6</v>
      </c>
      <c r="AB44" s="135"/>
    </row>
    <row r="45" spans="1:28" s="117" customFormat="1" ht="12" customHeight="1" x14ac:dyDescent="0.2">
      <c r="A45" s="120"/>
      <c r="B45" s="120">
        <v>3574</v>
      </c>
      <c r="C45" s="120" t="s">
        <v>106</v>
      </c>
      <c r="D45" s="120" t="str">
        <f>_xll.BDP(C45,$D$3)</f>
        <v>GBp</v>
      </c>
      <c r="E45" s="120" t="s">
        <v>472</v>
      </c>
      <c r="F45" s="121">
        <f>_xll.BDP(C45,$F$3)</f>
        <v>492.7</v>
      </c>
      <c r="G45" s="121">
        <f>_xll.BDP(C45,$G$3)</f>
        <v>487.9</v>
      </c>
      <c r="H45" s="122">
        <f t="shared" si="7"/>
        <v>-4.8000000000000114</v>
      </c>
      <c r="I45" s="123">
        <f t="shared" si="8"/>
        <v>-0.97422366551654394</v>
      </c>
      <c r="J45" s="124">
        <v>136844</v>
      </c>
      <c r="K45" s="120" t="str">
        <f>CONCATENATE(D72,D45, " Curncy")</f>
        <v>GBPGBp Curncy</v>
      </c>
      <c r="L45" s="120">
        <f>IF(D45 = D72,1,_xll.BDP(K45,$L$3))</f>
        <v>1</v>
      </c>
      <c r="M45" s="288">
        <f>IF(D45 = D72,1,_xll.BDP(K45,$M$3)*L45)</f>
        <v>1</v>
      </c>
      <c r="N45" s="126">
        <f t="shared" si="9"/>
        <v>-6568.5120000000161</v>
      </c>
      <c r="O45" s="301">
        <f>N45 / U72</f>
        <v>-2.5701616785062735E-5</v>
      </c>
      <c r="P45" s="128">
        <f t="shared" si="10"/>
        <v>667661.87599999993</v>
      </c>
      <c r="Q45" s="312">
        <f>P45 / U72*100</f>
        <v>0.26124622561316824</v>
      </c>
      <c r="R45" s="120">
        <f t="shared" si="11"/>
        <v>0.01</v>
      </c>
      <c r="S45" s="120">
        <v>0</v>
      </c>
      <c r="T45" s="120">
        <v>1</v>
      </c>
      <c r="U45" s="120"/>
      <c r="V45" s="130">
        <f>_xll.BDH(C45,$V$3,$D$1,$D$1)</f>
        <v>464.7</v>
      </c>
      <c r="W45" s="130">
        <f t="shared" si="12"/>
        <v>28</v>
      </c>
      <c r="X45" s="177">
        <f t="shared" si="13"/>
        <v>6.0253927264902094</v>
      </c>
      <c r="Y45" s="132">
        <v>136844</v>
      </c>
      <c r="Z45" s="133">
        <f>IF(D45 = D72,1,_xll.BDP(K45,$Z$3)*L45)</f>
        <v>1</v>
      </c>
      <c r="AA45" s="328">
        <f>W45*Y45*R45/Z45 / AB72</f>
        <v>1.4955305139001141E-4</v>
      </c>
      <c r="AB45" s="135"/>
    </row>
    <row r="46" spans="1:28" s="117" customFormat="1" ht="12" customHeight="1" x14ac:dyDescent="0.2">
      <c r="A46" s="120"/>
      <c r="B46" s="120">
        <v>26542</v>
      </c>
      <c r="C46" s="120" t="s">
        <v>160</v>
      </c>
      <c r="D46" s="120" t="str">
        <f>_xll.BDP(C46,$D$3)</f>
        <v>USD</v>
      </c>
      <c r="E46" s="120" t="s">
        <v>384</v>
      </c>
      <c r="F46" s="121">
        <f>_xll.BDP(C46,$F$3)</f>
        <v>138.06399999999999</v>
      </c>
      <c r="G46" s="121">
        <f>_xll.BDP(C46,$G$3)</f>
        <v>145.66499999999999</v>
      </c>
      <c r="H46" s="122">
        <f t="shared" si="7"/>
        <v>7.6009999999999991</v>
      </c>
      <c r="I46" s="123">
        <f t="shared" si="8"/>
        <v>5.5054177772627177</v>
      </c>
      <c r="J46" s="124">
        <v>660000</v>
      </c>
      <c r="K46" s="120" t="str">
        <f>CONCATENATE(D72,D46, " Curncy")</f>
        <v>GBPUSD Curncy</v>
      </c>
      <c r="L46" s="120">
        <f>IF(D46 = D72,1,_xll.BDP(K46,$L$3))</f>
        <v>1</v>
      </c>
      <c r="M46" s="288">
        <f>IF(D46 = D72,1,_xll.BDP(K46,$M$3)*L46)</f>
        <v>1.2879</v>
      </c>
      <c r="N46" s="126">
        <f t="shared" si="9"/>
        <v>38952.247845329599</v>
      </c>
      <c r="O46" s="301">
        <f>N46 / U72</f>
        <v>1.5241438959652423E-4</v>
      </c>
      <c r="P46" s="128">
        <f t="shared" si="10"/>
        <v>746477.98742138362</v>
      </c>
      <c r="Q46" s="312">
        <f>P46 / U72*100</f>
        <v>0.29208580529637818</v>
      </c>
      <c r="R46" s="120">
        <f t="shared" si="11"/>
        <v>0.01</v>
      </c>
      <c r="S46" s="120">
        <v>4</v>
      </c>
      <c r="T46" s="120">
        <v>100</v>
      </c>
      <c r="U46" s="120"/>
      <c r="V46" s="130" t="str">
        <f>_xll.BDH(C46,$V$3,$D$1,$D$1)</f>
        <v>#N/A N/A</v>
      </c>
      <c r="W46" s="130">
        <f t="shared" si="12"/>
        <v>0</v>
      </c>
      <c r="X46" s="177">
        <f t="shared" si="13"/>
        <v>0</v>
      </c>
      <c r="Y46" s="132">
        <v>660000</v>
      </c>
      <c r="Z46" s="133">
        <f>IF(D46 = D72,1,_xll.BDP(K46,$Z$3)*L46)</f>
        <v>1.296</v>
      </c>
      <c r="AA46" s="328">
        <f>W46*Y46*R46/Z46 / AB72</f>
        <v>0</v>
      </c>
      <c r="AB46" s="135"/>
    </row>
    <row r="47" spans="1:28" s="117" customFormat="1" ht="12" customHeight="1" x14ac:dyDescent="0.2">
      <c r="A47" s="212"/>
      <c r="B47" s="212">
        <v>28421</v>
      </c>
      <c r="C47" s="212" t="s">
        <v>1544</v>
      </c>
      <c r="D47" s="212" t="str">
        <f>_xll.BDP(C47,$D$3)</f>
        <v>GBp</v>
      </c>
      <c r="E47" s="212" t="s">
        <v>1545</v>
      </c>
      <c r="F47" s="214">
        <f>_xll.BDP(C47,$F$3)</f>
        <v>37.4</v>
      </c>
      <c r="G47" s="214">
        <f>_xll.BDP(C47,$G$3)</f>
        <v>37.200000000000003</v>
      </c>
      <c r="H47" s="215">
        <f>IF(OR(OR(G47="#N/A N/A",G47="#N/A Real Time"),OR(F47="#N/A N/A",F47="#N/A Real Time")),0,  G47 - F47)</f>
        <v>-0.19999999999999574</v>
      </c>
      <c r="I47" s="216">
        <f>IF(OR(F47=0,F47="#N/A N/A"),0,H47 / F47*100)</f>
        <v>-0.53475935828875865</v>
      </c>
      <c r="J47" s="217">
        <v>7632814</v>
      </c>
      <c r="K47" s="212" t="str">
        <f>CONCATENATE(D72,D47, " Curncy")</f>
        <v>GBPGBp Curncy</v>
      </c>
      <c r="L47" s="212">
        <f>IF(D47 = D72,1,_xll.BDP(K47,$L$3))</f>
        <v>1</v>
      </c>
      <c r="M47" s="291">
        <f>IF(D47 = D72,1,_xll.BDP(K47,$M$3)*L47)</f>
        <v>1</v>
      </c>
      <c r="N47" s="218">
        <f>H47*J47*R47/M47</f>
        <v>-15265.627999999675</v>
      </c>
      <c r="O47" s="304">
        <f>N47 / U72</f>
        <v>-5.9732146464726615E-5</v>
      </c>
      <c r="P47" s="220">
        <f>IF(J47=0,0,G47*J47*R47/M47)</f>
        <v>2839406.8080000002</v>
      </c>
      <c r="Q47" s="314">
        <f>P47 / U72*100</f>
        <v>1.1110179242439389</v>
      </c>
      <c r="R47" s="212">
        <f>IF(EXACT(D47,UPPER(D47)),1,0.01)/T47</f>
        <v>0.01</v>
      </c>
      <c r="S47" s="212">
        <v>0</v>
      </c>
      <c r="T47" s="212">
        <v>1</v>
      </c>
      <c r="U47" s="212"/>
      <c r="V47" s="223">
        <f>_xll.BDH(C47,$V$3,$D$1,$D$1)</f>
        <v>35.1</v>
      </c>
      <c r="W47" s="223">
        <f>IF(OR(OR(F47="#N/A N/A",F47="#N/A Real Time"),OR(V47="#N/A N/A",V47="#N/A Real Time")),0,  F47 - V47)</f>
        <v>2.2999999999999972</v>
      </c>
      <c r="X47" s="224">
        <f>IF(OR(V47=0,V47="#N/A N/A"),0,W47 / V47*100)</f>
        <v>6.5527065527065442</v>
      </c>
      <c r="Y47" s="225">
        <v>7632814</v>
      </c>
      <c r="Z47" s="226">
        <f>IF(D47 = D72,1,_xll.BDP(K47,$Z$3)*L47)</f>
        <v>1</v>
      </c>
      <c r="AA47" s="330">
        <f>W47*Y47*R47/Z47 / AB72</f>
        <v>6.8521048892547965E-4</v>
      </c>
      <c r="AB47" s="244"/>
    </row>
    <row r="48" spans="1:28" s="117" customFormat="1" ht="12" customHeight="1" x14ac:dyDescent="0.2">
      <c r="A48" s="120"/>
      <c r="B48" s="120">
        <v>3260</v>
      </c>
      <c r="C48" s="120" t="s">
        <v>94</v>
      </c>
      <c r="D48" s="120" t="str">
        <f>_xll.BDP(C48,$D$3)</f>
        <v>GBp</v>
      </c>
      <c r="E48" s="120" t="s">
        <v>480</v>
      </c>
      <c r="F48" s="121">
        <f>_xll.BDP(C48,$F$3)</f>
        <v>171.8</v>
      </c>
      <c r="G48" s="121">
        <f>_xll.BDP(C48,$G$3)</f>
        <v>173.6</v>
      </c>
      <c r="H48" s="122">
        <f t="shared" si="7"/>
        <v>1.7999999999999829</v>
      </c>
      <c r="I48" s="123">
        <f t="shared" si="8"/>
        <v>1.0477299185098852</v>
      </c>
      <c r="J48" s="124">
        <v>4376773</v>
      </c>
      <c r="K48" s="120" t="str">
        <f>CONCATENATE(D72,D48, " Curncy")</f>
        <v>GBPGBp Curncy</v>
      </c>
      <c r="L48" s="120">
        <f>IF(D48 = D72,1,_xll.BDP(K48,$L$3))</f>
        <v>1</v>
      </c>
      <c r="M48" s="288">
        <f>IF(D48 = D72,1,_xll.BDP(K48,$M$3)*L48)</f>
        <v>1</v>
      </c>
      <c r="N48" s="126">
        <f t="shared" si="9"/>
        <v>78781.913999999248</v>
      </c>
      <c r="O48" s="301">
        <f>N48 / U72</f>
        <v>3.0826198737579294E-4</v>
      </c>
      <c r="P48" s="128">
        <f t="shared" si="10"/>
        <v>7598077.9279999994</v>
      </c>
      <c r="Q48" s="312">
        <f>P48 / U72*100</f>
        <v>2.973015611579898</v>
      </c>
      <c r="R48" s="120">
        <f t="shared" si="11"/>
        <v>0.01</v>
      </c>
      <c r="S48" s="120">
        <v>0</v>
      </c>
      <c r="T48" s="120">
        <v>1</v>
      </c>
      <c r="U48" s="120"/>
      <c r="V48" s="130">
        <f>_xll.BDH(C48,$V$3,$D$1,$D$1)</f>
        <v>171.5</v>
      </c>
      <c r="W48" s="130">
        <f t="shared" si="12"/>
        <v>0.30000000000001137</v>
      </c>
      <c r="X48" s="177">
        <f t="shared" si="13"/>
        <v>0.17492711370263053</v>
      </c>
      <c r="Y48" s="132">
        <v>4376773</v>
      </c>
      <c r="Z48" s="133">
        <f>IF(D48 = D72,1,_xll.BDP(K48,$Z$3)*L48)</f>
        <v>1</v>
      </c>
      <c r="AA48" s="328">
        <f>W48*Y48*R48/Z48 / AB72</f>
        <v>5.1249161510664851E-5</v>
      </c>
      <c r="AB48" s="135"/>
    </row>
    <row r="49" spans="1:28" s="117" customFormat="1" ht="12" customHeight="1" x14ac:dyDescent="0.2">
      <c r="A49" s="120"/>
      <c r="B49" s="120">
        <v>19483</v>
      </c>
      <c r="C49" s="120"/>
      <c r="D49" s="120" t="s">
        <v>80</v>
      </c>
      <c r="E49" s="120" t="s">
        <v>1403</v>
      </c>
      <c r="F49" s="121">
        <v>51.75</v>
      </c>
      <c r="G49" s="121">
        <v>51.75</v>
      </c>
      <c r="H49" s="122">
        <f t="shared" si="7"/>
        <v>0</v>
      </c>
      <c r="I49" s="123">
        <f t="shared" si="8"/>
        <v>0</v>
      </c>
      <c r="J49" s="124">
        <v>151577</v>
      </c>
      <c r="K49" s="120" t="str">
        <f>CONCATENATE(D72,D49, " Curncy")</f>
        <v>GBPGBP Curncy</v>
      </c>
      <c r="L49" s="120">
        <f>IF(D49 = D72,1,_xll.BDP(K49,$L$3))</f>
        <v>1</v>
      </c>
      <c r="M49" s="288">
        <f>IF(D49 = D72,1,_xll.BDP(K49,$M$3)*L49)</f>
        <v>1</v>
      </c>
      <c r="N49" s="126">
        <f t="shared" si="9"/>
        <v>0</v>
      </c>
      <c r="O49" s="301">
        <f>N49 / U72</f>
        <v>0</v>
      </c>
      <c r="P49" s="128">
        <f t="shared" si="10"/>
        <v>7844109.75</v>
      </c>
      <c r="Q49" s="312">
        <f>P49 / U72*100</f>
        <v>3.0692842277592511</v>
      </c>
      <c r="R49" s="120">
        <f t="shared" si="11"/>
        <v>1</v>
      </c>
      <c r="S49" s="120">
        <v>1</v>
      </c>
      <c r="T49" s="120">
        <v>1</v>
      </c>
      <c r="U49" s="120"/>
      <c r="V49" s="130">
        <v>51.75</v>
      </c>
      <c r="W49" s="130">
        <f t="shared" si="12"/>
        <v>0</v>
      </c>
      <c r="X49" s="177">
        <f t="shared" si="13"/>
        <v>0</v>
      </c>
      <c r="Y49" s="132">
        <v>151577</v>
      </c>
      <c r="Z49" s="133">
        <f>IF(D49 = D72,1,_xll.BDP(K49,$Z$3)*L49)</f>
        <v>1</v>
      </c>
      <c r="AA49" s="328">
        <f>W49*Y49*R49/Z49 / AB72</f>
        <v>0</v>
      </c>
      <c r="AB49" s="135"/>
    </row>
    <row r="50" spans="1:28" s="117" customFormat="1" ht="12" customHeight="1" x14ac:dyDescent="0.2">
      <c r="A50" s="120"/>
      <c r="B50" s="120">
        <v>3404</v>
      </c>
      <c r="C50" s="120" t="s">
        <v>90</v>
      </c>
      <c r="D50" s="120" t="str">
        <f>_xll.BDP(C50,$D$3)</f>
        <v>GBp</v>
      </c>
      <c r="E50" s="120" t="s">
        <v>366</v>
      </c>
      <c r="F50" s="121">
        <f>_xll.BDP(C50,$F$3)</f>
        <v>25</v>
      </c>
      <c r="G50" s="121">
        <f>_xll.BDP(C50,$G$3)</f>
        <v>25.3</v>
      </c>
      <c r="H50" s="122">
        <f t="shared" si="7"/>
        <v>0.30000000000000071</v>
      </c>
      <c r="I50" s="123">
        <f t="shared" si="8"/>
        <v>1.2000000000000028</v>
      </c>
      <c r="J50" s="124">
        <v>22466850</v>
      </c>
      <c r="K50" s="120" t="str">
        <f>CONCATENATE(D72,D50, " Curncy")</f>
        <v>GBPGBp Curncy</v>
      </c>
      <c r="L50" s="120">
        <f>IF(D50 = D72,1,_xll.BDP(K50,$L$3))</f>
        <v>1</v>
      </c>
      <c r="M50" s="288">
        <f>IF(D50 = D72,1,_xll.BDP(K50,$M$3)*L50)</f>
        <v>1</v>
      </c>
      <c r="N50" s="126">
        <f t="shared" si="9"/>
        <v>67400.550000000163</v>
      </c>
      <c r="O50" s="301">
        <f>N50 / U72</f>
        <v>2.6372839194058867E-4</v>
      </c>
      <c r="P50" s="128">
        <f t="shared" si="10"/>
        <v>5684113.0499999998</v>
      </c>
      <c r="Q50" s="312">
        <f>P50 / U72*100</f>
        <v>2.2241094386989593</v>
      </c>
      <c r="R50" s="120">
        <f t="shared" si="11"/>
        <v>0.01</v>
      </c>
      <c r="S50" s="120">
        <v>0</v>
      </c>
      <c r="T50" s="120">
        <v>1</v>
      </c>
      <c r="U50" s="120"/>
      <c r="V50" s="130">
        <f>_xll.BDH(C50,$V$3,$D$1,$D$1)</f>
        <v>26.05</v>
      </c>
      <c r="W50" s="130">
        <f t="shared" si="12"/>
        <v>-1.0500000000000007</v>
      </c>
      <c r="X50" s="177">
        <f t="shared" si="13"/>
        <v>-4.0307101727447243</v>
      </c>
      <c r="Y50" s="132">
        <v>22466850</v>
      </c>
      <c r="Z50" s="133">
        <f>IF(D50 = D72,1,_xll.BDP(K50,$Z$3)*L50)</f>
        <v>1</v>
      </c>
      <c r="AA50" s="328">
        <f>W50*Y50*R50/Z50 / AB72</f>
        <v>-9.2075263784537878E-4</v>
      </c>
      <c r="AB50" s="135"/>
    </row>
    <row r="51" spans="1:28" s="117" customFormat="1" ht="12" customHeight="1" x14ac:dyDescent="0.2">
      <c r="A51" s="120"/>
      <c r="B51" s="120">
        <v>6343</v>
      </c>
      <c r="C51" s="120" t="s">
        <v>88</v>
      </c>
      <c r="D51" s="120" t="str">
        <f>_xll.BDP(C51,$D$3)</f>
        <v>GBp</v>
      </c>
      <c r="E51" s="120" t="s">
        <v>482</v>
      </c>
      <c r="F51" s="121">
        <f>_xll.BDP(C51,$F$3)</f>
        <v>5022</v>
      </c>
      <c r="G51" s="121">
        <f>_xll.BDP(C51,$G$3)</f>
        <v>5040</v>
      </c>
      <c r="H51" s="122">
        <f t="shared" si="7"/>
        <v>18</v>
      </c>
      <c r="I51" s="123">
        <f t="shared" si="8"/>
        <v>0.35842293906810035</v>
      </c>
      <c r="J51" s="124">
        <v>289038</v>
      </c>
      <c r="K51" s="120" t="str">
        <f>CONCATENATE(D72,D51, " Curncy")</f>
        <v>GBPGBp Curncy</v>
      </c>
      <c r="L51" s="120">
        <f>IF(D51 = D72,1,_xll.BDP(K51,$L$3))</f>
        <v>1</v>
      </c>
      <c r="M51" s="288">
        <f>IF(D51 = D72,1,_xll.BDP(K51,$M$3)*L51)</f>
        <v>1</v>
      </c>
      <c r="N51" s="126">
        <f t="shared" si="9"/>
        <v>52026.840000000004</v>
      </c>
      <c r="O51" s="301">
        <f>N51 / U72</f>
        <v>2.0357333658182708E-4</v>
      </c>
      <c r="P51" s="128">
        <f t="shared" si="10"/>
        <v>14567515.200000001</v>
      </c>
      <c r="Q51" s="312">
        <f>P51 / U72*100</f>
        <v>5.7000534242911582</v>
      </c>
      <c r="R51" s="120">
        <f t="shared" si="11"/>
        <v>0.01</v>
      </c>
      <c r="S51" s="120">
        <v>0</v>
      </c>
      <c r="T51" s="120">
        <v>1</v>
      </c>
      <c r="U51" s="120"/>
      <c r="V51" s="130">
        <f>_xll.BDH(C51,$V$3,$D$1,$D$1)</f>
        <v>5374</v>
      </c>
      <c r="W51" s="130">
        <f t="shared" si="12"/>
        <v>-352</v>
      </c>
      <c r="X51" s="177">
        <f t="shared" si="13"/>
        <v>-6.5500558243394122</v>
      </c>
      <c r="Y51" s="132">
        <v>333352</v>
      </c>
      <c r="Z51" s="133">
        <f>IF(D51 = D72,1,_xll.BDP(K51,$Z$3)*L51)</f>
        <v>1</v>
      </c>
      <c r="AA51" s="328">
        <f>W51*Y51*R51/Z51 / AB72</f>
        <v>-4.579912865591217E-3</v>
      </c>
      <c r="AB51" s="135"/>
    </row>
    <row r="52" spans="1:28" s="117" customFormat="1" ht="12" customHeight="1" x14ac:dyDescent="0.2">
      <c r="A52" s="120"/>
      <c r="B52" s="120">
        <v>679</v>
      </c>
      <c r="C52" s="120" t="s">
        <v>0</v>
      </c>
      <c r="D52" s="120" t="str">
        <f>_xll.BDP(C52,$D$3)</f>
        <v>GBp</v>
      </c>
      <c r="E52" s="120" t="s">
        <v>365</v>
      </c>
      <c r="F52" s="121">
        <f>_xll.BDP(C52,$F$3)</f>
        <v>1540.5</v>
      </c>
      <c r="G52" s="121">
        <f>_xll.BDP(C52,$G$3)</f>
        <v>1548</v>
      </c>
      <c r="H52" s="122">
        <f t="shared" si="7"/>
        <v>7.5</v>
      </c>
      <c r="I52" s="123">
        <f t="shared" si="8"/>
        <v>0.48685491723466412</v>
      </c>
      <c r="J52" s="124">
        <v>1674325</v>
      </c>
      <c r="K52" s="120" t="str">
        <f>CONCATENATE(D72,D52, " Curncy")</f>
        <v>GBPGBp Curncy</v>
      </c>
      <c r="L52" s="120">
        <f>IF(D52 = D72,1,_xll.BDP(K52,$L$3))</f>
        <v>1</v>
      </c>
      <c r="M52" s="288">
        <f>IF(D52 = D72,1,_xll.BDP(K52,$M$3)*L52)</f>
        <v>1</v>
      </c>
      <c r="N52" s="126">
        <f t="shared" si="9"/>
        <v>125574.375</v>
      </c>
      <c r="O52" s="301">
        <f>N52 / U72</f>
        <v>4.913539724482127E-4</v>
      </c>
      <c r="P52" s="128">
        <f t="shared" si="10"/>
        <v>25918551</v>
      </c>
      <c r="Q52" s="312">
        <f>P52 / U72*100</f>
        <v>10.141545991331109</v>
      </c>
      <c r="R52" s="120">
        <f t="shared" si="11"/>
        <v>0.01</v>
      </c>
      <c r="S52" s="120">
        <v>0</v>
      </c>
      <c r="T52" s="120">
        <v>1</v>
      </c>
      <c r="U52" s="120"/>
      <c r="V52" s="130">
        <f>_xll.BDH(C52,$V$3,$D$1,$D$1)</f>
        <v>1530</v>
      </c>
      <c r="W52" s="130">
        <f t="shared" si="12"/>
        <v>10.5</v>
      </c>
      <c r="X52" s="177">
        <f t="shared" si="13"/>
        <v>0.68627450980392157</v>
      </c>
      <c r="Y52" s="132">
        <v>1674325</v>
      </c>
      <c r="Z52" s="133">
        <f>IF(D52 = D72,1,_xll.BDP(K52,$Z$3)*L52)</f>
        <v>1</v>
      </c>
      <c r="AA52" s="328">
        <f>W52*Y52*R52/Z52 / AB72</f>
        <v>6.8618393782860648E-4</v>
      </c>
      <c r="AB52" s="135"/>
    </row>
    <row r="53" spans="1:28" s="117" customFormat="1" ht="12" customHeight="1" x14ac:dyDescent="0.2">
      <c r="A53" s="120"/>
      <c r="B53" s="120">
        <v>1177</v>
      </c>
      <c r="C53" s="120" t="s">
        <v>79</v>
      </c>
      <c r="D53" s="120" t="str">
        <f>_xll.BDP(C53,$D$3)</f>
        <v>GBp</v>
      </c>
      <c r="E53" s="120" t="s">
        <v>364</v>
      </c>
      <c r="F53" s="121">
        <f>_xll.BDP(C53,$F$3)</f>
        <v>22.8</v>
      </c>
      <c r="G53" s="121">
        <f>_xll.BDP(C53,$G$3)</f>
        <v>23.25</v>
      </c>
      <c r="H53" s="122">
        <f t="shared" si="7"/>
        <v>0.44999999999999929</v>
      </c>
      <c r="I53" s="123">
        <f t="shared" si="8"/>
        <v>1.9736842105263126</v>
      </c>
      <c r="J53" s="124">
        <v>677836</v>
      </c>
      <c r="K53" s="120" t="str">
        <f>CONCATENATE(D72,D53, " Curncy")</f>
        <v>GBPGBp Curncy</v>
      </c>
      <c r="L53" s="120">
        <f>IF(D53 = D72,1,_xll.BDP(K53,$L$3))</f>
        <v>1</v>
      </c>
      <c r="M53" s="288">
        <f>IF(D53 = D72,1,_xll.BDP(K53,$M$3)*L53)</f>
        <v>1</v>
      </c>
      <c r="N53" s="126">
        <f t="shared" si="9"/>
        <v>3050.2619999999956</v>
      </c>
      <c r="O53" s="301">
        <f>N53 / U72</f>
        <v>1.1935224449318006E-5</v>
      </c>
      <c r="P53" s="128">
        <f t="shared" si="10"/>
        <v>157596.87</v>
      </c>
      <c r="Q53" s="312">
        <f>P53 / U72*100</f>
        <v>6.1665326321476456E-2</v>
      </c>
      <c r="R53" s="120">
        <f t="shared" si="11"/>
        <v>0.01</v>
      </c>
      <c r="S53" s="120">
        <v>0</v>
      </c>
      <c r="T53" s="120">
        <v>1</v>
      </c>
      <c r="U53" s="120"/>
      <c r="V53" s="130">
        <f>_xll.BDH(C53,$V$3,$D$1,$D$1)</f>
        <v>19</v>
      </c>
      <c r="W53" s="130">
        <f t="shared" si="12"/>
        <v>3.8000000000000007</v>
      </c>
      <c r="X53" s="177">
        <f t="shared" si="13"/>
        <v>20.000000000000004</v>
      </c>
      <c r="Y53" s="132">
        <v>677836</v>
      </c>
      <c r="Z53" s="133">
        <f>IF(D53 = D72,1,_xll.BDP(K53,$Z$3)*L53)</f>
        <v>1</v>
      </c>
      <c r="AA53" s="328">
        <f>W53*Y53*R53/Z53 / AB72</f>
        <v>1.0053556295061718E-4</v>
      </c>
      <c r="AB53" s="135"/>
    </row>
    <row r="54" spans="1:28" s="117" customFormat="1" ht="12" customHeight="1" x14ac:dyDescent="0.2">
      <c r="A54" s="212"/>
      <c r="B54" s="212">
        <v>26475</v>
      </c>
      <c r="C54" s="212" t="s">
        <v>76</v>
      </c>
      <c r="D54" s="212" t="str">
        <f>_xll.BDP(C54,$D$3)</f>
        <v>GBp</v>
      </c>
      <c r="E54" s="212" t="s">
        <v>363</v>
      </c>
      <c r="F54" s="214">
        <f>_xll.BDP(C54,$F$3)</f>
        <v>54</v>
      </c>
      <c r="G54" s="214">
        <f>_xll.BDP(C54,$G$3)</f>
        <v>56.5</v>
      </c>
      <c r="H54" s="215">
        <f>IF(OR(OR(G54="#N/A N/A",G54="#N/A Real Time"),OR(F54="#N/A N/A",F54="#N/A Real Time")),0,  G54 - F54)</f>
        <v>2.5</v>
      </c>
      <c r="I54" s="216">
        <f>IF(OR(F54=0,F54="#N/A N/A"),0,H54 / F54*100)</f>
        <v>4.6296296296296298</v>
      </c>
      <c r="J54" s="217">
        <v>5561281</v>
      </c>
      <c r="K54" s="212" t="str">
        <f>CONCATENATE(D72,D54, " Curncy")</f>
        <v>GBPGBp Curncy</v>
      </c>
      <c r="L54" s="212">
        <f>IF(D54 = D72,1,_xll.BDP(K54,$L$3))</f>
        <v>1</v>
      </c>
      <c r="M54" s="291">
        <f>IF(D54 = D72,1,_xll.BDP(K54,$M$3)*L54)</f>
        <v>1</v>
      </c>
      <c r="N54" s="218">
        <f>H54*J54*R54/M54</f>
        <v>139032.02499999999</v>
      </c>
      <c r="O54" s="304">
        <f>N54 / U72</f>
        <v>5.4401176817538784E-4</v>
      </c>
      <c r="P54" s="220">
        <f>IF(J54=0,0,G54*J54*R54/M54)</f>
        <v>3142123.7650000001</v>
      </c>
      <c r="Q54" s="314">
        <f>P54 / U72*100</f>
        <v>1.2294665960763764</v>
      </c>
      <c r="R54" s="212">
        <f>IF(EXACT(D54,UPPER(D54)),1,0.01)/T54</f>
        <v>0.01</v>
      </c>
      <c r="S54" s="212">
        <v>0</v>
      </c>
      <c r="T54" s="212">
        <v>1</v>
      </c>
      <c r="U54" s="212"/>
      <c r="V54" s="223">
        <f>_xll.BDH(C54,$V$3,$D$1,$D$1)</f>
        <v>50.5</v>
      </c>
      <c r="W54" s="223">
        <f>IF(OR(OR(F54="#N/A N/A",F54="#N/A Real Time"),OR(V54="#N/A N/A",V54="#N/A Real Time")),0,  F54 - V54)</f>
        <v>3.5</v>
      </c>
      <c r="X54" s="224">
        <f>IF(OR(V54=0,V54="#N/A N/A"),0,W54 / V54*100)</f>
        <v>6.9306930693069315</v>
      </c>
      <c r="Y54" s="225">
        <v>5561281</v>
      </c>
      <c r="Z54" s="226">
        <f>IF(D54 = D72,1,_xll.BDP(K54,$Z$3)*L54)</f>
        <v>1</v>
      </c>
      <c r="AA54" s="330">
        <f>W54*Y54*R54/Z54 / AB72</f>
        <v>7.5972141926874221E-4</v>
      </c>
      <c r="AB54" s="244"/>
    </row>
    <row r="55" spans="1:28" s="117" customFormat="1" ht="12" customHeight="1" x14ac:dyDescent="0.2">
      <c r="A55" s="120"/>
      <c r="B55" s="120">
        <v>19477</v>
      </c>
      <c r="C55" s="120" t="s">
        <v>74</v>
      </c>
      <c r="D55" s="120" t="str">
        <f>_xll.BDP(C55,$D$3)</f>
        <v>GBp</v>
      </c>
      <c r="E55" s="120" t="s">
        <v>362</v>
      </c>
      <c r="F55" s="121">
        <f>_xll.BDP(C55,$F$3)</f>
        <v>57.5</v>
      </c>
      <c r="G55" s="121">
        <f>_xll.BDP(C55,$G$3)</f>
        <v>57.5</v>
      </c>
      <c r="H55" s="122">
        <f t="shared" si="7"/>
        <v>0</v>
      </c>
      <c r="I55" s="123">
        <f t="shared" si="8"/>
        <v>0</v>
      </c>
      <c r="J55" s="124">
        <v>1995372</v>
      </c>
      <c r="K55" s="120" t="str">
        <f>CONCATENATE(D72,D55, " Curncy")</f>
        <v>GBPGBp Curncy</v>
      </c>
      <c r="L55" s="120">
        <f>IF(D55 = D72,1,_xll.BDP(K55,$L$3))</f>
        <v>1</v>
      </c>
      <c r="M55" s="288">
        <f>IF(D55 = D72,1,_xll.BDP(K55,$M$3)*L55)</f>
        <v>1</v>
      </c>
      <c r="N55" s="126">
        <f t="shared" si="9"/>
        <v>0</v>
      </c>
      <c r="O55" s="301">
        <f>N55 / U72</f>
        <v>0</v>
      </c>
      <c r="P55" s="128">
        <f t="shared" si="10"/>
        <v>1147338.9000000001</v>
      </c>
      <c r="Q55" s="312">
        <f>P55 / U72*100</f>
        <v>0.44893675661086324</v>
      </c>
      <c r="R55" s="120">
        <f t="shared" si="11"/>
        <v>0.01</v>
      </c>
      <c r="S55" s="120">
        <v>0</v>
      </c>
      <c r="T55" s="120">
        <v>1</v>
      </c>
      <c r="U55" s="120"/>
      <c r="V55" s="130">
        <f>_xll.BDH(C55,$V$3,$D$1,$D$1)</f>
        <v>56.8</v>
      </c>
      <c r="W55" s="130">
        <f t="shared" si="12"/>
        <v>0.70000000000000284</v>
      </c>
      <c r="X55" s="177">
        <f t="shared" si="13"/>
        <v>1.2323943661971881</v>
      </c>
      <c r="Y55" s="132">
        <v>1995372</v>
      </c>
      <c r="Z55" s="133">
        <f>IF(D55 = D72,1,_xll.BDP(K55,$Z$3)*L55)</f>
        <v>1</v>
      </c>
      <c r="AA55" s="328">
        <f>W55*Y55*R55/Z55 / AB72</f>
        <v>5.451718220349286E-5</v>
      </c>
      <c r="AB55" s="135"/>
    </row>
    <row r="56" spans="1:28" s="117" customFormat="1" ht="12" customHeight="1" x14ac:dyDescent="0.2">
      <c r="A56" s="120"/>
      <c r="B56" s="120">
        <v>3419</v>
      </c>
      <c r="C56" s="120" t="s">
        <v>4</v>
      </c>
      <c r="D56" s="120" t="str">
        <f>_xll.BDP(C56,$D$3)</f>
        <v>GBp</v>
      </c>
      <c r="E56" s="120" t="s">
        <v>487</v>
      </c>
      <c r="F56" s="121">
        <f>_xll.BDP(C56,$F$3)</f>
        <v>164.5</v>
      </c>
      <c r="G56" s="121">
        <f>_xll.BDP(C56,$G$3)</f>
        <v>165.92</v>
      </c>
      <c r="H56" s="122">
        <f t="shared" si="7"/>
        <v>1.4199999999999875</v>
      </c>
      <c r="I56" s="123">
        <f t="shared" si="8"/>
        <v>0.8632218844984727</v>
      </c>
      <c r="J56" s="124">
        <v>1566727</v>
      </c>
      <c r="K56" s="120" t="str">
        <f>CONCATENATE(D72,D56, " Curncy")</f>
        <v>GBPGBp Curncy</v>
      </c>
      <c r="L56" s="120">
        <f>IF(D56 = D72,1,_xll.BDP(K56,$L$3))</f>
        <v>1</v>
      </c>
      <c r="M56" s="288">
        <f>IF(D56 = D72,1,_xll.BDP(K56,$M$3)*L56)</f>
        <v>1</v>
      </c>
      <c r="N56" s="126">
        <f t="shared" si="9"/>
        <v>22247.523399999802</v>
      </c>
      <c r="O56" s="301">
        <f>N56 / U72</f>
        <v>8.7051271405686625E-5</v>
      </c>
      <c r="P56" s="128">
        <f t="shared" si="10"/>
        <v>2599513.4383999999</v>
      </c>
      <c r="Q56" s="312">
        <f>P56 / U72*100</f>
        <v>1.0171511937768769</v>
      </c>
      <c r="R56" s="120">
        <f t="shared" si="11"/>
        <v>0.01</v>
      </c>
      <c r="S56" s="120">
        <v>0</v>
      </c>
      <c r="T56" s="120">
        <v>1</v>
      </c>
      <c r="U56" s="120"/>
      <c r="V56" s="130">
        <f>_xll.BDH(C56,$V$3,$D$1,$D$1)</f>
        <v>181.02</v>
      </c>
      <c r="W56" s="130">
        <f t="shared" si="12"/>
        <v>-16.52000000000001</v>
      </c>
      <c r="X56" s="177">
        <f t="shared" si="13"/>
        <v>-9.1260634184068117</v>
      </c>
      <c r="Y56" s="132">
        <v>1566727</v>
      </c>
      <c r="Z56" s="133">
        <f>IF(D56 = D72,1,_xll.BDP(K56,$Z$3)*L56)</f>
        <v>1</v>
      </c>
      <c r="AA56" s="328">
        <f>W56*Y56*R56/Z56 / AB72</f>
        <v>-1.0102174307358742E-3</v>
      </c>
      <c r="AB56" s="135"/>
    </row>
    <row r="57" spans="1:28" s="117" customFormat="1" ht="12" customHeight="1" x14ac:dyDescent="0.2">
      <c r="A57" s="229" t="s">
        <v>1484</v>
      </c>
      <c r="B57" s="229"/>
      <c r="C57" s="229"/>
      <c r="D57" s="229"/>
      <c r="E57" s="229" t="s">
        <v>20</v>
      </c>
      <c r="F57" s="230"/>
      <c r="G57" s="230"/>
      <c r="H57" s="231"/>
      <c r="I57" s="232"/>
      <c r="J57" s="233"/>
      <c r="K57" s="229"/>
      <c r="L57" s="229"/>
      <c r="M57" s="292"/>
      <c r="N57" s="234">
        <f xml:space="preserve"> SUM(N37:N56)</f>
        <v>644455.87264532945</v>
      </c>
      <c r="O57" s="305">
        <f xml:space="preserve"> SUM(O37:O56)</f>
        <v>2.5216605943040693E-3</v>
      </c>
      <c r="P57" s="236">
        <f xml:space="preserve"> SUM(P37:P56)</f>
        <v>85170841.042221397</v>
      </c>
      <c r="Q57" s="315">
        <f xml:space="preserve"> SUM(Q37:Q56)</f>
        <v>33.326091475948616</v>
      </c>
      <c r="R57" s="229"/>
      <c r="S57" s="229"/>
      <c r="T57" s="229"/>
      <c r="U57" s="229"/>
      <c r="V57" s="239"/>
      <c r="W57" s="239"/>
      <c r="X57" s="240"/>
      <c r="Y57" s="241"/>
      <c r="Z57" s="242"/>
      <c r="AA57" s="331">
        <f xml:space="preserve"> SUM(AA37:AA56)</f>
        <v>-5.3496390838170867E-3</v>
      </c>
      <c r="AB57" s="247"/>
    </row>
    <row r="58" spans="1:28" s="117" customFormat="1" ht="12" customHeight="1" x14ac:dyDescent="0.2">
      <c r="A58" s="120"/>
      <c r="B58" s="120"/>
      <c r="C58" s="120"/>
      <c r="D58" s="120"/>
      <c r="E58" s="120"/>
      <c r="F58" s="121"/>
      <c r="G58" s="121"/>
      <c r="H58" s="122"/>
      <c r="I58" s="123"/>
      <c r="J58" s="124"/>
      <c r="K58" s="120"/>
      <c r="L58" s="120"/>
      <c r="M58" s="288"/>
      <c r="N58" s="126"/>
      <c r="O58" s="301"/>
      <c r="P58" s="128"/>
      <c r="Q58" s="312"/>
      <c r="R58" s="120"/>
      <c r="S58" s="120"/>
      <c r="T58" s="120"/>
      <c r="U58" s="120"/>
      <c r="V58" s="130"/>
      <c r="W58" s="130"/>
      <c r="X58" s="131"/>
      <c r="Y58" s="132"/>
      <c r="Z58" s="133"/>
      <c r="AA58" s="328"/>
      <c r="AB58" s="135"/>
    </row>
    <row r="59" spans="1:28" s="117" customFormat="1" ht="12" customHeight="1" x14ac:dyDescent="0.2">
      <c r="A59" s="212"/>
      <c r="B59" s="212">
        <v>19642</v>
      </c>
      <c r="C59" s="212" t="s">
        <v>67</v>
      </c>
      <c r="D59" s="212" t="str">
        <f>_xll.BDP(C59,$D$3)</f>
        <v>USD</v>
      </c>
      <c r="E59" s="212" t="s">
        <v>359</v>
      </c>
      <c r="F59" s="214">
        <f>_xll.BDP(C59,$F$3)</f>
        <v>43.64</v>
      </c>
      <c r="G59" s="214">
        <f>_xll.BDP(C59,$G$3)</f>
        <v>43.64</v>
      </c>
      <c r="H59" s="215">
        <f>IF(OR(OR(G59="#N/A N/A",G59="#N/A Real Time"),OR(F59="#N/A N/A",F59="#N/A Real Time")),0,  G59 - F59)</f>
        <v>0</v>
      </c>
      <c r="I59" s="216">
        <f>IF(OR(F59=0,F59="#N/A N/A"),0,H59 / F59*100)</f>
        <v>0</v>
      </c>
      <c r="J59" s="217">
        <v>74445</v>
      </c>
      <c r="K59" s="212" t="str">
        <f>CONCATENATE(D72,D59, " Curncy")</f>
        <v>GBPUSD Curncy</v>
      </c>
      <c r="L59" s="212">
        <f>IF(D59 = D72,1,_xll.BDP(K59,$L$3))</f>
        <v>1</v>
      </c>
      <c r="M59" s="291">
        <f>IF(D59 = D72,1,_xll.BDP(K59,$M$3)*L59)</f>
        <v>1.2879</v>
      </c>
      <c r="N59" s="218">
        <f>H59*J59*R59/M59</f>
        <v>0</v>
      </c>
      <c r="O59" s="304">
        <f>N59 / U72</f>
        <v>0</v>
      </c>
      <c r="P59" s="220">
        <f>IF(J59=0,0,G59*J59*R59/M59)</f>
        <v>2522540.4146284647</v>
      </c>
      <c r="Q59" s="314">
        <f>P59 / U72*100</f>
        <v>0.98703278705457032</v>
      </c>
      <c r="R59" s="212">
        <f>IF(EXACT(D59,UPPER(D59)),1,0.01)/T59</f>
        <v>1</v>
      </c>
      <c r="S59" s="212">
        <v>0</v>
      </c>
      <c r="T59" s="212">
        <v>1</v>
      </c>
      <c r="U59" s="212"/>
      <c r="V59" s="223">
        <f>_xll.BDH(C59,$V$3,$D$1,$D$1)</f>
        <v>47.72</v>
      </c>
      <c r="W59" s="223">
        <f>IF(OR(OR(F59="#N/A N/A",F59="#N/A Real Time"),OR(V59="#N/A N/A",V59="#N/A Real Time")),0,  F59 - V59)</f>
        <v>-4.0799999999999983</v>
      </c>
      <c r="X59" s="334">
        <f>IF(OR(V59=0,V59="#N/A N/A"),0,W59 / V59*100)</f>
        <v>-8.5498742665548999</v>
      </c>
      <c r="Y59" s="225">
        <v>74445</v>
      </c>
      <c r="Z59" s="226">
        <f>IF(D59 = D72,1,_xll.BDP(K59,$Z$3)*L59)</f>
        <v>1.296</v>
      </c>
      <c r="AA59" s="330">
        <f>W59*Y59*R59/Z59 / AB72</f>
        <v>-9.1474950410067838E-4</v>
      </c>
      <c r="AB59" s="244"/>
    </row>
    <row r="60" spans="1:28" s="117" customFormat="1" ht="12" customHeight="1" x14ac:dyDescent="0.2">
      <c r="A60" s="212"/>
      <c r="B60" s="212">
        <v>18715</v>
      </c>
      <c r="C60" s="212" t="s">
        <v>1550</v>
      </c>
      <c r="D60" s="212" t="str">
        <f>_xll.BDP(C60,$D$3)</f>
        <v>USD</v>
      </c>
      <c r="E60" s="212" t="s">
        <v>1551</v>
      </c>
      <c r="F60" s="214">
        <f>_xll.BDP(C60,$F$3)</f>
        <v>36.99</v>
      </c>
      <c r="G60" s="214">
        <f>_xll.BDP(C60,$G$3)</f>
        <v>36.99</v>
      </c>
      <c r="H60" s="215">
        <f>IF(OR(OR(G60="#N/A N/A",G60="#N/A Real Time"),OR(F60="#N/A N/A",F60="#N/A Real Time")),0,  G60 - F60)</f>
        <v>0</v>
      </c>
      <c r="I60" s="216">
        <f>IF(OR(F60=0,F60="#N/A N/A"),0,H60 / F60*100)</f>
        <v>0</v>
      </c>
      <c r="J60" s="217">
        <v>146700</v>
      </c>
      <c r="K60" s="212" t="str">
        <f>CONCATENATE(D72,D60, " Curncy")</f>
        <v>GBPUSD Curncy</v>
      </c>
      <c r="L60" s="212">
        <f>IF(D60 = D72,1,_xll.BDP(K60,$L$3))</f>
        <v>1</v>
      </c>
      <c r="M60" s="291">
        <f>IF(D60 = D72,1,_xll.BDP(K60,$M$3)*L60)</f>
        <v>1.2879</v>
      </c>
      <c r="N60" s="218">
        <f>H60*J60*R60/M60</f>
        <v>0</v>
      </c>
      <c r="O60" s="304">
        <f>N60 / U72</f>
        <v>0</v>
      </c>
      <c r="P60" s="220">
        <f>IF(J60=0,0,G60*J60*R60/M60)</f>
        <v>4213396.226415094</v>
      </c>
      <c r="Q60" s="314">
        <f>P60 / U72*100</f>
        <v>1.6486396793512732</v>
      </c>
      <c r="R60" s="212">
        <f>IF(EXACT(D60,UPPER(D60)),1,0.01)/T60</f>
        <v>1</v>
      </c>
      <c r="S60" s="212">
        <v>0</v>
      </c>
      <c r="T60" s="212">
        <v>1</v>
      </c>
      <c r="U60" s="212"/>
      <c r="V60" s="223">
        <f>_xll.BDH(C60,$V$3,$D$1,$D$1)</f>
        <v>35.04</v>
      </c>
      <c r="W60" s="223">
        <f>IF(OR(OR(F60="#N/A N/A",F60="#N/A Real Time"),OR(V60="#N/A N/A",V60="#N/A Real Time")),0,  F60 - V60)</f>
        <v>1.9500000000000028</v>
      </c>
      <c r="X60" s="334">
        <f>IF(OR(V60=0,V60="#N/A N/A"),0,W60 / V60*100)</f>
        <v>5.5650684931506937</v>
      </c>
      <c r="Y60" s="225">
        <v>146700</v>
      </c>
      <c r="Z60" s="226">
        <f>IF(D60 = D72,1,_xll.BDP(K60,$Z$3)*L60)</f>
        <v>1.296</v>
      </c>
      <c r="AA60" s="330">
        <f>W60*Y60*R60/Z60 / AB72</f>
        <v>8.6153159817473188E-4</v>
      </c>
      <c r="AB60" s="244"/>
    </row>
    <row r="61" spans="1:28" s="117" customFormat="1" ht="12" customHeight="1" x14ac:dyDescent="0.2">
      <c r="A61" s="212"/>
      <c r="B61" s="212">
        <v>26364</v>
      </c>
      <c r="C61" s="212" t="s">
        <v>1554</v>
      </c>
      <c r="D61" s="212" t="str">
        <f>_xll.BDP(C61,$D$3)</f>
        <v>USD</v>
      </c>
      <c r="E61" s="212" t="s">
        <v>1555</v>
      </c>
      <c r="F61" s="214">
        <f>_xll.BDP(C61,$F$3)</f>
        <v>6.84</v>
      </c>
      <c r="G61" s="214">
        <f>_xll.BDP(C61,$G$3)</f>
        <v>6.84</v>
      </c>
      <c r="H61" s="215">
        <f>IF(OR(OR(G61="#N/A N/A",G61="#N/A Real Time"),OR(F61="#N/A N/A",F61="#N/A Real Time")),0,  G61 - F61)</f>
        <v>0</v>
      </c>
      <c r="I61" s="216">
        <f>IF(OR(F61=0,F61="#N/A N/A"),0,H61 / F61*100)</f>
        <v>0</v>
      </c>
      <c r="J61" s="217">
        <v>675144</v>
      </c>
      <c r="K61" s="212" t="str">
        <f>CONCATENATE(D72,D61, " Curncy")</f>
        <v>GBPUSD Curncy</v>
      </c>
      <c r="L61" s="212">
        <f>IF(D61 = D72,1,_xll.BDP(K61,$L$3))</f>
        <v>1</v>
      </c>
      <c r="M61" s="291">
        <f>IF(D61 = D72,1,_xll.BDP(K61,$M$3)*L61)</f>
        <v>1.2879</v>
      </c>
      <c r="N61" s="218">
        <f>H61*J61*R61/M61</f>
        <v>0</v>
      </c>
      <c r="O61" s="304">
        <f>N61 / U72</f>
        <v>0</v>
      </c>
      <c r="P61" s="220">
        <f>IF(J61=0,0,G61*J61*R61/M61)</f>
        <v>3585670.4402515721</v>
      </c>
      <c r="Q61" s="314">
        <f>P61 / U72*100</f>
        <v>1.4030198555300326</v>
      </c>
      <c r="R61" s="212">
        <f>IF(EXACT(D61,UPPER(D61)),1,0.01)/T61</f>
        <v>1</v>
      </c>
      <c r="S61" s="212">
        <v>0</v>
      </c>
      <c r="T61" s="212">
        <v>1</v>
      </c>
      <c r="U61" s="212"/>
      <c r="V61" s="223">
        <f>_xll.BDH(C61,$V$3,$D$1,$D$1)</f>
        <v>6.62</v>
      </c>
      <c r="W61" s="223">
        <f>IF(OR(OR(F61="#N/A N/A",F61="#N/A Real Time"),OR(V61="#N/A N/A",V61="#N/A Real Time")),0,  F61 - V61)</f>
        <v>0.21999999999999975</v>
      </c>
      <c r="X61" s="334">
        <f>IF(OR(V61=0,V61="#N/A N/A"),0,W61 / V61*100)</f>
        <v>3.3232628398791499</v>
      </c>
      <c r="Y61" s="225">
        <v>940344</v>
      </c>
      <c r="Z61" s="226">
        <f>IF(D61 = D72,1,_xll.BDP(K61,$Z$3)*L61)</f>
        <v>1.296</v>
      </c>
      <c r="AA61" s="330">
        <f>W61*Y61*R61/Z61 / AB72</f>
        <v>6.2303999165883267E-4</v>
      </c>
      <c r="AB61" s="244"/>
    </row>
    <row r="62" spans="1:28" s="117" customFormat="1" ht="12" customHeight="1" x14ac:dyDescent="0.2">
      <c r="A62" s="120"/>
      <c r="B62" s="120">
        <v>20127</v>
      </c>
      <c r="C62" s="120" t="s">
        <v>985</v>
      </c>
      <c r="D62" s="120" t="str">
        <f>_xll.BDP(C62,$D$3)</f>
        <v>USD</v>
      </c>
      <c r="E62" s="120" t="s">
        <v>1059</v>
      </c>
      <c r="F62" s="121">
        <f>_xll.BDP(C62,$F$3)</f>
        <v>118.23</v>
      </c>
      <c r="G62" s="121">
        <f>_xll.BDP(C62,$G$3)</f>
        <v>118.23</v>
      </c>
      <c r="H62" s="122">
        <f t="shared" ref="H62:H69" si="14">IF(OR(OR(G62="#N/A N/A",G62="#N/A Real Time"),OR(F62="#N/A N/A",F62="#N/A Real Time")),0,  G62 - F62)</f>
        <v>0</v>
      </c>
      <c r="I62" s="123">
        <f t="shared" ref="I62:I69" si="15">IF(OR(F62=0,F62="#N/A N/A"),0,H62 / F62*100)</f>
        <v>0</v>
      </c>
      <c r="J62" s="124">
        <v>20496</v>
      </c>
      <c r="K62" s="120" t="str">
        <f>CONCATENATE(D72,D62, " Curncy")</f>
        <v>GBPUSD Curncy</v>
      </c>
      <c r="L62" s="120">
        <f>IF(D62 = D72,1,_xll.BDP(K62,$L$3))</f>
        <v>1</v>
      </c>
      <c r="M62" s="288">
        <f>IF(D62 = D72,1,_xll.BDP(K62,$M$3)*L62)</f>
        <v>1.2879</v>
      </c>
      <c r="N62" s="126">
        <f t="shared" ref="N62:N69" si="16">H62*J62*R62/M62</f>
        <v>0</v>
      </c>
      <c r="O62" s="301">
        <f>N62 / U72</f>
        <v>0</v>
      </c>
      <c r="P62" s="128">
        <f t="shared" ref="P62:P69" si="17">IF(J62=0,0,G62*J62*R62/M62)</f>
        <v>1881545.213137666</v>
      </c>
      <c r="Q62" s="312">
        <f>P62 / U72*100</f>
        <v>0.73622083710638508</v>
      </c>
      <c r="R62" s="120">
        <f t="shared" ref="R62:R69" si="18">IF(EXACT(D62,UPPER(D62)),1,0.01)/T62</f>
        <v>1</v>
      </c>
      <c r="S62" s="120">
        <v>0</v>
      </c>
      <c r="T62" s="120">
        <v>1</v>
      </c>
      <c r="U62" s="120"/>
      <c r="V62" s="130">
        <f>_xll.BDH(C62,$V$3,$D$1,$D$1)</f>
        <v>121.5</v>
      </c>
      <c r="W62" s="130">
        <f t="shared" ref="W62:W69" si="19">IF(OR(OR(F62="#N/A N/A",F62="#N/A Real Time"),OR(V62="#N/A N/A",V62="#N/A Real Time")),0,  F62 - V62)</f>
        <v>-3.269999999999996</v>
      </c>
      <c r="X62" s="177">
        <f t="shared" ref="X62:X69" si="20">IF(OR(V62=0,V62="#N/A N/A"),0,W62 / V62*100)</f>
        <v>-2.6913580246913549</v>
      </c>
      <c r="Y62" s="132">
        <v>20496</v>
      </c>
      <c r="Z62" s="133">
        <f>IF(D62 = D72,1,_xll.BDP(K62,$Z$3)*L62)</f>
        <v>1.296</v>
      </c>
      <c r="AA62" s="328">
        <f>W62*Y62*R62/Z62 / AB72</f>
        <v>-2.0184748868382668E-4</v>
      </c>
      <c r="AB62" s="135"/>
    </row>
    <row r="63" spans="1:28" s="117" customFormat="1" ht="12" customHeight="1" x14ac:dyDescent="0.2">
      <c r="A63" s="212"/>
      <c r="B63" s="212">
        <v>19644</v>
      </c>
      <c r="C63" s="212" t="s">
        <v>57</v>
      </c>
      <c r="D63" s="212" t="str">
        <f>_xll.BDP(C63,$D$3)</f>
        <v>USD</v>
      </c>
      <c r="E63" s="212" t="s">
        <v>350</v>
      </c>
      <c r="F63" s="214">
        <f>_xll.BDP(C63,$F$3)</f>
        <v>22.5</v>
      </c>
      <c r="G63" s="214">
        <f>_xll.BDP(C63,$G$3)</f>
        <v>22.5</v>
      </c>
      <c r="H63" s="215">
        <f>IF(OR(OR(G63="#N/A N/A",G63="#N/A Real Time"),OR(F63="#N/A N/A",F63="#N/A Real Time")),0,  G63 - F63)</f>
        <v>0</v>
      </c>
      <c r="I63" s="216">
        <f>IF(OR(F63=0,F63="#N/A N/A"),0,H63 / F63*100)</f>
        <v>0</v>
      </c>
      <c r="J63" s="217">
        <v>43400</v>
      </c>
      <c r="K63" s="212" t="str">
        <f>CONCATENATE(D72,D63, " Curncy")</f>
        <v>GBPUSD Curncy</v>
      </c>
      <c r="L63" s="212">
        <f>IF(D63 = D72,1,_xll.BDP(K63,$L$3))</f>
        <v>1</v>
      </c>
      <c r="M63" s="291">
        <f>IF(D63 = D72,1,_xll.BDP(K63,$M$3)*L63)</f>
        <v>1.2879</v>
      </c>
      <c r="N63" s="218">
        <f>H63*J63*R63/M63</f>
        <v>0</v>
      </c>
      <c r="O63" s="304">
        <f>N63 / U72</f>
        <v>0</v>
      </c>
      <c r="P63" s="220">
        <f>IF(J63=0,0,G63*J63*R63/M63)</f>
        <v>758211.04122990917</v>
      </c>
      <c r="Q63" s="314">
        <f>P63 / U72*100</f>
        <v>0.29667677586483027</v>
      </c>
      <c r="R63" s="212">
        <f>IF(EXACT(D63,UPPER(D63)),1,0.01)/T63</f>
        <v>1</v>
      </c>
      <c r="S63" s="212">
        <v>0</v>
      </c>
      <c r="T63" s="212">
        <v>1</v>
      </c>
      <c r="U63" s="212"/>
      <c r="V63" s="223">
        <f>_xll.BDH(C63,$V$3,$D$1,$D$1)</f>
        <v>30.17</v>
      </c>
      <c r="W63" s="223">
        <f>IF(OR(OR(F63="#N/A N/A",F63="#N/A Real Time"),OR(V63="#N/A N/A",V63="#N/A Real Time")),0,  F63 - V63)</f>
        <v>-7.6700000000000017</v>
      </c>
      <c r="X63" s="224">
        <f>IF(OR(V63=0,V63="#N/A N/A"),0,W63 / V63*100)</f>
        <v>-25.422605236990393</v>
      </c>
      <c r="Y63" s="225">
        <v>43400</v>
      </c>
      <c r="Z63" s="226">
        <f>IF(D63 = D72,1,_xll.BDP(K63,$Z$3)*L63)</f>
        <v>1.296</v>
      </c>
      <c r="AA63" s="330">
        <f>W63*Y63*R63/Z63 / AB72</f>
        <v>-1.0025166145358852E-3</v>
      </c>
      <c r="AB63" s="244"/>
    </row>
    <row r="64" spans="1:28" s="117" customFormat="1" ht="12" customHeight="1" x14ac:dyDescent="0.2">
      <c r="A64" s="120"/>
      <c r="B64" s="120">
        <v>24143</v>
      </c>
      <c r="C64" s="120" t="s">
        <v>53</v>
      </c>
      <c r="D64" s="120" t="str">
        <f>_xll.BDP(C64,$D$3)</f>
        <v>USD</v>
      </c>
      <c r="E64" s="120" t="s">
        <v>348</v>
      </c>
      <c r="F64" s="121">
        <f>_xll.BDP(C64,$F$3)</f>
        <v>3</v>
      </c>
      <c r="G64" s="121">
        <f>_xll.BDP(C64,$G$3)</f>
        <v>3</v>
      </c>
      <c r="H64" s="122">
        <f t="shared" si="14"/>
        <v>0</v>
      </c>
      <c r="I64" s="123">
        <f t="shared" si="15"/>
        <v>0</v>
      </c>
      <c r="J64" s="124">
        <v>751975</v>
      </c>
      <c r="K64" s="120" t="str">
        <f>CONCATENATE(D72,D64, " Curncy")</f>
        <v>GBPUSD Curncy</v>
      </c>
      <c r="L64" s="120">
        <f>IF(D64 = D72,1,_xll.BDP(K64,$L$3))</f>
        <v>1</v>
      </c>
      <c r="M64" s="288">
        <f>IF(D64 = D72,1,_xll.BDP(K64,$M$3)*L64)</f>
        <v>1.2879</v>
      </c>
      <c r="N64" s="126">
        <f t="shared" si="16"/>
        <v>0</v>
      </c>
      <c r="O64" s="301">
        <f>N64 / U72</f>
        <v>0</v>
      </c>
      <c r="P64" s="128">
        <f t="shared" si="17"/>
        <v>1751630.5613789889</v>
      </c>
      <c r="Q64" s="312">
        <f>P64 / U72*100</f>
        <v>0.68538715370493308</v>
      </c>
      <c r="R64" s="120">
        <f t="shared" si="18"/>
        <v>1</v>
      </c>
      <c r="S64" s="120">
        <v>0</v>
      </c>
      <c r="T64" s="120">
        <v>1</v>
      </c>
      <c r="U64" s="120"/>
      <c r="V64" s="130">
        <f>_xll.BDH(C64,$V$3,$D$1,$D$1)</f>
        <v>3.11</v>
      </c>
      <c r="W64" s="130">
        <f t="shared" si="19"/>
        <v>-0.10999999999999988</v>
      </c>
      <c r="X64" s="177">
        <f t="shared" si="20"/>
        <v>-3.5369774919614105</v>
      </c>
      <c r="Y64" s="132">
        <v>751975</v>
      </c>
      <c r="Z64" s="133">
        <f>IF(D64 = D72,1,_xll.BDP(K64,$Z$3)*L64)</f>
        <v>1.296</v>
      </c>
      <c r="AA64" s="328">
        <f>W64*Y64*R64/Z64 / AB72</f>
        <v>-2.491165455023112E-4</v>
      </c>
      <c r="AB64" s="135"/>
    </row>
    <row r="65" spans="1:28" s="117" customFormat="1" ht="12" customHeight="1" x14ac:dyDescent="0.2">
      <c r="A65" s="212"/>
      <c r="B65" s="212">
        <v>20170</v>
      </c>
      <c r="C65" s="212" t="s">
        <v>1558</v>
      </c>
      <c r="D65" s="212" t="str">
        <f>_xll.BDP(C65,$D$3)</f>
        <v>USD</v>
      </c>
      <c r="E65" s="212" t="s">
        <v>1559</v>
      </c>
      <c r="F65" s="214">
        <f>_xll.BDP(C65,$F$3)</f>
        <v>79.87</v>
      </c>
      <c r="G65" s="214">
        <f>_xll.BDP(C65,$G$3)</f>
        <v>79.87</v>
      </c>
      <c r="H65" s="215">
        <f>IF(OR(OR(G65="#N/A N/A",G65="#N/A Real Time"),OR(F65="#N/A N/A",F65="#N/A Real Time")),0,  G65 - F65)</f>
        <v>0</v>
      </c>
      <c r="I65" s="216">
        <f>IF(OR(F65=0,F65="#N/A N/A"),0,H65 / F65*100)</f>
        <v>0</v>
      </c>
      <c r="J65" s="217">
        <v>20500</v>
      </c>
      <c r="K65" s="212" t="str">
        <f>CONCATENATE(D72,D65, " Curncy")</f>
        <v>GBPUSD Curncy</v>
      </c>
      <c r="L65" s="212">
        <f>IF(D65 = D72,1,_xll.BDP(K65,$L$3))</f>
        <v>1</v>
      </c>
      <c r="M65" s="291">
        <f>IF(D65 = D72,1,_xll.BDP(K65,$M$3)*L65)</f>
        <v>1.2879</v>
      </c>
      <c r="N65" s="218">
        <f>H65*J65*R65/M65</f>
        <v>0</v>
      </c>
      <c r="O65" s="304">
        <f>N65 / U72</f>
        <v>0</v>
      </c>
      <c r="P65" s="220">
        <f>IF(J65=0,0,G65*J65*R65/M65)</f>
        <v>1271321.5311747806</v>
      </c>
      <c r="Q65" s="314">
        <f>P65 / U72*100</f>
        <v>0.49744932801909042</v>
      </c>
      <c r="R65" s="212">
        <f>IF(EXACT(D65,UPPER(D65)),1,0.01)/T65</f>
        <v>1</v>
      </c>
      <c r="S65" s="212">
        <v>0</v>
      </c>
      <c r="T65" s="212">
        <v>1</v>
      </c>
      <c r="U65" s="212"/>
      <c r="V65" s="223">
        <f>_xll.BDH(C65,$V$3,$D$1,$D$1)</f>
        <v>78.14</v>
      </c>
      <c r="W65" s="223">
        <f>IF(OR(OR(F65="#N/A N/A",F65="#N/A Real Time"),OR(V65="#N/A N/A",V65="#N/A Real Time")),0,  F65 - V65)</f>
        <v>1.730000000000004</v>
      </c>
      <c r="X65" s="224">
        <f>IF(OR(V65=0,V65="#N/A N/A"),0,W65 / V65*100)</f>
        <v>2.2139749168159764</v>
      </c>
      <c r="Y65" s="225">
        <v>20500</v>
      </c>
      <c r="Z65" s="226">
        <f>IF(D65 = D72,1,_xll.BDP(K65,$Z$3)*L65)</f>
        <v>1.296</v>
      </c>
      <c r="AA65" s="330">
        <f>W65*Y65*R65/Z65 / AB72</f>
        <v>1.0680865582740597E-4</v>
      </c>
      <c r="AB65" s="244"/>
    </row>
    <row r="66" spans="1:28" s="117" customFormat="1" ht="12" customHeight="1" x14ac:dyDescent="0.2">
      <c r="A66" s="120"/>
      <c r="B66" s="120">
        <v>26363</v>
      </c>
      <c r="C66" s="120" t="s">
        <v>41</v>
      </c>
      <c r="D66" s="120" t="str">
        <f>_xll.BDP(C66,$D$3)</f>
        <v>USD</v>
      </c>
      <c r="E66" s="120" t="s">
        <v>309</v>
      </c>
      <c r="F66" s="121">
        <f>_xll.BDP(C66,$F$3)</f>
        <v>14.04</v>
      </c>
      <c r="G66" s="121">
        <f>_xll.BDP(C66,$G$3)</f>
        <v>14.04</v>
      </c>
      <c r="H66" s="122">
        <f t="shared" si="14"/>
        <v>0</v>
      </c>
      <c r="I66" s="123">
        <f t="shared" si="15"/>
        <v>0</v>
      </c>
      <c r="J66" s="124">
        <v>772100</v>
      </c>
      <c r="K66" s="120" t="str">
        <f>CONCATENATE(D72,D66, " Curncy")</f>
        <v>GBPUSD Curncy</v>
      </c>
      <c r="L66" s="120">
        <f>IF(D66 = D72,1,_xll.BDP(K66,$L$3))</f>
        <v>1</v>
      </c>
      <c r="M66" s="288">
        <f>IF(D66 = D72,1,_xll.BDP(K66,$M$3)*L66)</f>
        <v>1.2879</v>
      </c>
      <c r="N66" s="126">
        <f t="shared" si="16"/>
        <v>0</v>
      </c>
      <c r="O66" s="301">
        <f>N66 / U72</f>
        <v>0</v>
      </c>
      <c r="P66" s="128">
        <f t="shared" si="17"/>
        <v>8417023.0607966445</v>
      </c>
      <c r="Q66" s="312">
        <f>P66 / U72*100</f>
        <v>3.2934567399683616</v>
      </c>
      <c r="R66" s="120">
        <f t="shared" si="18"/>
        <v>1</v>
      </c>
      <c r="S66" s="120">
        <v>0</v>
      </c>
      <c r="T66" s="120">
        <v>1</v>
      </c>
      <c r="U66" s="120"/>
      <c r="V66" s="130">
        <f>_xll.BDH(C66,$V$3,$D$1,$D$1)</f>
        <v>12.86</v>
      </c>
      <c r="W66" s="130">
        <f t="shared" si="19"/>
        <v>1.1799999999999997</v>
      </c>
      <c r="X66" s="177">
        <f t="shared" si="20"/>
        <v>9.1757387247278359</v>
      </c>
      <c r="Y66" s="132">
        <v>772100</v>
      </c>
      <c r="Z66" s="133">
        <f>IF(D66 = D72,1,_xll.BDP(K66,$Z$3)*L66)</f>
        <v>1.296</v>
      </c>
      <c r="AA66" s="328">
        <f>W66*Y66*R66/Z66 / AB72</f>
        <v>2.743860610007645E-3</v>
      </c>
      <c r="AB66" s="135"/>
    </row>
    <row r="67" spans="1:28" s="117" customFormat="1" ht="12" customHeight="1" x14ac:dyDescent="0.2">
      <c r="A67" s="120"/>
      <c r="B67" s="120">
        <v>24161</v>
      </c>
      <c r="C67" s="120" t="s">
        <v>1417</v>
      </c>
      <c r="D67" s="120" t="str">
        <f>_xll.BDP(C67,$D$3)</f>
        <v>USD</v>
      </c>
      <c r="E67" s="120" t="s">
        <v>1418</v>
      </c>
      <c r="F67" s="121">
        <f>_xll.BDP(C67,$F$3)</f>
        <v>15.94</v>
      </c>
      <c r="G67" s="121">
        <f>_xll.BDP(C67,$G$3)</f>
        <v>15.94</v>
      </c>
      <c r="H67" s="122">
        <f t="shared" si="14"/>
        <v>0</v>
      </c>
      <c r="I67" s="123">
        <f t="shared" si="15"/>
        <v>0</v>
      </c>
      <c r="J67" s="124">
        <v>1434366</v>
      </c>
      <c r="K67" s="120" t="str">
        <f>CONCATENATE(D72,D67, " Curncy")</f>
        <v>GBPUSD Curncy</v>
      </c>
      <c r="L67" s="120">
        <f>IF(D67 = D72,1,_xll.BDP(K67,$L$3))</f>
        <v>1</v>
      </c>
      <c r="M67" s="288">
        <f>IF(D67 = D72,1,_xll.BDP(K67,$M$3)*L67)</f>
        <v>1.2879</v>
      </c>
      <c r="N67" s="126">
        <f t="shared" si="16"/>
        <v>0</v>
      </c>
      <c r="O67" s="301">
        <f>N67 / U72</f>
        <v>0</v>
      </c>
      <c r="P67" s="128">
        <f t="shared" si="17"/>
        <v>17752771.208944794</v>
      </c>
      <c r="Q67" s="312">
        <f>P67 / U72*100</f>
        <v>6.9463970300304361</v>
      </c>
      <c r="R67" s="120">
        <f t="shared" si="18"/>
        <v>1</v>
      </c>
      <c r="S67" s="120">
        <v>0</v>
      </c>
      <c r="T67" s="120">
        <v>1</v>
      </c>
      <c r="U67" s="120"/>
      <c r="V67" s="130">
        <f>_xll.BDH(C67,$V$3,$D$1,$D$1)</f>
        <v>13.3</v>
      </c>
      <c r="W67" s="130">
        <f t="shared" si="19"/>
        <v>2.6399999999999988</v>
      </c>
      <c r="X67" s="177">
        <f t="shared" si="20"/>
        <v>19.849624060150369</v>
      </c>
      <c r="Y67" s="132">
        <v>1434366</v>
      </c>
      <c r="Z67" s="133">
        <f>IF(D67 = D72,1,_xll.BDP(K67,$Z$3)*L67)</f>
        <v>1.296</v>
      </c>
      <c r="AA67" s="328">
        <f>W67*Y67*R67/Z67 / AB72</f>
        <v>1.1404346247871592E-2</v>
      </c>
      <c r="AB67" s="135"/>
    </row>
    <row r="68" spans="1:28" s="117" customFormat="1" ht="12" customHeight="1" x14ac:dyDescent="0.2">
      <c r="A68" s="120"/>
      <c r="B68" s="120">
        <v>19902</v>
      </c>
      <c r="C68" s="120" t="s">
        <v>35</v>
      </c>
      <c r="D68" s="120" t="str">
        <f>_xll.BDP(C68,$D$3)</f>
        <v>USD</v>
      </c>
      <c r="E68" s="120" t="s">
        <v>302</v>
      </c>
      <c r="F68" s="121">
        <f>_xll.BDP(C68,$F$3)</f>
        <v>12.11</v>
      </c>
      <c r="G68" s="121">
        <f>_xll.BDP(C68,$G$3)</f>
        <v>12.11</v>
      </c>
      <c r="H68" s="122">
        <f t="shared" si="14"/>
        <v>0</v>
      </c>
      <c r="I68" s="123">
        <f t="shared" si="15"/>
        <v>0</v>
      </c>
      <c r="J68" s="124">
        <v>358000</v>
      </c>
      <c r="K68" s="120" t="str">
        <f>CONCATENATE(D72,D68, " Curncy")</f>
        <v>GBPUSD Curncy</v>
      </c>
      <c r="L68" s="120">
        <f>IF(D68 = D72,1,_xll.BDP(K68,$L$3))</f>
        <v>1</v>
      </c>
      <c r="M68" s="288">
        <f>IF(D68 = D72,1,_xll.BDP(K68,$M$3)*L68)</f>
        <v>1.2879</v>
      </c>
      <c r="N68" s="126">
        <f t="shared" si="16"/>
        <v>0</v>
      </c>
      <c r="O68" s="301">
        <f>N68 / U72</f>
        <v>0</v>
      </c>
      <c r="P68" s="128">
        <f t="shared" si="17"/>
        <v>3366239.6148769315</v>
      </c>
      <c r="Q68" s="312">
        <f>P68 / U72*100</f>
        <v>1.3171598162302793</v>
      </c>
      <c r="R68" s="120">
        <f t="shared" si="18"/>
        <v>1</v>
      </c>
      <c r="S68" s="120">
        <v>0</v>
      </c>
      <c r="T68" s="120">
        <v>1</v>
      </c>
      <c r="U68" s="120"/>
      <c r="V68" s="130">
        <f>_xll.BDH(C68,$V$3,$D$1,$D$1)</f>
        <v>11.51</v>
      </c>
      <c r="W68" s="130">
        <f t="shared" si="19"/>
        <v>0.59999999999999964</v>
      </c>
      <c r="X68" s="177">
        <f t="shared" si="20"/>
        <v>5.2128583840138978</v>
      </c>
      <c r="Y68" s="132">
        <v>701000</v>
      </c>
      <c r="Z68" s="133">
        <f>IF(D68 = D72,1,_xll.BDP(K68,$Z$3)*L68)</f>
        <v>1.296</v>
      </c>
      <c r="AA68" s="328">
        <f>W68*Y68*R68/Z68 / AB72</f>
        <v>1.266705784322764E-3</v>
      </c>
      <c r="AB68" s="135"/>
    </row>
    <row r="69" spans="1:28" s="117" customFormat="1" ht="12" customHeight="1" x14ac:dyDescent="0.2">
      <c r="A69" s="120"/>
      <c r="B69" s="120">
        <v>25072</v>
      </c>
      <c r="C69" s="120" t="s">
        <v>30</v>
      </c>
      <c r="D69" s="120" t="str">
        <f>_xll.BDP(C69,$D$3)</f>
        <v>USD</v>
      </c>
      <c r="E69" s="120" t="s">
        <v>300</v>
      </c>
      <c r="F69" s="121">
        <f>_xll.BDP(C69,$F$3)</f>
        <v>62.82</v>
      </c>
      <c r="G69" s="121">
        <f>_xll.BDP(C69,$G$3)</f>
        <v>62.82</v>
      </c>
      <c r="H69" s="122">
        <f t="shared" si="14"/>
        <v>0</v>
      </c>
      <c r="I69" s="123">
        <f t="shared" si="15"/>
        <v>0</v>
      </c>
      <c r="J69" s="124">
        <v>97325</v>
      </c>
      <c r="K69" s="120" t="str">
        <f>CONCATENATE(D72,D69, " Curncy")</f>
        <v>GBPUSD Curncy</v>
      </c>
      <c r="L69" s="120">
        <f>IF(D69 = D72,1,_xll.BDP(K69,$L$3))</f>
        <v>1</v>
      </c>
      <c r="M69" s="288">
        <f>IF(D69 = D72,1,_xll.BDP(K69,$M$3)*L69)</f>
        <v>1.2879</v>
      </c>
      <c r="N69" s="126">
        <f t="shared" si="16"/>
        <v>0</v>
      </c>
      <c r="O69" s="301">
        <f>N69 / U72</f>
        <v>0</v>
      </c>
      <c r="P69" s="128">
        <f t="shared" si="17"/>
        <v>4747229.2103424175</v>
      </c>
      <c r="Q69" s="312">
        <f>P69 / U72*100</f>
        <v>1.8575206371713486</v>
      </c>
      <c r="R69" s="120">
        <f t="shared" si="18"/>
        <v>1</v>
      </c>
      <c r="S69" s="120">
        <v>0</v>
      </c>
      <c r="T69" s="120">
        <v>1</v>
      </c>
      <c r="U69" s="120"/>
      <c r="V69" s="130">
        <f>_xll.BDH(C69,$V$3,$D$1,$D$1)</f>
        <v>62.52</v>
      </c>
      <c r="W69" s="130">
        <f t="shared" si="19"/>
        <v>0.29999999999999716</v>
      </c>
      <c r="X69" s="177">
        <f t="shared" si="20"/>
        <v>0.47984644913627184</v>
      </c>
      <c r="Y69" s="132">
        <v>97325</v>
      </c>
      <c r="Z69" s="133">
        <f>IF(D69 = D72,1,_xll.BDP(K69,$Z$3)*L69)</f>
        <v>1.296</v>
      </c>
      <c r="AA69" s="328">
        <f>W69*Y69*R69/Z69 / AB72</f>
        <v>8.793305310928097E-5</v>
      </c>
      <c r="AB69" s="135"/>
    </row>
    <row r="70" spans="1:28" s="117" customFormat="1" ht="12" customHeight="1" x14ac:dyDescent="0.2">
      <c r="A70" s="229" t="s">
        <v>1485</v>
      </c>
      <c r="B70" s="229"/>
      <c r="C70" s="229"/>
      <c r="D70" s="229"/>
      <c r="E70" s="229" t="s">
        <v>27</v>
      </c>
      <c r="F70" s="230"/>
      <c r="G70" s="230"/>
      <c r="H70" s="231"/>
      <c r="I70" s="232"/>
      <c r="J70" s="233"/>
      <c r="K70" s="229"/>
      <c r="L70" s="229"/>
      <c r="M70" s="292"/>
      <c r="N70" s="234">
        <f xml:space="preserve"> SUM(N58:N69)</f>
        <v>0</v>
      </c>
      <c r="O70" s="305">
        <f xml:space="preserve"> SUM(O58:O69)</f>
        <v>0</v>
      </c>
      <c r="P70" s="236">
        <f xml:space="preserve"> SUM(P58:P69)</f>
        <v>50267578.523177266</v>
      </c>
      <c r="Q70" s="315">
        <f xml:space="preserve"> SUM(Q58:Q69)</f>
        <v>19.668960640031543</v>
      </c>
      <c r="R70" s="229"/>
      <c r="S70" s="229"/>
      <c r="T70" s="229"/>
      <c r="U70" s="229"/>
      <c r="V70" s="239"/>
      <c r="W70" s="239"/>
      <c r="X70" s="240"/>
      <c r="Y70" s="241"/>
      <c r="Z70" s="242"/>
      <c r="AA70" s="331">
        <f xml:space="preserve"> SUM(AA58:AA69)</f>
        <v>1.4725995788149551E-2</v>
      </c>
      <c r="AB70" s="247"/>
    </row>
    <row r="71" spans="1:28" s="117" customFormat="1" ht="12" customHeight="1" x14ac:dyDescent="0.2">
      <c r="A71" s="120"/>
      <c r="B71" s="120"/>
      <c r="C71" s="120"/>
      <c r="D71" s="120"/>
      <c r="E71" s="120"/>
      <c r="F71" s="121"/>
      <c r="G71" s="121"/>
      <c r="H71" s="122"/>
      <c r="I71" s="123"/>
      <c r="J71" s="124"/>
      <c r="K71" s="120"/>
      <c r="L71" s="120"/>
      <c r="M71" s="288"/>
      <c r="N71" s="126"/>
      <c r="O71" s="301"/>
      <c r="P71" s="128"/>
      <c r="Q71" s="312"/>
      <c r="R71" s="120"/>
      <c r="S71" s="120"/>
      <c r="T71" s="120"/>
      <c r="U71" s="120"/>
      <c r="V71" s="130"/>
      <c r="W71" s="130"/>
      <c r="X71" s="131"/>
      <c r="Y71" s="132"/>
      <c r="Z71" s="133"/>
      <c r="AA71" s="328"/>
      <c r="AB71" s="135"/>
    </row>
    <row r="72" spans="1:28" s="117" customFormat="1" ht="12" customHeight="1" thickBot="1" x14ac:dyDescent="0.25">
      <c r="A72" s="161" t="s">
        <v>1419</v>
      </c>
      <c r="B72" s="161"/>
      <c r="C72" s="161"/>
      <c r="D72" s="161" t="s">
        <v>80</v>
      </c>
      <c r="E72" s="161" t="s">
        <v>1420</v>
      </c>
      <c r="F72" s="162"/>
      <c r="G72" s="162"/>
      <c r="H72" s="163"/>
      <c r="I72" s="164"/>
      <c r="J72" s="165"/>
      <c r="K72" s="161"/>
      <c r="L72" s="161"/>
      <c r="M72" s="297"/>
      <c r="N72" s="167">
        <f>N10+N57+N36+N29+N15+N7+N19+N70+N33</f>
        <v>89142.97257836342</v>
      </c>
      <c r="O72" s="309">
        <f>O10+O57+O36+O29+O15+O7+O19+O70+O33</f>
        <v>3.4880327847318328E-4</v>
      </c>
      <c r="P72" s="168">
        <f>P10+P57+P36+P29+P15+P7+P19+P70+P33</f>
        <v>216988274.11456814</v>
      </c>
      <c r="Q72" s="323">
        <f>Q10+Q57+Q36+Q29+Q15+Q7+Q19+Q70+Q33</f>
        <v>84.904305086825815</v>
      </c>
      <c r="R72" s="161"/>
      <c r="S72" s="161"/>
      <c r="T72" s="161"/>
      <c r="U72" s="161">
        <v>255568046.74706316</v>
      </c>
      <c r="V72" s="162"/>
      <c r="W72" s="162"/>
      <c r="X72" s="164"/>
      <c r="Y72" s="165"/>
      <c r="Z72" s="166"/>
      <c r="AA72" s="309">
        <f>AA10+AA57+AA36+AA29+AA15+AA7+AA19+AA70+AA33</f>
        <v>2.9190838859372518E-2</v>
      </c>
      <c r="AB72" s="161">
        <v>256205538.06071743</v>
      </c>
    </row>
    <row r="73" spans="1:28" ht="12.75" thickTop="1" x14ac:dyDescent="0.2">
      <c r="T73">
        <f>_xll.BDP("GBPEUR Curncy","LAST_PRICE")</f>
        <v>1.1096999999999999</v>
      </c>
      <c r="U73">
        <f>U72*T73</f>
        <v>283603861.47521597</v>
      </c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55" sqref="AA55"/>
      <pageMargins left="0.7" right="0.7" top="0.75" bottom="0.75" header="0.3" footer="0.3"/>
      <pageSetup paperSize="9" orientation="portrait" verticalDpi="0" r:id="rId1"/>
    </customSheetView>
  </customSheetViews>
  <mergeCells count="3">
    <mergeCell ref="N2:O2"/>
    <mergeCell ref="P2:Q2"/>
    <mergeCell ref="X2:AA2"/>
  </mergeCell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6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14" sqref="AA14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253" t="s">
        <v>15</v>
      </c>
      <c r="O2" s="254"/>
      <c r="P2" s="253" t="s">
        <v>17</v>
      </c>
      <c r="Q2" s="254"/>
      <c r="R2" s="117"/>
      <c r="S2" s="117"/>
      <c r="T2" s="117"/>
      <c r="U2" s="117"/>
      <c r="V2" s="117"/>
      <c r="W2" s="117"/>
      <c r="X2" s="253" t="s">
        <v>258</v>
      </c>
      <c r="Y2" s="255"/>
      <c r="Z2" s="255"/>
      <c r="AA2" s="254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91" t="s">
        <v>23</v>
      </c>
      <c r="O3" s="336"/>
      <c r="Q3" s="336"/>
      <c r="V3" s="223" t="s">
        <v>263</v>
      </c>
      <c r="Z3" s="226" t="s">
        <v>261</v>
      </c>
      <c r="AA3" s="336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35" t="s">
        <v>12</v>
      </c>
      <c r="N4" s="246" t="s">
        <v>430</v>
      </c>
      <c r="O4" s="335" t="s">
        <v>1388</v>
      </c>
      <c r="P4" s="246" t="s">
        <v>17</v>
      </c>
      <c r="Q4" s="335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35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8"/>
      <c r="N5" s="126"/>
      <c r="O5" s="301"/>
      <c r="P5" s="128"/>
      <c r="Q5" s="312"/>
      <c r="R5" s="120"/>
      <c r="S5" s="120"/>
      <c r="T5" s="120"/>
      <c r="U5" s="120"/>
      <c r="V5" s="130"/>
      <c r="W5" s="130"/>
      <c r="X5" s="131"/>
      <c r="Y5" s="132"/>
      <c r="Z5" s="133"/>
      <c r="AA5" s="328"/>
      <c r="AB5" s="135"/>
    </row>
    <row r="6" spans="1:28" s="117" customFormat="1" ht="12" customHeight="1" x14ac:dyDescent="0.2">
      <c r="A6" s="120"/>
      <c r="B6" s="120">
        <v>1895</v>
      </c>
      <c r="C6" s="120" t="s">
        <v>217</v>
      </c>
      <c r="D6" s="120" t="str">
        <f>_xll.BDP(C6,$D$3)</f>
        <v>BRL</v>
      </c>
      <c r="E6" s="120" t="s">
        <v>439</v>
      </c>
      <c r="F6" s="121">
        <f>_xll.BDP(C6,$F$3)</f>
        <v>66</v>
      </c>
      <c r="G6" s="121">
        <f>_xll.BDP(C6,$G$3)</f>
        <v>66</v>
      </c>
      <c r="H6" s="122">
        <f>IF(OR(OR(G6="#N/A N/A",G6="#N/A Real Time"),OR(F6="#N/A N/A",F6="#N/A Real Time")),0,  G6 - F6)</f>
        <v>0</v>
      </c>
      <c r="I6" s="123">
        <f>IF(OR(F6=0,F6="#N/A N/A"),0,H6 / F6*100)</f>
        <v>0</v>
      </c>
      <c r="J6" s="124">
        <v>27900</v>
      </c>
      <c r="K6" s="120" t="str">
        <f>CONCATENATE(D55,D6, " Curncy")</f>
        <v>EURBRL Curncy</v>
      </c>
      <c r="L6" s="120">
        <f>IF(D6 = D55,1,_xll.BDP(K6,$L$3))</f>
        <v>1</v>
      </c>
      <c r="M6" s="288">
        <f>IF(D6 = D55,1,_xll.BDP(K6,$M$3)*L6)</f>
        <v>4.7043999999999997</v>
      </c>
      <c r="N6" s="126">
        <f>H6*J6*R6/M6</f>
        <v>0</v>
      </c>
      <c r="O6" s="301">
        <f>N6 / U55</f>
        <v>0</v>
      </c>
      <c r="P6" s="128">
        <f>IF(J6=0,0,G6*J6*R6/M6)</f>
        <v>391420.79755122866</v>
      </c>
      <c r="Q6" s="312">
        <f>P6 / U55*100</f>
        <v>1.3952921011809993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51.63</v>
      </c>
      <c r="W6" s="130">
        <f>IF(OR(OR(F6="#N/A N/A",F6="#N/A Real Time"),OR(V6="#N/A N/A",V6="#N/A Real Time")),0,  F6 - V6)</f>
        <v>14.369999999999997</v>
      </c>
      <c r="X6" s="177">
        <f>IF(OR(V6=0,V6="#N/A N/A"),0,W6 / V6*100)</f>
        <v>27.832655432887847</v>
      </c>
      <c r="Y6" s="132">
        <v>27900</v>
      </c>
      <c r="Z6" s="133">
        <f>IF(D6 = D55,1,_xll.BDP(K6,$Z$3)*L6)</f>
        <v>4.7043999999999997</v>
      </c>
      <c r="AA6" s="328">
        <f>W6*Y6*R6/Z6 / AB55</f>
        <v>3.0179954631708206E-3</v>
      </c>
      <c r="AB6" s="135"/>
    </row>
    <row r="7" spans="1:28" s="117" customFormat="1" ht="12" customHeight="1" x14ac:dyDescent="0.2">
      <c r="A7" s="102" t="s">
        <v>1486</v>
      </c>
      <c r="B7" s="102"/>
      <c r="C7" s="102"/>
      <c r="D7" s="102"/>
      <c r="E7" s="102" t="s">
        <v>216</v>
      </c>
      <c r="F7" s="136"/>
      <c r="G7" s="136"/>
      <c r="H7" s="137"/>
      <c r="I7" s="138"/>
      <c r="J7" s="139"/>
      <c r="K7" s="102"/>
      <c r="L7" s="102"/>
      <c r="M7" s="289"/>
      <c r="N7" s="158">
        <f xml:space="preserve"> SUM(N5:N6)</f>
        <v>0</v>
      </c>
      <c r="O7" s="302">
        <f xml:space="preserve"> SUM(O5:O6)</f>
        <v>0</v>
      </c>
      <c r="P7" s="141">
        <f xml:space="preserve"> SUM(P5:P6)</f>
        <v>391420.79755122866</v>
      </c>
      <c r="Q7" s="313">
        <f xml:space="preserve"> SUM(Q5:Q6)</f>
        <v>1.3952921011809993</v>
      </c>
      <c r="R7" s="102"/>
      <c r="S7" s="102"/>
      <c r="T7" s="102"/>
      <c r="U7" s="102"/>
      <c r="V7" s="144"/>
      <c r="W7" s="144"/>
      <c r="X7" s="178"/>
      <c r="Y7" s="145"/>
      <c r="Z7" s="146"/>
      <c r="AA7" s="329">
        <f xml:space="preserve"> SUM(AA5:AA6)</f>
        <v>3.0179954631708206E-3</v>
      </c>
      <c r="AB7" s="171"/>
    </row>
    <row r="8" spans="1:28" s="117" customFormat="1" ht="12" customHeight="1" x14ac:dyDescent="0.2">
      <c r="A8" s="120"/>
      <c r="B8" s="120"/>
      <c r="C8" s="120"/>
      <c r="D8" s="120"/>
      <c r="E8" s="120"/>
      <c r="F8" s="121"/>
      <c r="G8" s="121"/>
      <c r="H8" s="122"/>
      <c r="I8" s="123"/>
      <c r="J8" s="124"/>
      <c r="K8" s="120"/>
      <c r="L8" s="120"/>
      <c r="M8" s="288"/>
      <c r="N8" s="126"/>
      <c r="O8" s="301"/>
      <c r="P8" s="128"/>
      <c r="Q8" s="312"/>
      <c r="R8" s="120"/>
      <c r="S8" s="120"/>
      <c r="T8" s="120"/>
      <c r="U8" s="120"/>
      <c r="V8" s="130"/>
      <c r="W8" s="130"/>
      <c r="X8" s="131"/>
      <c r="Y8" s="132"/>
      <c r="Z8" s="133"/>
      <c r="AA8" s="328"/>
      <c r="AB8" s="135"/>
    </row>
    <row r="9" spans="1:28" s="117" customFormat="1" ht="12" customHeight="1" x14ac:dyDescent="0.2">
      <c r="A9" s="120"/>
      <c r="B9" s="120">
        <v>692</v>
      </c>
      <c r="C9" s="120" t="s">
        <v>566</v>
      </c>
      <c r="D9" s="120" t="str">
        <f>_xll.BDP(C9,$D$3)</f>
        <v>EUR</v>
      </c>
      <c r="E9" s="120" t="s">
        <v>605</v>
      </c>
      <c r="F9" s="121">
        <f>_xll.BDP(C9,$F$3)</f>
        <v>21.745000000000001</v>
      </c>
      <c r="G9" s="121">
        <f>_xll.BDP(C9,$G$3)</f>
        <v>21.954999999999998</v>
      </c>
      <c r="H9" s="122">
        <f>IF(OR(OR(G9="#N/A N/A",G9="#N/A Real Time"),OR(F9="#N/A N/A",F9="#N/A Real Time")),0,  G9 - F9)</f>
        <v>0.2099999999999973</v>
      </c>
      <c r="I9" s="123">
        <f>IF(OR(F9=0,F9="#N/A N/A"),0,H9 / F9*100)</f>
        <v>0.96573925040237885</v>
      </c>
      <c r="J9" s="124">
        <v>16955</v>
      </c>
      <c r="K9" s="120" t="str">
        <f>CONCATENATE(D55,D9, " Curncy")</f>
        <v>EUREUR Curncy</v>
      </c>
      <c r="L9" s="120">
        <f>IF(D9 = D55,1,_xll.BDP(K9,$L$3))</f>
        <v>1</v>
      </c>
      <c r="M9" s="288">
        <f>IF(D9 = D55,1,_xll.BDP(K9,$M$3)*L9)</f>
        <v>1</v>
      </c>
      <c r="N9" s="126">
        <f>H9*J9*R9/M9</f>
        <v>3560.5499999999543</v>
      </c>
      <c r="O9" s="301">
        <f>N9 / U55</f>
        <v>1.2692241500554749E-4</v>
      </c>
      <c r="P9" s="128">
        <f>IF(J9=0,0,G9*J9*R9/M9)</f>
        <v>372247.02499999997</v>
      </c>
      <c r="Q9" s="312">
        <f>P9 / U55*100</f>
        <v>1.3269436292603958</v>
      </c>
      <c r="R9" s="120">
        <f>IF(EXACT(D9,UPPER(D9)),1,0.01)/T9</f>
        <v>1</v>
      </c>
      <c r="S9" s="120">
        <v>0</v>
      </c>
      <c r="T9" s="120">
        <v>1</v>
      </c>
      <c r="U9" s="120"/>
      <c r="V9" s="130">
        <f>_xll.BDH(C9,$V$3,$D$1,$D$1)</f>
        <v>21.664999999999999</v>
      </c>
      <c r="W9" s="130">
        <f>IF(OR(OR(F9="#N/A N/A",F9="#N/A Real Time"),OR(V9="#N/A N/A",V9="#N/A Real Time")),0,  F9 - V9)</f>
        <v>8.0000000000001847E-2</v>
      </c>
      <c r="X9" s="177">
        <f>IF(OR(V9=0,V9="#N/A N/A"),0,W9 / V9*100)</f>
        <v>0.3692591737826072</v>
      </c>
      <c r="Y9" s="132">
        <v>16955</v>
      </c>
      <c r="Z9" s="133">
        <f>IF(D9 = D55,1,_xll.BDP(K9,$Z$3)*L9)</f>
        <v>1</v>
      </c>
      <c r="AA9" s="328">
        <f>W9*Y9*R9/Z9 / AB55</f>
        <v>4.8034097313336874E-5</v>
      </c>
      <c r="AB9" s="135"/>
    </row>
    <row r="10" spans="1:28" s="117" customFormat="1" ht="12" customHeight="1" x14ac:dyDescent="0.2">
      <c r="A10" s="120"/>
      <c r="B10" s="120">
        <v>719</v>
      </c>
      <c r="C10" s="120" t="s">
        <v>197</v>
      </c>
      <c r="D10" s="120" t="str">
        <f>_xll.BDP(C10,$D$3)</f>
        <v>EUR</v>
      </c>
      <c r="E10" s="120" t="s">
        <v>406</v>
      </c>
      <c r="F10" s="121">
        <f>_xll.BDP(C10,$F$3)</f>
        <v>13.95</v>
      </c>
      <c r="G10" s="121">
        <f>_xll.BDP(C10,$G$3)</f>
        <v>13.91</v>
      </c>
      <c r="H10" s="122">
        <f>IF(OR(OR(G10="#N/A N/A",G10="#N/A Real Time"),OR(F10="#N/A N/A",F10="#N/A Real Time")),0,  G10 - F10)</f>
        <v>-3.9999999999999147E-2</v>
      </c>
      <c r="I10" s="123">
        <f>IF(OR(F10=0,F10="#N/A N/A"),0,H10 / F10*100)</f>
        <v>-0.28673835125447417</v>
      </c>
      <c r="J10" s="124">
        <v>30719</v>
      </c>
      <c r="K10" s="120" t="str">
        <f>CONCATENATE(D55,D10, " Curncy")</f>
        <v>EUREUR Curncy</v>
      </c>
      <c r="L10" s="120">
        <f>IF(D10 = D55,1,_xll.BDP(K10,$L$3))</f>
        <v>1</v>
      </c>
      <c r="M10" s="288">
        <f>IF(D10 = D55,1,_xll.BDP(K10,$M$3)*L10)</f>
        <v>1</v>
      </c>
      <c r="N10" s="126">
        <f>H10*J10*R10/M10</f>
        <v>-1228.7599999999738</v>
      </c>
      <c r="O10" s="301">
        <f>N10 / U55</f>
        <v>-4.380143142554247E-5</v>
      </c>
      <c r="P10" s="128">
        <f>IF(J10=0,0,G10*J10*R10/M10)</f>
        <v>427301.29</v>
      </c>
      <c r="Q10" s="312">
        <f>P10 / U55*100</f>
        <v>1.5231947778232717</v>
      </c>
      <c r="R10" s="120">
        <f>IF(EXACT(D10,UPPER(D10)),1,0.01)/T10</f>
        <v>1</v>
      </c>
      <c r="S10" s="120">
        <v>0</v>
      </c>
      <c r="T10" s="120">
        <v>1</v>
      </c>
      <c r="U10" s="120"/>
      <c r="V10" s="130">
        <f>_xll.BDH(C10,$V$3,$D$1,$D$1)</f>
        <v>14.24</v>
      </c>
      <c r="W10" s="130">
        <f>IF(OR(OR(F10="#N/A N/A",F10="#N/A Real Time"),OR(V10="#N/A N/A",V10="#N/A Real Time")),0,  F10 - V10)</f>
        <v>-0.29000000000000092</v>
      </c>
      <c r="X10" s="177">
        <f>IF(OR(V10=0,V10="#N/A N/A"),0,W10 / V10*100)</f>
        <v>-2.0365168539325906</v>
      </c>
      <c r="Y10" s="132">
        <v>30719</v>
      </c>
      <c r="Z10" s="133">
        <f>IF(D10 = D55,1,_xll.BDP(K10,$Z$3)*L10)</f>
        <v>1</v>
      </c>
      <c r="AA10" s="328">
        <f>W10*Y10*R10/Z10 / AB55</f>
        <v>-3.1547643486937936E-4</v>
      </c>
      <c r="AB10" s="135"/>
    </row>
    <row r="11" spans="1:28" s="117" customFormat="1" ht="12" customHeight="1" x14ac:dyDescent="0.2">
      <c r="A11" s="120"/>
      <c r="B11" s="120">
        <v>1575</v>
      </c>
      <c r="C11" s="120" t="s">
        <v>195</v>
      </c>
      <c r="D11" s="120" t="str">
        <f>_xll.BDP(C11,$D$3)</f>
        <v>EUR</v>
      </c>
      <c r="E11" s="120" t="s">
        <v>404</v>
      </c>
      <c r="F11" s="121">
        <f>_xll.BDP(C11,$F$3)</f>
        <v>73.2</v>
      </c>
      <c r="G11" s="121">
        <f>_xll.BDP(C11,$G$3)</f>
        <v>72.599999999999994</v>
      </c>
      <c r="H11" s="122">
        <f>IF(OR(OR(G11="#N/A N/A",G11="#N/A Real Time"),OR(F11="#N/A N/A",F11="#N/A Real Time")),0,  G11 - F11)</f>
        <v>-0.60000000000000853</v>
      </c>
      <c r="I11" s="123">
        <f>IF(OR(F11=0,F11="#N/A N/A"),0,H11 / F11*100)</f>
        <v>-0.81967213114755266</v>
      </c>
      <c r="J11" s="124">
        <v>6300</v>
      </c>
      <c r="K11" s="120" t="str">
        <f>CONCATENATE(D55,D11, " Curncy")</f>
        <v>EUREUR Curncy</v>
      </c>
      <c r="L11" s="120">
        <f>IF(D11 = D55,1,_xll.BDP(K11,$L$3))</f>
        <v>1</v>
      </c>
      <c r="M11" s="288">
        <f>IF(D11 = D55,1,_xll.BDP(K11,$M$3)*L11)</f>
        <v>1</v>
      </c>
      <c r="N11" s="126">
        <f>H11*J11*R11/M11</f>
        <v>-3780.0000000000537</v>
      </c>
      <c r="O11" s="301">
        <f>N11 / U55</f>
        <v>-1.3474511767029885E-4</v>
      </c>
      <c r="P11" s="128">
        <f>IF(J11=0,0,G11*J11*R11/M11)</f>
        <v>457379.99999999994</v>
      </c>
      <c r="Q11" s="312">
        <f>P11 / U55*100</f>
        <v>1.6304159238105926</v>
      </c>
      <c r="R11" s="120">
        <f>IF(EXACT(D11,UPPER(D11)),1,0.01)/T11</f>
        <v>1</v>
      </c>
      <c r="S11" s="120">
        <v>0</v>
      </c>
      <c r="T11" s="120">
        <v>1</v>
      </c>
      <c r="U11" s="120"/>
      <c r="V11" s="130">
        <f>_xll.BDH(C11,$V$3,$D$1,$D$1)</f>
        <v>75</v>
      </c>
      <c r="W11" s="130">
        <f>IF(OR(OR(F11="#N/A N/A",F11="#N/A Real Time"),OR(V11="#N/A N/A",V11="#N/A Real Time")),0,  F11 - V11)</f>
        <v>-1.7999999999999972</v>
      </c>
      <c r="X11" s="177">
        <f>IF(OR(V11=0,V11="#N/A N/A"),0,W11 / V11*100)</f>
        <v>-2.3999999999999964</v>
      </c>
      <c r="Y11" s="132">
        <v>6300</v>
      </c>
      <c r="Z11" s="133">
        <f>IF(D11 = D55,1,_xll.BDP(K11,$Z$3)*L11)</f>
        <v>1</v>
      </c>
      <c r="AA11" s="328">
        <f>W11*Y11*R11/Z11 / AB55</f>
        <v>-4.0158261835242313E-4</v>
      </c>
      <c r="AB11" s="135"/>
    </row>
    <row r="12" spans="1:28" s="117" customFormat="1" ht="12" customHeight="1" x14ac:dyDescent="0.2">
      <c r="A12" s="120"/>
      <c r="B12" s="120">
        <v>3988</v>
      </c>
      <c r="C12" s="120" t="s">
        <v>188</v>
      </c>
      <c r="D12" s="120" t="str">
        <f>_xll.BDP(C12,$D$3)</f>
        <v>EUR</v>
      </c>
      <c r="E12" s="120" t="s">
        <v>399</v>
      </c>
      <c r="F12" s="121">
        <f>_xll.BDP(C12,$F$3)</f>
        <v>22.35</v>
      </c>
      <c r="G12" s="121">
        <f>_xll.BDP(C12,$G$3)</f>
        <v>22.36</v>
      </c>
      <c r="H12" s="122">
        <f>IF(OR(OR(G12="#N/A N/A",G12="#N/A Real Time"),OR(F12="#N/A N/A",F12="#N/A Real Time")),0,  G12 - F12)</f>
        <v>9.9999999999980105E-3</v>
      </c>
      <c r="I12" s="123">
        <f>IF(OR(F12=0,F12="#N/A N/A"),0,H12 / F12*100)</f>
        <v>4.4742729306478789E-2</v>
      </c>
      <c r="J12" s="124">
        <v>20067</v>
      </c>
      <c r="K12" s="120" t="str">
        <f>CONCATENATE(D55,D12, " Curncy")</f>
        <v>EUREUR Curncy</v>
      </c>
      <c r="L12" s="120">
        <f>IF(D12 = D55,1,_xll.BDP(K12,$L$3))</f>
        <v>1</v>
      </c>
      <c r="M12" s="288">
        <f>IF(D12 = D55,1,_xll.BDP(K12,$M$3)*L12)</f>
        <v>1</v>
      </c>
      <c r="N12" s="126">
        <f>H12*J12*R12/M12</f>
        <v>200.66999999996008</v>
      </c>
      <c r="O12" s="301">
        <f>N12 / U55</f>
        <v>7.1532546991780708E-6</v>
      </c>
      <c r="P12" s="128">
        <f>IF(J12=0,0,G12*J12*R12/M12)</f>
        <v>448698.12</v>
      </c>
      <c r="Q12" s="312">
        <f>P12 / U55*100</f>
        <v>1.5994677507365347</v>
      </c>
      <c r="R12" s="120">
        <f>IF(EXACT(D12,UPPER(D12)),1,0.01)/T12</f>
        <v>1</v>
      </c>
      <c r="S12" s="120">
        <v>0</v>
      </c>
      <c r="T12" s="120">
        <v>1</v>
      </c>
      <c r="U12" s="120"/>
      <c r="V12" s="130">
        <f>_xll.BDH(C12,$V$3,$D$1,$D$1)</f>
        <v>21.75</v>
      </c>
      <c r="W12" s="130">
        <f>IF(OR(OR(F12="#N/A N/A",F12="#N/A Real Time"),OR(V12="#N/A N/A",V12="#N/A Real Time")),0,  F12 - V12)</f>
        <v>0.60000000000000142</v>
      </c>
      <c r="X12" s="177">
        <f>IF(OR(V12=0,V12="#N/A N/A"),0,W12 / V12*100)</f>
        <v>2.7586206896551788</v>
      </c>
      <c r="Y12" s="132">
        <v>20067</v>
      </c>
      <c r="Z12" s="133">
        <f>IF(D12 = D55,1,_xll.BDP(K12,$Z$3)*L12)</f>
        <v>1</v>
      </c>
      <c r="AA12" s="328">
        <f>W12*Y12*R12/Z12 / AB55</f>
        <v>4.2637875145386809E-4</v>
      </c>
      <c r="AB12" s="135"/>
    </row>
    <row r="13" spans="1:28" s="117" customFormat="1" ht="12" customHeight="1" x14ac:dyDescent="0.2">
      <c r="A13" s="102" t="s">
        <v>1487</v>
      </c>
      <c r="B13" s="102"/>
      <c r="C13" s="102"/>
      <c r="D13" s="102"/>
      <c r="E13" s="102" t="s">
        <v>187</v>
      </c>
      <c r="F13" s="136"/>
      <c r="G13" s="136"/>
      <c r="H13" s="137"/>
      <c r="I13" s="138"/>
      <c r="J13" s="139"/>
      <c r="K13" s="102"/>
      <c r="L13" s="102"/>
      <c r="M13" s="289"/>
      <c r="N13" s="158">
        <f xml:space="preserve"> SUM(N8:N12)</f>
        <v>-1247.5400000001132</v>
      </c>
      <c r="O13" s="302">
        <f xml:space="preserve"> SUM(O8:O12)</f>
        <v>-4.447087939111576E-5</v>
      </c>
      <c r="P13" s="141">
        <f xml:space="preserve"> SUM(P8:P12)</f>
        <v>1705626.4350000001</v>
      </c>
      <c r="Q13" s="313">
        <f xml:space="preserve"> SUM(Q8:Q12)</f>
        <v>6.080022081630795</v>
      </c>
      <c r="R13" s="102"/>
      <c r="S13" s="102"/>
      <c r="T13" s="102"/>
      <c r="U13" s="102"/>
      <c r="V13" s="144"/>
      <c r="W13" s="144"/>
      <c r="X13" s="178"/>
      <c r="Y13" s="145"/>
      <c r="Z13" s="146"/>
      <c r="AA13" s="329">
        <f xml:space="preserve"> SUM(AA8:AA12)</f>
        <v>-2.4264620445459752E-4</v>
      </c>
      <c r="AB13" s="171"/>
    </row>
    <row r="14" spans="1:28" s="117" customFormat="1" ht="12" customHeight="1" x14ac:dyDescent="0.2">
      <c r="A14" s="120"/>
      <c r="B14" s="120"/>
      <c r="C14" s="120"/>
      <c r="D14" s="120"/>
      <c r="E14" s="120"/>
      <c r="F14" s="121"/>
      <c r="G14" s="121"/>
      <c r="H14" s="122"/>
      <c r="I14" s="123"/>
      <c r="J14" s="124"/>
      <c r="K14" s="120"/>
      <c r="L14" s="120"/>
      <c r="M14" s="288"/>
      <c r="N14" s="126"/>
      <c r="O14" s="301"/>
      <c r="P14" s="128"/>
      <c r="Q14" s="312"/>
      <c r="R14" s="120"/>
      <c r="S14" s="120"/>
      <c r="T14" s="120"/>
      <c r="U14" s="120"/>
      <c r="V14" s="130"/>
      <c r="W14" s="130"/>
      <c r="X14" s="131"/>
      <c r="Y14" s="132"/>
      <c r="Z14" s="133"/>
      <c r="AA14" s="328"/>
      <c r="AB14" s="135"/>
    </row>
    <row r="15" spans="1:28" s="117" customFormat="1" ht="12" customHeight="1" x14ac:dyDescent="0.2">
      <c r="A15" s="120"/>
      <c r="B15" s="120">
        <v>2450</v>
      </c>
      <c r="C15" s="120" t="s">
        <v>181</v>
      </c>
      <c r="D15" s="120" t="str">
        <f>_xll.BDP(C15,$D$3)</f>
        <v>EUR</v>
      </c>
      <c r="E15" s="120" t="s">
        <v>397</v>
      </c>
      <c r="F15" s="121">
        <f>_xll.BDP(C15,$F$3)</f>
        <v>103.62</v>
      </c>
      <c r="G15" s="121">
        <f>_xll.BDP(C15,$G$3)</f>
        <v>103.66</v>
      </c>
      <c r="H15" s="122">
        <f>IF(OR(OR(G15="#N/A N/A",G15="#N/A Real Time"),OR(F15="#N/A N/A",F15="#N/A Real Time")),0,  G15 - F15)</f>
        <v>3.9999999999992042E-2</v>
      </c>
      <c r="I15" s="123">
        <f>IF(OR(F15=0,F15="#N/A N/A"),0,H15 / F15*100)</f>
        <v>3.8602586373279325E-2</v>
      </c>
      <c r="J15" s="124">
        <v>1337</v>
      </c>
      <c r="K15" s="120" t="str">
        <f>CONCATENATE(D55,D15, " Curncy")</f>
        <v>EUREUR Curncy</v>
      </c>
      <c r="L15" s="120">
        <f>IF(D15 = D55,1,_xll.BDP(K15,$L$3))</f>
        <v>1</v>
      </c>
      <c r="M15" s="288">
        <f>IF(D15 = D55,1,_xll.BDP(K15,$M$3)*L15)</f>
        <v>1</v>
      </c>
      <c r="N15" s="126">
        <f>H15*J15*R15/M15</f>
        <v>53.47999999998936</v>
      </c>
      <c r="O15" s="301">
        <f>N15 / U55</f>
        <v>1.9063938870386366E-6</v>
      </c>
      <c r="P15" s="128">
        <f>IF(J15=0,0,G15*J15*R15/M15)</f>
        <v>138593.41999999998</v>
      </c>
      <c r="Q15" s="312">
        <f>P15 / U55*100</f>
        <v>0.49404197582616088</v>
      </c>
      <c r="R15" s="120">
        <f>IF(EXACT(D15,UPPER(D15)),1,0.01)/T15</f>
        <v>1</v>
      </c>
      <c r="S15" s="120">
        <v>0</v>
      </c>
      <c r="T15" s="120">
        <v>1</v>
      </c>
      <c r="U15" s="120"/>
      <c r="V15" s="130">
        <f>_xll.BDH(C15,$V$3,$D$1,$D$1)</f>
        <v>100.1</v>
      </c>
      <c r="W15" s="130">
        <f>IF(OR(OR(F15="#N/A N/A",F15="#N/A Real Time"),OR(V15="#N/A N/A",V15="#N/A Real Time")),0,  F15 - V15)</f>
        <v>3.5200000000000102</v>
      </c>
      <c r="X15" s="177">
        <f>IF(OR(V15=0,V15="#N/A N/A"),0,W15 / V15*100)</f>
        <v>3.5164835164835271</v>
      </c>
      <c r="Y15" s="132">
        <v>1337</v>
      </c>
      <c r="Z15" s="133">
        <f>IF(D15 = D55,1,_xll.BDP(K15,$Z$3)*L15)</f>
        <v>1</v>
      </c>
      <c r="AA15" s="328">
        <f>W15*Y15*R15/Z15 / AB55</f>
        <v>1.6666174442635945E-4</v>
      </c>
      <c r="AB15" s="135"/>
    </row>
    <row r="16" spans="1:28" s="117" customFormat="1" ht="12" customHeight="1" x14ac:dyDescent="0.2">
      <c r="A16" s="120"/>
      <c r="B16" s="120">
        <v>24720</v>
      </c>
      <c r="C16" s="120" t="s">
        <v>178</v>
      </c>
      <c r="D16" s="120" t="str">
        <f>_xll.BDP(C16,$D$3)</f>
        <v>EUR</v>
      </c>
      <c r="E16" s="120" t="s">
        <v>394</v>
      </c>
      <c r="F16" s="121">
        <f>_xll.BDP(C16,$F$3)</f>
        <v>26.32</v>
      </c>
      <c r="G16" s="121">
        <f>_xll.BDP(C16,$G$3)</f>
        <v>25.85</v>
      </c>
      <c r="H16" s="122">
        <f>IF(OR(OR(G16="#N/A N/A",G16="#N/A Real Time"),OR(F16="#N/A N/A",F16="#N/A Real Time")),0,  G16 - F16)</f>
        <v>-0.46999999999999886</v>
      </c>
      <c r="I16" s="123">
        <f>IF(OR(F16=0,F16="#N/A N/A"),0,H16 / F16*100)</f>
        <v>-1.7857142857142814</v>
      </c>
      <c r="J16" s="124">
        <v>48890</v>
      </c>
      <c r="K16" s="120" t="str">
        <f>CONCATENATE(D55,D16, " Curncy")</f>
        <v>EUREUR Curncy</v>
      </c>
      <c r="L16" s="120">
        <f>IF(D16 = D55,1,_xll.BDP(K16,$L$3))</f>
        <v>1</v>
      </c>
      <c r="M16" s="288">
        <f>IF(D16 = D55,1,_xll.BDP(K16,$M$3)*L16)</f>
        <v>1</v>
      </c>
      <c r="N16" s="126">
        <f>H16*J16*R16/M16</f>
        <v>-22978.299999999945</v>
      </c>
      <c r="O16" s="301">
        <f>N16 / U55</f>
        <v>-8.1910416332364462E-4</v>
      </c>
      <c r="P16" s="128">
        <f>IF(J16=0,0,G16*J16*R16/M16)</f>
        <v>1263806.5</v>
      </c>
      <c r="Q16" s="312">
        <f>P16 / U55*100</f>
        <v>4.5050728982800559</v>
      </c>
      <c r="R16" s="120">
        <f>IF(EXACT(D16,UPPER(D16)),1,0.01)/T16</f>
        <v>1</v>
      </c>
      <c r="S16" s="120">
        <v>0</v>
      </c>
      <c r="T16" s="120">
        <v>1</v>
      </c>
      <c r="U16" s="120"/>
      <c r="V16" s="130">
        <f>_xll.BDH(C16,$V$3,$D$1,$D$1)</f>
        <v>24.95</v>
      </c>
      <c r="W16" s="130">
        <f>IF(OR(OR(F16="#N/A N/A",F16="#N/A Real Time"),OR(V16="#N/A N/A",V16="#N/A Real Time")),0,  F16 - V16)</f>
        <v>1.370000000000001</v>
      </c>
      <c r="X16" s="177">
        <f>IF(OR(V16=0,V16="#N/A N/A"),0,W16 / V16*100)</f>
        <v>5.4909819639278599</v>
      </c>
      <c r="Y16" s="132">
        <v>48890</v>
      </c>
      <c r="Z16" s="133">
        <f>IF(D16 = D55,1,_xll.BDP(K16,$Z$3)*L16)</f>
        <v>1</v>
      </c>
      <c r="AA16" s="328">
        <f>W16*Y16*R16/Z16 / AB55</f>
        <v>2.3719332159975763E-3</v>
      </c>
      <c r="AB16" s="135"/>
    </row>
    <row r="17" spans="1:28" s="117" customFormat="1" ht="12" customHeight="1" x14ac:dyDescent="0.2">
      <c r="A17" s="102" t="s">
        <v>1488</v>
      </c>
      <c r="B17" s="102"/>
      <c r="C17" s="102"/>
      <c r="D17" s="102"/>
      <c r="E17" s="102" t="s">
        <v>175</v>
      </c>
      <c r="F17" s="136"/>
      <c r="G17" s="136"/>
      <c r="H17" s="137"/>
      <c r="I17" s="138"/>
      <c r="J17" s="139"/>
      <c r="K17" s="102"/>
      <c r="L17" s="102"/>
      <c r="M17" s="289"/>
      <c r="N17" s="158">
        <f xml:space="preserve"> SUM(N14:N16)</f>
        <v>-22924.819999999956</v>
      </c>
      <c r="O17" s="302">
        <f xml:space="preserve"> SUM(O14:O16)</f>
        <v>-8.1719776943660598E-4</v>
      </c>
      <c r="P17" s="141">
        <f xml:space="preserve"> SUM(P14:P16)</f>
        <v>1402399.92</v>
      </c>
      <c r="Q17" s="313">
        <f xml:space="preserve"> SUM(Q14:Q16)</f>
        <v>4.9991148741062164</v>
      </c>
      <c r="R17" s="102"/>
      <c r="S17" s="102"/>
      <c r="T17" s="102"/>
      <c r="U17" s="102"/>
      <c r="V17" s="144"/>
      <c r="W17" s="144"/>
      <c r="X17" s="178"/>
      <c r="Y17" s="145"/>
      <c r="Z17" s="146"/>
      <c r="AA17" s="329">
        <f xml:space="preserve"> SUM(AA14:AA16)</f>
        <v>2.5385949604239356E-3</v>
      </c>
      <c r="AB17" s="171"/>
    </row>
    <row r="18" spans="1:28" s="117" customFormat="1" ht="12" customHeight="1" x14ac:dyDescent="0.2">
      <c r="A18" s="120"/>
      <c r="B18" s="120"/>
      <c r="C18" s="120"/>
      <c r="D18" s="120"/>
      <c r="E18" s="120"/>
      <c r="F18" s="121"/>
      <c r="G18" s="121"/>
      <c r="H18" s="122"/>
      <c r="I18" s="123"/>
      <c r="J18" s="124"/>
      <c r="K18" s="120"/>
      <c r="L18" s="120"/>
      <c r="M18" s="288"/>
      <c r="N18" s="126"/>
      <c r="O18" s="301"/>
      <c r="P18" s="128"/>
      <c r="Q18" s="312"/>
      <c r="R18" s="120"/>
      <c r="S18" s="120"/>
      <c r="T18" s="120"/>
      <c r="U18" s="120"/>
      <c r="V18" s="130"/>
      <c r="W18" s="130"/>
      <c r="X18" s="131"/>
      <c r="Y18" s="132"/>
      <c r="Z18" s="133"/>
      <c r="AA18" s="328"/>
      <c r="AB18" s="135"/>
    </row>
    <row r="19" spans="1:28" s="117" customFormat="1" ht="12" customHeight="1" x14ac:dyDescent="0.2">
      <c r="A19" s="120"/>
      <c r="B19" s="120">
        <v>25511</v>
      </c>
      <c r="C19" s="120" t="s">
        <v>450</v>
      </c>
      <c r="D19" s="120" t="str">
        <f>_xll.BDP(C19,$D$3)</f>
        <v>JPY</v>
      </c>
      <c r="E19" s="120" t="s">
        <v>1518</v>
      </c>
      <c r="F19" s="121">
        <f>_xll.BDP(C19,$F$3)</f>
        <v>782.4</v>
      </c>
      <c r="G19" s="121">
        <f>_xll.BDP(C19,$G$3)</f>
        <v>774.3</v>
      </c>
      <c r="H19" s="122">
        <f>IF(OR(OR(G19="#N/A N/A",G19="#N/A Real Time"),OR(F19="#N/A N/A",F19="#N/A Real Time")),0,  G19 - F19)</f>
        <v>-8.1000000000000227</v>
      </c>
      <c r="I19" s="123">
        <f>IF(OR(F19=0,F19="#N/A N/A"),0,H19 / F19*100)</f>
        <v>-1.0352760736196347</v>
      </c>
      <c r="J19" s="124">
        <v>64000</v>
      </c>
      <c r="K19" s="120" t="str">
        <f>CONCATENATE(D55,D19, " Curncy")</f>
        <v>EURJPY Curncy</v>
      </c>
      <c r="L19" s="120">
        <f>IF(D19 = D55,1,_xll.BDP(K19,$L$3))</f>
        <v>1</v>
      </c>
      <c r="M19" s="288">
        <f>IF(D19 = D55,1,_xll.BDP(K19,$M$3)*L19)</f>
        <v>128.88</v>
      </c>
      <c r="N19" s="126">
        <f>H19*J19*R19/M19</f>
        <v>-4022.3463687150952</v>
      </c>
      <c r="O19" s="301">
        <f>N19 / U55</f>
        <v>-1.4338400390561033E-4</v>
      </c>
      <c r="P19" s="128">
        <f>IF(J19=0,0,G19*J19*R19/M19)</f>
        <v>384506.51769087522</v>
      </c>
      <c r="Q19" s="312">
        <f>P19 / U55*100</f>
        <v>1.3706448669643676</v>
      </c>
      <c r="R19" s="120">
        <f>IF(EXACT(D19,UPPER(D19)),1,0.01)/T19</f>
        <v>1</v>
      </c>
      <c r="S19" s="120">
        <v>0</v>
      </c>
      <c r="T19" s="120">
        <v>1</v>
      </c>
      <c r="U19" s="120"/>
      <c r="V19" s="130">
        <f>_xll.BDH(C19,$V$3,$D$1,$D$1)</f>
        <v>777.2</v>
      </c>
      <c r="W19" s="130">
        <f>IF(OR(OR(F19="#N/A N/A",F19="#N/A Real Time"),OR(V19="#N/A N/A",V19="#N/A Real Time")),0,  F19 - V19)</f>
        <v>5.1999999999999318</v>
      </c>
      <c r="X19" s="177">
        <f>IF(OR(V19=0,V19="#N/A N/A"),0,W19 / V19*100)</f>
        <v>0.66906845084919353</v>
      </c>
      <c r="Y19" s="132">
        <v>64000</v>
      </c>
      <c r="Z19" s="133">
        <f>IF(D19 = D55,1,_xll.BDP(K19,$Z$3)*L19)</f>
        <v>128.84</v>
      </c>
      <c r="AA19" s="328">
        <f>W19*Y19*R19/Z19 / AB55</f>
        <v>9.1473322521682331E-5</v>
      </c>
      <c r="AB19" s="135"/>
    </row>
    <row r="20" spans="1:28" s="117" customFormat="1" ht="12" customHeight="1" x14ac:dyDescent="0.2">
      <c r="A20" s="120"/>
      <c r="B20" s="120">
        <v>27628</v>
      </c>
      <c r="C20" s="120" t="s">
        <v>828</v>
      </c>
      <c r="D20" s="120" t="str">
        <f>_xll.BDP(C20,$D$3)</f>
        <v>JPY</v>
      </c>
      <c r="E20" s="120" t="s">
        <v>875</v>
      </c>
      <c r="F20" s="121">
        <f>_xll.BDP(C20,$F$3)</f>
        <v>590</v>
      </c>
      <c r="G20" s="121">
        <f>_xll.BDP(C20,$G$3)</f>
        <v>572</v>
      </c>
      <c r="H20" s="122">
        <f>IF(OR(OR(G20="#N/A N/A",G20="#N/A Real Time"),OR(F20="#N/A N/A",F20="#N/A Real Time")),0,  G20 - F20)</f>
        <v>-18</v>
      </c>
      <c r="I20" s="123">
        <f>IF(OR(F20=0,F20="#N/A N/A"),0,H20 / F20*100)</f>
        <v>-3.050847457627119</v>
      </c>
      <c r="J20" s="124">
        <v>125600</v>
      </c>
      <c r="K20" s="120" t="str">
        <f>CONCATENATE(D55,D20, " Curncy")</f>
        <v>EURJPY Curncy</v>
      </c>
      <c r="L20" s="120">
        <f>IF(D20 = D55,1,_xll.BDP(K20,$L$3))</f>
        <v>1</v>
      </c>
      <c r="M20" s="288">
        <f>IF(D20 = D55,1,_xll.BDP(K20,$M$3)*L20)</f>
        <v>128.88</v>
      </c>
      <c r="N20" s="126">
        <f>H20*J20*R20/M20</f>
        <v>-17541.899441340782</v>
      </c>
      <c r="O20" s="301">
        <f>N20 / U55</f>
        <v>-6.253135725883544E-4</v>
      </c>
      <c r="P20" s="128">
        <f>IF(J20=0,0,G20*J20*R20/M20)</f>
        <v>557442.58224705153</v>
      </c>
      <c r="Q20" s="312">
        <f>P20 / U55*100</f>
        <v>1.9871075751141041</v>
      </c>
      <c r="R20" s="120">
        <f>IF(EXACT(D20,UPPER(D20)),1,0.01)/T20</f>
        <v>1</v>
      </c>
      <c r="S20" s="120">
        <v>0</v>
      </c>
      <c r="T20" s="120">
        <v>1</v>
      </c>
      <c r="U20" s="120"/>
      <c r="V20" s="130">
        <f>_xll.BDH(C20,$V$3,$D$1,$D$1)</f>
        <v>547</v>
      </c>
      <c r="W20" s="130">
        <f>IF(OR(OR(F20="#N/A N/A",F20="#N/A Real Time"),OR(V20="#N/A N/A",V20="#N/A Real Time")),0,  F20 - V20)</f>
        <v>43</v>
      </c>
      <c r="X20" s="177">
        <f>IF(OR(V20=0,V20="#N/A N/A"),0,W20 / V20*100)</f>
        <v>7.8610603290676417</v>
      </c>
      <c r="Y20" s="132">
        <v>125600</v>
      </c>
      <c r="Z20" s="133">
        <f>IF(D20 = D55,1,_xll.BDP(K20,$Z$3)*L20)</f>
        <v>128.84</v>
      </c>
      <c r="AA20" s="328">
        <f>W20*Y20*R20/Z20 / AB55</f>
        <v>1.4844625008266477E-3</v>
      </c>
      <c r="AB20" s="135"/>
    </row>
    <row r="21" spans="1:28" s="117" customFormat="1" ht="12" customHeight="1" x14ac:dyDescent="0.2">
      <c r="A21" s="102" t="s">
        <v>1489</v>
      </c>
      <c r="B21" s="102"/>
      <c r="C21" s="102"/>
      <c r="D21" s="102"/>
      <c r="E21" s="102" t="s">
        <v>22</v>
      </c>
      <c r="F21" s="136"/>
      <c r="G21" s="136"/>
      <c r="H21" s="137"/>
      <c r="I21" s="138"/>
      <c r="J21" s="139"/>
      <c r="K21" s="102"/>
      <c r="L21" s="102"/>
      <c r="M21" s="289"/>
      <c r="N21" s="158">
        <f xml:space="preserve"> SUM(N18:N20)</f>
        <v>-21564.245810055876</v>
      </c>
      <c r="O21" s="302">
        <f xml:space="preserve"> SUM(O18:O20)</f>
        <v>-7.686975764939647E-4</v>
      </c>
      <c r="P21" s="141">
        <f xml:space="preserve"> SUM(P18:P20)</f>
        <v>941949.09993792675</v>
      </c>
      <c r="Q21" s="313">
        <f xml:space="preserve"> SUM(Q18:Q20)</f>
        <v>3.3577524420784717</v>
      </c>
      <c r="R21" s="102"/>
      <c r="S21" s="102"/>
      <c r="T21" s="102"/>
      <c r="U21" s="102"/>
      <c r="V21" s="144"/>
      <c r="W21" s="144"/>
      <c r="X21" s="178"/>
      <c r="Y21" s="145"/>
      <c r="Z21" s="146"/>
      <c r="AA21" s="329">
        <f xml:space="preserve"> SUM(AA18:AA20)</f>
        <v>1.5759358233483301E-3</v>
      </c>
      <c r="AB21" s="171"/>
    </row>
    <row r="22" spans="1:28" s="117" customFormat="1" ht="12" customHeight="1" x14ac:dyDescent="0.2">
      <c r="A22" s="120"/>
      <c r="B22" s="120"/>
      <c r="C22" s="120"/>
      <c r="D22" s="120"/>
      <c r="E22" s="120"/>
      <c r="F22" s="121"/>
      <c r="G22" s="121"/>
      <c r="H22" s="122"/>
      <c r="I22" s="123"/>
      <c r="J22" s="124"/>
      <c r="K22" s="120"/>
      <c r="L22" s="120"/>
      <c r="M22" s="288"/>
      <c r="N22" s="126"/>
      <c r="O22" s="301"/>
      <c r="P22" s="128"/>
      <c r="Q22" s="312"/>
      <c r="R22" s="120"/>
      <c r="S22" s="120"/>
      <c r="T22" s="120"/>
      <c r="U22" s="120"/>
      <c r="V22" s="130"/>
      <c r="W22" s="130"/>
      <c r="X22" s="131"/>
      <c r="Y22" s="132"/>
      <c r="Z22" s="133"/>
      <c r="AA22" s="328"/>
      <c r="AB22" s="135"/>
    </row>
    <row r="23" spans="1:28" s="117" customFormat="1" ht="12" customHeight="1" x14ac:dyDescent="0.2">
      <c r="A23" s="120"/>
      <c r="B23" s="120">
        <v>24498</v>
      </c>
      <c r="C23" s="120" t="s">
        <v>147</v>
      </c>
      <c r="D23" s="120" t="str">
        <f>_xll.BDP(C23,$D$3)</f>
        <v>NOK</v>
      </c>
      <c r="E23" s="120" t="s">
        <v>337</v>
      </c>
      <c r="F23" s="121">
        <f>_xll.BDP(C23,$F$3)</f>
        <v>297</v>
      </c>
      <c r="G23" s="121">
        <f>_xll.BDP(C23,$G$3)</f>
        <v>297.60000000000002</v>
      </c>
      <c r="H23" s="122">
        <f>IF(OR(OR(G23="#N/A N/A",G23="#N/A Real Time"),OR(F23="#N/A N/A",F23="#N/A Real Time")),0,  G23 - F23)</f>
        <v>0.60000000000002274</v>
      </c>
      <c r="I23" s="123">
        <f>IF(OR(F23=0,F23="#N/A N/A"),0,H23 / F23*100)</f>
        <v>0.2020202020202097</v>
      </c>
      <c r="J23" s="124">
        <v>67714</v>
      </c>
      <c r="K23" s="120" t="str">
        <f>CONCATENATE(D55,D23, " Curncy")</f>
        <v>EURNOK Curncy</v>
      </c>
      <c r="L23" s="120">
        <f>IF(D23 = D55,1,_xll.BDP(K23,$L$3))</f>
        <v>1</v>
      </c>
      <c r="M23" s="288">
        <f>IF(D23 = D55,1,_xll.BDP(K23,$M$3)*L23)</f>
        <v>9.7024000000000008</v>
      </c>
      <c r="N23" s="126">
        <f>H23*J23*R23/M23</f>
        <v>4187.458773087229</v>
      </c>
      <c r="O23" s="301">
        <f>N23 / U55</f>
        <v>1.4926974209501478E-4</v>
      </c>
      <c r="P23" s="128">
        <f>IF(J23=0,0,G23*J23*R23/M23)</f>
        <v>2076979.5514511873</v>
      </c>
      <c r="Q23" s="312">
        <f>P23 / U55*100</f>
        <v>7.4037792079124545</v>
      </c>
      <c r="R23" s="120">
        <f>IF(EXACT(D23,UPPER(D23)),1,0.01)/T23</f>
        <v>1</v>
      </c>
      <c r="S23" s="120">
        <v>0</v>
      </c>
      <c r="T23" s="120">
        <v>1</v>
      </c>
      <c r="U23" s="120"/>
      <c r="V23" s="130">
        <f>_xll.BDH(C23,$V$3,$D$1,$D$1)</f>
        <v>283.2</v>
      </c>
      <c r="W23" s="130">
        <f>IF(OR(OR(F23="#N/A N/A",F23="#N/A Real Time"),OR(V23="#N/A N/A",V23="#N/A Real Time")),0,  F23 - V23)</f>
        <v>13.800000000000011</v>
      </c>
      <c r="X23" s="177">
        <f>IF(OR(V23=0,V23="#N/A N/A"),0,W23 / V23*100)</f>
        <v>4.8728813559322077</v>
      </c>
      <c r="Y23" s="132">
        <v>67714</v>
      </c>
      <c r="Z23" s="133">
        <f>IF(D23 = D55,1,_xll.BDP(K23,$Z$3)*L23)</f>
        <v>9.7301000000000002</v>
      </c>
      <c r="AA23" s="328">
        <f>W23*Y23*R23/Z23 / AB55</f>
        <v>3.4009645443736445E-3</v>
      </c>
      <c r="AB23" s="135"/>
    </row>
    <row r="24" spans="1:28" s="117" customFormat="1" ht="12" customHeight="1" x14ac:dyDescent="0.2">
      <c r="A24" s="212"/>
      <c r="B24" s="212">
        <v>26989</v>
      </c>
      <c r="C24" s="212" t="s">
        <v>143</v>
      </c>
      <c r="D24" s="212" t="str">
        <f>_xll.BDP(C24,$D$3)</f>
        <v>NOK</v>
      </c>
      <c r="E24" s="212" t="s">
        <v>311</v>
      </c>
      <c r="F24" s="214">
        <f>_xll.BDP(C24,$F$3)</f>
        <v>73.400000000000006</v>
      </c>
      <c r="G24" s="214">
        <f>_xll.BDP(C24,$G$3)</f>
        <v>74.400000000000006</v>
      </c>
      <c r="H24" s="215">
        <f>IF(OR(OR(G24="#N/A N/A",G24="#N/A Real Time"),OR(F24="#N/A N/A",F24="#N/A Real Time")),0,  G24 - F24)</f>
        <v>1</v>
      </c>
      <c r="I24" s="216">
        <f>IF(OR(F24=0,F24="#N/A N/A"),0,H24 / F24*100)</f>
        <v>1.3623978201634876</v>
      </c>
      <c r="J24" s="217">
        <v>2139</v>
      </c>
      <c r="K24" s="212" t="str">
        <f>CONCATENATE(D55,D24, " Curncy")</f>
        <v>EURNOK Curncy</v>
      </c>
      <c r="L24" s="212">
        <f>IF(D24 = D55,1,_xll.BDP(K24,$L$3))</f>
        <v>1</v>
      </c>
      <c r="M24" s="291">
        <f>IF(D24 = D55,1,_xll.BDP(K24,$M$3)*L24)</f>
        <v>9.7024000000000008</v>
      </c>
      <c r="N24" s="218">
        <f>H24*J24*R24/M24</f>
        <v>220.46091688654352</v>
      </c>
      <c r="O24" s="304">
        <f>N24 / U55</f>
        <v>7.8587386739626612E-6</v>
      </c>
      <c r="P24" s="220">
        <f>IF(J24=0,0,G24*J24*R24/M24)</f>
        <v>16402.292216358837</v>
      </c>
      <c r="Q24" s="314">
        <f>P24 / U55*100</f>
        <v>5.8469015734282197E-2</v>
      </c>
      <c r="R24" s="212">
        <f>IF(EXACT(D24,UPPER(D24)),1,0.01)/T24</f>
        <v>1</v>
      </c>
      <c r="S24" s="212">
        <v>0</v>
      </c>
      <c r="T24" s="212">
        <v>1</v>
      </c>
      <c r="U24" s="212"/>
      <c r="V24" s="223">
        <f>_xll.BDH(C24,$V$3,$D$1,$D$1)</f>
        <v>70.8</v>
      </c>
      <c r="W24" s="223">
        <f>IF(OR(OR(F24="#N/A N/A",F24="#N/A Real Time"),OR(V24="#N/A N/A",V24="#N/A Real Time")),0,  F24 - V24)</f>
        <v>2.6000000000000085</v>
      </c>
      <c r="X24" s="224">
        <f>IF(OR(V24=0,V24="#N/A N/A"),0,W24 / V24*100)</f>
        <v>3.6723163841808031</v>
      </c>
      <c r="Y24" s="225">
        <v>2139</v>
      </c>
      <c r="Z24" s="226">
        <f>IF(D24 = D55,1,_xll.BDP(K24,$Z$3)*L24)</f>
        <v>9.7301000000000002</v>
      </c>
      <c r="AA24" s="330">
        <f>W24*Y24*R24/Z24 / AB55</f>
        <v>2.0240846964919842E-5</v>
      </c>
      <c r="AB24" s="244"/>
    </row>
    <row r="25" spans="1:28" s="117" customFormat="1" ht="12" customHeight="1" x14ac:dyDescent="0.2">
      <c r="A25" s="229" t="s">
        <v>1490</v>
      </c>
      <c r="B25" s="229"/>
      <c r="C25" s="229"/>
      <c r="D25" s="229"/>
      <c r="E25" s="229" t="s">
        <v>140</v>
      </c>
      <c r="F25" s="230"/>
      <c r="G25" s="230"/>
      <c r="H25" s="231"/>
      <c r="I25" s="232"/>
      <c r="J25" s="233"/>
      <c r="K25" s="229"/>
      <c r="L25" s="229"/>
      <c r="M25" s="292"/>
      <c r="N25" s="234">
        <f xml:space="preserve"> SUM(N22:N24)</f>
        <v>4407.9196899737726</v>
      </c>
      <c r="O25" s="305">
        <f xml:space="preserve"> SUM(O22:O24)</f>
        <v>1.5712848076897745E-4</v>
      </c>
      <c r="P25" s="236">
        <f xml:space="preserve"> SUM(P22:P24)</f>
        <v>2093381.8436675463</v>
      </c>
      <c r="Q25" s="315">
        <f xml:space="preserve"> SUM(Q22:Q24)</f>
        <v>7.4622482236467365</v>
      </c>
      <c r="R25" s="229"/>
      <c r="S25" s="229"/>
      <c r="T25" s="229"/>
      <c r="U25" s="229"/>
      <c r="V25" s="239"/>
      <c r="W25" s="239"/>
      <c r="X25" s="240"/>
      <c r="Y25" s="241"/>
      <c r="Z25" s="242"/>
      <c r="AA25" s="331">
        <f xml:space="preserve"> SUM(AA22:AA24)</f>
        <v>3.4212053913385645E-3</v>
      </c>
      <c r="AB25" s="247"/>
    </row>
    <row r="26" spans="1:28" s="117" customFormat="1" ht="12" customHeight="1" x14ac:dyDescent="0.2">
      <c r="A26" s="120"/>
      <c r="B26" s="120"/>
      <c r="C26" s="120"/>
      <c r="D26" s="120"/>
      <c r="E26" s="120"/>
      <c r="F26" s="121"/>
      <c r="G26" s="121"/>
      <c r="H26" s="122"/>
      <c r="I26" s="123"/>
      <c r="J26" s="124"/>
      <c r="K26" s="120"/>
      <c r="L26" s="120"/>
      <c r="M26" s="288"/>
      <c r="N26" s="126"/>
      <c r="O26" s="301"/>
      <c r="P26" s="128"/>
      <c r="Q26" s="312"/>
      <c r="R26" s="120"/>
      <c r="S26" s="120"/>
      <c r="T26" s="120"/>
      <c r="U26" s="120"/>
      <c r="V26" s="130"/>
      <c r="W26" s="130"/>
      <c r="X26" s="131"/>
      <c r="Y26" s="132"/>
      <c r="Z26" s="133"/>
      <c r="AA26" s="328"/>
      <c r="AB26" s="135"/>
    </row>
    <row r="27" spans="1:28" s="117" customFormat="1" ht="12" customHeight="1" x14ac:dyDescent="0.2">
      <c r="A27" s="120"/>
      <c r="B27" s="120">
        <v>113</v>
      </c>
      <c r="C27" s="120" t="s">
        <v>132</v>
      </c>
      <c r="D27" s="120" t="str">
        <f>_xll.BDP(C27,$D$3)</f>
        <v>SEK</v>
      </c>
      <c r="E27" s="120" t="s">
        <v>371</v>
      </c>
      <c r="F27" s="121">
        <f>_xll.BDP(C27,$F$3)</f>
        <v>77.14</v>
      </c>
      <c r="G27" s="121">
        <f>_xll.BDP(C27,$G$3)</f>
        <v>77.62</v>
      </c>
      <c r="H27" s="122">
        <f>IF(OR(OR(G27="#N/A N/A",G27="#N/A Real Time"),OR(F27="#N/A N/A",F27="#N/A Real Time")),0,  G27 - F27)</f>
        <v>0.48000000000000398</v>
      </c>
      <c r="I27" s="123">
        <f>IF(OR(F27=0,F27="#N/A N/A"),0,H27 / F27*100)</f>
        <v>0.62224526834327709</v>
      </c>
      <c r="J27" s="124">
        <v>95513</v>
      </c>
      <c r="K27" s="120" t="str">
        <f>CONCATENATE(D55,D27, " Curncy")</f>
        <v>EURSEK Curncy</v>
      </c>
      <c r="L27" s="120">
        <f>IF(D27 = D55,1,_xll.BDP(K27,$L$3))</f>
        <v>1</v>
      </c>
      <c r="M27" s="288">
        <f>IF(D27 = D55,1,_xll.BDP(K27,$M$3)*L27)</f>
        <v>10.5761</v>
      </c>
      <c r="N27" s="126">
        <f>H27*J27*R27/M27</f>
        <v>4334.8909333308484</v>
      </c>
      <c r="O27" s="301">
        <f>N27 / U55</f>
        <v>1.54525235158616E-4</v>
      </c>
      <c r="P27" s="128">
        <f>IF(J27=0,0,G27*J27*R27/M27)</f>
        <v>700987.98801070335</v>
      </c>
      <c r="Q27" s="312">
        <f>P27 / U55*100</f>
        <v>2.4988018235440985</v>
      </c>
      <c r="R27" s="120">
        <f>IF(EXACT(D27,UPPER(D27)),1,0.01)/T27</f>
        <v>1</v>
      </c>
      <c r="S27" s="120">
        <v>0</v>
      </c>
      <c r="T27" s="120">
        <v>1</v>
      </c>
      <c r="U27" s="120"/>
      <c r="V27" s="130">
        <f>_xll.BDH(C27,$V$3,$D$1,$D$1)</f>
        <v>71.2</v>
      </c>
      <c r="W27" s="130">
        <f>IF(OR(OR(F27="#N/A N/A",F27="#N/A Real Time"),OR(V27="#N/A N/A",V27="#N/A Real Time")),0,  F27 - V27)</f>
        <v>5.9399999999999977</v>
      </c>
      <c r="X27" s="177">
        <f>IF(OR(V27=0,V27="#N/A N/A"),0,W27 / V27*100)</f>
        <v>8.3426966292134797</v>
      </c>
      <c r="Y27" s="132">
        <v>95513</v>
      </c>
      <c r="Z27" s="133">
        <f>IF(D27 = D55,1,_xll.BDP(K27,$Z$3)*L27)</f>
        <v>10.603199999999999</v>
      </c>
      <c r="AA27" s="328">
        <f>W27*Y27*R27/Z27 / AB55</f>
        <v>1.8948456121675999E-3</v>
      </c>
      <c r="AB27" s="135"/>
    </row>
    <row r="28" spans="1:28" s="117" customFormat="1" ht="12" customHeight="1" x14ac:dyDescent="0.2">
      <c r="A28" s="102" t="s">
        <v>1491</v>
      </c>
      <c r="B28" s="102"/>
      <c r="C28" s="102"/>
      <c r="D28" s="102"/>
      <c r="E28" s="102" t="s">
        <v>131</v>
      </c>
      <c r="F28" s="136"/>
      <c r="G28" s="136"/>
      <c r="H28" s="137"/>
      <c r="I28" s="138"/>
      <c r="J28" s="139"/>
      <c r="K28" s="102"/>
      <c r="L28" s="102"/>
      <c r="M28" s="289"/>
      <c r="N28" s="158">
        <f xml:space="preserve"> SUM(N26:N27)</f>
        <v>4334.8909333308484</v>
      </c>
      <c r="O28" s="302">
        <f xml:space="preserve"> SUM(O26:O27)</f>
        <v>1.54525235158616E-4</v>
      </c>
      <c r="P28" s="141">
        <f xml:space="preserve"> SUM(P26:P27)</f>
        <v>700987.98801070335</v>
      </c>
      <c r="Q28" s="313">
        <f xml:space="preserve"> SUM(Q26:Q27)</f>
        <v>2.4988018235440985</v>
      </c>
      <c r="R28" s="102"/>
      <c r="S28" s="102"/>
      <c r="T28" s="102"/>
      <c r="U28" s="102"/>
      <c r="V28" s="144"/>
      <c r="W28" s="144"/>
      <c r="X28" s="178"/>
      <c r="Y28" s="145"/>
      <c r="Z28" s="146"/>
      <c r="AA28" s="329">
        <f xml:space="preserve"> SUM(AA26:AA27)</f>
        <v>1.8948456121675999E-3</v>
      </c>
      <c r="AB28" s="171"/>
    </row>
    <row r="29" spans="1:28" s="117" customFormat="1" ht="12" customHeight="1" x14ac:dyDescent="0.2">
      <c r="A29" s="120"/>
      <c r="B29" s="120"/>
      <c r="C29" s="120"/>
      <c r="D29" s="120"/>
      <c r="E29" s="120"/>
      <c r="F29" s="121"/>
      <c r="G29" s="121"/>
      <c r="H29" s="122"/>
      <c r="I29" s="123"/>
      <c r="J29" s="124"/>
      <c r="K29" s="120"/>
      <c r="L29" s="120"/>
      <c r="M29" s="288"/>
      <c r="N29" s="126"/>
      <c r="O29" s="301"/>
      <c r="P29" s="128"/>
      <c r="Q29" s="312"/>
      <c r="R29" s="120"/>
      <c r="S29" s="120"/>
      <c r="T29" s="120"/>
      <c r="U29" s="120"/>
      <c r="V29" s="130"/>
      <c r="W29" s="130"/>
      <c r="X29" s="131"/>
      <c r="Y29" s="132"/>
      <c r="Z29" s="133"/>
      <c r="AA29" s="328"/>
      <c r="AB29" s="135"/>
    </row>
    <row r="30" spans="1:28" s="117" customFormat="1" ht="12" customHeight="1" x14ac:dyDescent="0.2">
      <c r="A30" s="120"/>
      <c r="B30" s="120">
        <v>7222</v>
      </c>
      <c r="C30" s="120" t="s">
        <v>124</v>
      </c>
      <c r="D30" s="120" t="str">
        <f>_xll.BDP(C30,$D$3)</f>
        <v>GBp</v>
      </c>
      <c r="E30" s="120" t="s">
        <v>460</v>
      </c>
      <c r="F30" s="121">
        <f>_xll.BDP(C30,$F$3)</f>
        <v>110</v>
      </c>
      <c r="G30" s="121">
        <f>_xll.BDP(C30,$G$3)</f>
        <v>109.9</v>
      </c>
      <c r="H30" s="122">
        <f t="shared" ref="H30:H46" si="0">IF(OR(OR(G30="#N/A N/A",G30="#N/A Real Time"),OR(F30="#N/A N/A",F30="#N/A Real Time")),0,  G30 - F30)</f>
        <v>-9.9999999999994316E-2</v>
      </c>
      <c r="I30" s="123">
        <f t="shared" ref="I30:I46" si="1">IF(OR(F30=0,F30="#N/A N/A"),0,H30 / F30*100)</f>
        <v>-9.0909090909085735E-2</v>
      </c>
      <c r="J30" s="124">
        <v>92508</v>
      </c>
      <c r="K30" s="120" t="str">
        <f>CONCATENATE(D55,D30, " Curncy")</f>
        <v>EURGBp Curncy</v>
      </c>
      <c r="L30" s="120">
        <f>IF(D30 = D55,1,_xll.BDP(K30,$L$3))</f>
        <v>1</v>
      </c>
      <c r="M30" s="288">
        <f>IF(D30 = D55,1,_xll.BDP(K30,$M$3)*L30)</f>
        <v>0.90110000000000001</v>
      </c>
      <c r="N30" s="126">
        <f t="shared" ref="N30:N46" si="2">H30*J30*R30/M30</f>
        <v>-102.66119187658943</v>
      </c>
      <c r="O30" s="301">
        <f>N30 / U55</f>
        <v>-3.6595487776677179E-6</v>
      </c>
      <c r="P30" s="128">
        <f t="shared" ref="P30:P46" si="3">IF(J30=0,0,G30*J30*R30/M30)</f>
        <v>112824.64987237821</v>
      </c>
      <c r="Q30" s="312">
        <f>P30 / U55*100</f>
        <v>0.40218441066570515</v>
      </c>
      <c r="R30" s="120">
        <f t="shared" ref="R30:R46" si="4">IF(EXACT(D30,UPPER(D30)),1,0.01)/T30</f>
        <v>0.01</v>
      </c>
      <c r="S30" s="120">
        <v>0</v>
      </c>
      <c r="T30" s="120">
        <v>1</v>
      </c>
      <c r="U30" s="120"/>
      <c r="V30" s="130">
        <f>_xll.BDH(C30,$V$3,$D$1,$D$1)</f>
        <v>122.65</v>
      </c>
      <c r="W30" s="130">
        <f t="shared" ref="W30:W46" si="5">IF(OR(OR(F30="#N/A N/A",F30="#N/A Real Time"),OR(V30="#N/A N/A",V30="#N/A Real Time")),0,  F30 - V30)</f>
        <v>-12.650000000000006</v>
      </c>
      <c r="X30" s="177">
        <f t="shared" ref="X30:X46" si="6">IF(OR(V30=0,V30="#N/A N/A"),0,W30 / V30*100)</f>
        <v>-10.313901345291484</v>
      </c>
      <c r="Y30" s="132">
        <v>92508</v>
      </c>
      <c r="Z30" s="133">
        <f>IF(D30 = D55,1,_xll.BDP(K30,$Z$3)*L30)</f>
        <v>0.89554</v>
      </c>
      <c r="AA30" s="328">
        <f>W30*Y30*R30/Z30 / AB55</f>
        <v>-4.6275027017150453E-4</v>
      </c>
      <c r="AB30" s="135"/>
    </row>
    <row r="31" spans="1:28" s="117" customFormat="1" ht="12" customHeight="1" x14ac:dyDescent="0.2">
      <c r="A31" s="120"/>
      <c r="B31" s="120">
        <v>6286</v>
      </c>
      <c r="C31" s="120" t="s">
        <v>118</v>
      </c>
      <c r="D31" s="120" t="str">
        <f>_xll.BDP(C31,$D$3)</f>
        <v>GBp</v>
      </c>
      <c r="E31" s="120" t="s">
        <v>464</v>
      </c>
      <c r="F31" s="121">
        <f>_xll.BDP(C31,$F$3)</f>
        <v>606</v>
      </c>
      <c r="G31" s="121">
        <f>_xll.BDP(C31,$G$3)</f>
        <v>611</v>
      </c>
      <c r="H31" s="122">
        <f t="shared" si="0"/>
        <v>5</v>
      </c>
      <c r="I31" s="123">
        <f t="shared" si="1"/>
        <v>0.82508250825082496</v>
      </c>
      <c r="J31" s="124">
        <v>24521</v>
      </c>
      <c r="K31" s="120" t="str">
        <f>CONCATENATE(D55,D31, " Curncy")</f>
        <v>EURGBp Curncy</v>
      </c>
      <c r="L31" s="120">
        <f>IF(D31 = D55,1,_xll.BDP(K31,$L$3))</f>
        <v>1</v>
      </c>
      <c r="M31" s="288">
        <f>IF(D31 = D55,1,_xll.BDP(K31,$M$3)*L31)</f>
        <v>0.90110000000000001</v>
      </c>
      <c r="N31" s="126">
        <f t="shared" si="2"/>
        <v>1360.6148041282877</v>
      </c>
      <c r="O31" s="301">
        <f>N31 / U55</f>
        <v>4.850164071063866E-5</v>
      </c>
      <c r="P31" s="128">
        <f t="shared" si="3"/>
        <v>166267.12906447676</v>
      </c>
      <c r="Q31" s="312">
        <f>P31 / U55*100</f>
        <v>0.5926900494840045</v>
      </c>
      <c r="R31" s="120">
        <f t="shared" si="4"/>
        <v>0.01</v>
      </c>
      <c r="S31" s="120">
        <v>0</v>
      </c>
      <c r="T31" s="120">
        <v>1</v>
      </c>
      <c r="U31" s="120"/>
      <c r="V31" s="130">
        <f>_xll.BDH(C31,$V$3,$D$1,$D$1)</f>
        <v>626.79999999999995</v>
      </c>
      <c r="W31" s="130">
        <f t="shared" si="5"/>
        <v>-20.799999999999955</v>
      </c>
      <c r="X31" s="177">
        <f t="shared" si="6"/>
        <v>-3.3184428844926539</v>
      </c>
      <c r="Y31" s="132">
        <v>24521</v>
      </c>
      <c r="Z31" s="133">
        <f>IF(D31 = D55,1,_xll.BDP(K31,$Z$3)*L31)</f>
        <v>0.89554</v>
      </c>
      <c r="AA31" s="328">
        <f>W31*Y31*R31/Z31 / AB55</f>
        <v>-2.0168721824670221E-4</v>
      </c>
      <c r="AB31" s="135"/>
    </row>
    <row r="32" spans="1:28" s="117" customFormat="1" ht="12" customHeight="1" x14ac:dyDescent="0.2">
      <c r="A32" s="120"/>
      <c r="B32" s="120">
        <v>2204</v>
      </c>
      <c r="C32" s="120" t="s">
        <v>117</v>
      </c>
      <c r="D32" s="120" t="str">
        <f>_xll.BDP(C32,$D$3)</f>
        <v>GBp</v>
      </c>
      <c r="E32" s="120" t="s">
        <v>465</v>
      </c>
      <c r="F32" s="121">
        <f>_xll.BDP(C32,$F$3)</f>
        <v>175.7</v>
      </c>
      <c r="G32" s="121">
        <f>_xll.BDP(C32,$G$3)</f>
        <v>176.62</v>
      </c>
      <c r="H32" s="122">
        <f t="shared" si="0"/>
        <v>0.92000000000001592</v>
      </c>
      <c r="I32" s="123">
        <f t="shared" si="1"/>
        <v>0.5236198064883415</v>
      </c>
      <c r="J32" s="124">
        <v>307508</v>
      </c>
      <c r="K32" s="120" t="str">
        <f>CONCATENATE(D55,D32, " Curncy")</f>
        <v>EURGBp Curncy</v>
      </c>
      <c r="L32" s="120">
        <f>IF(D32 = D55,1,_xll.BDP(K32,$L$3))</f>
        <v>1</v>
      </c>
      <c r="M32" s="288">
        <f>IF(D32 = D55,1,_xll.BDP(K32,$M$3)*L32)</f>
        <v>0.90110000000000001</v>
      </c>
      <c r="N32" s="126">
        <f t="shared" si="2"/>
        <v>3139.57784929536</v>
      </c>
      <c r="O32" s="301">
        <f>N32 / U55</f>
        <v>1.1191608114771457E-4</v>
      </c>
      <c r="P32" s="128">
        <f t="shared" si="3"/>
        <v>602730.69537232269</v>
      </c>
      <c r="Q32" s="312">
        <f>P32 / U55*100</f>
        <v>2.1485454622075002</v>
      </c>
      <c r="R32" s="120">
        <f t="shared" si="4"/>
        <v>0.01</v>
      </c>
      <c r="S32" s="120">
        <v>0</v>
      </c>
      <c r="T32" s="120">
        <v>1</v>
      </c>
      <c r="U32" s="120"/>
      <c r="V32" s="130">
        <f>_xll.BDH(C32,$V$3,$D$1,$D$1)</f>
        <v>184.5</v>
      </c>
      <c r="W32" s="130">
        <f t="shared" si="5"/>
        <v>-8.8000000000000114</v>
      </c>
      <c r="X32" s="177">
        <f t="shared" si="6"/>
        <v>-4.7696476964769712</v>
      </c>
      <c r="Y32" s="132">
        <v>307508</v>
      </c>
      <c r="Z32" s="133">
        <f>IF(D32 = D55,1,_xll.BDP(K32,$Z$3)*L32)</f>
        <v>0.89554</v>
      </c>
      <c r="AA32" s="328">
        <f>W32*Y32*R32/Z32 / AB55</f>
        <v>-1.0700792792907154E-3</v>
      </c>
      <c r="AB32" s="135"/>
    </row>
    <row r="33" spans="1:28" s="117" customFormat="1" ht="12" customHeight="1" x14ac:dyDescent="0.2">
      <c r="A33" s="212"/>
      <c r="B33" s="212">
        <v>6116</v>
      </c>
      <c r="C33" s="212" t="s">
        <v>1121</v>
      </c>
      <c r="D33" s="212" t="str">
        <f>_xll.BDP(C33,$D$3)</f>
        <v>GBp</v>
      </c>
      <c r="E33" s="212" t="s">
        <v>1242</v>
      </c>
      <c r="F33" s="214">
        <f>_xll.BDP(C33,$F$3)</f>
        <v>217.35</v>
      </c>
      <c r="G33" s="214">
        <f>_xll.BDP(C33,$G$3)</f>
        <v>220.7</v>
      </c>
      <c r="H33" s="215">
        <f>IF(OR(OR(G33="#N/A N/A",G33="#N/A Real Time"),OR(F33="#N/A N/A",F33="#N/A Real Time")),0,  G33 - F33)</f>
        <v>3.3499999999999943</v>
      </c>
      <c r="I33" s="216">
        <f>IF(OR(F33=0,F33="#N/A N/A"),0,H33 / F33*100)</f>
        <v>1.5412928456406692</v>
      </c>
      <c r="J33" s="217">
        <v>70000</v>
      </c>
      <c r="K33" s="212" t="str">
        <f>CONCATENATE(D55,D33, " Curncy")</f>
        <v>EURGBp Curncy</v>
      </c>
      <c r="L33" s="212">
        <f>IF(D33 = D55,1,_xll.BDP(K33,$L$3))</f>
        <v>1</v>
      </c>
      <c r="M33" s="291">
        <f>IF(D33 = D55,1,_xll.BDP(K33,$M$3)*L33)</f>
        <v>0.90110000000000001</v>
      </c>
      <c r="N33" s="218">
        <f>H33*J33*R33/M33</f>
        <v>2602.3748751525868</v>
      </c>
      <c r="O33" s="304">
        <f>N33 / U55</f>
        <v>9.2766483802820003E-5</v>
      </c>
      <c r="P33" s="220">
        <f>IF(J33=0,0,G33*J33*R33/M33)</f>
        <v>171446.01043169459</v>
      </c>
      <c r="Q33" s="314">
        <f>P33 / U55*100</f>
        <v>0.61115113359051965</v>
      </c>
      <c r="R33" s="212">
        <f>IF(EXACT(D33,UPPER(D33)),1,0.01)/T33</f>
        <v>0.01</v>
      </c>
      <c r="S33" s="212">
        <v>0</v>
      </c>
      <c r="T33" s="212">
        <v>1</v>
      </c>
      <c r="U33" s="212"/>
      <c r="V33" s="223">
        <f>_xll.BDH(C33,$V$3,$D$1,$D$1)</f>
        <v>227.15</v>
      </c>
      <c r="W33" s="223">
        <f>IF(OR(OR(F33="#N/A N/A",F33="#N/A Real Time"),OR(V33="#N/A N/A",V33="#N/A Real Time")),0,  F33 - V33)</f>
        <v>-9.8000000000000114</v>
      </c>
      <c r="X33" s="224">
        <f>IF(OR(V33=0,V33="#N/A N/A"),0,W33 / V33*100)</f>
        <v>-4.3143297380585564</v>
      </c>
      <c r="Y33" s="225">
        <v>70000</v>
      </c>
      <c r="Z33" s="226">
        <f>IF(D33 = D55,1,_xll.BDP(K33,$Z$3)*L33)</f>
        <v>0.89554</v>
      </c>
      <c r="AA33" s="330">
        <f>W33*Y33*R33/Z33 / AB55</f>
        <v>-2.7126950784186197E-4</v>
      </c>
      <c r="AB33" s="244"/>
    </row>
    <row r="34" spans="1:28" s="117" customFormat="1" ht="12" customHeight="1" x14ac:dyDescent="0.2">
      <c r="A34" s="120"/>
      <c r="B34" s="120">
        <v>5993</v>
      </c>
      <c r="C34" s="120" t="s">
        <v>112</v>
      </c>
      <c r="D34" s="120" t="str">
        <f>_xll.BDP(C34,$D$3)</f>
        <v>GBp</v>
      </c>
      <c r="E34" s="120" t="s">
        <v>469</v>
      </c>
      <c r="F34" s="121">
        <f>_xll.BDP(C34,$F$3)</f>
        <v>754</v>
      </c>
      <c r="G34" s="121">
        <f>_xll.BDP(C34,$G$3)</f>
        <v>763</v>
      </c>
      <c r="H34" s="122">
        <f t="shared" si="0"/>
        <v>9</v>
      </c>
      <c r="I34" s="123">
        <f t="shared" si="1"/>
        <v>1.1936339522546418</v>
      </c>
      <c r="J34" s="124">
        <v>95961</v>
      </c>
      <c r="K34" s="120" t="str">
        <f>CONCATENATE(D55,D34, " Curncy")</f>
        <v>EURGBp Curncy</v>
      </c>
      <c r="L34" s="120">
        <f>IF(D34 = D55,1,_xll.BDP(K34,$L$3))</f>
        <v>1</v>
      </c>
      <c r="M34" s="288">
        <f>IF(D34 = D55,1,_xll.BDP(K34,$M$3)*L34)</f>
        <v>0.90110000000000001</v>
      </c>
      <c r="N34" s="126">
        <f t="shared" si="2"/>
        <v>9584.3857507490848</v>
      </c>
      <c r="O34" s="301">
        <f>N34 / U55</f>
        <v>3.4165322375190543E-4</v>
      </c>
      <c r="P34" s="128">
        <f t="shared" si="3"/>
        <v>812542.92531350581</v>
      </c>
      <c r="Q34" s="312">
        <f>P34 / U55*100</f>
        <v>2.8964601080300434</v>
      </c>
      <c r="R34" s="120">
        <f t="shared" si="4"/>
        <v>0.01</v>
      </c>
      <c r="S34" s="120">
        <v>0</v>
      </c>
      <c r="T34" s="120">
        <v>1</v>
      </c>
      <c r="U34" s="120"/>
      <c r="V34" s="130">
        <f>_xll.BDH(C34,$V$3,$D$1,$D$1)</f>
        <v>757.5</v>
      </c>
      <c r="W34" s="130">
        <f t="shared" si="5"/>
        <v>-3.5</v>
      </c>
      <c r="X34" s="177">
        <f t="shared" si="6"/>
        <v>-0.46204620462046203</v>
      </c>
      <c r="Y34" s="132">
        <v>95961</v>
      </c>
      <c r="Z34" s="133">
        <f>IF(D34 = D55,1,_xll.BDP(K34,$Z$3)*L34)</f>
        <v>0.89554</v>
      </c>
      <c r="AA34" s="328">
        <f>W34*Y34*R34/Z34 / AB55</f>
        <v>-1.3281272062251473E-4</v>
      </c>
      <c r="AB34" s="135"/>
    </row>
    <row r="35" spans="1:28" s="117" customFormat="1" ht="12" customHeight="1" x14ac:dyDescent="0.2">
      <c r="A35" s="120"/>
      <c r="B35" s="120">
        <v>6022</v>
      </c>
      <c r="C35" s="120" t="s">
        <v>1425</v>
      </c>
      <c r="D35" s="120" t="str">
        <f>_xll.BDP(C35,$D$3)</f>
        <v>GBp</v>
      </c>
      <c r="E35" s="120" t="s">
        <v>1426</v>
      </c>
      <c r="F35" s="121">
        <f>_xll.BDP(C35,$F$3)</f>
        <v>193</v>
      </c>
      <c r="G35" s="121">
        <f>_xll.BDP(C35,$G$3)</f>
        <v>189.8</v>
      </c>
      <c r="H35" s="122">
        <f t="shared" si="0"/>
        <v>-3.1999999999999886</v>
      </c>
      <c r="I35" s="123">
        <f t="shared" si="1"/>
        <v>-1.6580310880828957</v>
      </c>
      <c r="J35" s="124">
        <v>143200</v>
      </c>
      <c r="K35" s="120" t="str">
        <f>CONCATENATE(D55,D35, " Curncy")</f>
        <v>EURGBp Curncy</v>
      </c>
      <c r="L35" s="120">
        <f>IF(D35 = D55,1,_xll.BDP(K35,$L$3))</f>
        <v>1</v>
      </c>
      <c r="M35" s="288">
        <f>IF(D35 = D55,1,_xll.BDP(K35,$M$3)*L35)</f>
        <v>0.90110000000000001</v>
      </c>
      <c r="N35" s="126">
        <f t="shared" si="2"/>
        <v>-5085.3401398290798</v>
      </c>
      <c r="O35" s="301">
        <f>N35 / U55</f>
        <v>-1.8127639035310942E-4</v>
      </c>
      <c r="P35" s="128">
        <f t="shared" si="3"/>
        <v>301624.23704361334</v>
      </c>
      <c r="Q35" s="312">
        <f>P35 / U55*100</f>
        <v>1.0751955902818839</v>
      </c>
      <c r="R35" s="120">
        <f t="shared" si="4"/>
        <v>0.01</v>
      </c>
      <c r="S35" s="120">
        <v>0</v>
      </c>
      <c r="T35" s="120">
        <v>1</v>
      </c>
      <c r="U35" s="120"/>
      <c r="V35" s="130">
        <f>_xll.BDH(C35,$V$3,$D$1,$D$1)</f>
        <v>188.4</v>
      </c>
      <c r="W35" s="130">
        <f t="shared" si="5"/>
        <v>4.5999999999999943</v>
      </c>
      <c r="X35" s="177">
        <f t="shared" si="6"/>
        <v>2.4416135881104006</v>
      </c>
      <c r="Y35" s="132">
        <v>143200</v>
      </c>
      <c r="Z35" s="133">
        <f>IF(D35 = D55,1,_xll.BDP(K35,$Z$3)*L35)</f>
        <v>0.89554</v>
      </c>
      <c r="AA35" s="328">
        <f>W35*Y35*R35/Z35 / AB55</f>
        <v>2.604819973842433E-4</v>
      </c>
      <c r="AB35" s="135"/>
    </row>
    <row r="36" spans="1:28" s="117" customFormat="1" ht="12" customHeight="1" x14ac:dyDescent="0.2">
      <c r="A36" s="120"/>
      <c r="B36" s="120">
        <v>3522</v>
      </c>
      <c r="C36" s="120" t="s">
        <v>1154</v>
      </c>
      <c r="D36" s="120" t="str">
        <f>_xll.BDP(C36,$D$3)</f>
        <v>GBp</v>
      </c>
      <c r="E36" s="120" t="s">
        <v>1274</v>
      </c>
      <c r="F36" s="121">
        <f>_xll.BDP(C36,$F$3)</f>
        <v>1685</v>
      </c>
      <c r="G36" s="121">
        <f>_xll.BDP(C36,$G$3)</f>
        <v>1706</v>
      </c>
      <c r="H36" s="122">
        <f t="shared" si="0"/>
        <v>21</v>
      </c>
      <c r="I36" s="123">
        <f t="shared" si="1"/>
        <v>1.2462908011869436</v>
      </c>
      <c r="J36" s="124">
        <v>21900</v>
      </c>
      <c r="K36" s="120" t="str">
        <f>CONCATENATE(D55,D36, " Curncy")</f>
        <v>EURGBp Curncy</v>
      </c>
      <c r="L36" s="120">
        <f>IF(D36 = D55,1,_xll.BDP(K36,$L$3))</f>
        <v>1</v>
      </c>
      <c r="M36" s="288">
        <f>IF(D36 = D55,1,_xll.BDP(K36,$M$3)*L36)</f>
        <v>0.90110000000000001</v>
      </c>
      <c r="N36" s="126">
        <f t="shared" si="2"/>
        <v>5103.7620685828433</v>
      </c>
      <c r="O36" s="301">
        <f>N36 / U55</f>
        <v>1.8193307420433686E-4</v>
      </c>
      <c r="P36" s="128">
        <f t="shared" si="3"/>
        <v>414619.90900011099</v>
      </c>
      <c r="Q36" s="312">
        <f>P36 / U55*100</f>
        <v>1.4779896409171367</v>
      </c>
      <c r="R36" s="120">
        <f t="shared" si="4"/>
        <v>0.01</v>
      </c>
      <c r="S36" s="120">
        <v>0</v>
      </c>
      <c r="T36" s="120">
        <v>1</v>
      </c>
      <c r="U36" s="120"/>
      <c r="V36" s="130">
        <f>_xll.BDH(C36,$V$3,$D$1,$D$1)</f>
        <v>1681</v>
      </c>
      <c r="W36" s="130">
        <f t="shared" si="5"/>
        <v>4</v>
      </c>
      <c r="X36" s="177">
        <f t="shared" si="6"/>
        <v>0.23795359904818561</v>
      </c>
      <c r="Y36" s="132">
        <v>21900</v>
      </c>
      <c r="Z36" s="133">
        <f>IF(D36 = D55,1,_xll.BDP(K36,$Z$3)*L36)</f>
        <v>0.89554</v>
      </c>
      <c r="AA36" s="328">
        <f>W36*Y36*R36/Z36 / AB55</f>
        <v>3.464024619088496E-5</v>
      </c>
      <c r="AB36" s="135"/>
    </row>
    <row r="37" spans="1:28" s="117" customFormat="1" ht="12" customHeight="1" x14ac:dyDescent="0.2">
      <c r="A37" s="120"/>
      <c r="B37" s="120">
        <v>3574</v>
      </c>
      <c r="C37" s="120" t="s">
        <v>106</v>
      </c>
      <c r="D37" s="120" t="str">
        <f>_xll.BDP(C37,$D$3)</f>
        <v>GBp</v>
      </c>
      <c r="E37" s="120" t="s">
        <v>472</v>
      </c>
      <c r="F37" s="121">
        <f>_xll.BDP(C37,$F$3)</f>
        <v>492.7</v>
      </c>
      <c r="G37" s="121">
        <f>_xll.BDP(C37,$G$3)</f>
        <v>487.9</v>
      </c>
      <c r="H37" s="122">
        <f t="shared" si="0"/>
        <v>-4.8000000000000114</v>
      </c>
      <c r="I37" s="123">
        <f t="shared" si="1"/>
        <v>-0.97422366551654394</v>
      </c>
      <c r="J37" s="124">
        <v>50125</v>
      </c>
      <c r="K37" s="120" t="str">
        <f>CONCATENATE(D55,D37, " Curncy")</f>
        <v>EURGBp Curncy</v>
      </c>
      <c r="L37" s="120">
        <f>IF(D37 = D55,1,_xll.BDP(K37,$L$3))</f>
        <v>1</v>
      </c>
      <c r="M37" s="288">
        <f>IF(D37 = D55,1,_xll.BDP(K37,$M$3)*L37)</f>
        <v>0.90110000000000001</v>
      </c>
      <c r="N37" s="126">
        <f t="shared" si="2"/>
        <v>-2670.0699145488911</v>
      </c>
      <c r="O37" s="301">
        <f>N37 / U55</f>
        <v>-9.5179599159738091E-5</v>
      </c>
      <c r="P37" s="128">
        <f t="shared" si="3"/>
        <v>271401.48152258352</v>
      </c>
      <c r="Q37" s="312">
        <f>P37 / U55*100</f>
        <v>0.96746096729241893</v>
      </c>
      <c r="R37" s="120">
        <f t="shared" si="4"/>
        <v>0.01</v>
      </c>
      <c r="S37" s="120">
        <v>0</v>
      </c>
      <c r="T37" s="120">
        <v>1</v>
      </c>
      <c r="U37" s="120"/>
      <c r="V37" s="130">
        <f>_xll.BDH(C37,$V$3,$D$1,$D$1)</f>
        <v>464.7</v>
      </c>
      <c r="W37" s="130">
        <f t="shared" si="5"/>
        <v>28</v>
      </c>
      <c r="X37" s="177">
        <f t="shared" si="6"/>
        <v>6.0253927264902094</v>
      </c>
      <c r="Y37" s="132">
        <v>50125</v>
      </c>
      <c r="Z37" s="133">
        <f>IF(D37 = D55,1,_xll.BDP(K37,$Z$3)*L37)</f>
        <v>0.89554</v>
      </c>
      <c r="AA37" s="328">
        <f>W37*Y37*R37/Z37 / AB55</f>
        <v>5.5499526859482918E-4</v>
      </c>
      <c r="AB37" s="135"/>
    </row>
    <row r="38" spans="1:28" s="117" customFormat="1" ht="12" customHeight="1" x14ac:dyDescent="0.2">
      <c r="A38" s="120"/>
      <c r="B38" s="120">
        <v>3123</v>
      </c>
      <c r="C38" s="120" t="s">
        <v>105</v>
      </c>
      <c r="D38" s="120" t="str">
        <f>_xll.BDP(C38,$D$3)</f>
        <v>GBp</v>
      </c>
      <c r="E38" s="120" t="s">
        <v>368</v>
      </c>
      <c r="F38" s="121">
        <f>_xll.BDP(C38,$F$3)</f>
        <v>28.75</v>
      </c>
      <c r="G38" s="121">
        <f>_xll.BDP(C38,$G$3)</f>
        <v>28.75</v>
      </c>
      <c r="H38" s="122">
        <f t="shared" si="0"/>
        <v>0</v>
      </c>
      <c r="I38" s="123">
        <f t="shared" si="1"/>
        <v>0</v>
      </c>
      <c r="J38" s="124">
        <v>1530000</v>
      </c>
      <c r="K38" s="120" t="str">
        <f>CONCATENATE(D55,D38, " Curncy")</f>
        <v>EURGBp Curncy</v>
      </c>
      <c r="L38" s="120">
        <f>IF(D38 = D55,1,_xll.BDP(K38,$L$3))</f>
        <v>1</v>
      </c>
      <c r="M38" s="288">
        <f>IF(D38 = D55,1,_xll.BDP(K38,$M$3)*L38)</f>
        <v>0.90110000000000001</v>
      </c>
      <c r="N38" s="126">
        <f t="shared" si="2"/>
        <v>0</v>
      </c>
      <c r="O38" s="301">
        <f>N38 / U55</f>
        <v>0</v>
      </c>
      <c r="P38" s="128">
        <f t="shared" si="3"/>
        <v>488153.36810564867</v>
      </c>
      <c r="Q38" s="312">
        <f>P38 / U55*100</f>
        <v>1.740113307580619</v>
      </c>
      <c r="R38" s="120">
        <f t="shared" si="4"/>
        <v>0.01</v>
      </c>
      <c r="S38" s="120">
        <v>0</v>
      </c>
      <c r="T38" s="120">
        <v>1</v>
      </c>
      <c r="U38" s="120"/>
      <c r="V38" s="130">
        <f>_xll.BDH(C38,$V$3,$D$1,$D$1)</f>
        <v>27.75</v>
      </c>
      <c r="W38" s="130">
        <f t="shared" si="5"/>
        <v>1</v>
      </c>
      <c r="X38" s="177">
        <f t="shared" si="6"/>
        <v>3.6036036036036037</v>
      </c>
      <c r="Y38" s="132">
        <v>1530000</v>
      </c>
      <c r="Z38" s="133">
        <f>IF(D38 = D55,1,_xll.BDP(K38,$Z$3)*L38)</f>
        <v>0.89554</v>
      </c>
      <c r="AA38" s="328">
        <f>W38*Y38*R38/Z38 / AB55</f>
        <v>6.0501799853942911E-4</v>
      </c>
      <c r="AB38" s="135"/>
    </row>
    <row r="39" spans="1:28" s="117" customFormat="1" ht="12" customHeight="1" x14ac:dyDescent="0.2">
      <c r="A39" s="120"/>
      <c r="B39" s="120">
        <v>3260</v>
      </c>
      <c r="C39" s="120" t="s">
        <v>94</v>
      </c>
      <c r="D39" s="120" t="str">
        <f>_xll.BDP(C39,$D$3)</f>
        <v>GBp</v>
      </c>
      <c r="E39" s="120" t="s">
        <v>480</v>
      </c>
      <c r="F39" s="121">
        <f>_xll.BDP(C39,$F$3)</f>
        <v>171.8</v>
      </c>
      <c r="G39" s="121">
        <f>_xll.BDP(C39,$G$3)</f>
        <v>173.6</v>
      </c>
      <c r="H39" s="122">
        <f t="shared" si="0"/>
        <v>1.7999999999999829</v>
      </c>
      <c r="I39" s="123">
        <f t="shared" si="1"/>
        <v>1.0477299185098852</v>
      </c>
      <c r="J39" s="124">
        <v>625163</v>
      </c>
      <c r="K39" s="120" t="str">
        <f>CONCATENATE(D55,D39, " Curncy")</f>
        <v>EURGBp Curncy</v>
      </c>
      <c r="L39" s="120">
        <f>IF(D39 = D55,1,_xll.BDP(K39,$L$3))</f>
        <v>1</v>
      </c>
      <c r="M39" s="288">
        <f>IF(D39 = D55,1,_xll.BDP(K39,$M$3)*L39)</f>
        <v>0.90110000000000001</v>
      </c>
      <c r="N39" s="126">
        <f t="shared" si="2"/>
        <v>12487.996892686599</v>
      </c>
      <c r="O39" s="301">
        <f>N39 / U55</f>
        <v>4.4515783353739634E-4</v>
      </c>
      <c r="P39" s="128">
        <f t="shared" si="3"/>
        <v>1204397.9225391187</v>
      </c>
      <c r="Q39" s="312">
        <f>P39 / U55*100</f>
        <v>4.2932999945607069</v>
      </c>
      <c r="R39" s="120">
        <f t="shared" si="4"/>
        <v>0.01</v>
      </c>
      <c r="S39" s="120">
        <v>0</v>
      </c>
      <c r="T39" s="120">
        <v>1</v>
      </c>
      <c r="U39" s="120"/>
      <c r="V39" s="130">
        <f>_xll.BDH(C39,$V$3,$D$1,$D$1)</f>
        <v>171.5</v>
      </c>
      <c r="W39" s="130">
        <f t="shared" si="5"/>
        <v>0.30000000000001137</v>
      </c>
      <c r="X39" s="177">
        <f t="shared" si="6"/>
        <v>0.17492711370263053</v>
      </c>
      <c r="Y39" s="132">
        <v>625163</v>
      </c>
      <c r="Z39" s="133">
        <f>IF(D39 = D55,1,_xll.BDP(K39,$Z$3)*L39)</f>
        <v>0.89554</v>
      </c>
      <c r="AA39" s="328">
        <f>W39*Y39*R39/Z39 / AB55</f>
        <v>7.4163699415866546E-5</v>
      </c>
      <c r="AB39" s="135"/>
    </row>
    <row r="40" spans="1:28" s="117" customFormat="1" ht="12" customHeight="1" x14ac:dyDescent="0.2">
      <c r="A40" s="120"/>
      <c r="B40" s="120">
        <v>19483</v>
      </c>
      <c r="C40" s="120"/>
      <c r="D40" s="120" t="s">
        <v>80</v>
      </c>
      <c r="E40" s="120" t="s">
        <v>1403</v>
      </c>
      <c r="F40" s="121">
        <v>51.75</v>
      </c>
      <c r="G40" s="121">
        <v>51.75</v>
      </c>
      <c r="H40" s="122">
        <f t="shared" si="0"/>
        <v>0</v>
      </c>
      <c r="I40" s="123">
        <f t="shared" si="1"/>
        <v>0</v>
      </c>
      <c r="J40" s="124">
        <v>9038</v>
      </c>
      <c r="K40" s="120" t="str">
        <f>CONCATENATE(D55,D40, " Curncy")</f>
        <v>EURGBP Curncy</v>
      </c>
      <c r="L40" s="120">
        <f>IF(D40 = D55,1,_xll.BDP(K40,$L$3))</f>
        <v>1</v>
      </c>
      <c r="M40" s="288">
        <f>IF(D40 = D55,1,_xll.BDP(K40,$M$3)*L40)</f>
        <v>0.90110000000000001</v>
      </c>
      <c r="N40" s="126">
        <f t="shared" si="2"/>
        <v>0</v>
      </c>
      <c r="O40" s="301">
        <f>N40 / U55</f>
        <v>0</v>
      </c>
      <c r="P40" s="128">
        <f t="shared" si="3"/>
        <v>519050.6048163356</v>
      </c>
      <c r="Q40" s="312">
        <f>P40 / U55*100</f>
        <v>1.8502522439898397</v>
      </c>
      <c r="R40" s="120">
        <f t="shared" si="4"/>
        <v>1</v>
      </c>
      <c r="S40" s="120">
        <v>1</v>
      </c>
      <c r="T40" s="120">
        <v>1</v>
      </c>
      <c r="U40" s="120"/>
      <c r="V40" s="130">
        <v>51.75</v>
      </c>
      <c r="W40" s="130">
        <f t="shared" si="5"/>
        <v>0</v>
      </c>
      <c r="X40" s="177">
        <f t="shared" si="6"/>
        <v>0</v>
      </c>
      <c r="Y40" s="132">
        <v>9038</v>
      </c>
      <c r="Z40" s="133">
        <f>IF(D40 = D55,1,_xll.BDP(K40,$Z$3)*L40)</f>
        <v>0.89554</v>
      </c>
      <c r="AA40" s="328">
        <f>W40*Y40*R40/Z40 / AB55</f>
        <v>0</v>
      </c>
      <c r="AB40" s="135"/>
    </row>
    <row r="41" spans="1:28" s="117" customFormat="1" ht="12" customHeight="1" x14ac:dyDescent="0.2">
      <c r="A41" s="120"/>
      <c r="B41" s="120">
        <v>3404</v>
      </c>
      <c r="C41" s="120" t="s">
        <v>90</v>
      </c>
      <c r="D41" s="120" t="str">
        <f>_xll.BDP(C41,$D$3)</f>
        <v>GBp</v>
      </c>
      <c r="E41" s="120" t="s">
        <v>366</v>
      </c>
      <c r="F41" s="121">
        <f>_xll.BDP(C41,$F$3)</f>
        <v>25</v>
      </c>
      <c r="G41" s="121">
        <f>_xll.BDP(C41,$G$3)</f>
        <v>25.3</v>
      </c>
      <c r="H41" s="122">
        <f t="shared" si="0"/>
        <v>0.30000000000000071</v>
      </c>
      <c r="I41" s="123">
        <f t="shared" si="1"/>
        <v>1.2000000000000028</v>
      </c>
      <c r="J41" s="124">
        <v>8020300</v>
      </c>
      <c r="K41" s="120" t="str">
        <f>CONCATENATE(D55,D41, " Curncy")</f>
        <v>EURGBp Curncy</v>
      </c>
      <c r="L41" s="120">
        <f>IF(D41 = D55,1,_xll.BDP(K41,$L$3))</f>
        <v>1</v>
      </c>
      <c r="M41" s="288">
        <f>IF(D41 = D55,1,_xll.BDP(K41,$M$3)*L41)</f>
        <v>0.90110000000000001</v>
      </c>
      <c r="N41" s="126">
        <f t="shared" si="2"/>
        <v>26701.69792475869</v>
      </c>
      <c r="O41" s="301">
        <f>N41 / U55</f>
        <v>9.5183159493871243E-4</v>
      </c>
      <c r="P41" s="128">
        <f t="shared" si="3"/>
        <v>2251843.1916546444</v>
      </c>
      <c r="Q41" s="312">
        <f>P41 / U55*100</f>
        <v>8.0271131173164569</v>
      </c>
      <c r="R41" s="120">
        <f t="shared" si="4"/>
        <v>0.01</v>
      </c>
      <c r="S41" s="120">
        <v>0</v>
      </c>
      <c r="T41" s="120">
        <v>1</v>
      </c>
      <c r="U41" s="120"/>
      <c r="V41" s="130">
        <f>_xll.BDH(C41,$V$3,$D$1,$D$1)</f>
        <v>26.05</v>
      </c>
      <c r="W41" s="130">
        <f t="shared" si="5"/>
        <v>-1.0500000000000007</v>
      </c>
      <c r="X41" s="177">
        <f t="shared" si="6"/>
        <v>-4.0307101727447243</v>
      </c>
      <c r="Y41" s="132">
        <v>8020300</v>
      </c>
      <c r="Z41" s="133">
        <f>IF(D41 = D55,1,_xll.BDP(K41,$Z$3)*L41)</f>
        <v>0.89554</v>
      </c>
      <c r="AA41" s="328">
        <f>W41*Y41*R41/Z41 / AB55</f>
        <v>-3.3300961740980886E-3</v>
      </c>
      <c r="AB41" s="135"/>
    </row>
    <row r="42" spans="1:28" s="117" customFormat="1" ht="12" customHeight="1" x14ac:dyDescent="0.2">
      <c r="A42" s="120"/>
      <c r="B42" s="120">
        <v>6343</v>
      </c>
      <c r="C42" s="120" t="s">
        <v>88</v>
      </c>
      <c r="D42" s="120" t="str">
        <f>_xll.BDP(C42,$D$3)</f>
        <v>GBp</v>
      </c>
      <c r="E42" s="120" t="s">
        <v>482</v>
      </c>
      <c r="F42" s="121">
        <f>_xll.BDP(C42,$F$3)</f>
        <v>5022</v>
      </c>
      <c r="G42" s="121">
        <f>_xll.BDP(C42,$G$3)</f>
        <v>5040</v>
      </c>
      <c r="H42" s="122">
        <f t="shared" si="0"/>
        <v>18</v>
      </c>
      <c r="I42" s="123">
        <f t="shared" si="1"/>
        <v>0.35842293906810035</v>
      </c>
      <c r="J42" s="124">
        <v>25380</v>
      </c>
      <c r="K42" s="120" t="str">
        <f>CONCATENATE(D55,D42, " Curncy")</f>
        <v>EURGBp Curncy</v>
      </c>
      <c r="L42" s="120">
        <f>IF(D42 = D55,1,_xll.BDP(K42,$L$3))</f>
        <v>1</v>
      </c>
      <c r="M42" s="288">
        <f>IF(D42 = D55,1,_xll.BDP(K42,$M$3)*L42)</f>
        <v>0.90110000000000001</v>
      </c>
      <c r="N42" s="126">
        <f t="shared" si="2"/>
        <v>5069.8035734102768</v>
      </c>
      <c r="O42" s="301">
        <f>N42 / U55</f>
        <v>1.807225605990634E-4</v>
      </c>
      <c r="P42" s="128">
        <f t="shared" si="3"/>
        <v>1419545.0005548773</v>
      </c>
      <c r="Q42" s="312">
        <f>P42 / U55*100</f>
        <v>5.0602316967737746</v>
      </c>
      <c r="R42" s="120">
        <f t="shared" si="4"/>
        <v>0.01</v>
      </c>
      <c r="S42" s="120">
        <v>0</v>
      </c>
      <c r="T42" s="120">
        <v>1</v>
      </c>
      <c r="U42" s="120"/>
      <c r="V42" s="130">
        <f>_xll.BDH(C42,$V$3,$D$1,$D$1)</f>
        <v>5374</v>
      </c>
      <c r="W42" s="130">
        <f t="shared" si="5"/>
        <v>-352</v>
      </c>
      <c r="X42" s="177">
        <f t="shared" si="6"/>
        <v>-6.5500558243394122</v>
      </c>
      <c r="Y42" s="132">
        <v>26043</v>
      </c>
      <c r="Z42" s="133">
        <f>IF(D42 = D55,1,_xll.BDP(K42,$Z$3)*L42)</f>
        <v>0.89554</v>
      </c>
      <c r="AA42" s="328">
        <f>W42*Y42*R42/Z42 / AB55</f>
        <v>-3.6250210948096393E-3</v>
      </c>
      <c r="AB42" s="135"/>
    </row>
    <row r="43" spans="1:28" s="117" customFormat="1" ht="12" customHeight="1" x14ac:dyDescent="0.2">
      <c r="A43" s="120"/>
      <c r="B43" s="120">
        <v>679</v>
      </c>
      <c r="C43" s="120" t="s">
        <v>0</v>
      </c>
      <c r="D43" s="120" t="str">
        <f>_xll.BDP(C43,$D$3)</f>
        <v>GBp</v>
      </c>
      <c r="E43" s="120" t="s">
        <v>365</v>
      </c>
      <c r="F43" s="121">
        <f>_xll.BDP(C43,$F$3)</f>
        <v>1540.5</v>
      </c>
      <c r="G43" s="121">
        <f>_xll.BDP(C43,$G$3)</f>
        <v>1548</v>
      </c>
      <c r="H43" s="122">
        <f t="shared" si="0"/>
        <v>7.5</v>
      </c>
      <c r="I43" s="123">
        <f t="shared" si="1"/>
        <v>0.48685491723466412</v>
      </c>
      <c r="J43" s="124">
        <v>163024</v>
      </c>
      <c r="K43" s="120" t="str">
        <f>CONCATENATE(D55,D43, " Curncy")</f>
        <v>EURGBp Curncy</v>
      </c>
      <c r="L43" s="120">
        <f>IF(D43 = D55,1,_xll.BDP(K43,$L$3))</f>
        <v>1</v>
      </c>
      <c r="M43" s="288">
        <f>IF(D43 = D55,1,_xll.BDP(K43,$M$3)*L43)</f>
        <v>0.90110000000000001</v>
      </c>
      <c r="N43" s="126">
        <f t="shared" si="2"/>
        <v>13568.749306403286</v>
      </c>
      <c r="O43" s="301">
        <f>N43 / U55</f>
        <v>4.8368325976985997E-4</v>
      </c>
      <c r="P43" s="128">
        <f t="shared" si="3"/>
        <v>2800589.8568416378</v>
      </c>
      <c r="Q43" s="312">
        <f>P43 / U55*100</f>
        <v>9.9832224816499071</v>
      </c>
      <c r="R43" s="120">
        <f t="shared" si="4"/>
        <v>0.01</v>
      </c>
      <c r="S43" s="120">
        <v>0</v>
      </c>
      <c r="T43" s="120">
        <v>1</v>
      </c>
      <c r="U43" s="120"/>
      <c r="V43" s="130">
        <f>_xll.BDH(C43,$V$3,$D$1,$D$1)</f>
        <v>1530</v>
      </c>
      <c r="W43" s="130">
        <f t="shared" si="5"/>
        <v>10.5</v>
      </c>
      <c r="X43" s="177">
        <f t="shared" si="6"/>
        <v>0.68627450980392157</v>
      </c>
      <c r="Y43" s="132">
        <v>163024</v>
      </c>
      <c r="Z43" s="133">
        <f>IF(D43 = D55,1,_xll.BDP(K43,$Z$3)*L43)</f>
        <v>0.89554</v>
      </c>
      <c r="AA43" s="328">
        <f>W43*Y43*R43/Z43 / AB55</f>
        <v>6.7688939152670902E-4</v>
      </c>
      <c r="AB43" s="135"/>
    </row>
    <row r="44" spans="1:28" s="117" customFormat="1" ht="12" customHeight="1" x14ac:dyDescent="0.2">
      <c r="A44" s="212"/>
      <c r="B44" s="212">
        <v>26475</v>
      </c>
      <c r="C44" s="212" t="s">
        <v>76</v>
      </c>
      <c r="D44" s="212" t="str">
        <f>_xll.BDP(C44,$D$3)</f>
        <v>GBp</v>
      </c>
      <c r="E44" s="212" t="s">
        <v>363</v>
      </c>
      <c r="F44" s="214">
        <f>_xll.BDP(C44,$F$3)</f>
        <v>54</v>
      </c>
      <c r="G44" s="214">
        <f>_xll.BDP(C44,$G$3)</f>
        <v>56.5</v>
      </c>
      <c r="H44" s="215">
        <f>IF(OR(OR(G44="#N/A N/A",G44="#N/A Real Time"),OR(F44="#N/A N/A",F44="#N/A Real Time")),0,  G44 - F44)</f>
        <v>2.5</v>
      </c>
      <c r="I44" s="216">
        <f>IF(OR(F44=0,F44="#N/A N/A"),0,H44 / F44*100)</f>
        <v>4.6296296296296298</v>
      </c>
      <c r="J44" s="217">
        <v>606158</v>
      </c>
      <c r="K44" s="212" t="str">
        <f>CONCATENATE(D55,D44, " Curncy")</f>
        <v>EURGBp Curncy</v>
      </c>
      <c r="L44" s="212">
        <f>IF(D44 = D55,1,_xll.BDP(K44,$L$3))</f>
        <v>1</v>
      </c>
      <c r="M44" s="291">
        <f>IF(D44 = D55,1,_xll.BDP(K44,$M$3)*L44)</f>
        <v>0.90110000000000001</v>
      </c>
      <c r="N44" s="218">
        <f>H44*J44*R44/M44</f>
        <v>16817.167905892798</v>
      </c>
      <c r="O44" s="304">
        <f>N44 / U55</f>
        <v>5.9947917152398575E-4</v>
      </c>
      <c r="P44" s="220">
        <f>IF(J44=0,0,G44*J44*R44/M44)</f>
        <v>380067.99467317725</v>
      </c>
      <c r="Q44" s="314">
        <f>P44 / U55*100</f>
        <v>1.3548229276442079</v>
      </c>
      <c r="R44" s="212">
        <f>IF(EXACT(D44,UPPER(D44)),1,0.01)/T44</f>
        <v>0.01</v>
      </c>
      <c r="S44" s="212">
        <v>0</v>
      </c>
      <c r="T44" s="212">
        <v>1</v>
      </c>
      <c r="U44" s="212"/>
      <c r="V44" s="223">
        <f>_xll.BDH(C44,$V$3,$D$1,$D$1)</f>
        <v>50.5</v>
      </c>
      <c r="W44" s="223">
        <f>IF(OR(OR(F44="#N/A N/A",F44="#N/A Real Time"),OR(V44="#N/A N/A",V44="#N/A Real Time")),0,  F44 - V44)</f>
        <v>3.5</v>
      </c>
      <c r="X44" s="224">
        <f>IF(OR(V44=0,V44="#N/A N/A"),0,W44 / V44*100)</f>
        <v>6.9306930693069315</v>
      </c>
      <c r="Y44" s="225">
        <v>606158</v>
      </c>
      <c r="Z44" s="226">
        <f>IF(D44 = D55,1,_xll.BDP(K44,$Z$3)*L44)</f>
        <v>0.89554</v>
      </c>
      <c r="AA44" s="330">
        <f>W44*Y44*R44/Z44 / AB55</f>
        <v>8.3893970578779163E-4</v>
      </c>
      <c r="AB44" s="244"/>
    </row>
    <row r="45" spans="1:28" s="117" customFormat="1" ht="12" customHeight="1" x14ac:dyDescent="0.2">
      <c r="A45" s="120"/>
      <c r="B45" s="120">
        <v>19477</v>
      </c>
      <c r="C45" s="120" t="s">
        <v>74</v>
      </c>
      <c r="D45" s="120" t="str">
        <f>_xll.BDP(C45,$D$3)</f>
        <v>GBp</v>
      </c>
      <c r="E45" s="120" t="s">
        <v>362</v>
      </c>
      <c r="F45" s="121">
        <f>_xll.BDP(C45,$F$3)</f>
        <v>57.5</v>
      </c>
      <c r="G45" s="121">
        <f>_xll.BDP(C45,$G$3)</f>
        <v>57.5</v>
      </c>
      <c r="H45" s="122">
        <f t="shared" si="0"/>
        <v>0</v>
      </c>
      <c r="I45" s="123">
        <f t="shared" si="1"/>
        <v>0</v>
      </c>
      <c r="J45" s="124">
        <v>604323</v>
      </c>
      <c r="K45" s="120" t="str">
        <f>CONCATENATE(D55,D45, " Curncy")</f>
        <v>EURGBp Curncy</v>
      </c>
      <c r="L45" s="120">
        <f>IF(D45 = D55,1,_xll.BDP(K45,$L$3))</f>
        <v>1</v>
      </c>
      <c r="M45" s="288">
        <f>IF(D45 = D55,1,_xll.BDP(K45,$M$3)*L45)</f>
        <v>0.90110000000000001</v>
      </c>
      <c r="N45" s="126">
        <f t="shared" si="2"/>
        <v>0</v>
      </c>
      <c r="O45" s="301">
        <f>N45 / U55</f>
        <v>0</v>
      </c>
      <c r="P45" s="128">
        <f t="shared" si="3"/>
        <v>385623.93186105875</v>
      </c>
      <c r="Q45" s="312">
        <f>P45 / U55*100</f>
        <v>1.3746280972248923</v>
      </c>
      <c r="R45" s="120">
        <f t="shared" si="4"/>
        <v>0.01</v>
      </c>
      <c r="S45" s="120">
        <v>0</v>
      </c>
      <c r="T45" s="120">
        <v>1</v>
      </c>
      <c r="U45" s="120"/>
      <c r="V45" s="130">
        <f>_xll.BDH(C45,$V$3,$D$1,$D$1)</f>
        <v>56.8</v>
      </c>
      <c r="W45" s="130">
        <f t="shared" si="5"/>
        <v>0.70000000000000284</v>
      </c>
      <c r="X45" s="177">
        <f t="shared" si="6"/>
        <v>1.2323943661971881</v>
      </c>
      <c r="Y45" s="132">
        <v>604323</v>
      </c>
      <c r="Z45" s="133">
        <f>IF(D45 = D55,1,_xll.BDP(K45,$Z$3)*L45)</f>
        <v>0.89554</v>
      </c>
      <c r="AA45" s="328">
        <f>W45*Y45*R45/Z45 / AB55</f>
        <v>1.6728000284440617E-4</v>
      </c>
      <c r="AB45" s="135"/>
    </row>
    <row r="46" spans="1:28" s="117" customFormat="1" ht="12" customHeight="1" x14ac:dyDescent="0.2">
      <c r="A46" s="120"/>
      <c r="B46" s="120">
        <v>3419</v>
      </c>
      <c r="C46" s="120" t="s">
        <v>4</v>
      </c>
      <c r="D46" s="120" t="str">
        <f>_xll.BDP(C46,$D$3)</f>
        <v>GBp</v>
      </c>
      <c r="E46" s="120" t="s">
        <v>487</v>
      </c>
      <c r="F46" s="121">
        <f>_xll.BDP(C46,$F$3)</f>
        <v>164.5</v>
      </c>
      <c r="G46" s="121">
        <f>_xll.BDP(C46,$G$3)</f>
        <v>165.92</v>
      </c>
      <c r="H46" s="122">
        <f t="shared" si="0"/>
        <v>1.4199999999999875</v>
      </c>
      <c r="I46" s="123">
        <f t="shared" si="1"/>
        <v>0.8632218844984727</v>
      </c>
      <c r="J46" s="124">
        <v>258893</v>
      </c>
      <c r="K46" s="120" t="str">
        <f>CONCATENATE(D55,D46, " Curncy")</f>
        <v>EURGBp Curncy</v>
      </c>
      <c r="L46" s="120">
        <f>IF(D46 = D55,1,_xll.BDP(K46,$L$3))</f>
        <v>1</v>
      </c>
      <c r="M46" s="288">
        <f>IF(D46 = D55,1,_xll.BDP(K46,$M$3)*L46)</f>
        <v>0.90110000000000001</v>
      </c>
      <c r="N46" s="126">
        <f t="shared" si="2"/>
        <v>4079.7698368660162</v>
      </c>
      <c r="O46" s="301">
        <f>N46 / U55</f>
        <v>1.4543097003604218E-4</v>
      </c>
      <c r="P46" s="128">
        <f t="shared" si="3"/>
        <v>476700.99389634887</v>
      </c>
      <c r="Q46" s="312">
        <f>P46 / U55*100</f>
        <v>1.6992891935479106</v>
      </c>
      <c r="R46" s="120">
        <f t="shared" si="4"/>
        <v>0.01</v>
      </c>
      <c r="S46" s="120">
        <v>0</v>
      </c>
      <c r="T46" s="120">
        <v>1</v>
      </c>
      <c r="U46" s="120"/>
      <c r="V46" s="130">
        <f>_xll.BDH(C46,$V$3,$D$1,$D$1)</f>
        <v>181.02</v>
      </c>
      <c r="W46" s="130">
        <f t="shared" si="5"/>
        <v>-16.52000000000001</v>
      </c>
      <c r="X46" s="177">
        <f t="shared" si="6"/>
        <v>-9.1260634184068117</v>
      </c>
      <c r="Y46" s="132">
        <v>258893</v>
      </c>
      <c r="Z46" s="133">
        <f>IF(D46 = D55,1,_xll.BDP(K46,$Z$3)*L46)</f>
        <v>0.89554</v>
      </c>
      <c r="AA46" s="328">
        <f>W46*Y46*R46/Z46 / AB55</f>
        <v>-1.6912476836442793E-3</v>
      </c>
      <c r="AB46" s="135"/>
    </row>
    <row r="47" spans="1:28" s="117" customFormat="1" ht="12" customHeight="1" x14ac:dyDescent="0.2">
      <c r="A47" s="229" t="s">
        <v>1492</v>
      </c>
      <c r="B47" s="229"/>
      <c r="C47" s="229"/>
      <c r="D47" s="229"/>
      <c r="E47" s="229" t="s">
        <v>20</v>
      </c>
      <c r="F47" s="230"/>
      <c r="G47" s="230"/>
      <c r="H47" s="231"/>
      <c r="I47" s="232"/>
      <c r="J47" s="233"/>
      <c r="K47" s="229"/>
      <c r="L47" s="229"/>
      <c r="M47" s="292"/>
      <c r="N47" s="234">
        <f xml:space="preserve"> SUM(N29:N46)</f>
        <v>92657.829541671279</v>
      </c>
      <c r="O47" s="305">
        <f xml:space="preserve"> SUM(O29:O46)</f>
        <v>3.3029603557319601E-3</v>
      </c>
      <c r="P47" s="236">
        <f xml:space="preserve"> SUM(P29:P46)</f>
        <v>12779429.902563533</v>
      </c>
      <c r="Q47" s="315">
        <f xml:space="preserve"> SUM(Q29:Q46)</f>
        <v>45.554650422757526</v>
      </c>
      <c r="R47" s="229"/>
      <c r="S47" s="229"/>
      <c r="T47" s="229"/>
      <c r="U47" s="229"/>
      <c r="V47" s="239"/>
      <c r="W47" s="239"/>
      <c r="X47" s="240"/>
      <c r="Y47" s="241"/>
      <c r="Z47" s="242"/>
      <c r="AA47" s="331">
        <f xml:space="preserve"> SUM(AA29:AA46)</f>
        <v>-7.5725556384411462E-3</v>
      </c>
      <c r="AB47" s="247"/>
    </row>
    <row r="48" spans="1:28" s="117" customFormat="1" ht="12" customHeight="1" x14ac:dyDescent="0.2">
      <c r="A48" s="120"/>
      <c r="B48" s="120"/>
      <c r="C48" s="120"/>
      <c r="D48" s="120"/>
      <c r="E48" s="120"/>
      <c r="F48" s="121"/>
      <c r="G48" s="121"/>
      <c r="H48" s="122"/>
      <c r="I48" s="123"/>
      <c r="J48" s="124"/>
      <c r="K48" s="120"/>
      <c r="L48" s="120"/>
      <c r="M48" s="288"/>
      <c r="N48" s="126"/>
      <c r="O48" s="301"/>
      <c r="P48" s="128"/>
      <c r="Q48" s="312"/>
      <c r="R48" s="120"/>
      <c r="S48" s="120"/>
      <c r="T48" s="120"/>
      <c r="U48" s="120"/>
      <c r="V48" s="130"/>
      <c r="W48" s="130"/>
      <c r="X48" s="131"/>
      <c r="Y48" s="132"/>
      <c r="Z48" s="133"/>
      <c r="AA48" s="328"/>
      <c r="AB48" s="135"/>
    </row>
    <row r="49" spans="1:28" s="117" customFormat="1" ht="12" customHeight="1" x14ac:dyDescent="0.2">
      <c r="A49" s="120"/>
      <c r="B49" s="120">
        <v>24143</v>
      </c>
      <c r="C49" s="120" t="s">
        <v>53</v>
      </c>
      <c r="D49" s="120" t="str">
        <f>_xll.BDP(C49,$D$3)</f>
        <v>USD</v>
      </c>
      <c r="E49" s="120" t="s">
        <v>348</v>
      </c>
      <c r="F49" s="121">
        <f>_xll.BDP(C49,$F$3)</f>
        <v>3</v>
      </c>
      <c r="G49" s="121">
        <f>_xll.BDP(C49,$G$3)</f>
        <v>3</v>
      </c>
      <c r="H49" s="122">
        <f>IF(OR(OR(G49="#N/A N/A",G49="#N/A Real Time"),OR(F49="#N/A N/A",F49="#N/A Real Time")),0,  G49 - F49)</f>
        <v>0</v>
      </c>
      <c r="I49" s="123">
        <f>IF(OR(F49=0,F49="#N/A N/A"),0,H49 / F49*100)</f>
        <v>0</v>
      </c>
      <c r="J49" s="124">
        <v>47811</v>
      </c>
      <c r="K49" s="120" t="str">
        <f>CONCATENATE(D55,D49, " Curncy")</f>
        <v>EURUSD Curncy</v>
      </c>
      <c r="L49" s="120">
        <f>IF(D49 = D55,1,_xll.BDP(K49,$L$3))</f>
        <v>1</v>
      </c>
      <c r="M49" s="288">
        <f>IF(D49 = D55,1,_xll.BDP(K49,$M$3)*L49)</f>
        <v>1.1605000000000001</v>
      </c>
      <c r="N49" s="126">
        <f>H49*J49*R49/M49</f>
        <v>0</v>
      </c>
      <c r="O49" s="301">
        <f>N49 / U55</f>
        <v>0</v>
      </c>
      <c r="P49" s="128">
        <f>IF(J49=0,0,G49*J49*R49/M49)</f>
        <v>123595.86385178802</v>
      </c>
      <c r="Q49" s="312">
        <f>P49 / U55*100</f>
        <v>0.4405804025997665</v>
      </c>
      <c r="R49" s="120">
        <f>IF(EXACT(D49,UPPER(D49)),1,0.01)/T49</f>
        <v>1</v>
      </c>
      <c r="S49" s="120">
        <v>0</v>
      </c>
      <c r="T49" s="120">
        <v>1</v>
      </c>
      <c r="U49" s="120"/>
      <c r="V49" s="130">
        <f>_xll.BDH(C49,$V$3,$D$1,$D$1)</f>
        <v>3.11</v>
      </c>
      <c r="W49" s="130">
        <f>IF(OR(OR(F49="#N/A N/A",F49="#N/A Real Time"),OR(V49="#N/A N/A",V49="#N/A Real Time")),0,  F49 - V49)</f>
        <v>-0.10999999999999988</v>
      </c>
      <c r="X49" s="177">
        <f>IF(OR(V49=0,V49="#N/A N/A"),0,W49 / V49*100)</f>
        <v>-3.5369774919614105</v>
      </c>
      <c r="Y49" s="132">
        <v>47811</v>
      </c>
      <c r="Z49" s="133">
        <f>IF(D49 = D55,1,_xll.BDP(K49,$Z$3)*L49)</f>
        <v>1.1601999999999999</v>
      </c>
      <c r="AA49" s="328">
        <f>W49*Y49*R49/Z49 / AB55</f>
        <v>-1.6052752279416399E-4</v>
      </c>
      <c r="AB49" s="135"/>
    </row>
    <row r="50" spans="1:28" s="117" customFormat="1" ht="12" customHeight="1" x14ac:dyDescent="0.2">
      <c r="A50" s="120"/>
      <c r="B50" s="120">
        <v>26363</v>
      </c>
      <c r="C50" s="120" t="s">
        <v>41</v>
      </c>
      <c r="D50" s="120" t="str">
        <f>_xll.BDP(C50,$D$3)</f>
        <v>USD</v>
      </c>
      <c r="E50" s="120" t="s">
        <v>309</v>
      </c>
      <c r="F50" s="121">
        <f>_xll.BDP(C50,$F$3)</f>
        <v>14.04</v>
      </c>
      <c r="G50" s="121">
        <f>_xll.BDP(C50,$G$3)</f>
        <v>14.04</v>
      </c>
      <c r="H50" s="122">
        <f>IF(OR(OR(G50="#N/A N/A",G50="#N/A Real Time"),OR(F50="#N/A N/A",F50="#N/A Real Time")),0,  G50 - F50)</f>
        <v>0</v>
      </c>
      <c r="I50" s="123">
        <f>IF(OR(F50=0,F50="#N/A N/A"),0,H50 / F50*100)</f>
        <v>0</v>
      </c>
      <c r="J50" s="124">
        <v>90800</v>
      </c>
      <c r="K50" s="120" t="str">
        <f>CONCATENATE(D55,D50, " Curncy")</f>
        <v>EURUSD Curncy</v>
      </c>
      <c r="L50" s="120">
        <f>IF(D50 = D55,1,_xll.BDP(K50,$L$3))</f>
        <v>1</v>
      </c>
      <c r="M50" s="288">
        <f>IF(D50 = D55,1,_xll.BDP(K50,$M$3)*L50)</f>
        <v>1.1605000000000001</v>
      </c>
      <c r="N50" s="126">
        <f>H50*J50*R50/M50</f>
        <v>0</v>
      </c>
      <c r="O50" s="301">
        <f>N50 / U55</f>
        <v>0</v>
      </c>
      <c r="P50" s="128">
        <f>IF(J50=0,0,G50*J50*R50/M50)</f>
        <v>1098519.6036191296</v>
      </c>
      <c r="Q50" s="312">
        <f>P50 / U55*100</f>
        <v>3.9158770701795653</v>
      </c>
      <c r="R50" s="120">
        <f>IF(EXACT(D50,UPPER(D50)),1,0.01)/T50</f>
        <v>1</v>
      </c>
      <c r="S50" s="120">
        <v>0</v>
      </c>
      <c r="T50" s="120">
        <v>1</v>
      </c>
      <c r="U50" s="120"/>
      <c r="V50" s="130">
        <f>_xll.BDH(C50,$V$3,$D$1,$D$1)</f>
        <v>12.86</v>
      </c>
      <c r="W50" s="130">
        <f>IF(OR(OR(F50="#N/A N/A",F50="#N/A Real Time"),OR(V50="#N/A N/A",V50="#N/A Real Time")),0,  F50 - V50)</f>
        <v>1.1799999999999997</v>
      </c>
      <c r="X50" s="177">
        <f>IF(OR(V50=0,V50="#N/A N/A"),0,W50 / V50*100)</f>
        <v>9.1757387247278359</v>
      </c>
      <c r="Y50" s="132">
        <v>90800</v>
      </c>
      <c r="Z50" s="133">
        <f>IF(D50 = D55,1,_xll.BDP(K50,$Z$3)*L50)</f>
        <v>1.1601999999999999</v>
      </c>
      <c r="AA50" s="328">
        <f>W50*Y50*R50/Z50 / AB55</f>
        <v>3.2703696757227655E-3</v>
      </c>
      <c r="AB50" s="135"/>
    </row>
    <row r="51" spans="1:28" s="117" customFormat="1" ht="12" customHeight="1" x14ac:dyDescent="0.2">
      <c r="A51" s="120"/>
      <c r="B51" s="120">
        <v>24161</v>
      </c>
      <c r="C51" s="120" t="s">
        <v>1417</v>
      </c>
      <c r="D51" s="120" t="str">
        <f>_xll.BDP(C51,$D$3)</f>
        <v>USD</v>
      </c>
      <c r="E51" s="120" t="s">
        <v>1418</v>
      </c>
      <c r="F51" s="121">
        <f>_xll.BDP(C51,$F$3)</f>
        <v>15.94</v>
      </c>
      <c r="G51" s="121">
        <f>_xll.BDP(C51,$G$3)</f>
        <v>15.94</v>
      </c>
      <c r="H51" s="122">
        <f>IF(OR(OR(G51="#N/A N/A",G51="#N/A Real Time"),OR(F51="#N/A N/A",F51="#N/A Real Time")),0,  G51 - F51)</f>
        <v>0</v>
      </c>
      <c r="I51" s="123">
        <f>IF(OR(F51=0,F51="#N/A N/A"),0,H51 / F51*100)</f>
        <v>0</v>
      </c>
      <c r="J51" s="124">
        <v>98788</v>
      </c>
      <c r="K51" s="120" t="str">
        <f>CONCATENATE(D55,D51, " Curncy")</f>
        <v>EURUSD Curncy</v>
      </c>
      <c r="L51" s="120">
        <f>IF(D51 = D55,1,_xll.BDP(K51,$L$3))</f>
        <v>1</v>
      </c>
      <c r="M51" s="288">
        <f>IF(D51 = D55,1,_xll.BDP(K51,$M$3)*L51)</f>
        <v>1.1605000000000001</v>
      </c>
      <c r="N51" s="126">
        <f>H51*J51*R51/M51</f>
        <v>0</v>
      </c>
      <c r="O51" s="301">
        <f>N51 / U55</f>
        <v>0</v>
      </c>
      <c r="P51" s="128">
        <f>IF(J51=0,0,G51*J51*R51/M51)</f>
        <v>1356898.5092632484</v>
      </c>
      <c r="Q51" s="312">
        <f>P51 / U55*100</f>
        <v>4.8369166480774313</v>
      </c>
      <c r="R51" s="120">
        <f>IF(EXACT(D51,UPPER(D51)),1,0.01)/T51</f>
        <v>1</v>
      </c>
      <c r="S51" s="120">
        <v>0</v>
      </c>
      <c r="T51" s="120">
        <v>1</v>
      </c>
      <c r="U51" s="120"/>
      <c r="V51" s="130">
        <f>_xll.BDH(C51,$V$3,$D$1,$D$1)</f>
        <v>13.3</v>
      </c>
      <c r="W51" s="130">
        <f>IF(OR(OR(F51="#N/A N/A",F51="#N/A Real Time"),OR(V51="#N/A N/A",V51="#N/A Real Time")),0,  F51 - V51)</f>
        <v>2.6399999999999988</v>
      </c>
      <c r="X51" s="177">
        <f>IF(OR(V51=0,V51="#N/A N/A"),0,W51 / V51*100)</f>
        <v>19.849624060150369</v>
      </c>
      <c r="Y51" s="132">
        <v>98788</v>
      </c>
      <c r="Z51" s="133">
        <f>IF(D51 = D55,1,_xll.BDP(K51,$Z$3)*L51)</f>
        <v>1.1601999999999999</v>
      </c>
      <c r="AA51" s="328">
        <f>W51*Y51*R51/Z51 / AB55</f>
        <v>7.9604406961359796E-3</v>
      </c>
      <c r="AB51" s="135"/>
    </row>
    <row r="52" spans="1:28" s="117" customFormat="1" ht="12" customHeight="1" x14ac:dyDescent="0.2">
      <c r="A52" s="120"/>
      <c r="B52" s="120">
        <v>19902</v>
      </c>
      <c r="C52" s="120" t="s">
        <v>35</v>
      </c>
      <c r="D52" s="120" t="str">
        <f>_xll.BDP(C52,$D$3)</f>
        <v>USD</v>
      </c>
      <c r="E52" s="120" t="s">
        <v>302</v>
      </c>
      <c r="F52" s="121">
        <f>_xll.BDP(C52,$F$3)</f>
        <v>12.11</v>
      </c>
      <c r="G52" s="121">
        <f>_xll.BDP(C52,$G$3)</f>
        <v>12.11</v>
      </c>
      <c r="H52" s="122">
        <f>IF(OR(OR(G52="#N/A N/A",G52="#N/A Real Time"),OR(F52="#N/A N/A",F52="#N/A Real Time")),0,  G52 - F52)</f>
        <v>0</v>
      </c>
      <c r="I52" s="123">
        <f>IF(OR(F52=0,F52="#N/A N/A"),0,H52 / F52*100)</f>
        <v>0</v>
      </c>
      <c r="J52" s="124">
        <v>35241</v>
      </c>
      <c r="K52" s="120" t="str">
        <f>CONCATENATE(D55,D52, " Curncy")</f>
        <v>EURUSD Curncy</v>
      </c>
      <c r="L52" s="120">
        <f>IF(D52 = D55,1,_xll.BDP(K52,$L$3))</f>
        <v>1</v>
      </c>
      <c r="M52" s="288">
        <f>IF(D52 = D55,1,_xll.BDP(K52,$M$3)*L52)</f>
        <v>1.1605000000000001</v>
      </c>
      <c r="N52" s="126">
        <f>H52*J52*R52/M52</f>
        <v>0</v>
      </c>
      <c r="O52" s="301">
        <f>N52 / U55</f>
        <v>0</v>
      </c>
      <c r="P52" s="128">
        <f>IF(J52=0,0,G52*J52*R52/M52)</f>
        <v>367745.37699267548</v>
      </c>
      <c r="Q52" s="312">
        <f>P52 / U55*100</f>
        <v>1.3108966691953905</v>
      </c>
      <c r="R52" s="120">
        <f>IF(EXACT(D52,UPPER(D52)),1,0.01)/T52</f>
        <v>1</v>
      </c>
      <c r="S52" s="120">
        <v>0</v>
      </c>
      <c r="T52" s="120">
        <v>1</v>
      </c>
      <c r="U52" s="120"/>
      <c r="V52" s="130">
        <f>_xll.BDH(C52,$V$3,$D$1,$D$1)</f>
        <v>11.51</v>
      </c>
      <c r="W52" s="130">
        <f>IF(OR(OR(F52="#N/A N/A",F52="#N/A Real Time"),OR(V52="#N/A N/A",V52="#N/A Real Time")),0,  F52 - V52)</f>
        <v>0.59999999999999964</v>
      </c>
      <c r="X52" s="177">
        <f>IF(OR(V52=0,V52="#N/A N/A"),0,W52 / V52*100)</f>
        <v>5.2128583840138978</v>
      </c>
      <c r="Y52" s="132">
        <v>68841</v>
      </c>
      <c r="Z52" s="133">
        <f>IF(D52 = D55,1,_xll.BDP(K52,$Z$3)*L52)</f>
        <v>1.1601999999999999</v>
      </c>
      <c r="AA52" s="328">
        <f>W52*Y52*R52/Z52 / AB55</f>
        <v>1.2607454575884649E-3</v>
      </c>
      <c r="AB52" s="135"/>
    </row>
    <row r="53" spans="1:28" s="117" customFormat="1" ht="12" customHeight="1" x14ac:dyDescent="0.2">
      <c r="A53" s="102" t="s">
        <v>1493</v>
      </c>
      <c r="B53" s="102"/>
      <c r="C53" s="102"/>
      <c r="D53" s="102"/>
      <c r="E53" s="102" t="s">
        <v>27</v>
      </c>
      <c r="F53" s="136"/>
      <c r="G53" s="136"/>
      <c r="H53" s="137"/>
      <c r="I53" s="138"/>
      <c r="J53" s="139"/>
      <c r="K53" s="102"/>
      <c r="L53" s="102"/>
      <c r="M53" s="289"/>
      <c r="N53" s="158">
        <f xml:space="preserve"> SUM(N48:N52)</f>
        <v>0</v>
      </c>
      <c r="O53" s="302">
        <f xml:space="preserve"> SUM(O48:O52)</f>
        <v>0</v>
      </c>
      <c r="P53" s="141">
        <f xml:space="preserve"> SUM(P48:P52)</f>
        <v>2946759.3537268415</v>
      </c>
      <c r="Q53" s="313">
        <f xml:space="preserve"> SUM(Q48:Q52)</f>
        <v>10.504270790052153</v>
      </c>
      <c r="R53" s="102"/>
      <c r="S53" s="102"/>
      <c r="T53" s="102"/>
      <c r="U53" s="102"/>
      <c r="V53" s="144"/>
      <c r="W53" s="144"/>
      <c r="X53" s="178"/>
      <c r="Y53" s="145"/>
      <c r="Z53" s="146"/>
      <c r="AA53" s="329">
        <f xml:space="preserve"> SUM(AA48:AA52)</f>
        <v>1.2331028306653046E-2</v>
      </c>
      <c r="AB53" s="171"/>
    </row>
    <row r="54" spans="1:28" s="117" customFormat="1" ht="12" customHeight="1" x14ac:dyDescent="0.2">
      <c r="A54" s="120"/>
      <c r="B54" s="120"/>
      <c r="C54" s="120"/>
      <c r="D54" s="120"/>
      <c r="E54" s="120"/>
      <c r="F54" s="121"/>
      <c r="G54" s="121"/>
      <c r="H54" s="122"/>
      <c r="I54" s="123"/>
      <c r="J54" s="124"/>
      <c r="K54" s="120"/>
      <c r="L54" s="120"/>
      <c r="M54" s="288"/>
      <c r="N54" s="126"/>
      <c r="O54" s="301"/>
      <c r="P54" s="128"/>
      <c r="Q54" s="312"/>
      <c r="R54" s="120"/>
      <c r="S54" s="120"/>
      <c r="T54" s="120"/>
      <c r="U54" s="120"/>
      <c r="V54" s="130"/>
      <c r="W54" s="130"/>
      <c r="X54" s="131"/>
      <c r="Y54" s="132"/>
      <c r="Z54" s="133"/>
      <c r="AA54" s="328"/>
      <c r="AB54" s="135"/>
    </row>
    <row r="55" spans="1:28" s="117" customFormat="1" ht="12" customHeight="1" thickBot="1" x14ac:dyDescent="0.25">
      <c r="A55" s="337" t="s">
        <v>1423</v>
      </c>
      <c r="B55" s="337"/>
      <c r="C55" s="337"/>
      <c r="D55" s="337" t="s">
        <v>7</v>
      </c>
      <c r="E55" s="337" t="s">
        <v>1424</v>
      </c>
      <c r="F55" s="338"/>
      <c r="G55" s="338"/>
      <c r="H55" s="339"/>
      <c r="I55" s="340"/>
      <c r="J55" s="341"/>
      <c r="K55" s="337"/>
      <c r="L55" s="337"/>
      <c r="M55" s="345"/>
      <c r="N55" s="343">
        <f>N47+N28+N13+N7+N17+N53+N25+N21</f>
        <v>55664.034354919961</v>
      </c>
      <c r="O55" s="346">
        <f>O47+O28+O13+O7+O17+O53+O25+O21</f>
        <v>1.9842478463378672E-3</v>
      </c>
      <c r="P55" s="344">
        <f>P47+P28+P13+P7+P17+P53+P25+P21</f>
        <v>22961955.340457778</v>
      </c>
      <c r="Q55" s="347">
        <f>Q47+Q28+Q13+Q7+Q17+Q53+Q25+Q21</f>
        <v>81.852152758997008</v>
      </c>
      <c r="R55" s="337"/>
      <c r="S55" s="337"/>
      <c r="T55" s="337"/>
      <c r="U55" s="337">
        <v>28052964.481051911</v>
      </c>
      <c r="V55" s="338"/>
      <c r="W55" s="338"/>
      <c r="X55" s="340"/>
      <c r="Y55" s="341"/>
      <c r="Z55" s="342"/>
      <c r="AA55" s="346">
        <f>AA47+AA28+AA13+AA7+AA17+AA53+AA25+AA21</f>
        <v>1.6964403714206551E-2</v>
      </c>
      <c r="AB55" s="337">
        <v>28238273.973422229</v>
      </c>
    </row>
    <row r="56" spans="1:28" ht="12.75" thickTop="1" x14ac:dyDescent="0.2"/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14" sqref="AA14"/>
      <pageMargins left="0.7" right="0.7" top="0.75" bottom="0.75" header="0.3" footer="0.3"/>
      <pageSetup paperSize="9" orientation="portrait" verticalDpi="0" r:id="rId1"/>
    </customSheetView>
  </customSheetViews>
  <mergeCells count="3">
    <mergeCell ref="N2:O2"/>
    <mergeCell ref="P2:Q2"/>
    <mergeCell ref="X2:AA2"/>
  </mergeCells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B4" sqref="AB4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253" t="s">
        <v>15</v>
      </c>
      <c r="O2" s="254"/>
      <c r="P2" s="253" t="s">
        <v>17</v>
      </c>
      <c r="Q2" s="254"/>
      <c r="R2" s="117"/>
      <c r="S2" s="117"/>
      <c r="T2" s="117"/>
      <c r="U2" s="117"/>
      <c r="V2" s="117"/>
      <c r="W2" s="117"/>
      <c r="X2" s="253" t="s">
        <v>258</v>
      </c>
      <c r="Y2" s="255"/>
      <c r="Z2" s="255"/>
      <c r="AA2" s="254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91" t="s">
        <v>23</v>
      </c>
      <c r="O3" s="336"/>
      <c r="Q3" s="336"/>
      <c r="V3" s="223" t="s">
        <v>263</v>
      </c>
      <c r="Z3" s="226" t="s">
        <v>261</v>
      </c>
      <c r="AA3" s="336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35" t="s">
        <v>12</v>
      </c>
      <c r="N4" s="246" t="s">
        <v>430</v>
      </c>
      <c r="O4" s="335" t="s">
        <v>1388</v>
      </c>
      <c r="P4" s="246" t="s">
        <v>17</v>
      </c>
      <c r="Q4" s="335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35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8"/>
      <c r="N5" s="126"/>
      <c r="O5" s="301"/>
      <c r="P5" s="128"/>
      <c r="Q5" s="312"/>
      <c r="R5" s="120"/>
      <c r="S5" s="120"/>
      <c r="T5" s="120"/>
      <c r="U5" s="120"/>
      <c r="V5" s="130"/>
      <c r="W5" s="130"/>
      <c r="X5" s="131"/>
      <c r="Y5" s="132"/>
      <c r="Z5" s="133"/>
      <c r="AA5" s="328"/>
      <c r="AB5" s="135"/>
    </row>
    <row r="6" spans="1:28" s="117" customFormat="1" ht="12" customHeight="1" x14ac:dyDescent="0.2">
      <c r="A6" s="120"/>
      <c r="B6" s="120">
        <v>24498</v>
      </c>
      <c r="C6" s="120" t="s">
        <v>147</v>
      </c>
      <c r="D6" s="120" t="str">
        <f>_xll.BDP(C6,$D$3)</f>
        <v>NOK</v>
      </c>
      <c r="E6" s="120" t="s">
        <v>337</v>
      </c>
      <c r="F6" s="121">
        <f>_xll.BDP(C6,$F$3)</f>
        <v>297</v>
      </c>
      <c r="G6" s="121">
        <f>_xll.BDP(C6,$G$3)</f>
        <v>297.60000000000002</v>
      </c>
      <c r="H6" s="122">
        <f t="shared" ref="H6:H13" si="0">IF(OR(OR(G6="#N/A N/A",G6="#N/A Real Time"),OR(F6="#N/A N/A",F6="#N/A Real Time")),0,  G6 - F6)</f>
        <v>0.60000000000002274</v>
      </c>
      <c r="I6" s="123">
        <f t="shared" ref="I6:I13" si="1">IF(OR(F6=0,F6="#N/A N/A"),0,H6 / F6*100)</f>
        <v>0.2020202020202097</v>
      </c>
      <c r="J6" s="124">
        <v>184095</v>
      </c>
      <c r="K6" s="120" t="str">
        <f>CONCATENATE(D14,D6, " Curncy")</f>
        <v>GBPNOK Curncy</v>
      </c>
      <c r="L6" s="120">
        <f>IF(D6 = D14,1,_xll.BDP(K6,$L$3))</f>
        <v>1</v>
      </c>
      <c r="M6" s="288">
        <f>IF(D6 = D14,1,_xll.BDP(K6,$M$3)*L6)</f>
        <v>10.767200000000001</v>
      </c>
      <c r="N6" s="126">
        <f t="shared" ref="N6:N13" si="2">H6*J6*R6/M6</f>
        <v>10258.655917973492</v>
      </c>
      <c r="O6" s="301">
        <f>N6 / U14</f>
        <v>2.7882685974444694E-4</v>
      </c>
      <c r="P6" s="128">
        <f t="shared" ref="P6:P13" si="3">IF(J6=0,0,G6*J6*R6/M6)</f>
        <v>5088293.3353146594</v>
      </c>
      <c r="Q6" s="312">
        <f>P6 / U14*100</f>
        <v>13.829812243324044</v>
      </c>
      <c r="R6" s="120">
        <f t="shared" ref="R6:R13" si="4">IF(EXACT(D6,UPPER(D6)),1,0.01)/T6</f>
        <v>1</v>
      </c>
      <c r="S6" s="120">
        <v>0</v>
      </c>
      <c r="T6" s="120">
        <v>1</v>
      </c>
      <c r="U6" s="120"/>
      <c r="V6" s="130">
        <f>_xll.BDH(C6,$V$3,$D$1,$D$1)</f>
        <v>283.2</v>
      </c>
      <c r="W6" s="130">
        <f t="shared" ref="W6:W13" si="5">IF(OR(OR(F6="#N/A N/A",F6="#N/A Real Time"),OR(V6="#N/A N/A",V6="#N/A Real Time")),0,  F6 - V6)</f>
        <v>13.800000000000011</v>
      </c>
      <c r="X6" s="177">
        <f t="shared" ref="X6:X13" si="6">IF(OR(V6=0,V6="#N/A N/A"),0,W6 / V6*100)</f>
        <v>4.8728813559322077</v>
      </c>
      <c r="Y6" s="132">
        <v>184095</v>
      </c>
      <c r="Z6" s="133">
        <f>IF(D6 = D14,1,_xll.BDP(K6,$Z$3)*L6)</f>
        <v>10.8652</v>
      </c>
      <c r="AA6" s="328">
        <f>W6*Y6*R6/Z6 / AB14</f>
        <v>6.4419247155615266E-3</v>
      </c>
      <c r="AB6" s="135"/>
    </row>
    <row r="7" spans="1:28" s="117" customFormat="1" ht="12" customHeight="1" x14ac:dyDescent="0.2">
      <c r="A7" s="212"/>
      <c r="B7" s="212">
        <v>27628</v>
      </c>
      <c r="C7" s="212" t="s">
        <v>828</v>
      </c>
      <c r="D7" s="212" t="str">
        <f>_xll.BDP(C7,$D$3)</f>
        <v>JPY</v>
      </c>
      <c r="E7" s="212" t="s">
        <v>875</v>
      </c>
      <c r="F7" s="214">
        <f>_xll.BDP(C7,$F$3)</f>
        <v>590</v>
      </c>
      <c r="G7" s="214">
        <f>_xll.BDP(C7,$G$3)</f>
        <v>572</v>
      </c>
      <c r="H7" s="215">
        <f>IF(OR(OR(G7="#N/A N/A",G7="#N/A Real Time"),OR(F7="#N/A N/A",F7="#N/A Real Time")),0,  G7 - F7)</f>
        <v>-18</v>
      </c>
      <c r="I7" s="216">
        <f>IF(OR(F7=0,F7="#N/A N/A"),0,H7 / F7*100)</f>
        <v>-3.050847457627119</v>
      </c>
      <c r="J7" s="217">
        <v>781600</v>
      </c>
      <c r="K7" s="212" t="str">
        <f>CONCATENATE(D14,D7, " Curncy")</f>
        <v>GBPJPY Curncy</v>
      </c>
      <c r="L7" s="212">
        <f>IF(D7 = D14,1,_xll.BDP(K7,$L$3))</f>
        <v>1</v>
      </c>
      <c r="M7" s="291">
        <f>IF(D7 = D14,1,_xll.BDP(K7,$M$3)*L7)</f>
        <v>143.023</v>
      </c>
      <c r="N7" s="218">
        <f>H7*J7*R7/M7</f>
        <v>-98367.395453878053</v>
      </c>
      <c r="O7" s="304">
        <f>N7 / U14</f>
        <v>-2.6735931290561366E-3</v>
      </c>
      <c r="P7" s="220">
        <f>IF(J7=0,0,G7*J7*R7/M7)</f>
        <v>3125897.2333121249</v>
      </c>
      <c r="Q7" s="314">
        <f>P7 / U14*100</f>
        <v>8.4960848323339455</v>
      </c>
      <c r="R7" s="212">
        <f>IF(EXACT(D7,UPPER(D7)),1,0.01)/T7</f>
        <v>1</v>
      </c>
      <c r="S7" s="212">
        <v>0</v>
      </c>
      <c r="T7" s="212">
        <v>1</v>
      </c>
      <c r="U7" s="212"/>
      <c r="V7" s="223">
        <f>_xll.BDH(C7,$V$3,$D$1,$D$1)</f>
        <v>547</v>
      </c>
      <c r="W7" s="223">
        <f>IF(OR(OR(F7="#N/A N/A",F7="#N/A Real Time"),OR(V7="#N/A N/A",V7="#N/A Real Time")),0,  F7 - V7)</f>
        <v>43</v>
      </c>
      <c r="X7" s="224">
        <f>IF(OR(V7=0,V7="#N/A N/A"),0,W7 / V7*100)</f>
        <v>7.8610603290676417</v>
      </c>
      <c r="Y7" s="225">
        <v>781600</v>
      </c>
      <c r="Z7" s="226">
        <f>IF(D7 = D14,1,_xll.BDP(K7,$Z$3)*L7)</f>
        <v>143.91800000000001</v>
      </c>
      <c r="AA7" s="330">
        <f>W7*Y7*R7/Z7 / AB14</f>
        <v>6.4338388907848919E-3</v>
      </c>
      <c r="AB7" s="244"/>
    </row>
    <row r="8" spans="1:28" s="117" customFormat="1" ht="12" customHeight="1" x14ac:dyDescent="0.2">
      <c r="A8" s="120"/>
      <c r="B8" s="120">
        <v>3260</v>
      </c>
      <c r="C8" s="120" t="s">
        <v>94</v>
      </c>
      <c r="D8" s="120" t="str">
        <f>_xll.BDP(C8,$D$3)</f>
        <v>GBp</v>
      </c>
      <c r="E8" s="120" t="s">
        <v>480</v>
      </c>
      <c r="F8" s="121">
        <f>_xll.BDP(C8,$F$3)</f>
        <v>171.8</v>
      </c>
      <c r="G8" s="121">
        <f>_xll.BDP(C8,$G$3)</f>
        <v>173.6</v>
      </c>
      <c r="H8" s="122">
        <f t="shared" si="0"/>
        <v>1.7999999999999829</v>
      </c>
      <c r="I8" s="123">
        <f t="shared" si="1"/>
        <v>1.0477299185098852</v>
      </c>
      <c r="J8" s="124">
        <v>1036820</v>
      </c>
      <c r="K8" s="120" t="str">
        <f>CONCATENATE(D14,D8, " Curncy")</f>
        <v>GBPGBp Curncy</v>
      </c>
      <c r="L8" s="120">
        <f>IF(D8 = D14,1,_xll.BDP(K8,$L$3))</f>
        <v>1</v>
      </c>
      <c r="M8" s="288">
        <f>IF(D8 = D14,1,_xll.BDP(K8,$M$3)*L8)</f>
        <v>1</v>
      </c>
      <c r="N8" s="126">
        <f t="shared" si="2"/>
        <v>18662.759999999824</v>
      </c>
      <c r="O8" s="301">
        <f>N8 / U14</f>
        <v>5.0724761670261449E-4</v>
      </c>
      <c r="P8" s="128">
        <f t="shared" si="3"/>
        <v>1799919.52</v>
      </c>
      <c r="Q8" s="312">
        <f>P8 / U14*100</f>
        <v>4.8921214588652608</v>
      </c>
      <c r="R8" s="120">
        <f t="shared" si="4"/>
        <v>0.01</v>
      </c>
      <c r="S8" s="120">
        <v>0</v>
      </c>
      <c r="T8" s="120">
        <v>1</v>
      </c>
      <c r="U8" s="120"/>
      <c r="V8" s="130">
        <f>_xll.BDH(C8,$V$3,$D$1,$D$1)</f>
        <v>171.5</v>
      </c>
      <c r="W8" s="130">
        <f t="shared" si="5"/>
        <v>0.30000000000001137</v>
      </c>
      <c r="X8" s="177">
        <f t="shared" si="6"/>
        <v>0.17492711370263053</v>
      </c>
      <c r="Y8" s="132">
        <v>1036820</v>
      </c>
      <c r="Z8" s="133">
        <f>IF(D8 = D14,1,_xll.BDP(K8,$Z$3)*L8)</f>
        <v>1</v>
      </c>
      <c r="AA8" s="328">
        <f>W8*Y8*R8/Z8 / AB14</f>
        <v>8.5695281773196612E-5</v>
      </c>
      <c r="AB8" s="135"/>
    </row>
    <row r="9" spans="1:28" s="117" customFormat="1" ht="12" customHeight="1" x14ac:dyDescent="0.2">
      <c r="A9" s="120"/>
      <c r="B9" s="120">
        <v>3404</v>
      </c>
      <c r="C9" s="120" t="s">
        <v>90</v>
      </c>
      <c r="D9" s="120" t="str">
        <f>_xll.BDP(C9,$D$3)</f>
        <v>GBp</v>
      </c>
      <c r="E9" s="120" t="s">
        <v>366</v>
      </c>
      <c r="F9" s="121">
        <f>_xll.BDP(C9,$F$3)</f>
        <v>25</v>
      </c>
      <c r="G9" s="121">
        <f>_xll.BDP(C9,$G$3)</f>
        <v>25.3</v>
      </c>
      <c r="H9" s="122">
        <f t="shared" si="0"/>
        <v>0.30000000000000071</v>
      </c>
      <c r="I9" s="123">
        <f t="shared" si="1"/>
        <v>1.2000000000000028</v>
      </c>
      <c r="J9" s="124">
        <v>10832440</v>
      </c>
      <c r="K9" s="120" t="str">
        <f>CONCATENATE(D14,D9, " Curncy")</f>
        <v>GBPGBp Curncy</v>
      </c>
      <c r="L9" s="120">
        <f>IF(D9 = D14,1,_xll.BDP(K9,$L$3))</f>
        <v>1</v>
      </c>
      <c r="M9" s="288">
        <f>IF(D9 = D14,1,_xll.BDP(K9,$M$3)*L9)</f>
        <v>1</v>
      </c>
      <c r="N9" s="126">
        <f t="shared" si="2"/>
        <v>32497.32000000008</v>
      </c>
      <c r="O9" s="301">
        <f>N9 / U14</f>
        <v>8.8326636141826842E-4</v>
      </c>
      <c r="P9" s="128">
        <f t="shared" si="3"/>
        <v>2740607.32</v>
      </c>
      <c r="Q9" s="312">
        <f>P9 / U14*100</f>
        <v>7.4488796479607116</v>
      </c>
      <c r="R9" s="120">
        <f t="shared" si="4"/>
        <v>0.01</v>
      </c>
      <c r="S9" s="120">
        <v>0</v>
      </c>
      <c r="T9" s="120">
        <v>1</v>
      </c>
      <c r="U9" s="120"/>
      <c r="V9" s="130">
        <f>_xll.BDH(C9,$V$3,$D$1,$D$1)</f>
        <v>26.05</v>
      </c>
      <c r="W9" s="130">
        <f t="shared" si="5"/>
        <v>-1.0500000000000007</v>
      </c>
      <c r="X9" s="177">
        <f t="shared" si="6"/>
        <v>-4.0307101727447243</v>
      </c>
      <c r="Y9" s="132">
        <v>10832440</v>
      </c>
      <c r="Z9" s="133">
        <f>IF(D9 = D14,1,_xll.BDP(K9,$Z$3)*L9)</f>
        <v>1</v>
      </c>
      <c r="AA9" s="328">
        <f>W9*Y9*R9/Z9 / AB14</f>
        <v>-3.1336311928003313E-3</v>
      </c>
      <c r="AB9" s="135"/>
    </row>
    <row r="10" spans="1:28" s="117" customFormat="1" ht="12" customHeight="1" x14ac:dyDescent="0.2">
      <c r="A10" s="120"/>
      <c r="B10" s="120">
        <v>6343</v>
      </c>
      <c r="C10" s="120" t="s">
        <v>88</v>
      </c>
      <c r="D10" s="120" t="str">
        <f>_xll.BDP(C10,$D$3)</f>
        <v>GBp</v>
      </c>
      <c r="E10" s="120" t="s">
        <v>482</v>
      </c>
      <c r="F10" s="121">
        <f>_xll.BDP(C10,$F$3)</f>
        <v>5022</v>
      </c>
      <c r="G10" s="121">
        <f>_xll.BDP(C10,$G$3)</f>
        <v>5040</v>
      </c>
      <c r="H10" s="122">
        <f t="shared" si="0"/>
        <v>18</v>
      </c>
      <c r="I10" s="123">
        <f t="shared" si="1"/>
        <v>0.35842293906810035</v>
      </c>
      <c r="J10" s="124">
        <v>63559</v>
      </c>
      <c r="K10" s="120" t="str">
        <f>CONCATENATE(D14,D10, " Curncy")</f>
        <v>GBPGBp Curncy</v>
      </c>
      <c r="L10" s="120">
        <f>IF(D10 = D14,1,_xll.BDP(K10,$L$3))</f>
        <v>1</v>
      </c>
      <c r="M10" s="288">
        <f>IF(D10 = D14,1,_xll.BDP(K10,$M$3)*L10)</f>
        <v>1</v>
      </c>
      <c r="N10" s="126">
        <f t="shared" si="2"/>
        <v>11440.62</v>
      </c>
      <c r="O10" s="301">
        <f>N10 / U14</f>
        <v>3.1095225082465404E-4</v>
      </c>
      <c r="P10" s="128">
        <f t="shared" si="3"/>
        <v>3203373.6</v>
      </c>
      <c r="Q10" s="312">
        <f>P10 / U14*100</f>
        <v>8.7066630230903126</v>
      </c>
      <c r="R10" s="120">
        <f t="shared" si="4"/>
        <v>0.01</v>
      </c>
      <c r="S10" s="120">
        <v>0</v>
      </c>
      <c r="T10" s="120">
        <v>1</v>
      </c>
      <c r="U10" s="120"/>
      <c r="V10" s="130">
        <f>_xll.BDH(C10,$V$3,$D$1,$D$1)</f>
        <v>5374</v>
      </c>
      <c r="W10" s="130">
        <f t="shared" si="5"/>
        <v>-352</v>
      </c>
      <c r="X10" s="177">
        <f t="shared" si="6"/>
        <v>-6.5500558243394122</v>
      </c>
      <c r="Y10" s="132">
        <v>65509</v>
      </c>
      <c r="Z10" s="133">
        <f>IF(D10 = D14,1,_xll.BDP(K10,$Z$3)*L10)</f>
        <v>1</v>
      </c>
      <c r="AA10" s="328">
        <f>W10*Y10*R10/Z10 / AB14</f>
        <v>-6.3529571163602914E-3</v>
      </c>
      <c r="AB10" s="135"/>
    </row>
    <row r="11" spans="1:28" s="117" customFormat="1" ht="12" customHeight="1" x14ac:dyDescent="0.2">
      <c r="A11" s="212"/>
      <c r="B11" s="212">
        <v>22749</v>
      </c>
      <c r="C11" s="212" t="s">
        <v>155</v>
      </c>
      <c r="D11" s="212" t="str">
        <f>_xll.BDP(C11,$D$3)</f>
        <v>JPY</v>
      </c>
      <c r="E11" s="212" t="s">
        <v>381</v>
      </c>
      <c r="F11" s="214">
        <f>_xll.BDP(C11,$F$3)</f>
        <v>7824</v>
      </c>
      <c r="G11" s="214">
        <f>_xll.BDP(C11,$G$3)</f>
        <v>7783</v>
      </c>
      <c r="H11" s="215">
        <f>IF(OR(OR(G11="#N/A N/A",G11="#N/A Real Time"),OR(F11="#N/A N/A",F11="#N/A Real Time")),0,  G11 - F11)</f>
        <v>-41</v>
      </c>
      <c r="I11" s="216">
        <f>IF(OR(F11=0,F11="#N/A N/A"),0,H11 / F11*100)</f>
        <v>-0.52402862985685073</v>
      </c>
      <c r="J11" s="217">
        <v>31300</v>
      </c>
      <c r="K11" s="212" t="str">
        <f>CONCATENATE(D14,D11, " Curncy")</f>
        <v>GBPJPY Curncy</v>
      </c>
      <c r="L11" s="212">
        <f>IF(D11 = D14,1,_xll.BDP(K11,$L$3))</f>
        <v>1</v>
      </c>
      <c r="M11" s="291">
        <f>IF(D11 = D14,1,_xll.BDP(K11,$M$3)*L11)</f>
        <v>143.023</v>
      </c>
      <c r="N11" s="218">
        <f>H11*J11*R11/M11</f>
        <v>-8972.6827153674585</v>
      </c>
      <c r="O11" s="304">
        <f>N11 / U14</f>
        <v>-2.4387453532054903E-4</v>
      </c>
      <c r="P11" s="220">
        <f>IF(J11=0,0,G11*J11*R11/M11)</f>
        <v>1703277.7944806081</v>
      </c>
      <c r="Q11" s="314">
        <f>P11 / U14*100</f>
        <v>4.6294524595117883</v>
      </c>
      <c r="R11" s="212">
        <f>IF(EXACT(D11,UPPER(D11)),1,0.01)/T11</f>
        <v>1</v>
      </c>
      <c r="S11" s="212">
        <v>0</v>
      </c>
      <c r="T11" s="212">
        <v>1</v>
      </c>
      <c r="U11" s="212"/>
      <c r="V11" s="223">
        <f>_xll.BDH(C11,$V$3,$D$1,$D$1)</f>
        <v>7500</v>
      </c>
      <c r="W11" s="223">
        <f>IF(OR(OR(F11="#N/A N/A",F11="#N/A Real Time"),OR(V11="#N/A N/A",V11="#N/A Real Time")),0,  F11 - V11)</f>
        <v>324</v>
      </c>
      <c r="X11" s="224">
        <f>IF(OR(V11=0,V11="#N/A N/A"),0,W11 / V11*100)</f>
        <v>4.32</v>
      </c>
      <c r="Y11" s="225">
        <v>31300</v>
      </c>
      <c r="Z11" s="226">
        <f>IF(D11 = D14,1,_xll.BDP(K11,$Z$3)*L11)</f>
        <v>143.91800000000001</v>
      </c>
      <c r="AA11" s="330">
        <f>W11*Y11*R11/Z11 / AB14</f>
        <v>1.9413619932644945E-3</v>
      </c>
      <c r="AB11" s="244"/>
    </row>
    <row r="12" spans="1:28" s="117" customFormat="1" ht="12" customHeight="1" x14ac:dyDescent="0.2">
      <c r="A12" s="120"/>
      <c r="B12" s="120">
        <v>679</v>
      </c>
      <c r="C12" s="120" t="s">
        <v>0</v>
      </c>
      <c r="D12" s="120" t="str">
        <f>_xll.BDP(C12,$D$3)</f>
        <v>GBp</v>
      </c>
      <c r="E12" s="120" t="s">
        <v>365</v>
      </c>
      <c r="F12" s="121">
        <f>_xll.BDP(C12,$F$3)</f>
        <v>1540.5</v>
      </c>
      <c r="G12" s="121">
        <f>_xll.BDP(C12,$G$3)</f>
        <v>1548</v>
      </c>
      <c r="H12" s="122">
        <f t="shared" si="0"/>
        <v>7.5</v>
      </c>
      <c r="I12" s="123">
        <f t="shared" si="1"/>
        <v>0.48685491723466412</v>
      </c>
      <c r="J12" s="124">
        <v>537600</v>
      </c>
      <c r="K12" s="120" t="str">
        <f>CONCATENATE(D14,D12, " Curncy")</f>
        <v>GBPGBp Curncy</v>
      </c>
      <c r="L12" s="120">
        <f>IF(D12 = D14,1,_xll.BDP(K12,$L$3))</f>
        <v>1</v>
      </c>
      <c r="M12" s="288">
        <f>IF(D12 = D14,1,_xll.BDP(K12,$M$3)*L12)</f>
        <v>1</v>
      </c>
      <c r="N12" s="126">
        <f t="shared" si="2"/>
        <v>40320</v>
      </c>
      <c r="O12" s="301">
        <f>N12 / U14</f>
        <v>1.0958842049862726E-3</v>
      </c>
      <c r="P12" s="128">
        <f t="shared" si="3"/>
        <v>8322048</v>
      </c>
      <c r="Q12" s="312">
        <f>P12 / U14*100</f>
        <v>22.619049990916665</v>
      </c>
      <c r="R12" s="120">
        <f t="shared" si="4"/>
        <v>0.01</v>
      </c>
      <c r="S12" s="120">
        <v>0</v>
      </c>
      <c r="T12" s="120">
        <v>1</v>
      </c>
      <c r="U12" s="120"/>
      <c r="V12" s="130">
        <f>_xll.BDH(C12,$V$3,$D$1,$D$1)</f>
        <v>1530</v>
      </c>
      <c r="W12" s="130">
        <f t="shared" si="5"/>
        <v>10.5</v>
      </c>
      <c r="X12" s="177">
        <f t="shared" si="6"/>
        <v>0.68627450980392157</v>
      </c>
      <c r="Y12" s="132">
        <v>537600</v>
      </c>
      <c r="Z12" s="133">
        <f>IF(D12 = D14,1,_xll.BDP(K12,$Z$3)*L12)</f>
        <v>1</v>
      </c>
      <c r="AA12" s="328">
        <f>W12*Y12*R12/Z12 / AB14</f>
        <v>1.5551806695900986E-3</v>
      </c>
      <c r="AB12" s="135"/>
    </row>
    <row r="13" spans="1:28" s="117" customFormat="1" ht="12" customHeight="1" x14ac:dyDescent="0.2">
      <c r="A13" s="120"/>
      <c r="B13" s="120">
        <v>24161</v>
      </c>
      <c r="C13" s="120" t="s">
        <v>1417</v>
      </c>
      <c r="D13" s="120" t="str">
        <f>_xll.BDP(C13,$D$3)</f>
        <v>USD</v>
      </c>
      <c r="E13" s="120" t="s">
        <v>1418</v>
      </c>
      <c r="F13" s="121">
        <f>_xll.BDP(C13,$F$3)</f>
        <v>15.94</v>
      </c>
      <c r="G13" s="121">
        <f>_xll.BDP(C13,$G$3)</f>
        <v>15.94</v>
      </c>
      <c r="H13" s="122">
        <f t="shared" si="0"/>
        <v>0</v>
      </c>
      <c r="I13" s="123">
        <f t="shared" si="1"/>
        <v>0</v>
      </c>
      <c r="J13" s="124">
        <v>809421</v>
      </c>
      <c r="K13" s="120" t="str">
        <f>CONCATENATE(D14,D13, " Curncy")</f>
        <v>GBPUSD Curncy</v>
      </c>
      <c r="L13" s="120">
        <f>IF(D13 = D14,1,_xll.BDP(K13,$L$3))</f>
        <v>1</v>
      </c>
      <c r="M13" s="288">
        <f>IF(D13 = D14,1,_xll.BDP(K13,$M$3)*L13)</f>
        <v>1.2879</v>
      </c>
      <c r="N13" s="126">
        <f t="shared" si="2"/>
        <v>0</v>
      </c>
      <c r="O13" s="301">
        <f>N13 / U14</f>
        <v>0</v>
      </c>
      <c r="P13" s="128">
        <f t="shared" si="3"/>
        <v>10017991.101793617</v>
      </c>
      <c r="Q13" s="312">
        <f>P13 / U14*100</f>
        <v>27.228566999376614</v>
      </c>
      <c r="R13" s="120">
        <f t="shared" si="4"/>
        <v>1</v>
      </c>
      <c r="S13" s="120">
        <v>0</v>
      </c>
      <c r="T13" s="120">
        <v>1</v>
      </c>
      <c r="U13" s="120"/>
      <c r="V13" s="130">
        <f>_xll.BDH(C13,$V$3,$D$1,$D$1)</f>
        <v>13.3</v>
      </c>
      <c r="W13" s="130">
        <f t="shared" si="5"/>
        <v>2.6399999999999988</v>
      </c>
      <c r="X13" s="177">
        <f t="shared" si="6"/>
        <v>19.849624060150369</v>
      </c>
      <c r="Y13" s="132">
        <v>809421</v>
      </c>
      <c r="Z13" s="133">
        <f>IF(D13 = D14,1,_xll.BDP(K13,$Z$3)*L13)</f>
        <v>1.296</v>
      </c>
      <c r="AA13" s="328">
        <f>W13*Y13*R13/Z13 / AB14</f>
        <v>4.5426124142977718E-2</v>
      </c>
      <c r="AB13" s="135"/>
    </row>
    <row r="14" spans="1:28" s="117" customFormat="1" ht="12" customHeight="1" thickBot="1" x14ac:dyDescent="0.25">
      <c r="A14" s="337" t="s">
        <v>1427</v>
      </c>
      <c r="B14" s="337"/>
      <c r="C14" s="337"/>
      <c r="D14" s="337" t="s">
        <v>80</v>
      </c>
      <c r="E14" s="337" t="s">
        <v>1428</v>
      </c>
      <c r="F14" s="338"/>
      <c r="G14" s="338"/>
      <c r="H14" s="339"/>
      <c r="I14" s="340"/>
      <c r="J14" s="341"/>
      <c r="K14" s="337"/>
      <c r="L14" s="337"/>
      <c r="M14" s="345"/>
      <c r="N14" s="343">
        <f xml:space="preserve"> SUM(N5:N13)</f>
        <v>5839.27774872788</v>
      </c>
      <c r="O14" s="346">
        <f xml:space="preserve"> SUM(O5:O13)</f>
        <v>1.5870962929957072E-4</v>
      </c>
      <c r="P14" s="344">
        <f xml:space="preserve"> SUM(P5:P13)</f>
        <v>36001407.904901013</v>
      </c>
      <c r="Q14" s="347">
        <f xml:space="preserve"> SUM(Q5:Q13)</f>
        <v>97.850630655379334</v>
      </c>
      <c r="R14" s="337"/>
      <c r="S14" s="337"/>
      <c r="T14" s="337"/>
      <c r="U14" s="337">
        <v>36792208.352437258</v>
      </c>
      <c r="V14" s="338"/>
      <c r="W14" s="338"/>
      <c r="X14" s="340"/>
      <c r="Y14" s="341"/>
      <c r="Z14" s="342"/>
      <c r="AA14" s="346">
        <f xml:space="preserve"> SUM(AA5:AA13)</f>
        <v>5.2397537384791304E-2</v>
      </c>
      <c r="AB14" s="337">
        <v>36296747.447920687</v>
      </c>
    </row>
    <row r="15" spans="1:28" ht="12.75" thickTop="1" x14ac:dyDescent="0.2">
      <c r="T15" s="117">
        <f>_xll.BDP("GBPEUR Curncy","LAST_PRICE")</f>
        <v>1.1096999999999999</v>
      </c>
      <c r="U15" s="117">
        <f>U14*T15</f>
        <v>40828313.60869962</v>
      </c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B4" sqref="AB4"/>
      <pageMargins left="0.7" right="0.7" top="0.75" bottom="0.75" header="0.3" footer="0.3"/>
    </customSheetView>
  </customSheetViews>
  <mergeCells count="3">
    <mergeCell ref="N2:O2"/>
    <mergeCell ref="P2:Q2"/>
    <mergeCell ref="X2:AA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AA63" sqref="AA63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253" t="s">
        <v>15</v>
      </c>
      <c r="O2" s="254"/>
      <c r="P2" s="253" t="s">
        <v>17</v>
      </c>
      <c r="Q2" s="254"/>
      <c r="R2" s="117"/>
      <c r="S2" s="117"/>
      <c r="T2" s="117"/>
      <c r="U2" s="117"/>
      <c r="V2" s="117"/>
      <c r="W2" s="117"/>
      <c r="X2" s="253" t="s">
        <v>258</v>
      </c>
      <c r="Y2" s="255"/>
      <c r="Z2" s="255"/>
      <c r="AA2" s="254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91" t="s">
        <v>23</v>
      </c>
      <c r="O3" s="336"/>
      <c r="Q3" s="336"/>
      <c r="V3" s="223" t="s">
        <v>263</v>
      </c>
      <c r="Z3" s="226" t="s">
        <v>261</v>
      </c>
      <c r="AA3" s="336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35" t="s">
        <v>12</v>
      </c>
      <c r="N4" s="246" t="s">
        <v>430</v>
      </c>
      <c r="O4" s="335" t="s">
        <v>1388</v>
      </c>
      <c r="P4" s="246" t="s">
        <v>17</v>
      </c>
      <c r="Q4" s="335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35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8"/>
      <c r="N5" s="126"/>
      <c r="O5" s="301"/>
      <c r="P5" s="128"/>
      <c r="Q5" s="312"/>
      <c r="R5" s="120"/>
      <c r="S5" s="120"/>
      <c r="T5" s="120"/>
      <c r="U5" s="120"/>
      <c r="V5" s="130"/>
      <c r="W5" s="130"/>
      <c r="X5" s="131"/>
      <c r="Y5" s="132"/>
      <c r="Z5" s="133"/>
      <c r="AA5" s="328"/>
      <c r="AB5" s="135"/>
    </row>
    <row r="6" spans="1:28" s="117" customFormat="1" ht="12" customHeight="1" x14ac:dyDescent="0.2">
      <c r="A6" s="120"/>
      <c r="B6" s="120">
        <v>24498</v>
      </c>
      <c r="C6" s="120" t="s">
        <v>147</v>
      </c>
      <c r="D6" s="120" t="str">
        <f>_xll.BDP(C6,$D$3)</f>
        <v>NOK</v>
      </c>
      <c r="E6" s="120" t="s">
        <v>337</v>
      </c>
      <c r="F6" s="121">
        <f>_xll.BDP(C6,$F$3)</f>
        <v>297</v>
      </c>
      <c r="G6" s="121">
        <f>_xll.BDP(C6,$G$3)</f>
        <v>297.60000000000002</v>
      </c>
      <c r="H6" s="122">
        <f t="shared" ref="H6:H13" si="0">IF(OR(OR(G6="#N/A N/A",G6="#N/A Real Time"),OR(F6="#N/A N/A",F6="#N/A Real Time")),0,  G6 - F6)</f>
        <v>0.60000000000002274</v>
      </c>
      <c r="I6" s="123">
        <f t="shared" ref="I6:I13" si="1">IF(OR(F6=0,F6="#N/A N/A"),0,H6 / F6*100)</f>
        <v>0.2020202020202097</v>
      </c>
      <c r="J6" s="124">
        <v>101900</v>
      </c>
      <c r="K6" s="120" t="str">
        <f>CONCATENATE(D14,D6, " Curncy")</f>
        <v>EURNOK Curncy</v>
      </c>
      <c r="L6" s="120">
        <f>IF(D6 = D14,1,_xll.BDP(K6,$L$3))</f>
        <v>1</v>
      </c>
      <c r="M6" s="288">
        <f>IF(D6 = D14,1,_xll.BDP(K6,$M$3)*L6)</f>
        <v>9.7024000000000008</v>
      </c>
      <c r="N6" s="126">
        <f t="shared" ref="N6:N13" si="2">H6*J6*R6/M6</f>
        <v>6301.5336411611879</v>
      </c>
      <c r="O6" s="301">
        <f>N6 / U14</f>
        <v>3.5305211018881361E-4</v>
      </c>
      <c r="P6" s="128">
        <f t="shared" ref="P6:P13" si="3">IF(J6=0,0,G6*J6*R6/M6)</f>
        <v>3125560.6860158313</v>
      </c>
      <c r="Q6" s="312">
        <f>P6 / U14*100</f>
        <v>17.511384665364496</v>
      </c>
      <c r="R6" s="120">
        <f t="shared" ref="R6:R13" si="4">IF(EXACT(D6,UPPER(D6)),1,0.01)/T6</f>
        <v>1</v>
      </c>
      <c r="S6" s="120">
        <v>0</v>
      </c>
      <c r="T6" s="120">
        <v>1</v>
      </c>
      <c r="U6" s="120"/>
      <c r="V6" s="130">
        <f>_xll.BDH(C6,$V$3,$D$1,$D$1)</f>
        <v>283.2</v>
      </c>
      <c r="W6" s="130">
        <f t="shared" ref="W6:W13" si="5">IF(OR(OR(F6="#N/A N/A",F6="#N/A Real Time"),OR(V6="#N/A N/A",V6="#N/A Real Time")),0,  F6 - V6)</f>
        <v>13.800000000000011</v>
      </c>
      <c r="X6" s="177">
        <f t="shared" ref="X6:X13" si="6">IF(OR(V6=0,V6="#N/A N/A"),0,W6 / V6*100)</f>
        <v>4.8728813559322077</v>
      </c>
      <c r="Y6" s="132">
        <v>101900</v>
      </c>
      <c r="Z6" s="133">
        <f>IF(D6 = D14,1,_xll.BDP(K6,$Z$3)*L6)</f>
        <v>9.7301000000000002</v>
      </c>
      <c r="AA6" s="328">
        <f>W6*Y6*R6/Z6 / AB14</f>
        <v>7.9488593223531225E-3</v>
      </c>
      <c r="AB6" s="135"/>
    </row>
    <row r="7" spans="1:28" s="117" customFormat="1" ht="12" customHeight="1" x14ac:dyDescent="0.2">
      <c r="A7" s="120"/>
      <c r="B7" s="120">
        <v>2204</v>
      </c>
      <c r="C7" s="120" t="s">
        <v>117</v>
      </c>
      <c r="D7" s="120" t="str">
        <f>_xll.BDP(C7,$D$3)</f>
        <v>GBp</v>
      </c>
      <c r="E7" s="120" t="s">
        <v>465</v>
      </c>
      <c r="F7" s="121">
        <f>_xll.BDP(C7,$F$3)</f>
        <v>175.7</v>
      </c>
      <c r="G7" s="121">
        <f>_xll.BDP(C7,$G$3)</f>
        <v>176.62</v>
      </c>
      <c r="H7" s="122">
        <f t="shared" si="0"/>
        <v>0.92000000000001592</v>
      </c>
      <c r="I7" s="123">
        <f t="shared" si="1"/>
        <v>0.5236198064883415</v>
      </c>
      <c r="J7" s="124">
        <v>434149</v>
      </c>
      <c r="K7" s="120" t="str">
        <f>CONCATENATE(D14,D7, " Curncy")</f>
        <v>EURGBp Curncy</v>
      </c>
      <c r="L7" s="120">
        <f>IF(D7 = D14,1,_xll.BDP(K7,$L$3))</f>
        <v>1</v>
      </c>
      <c r="M7" s="288">
        <f>IF(D7 = D14,1,_xll.BDP(K7,$M$3)*L7)</f>
        <v>0.90110000000000001</v>
      </c>
      <c r="N7" s="126">
        <f t="shared" si="2"/>
        <v>4432.5499944513031</v>
      </c>
      <c r="O7" s="301">
        <f>N7 / U14</f>
        <v>2.4833972460870299E-4</v>
      </c>
      <c r="P7" s="128">
        <f t="shared" si="3"/>
        <v>850953.23915214732</v>
      </c>
      <c r="Q7" s="312">
        <f>P7 / U14*100</f>
        <v>4.7675828435204739</v>
      </c>
      <c r="R7" s="120">
        <f t="shared" si="4"/>
        <v>0.01</v>
      </c>
      <c r="S7" s="120">
        <v>0</v>
      </c>
      <c r="T7" s="120">
        <v>1</v>
      </c>
      <c r="U7" s="120"/>
      <c r="V7" s="130">
        <f>_xll.BDH(C7,$V$3,$D$1,$D$1)</f>
        <v>184.5</v>
      </c>
      <c r="W7" s="130">
        <f t="shared" si="5"/>
        <v>-8.8000000000000114</v>
      </c>
      <c r="X7" s="177">
        <f t="shared" si="6"/>
        <v>-4.7696476964769712</v>
      </c>
      <c r="Y7" s="132">
        <v>434149</v>
      </c>
      <c r="Z7" s="133">
        <f>IF(D7 = D14,1,_xll.BDP(K7,$Z$3)*L7)</f>
        <v>0.89554</v>
      </c>
      <c r="AA7" s="328">
        <f>W7*Y7*R7/Z7 / AB14</f>
        <v>-2.3464177360717322E-3</v>
      </c>
      <c r="AB7" s="135"/>
    </row>
    <row r="8" spans="1:28" s="117" customFormat="1" ht="12" customHeight="1" x14ac:dyDescent="0.2">
      <c r="A8" s="120"/>
      <c r="B8" s="120">
        <v>5993</v>
      </c>
      <c r="C8" s="120" t="s">
        <v>112</v>
      </c>
      <c r="D8" s="120" t="str">
        <f>_xll.BDP(C8,$D$3)</f>
        <v>GBp</v>
      </c>
      <c r="E8" s="120" t="s">
        <v>469</v>
      </c>
      <c r="F8" s="121">
        <f>_xll.BDP(C8,$F$3)</f>
        <v>754</v>
      </c>
      <c r="G8" s="121">
        <f>_xll.BDP(C8,$G$3)</f>
        <v>763</v>
      </c>
      <c r="H8" s="122">
        <f t="shared" si="0"/>
        <v>9</v>
      </c>
      <c r="I8" s="123">
        <f t="shared" si="1"/>
        <v>1.1936339522546418</v>
      </c>
      <c r="J8" s="124">
        <v>185705</v>
      </c>
      <c r="K8" s="120" t="str">
        <f>CONCATENATE(D14,D8, " Curncy")</f>
        <v>EURGBp Curncy</v>
      </c>
      <c r="L8" s="120">
        <f>IF(D8 = D14,1,_xll.BDP(K8,$L$3))</f>
        <v>1</v>
      </c>
      <c r="M8" s="288">
        <f>IF(D8 = D14,1,_xll.BDP(K8,$M$3)*L8)</f>
        <v>0.90110000000000001</v>
      </c>
      <c r="N8" s="126">
        <f t="shared" si="2"/>
        <v>18547.830429475085</v>
      </c>
      <c r="O8" s="301">
        <f>N8 / U14</f>
        <v>1.0391677717590982E-3</v>
      </c>
      <c r="P8" s="128">
        <f t="shared" si="3"/>
        <v>1572443.8464099434</v>
      </c>
      <c r="Q8" s="312">
        <f>P8 / U14*100</f>
        <v>8.8098334428021321</v>
      </c>
      <c r="R8" s="120">
        <f t="shared" si="4"/>
        <v>0.01</v>
      </c>
      <c r="S8" s="120">
        <v>0</v>
      </c>
      <c r="T8" s="120">
        <v>1</v>
      </c>
      <c r="U8" s="120"/>
      <c r="V8" s="130">
        <f>_xll.BDH(C8,$V$3,$D$1,$D$1)</f>
        <v>757.5</v>
      </c>
      <c r="W8" s="130">
        <f t="shared" si="5"/>
        <v>-3.5</v>
      </c>
      <c r="X8" s="177">
        <f t="shared" si="6"/>
        <v>-0.46204620462046203</v>
      </c>
      <c r="Y8" s="132">
        <v>185705</v>
      </c>
      <c r="Z8" s="133">
        <f>IF(D8 = D14,1,_xll.BDP(K8,$Z$3)*L8)</f>
        <v>0.89554</v>
      </c>
      <c r="AA8" s="328">
        <f>W8*Y8*R8/Z8 / AB14</f>
        <v>-3.9918617955372085E-4</v>
      </c>
      <c r="AB8" s="135"/>
    </row>
    <row r="9" spans="1:28" s="117" customFormat="1" ht="12" customHeight="1" x14ac:dyDescent="0.2">
      <c r="A9" s="120"/>
      <c r="B9" s="120">
        <v>3260</v>
      </c>
      <c r="C9" s="120" t="s">
        <v>94</v>
      </c>
      <c r="D9" s="120" t="str">
        <f>_xll.BDP(C9,$D$3)</f>
        <v>GBp</v>
      </c>
      <c r="E9" s="120" t="s">
        <v>480</v>
      </c>
      <c r="F9" s="121">
        <f>_xll.BDP(C9,$F$3)</f>
        <v>171.8</v>
      </c>
      <c r="G9" s="121">
        <f>_xll.BDP(C9,$G$3)</f>
        <v>173.6</v>
      </c>
      <c r="H9" s="122">
        <f t="shared" si="0"/>
        <v>1.7999999999999829</v>
      </c>
      <c r="I9" s="123">
        <f t="shared" si="1"/>
        <v>1.0477299185098852</v>
      </c>
      <c r="J9" s="124">
        <v>459776</v>
      </c>
      <c r="K9" s="120" t="str">
        <f>CONCATENATE(D14,D9, " Curncy")</f>
        <v>EURGBp Curncy</v>
      </c>
      <c r="L9" s="120">
        <f>IF(D9 = D14,1,_xll.BDP(K9,$L$3))</f>
        <v>1</v>
      </c>
      <c r="M9" s="288">
        <f>IF(D9 = D14,1,_xll.BDP(K9,$M$3)*L9)</f>
        <v>0.90110000000000001</v>
      </c>
      <c r="N9" s="126">
        <f t="shared" si="2"/>
        <v>9184.2947508599718</v>
      </c>
      <c r="O9" s="301">
        <f>N9 / U14</f>
        <v>5.1456277583081396E-4</v>
      </c>
      <c r="P9" s="128">
        <f t="shared" si="3"/>
        <v>885774.20486072567</v>
      </c>
      <c r="Q9" s="312">
        <f>P9 / U14*100</f>
        <v>4.9626721046794531</v>
      </c>
      <c r="R9" s="120">
        <f t="shared" si="4"/>
        <v>0.01</v>
      </c>
      <c r="S9" s="120">
        <v>0</v>
      </c>
      <c r="T9" s="120">
        <v>1</v>
      </c>
      <c r="U9" s="120"/>
      <c r="V9" s="130">
        <f>_xll.BDH(C9,$V$3,$D$1,$D$1)</f>
        <v>171.5</v>
      </c>
      <c r="W9" s="130">
        <f t="shared" si="5"/>
        <v>0.30000000000001137</v>
      </c>
      <c r="X9" s="177">
        <f t="shared" si="6"/>
        <v>0.17492711370263053</v>
      </c>
      <c r="Y9" s="132">
        <v>459776</v>
      </c>
      <c r="Z9" s="133">
        <f>IF(D9 = D14,1,_xll.BDP(K9,$Z$3)*L9)</f>
        <v>0.89554</v>
      </c>
      <c r="AA9" s="328">
        <f>W9*Y9*R9/Z9 / AB14</f>
        <v>8.4713262535664568E-5</v>
      </c>
      <c r="AB9" s="135"/>
    </row>
    <row r="10" spans="1:28" s="117" customFormat="1" ht="12" customHeight="1" x14ac:dyDescent="0.2">
      <c r="A10" s="120"/>
      <c r="B10" s="120">
        <v>3404</v>
      </c>
      <c r="C10" s="120" t="s">
        <v>90</v>
      </c>
      <c r="D10" s="120" t="str">
        <f>_xll.BDP(C10,$D$3)</f>
        <v>GBp</v>
      </c>
      <c r="E10" s="120" t="s">
        <v>366</v>
      </c>
      <c r="F10" s="121">
        <f>_xll.BDP(C10,$F$3)</f>
        <v>25</v>
      </c>
      <c r="G10" s="121">
        <f>_xll.BDP(C10,$G$3)</f>
        <v>25.3</v>
      </c>
      <c r="H10" s="122">
        <f t="shared" si="0"/>
        <v>0.30000000000000071</v>
      </c>
      <c r="I10" s="123">
        <f t="shared" si="1"/>
        <v>1.2000000000000028</v>
      </c>
      <c r="J10" s="124">
        <v>6011000</v>
      </c>
      <c r="K10" s="120" t="str">
        <f>CONCATENATE(D14,D10, " Curncy")</f>
        <v>EURGBp Curncy</v>
      </c>
      <c r="L10" s="120">
        <f>IF(D10 = D14,1,_xll.BDP(K10,$L$3))</f>
        <v>1</v>
      </c>
      <c r="M10" s="288">
        <f>IF(D10 = D14,1,_xll.BDP(K10,$M$3)*L10)</f>
        <v>0.90110000000000001</v>
      </c>
      <c r="N10" s="126">
        <f t="shared" si="2"/>
        <v>20012.207302186263</v>
      </c>
      <c r="O10" s="301">
        <f>N10 / U14</f>
        <v>1.1212115049933952E-3</v>
      </c>
      <c r="P10" s="128">
        <f t="shared" si="3"/>
        <v>1687696.1491510377</v>
      </c>
      <c r="Q10" s="312">
        <f>P10 / U14*100</f>
        <v>9.4555503587776126</v>
      </c>
      <c r="R10" s="120">
        <f t="shared" si="4"/>
        <v>0.01</v>
      </c>
      <c r="S10" s="120">
        <v>0</v>
      </c>
      <c r="T10" s="120">
        <v>1</v>
      </c>
      <c r="U10" s="120"/>
      <c r="V10" s="130">
        <f>_xll.BDH(C10,$V$3,$D$1,$D$1)</f>
        <v>26.05</v>
      </c>
      <c r="W10" s="130">
        <f t="shared" si="5"/>
        <v>-1.0500000000000007</v>
      </c>
      <c r="X10" s="177">
        <f t="shared" si="6"/>
        <v>-4.0307101727447243</v>
      </c>
      <c r="Y10" s="132">
        <v>6011000</v>
      </c>
      <c r="Z10" s="133">
        <f>IF(D10 = D14,1,_xll.BDP(K10,$Z$3)*L10)</f>
        <v>0.89554</v>
      </c>
      <c r="AA10" s="328">
        <f>W10*Y10*R10/Z10 / AB14</f>
        <v>-3.87632232621214E-3</v>
      </c>
      <c r="AB10" s="135"/>
    </row>
    <row r="11" spans="1:28" s="117" customFormat="1" ht="12" customHeight="1" x14ac:dyDescent="0.2">
      <c r="A11" s="120"/>
      <c r="B11" s="120">
        <v>6343</v>
      </c>
      <c r="C11" s="120" t="s">
        <v>88</v>
      </c>
      <c r="D11" s="120" t="str">
        <f>_xll.BDP(C11,$D$3)</f>
        <v>GBp</v>
      </c>
      <c r="E11" s="120" t="s">
        <v>482</v>
      </c>
      <c r="F11" s="121">
        <f>_xll.BDP(C11,$F$3)</f>
        <v>5022</v>
      </c>
      <c r="G11" s="121">
        <f>_xll.BDP(C11,$G$3)</f>
        <v>5040</v>
      </c>
      <c r="H11" s="122">
        <f t="shared" si="0"/>
        <v>18</v>
      </c>
      <c r="I11" s="123">
        <f t="shared" si="1"/>
        <v>0.35842293906810035</v>
      </c>
      <c r="J11" s="124">
        <v>59071</v>
      </c>
      <c r="K11" s="120" t="str">
        <f>CONCATENATE(D14,D11, " Curncy")</f>
        <v>EURGBp Curncy</v>
      </c>
      <c r="L11" s="120">
        <f>IF(D11 = D14,1,_xll.BDP(K11,$L$3))</f>
        <v>1</v>
      </c>
      <c r="M11" s="288">
        <f>IF(D11 = D14,1,_xll.BDP(K11,$M$3)*L11)</f>
        <v>0.90110000000000001</v>
      </c>
      <c r="N11" s="126">
        <f t="shared" si="2"/>
        <v>11799.77804905116</v>
      </c>
      <c r="O11" s="301">
        <f>N11 / U14</f>
        <v>6.6109883358640524E-4</v>
      </c>
      <c r="P11" s="128">
        <f t="shared" si="3"/>
        <v>3303937.8537343247</v>
      </c>
      <c r="Q11" s="312">
        <f>P11 / U14*100</f>
        <v>18.510767340419346</v>
      </c>
      <c r="R11" s="120">
        <f t="shared" si="4"/>
        <v>0.01</v>
      </c>
      <c r="S11" s="120">
        <v>0</v>
      </c>
      <c r="T11" s="120">
        <v>1</v>
      </c>
      <c r="U11" s="120"/>
      <c r="V11" s="130">
        <f>_xll.BDH(C11,$V$3,$D$1,$D$1)</f>
        <v>5374</v>
      </c>
      <c r="W11" s="130">
        <f t="shared" si="5"/>
        <v>-352</v>
      </c>
      <c r="X11" s="177">
        <f t="shared" si="6"/>
        <v>-6.5500558243394122</v>
      </c>
      <c r="Y11" s="132">
        <v>60812</v>
      </c>
      <c r="Z11" s="133">
        <f>IF(D11 = D14,1,_xll.BDP(K11,$Z$3)*L11)</f>
        <v>0.89554</v>
      </c>
      <c r="AA11" s="328">
        <f>W11*Y11*R11/Z11 / AB14</f>
        <v>-1.3146671337812039E-2</v>
      </c>
      <c r="AB11" s="135"/>
    </row>
    <row r="12" spans="1:28" s="117" customFormat="1" ht="12" customHeight="1" x14ac:dyDescent="0.2">
      <c r="A12" s="120"/>
      <c r="B12" s="120">
        <v>1575</v>
      </c>
      <c r="C12" s="120" t="s">
        <v>195</v>
      </c>
      <c r="D12" s="120" t="str">
        <f>_xll.BDP(C12,$D$3)</f>
        <v>EUR</v>
      </c>
      <c r="E12" s="120" t="s">
        <v>404</v>
      </c>
      <c r="F12" s="121">
        <f>_xll.BDP(C12,$F$3)</f>
        <v>73.2</v>
      </c>
      <c r="G12" s="121">
        <f>_xll.BDP(C12,$G$3)</f>
        <v>72.599999999999994</v>
      </c>
      <c r="H12" s="122">
        <f t="shared" si="0"/>
        <v>-0.60000000000000853</v>
      </c>
      <c r="I12" s="123">
        <f t="shared" si="1"/>
        <v>-0.81967213114755266</v>
      </c>
      <c r="J12" s="124">
        <v>15200</v>
      </c>
      <c r="K12" s="120" t="str">
        <f>CONCATENATE(D14,D12, " Curncy")</f>
        <v>EUREUR Curncy</v>
      </c>
      <c r="L12" s="120">
        <f>IF(D12 = D14,1,_xll.BDP(K12,$L$3))</f>
        <v>1</v>
      </c>
      <c r="M12" s="288">
        <f>IF(D12 = D14,1,_xll.BDP(K12,$M$3)*L12)</f>
        <v>1</v>
      </c>
      <c r="N12" s="126">
        <f t="shared" si="2"/>
        <v>-9120.0000000001291</v>
      </c>
      <c r="O12" s="301">
        <f>N12 / U14</f>
        <v>-5.1096057377053128E-4</v>
      </c>
      <c r="P12" s="128">
        <f t="shared" si="3"/>
        <v>1103520</v>
      </c>
      <c r="Q12" s="312">
        <f>P12 / U14*100</f>
        <v>6.1826229426233414</v>
      </c>
      <c r="R12" s="120">
        <f t="shared" si="4"/>
        <v>1</v>
      </c>
      <c r="S12" s="120">
        <v>0</v>
      </c>
      <c r="T12" s="120">
        <v>1</v>
      </c>
      <c r="U12" s="120"/>
      <c r="V12" s="130">
        <f>_xll.BDH(C12,$V$3,$D$1,$D$1)</f>
        <v>75</v>
      </c>
      <c r="W12" s="130">
        <f t="shared" si="5"/>
        <v>-1.7999999999999972</v>
      </c>
      <c r="X12" s="177">
        <f t="shared" si="6"/>
        <v>-2.3999999999999964</v>
      </c>
      <c r="Y12" s="132">
        <v>15200</v>
      </c>
      <c r="Z12" s="133">
        <f>IF(D12 = D14,1,_xll.BDP(K12,$Z$3)*L12)</f>
        <v>1</v>
      </c>
      <c r="AA12" s="328">
        <f>W12*Y12*R12/Z12 / AB14</f>
        <v>-1.5048213260292333E-3</v>
      </c>
      <c r="AB12" s="135"/>
    </row>
    <row r="13" spans="1:28" s="117" customFormat="1" ht="12" customHeight="1" x14ac:dyDescent="0.2">
      <c r="A13" s="120"/>
      <c r="B13" s="120">
        <v>679</v>
      </c>
      <c r="C13" s="120" t="s">
        <v>0</v>
      </c>
      <c r="D13" s="120" t="str">
        <f>_xll.BDP(C13,$D$3)</f>
        <v>GBp</v>
      </c>
      <c r="E13" s="120" t="s">
        <v>365</v>
      </c>
      <c r="F13" s="121">
        <f>_xll.BDP(C13,$F$3)</f>
        <v>1540.5</v>
      </c>
      <c r="G13" s="121">
        <f>_xll.BDP(C13,$G$3)</f>
        <v>1548</v>
      </c>
      <c r="H13" s="122">
        <f t="shared" si="0"/>
        <v>7.5</v>
      </c>
      <c r="I13" s="123">
        <f t="shared" si="1"/>
        <v>0.48685491723466412</v>
      </c>
      <c r="J13" s="124">
        <v>253500</v>
      </c>
      <c r="K13" s="120" t="str">
        <f>CONCATENATE(D14,D13, " Curncy")</f>
        <v>EURGBp Curncy</v>
      </c>
      <c r="L13" s="120">
        <f>IF(D13 = D14,1,_xll.BDP(K13,$L$3))</f>
        <v>1</v>
      </c>
      <c r="M13" s="288">
        <f>IF(D13 = D14,1,_xll.BDP(K13,$M$3)*L13)</f>
        <v>0.90110000000000001</v>
      </c>
      <c r="N13" s="126">
        <f t="shared" si="2"/>
        <v>21099.212074131618</v>
      </c>
      <c r="O13" s="301">
        <f>N13 / U14</f>
        <v>1.1821124459982743E-3</v>
      </c>
      <c r="P13" s="128">
        <f t="shared" si="3"/>
        <v>4354877.3721007658</v>
      </c>
      <c r="Q13" s="312">
        <f>P13 / U14*100</f>
        <v>24.398800885404377</v>
      </c>
      <c r="R13" s="120">
        <f t="shared" si="4"/>
        <v>0.01</v>
      </c>
      <c r="S13" s="120">
        <v>0</v>
      </c>
      <c r="T13" s="120">
        <v>1</v>
      </c>
      <c r="U13" s="120"/>
      <c r="V13" s="130">
        <f>_xll.BDH(C13,$V$3,$D$1,$D$1)</f>
        <v>1530</v>
      </c>
      <c r="W13" s="130">
        <f t="shared" si="5"/>
        <v>10.5</v>
      </c>
      <c r="X13" s="177">
        <f t="shared" si="6"/>
        <v>0.68627450980392157</v>
      </c>
      <c r="Y13" s="132">
        <v>253500</v>
      </c>
      <c r="Z13" s="133">
        <f>IF(D13 = D14,1,_xll.BDP(K13,$Z$3)*L13)</f>
        <v>0.89554</v>
      </c>
      <c r="AA13" s="328">
        <f>W13*Y13*R13/Z13 / AB14</f>
        <v>1.6347491427296233E-3</v>
      </c>
      <c r="AB13" s="135"/>
    </row>
    <row r="14" spans="1:28" s="117" customFormat="1" ht="12" customHeight="1" thickBot="1" x14ac:dyDescent="0.25">
      <c r="A14" s="161" t="s">
        <v>1429</v>
      </c>
      <c r="B14" s="161"/>
      <c r="C14" s="161"/>
      <c r="D14" s="161" t="s">
        <v>7</v>
      </c>
      <c r="E14" s="161" t="s">
        <v>1430</v>
      </c>
      <c r="F14" s="162"/>
      <c r="G14" s="162"/>
      <c r="H14" s="163"/>
      <c r="I14" s="164"/>
      <c r="J14" s="165"/>
      <c r="K14" s="161"/>
      <c r="L14" s="161"/>
      <c r="M14" s="297"/>
      <c r="N14" s="167">
        <f xml:space="preserve"> SUM(N5:N13)</f>
        <v>82257.406241316465</v>
      </c>
      <c r="O14" s="309">
        <f xml:space="preserve"> SUM(O5:O13)</f>
        <v>4.6085845931949712E-3</v>
      </c>
      <c r="P14" s="168">
        <f xml:space="preserve"> SUM(P5:P13)</f>
        <v>16884763.351424776</v>
      </c>
      <c r="Q14" s="323">
        <f xml:space="preserve"> SUM(Q5:Q13)</f>
        <v>94.59921458359122</v>
      </c>
      <c r="R14" s="161"/>
      <c r="S14" s="161"/>
      <c r="T14" s="161"/>
      <c r="U14" s="161">
        <v>17848735.241353191</v>
      </c>
      <c r="V14" s="162"/>
      <c r="W14" s="162"/>
      <c r="X14" s="164"/>
      <c r="Y14" s="165"/>
      <c r="Z14" s="166"/>
      <c r="AA14" s="309">
        <f xml:space="preserve"> SUM(AA5:AA13)</f>
        <v>-1.1605097178060455E-2</v>
      </c>
      <c r="AB14" s="161">
        <v>18181560.512698669</v>
      </c>
    </row>
    <row r="15" spans="1:28" ht="12.75" thickTop="1" x14ac:dyDescent="0.2"/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AA63" sqref="AA63"/>
      <pageMargins left="0.7" right="0.7" top="0.75" bottom="0.75" header="0.3" footer="0.3"/>
    </customSheetView>
  </customSheetViews>
  <mergeCells count="3">
    <mergeCell ref="N2:O2"/>
    <mergeCell ref="P2:Q2"/>
    <mergeCell ref="X2:AA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"/>
  <sheetViews>
    <sheetView showZeros="0" topLeftCell="E1" zoomScale="115" zoomScaleNormal="115" workbookViewId="0">
      <pane xSplit="1" ySplit="4" topLeftCell="F5" activePane="bottomRight" state="frozen"/>
      <selection activeCell="E1" sqref="E1"/>
      <selection pane="topRight" activeCell="F1" sqref="F1"/>
      <selection pane="bottomLeft" activeCell="E5" sqref="E5"/>
      <selection pane="bottomRight" activeCell="F5" sqref="F5"/>
    </sheetView>
  </sheetViews>
  <sheetFormatPr defaultRowHeight="12" x14ac:dyDescent="0.2"/>
  <cols>
    <col min="1" max="1" width="25.85546875" hidden="1" customWidth="1"/>
    <col min="2" max="2" width="19.28515625" hidden="1" customWidth="1"/>
    <col min="3" max="3" width="22" hidden="1" customWidth="1"/>
    <col min="4" max="4" width="12.5703125" hidden="1" customWidth="1"/>
    <col min="5" max="5" width="52.28515625" customWidth="1"/>
    <col min="6" max="9" width="12.7109375" customWidth="1"/>
    <col min="10" max="10" width="13.85546875" customWidth="1"/>
    <col min="11" max="11" width="22" hidden="1" customWidth="1"/>
    <col min="12" max="12" width="15.28515625" hidden="1" customWidth="1"/>
    <col min="13" max="13" width="9.7109375" customWidth="1"/>
    <col min="14" max="14" width="12.7109375" customWidth="1"/>
    <col min="15" max="15" width="9.7109375" customWidth="1"/>
    <col min="16" max="16" width="12.7109375" customWidth="1"/>
    <col min="17" max="17" width="9.7109375" customWidth="1"/>
    <col min="18" max="18" width="14.140625" hidden="1" customWidth="1"/>
    <col min="19" max="19" width="15" hidden="1" customWidth="1"/>
    <col min="20" max="21" width="12" hidden="1" customWidth="1"/>
    <col min="22" max="22" width="12.7109375" hidden="1" customWidth="1"/>
    <col min="23" max="23" width="9.7109375" hidden="1" customWidth="1"/>
    <col min="24" max="24" width="9.7109375" customWidth="1"/>
    <col min="25" max="25" width="13.85546875" hidden="1" customWidth="1"/>
    <col min="26" max="26" width="9.7109375" hidden="1" customWidth="1"/>
    <col min="27" max="27" width="9.7109375" customWidth="1"/>
    <col min="28" max="28" width="12" hidden="1" customWidth="1"/>
  </cols>
  <sheetData>
    <row r="1" spans="1:28" x14ac:dyDescent="0.2">
      <c r="D1" s="119">
        <v>43326</v>
      </c>
      <c r="E1" s="213">
        <v>43327</v>
      </c>
      <c r="F1" s="117"/>
      <c r="G1" s="117"/>
    </row>
    <row r="2" spans="1:28" x14ac:dyDescent="0.2">
      <c r="N2" s="253" t="s">
        <v>15</v>
      </c>
      <c r="O2" s="254"/>
      <c r="P2" s="253" t="s">
        <v>17</v>
      </c>
      <c r="Q2" s="254"/>
      <c r="R2" s="117"/>
      <c r="S2" s="117"/>
      <c r="T2" s="117"/>
      <c r="U2" s="117"/>
      <c r="V2" s="117"/>
      <c r="W2" s="117"/>
      <c r="X2" s="253" t="s">
        <v>258</v>
      </c>
      <c r="Y2" s="255"/>
      <c r="Z2" s="255"/>
      <c r="AA2" s="254"/>
    </row>
    <row r="3" spans="1:28" hidden="1" x14ac:dyDescent="0.2">
      <c r="D3" s="212" t="s">
        <v>10</v>
      </c>
      <c r="E3" s="212" t="s">
        <v>5</v>
      </c>
      <c r="F3" s="214" t="s">
        <v>261</v>
      </c>
      <c r="G3" s="214" t="s">
        <v>23</v>
      </c>
      <c r="L3" s="212" t="s">
        <v>24</v>
      </c>
      <c r="M3" s="291" t="s">
        <v>23</v>
      </c>
      <c r="O3" s="336"/>
      <c r="Q3" s="336"/>
      <c r="V3" s="223" t="s">
        <v>263</v>
      </c>
      <c r="Z3" s="226" t="s">
        <v>261</v>
      </c>
      <c r="AA3" s="336"/>
    </row>
    <row r="4" spans="1:28" x14ac:dyDescent="0.2">
      <c r="A4" s="245" t="s">
        <v>1389</v>
      </c>
      <c r="B4" s="245" t="s">
        <v>432</v>
      </c>
      <c r="C4" s="245" t="s">
        <v>2</v>
      </c>
      <c r="D4" s="245" t="s">
        <v>9</v>
      </c>
      <c r="E4" s="245" t="s">
        <v>3</v>
      </c>
      <c r="F4" s="246" t="s">
        <v>6</v>
      </c>
      <c r="G4" s="246" t="s">
        <v>8</v>
      </c>
      <c r="H4" s="246" t="s">
        <v>13</v>
      </c>
      <c r="I4" s="246" t="s">
        <v>14</v>
      </c>
      <c r="J4" s="246" t="s">
        <v>1</v>
      </c>
      <c r="K4" s="246" t="s">
        <v>11</v>
      </c>
      <c r="L4" s="246" t="s">
        <v>26</v>
      </c>
      <c r="M4" s="335" t="s">
        <v>12</v>
      </c>
      <c r="N4" s="246" t="s">
        <v>430</v>
      </c>
      <c r="O4" s="335" t="s">
        <v>1388</v>
      </c>
      <c r="P4" s="246" t="s">
        <v>17</v>
      </c>
      <c r="Q4" s="335" t="s">
        <v>1388</v>
      </c>
      <c r="R4" s="246" t="s">
        <v>16</v>
      </c>
      <c r="S4" s="246" t="s">
        <v>1392</v>
      </c>
      <c r="T4" s="246" t="s">
        <v>25</v>
      </c>
      <c r="U4" s="246" t="s">
        <v>294</v>
      </c>
      <c r="V4" s="246" t="s">
        <v>6</v>
      </c>
      <c r="W4" s="246" t="s">
        <v>13</v>
      </c>
      <c r="X4" s="246" t="s">
        <v>14</v>
      </c>
      <c r="Y4" s="246" t="s">
        <v>1</v>
      </c>
      <c r="Z4" s="246" t="s">
        <v>12</v>
      </c>
      <c r="AA4" s="335" t="s">
        <v>1388</v>
      </c>
      <c r="AB4" s="246" t="s">
        <v>294</v>
      </c>
    </row>
    <row r="5" spans="1:28" s="117" customFormat="1" ht="12" customHeight="1" x14ac:dyDescent="0.2">
      <c r="A5" s="120"/>
      <c r="B5" s="120"/>
      <c r="C5" s="120"/>
      <c r="D5" s="120"/>
      <c r="E5" s="120"/>
      <c r="F5" s="121"/>
      <c r="G5" s="121"/>
      <c r="H5" s="122"/>
      <c r="I5" s="123"/>
      <c r="J5" s="124"/>
      <c r="K5" s="120"/>
      <c r="L5" s="120"/>
      <c r="M5" s="288"/>
      <c r="N5" s="126"/>
      <c r="O5" s="301"/>
      <c r="P5" s="128"/>
      <c r="Q5" s="312"/>
      <c r="R5" s="120"/>
      <c r="S5" s="120"/>
      <c r="T5" s="120"/>
      <c r="U5" s="120"/>
      <c r="V5" s="130"/>
      <c r="W5" s="130"/>
      <c r="X5" s="131"/>
      <c r="Y5" s="132"/>
      <c r="Z5" s="133"/>
      <c r="AA5" s="328"/>
      <c r="AB5" s="135"/>
    </row>
    <row r="6" spans="1:28" s="117" customFormat="1" ht="12" customHeight="1" x14ac:dyDescent="0.2">
      <c r="A6" s="120"/>
      <c r="B6" s="120">
        <v>719</v>
      </c>
      <c r="C6" s="120" t="s">
        <v>197</v>
      </c>
      <c r="D6" s="120" t="str">
        <f>_xll.BDP(C6,$D$3)</f>
        <v>EUR</v>
      </c>
      <c r="E6" s="120" t="s">
        <v>406</v>
      </c>
      <c r="F6" s="121">
        <f>_xll.BDP(C6,$F$3)</f>
        <v>13.95</v>
      </c>
      <c r="G6" s="121">
        <f>_xll.BDP(C6,$G$3)</f>
        <v>13.91</v>
      </c>
      <c r="H6" s="122">
        <f>IF(OR(OR(G6="#N/A N/A",G6="#N/A Real Time"),OR(F6="#N/A N/A",F6="#N/A Real Time")),0,  G6 - F6)</f>
        <v>-3.9999999999999147E-2</v>
      </c>
      <c r="I6" s="123">
        <f>IF(OR(F6=0,F6="#N/A N/A"),0,H6 / F6*100)</f>
        <v>-0.28673835125447417</v>
      </c>
      <c r="J6" s="124">
        <v>92847</v>
      </c>
      <c r="K6" s="120" t="str">
        <f>CONCATENATE(D65,D6, " Curncy")</f>
        <v>USDEUR Curncy</v>
      </c>
      <c r="L6" s="120">
        <f>IF(D6 = D65,1,_xll.BDP(K6,$L$3))</f>
        <v>1</v>
      </c>
      <c r="M6" s="288">
        <f>IF(D6 = D65,1,_xll.BDP(K6,$M$3)*L6)</f>
        <v>0.86170000000000002</v>
      </c>
      <c r="N6" s="126">
        <f>H6*J6*R6/M6</f>
        <v>-4309.9454566553568</v>
      </c>
      <c r="O6" s="301">
        <f>N6 / U65</f>
        <v>-2.2902185184251514E-5</v>
      </c>
      <c r="P6" s="128">
        <f>IF(J6=0,0,G6*J6*R6/M6)</f>
        <v>1498783.5325519321</v>
      </c>
      <c r="Q6" s="312">
        <f>P6 / U65*100</f>
        <v>0.79642348978236321</v>
      </c>
      <c r="R6" s="120">
        <f>IF(EXACT(D6,UPPER(D6)),1,0.01)/T6</f>
        <v>1</v>
      </c>
      <c r="S6" s="120">
        <v>0</v>
      </c>
      <c r="T6" s="120">
        <v>1</v>
      </c>
      <c r="U6" s="120"/>
      <c r="V6" s="130">
        <f>_xll.BDH(C6,$V$3,$D$1,$D$1)</f>
        <v>14.24</v>
      </c>
      <c r="W6" s="130">
        <f>IF(OR(OR(F6="#N/A N/A",F6="#N/A Real Time"),OR(V6="#N/A N/A",V6="#N/A Real Time")),0,  F6 - V6)</f>
        <v>-0.29000000000000092</v>
      </c>
      <c r="X6" s="177">
        <f>IF(OR(V6=0,V6="#N/A N/A"),0,W6 / V6*100)</f>
        <v>-2.0365168539325906</v>
      </c>
      <c r="Y6" s="132">
        <v>92847</v>
      </c>
      <c r="Z6" s="133">
        <f>IF(D6 = D65,1,_xll.BDP(K6,$Z$3)*L6)</f>
        <v>0.86199999999999999</v>
      </c>
      <c r="AA6" s="328">
        <f>W6*Y6*R6/Z6 / AB65</f>
        <v>-1.6475609306741649E-4</v>
      </c>
      <c r="AB6" s="135"/>
    </row>
    <row r="7" spans="1:28" s="117" customFormat="1" ht="12" customHeight="1" x14ac:dyDescent="0.2">
      <c r="A7" s="120"/>
      <c r="B7" s="120">
        <v>1575</v>
      </c>
      <c r="C7" s="120" t="s">
        <v>195</v>
      </c>
      <c r="D7" s="120" t="str">
        <f>_xll.BDP(C7,$D$3)</f>
        <v>EUR</v>
      </c>
      <c r="E7" s="120" t="s">
        <v>404</v>
      </c>
      <c r="F7" s="121">
        <f>_xll.BDP(C7,$F$3)</f>
        <v>73.2</v>
      </c>
      <c r="G7" s="121">
        <f>_xll.BDP(C7,$G$3)</f>
        <v>72.599999999999994</v>
      </c>
      <c r="H7" s="122">
        <f>IF(OR(OR(G7="#N/A N/A",G7="#N/A Real Time"),OR(F7="#N/A N/A",F7="#N/A Real Time")),0,  G7 - F7)</f>
        <v>-0.60000000000000853</v>
      </c>
      <c r="I7" s="123">
        <f>IF(OR(F7=0,F7="#N/A N/A"),0,H7 / F7*100)</f>
        <v>-0.81967213114755266</v>
      </c>
      <c r="J7" s="124">
        <v>7575</v>
      </c>
      <c r="K7" s="120" t="str">
        <f>CONCATENATE(D65,D7, " Curncy")</f>
        <v>USDEUR Curncy</v>
      </c>
      <c r="L7" s="120">
        <f>IF(D7 = D65,1,_xll.BDP(K7,$L$3))</f>
        <v>1</v>
      </c>
      <c r="M7" s="288">
        <f>IF(D7 = D65,1,_xll.BDP(K7,$M$3)*L7)</f>
        <v>0.86170000000000002</v>
      </c>
      <c r="N7" s="126">
        <f>H7*J7*R7/M7</f>
        <v>-5274.4574677962919</v>
      </c>
      <c r="O7" s="301">
        <f>N7 / U65</f>
        <v>-2.8027408441421592E-5</v>
      </c>
      <c r="P7" s="128">
        <f>IF(J7=0,0,G7*J7*R7/M7)</f>
        <v>638209.3536033422</v>
      </c>
      <c r="Q7" s="312">
        <f>P7 / U65*100</f>
        <v>0.3391316421411964</v>
      </c>
      <c r="R7" s="120">
        <f>IF(EXACT(D7,UPPER(D7)),1,0.01)/T7</f>
        <v>1</v>
      </c>
      <c r="S7" s="120">
        <v>0</v>
      </c>
      <c r="T7" s="120">
        <v>1</v>
      </c>
      <c r="U7" s="120"/>
      <c r="V7" s="130">
        <f>_xll.BDH(C7,$V$3,$D$1,$D$1)</f>
        <v>75</v>
      </c>
      <c r="W7" s="130">
        <f>IF(OR(OR(F7="#N/A N/A",F7="#N/A Real Time"),OR(V7="#N/A N/A",V7="#N/A Real Time")),0,  F7 - V7)</f>
        <v>-1.7999999999999972</v>
      </c>
      <c r="X7" s="177">
        <f>IF(OR(V7=0,V7="#N/A N/A"),0,W7 / V7*100)</f>
        <v>-2.3999999999999964</v>
      </c>
      <c r="Y7" s="132">
        <v>7575</v>
      </c>
      <c r="Z7" s="133">
        <f>IF(D7 = D65,1,_xll.BDP(K7,$Z$3)*L7)</f>
        <v>0.86199999999999999</v>
      </c>
      <c r="AA7" s="328">
        <f>W7*Y7*R7/Z7 / AB65</f>
        <v>-8.3431634802016272E-5</v>
      </c>
      <c r="AB7" s="135"/>
    </row>
    <row r="8" spans="1:28" s="117" customFormat="1" ht="12" customHeight="1" x14ac:dyDescent="0.2">
      <c r="A8" s="120"/>
      <c r="B8" s="120">
        <v>3988</v>
      </c>
      <c r="C8" s="120" t="s">
        <v>188</v>
      </c>
      <c r="D8" s="120" t="str">
        <f>_xll.BDP(C8,$D$3)</f>
        <v>EUR</v>
      </c>
      <c r="E8" s="120" t="s">
        <v>399</v>
      </c>
      <c r="F8" s="121">
        <f>_xll.BDP(C8,$F$3)</f>
        <v>22.35</v>
      </c>
      <c r="G8" s="121">
        <f>_xll.BDP(C8,$G$3)</f>
        <v>22.36</v>
      </c>
      <c r="H8" s="122">
        <f>IF(OR(OR(G8="#N/A N/A",G8="#N/A Real Time"),OR(F8="#N/A N/A",F8="#N/A Real Time")),0,  G8 - F8)</f>
        <v>9.9999999999980105E-3</v>
      </c>
      <c r="I8" s="123">
        <f>IF(OR(F8=0,F8="#N/A N/A"),0,H8 / F8*100)</f>
        <v>4.4742729306478789E-2</v>
      </c>
      <c r="J8" s="124">
        <v>102000</v>
      </c>
      <c r="K8" s="120" t="str">
        <f>CONCATENATE(D65,D8, " Curncy")</f>
        <v>USDEUR Curncy</v>
      </c>
      <c r="L8" s="120">
        <f>IF(D8 = D65,1,_xll.BDP(K8,$L$3))</f>
        <v>1</v>
      </c>
      <c r="M8" s="288">
        <f>IF(D8 = D65,1,_xll.BDP(K8,$M$3)*L8)</f>
        <v>0.86170000000000002</v>
      </c>
      <c r="N8" s="126">
        <f>H8*J8*R8/M8</f>
        <v>1183.7066264358791</v>
      </c>
      <c r="O8" s="301">
        <f>N8 / U65</f>
        <v>6.2899794521988837E-6</v>
      </c>
      <c r="P8" s="128">
        <f>IF(J8=0,0,G8*J8*R8/M8)</f>
        <v>2646768.0167111522</v>
      </c>
      <c r="Q8" s="312">
        <f>P8 / U65*100</f>
        <v>1.4064394055119502</v>
      </c>
      <c r="R8" s="120">
        <f>IF(EXACT(D8,UPPER(D8)),1,0.01)/T8</f>
        <v>1</v>
      </c>
      <c r="S8" s="120">
        <v>0</v>
      </c>
      <c r="T8" s="120">
        <v>1</v>
      </c>
      <c r="U8" s="120"/>
      <c r="V8" s="130">
        <f>_xll.BDH(C8,$V$3,$D$1,$D$1)</f>
        <v>21.75</v>
      </c>
      <c r="W8" s="130">
        <f>IF(OR(OR(F8="#N/A N/A",F8="#N/A Real Time"),OR(V8="#N/A N/A",V8="#N/A Real Time")),0,  F8 - V8)</f>
        <v>0.60000000000000142</v>
      </c>
      <c r="X8" s="177">
        <f>IF(OR(V8=0,V8="#N/A N/A"),0,W8 / V8*100)</f>
        <v>2.7586206896551788</v>
      </c>
      <c r="Y8" s="132">
        <v>102000</v>
      </c>
      <c r="Z8" s="133">
        <f>IF(D8 = D65,1,_xll.BDP(K8,$Z$3)*L8)</f>
        <v>0.86199999999999999</v>
      </c>
      <c r="AA8" s="328">
        <f>W8*Y8*R8/Z8 / AB65</f>
        <v>3.7447862485393593E-4</v>
      </c>
      <c r="AB8" s="135"/>
    </row>
    <row r="9" spans="1:28" s="117" customFormat="1" ht="12" customHeight="1" x14ac:dyDescent="0.2">
      <c r="A9" s="102" t="s">
        <v>1494</v>
      </c>
      <c r="B9" s="102"/>
      <c r="C9" s="102"/>
      <c r="D9" s="102"/>
      <c r="E9" s="102" t="s">
        <v>187</v>
      </c>
      <c r="F9" s="136"/>
      <c r="G9" s="136"/>
      <c r="H9" s="137"/>
      <c r="I9" s="138"/>
      <c r="J9" s="139"/>
      <c r="K9" s="102"/>
      <c r="L9" s="102"/>
      <c r="M9" s="289"/>
      <c r="N9" s="158">
        <f xml:space="preserve"> SUM(N5:N8)</f>
        <v>-8400.6962980157696</v>
      </c>
      <c r="O9" s="302">
        <f xml:space="preserve"> SUM(O5:O8)</f>
        <v>-4.4639614173474222E-5</v>
      </c>
      <c r="P9" s="141">
        <f xml:space="preserve"> SUM(P5:P8)</f>
        <v>4783760.9028664269</v>
      </c>
      <c r="Q9" s="313">
        <f xml:space="preserve"> SUM(Q5:Q8)</f>
        <v>2.5419945374355102</v>
      </c>
      <c r="R9" s="102"/>
      <c r="S9" s="102"/>
      <c r="T9" s="102"/>
      <c r="U9" s="102"/>
      <c r="V9" s="144"/>
      <c r="W9" s="144"/>
      <c r="X9" s="178"/>
      <c r="Y9" s="145"/>
      <c r="Z9" s="146"/>
      <c r="AA9" s="329">
        <f xml:space="preserve"> SUM(AA5:AA8)</f>
        <v>1.2629089698450315E-4</v>
      </c>
      <c r="AB9" s="171"/>
    </row>
    <row r="10" spans="1:28" s="117" customFormat="1" ht="12" customHeight="1" x14ac:dyDescent="0.2">
      <c r="A10" s="120"/>
      <c r="B10" s="120"/>
      <c r="C10" s="120"/>
      <c r="D10" s="120"/>
      <c r="E10" s="120"/>
      <c r="F10" s="121"/>
      <c r="G10" s="121"/>
      <c r="H10" s="122"/>
      <c r="I10" s="123"/>
      <c r="J10" s="124"/>
      <c r="K10" s="120"/>
      <c r="L10" s="120"/>
      <c r="M10" s="288"/>
      <c r="N10" s="126"/>
      <c r="O10" s="301"/>
      <c r="P10" s="128"/>
      <c r="Q10" s="312"/>
      <c r="R10" s="120"/>
      <c r="S10" s="120"/>
      <c r="T10" s="120"/>
      <c r="U10" s="120"/>
      <c r="V10" s="130"/>
      <c r="W10" s="130"/>
      <c r="X10" s="131"/>
      <c r="Y10" s="132"/>
      <c r="Z10" s="133"/>
      <c r="AA10" s="328"/>
      <c r="AB10" s="135"/>
    </row>
    <row r="11" spans="1:28" s="117" customFormat="1" ht="12" customHeight="1" x14ac:dyDescent="0.2">
      <c r="A11" s="120"/>
      <c r="B11" s="120">
        <v>2450</v>
      </c>
      <c r="C11" s="120" t="s">
        <v>181</v>
      </c>
      <c r="D11" s="120" t="str">
        <f>_xll.BDP(C11,$D$3)</f>
        <v>EUR</v>
      </c>
      <c r="E11" s="120" t="s">
        <v>397</v>
      </c>
      <c r="F11" s="121">
        <f>_xll.BDP(C11,$F$3)</f>
        <v>103.62</v>
      </c>
      <c r="G11" s="121">
        <f>_xll.BDP(C11,$G$3)</f>
        <v>103.66</v>
      </c>
      <c r="H11" s="122">
        <f>IF(OR(OR(G11="#N/A N/A",G11="#N/A Real Time"),OR(F11="#N/A N/A",F11="#N/A Real Time")),0,  G11 - F11)</f>
        <v>3.9999999999992042E-2</v>
      </c>
      <c r="I11" s="123">
        <f>IF(OR(F11=0,F11="#N/A N/A"),0,H11 / F11*100)</f>
        <v>3.8602586373279325E-2</v>
      </c>
      <c r="J11" s="124">
        <v>5930</v>
      </c>
      <c r="K11" s="120" t="str">
        <f>CONCATENATE(D65,D11, " Curncy")</f>
        <v>USDEUR Curncy</v>
      </c>
      <c r="L11" s="120">
        <f>IF(D11 = D65,1,_xll.BDP(K11,$L$3))</f>
        <v>1</v>
      </c>
      <c r="M11" s="288">
        <f>IF(D11 = D65,1,_xll.BDP(K11,$M$3)*L11)</f>
        <v>0.86170000000000002</v>
      </c>
      <c r="N11" s="126">
        <f>H11*J11*R11/M11</f>
        <v>275.26981548097109</v>
      </c>
      <c r="O11" s="301">
        <f>N11 / U65</f>
        <v>1.4627285549623288E-6</v>
      </c>
      <c r="P11" s="128">
        <f>IF(J11=0,0,G11*J11*R11/M11)</f>
        <v>713361.72681907844</v>
      </c>
      <c r="Q11" s="312">
        <f>P11 / U65*100</f>
        <v>0.37906610501856286</v>
      </c>
      <c r="R11" s="120">
        <f>IF(EXACT(D11,UPPER(D11)),1,0.01)/T11</f>
        <v>1</v>
      </c>
      <c r="S11" s="120">
        <v>0</v>
      </c>
      <c r="T11" s="120">
        <v>1</v>
      </c>
      <c r="U11" s="120"/>
      <c r="V11" s="130">
        <f>_xll.BDH(C11,$V$3,$D$1,$D$1)</f>
        <v>100.1</v>
      </c>
      <c r="W11" s="130">
        <f>IF(OR(OR(F11="#N/A N/A",F11="#N/A Real Time"),OR(V11="#N/A N/A",V11="#N/A Real Time")),0,  F11 - V11)</f>
        <v>3.5200000000000102</v>
      </c>
      <c r="X11" s="177">
        <f>IF(OR(V11=0,V11="#N/A N/A"),0,W11 / V11*100)</f>
        <v>3.5164835164835271</v>
      </c>
      <c r="Y11" s="132">
        <v>5930</v>
      </c>
      <c r="Z11" s="133">
        <f>IF(D11 = D65,1,_xll.BDP(K11,$Z$3)*L11)</f>
        <v>0.86199999999999999</v>
      </c>
      <c r="AA11" s="328">
        <f>W11*Y11*R11/Z11 / AB65</f>
        <v>1.2772413437501831E-4</v>
      </c>
      <c r="AB11" s="135"/>
    </row>
    <row r="12" spans="1:28" s="117" customFormat="1" ht="12" customHeight="1" x14ac:dyDescent="0.2">
      <c r="A12" s="120"/>
      <c r="B12" s="120">
        <v>24720</v>
      </c>
      <c r="C12" s="120" t="s">
        <v>178</v>
      </c>
      <c r="D12" s="120" t="str">
        <f>_xll.BDP(C12,$D$3)</f>
        <v>EUR</v>
      </c>
      <c r="E12" s="120" t="s">
        <v>394</v>
      </c>
      <c r="F12" s="121">
        <f>_xll.BDP(C12,$F$3)</f>
        <v>26.32</v>
      </c>
      <c r="G12" s="121">
        <f>_xll.BDP(C12,$G$3)</f>
        <v>25.85</v>
      </c>
      <c r="H12" s="122">
        <f>IF(OR(OR(G12="#N/A N/A",G12="#N/A Real Time"),OR(F12="#N/A N/A",F12="#N/A Real Time")),0,  G12 - F12)</f>
        <v>-0.46999999999999886</v>
      </c>
      <c r="I12" s="123">
        <f>IF(OR(F12=0,F12="#N/A N/A"),0,H12 / F12*100)</f>
        <v>-1.7857142857142814</v>
      </c>
      <c r="J12" s="124">
        <v>240553</v>
      </c>
      <c r="K12" s="120" t="str">
        <f>CONCATENATE(D65,D12, " Curncy")</f>
        <v>USDEUR Curncy</v>
      </c>
      <c r="L12" s="120">
        <f>IF(D12 = D65,1,_xll.BDP(K12,$L$3))</f>
        <v>1</v>
      </c>
      <c r="M12" s="288">
        <f>IF(D12 = D65,1,_xll.BDP(K12,$M$3)*L12)</f>
        <v>0.86170000000000002</v>
      </c>
      <c r="N12" s="126">
        <f>H12*J12*R12/M12</f>
        <v>-131205.65161889256</v>
      </c>
      <c r="O12" s="301">
        <f>N12 / U65</f>
        <v>-6.9720050075254396E-4</v>
      </c>
      <c r="P12" s="128">
        <f>IF(J12=0,0,G12*J12*R12/M12)</f>
        <v>7216310.8390391096</v>
      </c>
      <c r="Q12" s="312">
        <f>P12 / U65*100</f>
        <v>3.8346027541390022</v>
      </c>
      <c r="R12" s="120">
        <f>IF(EXACT(D12,UPPER(D12)),1,0.01)/T12</f>
        <v>1</v>
      </c>
      <c r="S12" s="120">
        <v>0</v>
      </c>
      <c r="T12" s="120">
        <v>1</v>
      </c>
      <c r="U12" s="120"/>
      <c r="V12" s="130">
        <f>_xll.BDH(C12,$V$3,$D$1,$D$1)</f>
        <v>24.95</v>
      </c>
      <c r="W12" s="130">
        <f>IF(OR(OR(F12="#N/A N/A",F12="#N/A Real Time"),OR(V12="#N/A N/A",V12="#N/A Real Time")),0,  F12 - V12)</f>
        <v>1.370000000000001</v>
      </c>
      <c r="X12" s="177">
        <f>IF(OR(V12=0,V12="#N/A N/A"),0,W12 / V12*100)</f>
        <v>5.4909819639278599</v>
      </c>
      <c r="Y12" s="132">
        <v>240553</v>
      </c>
      <c r="Z12" s="133">
        <f>IF(D12 = D65,1,_xll.BDP(K12,$Z$3)*L12)</f>
        <v>0.86199999999999999</v>
      </c>
      <c r="AA12" s="328">
        <f>W12*Y12*R12/Z12 / AB65</f>
        <v>2.0165405327279332E-3</v>
      </c>
      <c r="AB12" s="135"/>
    </row>
    <row r="13" spans="1:28" s="117" customFormat="1" ht="12" customHeight="1" x14ac:dyDescent="0.2">
      <c r="A13" s="102" t="s">
        <v>1495</v>
      </c>
      <c r="B13" s="102"/>
      <c r="C13" s="102"/>
      <c r="D13" s="102"/>
      <c r="E13" s="102" t="s">
        <v>175</v>
      </c>
      <c r="F13" s="136"/>
      <c r="G13" s="136"/>
      <c r="H13" s="137"/>
      <c r="I13" s="138"/>
      <c r="J13" s="139"/>
      <c r="K13" s="102"/>
      <c r="L13" s="102"/>
      <c r="M13" s="289"/>
      <c r="N13" s="158">
        <f xml:space="preserve"> SUM(N10:N12)</f>
        <v>-130930.38180341158</v>
      </c>
      <c r="O13" s="302">
        <f xml:space="preserve"> SUM(O10:O12)</f>
        <v>-6.9573777219758158E-4</v>
      </c>
      <c r="P13" s="141">
        <f xml:space="preserve"> SUM(P10:P12)</f>
        <v>7929672.5658581881</v>
      </c>
      <c r="Q13" s="313">
        <f xml:space="preserve"> SUM(Q10:Q12)</f>
        <v>4.2136688591575648</v>
      </c>
      <c r="R13" s="102"/>
      <c r="S13" s="102"/>
      <c r="T13" s="102"/>
      <c r="U13" s="102"/>
      <c r="V13" s="144"/>
      <c r="W13" s="144"/>
      <c r="X13" s="178"/>
      <c r="Y13" s="145"/>
      <c r="Z13" s="146"/>
      <c r="AA13" s="329">
        <f xml:space="preserve"> SUM(AA10:AA12)</f>
        <v>2.1442646671029513E-3</v>
      </c>
      <c r="AB13" s="171"/>
    </row>
    <row r="14" spans="1:28" s="117" customFormat="1" ht="12" customHeight="1" x14ac:dyDescent="0.2">
      <c r="A14" s="120"/>
      <c r="B14" s="120"/>
      <c r="C14" s="120"/>
      <c r="D14" s="120"/>
      <c r="E14" s="120"/>
      <c r="F14" s="121"/>
      <c r="G14" s="121"/>
      <c r="H14" s="122"/>
      <c r="I14" s="123"/>
      <c r="J14" s="124"/>
      <c r="K14" s="120"/>
      <c r="L14" s="120"/>
      <c r="M14" s="288"/>
      <c r="N14" s="126"/>
      <c r="O14" s="301"/>
      <c r="P14" s="128"/>
      <c r="Q14" s="312"/>
      <c r="R14" s="120"/>
      <c r="S14" s="120"/>
      <c r="T14" s="120"/>
      <c r="U14" s="120"/>
      <c r="V14" s="130"/>
      <c r="W14" s="130"/>
      <c r="X14" s="131"/>
      <c r="Y14" s="132"/>
      <c r="Z14" s="133"/>
      <c r="AA14" s="328"/>
      <c r="AB14" s="135"/>
    </row>
    <row r="15" spans="1:28" s="117" customFormat="1" ht="12" customHeight="1" x14ac:dyDescent="0.2">
      <c r="A15" s="120"/>
      <c r="B15" s="120">
        <v>25511</v>
      </c>
      <c r="C15" s="120" t="s">
        <v>450</v>
      </c>
      <c r="D15" s="120" t="str">
        <f>_xll.BDP(C15,$D$3)</f>
        <v>JPY</v>
      </c>
      <c r="E15" s="120" t="s">
        <v>1518</v>
      </c>
      <c r="F15" s="121">
        <f>_xll.BDP(C15,$F$3)</f>
        <v>782.4</v>
      </c>
      <c r="G15" s="121">
        <f>_xll.BDP(C15,$G$3)</f>
        <v>774.3</v>
      </c>
      <c r="H15" s="122">
        <f t="shared" ref="H15:H22" si="0">IF(OR(OR(G15="#N/A N/A",G15="#N/A Real Time"),OR(F15="#N/A N/A",F15="#N/A Real Time")),0,  G15 - F15)</f>
        <v>-8.1000000000000227</v>
      </c>
      <c r="I15" s="123">
        <f t="shared" ref="I15:I22" si="1">IF(OR(F15=0,F15="#N/A N/A"),0,H15 / F15*100)</f>
        <v>-1.0352760736196347</v>
      </c>
      <c r="J15" s="124">
        <v>294000</v>
      </c>
      <c r="K15" s="120" t="str">
        <f>CONCATENATE(D65,D15, " Curncy")</f>
        <v>USDJPY Curncy</v>
      </c>
      <c r="L15" s="120">
        <f>IF(D15 = D65,1,_xll.BDP(K15,$L$3))</f>
        <v>1</v>
      </c>
      <c r="M15" s="288">
        <f>IF(D15 = D65,1,_xll.BDP(K15,$M$3)*L15)</f>
        <v>111.05</v>
      </c>
      <c r="N15" s="126">
        <f t="shared" ref="N15:N22" si="2">H15*J15*R15/M15</f>
        <v>-21444.394416929372</v>
      </c>
      <c r="O15" s="301">
        <f>N15 / U65</f>
        <v>-1.139512082089716E-4</v>
      </c>
      <c r="P15" s="128">
        <f t="shared" ref="P15:P22" si="3">IF(J15=0,0,G15*J15*R15/M15)</f>
        <v>2049925.2588923909</v>
      </c>
      <c r="Q15" s="312">
        <f>P15 / U65*100</f>
        <v>1.0892891421753883</v>
      </c>
      <c r="R15" s="120">
        <f t="shared" ref="R15:R22" si="4">IF(EXACT(D15,UPPER(D15)),1,0.01)/T15</f>
        <v>1</v>
      </c>
      <c r="S15" s="120">
        <v>0</v>
      </c>
      <c r="T15" s="120">
        <v>1</v>
      </c>
      <c r="U15" s="120"/>
      <c r="V15" s="130">
        <f>_xll.BDH(C15,$V$3,$D$1,$D$1)</f>
        <v>777.2</v>
      </c>
      <c r="W15" s="130">
        <f t="shared" ref="W15:W22" si="5">IF(OR(OR(F15="#N/A N/A",F15="#N/A Real Time"),OR(V15="#N/A N/A",V15="#N/A Real Time")),0,  F15 - V15)</f>
        <v>5.1999999999999318</v>
      </c>
      <c r="X15" s="177">
        <f t="shared" ref="X15:X22" si="6">IF(OR(V15=0,V15="#N/A N/A"),0,W15 / V15*100)</f>
        <v>0.66906845084919353</v>
      </c>
      <c r="Y15" s="132">
        <v>294000</v>
      </c>
      <c r="Z15" s="133">
        <f>IF(D15 = D65,1,_xll.BDP(K15,$Z$3)*L15)</f>
        <v>111.03</v>
      </c>
      <c r="AA15" s="328">
        <f>W15*Y15*R15/Z15 / AB65</f>
        <v>7.2626181595697998E-5</v>
      </c>
      <c r="AB15" s="135"/>
    </row>
    <row r="16" spans="1:28" s="117" customFormat="1" ht="12" customHeight="1" x14ac:dyDescent="0.2">
      <c r="A16" s="120"/>
      <c r="B16" s="120">
        <v>27628</v>
      </c>
      <c r="C16" s="120" t="s">
        <v>828</v>
      </c>
      <c r="D16" s="120" t="str">
        <f>_xll.BDP(C16,$D$3)</f>
        <v>JPY</v>
      </c>
      <c r="E16" s="120" t="s">
        <v>875</v>
      </c>
      <c r="F16" s="121">
        <f>_xll.BDP(C16,$F$3)</f>
        <v>590</v>
      </c>
      <c r="G16" s="121">
        <f>_xll.BDP(C16,$G$3)</f>
        <v>572</v>
      </c>
      <c r="H16" s="122">
        <f t="shared" si="0"/>
        <v>-18</v>
      </c>
      <c r="I16" s="123">
        <f t="shared" si="1"/>
        <v>-3.050847457627119</v>
      </c>
      <c r="J16" s="124">
        <v>1137400</v>
      </c>
      <c r="K16" s="120" t="str">
        <f>CONCATENATE(D65,D16, " Curncy")</f>
        <v>USDJPY Curncy</v>
      </c>
      <c r="L16" s="120">
        <f>IF(D16 = D65,1,_xll.BDP(K16,$L$3))</f>
        <v>1</v>
      </c>
      <c r="M16" s="288">
        <f>IF(D16 = D65,1,_xll.BDP(K16,$M$3)*L16)</f>
        <v>111.05</v>
      </c>
      <c r="N16" s="126">
        <f t="shared" si="2"/>
        <v>-184360.19810895994</v>
      </c>
      <c r="O16" s="301">
        <f>N16 / U65</f>
        <v>-9.7965309309814013E-4</v>
      </c>
      <c r="P16" s="128">
        <f t="shared" si="3"/>
        <v>5858557.406573616</v>
      </c>
      <c r="Q16" s="312">
        <f>P16 / U65*100</f>
        <v>3.113119829178534</v>
      </c>
      <c r="R16" s="120">
        <f t="shared" si="4"/>
        <v>1</v>
      </c>
      <c r="S16" s="120">
        <v>0</v>
      </c>
      <c r="T16" s="120">
        <v>1</v>
      </c>
      <c r="U16" s="120"/>
      <c r="V16" s="130">
        <f>_xll.BDH(C16,$V$3,$D$1,$D$1)</f>
        <v>547</v>
      </c>
      <c r="W16" s="130">
        <f t="shared" si="5"/>
        <v>43</v>
      </c>
      <c r="X16" s="177">
        <f t="shared" si="6"/>
        <v>7.8610603290676417</v>
      </c>
      <c r="Y16" s="132">
        <v>1137400</v>
      </c>
      <c r="Z16" s="133">
        <f>IF(D16 = D65,1,_xll.BDP(K16,$Z$3)*L16)</f>
        <v>111.03</v>
      </c>
      <c r="AA16" s="328">
        <f>W16*Y16*R16/Z16 / AB65</f>
        <v>2.3234012393503162E-3</v>
      </c>
      <c r="AB16" s="135"/>
    </row>
    <row r="17" spans="1:28" s="117" customFormat="1" ht="12" customHeight="1" x14ac:dyDescent="0.2">
      <c r="A17" s="120"/>
      <c r="B17" s="120">
        <v>122</v>
      </c>
      <c r="C17" s="120" t="s">
        <v>158</v>
      </c>
      <c r="D17" s="120" t="str">
        <f>_xll.BDP(C17,$D$3)</f>
        <v>JPY</v>
      </c>
      <c r="E17" s="120" t="s">
        <v>383</v>
      </c>
      <c r="F17" s="121">
        <f>_xll.BDP(C17,$F$3)</f>
        <v>670.8</v>
      </c>
      <c r="G17" s="121">
        <f>_xll.BDP(C17,$G$3)</f>
        <v>668</v>
      </c>
      <c r="H17" s="122">
        <f t="shared" si="0"/>
        <v>-2.7999999999999545</v>
      </c>
      <c r="I17" s="123">
        <f t="shared" si="1"/>
        <v>-0.41741204531901527</v>
      </c>
      <c r="J17" s="124">
        <v>156200</v>
      </c>
      <c r="K17" s="120" t="str">
        <f>CONCATENATE(D65,D17, " Curncy")</f>
        <v>USDJPY Curncy</v>
      </c>
      <c r="L17" s="120">
        <f>IF(D17 = D65,1,_xll.BDP(K17,$L$3))</f>
        <v>1</v>
      </c>
      <c r="M17" s="288">
        <f>IF(D17 = D65,1,_xll.BDP(K17,$M$3)*L17)</f>
        <v>111.05</v>
      </c>
      <c r="N17" s="126">
        <f t="shared" si="2"/>
        <v>-3938.4061233677885</v>
      </c>
      <c r="O17" s="301">
        <f>N17 / U65</f>
        <v>-2.092789973220579E-5</v>
      </c>
      <c r="P17" s="128">
        <f t="shared" si="3"/>
        <v>939591.1751463305</v>
      </c>
      <c r="Q17" s="312">
        <f>P17 / U65*100</f>
        <v>0.4992798936112034</v>
      </c>
      <c r="R17" s="120">
        <f t="shared" si="4"/>
        <v>1</v>
      </c>
      <c r="S17" s="120">
        <v>0</v>
      </c>
      <c r="T17" s="120">
        <v>1</v>
      </c>
      <c r="U17" s="120"/>
      <c r="V17" s="130">
        <f>_xll.BDH(C17,$V$3,$D$1,$D$1)</f>
        <v>650.9</v>
      </c>
      <c r="W17" s="130">
        <f t="shared" si="5"/>
        <v>19.899999999999977</v>
      </c>
      <c r="X17" s="177">
        <f t="shared" si="6"/>
        <v>3.0573052696266672</v>
      </c>
      <c r="Y17" s="132">
        <v>156200</v>
      </c>
      <c r="Z17" s="133">
        <f>IF(D17 = D65,1,_xll.BDP(K17,$Z$3)*L17)</f>
        <v>111.03</v>
      </c>
      <c r="AA17" s="328">
        <f>W17*Y17*R17/Z17 / AB65</f>
        <v>1.4766468494795815E-4</v>
      </c>
      <c r="AB17" s="135"/>
    </row>
    <row r="18" spans="1:28" s="117" customFormat="1" ht="12" customHeight="1" x14ac:dyDescent="0.2">
      <c r="A18" s="120"/>
      <c r="B18" s="120">
        <v>18458</v>
      </c>
      <c r="C18" s="120" t="s">
        <v>21</v>
      </c>
      <c r="D18" s="120" t="str">
        <f>_xll.BDP(C18,$D$3)</f>
        <v>JPY</v>
      </c>
      <c r="E18" s="120" t="s">
        <v>310</v>
      </c>
      <c r="F18" s="121">
        <f>_xll.BDP(C18,$F$3)</f>
        <v>1787</v>
      </c>
      <c r="G18" s="121">
        <f>_xll.BDP(C18,$G$3)</f>
        <v>1768</v>
      </c>
      <c r="H18" s="122">
        <f t="shared" si="0"/>
        <v>-19</v>
      </c>
      <c r="I18" s="123">
        <f t="shared" si="1"/>
        <v>-1.0632344711807498</v>
      </c>
      <c r="J18" s="124">
        <v>78000</v>
      </c>
      <c r="K18" s="120" t="str">
        <f>CONCATENATE(D65,D18, " Curncy")</f>
        <v>USDJPY Curncy</v>
      </c>
      <c r="L18" s="120">
        <f>IF(D18 = D65,1,_xll.BDP(K18,$L$3))</f>
        <v>1</v>
      </c>
      <c r="M18" s="288">
        <f>IF(D18 = D65,1,_xll.BDP(K18,$M$3)*L18)</f>
        <v>111.05</v>
      </c>
      <c r="N18" s="126">
        <f t="shared" si="2"/>
        <v>-13345.339936965331</v>
      </c>
      <c r="O18" s="301">
        <f>N18 / U65</f>
        <v>-7.0914458119465613E-5</v>
      </c>
      <c r="P18" s="128">
        <f t="shared" si="3"/>
        <v>1241819.0004502477</v>
      </c>
      <c r="Q18" s="312">
        <f>P18 / U65*100</f>
        <v>0.65987769450113265</v>
      </c>
      <c r="R18" s="120">
        <f t="shared" si="4"/>
        <v>1</v>
      </c>
      <c r="S18" s="120">
        <v>0</v>
      </c>
      <c r="T18" s="120">
        <v>1</v>
      </c>
      <c r="U18" s="120"/>
      <c r="V18" s="130">
        <f>_xll.BDH(C18,$V$3,$D$1,$D$1)</f>
        <v>1752</v>
      </c>
      <c r="W18" s="130">
        <f t="shared" si="5"/>
        <v>35</v>
      </c>
      <c r="X18" s="177">
        <f t="shared" si="6"/>
        <v>1.9977168949771689</v>
      </c>
      <c r="Y18" s="132">
        <v>78000</v>
      </c>
      <c r="Z18" s="133">
        <f>IF(D18 = D65,1,_xll.BDP(K18,$Z$3)*L18)</f>
        <v>111.03</v>
      </c>
      <c r="AA18" s="328">
        <f>W18*Y18*R18/Z18 / AB65</f>
        <v>1.2968960999231957E-4</v>
      </c>
      <c r="AB18" s="135"/>
    </row>
    <row r="19" spans="1:28" s="117" customFormat="1" ht="12" customHeight="1" x14ac:dyDescent="0.2">
      <c r="A19" s="120"/>
      <c r="B19" s="120">
        <v>22749</v>
      </c>
      <c r="C19" s="120" t="s">
        <v>155</v>
      </c>
      <c r="D19" s="120" t="str">
        <f>_xll.BDP(C19,$D$3)</f>
        <v>JPY</v>
      </c>
      <c r="E19" s="120" t="s">
        <v>381</v>
      </c>
      <c r="F19" s="121">
        <f>_xll.BDP(C19,$F$3)</f>
        <v>7824</v>
      </c>
      <c r="G19" s="121">
        <f>_xll.BDP(C19,$G$3)</f>
        <v>7783</v>
      </c>
      <c r="H19" s="122">
        <f t="shared" si="0"/>
        <v>-41</v>
      </c>
      <c r="I19" s="123">
        <f t="shared" si="1"/>
        <v>-0.52402862985685073</v>
      </c>
      <c r="J19" s="124">
        <v>187389</v>
      </c>
      <c r="K19" s="120" t="str">
        <f>CONCATENATE(D65,D19, " Curncy")</f>
        <v>USDJPY Curncy</v>
      </c>
      <c r="L19" s="120">
        <f>IF(D19 = D65,1,_xll.BDP(K19,$L$3))</f>
        <v>1</v>
      </c>
      <c r="M19" s="288">
        <f>IF(D19 = D65,1,_xll.BDP(K19,$M$3)*L19)</f>
        <v>111.05</v>
      </c>
      <c r="N19" s="126">
        <f t="shared" si="2"/>
        <v>-69184.592525889238</v>
      </c>
      <c r="O19" s="301">
        <f>N19 / U65</f>
        <v>-3.6763303987482471E-4</v>
      </c>
      <c r="P19" s="128">
        <f t="shared" si="3"/>
        <v>13133260.576316975</v>
      </c>
      <c r="Q19" s="312">
        <f>P19 / U65*100</f>
        <v>6.9787510959652703</v>
      </c>
      <c r="R19" s="120">
        <f t="shared" si="4"/>
        <v>1</v>
      </c>
      <c r="S19" s="120">
        <v>0</v>
      </c>
      <c r="T19" s="120">
        <v>1</v>
      </c>
      <c r="U19" s="120"/>
      <c r="V19" s="130">
        <f>_xll.BDH(C19,$V$3,$D$1,$D$1)</f>
        <v>7500</v>
      </c>
      <c r="W19" s="130">
        <f t="shared" si="5"/>
        <v>324</v>
      </c>
      <c r="X19" s="177">
        <f t="shared" si="6"/>
        <v>4.32</v>
      </c>
      <c r="Y19" s="132">
        <v>187389</v>
      </c>
      <c r="Z19" s="133">
        <f>IF(D19 = D65,1,_xll.BDP(K19,$Z$3)*L19)</f>
        <v>111.03</v>
      </c>
      <c r="AA19" s="328">
        <f>W19*Y19*R19/Z19 / AB65</f>
        <v>2.8842416299998713E-3</v>
      </c>
      <c r="AB19" s="135"/>
    </row>
    <row r="20" spans="1:28" s="117" customFormat="1" ht="12" customHeight="1" x14ac:dyDescent="0.2">
      <c r="A20" s="120"/>
      <c r="B20" s="120">
        <v>21029</v>
      </c>
      <c r="C20" s="120" t="s">
        <v>845</v>
      </c>
      <c r="D20" s="120" t="str">
        <f>_xll.BDP(C20,$D$3)</f>
        <v>JPY</v>
      </c>
      <c r="E20" s="120" t="s">
        <v>890</v>
      </c>
      <c r="F20" s="121">
        <f>_xll.BDP(C20,$F$3)</f>
        <v>4890</v>
      </c>
      <c r="G20" s="121">
        <f>_xll.BDP(C20,$G$3)</f>
        <v>4855</v>
      </c>
      <c r="H20" s="122">
        <f t="shared" si="0"/>
        <v>-35</v>
      </c>
      <c r="I20" s="123">
        <f t="shared" si="1"/>
        <v>-0.71574642126789367</v>
      </c>
      <c r="J20" s="124">
        <v>12000</v>
      </c>
      <c r="K20" s="120" t="str">
        <f>CONCATENATE(D65,D20, " Curncy")</f>
        <v>USDJPY Curncy</v>
      </c>
      <c r="L20" s="120">
        <f>IF(D20 = D65,1,_xll.BDP(K20,$L$3))</f>
        <v>1</v>
      </c>
      <c r="M20" s="288">
        <f>IF(D20 = D65,1,_xll.BDP(K20,$M$3)*L20)</f>
        <v>111.05</v>
      </c>
      <c r="N20" s="126">
        <f t="shared" si="2"/>
        <v>-3782.0801440792438</v>
      </c>
      <c r="O20" s="301">
        <f>N20 / U65</f>
        <v>-2.0097214851670418E-5</v>
      </c>
      <c r="P20" s="128">
        <f t="shared" si="3"/>
        <v>524628.54570013506</v>
      </c>
      <c r="Q20" s="312">
        <f>P20 / U65*100</f>
        <v>0.27877708029959963</v>
      </c>
      <c r="R20" s="120">
        <f t="shared" si="4"/>
        <v>1</v>
      </c>
      <c r="S20" s="120">
        <v>0</v>
      </c>
      <c r="T20" s="120">
        <v>1</v>
      </c>
      <c r="U20" s="120"/>
      <c r="V20" s="130">
        <f>_xll.BDH(C20,$V$3,$D$1,$D$1)</f>
        <v>4595</v>
      </c>
      <c r="W20" s="130">
        <f t="shared" si="5"/>
        <v>295</v>
      </c>
      <c r="X20" s="177">
        <f t="shared" si="6"/>
        <v>6.4200217627856366</v>
      </c>
      <c r="Y20" s="132">
        <v>12000</v>
      </c>
      <c r="Z20" s="133">
        <f>IF(D20 = D65,1,_xll.BDP(K20,$Z$3)*L20)</f>
        <v>111.03</v>
      </c>
      <c r="AA20" s="328">
        <f>W20*Y20*R20/Z20 / AB65</f>
        <v>1.6816894482520557E-4</v>
      </c>
      <c r="AB20" s="135"/>
    </row>
    <row r="21" spans="1:28" s="117" customFormat="1" ht="12" customHeight="1" x14ac:dyDescent="0.2">
      <c r="A21" s="120"/>
      <c r="B21" s="120">
        <v>23220</v>
      </c>
      <c r="C21" s="120" t="s">
        <v>154</v>
      </c>
      <c r="D21" s="120" t="str">
        <f>_xll.BDP(C21,$D$3)</f>
        <v>JPY</v>
      </c>
      <c r="E21" s="120" t="s">
        <v>306</v>
      </c>
      <c r="F21" s="121">
        <f>_xll.BDP(C21,$F$3)</f>
        <v>5070</v>
      </c>
      <c r="G21" s="121">
        <f>_xll.BDP(C21,$G$3)</f>
        <v>5060</v>
      </c>
      <c r="H21" s="122">
        <f t="shared" si="0"/>
        <v>-10</v>
      </c>
      <c r="I21" s="123">
        <f t="shared" si="1"/>
        <v>-0.19723865877712032</v>
      </c>
      <c r="J21" s="124">
        <v>49400</v>
      </c>
      <c r="K21" s="120" t="str">
        <f>CONCATENATE(D65,D21, " Curncy")</f>
        <v>USDJPY Curncy</v>
      </c>
      <c r="L21" s="120">
        <f>IF(D21 = D65,1,_xll.BDP(K21,$L$3))</f>
        <v>1</v>
      </c>
      <c r="M21" s="288">
        <f>IF(D21 = D65,1,_xll.BDP(K21,$M$3)*L21)</f>
        <v>111.05</v>
      </c>
      <c r="N21" s="126">
        <f t="shared" si="2"/>
        <v>-4448.4466456551108</v>
      </c>
      <c r="O21" s="301">
        <f>N21 / U65</f>
        <v>-2.3638152706488543E-5</v>
      </c>
      <c r="P21" s="128">
        <f t="shared" si="3"/>
        <v>2250914.002701486</v>
      </c>
      <c r="Q21" s="312">
        <f>P21 / U65*100</f>
        <v>1.1960905269483202</v>
      </c>
      <c r="R21" s="120">
        <f t="shared" si="4"/>
        <v>1</v>
      </c>
      <c r="S21" s="120">
        <v>0</v>
      </c>
      <c r="T21" s="120">
        <v>1</v>
      </c>
      <c r="U21" s="120"/>
      <c r="V21" s="130">
        <f>_xll.BDH(C21,$V$3,$D$1,$D$1)</f>
        <v>4725</v>
      </c>
      <c r="W21" s="130">
        <f t="shared" si="5"/>
        <v>345</v>
      </c>
      <c r="X21" s="177">
        <f t="shared" si="6"/>
        <v>7.3015873015873023</v>
      </c>
      <c r="Y21" s="132">
        <v>49400</v>
      </c>
      <c r="Z21" s="133">
        <f>IF(D21 = D65,1,_xll.BDP(K21,$Z$3)*L21)</f>
        <v>111.03</v>
      </c>
      <c r="AA21" s="328">
        <f>W21*Y21*R21/Z21 / AB65</f>
        <v>8.0963370809490924E-4</v>
      </c>
      <c r="AB21" s="135"/>
    </row>
    <row r="22" spans="1:28" s="117" customFormat="1" ht="12" customHeight="1" x14ac:dyDescent="0.2">
      <c r="A22" s="120"/>
      <c r="B22" s="120">
        <v>773</v>
      </c>
      <c r="C22" s="120" t="s">
        <v>153</v>
      </c>
      <c r="D22" s="120" t="str">
        <f>_xll.BDP(C22,$D$3)</f>
        <v>JPY</v>
      </c>
      <c r="E22" s="120" t="s">
        <v>380</v>
      </c>
      <c r="F22" s="121">
        <f>_xll.BDP(C22,$F$3)</f>
        <v>4381</v>
      </c>
      <c r="G22" s="121">
        <f>_xll.BDP(C22,$G$3)</f>
        <v>4364</v>
      </c>
      <c r="H22" s="122">
        <f t="shared" si="0"/>
        <v>-17</v>
      </c>
      <c r="I22" s="123">
        <f t="shared" si="1"/>
        <v>-0.38803926044282128</v>
      </c>
      <c r="J22" s="124">
        <v>20300</v>
      </c>
      <c r="K22" s="120" t="str">
        <f>CONCATENATE(D65,D22, " Curncy")</f>
        <v>USDJPY Curncy</v>
      </c>
      <c r="L22" s="120">
        <f>IF(D22 = D65,1,_xll.BDP(K22,$L$3))</f>
        <v>1</v>
      </c>
      <c r="M22" s="288">
        <f>IF(D22 = D65,1,_xll.BDP(K22,$M$3)*L22)</f>
        <v>111.05</v>
      </c>
      <c r="N22" s="126">
        <f t="shared" si="2"/>
        <v>-3107.6091850517787</v>
      </c>
      <c r="O22" s="301">
        <f>N22 / U65</f>
        <v>-1.6513211536455862E-5</v>
      </c>
      <c r="P22" s="128">
        <f t="shared" si="3"/>
        <v>797741.55785682122</v>
      </c>
      <c r="Q22" s="312">
        <f>P22 / U65*100</f>
        <v>0.42390385379466688</v>
      </c>
      <c r="R22" s="120">
        <f t="shared" si="4"/>
        <v>1</v>
      </c>
      <c r="S22" s="120">
        <v>0</v>
      </c>
      <c r="T22" s="120">
        <v>1</v>
      </c>
      <c r="U22" s="120"/>
      <c r="V22" s="130">
        <f>_xll.BDH(C22,$V$3,$D$1,$D$1)</f>
        <v>4280</v>
      </c>
      <c r="W22" s="130">
        <f t="shared" si="5"/>
        <v>101</v>
      </c>
      <c r="X22" s="177">
        <f t="shared" si="6"/>
        <v>2.3598130841121492</v>
      </c>
      <c r="Y22" s="132">
        <v>20300</v>
      </c>
      <c r="Z22" s="133">
        <f>IF(D22 = D65,1,_xll.BDP(K22,$Z$3)*L22)</f>
        <v>111.03</v>
      </c>
      <c r="AA22" s="328">
        <f>W22*Y22*R22/Z22 / AB65</f>
        <v>9.7400222478847176E-5</v>
      </c>
      <c r="AB22" s="135"/>
    </row>
    <row r="23" spans="1:28" s="117" customFormat="1" ht="12" customHeight="1" x14ac:dyDescent="0.2">
      <c r="A23" s="102" t="s">
        <v>1496</v>
      </c>
      <c r="B23" s="102"/>
      <c r="C23" s="102"/>
      <c r="D23" s="102"/>
      <c r="E23" s="102" t="s">
        <v>22</v>
      </c>
      <c r="F23" s="136"/>
      <c r="G23" s="136"/>
      <c r="H23" s="137"/>
      <c r="I23" s="138"/>
      <c r="J23" s="139"/>
      <c r="K23" s="102"/>
      <c r="L23" s="102"/>
      <c r="M23" s="289"/>
      <c r="N23" s="158">
        <f xml:space="preserve"> SUM(N14:N22)</f>
        <v>-303611.06708689773</v>
      </c>
      <c r="O23" s="302">
        <f xml:space="preserve"> SUM(O14:O22)</f>
        <v>-1.613328278128223E-3</v>
      </c>
      <c r="P23" s="141">
        <f xml:space="preserve"> SUM(P14:P22)</f>
        <v>26796437.523638003</v>
      </c>
      <c r="Q23" s="313">
        <f xml:space="preserve"> SUM(Q14:Q22)</f>
        <v>14.239089116474114</v>
      </c>
      <c r="R23" s="102"/>
      <c r="S23" s="102"/>
      <c r="T23" s="102"/>
      <c r="U23" s="102"/>
      <c r="V23" s="144"/>
      <c r="W23" s="144"/>
      <c r="X23" s="178"/>
      <c r="Y23" s="145"/>
      <c r="Z23" s="146"/>
      <c r="AA23" s="329">
        <f xml:space="preserve"> SUM(AA14:AA22)</f>
        <v>6.6328262212851253E-3</v>
      </c>
      <c r="AB23" s="171"/>
    </row>
    <row r="24" spans="1:28" s="117" customFormat="1" ht="12" customHeight="1" x14ac:dyDescent="0.2">
      <c r="A24" s="120"/>
      <c r="B24" s="120"/>
      <c r="C24" s="120"/>
      <c r="D24" s="120"/>
      <c r="E24" s="120"/>
      <c r="F24" s="121"/>
      <c r="G24" s="121"/>
      <c r="H24" s="122"/>
      <c r="I24" s="123"/>
      <c r="J24" s="124"/>
      <c r="K24" s="120"/>
      <c r="L24" s="120"/>
      <c r="M24" s="288"/>
      <c r="N24" s="126"/>
      <c r="O24" s="301"/>
      <c r="P24" s="128"/>
      <c r="Q24" s="312"/>
      <c r="R24" s="120"/>
      <c r="S24" s="120"/>
      <c r="T24" s="120"/>
      <c r="U24" s="120"/>
      <c r="V24" s="130"/>
      <c r="W24" s="130"/>
      <c r="X24" s="131"/>
      <c r="Y24" s="132"/>
      <c r="Z24" s="133"/>
      <c r="AA24" s="328"/>
      <c r="AB24" s="135"/>
    </row>
    <row r="25" spans="1:28" s="117" customFormat="1" ht="12" customHeight="1" x14ac:dyDescent="0.2">
      <c r="A25" s="120"/>
      <c r="B25" s="120">
        <v>24498</v>
      </c>
      <c r="C25" s="120" t="s">
        <v>147</v>
      </c>
      <c r="D25" s="120" t="str">
        <f>_xll.BDP(C25,$D$3)</f>
        <v>NOK</v>
      </c>
      <c r="E25" s="120" t="s">
        <v>337</v>
      </c>
      <c r="F25" s="121">
        <f>_xll.BDP(C25,$F$3)</f>
        <v>297</v>
      </c>
      <c r="G25" s="121">
        <f>_xll.BDP(C25,$G$3)</f>
        <v>297.60000000000002</v>
      </c>
      <c r="H25" s="122">
        <f>IF(OR(OR(G25="#N/A N/A",G25="#N/A Real Time"),OR(F25="#N/A N/A",F25="#N/A Real Time")),0,  G25 - F25)</f>
        <v>0.60000000000002274</v>
      </c>
      <c r="I25" s="123">
        <f>IF(OR(F25=0,F25="#N/A N/A"),0,H25 / F25*100)</f>
        <v>0.2020202020202097</v>
      </c>
      <c r="J25" s="124">
        <v>290247</v>
      </c>
      <c r="K25" s="120" t="str">
        <f>CONCATENATE(D65,D25, " Curncy")</f>
        <v>USDNOK Curncy</v>
      </c>
      <c r="L25" s="120">
        <f>IF(D25 = D65,1,_xll.BDP(K25,$L$3))</f>
        <v>1</v>
      </c>
      <c r="M25" s="288">
        <f>IF(D25 = D65,1,_xll.BDP(K25,$M$3)*L25)</f>
        <v>8.3602000000000007</v>
      </c>
      <c r="N25" s="126">
        <f>H25*J25*R25/M25</f>
        <v>20830.626061578259</v>
      </c>
      <c r="O25" s="301">
        <f>N25 / U65</f>
        <v>1.1068976634715438E-4</v>
      </c>
      <c r="P25" s="128">
        <f>IF(J25=0,0,G25*J25*R25/M25)</f>
        <v>10331990.526542427</v>
      </c>
      <c r="Q25" s="312">
        <f>P25 / U65*100</f>
        <v>5.4902124108186507</v>
      </c>
      <c r="R25" s="120">
        <f>IF(EXACT(D25,UPPER(D25)),1,0.01)/T25</f>
        <v>1</v>
      </c>
      <c r="S25" s="120">
        <v>0</v>
      </c>
      <c r="T25" s="120">
        <v>1</v>
      </c>
      <c r="U25" s="120"/>
      <c r="V25" s="130">
        <f>_xll.BDH(C25,$V$3,$D$1,$D$1)</f>
        <v>283.2</v>
      </c>
      <c r="W25" s="130">
        <f>IF(OR(OR(F25="#N/A N/A",F25="#N/A Real Time"),OR(V25="#N/A N/A",V25="#N/A Real Time")),0,  F25 - V25)</f>
        <v>13.800000000000011</v>
      </c>
      <c r="X25" s="177">
        <f>IF(OR(V25=0,V25="#N/A N/A"),0,W25 / V25*100)</f>
        <v>4.8728813559322077</v>
      </c>
      <c r="Y25" s="132">
        <v>290247</v>
      </c>
      <c r="Z25" s="133">
        <f>IF(D25 = D65,1,_xll.BDP(K25,$Z$3)*L25)</f>
        <v>8.3866999999999994</v>
      </c>
      <c r="AA25" s="328">
        <f>W25*Y25*R25/Z25 / AB65</f>
        <v>2.5190604811576485E-3</v>
      </c>
      <c r="AB25" s="135"/>
    </row>
    <row r="26" spans="1:28" s="117" customFormat="1" ht="12" customHeight="1" x14ac:dyDescent="0.2">
      <c r="A26" s="212"/>
      <c r="B26" s="212">
        <v>26989</v>
      </c>
      <c r="C26" s="212" t="s">
        <v>143</v>
      </c>
      <c r="D26" s="212" t="str">
        <f>_xll.BDP(C26,$D$3)</f>
        <v>NOK</v>
      </c>
      <c r="E26" s="212" t="s">
        <v>311</v>
      </c>
      <c r="F26" s="214">
        <f>_xll.BDP(C26,$F$3)</f>
        <v>73.400000000000006</v>
      </c>
      <c r="G26" s="214">
        <f>_xll.BDP(C26,$G$3)</f>
        <v>74.400000000000006</v>
      </c>
      <c r="H26" s="215">
        <f>IF(OR(OR(G26="#N/A N/A",G26="#N/A Real Time"),OR(F26="#N/A N/A",F26="#N/A Real Time")),0,  G26 - F26)</f>
        <v>1</v>
      </c>
      <c r="I26" s="216">
        <f>IF(OR(F26=0,F26="#N/A N/A"),0,H26 / F26*100)</f>
        <v>1.3623978201634876</v>
      </c>
      <c r="J26" s="217">
        <v>10306</v>
      </c>
      <c r="K26" s="212" t="str">
        <f>CONCATENATE(D65,D26, " Curncy")</f>
        <v>USDNOK Curncy</v>
      </c>
      <c r="L26" s="212">
        <f>IF(D26 = D65,1,_xll.BDP(K26,$L$3))</f>
        <v>1</v>
      </c>
      <c r="M26" s="291">
        <f>IF(D26 = D65,1,_xll.BDP(K26,$M$3)*L26)</f>
        <v>8.3602000000000007</v>
      </c>
      <c r="N26" s="218">
        <f>H26*J26*R26/M26</f>
        <v>1232.7456280950216</v>
      </c>
      <c r="O26" s="304">
        <f>N26 / U65</f>
        <v>6.5505628652706718E-6</v>
      </c>
      <c r="P26" s="220">
        <f>IF(J26=0,0,G26*J26*R26/M26)</f>
        <v>91716.274730269608</v>
      </c>
      <c r="Q26" s="314">
        <f>P26 / U65*100</f>
        <v>4.8736187717613802E-2</v>
      </c>
      <c r="R26" s="212">
        <f>IF(EXACT(D26,UPPER(D26)),1,0.01)/T26</f>
        <v>1</v>
      </c>
      <c r="S26" s="212">
        <v>0</v>
      </c>
      <c r="T26" s="212">
        <v>1</v>
      </c>
      <c r="U26" s="212"/>
      <c r="V26" s="223">
        <f>_xll.BDH(C26,$V$3,$D$1,$D$1)</f>
        <v>70.8</v>
      </c>
      <c r="W26" s="223">
        <f>IF(OR(OR(F26="#N/A N/A",F26="#N/A Real Time"),OR(V26="#N/A N/A",V26="#N/A Real Time")),0,  F26 - V26)</f>
        <v>2.6000000000000085</v>
      </c>
      <c r="X26" s="224">
        <f>IF(OR(V26=0,V26="#N/A N/A"),0,W26 / V26*100)</f>
        <v>3.6723163841808031</v>
      </c>
      <c r="Y26" s="225">
        <v>10306</v>
      </c>
      <c r="Z26" s="226">
        <f>IF(D26 = D65,1,_xll.BDP(K26,$Z$3)*L26)</f>
        <v>8.3866999999999994</v>
      </c>
      <c r="AA26" s="330">
        <f>W26*Y26*R26/Z26 / AB65</f>
        <v>1.6852147625814768E-5</v>
      </c>
      <c r="AB26" s="244"/>
    </row>
    <row r="27" spans="1:28" s="117" customFormat="1" ht="12" customHeight="1" x14ac:dyDescent="0.2">
      <c r="A27" s="229" t="s">
        <v>1497</v>
      </c>
      <c r="B27" s="229"/>
      <c r="C27" s="229"/>
      <c r="D27" s="229"/>
      <c r="E27" s="229" t="s">
        <v>140</v>
      </c>
      <c r="F27" s="230"/>
      <c r="G27" s="230"/>
      <c r="H27" s="231"/>
      <c r="I27" s="232"/>
      <c r="J27" s="233"/>
      <c r="K27" s="229"/>
      <c r="L27" s="229"/>
      <c r="M27" s="292"/>
      <c r="N27" s="234">
        <f xml:space="preserve"> SUM(N24:N26)</f>
        <v>22063.37168967328</v>
      </c>
      <c r="O27" s="305">
        <f xml:space="preserve"> SUM(O24:O26)</f>
        <v>1.1724032921242504E-4</v>
      </c>
      <c r="P27" s="236">
        <f xml:space="preserve"> SUM(P24:P26)</f>
        <v>10423706.801272696</v>
      </c>
      <c r="Q27" s="315">
        <f xml:space="preserve"> SUM(Q24:Q26)</f>
        <v>5.5389485985362645</v>
      </c>
      <c r="R27" s="229"/>
      <c r="S27" s="229"/>
      <c r="T27" s="229"/>
      <c r="U27" s="229"/>
      <c r="V27" s="239"/>
      <c r="W27" s="239"/>
      <c r="X27" s="240"/>
      <c r="Y27" s="241"/>
      <c r="Z27" s="242"/>
      <c r="AA27" s="331">
        <f xml:space="preserve"> SUM(AA24:AA26)</f>
        <v>2.5359126287834632E-3</v>
      </c>
      <c r="AB27" s="247"/>
    </row>
    <row r="28" spans="1:28" s="117" customFormat="1" ht="12" customHeight="1" x14ac:dyDescent="0.2">
      <c r="A28" s="120"/>
      <c r="B28" s="120"/>
      <c r="C28" s="120"/>
      <c r="D28" s="120"/>
      <c r="E28" s="120"/>
      <c r="F28" s="121"/>
      <c r="G28" s="121"/>
      <c r="H28" s="122"/>
      <c r="I28" s="123"/>
      <c r="J28" s="124"/>
      <c r="K28" s="120"/>
      <c r="L28" s="120"/>
      <c r="M28" s="288"/>
      <c r="N28" s="126"/>
      <c r="O28" s="301"/>
      <c r="P28" s="128"/>
      <c r="Q28" s="312"/>
      <c r="R28" s="120"/>
      <c r="S28" s="120"/>
      <c r="T28" s="120"/>
      <c r="U28" s="120"/>
      <c r="V28" s="130"/>
      <c r="W28" s="130"/>
      <c r="X28" s="131"/>
      <c r="Y28" s="132"/>
      <c r="Z28" s="133"/>
      <c r="AA28" s="328"/>
      <c r="AB28" s="135"/>
    </row>
    <row r="29" spans="1:28" s="117" customFormat="1" ht="12" customHeight="1" x14ac:dyDescent="0.2">
      <c r="A29" s="120"/>
      <c r="B29" s="120">
        <v>113</v>
      </c>
      <c r="C29" s="120" t="s">
        <v>132</v>
      </c>
      <c r="D29" s="120" t="str">
        <f>_xll.BDP(C29,$D$3)</f>
        <v>SEK</v>
      </c>
      <c r="E29" s="120" t="s">
        <v>371</v>
      </c>
      <c r="F29" s="121">
        <f>_xll.BDP(C29,$F$3)</f>
        <v>77.14</v>
      </c>
      <c r="G29" s="121">
        <f>_xll.BDP(C29,$G$3)</f>
        <v>77.62</v>
      </c>
      <c r="H29" s="122">
        <f>IF(OR(OR(G29="#N/A N/A",G29="#N/A Real Time"),OR(F29="#N/A N/A",F29="#N/A Real Time")),0,  G29 - F29)</f>
        <v>0.48000000000000398</v>
      </c>
      <c r="I29" s="123">
        <f>IF(OR(F29=0,F29="#N/A N/A"),0,H29 / F29*100)</f>
        <v>0.62224526834327709</v>
      </c>
      <c r="J29" s="124">
        <v>499677</v>
      </c>
      <c r="K29" s="120" t="str">
        <f>CONCATENATE(D65,D29, " Curncy")</f>
        <v>USDSEK Curncy</v>
      </c>
      <c r="L29" s="120">
        <f>IF(D29 = D65,1,_xll.BDP(K29,$L$3))</f>
        <v>1</v>
      </c>
      <c r="M29" s="288">
        <f>IF(D29 = D65,1,_xll.BDP(K29,$M$3)*L29)</f>
        <v>9.1129999999999995</v>
      </c>
      <c r="N29" s="126">
        <f>H29*J29*R29/M29</f>
        <v>26318.990453198949</v>
      </c>
      <c r="O29" s="301">
        <f>N29 / U65</f>
        <v>1.3985383325232871E-4</v>
      </c>
      <c r="P29" s="128">
        <f>IF(J29=0,0,G29*J29*R29/M29)</f>
        <v>4256000.0812026784</v>
      </c>
      <c r="Q29" s="312">
        <f>P29 / U65*100</f>
        <v>2.2615530285511802</v>
      </c>
      <c r="R29" s="120">
        <f>IF(EXACT(D29,UPPER(D29)),1,0.01)/T29</f>
        <v>1</v>
      </c>
      <c r="S29" s="120">
        <v>0</v>
      </c>
      <c r="T29" s="120">
        <v>1</v>
      </c>
      <c r="U29" s="120"/>
      <c r="V29" s="130">
        <f>_xll.BDH(C29,$V$3,$D$1,$D$1)</f>
        <v>71.2</v>
      </c>
      <c r="W29" s="130">
        <f>IF(OR(OR(F29="#N/A N/A",F29="#N/A Real Time"),OR(V29="#N/A N/A",V29="#N/A Real Time")),0,  F29 - V29)</f>
        <v>5.9399999999999977</v>
      </c>
      <c r="X29" s="177">
        <f>IF(OR(V29=0,V29="#N/A N/A"),0,W29 / V29*100)</f>
        <v>8.3426966292134797</v>
      </c>
      <c r="Y29" s="132">
        <v>499677</v>
      </c>
      <c r="Z29" s="133">
        <f>IF(D29 = D65,1,_xll.BDP(K29,$Z$3)*L29)</f>
        <v>9.1721000000000004</v>
      </c>
      <c r="AA29" s="328">
        <f>W29*Y29*R29/Z29 / AB65</f>
        <v>1.7068285567974355E-3</v>
      </c>
      <c r="AB29" s="135"/>
    </row>
    <row r="30" spans="1:28" s="117" customFormat="1" ht="12" customHeight="1" x14ac:dyDescent="0.2">
      <c r="A30" s="102" t="s">
        <v>1498</v>
      </c>
      <c r="B30" s="102"/>
      <c r="C30" s="102"/>
      <c r="D30" s="102"/>
      <c r="E30" s="102" t="s">
        <v>131</v>
      </c>
      <c r="F30" s="136"/>
      <c r="G30" s="136"/>
      <c r="H30" s="137"/>
      <c r="I30" s="138"/>
      <c r="J30" s="139"/>
      <c r="K30" s="102"/>
      <c r="L30" s="102"/>
      <c r="M30" s="289"/>
      <c r="N30" s="158">
        <f xml:space="preserve"> SUM(N28:N29)</f>
        <v>26318.990453198949</v>
      </c>
      <c r="O30" s="302">
        <f xml:space="preserve"> SUM(O28:O29)</f>
        <v>1.3985383325232871E-4</v>
      </c>
      <c r="P30" s="141">
        <f xml:space="preserve"> SUM(P28:P29)</f>
        <v>4256000.0812026784</v>
      </c>
      <c r="Q30" s="313">
        <f xml:space="preserve"> SUM(Q28:Q29)</f>
        <v>2.2615530285511802</v>
      </c>
      <c r="R30" s="102"/>
      <c r="S30" s="102"/>
      <c r="T30" s="102"/>
      <c r="U30" s="102"/>
      <c r="V30" s="144"/>
      <c r="W30" s="144"/>
      <c r="X30" s="178"/>
      <c r="Y30" s="145"/>
      <c r="Z30" s="146"/>
      <c r="AA30" s="329">
        <f xml:space="preserve"> SUM(AA28:AA29)</f>
        <v>1.7068285567974355E-3</v>
      </c>
      <c r="AB30" s="171"/>
    </row>
    <row r="31" spans="1:28" s="117" customFormat="1" ht="12" customHeight="1" x14ac:dyDescent="0.2">
      <c r="A31" s="120"/>
      <c r="B31" s="120"/>
      <c r="C31" s="120"/>
      <c r="D31" s="120"/>
      <c r="E31" s="120"/>
      <c r="F31" s="121"/>
      <c r="G31" s="121"/>
      <c r="H31" s="122"/>
      <c r="I31" s="123"/>
      <c r="J31" s="124"/>
      <c r="K31" s="120"/>
      <c r="L31" s="120"/>
      <c r="M31" s="288"/>
      <c r="N31" s="126"/>
      <c r="O31" s="301"/>
      <c r="P31" s="128"/>
      <c r="Q31" s="312"/>
      <c r="R31" s="120"/>
      <c r="S31" s="120"/>
      <c r="T31" s="120"/>
      <c r="U31" s="120"/>
      <c r="V31" s="130"/>
      <c r="W31" s="130"/>
      <c r="X31" s="131"/>
      <c r="Y31" s="132"/>
      <c r="Z31" s="133"/>
      <c r="AA31" s="328"/>
      <c r="AB31" s="135"/>
    </row>
    <row r="32" spans="1:28" s="117" customFormat="1" ht="12" customHeight="1" x14ac:dyDescent="0.2">
      <c r="A32" s="120"/>
      <c r="B32" s="120">
        <v>19456</v>
      </c>
      <c r="C32" s="120" t="s">
        <v>125</v>
      </c>
      <c r="D32" s="120" t="str">
        <f>_xll.BDP(C32,$D$3)</f>
        <v>GBp</v>
      </c>
      <c r="E32" s="120" t="s">
        <v>459</v>
      </c>
      <c r="F32" s="121">
        <f>_xll.BDP(C32,$F$3)</f>
        <v>1516</v>
      </c>
      <c r="G32" s="121">
        <f>_xll.BDP(C32,$G$3)</f>
        <v>1561</v>
      </c>
      <c r="H32" s="122">
        <f t="shared" ref="H32:H49" si="7">IF(OR(OR(G32="#N/A N/A",G32="#N/A Real Time"),OR(F32="#N/A N/A",F32="#N/A Real Time")),0,  G32 - F32)</f>
        <v>45</v>
      </c>
      <c r="I32" s="123">
        <f t="shared" ref="I32:I49" si="8">IF(OR(F32=0,F32="#N/A N/A"),0,H32 / F32*100)</f>
        <v>2.9683377308707124</v>
      </c>
      <c r="J32" s="124">
        <v>51480</v>
      </c>
      <c r="K32" s="120" t="str">
        <f>CONCATENATE(D65,D32, " Curncy")</f>
        <v>USDGBp Curncy</v>
      </c>
      <c r="L32" s="120">
        <f>IF(D32 = D65,1,_xll.BDP(K32,$L$3))</f>
        <v>1</v>
      </c>
      <c r="M32" s="288">
        <f>IF(D32 = D65,1,_xll.BDP(K32,$M$3)*L32)</f>
        <v>0.77639999999999998</v>
      </c>
      <c r="N32" s="126">
        <f t="shared" ref="N32:N49" si="9">H32*J32*R32/M32</f>
        <v>29837.712519319939</v>
      </c>
      <c r="O32" s="301">
        <f>N32 / U65</f>
        <v>1.5855161613163976E-4</v>
      </c>
      <c r="P32" s="128">
        <f t="shared" ref="P32:P49" si="10">IF(J32=0,0,G32*J32*R32/M32)</f>
        <v>1035037.0942812983</v>
      </c>
      <c r="Q32" s="312">
        <f>P32 / U65*100</f>
        <v>0.54999793951442155</v>
      </c>
      <c r="R32" s="120">
        <f t="shared" ref="R32:R49" si="11">IF(EXACT(D32,UPPER(D32)),1,0.01)/T32</f>
        <v>0.01</v>
      </c>
      <c r="S32" s="120">
        <v>0</v>
      </c>
      <c r="T32" s="120">
        <v>1</v>
      </c>
      <c r="U32" s="120"/>
      <c r="V32" s="130">
        <f>_xll.BDH(C32,$V$3,$D$1,$D$1)</f>
        <v>1473</v>
      </c>
      <c r="W32" s="130">
        <f t="shared" ref="W32:W49" si="12">IF(OR(OR(F32="#N/A N/A",F32="#N/A Real Time"),OR(V32="#N/A N/A",V32="#N/A Real Time")),0,  F32 - V32)</f>
        <v>43</v>
      </c>
      <c r="X32" s="177">
        <f t="shared" ref="X32:X49" si="13">IF(OR(V32=0,V32="#N/A N/A"),0,W32 / V32*100)</f>
        <v>2.9192124915139175</v>
      </c>
      <c r="Y32" s="132">
        <v>51480</v>
      </c>
      <c r="Z32" s="133">
        <f>IF(D32 = D65,1,_xll.BDP(K32,$Z$3)*L32)</f>
        <v>0.77159999999999995</v>
      </c>
      <c r="AA32" s="328">
        <f>W32*Y32*R32/Z32 / AB65</f>
        <v>1.5132045965324473E-4</v>
      </c>
      <c r="AB32" s="135"/>
    </row>
    <row r="33" spans="1:28" s="117" customFormat="1" ht="12" customHeight="1" x14ac:dyDescent="0.2">
      <c r="A33" s="120"/>
      <c r="B33" s="120">
        <v>7222</v>
      </c>
      <c r="C33" s="120" t="s">
        <v>124</v>
      </c>
      <c r="D33" s="120" t="str">
        <f>_xll.BDP(C33,$D$3)</f>
        <v>GBp</v>
      </c>
      <c r="E33" s="120" t="s">
        <v>460</v>
      </c>
      <c r="F33" s="121">
        <f>_xll.BDP(C33,$F$3)</f>
        <v>110</v>
      </c>
      <c r="G33" s="121">
        <f>_xll.BDP(C33,$G$3)</f>
        <v>109.9</v>
      </c>
      <c r="H33" s="122">
        <f t="shared" si="7"/>
        <v>-9.9999999999994316E-2</v>
      </c>
      <c r="I33" s="123">
        <f t="shared" si="8"/>
        <v>-9.0909090909085735E-2</v>
      </c>
      <c r="J33" s="124">
        <v>383259</v>
      </c>
      <c r="K33" s="120" t="str">
        <f>CONCATENATE(D65,D33, " Curncy")</f>
        <v>USDGBp Curncy</v>
      </c>
      <c r="L33" s="120">
        <f>IF(D33 = D65,1,_xll.BDP(K33,$L$3))</f>
        <v>1</v>
      </c>
      <c r="M33" s="288">
        <f>IF(D33 = D65,1,_xll.BDP(K33,$M$3)*L33)</f>
        <v>0.77639999999999998</v>
      </c>
      <c r="N33" s="126">
        <f t="shared" si="9"/>
        <v>-493.63601236473232</v>
      </c>
      <c r="O33" s="301">
        <f>N33 / U65</f>
        <v>-2.6230827008112173E-6</v>
      </c>
      <c r="P33" s="128">
        <f t="shared" si="10"/>
        <v>542505.97758887173</v>
      </c>
      <c r="Q33" s="312">
        <f>P33 / U65*100</f>
        <v>0.28827678881916924</v>
      </c>
      <c r="R33" s="120">
        <f t="shared" si="11"/>
        <v>0.01</v>
      </c>
      <c r="S33" s="120">
        <v>0</v>
      </c>
      <c r="T33" s="120">
        <v>1</v>
      </c>
      <c r="U33" s="120"/>
      <c r="V33" s="130">
        <f>_xll.BDH(C33,$V$3,$D$1,$D$1)</f>
        <v>122.65</v>
      </c>
      <c r="W33" s="130">
        <f t="shared" si="12"/>
        <v>-12.650000000000006</v>
      </c>
      <c r="X33" s="177">
        <f t="shared" si="13"/>
        <v>-10.313901345291484</v>
      </c>
      <c r="Y33" s="132">
        <v>383259</v>
      </c>
      <c r="Z33" s="133">
        <f>IF(D33 = D65,1,_xll.BDP(K33,$Z$3)*L33)</f>
        <v>0.77159999999999995</v>
      </c>
      <c r="AA33" s="328">
        <f>W33*Y33*R33/Z33 / AB65</f>
        <v>-3.3141605671426849E-4</v>
      </c>
      <c r="AB33" s="135"/>
    </row>
    <row r="34" spans="1:28" s="117" customFormat="1" ht="12" customHeight="1" x14ac:dyDescent="0.2">
      <c r="A34" s="120"/>
      <c r="B34" s="120">
        <v>6286</v>
      </c>
      <c r="C34" s="120" t="s">
        <v>118</v>
      </c>
      <c r="D34" s="120" t="str">
        <f>_xll.BDP(C34,$D$3)</f>
        <v>GBp</v>
      </c>
      <c r="E34" s="120" t="s">
        <v>464</v>
      </c>
      <c r="F34" s="121">
        <f>_xll.BDP(C34,$F$3)</f>
        <v>606</v>
      </c>
      <c r="G34" s="121">
        <f>_xll.BDP(C34,$G$3)</f>
        <v>611</v>
      </c>
      <c r="H34" s="122">
        <f t="shared" si="7"/>
        <v>5</v>
      </c>
      <c r="I34" s="123">
        <f t="shared" si="8"/>
        <v>0.82508250825082496</v>
      </c>
      <c r="J34" s="124">
        <v>92579</v>
      </c>
      <c r="K34" s="120" t="str">
        <f>CONCATENATE(D65,D34, " Curncy")</f>
        <v>USDGBp Curncy</v>
      </c>
      <c r="L34" s="120">
        <f>IF(D34 = D65,1,_xll.BDP(K34,$L$3))</f>
        <v>1</v>
      </c>
      <c r="M34" s="288">
        <f>IF(D34 = D65,1,_xll.BDP(K34,$M$3)*L34)</f>
        <v>0.77639999999999998</v>
      </c>
      <c r="N34" s="126">
        <f t="shared" si="9"/>
        <v>5962.0685213807319</v>
      </c>
      <c r="O34" s="301">
        <f>N34 / U65</f>
        <v>3.168123558199749E-5</v>
      </c>
      <c r="P34" s="128">
        <f t="shared" si="10"/>
        <v>728564.77331272548</v>
      </c>
      <c r="Q34" s="312">
        <f>P34 / U65*100</f>
        <v>0.38714469881200936</v>
      </c>
      <c r="R34" s="120">
        <f t="shared" si="11"/>
        <v>0.01</v>
      </c>
      <c r="S34" s="120">
        <v>0</v>
      </c>
      <c r="T34" s="120">
        <v>1</v>
      </c>
      <c r="U34" s="120"/>
      <c r="V34" s="130">
        <f>_xll.BDH(C34,$V$3,$D$1,$D$1)</f>
        <v>626.79999999999995</v>
      </c>
      <c r="W34" s="130">
        <f t="shared" si="12"/>
        <v>-20.799999999999955</v>
      </c>
      <c r="X34" s="177">
        <f t="shared" si="13"/>
        <v>-3.3184428844926539</v>
      </c>
      <c r="Y34" s="132">
        <v>92579</v>
      </c>
      <c r="Z34" s="133">
        <f>IF(D34 = D65,1,_xll.BDP(K34,$Z$3)*L34)</f>
        <v>0.77159999999999995</v>
      </c>
      <c r="AA34" s="328">
        <f>W34*Y34*R34/Z34 / AB65</f>
        <v>-1.3163351500340814E-4</v>
      </c>
      <c r="AB34" s="135"/>
    </row>
    <row r="35" spans="1:28" s="117" customFormat="1" ht="12" customHeight="1" x14ac:dyDescent="0.2">
      <c r="A35" s="120"/>
      <c r="B35" s="120">
        <v>2204</v>
      </c>
      <c r="C35" s="120" t="s">
        <v>117</v>
      </c>
      <c r="D35" s="120" t="str">
        <f>_xll.BDP(C35,$D$3)</f>
        <v>GBp</v>
      </c>
      <c r="E35" s="120" t="s">
        <v>465</v>
      </c>
      <c r="F35" s="121">
        <f>_xll.BDP(C35,$F$3)</f>
        <v>175.7</v>
      </c>
      <c r="G35" s="121">
        <f>_xll.BDP(C35,$G$3)</f>
        <v>176.62</v>
      </c>
      <c r="H35" s="122">
        <f t="shared" si="7"/>
        <v>0.92000000000001592</v>
      </c>
      <c r="I35" s="123">
        <f t="shared" si="8"/>
        <v>0.5236198064883415</v>
      </c>
      <c r="J35" s="124">
        <v>1205725</v>
      </c>
      <c r="K35" s="120" t="str">
        <f>CONCATENATE(D65,D35, " Curncy")</f>
        <v>USDGBp Curncy</v>
      </c>
      <c r="L35" s="120">
        <f>IF(D35 = D65,1,_xll.BDP(K35,$L$3))</f>
        <v>1</v>
      </c>
      <c r="M35" s="288">
        <f>IF(D35 = D65,1,_xll.BDP(K35,$M$3)*L35)</f>
        <v>0.77639999999999998</v>
      </c>
      <c r="N35" s="126">
        <f t="shared" si="9"/>
        <v>14287.313240597876</v>
      </c>
      <c r="O35" s="301">
        <f>N35 / U65</f>
        <v>7.5919915208278794E-5</v>
      </c>
      <c r="P35" s="128">
        <f t="shared" si="10"/>
        <v>2742853.5484286454</v>
      </c>
      <c r="Q35" s="312">
        <f>P35 / U65*100</f>
        <v>1.457497328704997</v>
      </c>
      <c r="R35" s="120">
        <f t="shared" si="11"/>
        <v>0.01</v>
      </c>
      <c r="S35" s="120">
        <v>0</v>
      </c>
      <c r="T35" s="120">
        <v>1</v>
      </c>
      <c r="U35" s="120"/>
      <c r="V35" s="130">
        <f>_xll.BDH(C35,$V$3,$D$1,$D$1)</f>
        <v>184.5</v>
      </c>
      <c r="W35" s="130">
        <f t="shared" si="12"/>
        <v>-8.8000000000000114</v>
      </c>
      <c r="X35" s="177">
        <f t="shared" si="13"/>
        <v>-4.7696476964769712</v>
      </c>
      <c r="Y35" s="132">
        <v>1205725</v>
      </c>
      <c r="Z35" s="133">
        <f>IF(D35 = D65,1,_xll.BDP(K35,$Z$3)*L35)</f>
        <v>0.77159999999999995</v>
      </c>
      <c r="AA35" s="328">
        <f>W35*Y35*R35/Z35 / AB65</f>
        <v>-7.253065442870552E-4</v>
      </c>
      <c r="AB35" s="135"/>
    </row>
    <row r="36" spans="1:28" s="117" customFormat="1" ht="12" customHeight="1" x14ac:dyDescent="0.2">
      <c r="A36" s="212"/>
      <c r="B36" s="212">
        <v>6116</v>
      </c>
      <c r="C36" s="212" t="s">
        <v>1121</v>
      </c>
      <c r="D36" s="212" t="str">
        <f>_xll.BDP(C36,$D$3)</f>
        <v>GBp</v>
      </c>
      <c r="E36" s="212" t="s">
        <v>1242</v>
      </c>
      <c r="F36" s="214">
        <f>_xll.BDP(C36,$F$3)</f>
        <v>217.35</v>
      </c>
      <c r="G36" s="214">
        <f>_xll.BDP(C36,$G$3)</f>
        <v>220.7</v>
      </c>
      <c r="H36" s="215">
        <f>IF(OR(OR(G36="#N/A N/A",G36="#N/A Real Time"),OR(F36="#N/A N/A",F36="#N/A Real Time")),0,  G36 - F36)</f>
        <v>3.3499999999999943</v>
      </c>
      <c r="I36" s="216">
        <f>IF(OR(F36=0,F36="#N/A N/A"),0,H36 / F36*100)</f>
        <v>1.5412928456406692</v>
      </c>
      <c r="J36" s="217">
        <v>352500</v>
      </c>
      <c r="K36" s="212" t="str">
        <f>CONCATENATE(D65,D36, " Curncy")</f>
        <v>USDGBp Curncy</v>
      </c>
      <c r="L36" s="212">
        <f>IF(D36 = D65,1,_xll.BDP(K36,$L$3))</f>
        <v>1</v>
      </c>
      <c r="M36" s="291">
        <f>IF(D36 = D65,1,_xll.BDP(K36,$M$3)*L36)</f>
        <v>0.77639999999999998</v>
      </c>
      <c r="N36" s="218">
        <f>H36*J36*R36/M36</f>
        <v>15209.621329211721</v>
      </c>
      <c r="O36" s="304">
        <f>N36 / U65</f>
        <v>8.0820875291137776E-5</v>
      </c>
      <c r="P36" s="220">
        <f>IF(J36=0,0,G36*J36*R36/M36)</f>
        <v>1002018.9335394127</v>
      </c>
      <c r="Q36" s="314">
        <f>P36 / U65*100</f>
        <v>0.53245275154489968</v>
      </c>
      <c r="R36" s="212">
        <f>IF(EXACT(D36,UPPER(D36)),1,0.01)/T36</f>
        <v>0.01</v>
      </c>
      <c r="S36" s="212">
        <v>0</v>
      </c>
      <c r="T36" s="212">
        <v>1</v>
      </c>
      <c r="U36" s="212"/>
      <c r="V36" s="223">
        <f>_xll.BDH(C36,$V$3,$D$1,$D$1)</f>
        <v>227.15</v>
      </c>
      <c r="W36" s="223">
        <f>IF(OR(OR(F36="#N/A N/A",F36="#N/A Real Time"),OR(V36="#N/A N/A",V36="#N/A Real Time")),0,  F36 - V36)</f>
        <v>-9.8000000000000114</v>
      </c>
      <c r="X36" s="224">
        <f>IF(OR(V36=0,V36="#N/A N/A"),0,W36 / V36*100)</f>
        <v>-4.3143297380585564</v>
      </c>
      <c r="Y36" s="225">
        <v>352500</v>
      </c>
      <c r="Z36" s="226">
        <f>IF(D36 = D65,1,_xll.BDP(K36,$Z$3)*L36)</f>
        <v>0.77159999999999995</v>
      </c>
      <c r="AA36" s="330">
        <f>W36*Y36*R36/Z36 / AB65</f>
        <v>-2.3614342344380052E-4</v>
      </c>
      <c r="AB36" s="244"/>
    </row>
    <row r="37" spans="1:28" s="117" customFormat="1" ht="12" customHeight="1" x14ac:dyDescent="0.2">
      <c r="A37" s="120"/>
      <c r="B37" s="120">
        <v>5993</v>
      </c>
      <c r="C37" s="120" t="s">
        <v>112</v>
      </c>
      <c r="D37" s="120" t="str">
        <f>_xll.BDP(C37,$D$3)</f>
        <v>GBp</v>
      </c>
      <c r="E37" s="120" t="s">
        <v>469</v>
      </c>
      <c r="F37" s="121">
        <f>_xll.BDP(C37,$F$3)</f>
        <v>754</v>
      </c>
      <c r="G37" s="121">
        <f>_xll.BDP(C37,$G$3)</f>
        <v>763</v>
      </c>
      <c r="H37" s="122">
        <f t="shared" si="7"/>
        <v>9</v>
      </c>
      <c r="I37" s="123">
        <f t="shared" si="8"/>
        <v>1.1936339522546418</v>
      </c>
      <c r="J37" s="124">
        <v>202762</v>
      </c>
      <c r="K37" s="120" t="str">
        <f>CONCATENATE(D65,D37, " Curncy")</f>
        <v>USDGBp Curncy</v>
      </c>
      <c r="L37" s="120">
        <f>IF(D37 = D65,1,_xll.BDP(K37,$L$3))</f>
        <v>1</v>
      </c>
      <c r="M37" s="288">
        <f>IF(D37 = D65,1,_xll.BDP(K37,$M$3)*L37)</f>
        <v>0.77639999999999998</v>
      </c>
      <c r="N37" s="126">
        <f t="shared" si="9"/>
        <v>23504.095826893357</v>
      </c>
      <c r="O37" s="301">
        <f>N37 / U65</f>
        <v>1.2489604813552271E-4</v>
      </c>
      <c r="P37" s="128">
        <f t="shared" si="10"/>
        <v>1992625.0128799588</v>
      </c>
      <c r="Q37" s="312">
        <f>P37 / U65*100</f>
        <v>1.0588409414155979</v>
      </c>
      <c r="R37" s="120">
        <f t="shared" si="11"/>
        <v>0.01</v>
      </c>
      <c r="S37" s="120">
        <v>0</v>
      </c>
      <c r="T37" s="120">
        <v>1</v>
      </c>
      <c r="U37" s="120"/>
      <c r="V37" s="130">
        <f>_xll.BDH(C37,$V$3,$D$1,$D$1)</f>
        <v>757.5</v>
      </c>
      <c r="W37" s="130">
        <f t="shared" si="12"/>
        <v>-3.5</v>
      </c>
      <c r="X37" s="177">
        <f t="shared" si="13"/>
        <v>-0.46204620462046203</v>
      </c>
      <c r="Y37" s="132">
        <v>202762</v>
      </c>
      <c r="Z37" s="133">
        <f>IF(D37 = D65,1,_xll.BDP(K37,$Z$3)*L37)</f>
        <v>0.77159999999999995</v>
      </c>
      <c r="AA37" s="328">
        <f>W37*Y37*R37/Z37 / AB65</f>
        <v>-4.8511563145199408E-5</v>
      </c>
      <c r="AB37" s="135"/>
    </row>
    <row r="38" spans="1:28" s="117" customFormat="1" ht="12" customHeight="1" x14ac:dyDescent="0.2">
      <c r="A38" s="120"/>
      <c r="B38" s="120">
        <v>3522</v>
      </c>
      <c r="C38" s="120" t="s">
        <v>1154</v>
      </c>
      <c r="D38" s="120" t="str">
        <f>_xll.BDP(C38,$D$3)</f>
        <v>GBp</v>
      </c>
      <c r="E38" s="120" t="s">
        <v>1274</v>
      </c>
      <c r="F38" s="121">
        <f>_xll.BDP(C38,$F$3)</f>
        <v>1685</v>
      </c>
      <c r="G38" s="121">
        <f>_xll.BDP(C38,$G$3)</f>
        <v>1706</v>
      </c>
      <c r="H38" s="122">
        <f t="shared" si="7"/>
        <v>21</v>
      </c>
      <c r="I38" s="123">
        <f t="shared" si="8"/>
        <v>1.2462908011869436</v>
      </c>
      <c r="J38" s="124">
        <v>29600</v>
      </c>
      <c r="K38" s="120" t="str">
        <f>CONCATENATE(D65,D38, " Curncy")</f>
        <v>USDGBp Curncy</v>
      </c>
      <c r="L38" s="120">
        <f>IF(D38 = D65,1,_xll.BDP(K38,$L$3))</f>
        <v>1</v>
      </c>
      <c r="M38" s="288">
        <f>IF(D38 = D65,1,_xll.BDP(K38,$M$3)*L38)</f>
        <v>0.77639999999999998</v>
      </c>
      <c r="N38" s="126">
        <f t="shared" si="9"/>
        <v>8006.1823802163835</v>
      </c>
      <c r="O38" s="301">
        <f>N38 / U65</f>
        <v>4.2543246390152498E-5</v>
      </c>
      <c r="P38" s="128">
        <f t="shared" si="10"/>
        <v>650407.00669757859</v>
      </c>
      <c r="Q38" s="312">
        <f>P38 / U65*100</f>
        <v>0.34561323019809598</v>
      </c>
      <c r="R38" s="120">
        <f t="shared" si="11"/>
        <v>0.01</v>
      </c>
      <c r="S38" s="120">
        <v>0</v>
      </c>
      <c r="T38" s="120">
        <v>1</v>
      </c>
      <c r="U38" s="120"/>
      <c r="V38" s="130">
        <f>_xll.BDH(C38,$V$3,$D$1,$D$1)</f>
        <v>1681</v>
      </c>
      <c r="W38" s="130">
        <f t="shared" si="12"/>
        <v>4</v>
      </c>
      <c r="X38" s="177">
        <f t="shared" si="13"/>
        <v>0.23795359904818561</v>
      </c>
      <c r="Y38" s="132">
        <v>29600</v>
      </c>
      <c r="Z38" s="133">
        <f>IF(D38 = D65,1,_xll.BDP(K38,$Z$3)*L38)</f>
        <v>0.77159999999999995</v>
      </c>
      <c r="AA38" s="328">
        <f>W38*Y38*R38/Z38 / AB65</f>
        <v>8.0936116183951209E-6</v>
      </c>
      <c r="AB38" s="135"/>
    </row>
    <row r="39" spans="1:28" s="117" customFormat="1" ht="12" customHeight="1" x14ac:dyDescent="0.2">
      <c r="A39" s="120"/>
      <c r="B39" s="120">
        <v>3574</v>
      </c>
      <c r="C39" s="120" t="s">
        <v>106</v>
      </c>
      <c r="D39" s="120" t="str">
        <f>_xll.BDP(C39,$D$3)</f>
        <v>GBp</v>
      </c>
      <c r="E39" s="120" t="s">
        <v>472</v>
      </c>
      <c r="F39" s="121">
        <f>_xll.BDP(C39,$F$3)</f>
        <v>492.7</v>
      </c>
      <c r="G39" s="121">
        <f>_xll.BDP(C39,$G$3)</f>
        <v>487.9</v>
      </c>
      <c r="H39" s="122">
        <f t="shared" si="7"/>
        <v>-4.8000000000000114</v>
      </c>
      <c r="I39" s="123">
        <f t="shared" si="8"/>
        <v>-0.97422366551654394</v>
      </c>
      <c r="J39" s="124">
        <v>62951</v>
      </c>
      <c r="K39" s="120" t="str">
        <f>CONCATENATE(D65,D39, " Curncy")</f>
        <v>USDGBp Curncy</v>
      </c>
      <c r="L39" s="120">
        <f>IF(D39 = D65,1,_xll.BDP(K39,$L$3))</f>
        <v>1</v>
      </c>
      <c r="M39" s="288">
        <f>IF(D39 = D65,1,_xll.BDP(K39,$M$3)*L39)</f>
        <v>0.77639999999999998</v>
      </c>
      <c r="N39" s="126">
        <f t="shared" si="9"/>
        <v>-3891.8701700154652</v>
      </c>
      <c r="O39" s="301">
        <f>N39 / U65</f>
        <v>-2.068061701549418E-5</v>
      </c>
      <c r="P39" s="128">
        <f t="shared" si="10"/>
        <v>395592.38665636274</v>
      </c>
      <c r="Q39" s="312">
        <f>P39 / U65*100</f>
        <v>0.21020985503874137</v>
      </c>
      <c r="R39" s="120">
        <f t="shared" si="11"/>
        <v>0.01</v>
      </c>
      <c r="S39" s="120">
        <v>0</v>
      </c>
      <c r="T39" s="120">
        <v>1</v>
      </c>
      <c r="U39" s="120"/>
      <c r="V39" s="130">
        <f>_xll.BDH(C39,$V$3,$D$1,$D$1)</f>
        <v>464.7</v>
      </c>
      <c r="W39" s="130">
        <f t="shared" si="12"/>
        <v>28</v>
      </c>
      <c r="X39" s="177">
        <f t="shared" si="13"/>
        <v>6.0253927264902094</v>
      </c>
      <c r="Y39" s="132">
        <v>62951</v>
      </c>
      <c r="Z39" s="133">
        <f>IF(D39 = D65,1,_xll.BDP(K39,$Z$3)*L39)</f>
        <v>0.77159999999999995</v>
      </c>
      <c r="AA39" s="328">
        <f>W39*Y39*R39/Z39 / AB65</f>
        <v>1.2049008834213305E-4</v>
      </c>
      <c r="AB39" s="135"/>
    </row>
    <row r="40" spans="1:28" s="117" customFormat="1" ht="12" customHeight="1" x14ac:dyDescent="0.2">
      <c r="A40" s="120"/>
      <c r="B40" s="120">
        <v>26542</v>
      </c>
      <c r="C40" s="120" t="s">
        <v>160</v>
      </c>
      <c r="D40" s="120" t="str">
        <f>_xll.BDP(C40,$D$3)</f>
        <v>USD</v>
      </c>
      <c r="E40" s="120" t="s">
        <v>384</v>
      </c>
      <c r="F40" s="121">
        <f>_xll.BDP(C40,$F$3)</f>
        <v>138.06399999999999</v>
      </c>
      <c r="G40" s="121">
        <f>_xll.BDP(C40,$G$3)</f>
        <v>145.66499999999999</v>
      </c>
      <c r="H40" s="122">
        <f t="shared" si="7"/>
        <v>7.6009999999999991</v>
      </c>
      <c r="I40" s="123">
        <f t="shared" si="8"/>
        <v>5.5054177772627177</v>
      </c>
      <c r="J40" s="124">
        <v>220000</v>
      </c>
      <c r="K40" s="120" t="str">
        <f>CONCATENATE(D65,D40, " Curncy")</f>
        <v>USDUSD Curncy</v>
      </c>
      <c r="L40" s="120">
        <f>IF(D40 = D65,1,_xll.BDP(K40,$L$3))</f>
        <v>1</v>
      </c>
      <c r="M40" s="288">
        <f>IF(D40 = D65,1,_xll.BDP(K40,$M$3)*L40)</f>
        <v>1</v>
      </c>
      <c r="N40" s="126">
        <f t="shared" si="9"/>
        <v>16722.199999999997</v>
      </c>
      <c r="O40" s="301">
        <f>N40 / U65</f>
        <v>8.8858414784972776E-5</v>
      </c>
      <c r="P40" s="128">
        <f t="shared" si="10"/>
        <v>320463</v>
      </c>
      <c r="Q40" s="312">
        <f>P40 / U65*100</f>
        <v>0.17028760675770374</v>
      </c>
      <c r="R40" s="120">
        <f t="shared" si="11"/>
        <v>0.01</v>
      </c>
      <c r="S40" s="120">
        <v>4</v>
      </c>
      <c r="T40" s="120">
        <v>100</v>
      </c>
      <c r="U40" s="120"/>
      <c r="V40" s="130" t="str">
        <f>_xll.BDH(C40,$V$3,$D$1,$D$1)</f>
        <v>#N/A N/A</v>
      </c>
      <c r="W40" s="130">
        <f t="shared" si="12"/>
        <v>0</v>
      </c>
      <c r="X40" s="177">
        <f t="shared" si="13"/>
        <v>0</v>
      </c>
      <c r="Y40" s="132">
        <v>220000</v>
      </c>
      <c r="Z40" s="133">
        <f>IF(D40 = D65,1,_xll.BDP(K40,$Z$3)*L40)</f>
        <v>1</v>
      </c>
      <c r="AA40" s="328">
        <f>W40*Y40*R40/Z40 / AB65</f>
        <v>0</v>
      </c>
      <c r="AB40" s="135"/>
    </row>
    <row r="41" spans="1:28" s="117" customFormat="1" ht="12" customHeight="1" x14ac:dyDescent="0.2">
      <c r="A41" s="212"/>
      <c r="B41" s="212">
        <v>28421</v>
      </c>
      <c r="C41" s="212" t="s">
        <v>1544</v>
      </c>
      <c r="D41" s="212" t="str">
        <f>_xll.BDP(C41,$D$3)</f>
        <v>GBp</v>
      </c>
      <c r="E41" s="212" t="s">
        <v>1545</v>
      </c>
      <c r="F41" s="214">
        <f>_xll.BDP(C41,$F$3)</f>
        <v>37.4</v>
      </c>
      <c r="G41" s="214">
        <f>_xll.BDP(C41,$G$3)</f>
        <v>37.200000000000003</v>
      </c>
      <c r="H41" s="215">
        <f>IF(OR(OR(G41="#N/A N/A",G41="#N/A Real Time"),OR(F41="#N/A N/A",F41="#N/A Real Time")),0,  G41 - F41)</f>
        <v>-0.19999999999999574</v>
      </c>
      <c r="I41" s="216">
        <f>IF(OR(F41=0,F41="#N/A N/A"),0,H41 / F41*100)</f>
        <v>-0.53475935828875865</v>
      </c>
      <c r="J41" s="217">
        <v>4413225</v>
      </c>
      <c r="K41" s="212" t="str">
        <f>CONCATENATE(D65,D41, " Curncy")</f>
        <v>USDGBp Curncy</v>
      </c>
      <c r="L41" s="212">
        <f>IF(D41 = D65,1,_xll.BDP(K41,$L$3))</f>
        <v>1</v>
      </c>
      <c r="M41" s="291">
        <f>IF(D41 = D65,1,_xll.BDP(K41,$M$3)*L41)</f>
        <v>0.77639999999999998</v>
      </c>
      <c r="N41" s="218">
        <f>H41*J41*R41/M41</f>
        <v>-11368.43122101985</v>
      </c>
      <c r="O41" s="304">
        <f>N41 / U65</f>
        <v>-6.0409561953081322E-5</v>
      </c>
      <c r="P41" s="220">
        <f>IF(J41=0,0,G41*J41*R41/M41)</f>
        <v>2114528.2071097372</v>
      </c>
      <c r="Q41" s="314">
        <f>P41 / U65*100</f>
        <v>1.1236178523273366</v>
      </c>
      <c r="R41" s="212">
        <f>IF(EXACT(D41,UPPER(D41)),1,0.01)/T41</f>
        <v>0.01</v>
      </c>
      <c r="S41" s="212">
        <v>0</v>
      </c>
      <c r="T41" s="212">
        <v>1</v>
      </c>
      <c r="U41" s="212"/>
      <c r="V41" s="223">
        <f>_xll.BDH(C41,$V$3,$D$1,$D$1)</f>
        <v>35.1</v>
      </c>
      <c r="W41" s="223">
        <f>IF(OR(OR(F41="#N/A N/A",F41="#N/A Real Time"),OR(V41="#N/A N/A",V41="#N/A Real Time")),0,  F41 - V41)</f>
        <v>2.2999999999999972</v>
      </c>
      <c r="X41" s="224">
        <f>IF(OR(V41=0,V41="#N/A N/A"),0,W41 / V41*100)</f>
        <v>6.5527065527065442</v>
      </c>
      <c r="Y41" s="225">
        <v>4413225</v>
      </c>
      <c r="Z41" s="226">
        <f>IF(D41 = D65,1,_xll.BDP(K41,$Z$3)*L41)</f>
        <v>0.77159999999999995</v>
      </c>
      <c r="AA41" s="330">
        <f>W41*Y41*R41/Z41 / AB65</f>
        <v>6.9386433285102233E-4</v>
      </c>
      <c r="AB41" s="244"/>
    </row>
    <row r="42" spans="1:28" s="117" customFormat="1" ht="12" customHeight="1" x14ac:dyDescent="0.2">
      <c r="A42" s="120"/>
      <c r="B42" s="120">
        <v>3260</v>
      </c>
      <c r="C42" s="120" t="s">
        <v>94</v>
      </c>
      <c r="D42" s="120" t="str">
        <f>_xll.BDP(C42,$D$3)</f>
        <v>GBp</v>
      </c>
      <c r="E42" s="120" t="s">
        <v>480</v>
      </c>
      <c r="F42" s="121">
        <f>_xll.BDP(C42,$F$3)</f>
        <v>171.8</v>
      </c>
      <c r="G42" s="121">
        <f>_xll.BDP(C42,$G$3)</f>
        <v>173.6</v>
      </c>
      <c r="H42" s="122">
        <f t="shared" si="7"/>
        <v>1.7999999999999829</v>
      </c>
      <c r="I42" s="123">
        <f t="shared" si="8"/>
        <v>1.0477299185098852</v>
      </c>
      <c r="J42" s="124">
        <v>2510136</v>
      </c>
      <c r="K42" s="120" t="str">
        <f>CONCATENATE(D65,D42, " Curncy")</f>
        <v>USDGBp Curncy</v>
      </c>
      <c r="L42" s="120">
        <f>IF(D42 = D65,1,_xll.BDP(K42,$L$3))</f>
        <v>1</v>
      </c>
      <c r="M42" s="288">
        <f>IF(D42 = D65,1,_xll.BDP(K42,$M$3)*L42)</f>
        <v>0.77639999999999998</v>
      </c>
      <c r="N42" s="126">
        <f t="shared" si="9"/>
        <v>58194.806800617684</v>
      </c>
      <c r="O42" s="301">
        <f>N42 / U65</f>
        <v>3.0923552409495411E-4</v>
      </c>
      <c r="P42" s="128">
        <f t="shared" si="10"/>
        <v>5612565.8114374038</v>
      </c>
      <c r="Q42" s="312">
        <f>P42 / U65*100</f>
        <v>2.9824048323824748</v>
      </c>
      <c r="R42" s="120">
        <f t="shared" si="11"/>
        <v>0.01</v>
      </c>
      <c r="S42" s="120">
        <v>0</v>
      </c>
      <c r="T42" s="120">
        <v>1</v>
      </c>
      <c r="U42" s="120"/>
      <c r="V42" s="130">
        <f>_xll.BDH(C42,$V$3,$D$1,$D$1)</f>
        <v>171.5</v>
      </c>
      <c r="W42" s="130">
        <f t="shared" si="12"/>
        <v>0.30000000000001137</v>
      </c>
      <c r="X42" s="177">
        <f t="shared" si="13"/>
        <v>0.17492711370263053</v>
      </c>
      <c r="Y42" s="132">
        <v>2510136</v>
      </c>
      <c r="Z42" s="133">
        <f>IF(D42 = D65,1,_xll.BDP(K42,$Z$3)*L42)</f>
        <v>0.77159999999999995</v>
      </c>
      <c r="AA42" s="328">
        <f>W42*Y42*R42/Z42 / AB65</f>
        <v>5.1476518310859692E-5</v>
      </c>
      <c r="AB42" s="135"/>
    </row>
    <row r="43" spans="1:28" s="117" customFormat="1" ht="12" customHeight="1" x14ac:dyDescent="0.2">
      <c r="A43" s="120"/>
      <c r="B43" s="120">
        <v>3404</v>
      </c>
      <c r="C43" s="120" t="s">
        <v>90</v>
      </c>
      <c r="D43" s="120" t="str">
        <f>_xll.BDP(C43,$D$3)</f>
        <v>GBp</v>
      </c>
      <c r="E43" s="120" t="s">
        <v>366</v>
      </c>
      <c r="F43" s="121">
        <f>_xll.BDP(C43,$F$3)</f>
        <v>25</v>
      </c>
      <c r="G43" s="121">
        <f>_xll.BDP(C43,$G$3)</f>
        <v>25.3</v>
      </c>
      <c r="H43" s="122">
        <f t="shared" si="7"/>
        <v>0.30000000000000071</v>
      </c>
      <c r="I43" s="123">
        <f t="shared" si="8"/>
        <v>1.2000000000000028</v>
      </c>
      <c r="J43" s="124">
        <v>10988100</v>
      </c>
      <c r="K43" s="120" t="str">
        <f>CONCATENATE(D65,D43, " Curncy")</f>
        <v>USDGBp Curncy</v>
      </c>
      <c r="L43" s="120">
        <f>IF(D43 = D65,1,_xll.BDP(K43,$L$3))</f>
        <v>1</v>
      </c>
      <c r="M43" s="288">
        <f>IF(D43 = D65,1,_xll.BDP(K43,$M$3)*L43)</f>
        <v>0.77639999999999998</v>
      </c>
      <c r="N43" s="126">
        <f t="shared" si="9"/>
        <v>42457.882534775999</v>
      </c>
      <c r="O43" s="301">
        <f>N43 / U65</f>
        <v>2.2561266682414859E-4</v>
      </c>
      <c r="P43" s="128">
        <f t="shared" si="10"/>
        <v>3580614.7604327672</v>
      </c>
      <c r="Q43" s="312">
        <f>P43 / U65*100</f>
        <v>1.9026668235503152</v>
      </c>
      <c r="R43" s="120">
        <f t="shared" si="11"/>
        <v>0.01</v>
      </c>
      <c r="S43" s="120">
        <v>0</v>
      </c>
      <c r="T43" s="120">
        <v>1</v>
      </c>
      <c r="U43" s="120"/>
      <c r="V43" s="130">
        <f>_xll.BDH(C43,$V$3,$D$1,$D$1)</f>
        <v>26.05</v>
      </c>
      <c r="W43" s="130">
        <f t="shared" si="12"/>
        <v>-1.0500000000000007</v>
      </c>
      <c r="X43" s="177">
        <f t="shared" si="13"/>
        <v>-4.0307101727447243</v>
      </c>
      <c r="Y43" s="132">
        <v>10988100</v>
      </c>
      <c r="Z43" s="133">
        <f>IF(D43 = D65,1,_xll.BDP(K43,$Z$3)*L43)</f>
        <v>0.77159999999999995</v>
      </c>
      <c r="AA43" s="328">
        <f>W43*Y43*R43/Z43 / AB65</f>
        <v>-7.8868314624401905E-4</v>
      </c>
      <c r="AB43" s="135"/>
    </row>
    <row r="44" spans="1:28" s="117" customFormat="1" ht="12" customHeight="1" x14ac:dyDescent="0.2">
      <c r="A44" s="120"/>
      <c r="B44" s="120">
        <v>6343</v>
      </c>
      <c r="C44" s="120" t="s">
        <v>88</v>
      </c>
      <c r="D44" s="120" t="str">
        <f>_xll.BDP(C44,$D$3)</f>
        <v>GBp</v>
      </c>
      <c r="E44" s="120" t="s">
        <v>482</v>
      </c>
      <c r="F44" s="121">
        <f>_xll.BDP(C44,$F$3)</f>
        <v>5022</v>
      </c>
      <c r="G44" s="121">
        <f>_xll.BDP(C44,$G$3)</f>
        <v>5040</v>
      </c>
      <c r="H44" s="122">
        <f t="shared" si="7"/>
        <v>18</v>
      </c>
      <c r="I44" s="123">
        <f t="shared" si="8"/>
        <v>0.35842293906810035</v>
      </c>
      <c r="J44" s="124">
        <v>166646</v>
      </c>
      <c r="K44" s="120" t="str">
        <f>CONCATENATE(D65,D44, " Curncy")</f>
        <v>USDGBp Curncy</v>
      </c>
      <c r="L44" s="120">
        <f>IF(D44 = D65,1,_xll.BDP(K44,$L$3))</f>
        <v>1</v>
      </c>
      <c r="M44" s="288">
        <f>IF(D44 = D65,1,_xll.BDP(K44,$M$3)*L44)</f>
        <v>0.77639999999999998</v>
      </c>
      <c r="N44" s="126">
        <f t="shared" si="9"/>
        <v>38635.085007727976</v>
      </c>
      <c r="O44" s="301">
        <f>N44 / U65</f>
        <v>2.0529908797104303E-4</v>
      </c>
      <c r="P44" s="128">
        <f t="shared" si="10"/>
        <v>10817823.802163834</v>
      </c>
      <c r="Q44" s="312">
        <f>P44 / U65*100</f>
        <v>5.7483744631892053</v>
      </c>
      <c r="R44" s="120">
        <f t="shared" si="11"/>
        <v>0.01</v>
      </c>
      <c r="S44" s="120">
        <v>0</v>
      </c>
      <c r="T44" s="120">
        <v>1</v>
      </c>
      <c r="U44" s="120"/>
      <c r="V44" s="130">
        <f>_xll.BDH(C44,$V$3,$D$1,$D$1)</f>
        <v>5374</v>
      </c>
      <c r="W44" s="130">
        <f t="shared" si="12"/>
        <v>-352</v>
      </c>
      <c r="X44" s="177">
        <f t="shared" si="13"/>
        <v>-6.5500558243394122</v>
      </c>
      <c r="Y44" s="132">
        <v>189946</v>
      </c>
      <c r="Z44" s="133">
        <f>IF(D44 = D65,1,_xll.BDP(K44,$Z$3)*L44)</f>
        <v>0.77159999999999995</v>
      </c>
      <c r="AA44" s="328">
        <f>W44*Y44*R44/Z44 / AB65</f>
        <v>-4.5704974803093181E-3</v>
      </c>
      <c r="AB44" s="135"/>
    </row>
    <row r="45" spans="1:28" s="117" customFormat="1" ht="12" customHeight="1" x14ac:dyDescent="0.2">
      <c r="A45" s="120"/>
      <c r="B45" s="120">
        <v>679</v>
      </c>
      <c r="C45" s="120" t="s">
        <v>0</v>
      </c>
      <c r="D45" s="120" t="str">
        <f>_xll.BDP(C45,$D$3)</f>
        <v>GBp</v>
      </c>
      <c r="E45" s="120" t="s">
        <v>365</v>
      </c>
      <c r="F45" s="121">
        <f>_xll.BDP(C45,$F$3)</f>
        <v>1540.5</v>
      </c>
      <c r="G45" s="121">
        <f>_xll.BDP(C45,$G$3)</f>
        <v>1548</v>
      </c>
      <c r="H45" s="122">
        <f t="shared" si="7"/>
        <v>7.5</v>
      </c>
      <c r="I45" s="123">
        <f t="shared" si="8"/>
        <v>0.48685491723466412</v>
      </c>
      <c r="J45" s="124">
        <v>970000</v>
      </c>
      <c r="K45" s="120" t="str">
        <f>CONCATENATE(D65,D45, " Curncy")</f>
        <v>USDGBp Curncy</v>
      </c>
      <c r="L45" s="120">
        <f>IF(D45 = D65,1,_xll.BDP(K45,$L$3))</f>
        <v>1</v>
      </c>
      <c r="M45" s="288">
        <f>IF(D45 = D65,1,_xll.BDP(K45,$M$3)*L45)</f>
        <v>0.77639999999999998</v>
      </c>
      <c r="N45" s="126">
        <f t="shared" si="9"/>
        <v>93701.700154559512</v>
      </c>
      <c r="O45" s="301">
        <f>N45 / U65</f>
        <v>4.9791202942142763E-4</v>
      </c>
      <c r="P45" s="128">
        <f t="shared" si="10"/>
        <v>19340030.911901083</v>
      </c>
      <c r="Q45" s="312">
        <f>P45 / U65*100</f>
        <v>10.276904287258267</v>
      </c>
      <c r="R45" s="120">
        <f t="shared" si="11"/>
        <v>0.01</v>
      </c>
      <c r="S45" s="120">
        <v>0</v>
      </c>
      <c r="T45" s="120">
        <v>1</v>
      </c>
      <c r="U45" s="120"/>
      <c r="V45" s="130">
        <f>_xll.BDH(C45,$V$3,$D$1,$D$1)</f>
        <v>1530</v>
      </c>
      <c r="W45" s="130">
        <f t="shared" si="12"/>
        <v>10.5</v>
      </c>
      <c r="X45" s="177">
        <f t="shared" si="13"/>
        <v>0.68627450980392157</v>
      </c>
      <c r="Y45" s="132">
        <v>970000</v>
      </c>
      <c r="Z45" s="133">
        <f>IF(D45 = D65,1,_xll.BDP(K45,$Z$3)*L45)</f>
        <v>0.77159999999999995</v>
      </c>
      <c r="AA45" s="328">
        <f>W45*Y45*R45/Z45 / AB65</f>
        <v>6.9622833051819508E-4</v>
      </c>
      <c r="AB45" s="135"/>
    </row>
    <row r="46" spans="1:28" s="117" customFormat="1" ht="12" customHeight="1" x14ac:dyDescent="0.2">
      <c r="A46" s="120"/>
      <c r="B46" s="120">
        <v>1177</v>
      </c>
      <c r="C46" s="120" t="s">
        <v>79</v>
      </c>
      <c r="D46" s="120" t="str">
        <f>_xll.BDP(C46,$D$3)</f>
        <v>GBp</v>
      </c>
      <c r="E46" s="120" t="s">
        <v>364</v>
      </c>
      <c r="F46" s="121">
        <f>_xll.BDP(C46,$F$3)</f>
        <v>22.8</v>
      </c>
      <c r="G46" s="121">
        <f>_xll.BDP(C46,$G$3)</f>
        <v>23.25</v>
      </c>
      <c r="H46" s="122">
        <f t="shared" si="7"/>
        <v>0.44999999999999929</v>
      </c>
      <c r="I46" s="123">
        <f t="shared" si="8"/>
        <v>1.9736842105263126</v>
      </c>
      <c r="J46" s="124">
        <v>227200</v>
      </c>
      <c r="K46" s="120" t="str">
        <f>CONCATENATE(D65,D46, " Curncy")</f>
        <v>USDGBp Curncy</v>
      </c>
      <c r="L46" s="120">
        <f>IF(D46 = D65,1,_xll.BDP(K46,$L$3))</f>
        <v>1</v>
      </c>
      <c r="M46" s="288">
        <f>IF(D46 = D65,1,_xll.BDP(K46,$M$3)*L46)</f>
        <v>0.77639999999999998</v>
      </c>
      <c r="N46" s="126">
        <f t="shared" si="9"/>
        <v>1316.8469860896425</v>
      </c>
      <c r="O46" s="301">
        <f>N46 / U65</f>
        <v>6.9974606031679292E-6</v>
      </c>
      <c r="P46" s="128">
        <f t="shared" si="10"/>
        <v>68037.094281298298</v>
      </c>
      <c r="Q46" s="312">
        <f>P46 / U65*100</f>
        <v>3.6153546449701021E-2</v>
      </c>
      <c r="R46" s="120">
        <f t="shared" si="11"/>
        <v>0.01</v>
      </c>
      <c r="S46" s="120">
        <v>0</v>
      </c>
      <c r="T46" s="120">
        <v>1</v>
      </c>
      <c r="U46" s="120"/>
      <c r="V46" s="130">
        <f>_xll.BDH(C46,$V$3,$D$1,$D$1)</f>
        <v>19</v>
      </c>
      <c r="W46" s="130">
        <f t="shared" si="12"/>
        <v>3.8000000000000007</v>
      </c>
      <c r="X46" s="177">
        <f t="shared" si="13"/>
        <v>20.000000000000004</v>
      </c>
      <c r="Y46" s="132">
        <v>227200</v>
      </c>
      <c r="Z46" s="133">
        <f>IF(D46 = D65,1,_xll.BDP(K46,$Z$3)*L46)</f>
        <v>0.77159999999999995</v>
      </c>
      <c r="AA46" s="328">
        <f>W46*Y46*R46/Z46 / AB65</f>
        <v>5.9017740936297404E-5</v>
      </c>
      <c r="AB46" s="135"/>
    </row>
    <row r="47" spans="1:28" s="117" customFormat="1" ht="12" customHeight="1" x14ac:dyDescent="0.2">
      <c r="A47" s="212"/>
      <c r="B47" s="212">
        <v>26475</v>
      </c>
      <c r="C47" s="212" t="s">
        <v>76</v>
      </c>
      <c r="D47" s="212" t="str">
        <f>_xll.BDP(C47,$D$3)</f>
        <v>GBp</v>
      </c>
      <c r="E47" s="212" t="s">
        <v>363</v>
      </c>
      <c r="F47" s="214">
        <f>_xll.BDP(C47,$F$3)</f>
        <v>54</v>
      </c>
      <c r="G47" s="214">
        <f>_xll.BDP(C47,$G$3)</f>
        <v>56.5</v>
      </c>
      <c r="H47" s="215">
        <f>IF(OR(OR(G47="#N/A N/A",G47="#N/A Real Time"),OR(F47="#N/A N/A",F47="#N/A Real Time")),0,  G47 - F47)</f>
        <v>2.5</v>
      </c>
      <c r="I47" s="216">
        <f>IF(OR(F47=0,F47="#N/A N/A"),0,H47 / F47*100)</f>
        <v>4.6296296296296298</v>
      </c>
      <c r="J47" s="217">
        <v>3178224</v>
      </c>
      <c r="K47" s="212" t="str">
        <f>CONCATENATE(D65,D47, " Curncy")</f>
        <v>USDGBp Curncy</v>
      </c>
      <c r="L47" s="212">
        <f>IF(D47 = D65,1,_xll.BDP(K47,$L$3))</f>
        <v>1</v>
      </c>
      <c r="M47" s="291">
        <f>IF(D47 = D65,1,_xll.BDP(K47,$M$3)*L47)</f>
        <v>0.77639999999999998</v>
      </c>
      <c r="N47" s="218">
        <f>H47*J47*R47/M47</f>
        <v>102338.485316847</v>
      </c>
      <c r="O47" s="304">
        <f>N47 / U65</f>
        <v>5.4380617243844935E-4</v>
      </c>
      <c r="P47" s="220">
        <f>IF(J47=0,0,G47*J47*R47/M47)</f>
        <v>2312849.7681607422</v>
      </c>
      <c r="Q47" s="314">
        <f>P47 / U65*100</f>
        <v>1.2290019497108955</v>
      </c>
      <c r="R47" s="212">
        <f>IF(EXACT(D47,UPPER(D47)),1,0.01)/T47</f>
        <v>0.01</v>
      </c>
      <c r="S47" s="212">
        <v>0</v>
      </c>
      <c r="T47" s="212">
        <v>1</v>
      </c>
      <c r="U47" s="212"/>
      <c r="V47" s="223">
        <f>_xll.BDH(C47,$V$3,$D$1,$D$1)</f>
        <v>50.5</v>
      </c>
      <c r="W47" s="223">
        <f>IF(OR(OR(F47="#N/A N/A",F47="#N/A Real Time"),OR(V47="#N/A N/A",V47="#N/A Real Time")),0,  F47 - V47)</f>
        <v>3.5</v>
      </c>
      <c r="X47" s="224">
        <f>IF(OR(V47=0,V47="#N/A N/A"),0,W47 / V47*100)</f>
        <v>6.9306930693069315</v>
      </c>
      <c r="Y47" s="225">
        <v>3178224</v>
      </c>
      <c r="Z47" s="226">
        <f>IF(D47 = D65,1,_xll.BDP(K47,$Z$3)*L47)</f>
        <v>0.77159999999999995</v>
      </c>
      <c r="AA47" s="330">
        <f>W47*Y47*R47/Z47 / AB65</f>
        <v>7.6040192080167011E-4</v>
      </c>
      <c r="AB47" s="244"/>
    </row>
    <row r="48" spans="1:28" s="117" customFormat="1" ht="12" customHeight="1" x14ac:dyDescent="0.2">
      <c r="A48" s="120"/>
      <c r="B48" s="120">
        <v>19477</v>
      </c>
      <c r="C48" s="120" t="s">
        <v>74</v>
      </c>
      <c r="D48" s="120" t="str">
        <f>_xll.BDP(C48,$D$3)</f>
        <v>GBp</v>
      </c>
      <c r="E48" s="120" t="s">
        <v>362</v>
      </c>
      <c r="F48" s="121">
        <f>_xll.BDP(C48,$F$3)</f>
        <v>57.5</v>
      </c>
      <c r="G48" s="121">
        <f>_xll.BDP(C48,$G$3)</f>
        <v>57.5</v>
      </c>
      <c r="H48" s="122">
        <f t="shared" si="7"/>
        <v>0</v>
      </c>
      <c r="I48" s="123">
        <f t="shared" si="8"/>
        <v>0</v>
      </c>
      <c r="J48" s="124">
        <v>984721</v>
      </c>
      <c r="K48" s="120" t="str">
        <f>CONCATENATE(D65,D48, " Curncy")</f>
        <v>USDGBp Curncy</v>
      </c>
      <c r="L48" s="120">
        <f>IF(D48 = D65,1,_xll.BDP(K48,$L$3))</f>
        <v>1</v>
      </c>
      <c r="M48" s="288">
        <f>IF(D48 = D65,1,_xll.BDP(K48,$M$3)*L48)</f>
        <v>0.77639999999999998</v>
      </c>
      <c r="N48" s="126">
        <f t="shared" si="9"/>
        <v>0</v>
      </c>
      <c r="O48" s="301">
        <f>N48 / U65</f>
        <v>0</v>
      </c>
      <c r="P48" s="128">
        <f t="shared" si="10"/>
        <v>729282.03889747569</v>
      </c>
      <c r="Q48" s="312">
        <f>P48 / U65*100</f>
        <v>0.38752583934878515</v>
      </c>
      <c r="R48" s="120">
        <f t="shared" si="11"/>
        <v>0.01</v>
      </c>
      <c r="S48" s="120">
        <v>0</v>
      </c>
      <c r="T48" s="120">
        <v>1</v>
      </c>
      <c r="U48" s="120"/>
      <c r="V48" s="130">
        <f>_xll.BDH(C48,$V$3,$D$1,$D$1)</f>
        <v>56.8</v>
      </c>
      <c r="W48" s="130">
        <f t="shared" si="12"/>
        <v>0.70000000000000284</v>
      </c>
      <c r="X48" s="177">
        <f t="shared" si="13"/>
        <v>1.2323943661971881</v>
      </c>
      <c r="Y48" s="132">
        <v>984721</v>
      </c>
      <c r="Z48" s="133">
        <f>IF(D48 = D65,1,_xll.BDP(K48,$Z$3)*L48)</f>
        <v>0.77159999999999995</v>
      </c>
      <c r="AA48" s="328">
        <f>W48*Y48*R48/Z48 / AB65</f>
        <v>4.711963284235123E-5</v>
      </c>
      <c r="AB48" s="135"/>
    </row>
    <row r="49" spans="1:28" s="117" customFormat="1" ht="12" customHeight="1" x14ac:dyDescent="0.2">
      <c r="A49" s="120"/>
      <c r="B49" s="120">
        <v>3419</v>
      </c>
      <c r="C49" s="120" t="s">
        <v>4</v>
      </c>
      <c r="D49" s="120" t="str">
        <f>_xll.BDP(C49,$D$3)</f>
        <v>GBp</v>
      </c>
      <c r="E49" s="120" t="s">
        <v>487</v>
      </c>
      <c r="F49" s="121">
        <f>_xll.BDP(C49,$F$3)</f>
        <v>164.5</v>
      </c>
      <c r="G49" s="121">
        <f>_xll.BDP(C49,$G$3)</f>
        <v>165.92</v>
      </c>
      <c r="H49" s="122">
        <f t="shared" si="7"/>
        <v>1.4199999999999875</v>
      </c>
      <c r="I49" s="123">
        <f t="shared" si="8"/>
        <v>0.8632218844984727</v>
      </c>
      <c r="J49" s="124">
        <v>891087</v>
      </c>
      <c r="K49" s="120" t="str">
        <f>CONCATENATE(D65,D49, " Curncy")</f>
        <v>USDGBp Curncy</v>
      </c>
      <c r="L49" s="120">
        <f>IF(D49 = D65,1,_xll.BDP(K49,$L$3))</f>
        <v>1</v>
      </c>
      <c r="M49" s="288">
        <f>IF(D49 = D65,1,_xll.BDP(K49,$M$3)*L49)</f>
        <v>0.77639999999999998</v>
      </c>
      <c r="N49" s="126">
        <f t="shared" si="9"/>
        <v>16297.5726429674</v>
      </c>
      <c r="O49" s="301">
        <f>N49 / U65</f>
        <v>8.6602030229097988E-5</v>
      </c>
      <c r="P49" s="128">
        <f t="shared" si="10"/>
        <v>1904291.0231839255</v>
      </c>
      <c r="Q49" s="312">
        <f>P49 / U65*100</f>
        <v>1.0119020320853565</v>
      </c>
      <c r="R49" s="120">
        <f t="shared" si="11"/>
        <v>0.01</v>
      </c>
      <c r="S49" s="120">
        <v>0</v>
      </c>
      <c r="T49" s="120">
        <v>1</v>
      </c>
      <c r="U49" s="120"/>
      <c r="V49" s="130">
        <f>_xll.BDH(C49,$V$3,$D$1,$D$1)</f>
        <v>181.02</v>
      </c>
      <c r="W49" s="130">
        <f t="shared" si="12"/>
        <v>-16.52000000000001</v>
      </c>
      <c r="X49" s="177">
        <f t="shared" si="13"/>
        <v>-9.1260634184068117</v>
      </c>
      <c r="Y49" s="132">
        <v>891087</v>
      </c>
      <c r="Z49" s="133">
        <f>IF(D49 = D65,1,_xll.BDP(K49,$Z$3)*L49)</f>
        <v>0.77159999999999995</v>
      </c>
      <c r="AA49" s="328">
        <f>W49*Y49*R49/Z49 / AB65</f>
        <v>-1.0062845593685654E-3</v>
      </c>
      <c r="AB49" s="135"/>
    </row>
    <row r="50" spans="1:28" s="117" customFormat="1" ht="12" customHeight="1" x14ac:dyDescent="0.2">
      <c r="A50" s="229" t="s">
        <v>1499</v>
      </c>
      <c r="B50" s="229"/>
      <c r="C50" s="229"/>
      <c r="D50" s="229"/>
      <c r="E50" s="229" t="s">
        <v>20</v>
      </c>
      <c r="F50" s="230"/>
      <c r="G50" s="230"/>
      <c r="H50" s="231"/>
      <c r="I50" s="232"/>
      <c r="J50" s="233"/>
      <c r="K50" s="229"/>
      <c r="L50" s="229"/>
      <c r="M50" s="292"/>
      <c r="N50" s="234">
        <f xml:space="preserve"> SUM(N31:N49)</f>
        <v>450717.63585780514</v>
      </c>
      <c r="O50" s="305">
        <f xml:space="preserve"> SUM(O31:O49)</f>
        <v>2.3950230614366041E-3</v>
      </c>
      <c r="P50" s="236">
        <f xml:space="preserve"> SUM(P31:P49)</f>
        <v>55890091.150953136</v>
      </c>
      <c r="Q50" s="315">
        <f xml:space="preserve"> SUM(Q31:Q49)</f>
        <v>29.698872767107972</v>
      </c>
      <c r="R50" s="229"/>
      <c r="S50" s="229"/>
      <c r="T50" s="229"/>
      <c r="U50" s="229"/>
      <c r="V50" s="239"/>
      <c r="W50" s="239"/>
      <c r="X50" s="240"/>
      <c r="Y50" s="241"/>
      <c r="Z50" s="242"/>
      <c r="AA50" s="331">
        <f xml:space="preserve"> SUM(AA31:AA49)</f>
        <v>-5.2504636526414655E-3</v>
      </c>
      <c r="AB50" s="247"/>
    </row>
    <row r="51" spans="1:28" s="117" customFormat="1" ht="12" customHeight="1" x14ac:dyDescent="0.2">
      <c r="A51" s="120"/>
      <c r="B51" s="120"/>
      <c r="C51" s="120"/>
      <c r="D51" s="120"/>
      <c r="E51" s="120"/>
      <c r="F51" s="121"/>
      <c r="G51" s="121"/>
      <c r="H51" s="122"/>
      <c r="I51" s="123"/>
      <c r="J51" s="124"/>
      <c r="K51" s="120"/>
      <c r="L51" s="120"/>
      <c r="M51" s="288"/>
      <c r="N51" s="126"/>
      <c r="O51" s="301"/>
      <c r="P51" s="128"/>
      <c r="Q51" s="312"/>
      <c r="R51" s="120"/>
      <c r="S51" s="120"/>
      <c r="T51" s="120"/>
      <c r="U51" s="120"/>
      <c r="V51" s="130"/>
      <c r="W51" s="130"/>
      <c r="X51" s="131"/>
      <c r="Y51" s="132"/>
      <c r="Z51" s="133"/>
      <c r="AA51" s="328"/>
      <c r="AB51" s="135"/>
    </row>
    <row r="52" spans="1:28" s="117" customFormat="1" ht="12" customHeight="1" x14ac:dyDescent="0.2">
      <c r="A52" s="212"/>
      <c r="B52" s="212">
        <v>19642</v>
      </c>
      <c r="C52" s="212" t="s">
        <v>67</v>
      </c>
      <c r="D52" s="212" t="str">
        <f>_xll.BDP(C52,$D$3)</f>
        <v>USD</v>
      </c>
      <c r="E52" s="212" t="s">
        <v>359</v>
      </c>
      <c r="F52" s="214">
        <f>_xll.BDP(C52,$F$3)</f>
        <v>43.64</v>
      </c>
      <c r="G52" s="214">
        <f>_xll.BDP(C52,$G$3)</f>
        <v>43.64</v>
      </c>
      <c r="H52" s="215">
        <f>IF(OR(OR(G52="#N/A N/A",G52="#N/A Real Time"),OR(F52="#N/A N/A",F52="#N/A Real Time")),0,  G52 - F52)</f>
        <v>0</v>
      </c>
      <c r="I52" s="216">
        <f>IF(OR(F52=0,F52="#N/A N/A"),0,H52 / F52*100)</f>
        <v>0</v>
      </c>
      <c r="J52" s="217">
        <v>42755</v>
      </c>
      <c r="K52" s="212" t="str">
        <f>CONCATENATE(D65,D52, " Curncy")</f>
        <v>USDUSD Curncy</v>
      </c>
      <c r="L52" s="212">
        <f>IF(D52 = D65,1,_xll.BDP(K52,$L$3))</f>
        <v>1</v>
      </c>
      <c r="M52" s="291">
        <f>IF(D52 = D65,1,_xll.BDP(K52,$M$3)*L52)</f>
        <v>1</v>
      </c>
      <c r="N52" s="218">
        <f>H52*J52*R52/M52</f>
        <v>0</v>
      </c>
      <c r="O52" s="304">
        <f>N52 / U65</f>
        <v>0</v>
      </c>
      <c r="P52" s="220">
        <f>IF(J52=0,0,G52*J52*R52/M52)</f>
        <v>1865828.2</v>
      </c>
      <c r="Q52" s="314">
        <f>P52 / U65*100</f>
        <v>0.99146365976426043</v>
      </c>
      <c r="R52" s="212">
        <f>IF(EXACT(D52,UPPER(D52)),1,0.01)/T52</f>
        <v>1</v>
      </c>
      <c r="S52" s="212">
        <v>0</v>
      </c>
      <c r="T52" s="212">
        <v>1</v>
      </c>
      <c r="U52" s="212"/>
      <c r="V52" s="223">
        <f>_xll.BDH(C52,$V$3,$D$1,$D$1)</f>
        <v>47.72</v>
      </c>
      <c r="W52" s="223">
        <f>IF(OR(OR(F52="#N/A N/A",F52="#N/A Real Time"),OR(V52="#N/A N/A",V52="#N/A Real Time")),0,  F52 - V52)</f>
        <v>-4.0799999999999983</v>
      </c>
      <c r="X52" s="334">
        <f>IF(OR(V52=0,V52="#N/A N/A"),0,W52 / V52*100)</f>
        <v>-8.5498742665548999</v>
      </c>
      <c r="Y52" s="225">
        <v>42755</v>
      </c>
      <c r="Z52" s="226">
        <f>IF(D52 = D65,1,_xll.BDP(K52,$Z$3)*L52)</f>
        <v>1</v>
      </c>
      <c r="AA52" s="330">
        <f>W52*Y52*R52/Z52 / AB65</f>
        <v>-9.2008923787020316E-4</v>
      </c>
      <c r="AB52" s="244"/>
    </row>
    <row r="53" spans="1:28" s="117" customFormat="1" ht="12" customHeight="1" x14ac:dyDescent="0.2">
      <c r="A53" s="212"/>
      <c r="B53" s="212">
        <v>18715</v>
      </c>
      <c r="C53" s="212" t="s">
        <v>1550</v>
      </c>
      <c r="D53" s="212" t="str">
        <f>_xll.BDP(C53,$D$3)</f>
        <v>USD</v>
      </c>
      <c r="E53" s="212" t="s">
        <v>1551</v>
      </c>
      <c r="F53" s="214">
        <f>_xll.BDP(C53,$F$3)</f>
        <v>36.99</v>
      </c>
      <c r="G53" s="214">
        <f>_xll.BDP(C53,$G$3)</f>
        <v>36.99</v>
      </c>
      <c r="H53" s="215">
        <f>IF(OR(OR(G53="#N/A N/A",G53="#N/A Real Time"),OR(F53="#N/A N/A",F53="#N/A Real Time")),0,  G53 - F53)</f>
        <v>0</v>
      </c>
      <c r="I53" s="216">
        <f>IF(OR(F53=0,F53="#N/A N/A"),0,H53 / F53*100)</f>
        <v>0</v>
      </c>
      <c r="J53" s="217">
        <v>84800</v>
      </c>
      <c r="K53" s="212" t="str">
        <f>CONCATENATE(D65,D53, " Curncy")</f>
        <v>USDUSD Curncy</v>
      </c>
      <c r="L53" s="212">
        <f>IF(D53 = D65,1,_xll.BDP(K53,$L$3))</f>
        <v>1</v>
      </c>
      <c r="M53" s="291">
        <f>IF(D53 = D65,1,_xll.BDP(K53,$M$3)*L53)</f>
        <v>1</v>
      </c>
      <c r="N53" s="218">
        <f>H53*J53*R53/M53</f>
        <v>0</v>
      </c>
      <c r="O53" s="304">
        <f>N53 / U65</f>
        <v>0</v>
      </c>
      <c r="P53" s="220">
        <f>IF(J53=0,0,G53*J53*R53/M53)</f>
        <v>3136752</v>
      </c>
      <c r="Q53" s="314">
        <f>P53 / U65*100</f>
        <v>1.6668070606355203</v>
      </c>
      <c r="R53" s="212">
        <f>IF(EXACT(D53,UPPER(D53)),1,0.01)/T53</f>
        <v>1</v>
      </c>
      <c r="S53" s="212">
        <v>0</v>
      </c>
      <c r="T53" s="212">
        <v>1</v>
      </c>
      <c r="U53" s="212"/>
      <c r="V53" s="223">
        <f>_xll.BDH(C53,$V$3,$D$1,$D$1)</f>
        <v>35.04</v>
      </c>
      <c r="W53" s="223">
        <f>IF(OR(OR(F53="#N/A N/A",F53="#N/A Real Time"),OR(V53="#N/A N/A",V53="#N/A Real Time")),0,  F53 - V53)</f>
        <v>1.9500000000000028</v>
      </c>
      <c r="X53" s="334">
        <f>IF(OR(V53=0,V53="#N/A N/A"),0,W53 / V53*100)</f>
        <v>5.5650684931506937</v>
      </c>
      <c r="Y53" s="225">
        <v>84800</v>
      </c>
      <c r="Z53" s="226">
        <f>IF(D53 = D65,1,_xll.BDP(K53,$Z$3)*L53)</f>
        <v>1</v>
      </c>
      <c r="AA53" s="330">
        <f>W53*Y53*R53/Z53 / AB65</f>
        <v>8.7219449378823401E-4</v>
      </c>
      <c r="AB53" s="244"/>
    </row>
    <row r="54" spans="1:28" s="117" customFormat="1" ht="12" customHeight="1" x14ac:dyDescent="0.2">
      <c r="A54" s="212"/>
      <c r="B54" s="212">
        <v>26364</v>
      </c>
      <c r="C54" s="212" t="s">
        <v>1554</v>
      </c>
      <c r="D54" s="212" t="str">
        <f>_xll.BDP(C54,$D$3)</f>
        <v>USD</v>
      </c>
      <c r="E54" s="212" t="s">
        <v>1555</v>
      </c>
      <c r="F54" s="214">
        <f>_xll.BDP(C54,$F$3)</f>
        <v>6.84</v>
      </c>
      <c r="G54" s="214">
        <f>_xll.BDP(C54,$G$3)</f>
        <v>6.84</v>
      </c>
      <c r="H54" s="215">
        <f>IF(OR(OR(G54="#N/A N/A",G54="#N/A Real Time"),OR(F54="#N/A N/A",F54="#N/A Real Time")),0,  G54 - F54)</f>
        <v>0</v>
      </c>
      <c r="I54" s="216">
        <f>IF(OR(F54=0,F54="#N/A N/A"),0,H54 / F54*100)</f>
        <v>0</v>
      </c>
      <c r="J54" s="217">
        <v>386246</v>
      </c>
      <c r="K54" s="212" t="str">
        <f>CONCATENATE(D65,D54, " Curncy")</f>
        <v>USDUSD Curncy</v>
      </c>
      <c r="L54" s="212">
        <f>IF(D54 = D65,1,_xll.BDP(K54,$L$3))</f>
        <v>1</v>
      </c>
      <c r="M54" s="291">
        <f>IF(D54 = D65,1,_xll.BDP(K54,$M$3)*L54)</f>
        <v>1</v>
      </c>
      <c r="N54" s="218">
        <f>H54*J54*R54/M54</f>
        <v>0</v>
      </c>
      <c r="O54" s="304">
        <f>N54 / U65</f>
        <v>0</v>
      </c>
      <c r="P54" s="220">
        <f>IF(J54=0,0,G54*J54*R54/M54)</f>
        <v>2641922.64</v>
      </c>
      <c r="Q54" s="314">
        <f>P54 / U65*100</f>
        <v>1.403864669570573</v>
      </c>
      <c r="R54" s="212">
        <f>IF(EXACT(D54,UPPER(D54)),1,0.01)/T54</f>
        <v>1</v>
      </c>
      <c r="S54" s="212">
        <v>0</v>
      </c>
      <c r="T54" s="212">
        <v>1</v>
      </c>
      <c r="U54" s="212"/>
      <c r="V54" s="223">
        <f>_xll.BDH(C54,$V$3,$D$1,$D$1)</f>
        <v>6.62</v>
      </c>
      <c r="W54" s="223">
        <f>IF(OR(OR(F54="#N/A N/A",F54="#N/A Real Time"),OR(V54="#N/A N/A",V54="#N/A Real Time")),0,  F54 - V54)</f>
        <v>0.21999999999999975</v>
      </c>
      <c r="X54" s="334">
        <f>IF(OR(V54=0,V54="#N/A N/A"),0,W54 / V54*100)</f>
        <v>3.3232628398791499</v>
      </c>
      <c r="Y54" s="225">
        <v>540946</v>
      </c>
      <c r="Z54" s="226">
        <f>IF(D54 = D65,1,_xll.BDP(K54,$Z$3)*L54)</f>
        <v>1</v>
      </c>
      <c r="AA54" s="330">
        <f>W54*Y54*R54/Z54 / AB65</f>
        <v>6.2771061308713799E-4</v>
      </c>
      <c r="AB54" s="244"/>
    </row>
    <row r="55" spans="1:28" s="117" customFormat="1" ht="12" customHeight="1" x14ac:dyDescent="0.2">
      <c r="A55" s="120"/>
      <c r="B55" s="120">
        <v>20127</v>
      </c>
      <c r="C55" s="120" t="s">
        <v>985</v>
      </c>
      <c r="D55" s="120" t="str">
        <f>_xll.BDP(C55,$D$3)</f>
        <v>USD</v>
      </c>
      <c r="E55" s="120" t="s">
        <v>1059</v>
      </c>
      <c r="F55" s="121">
        <f>_xll.BDP(C55,$F$3)</f>
        <v>118.23</v>
      </c>
      <c r="G55" s="121">
        <f>_xll.BDP(C55,$G$3)</f>
        <v>118.23</v>
      </c>
      <c r="H55" s="122">
        <f t="shared" ref="H55:H62" si="14">IF(OR(OR(G55="#N/A N/A",G55="#N/A Real Time"),OR(F55="#N/A N/A",F55="#N/A Real Time")),0,  G55 - F55)</f>
        <v>0</v>
      </c>
      <c r="I55" s="123">
        <f t="shared" ref="I55:I62" si="15">IF(OR(F55=0,F55="#N/A N/A"),0,H55 / F55*100)</f>
        <v>0</v>
      </c>
      <c r="J55" s="124">
        <v>5831</v>
      </c>
      <c r="K55" s="120" t="str">
        <f>CONCATENATE(D65,D55, " Curncy")</f>
        <v>USDUSD Curncy</v>
      </c>
      <c r="L55" s="120">
        <f>IF(D55 = D65,1,_xll.BDP(K55,$L$3))</f>
        <v>1</v>
      </c>
      <c r="M55" s="288">
        <f>IF(D55 = D65,1,_xll.BDP(K55,$M$3)*L55)</f>
        <v>1</v>
      </c>
      <c r="N55" s="126">
        <f t="shared" ref="N55:N62" si="16">H55*J55*R55/M55</f>
        <v>0</v>
      </c>
      <c r="O55" s="301">
        <f>N55 / U65</f>
        <v>0</v>
      </c>
      <c r="P55" s="128">
        <f t="shared" ref="P55:P62" si="17">IF(J55=0,0,G55*J55*R55/M55)</f>
        <v>689399.13</v>
      </c>
      <c r="Q55" s="312">
        <f>P55 / U65*100</f>
        <v>0.36633286197952053</v>
      </c>
      <c r="R55" s="120">
        <f t="shared" ref="R55:R62" si="18">IF(EXACT(D55,UPPER(D55)),1,0.01)/T55</f>
        <v>1</v>
      </c>
      <c r="S55" s="120">
        <v>0</v>
      </c>
      <c r="T55" s="120">
        <v>1</v>
      </c>
      <c r="U55" s="120"/>
      <c r="V55" s="130">
        <f>_xll.BDH(C55,$V$3,$D$1,$D$1)</f>
        <v>121.5</v>
      </c>
      <c r="W55" s="130">
        <f t="shared" ref="W55:W62" si="19">IF(OR(OR(F55="#N/A N/A",F55="#N/A Real Time"),OR(V55="#N/A N/A",V55="#N/A Real Time")),0,  F55 - V55)</f>
        <v>-3.269999999999996</v>
      </c>
      <c r="X55" s="177">
        <f t="shared" ref="X55:X62" si="20">IF(OR(V55=0,V55="#N/A N/A"),0,W55 / V55*100)</f>
        <v>-2.6913580246913549</v>
      </c>
      <c r="Y55" s="132">
        <v>5831</v>
      </c>
      <c r="Z55" s="133">
        <f>IF(D55 = D65,1,_xll.BDP(K55,$Z$3)*L55)</f>
        <v>1</v>
      </c>
      <c r="AA55" s="328">
        <f>W55*Y55*R55/Z55 / AB65</f>
        <v>-1.0057120902892427E-4</v>
      </c>
      <c r="AB55" s="135"/>
    </row>
    <row r="56" spans="1:28" s="117" customFormat="1" ht="12" customHeight="1" x14ac:dyDescent="0.2">
      <c r="A56" s="212"/>
      <c r="B56" s="212">
        <v>19644</v>
      </c>
      <c r="C56" s="212" t="s">
        <v>57</v>
      </c>
      <c r="D56" s="212" t="str">
        <f>_xll.BDP(C56,$D$3)</f>
        <v>USD</v>
      </c>
      <c r="E56" s="212" t="s">
        <v>350</v>
      </c>
      <c r="F56" s="214">
        <f>_xll.BDP(C56,$F$3)</f>
        <v>22.5</v>
      </c>
      <c r="G56" s="214">
        <f>_xll.BDP(C56,$G$3)</f>
        <v>22.5</v>
      </c>
      <c r="H56" s="215">
        <f>IF(OR(OR(G56="#N/A N/A",G56="#N/A Real Time"),OR(F56="#N/A N/A",F56="#N/A Real Time")),0,  G56 - F56)</f>
        <v>0</v>
      </c>
      <c r="I56" s="216">
        <f>IF(OR(F56=0,F56="#N/A N/A"),0,H56 / F56*100)</f>
        <v>0</v>
      </c>
      <c r="J56" s="217">
        <v>24800</v>
      </c>
      <c r="K56" s="212" t="str">
        <f>CONCATENATE(D65,D56, " Curncy")</f>
        <v>USDUSD Curncy</v>
      </c>
      <c r="L56" s="212">
        <f>IF(D56 = D65,1,_xll.BDP(K56,$L$3))</f>
        <v>1</v>
      </c>
      <c r="M56" s="291">
        <f>IF(D56 = D65,1,_xll.BDP(K56,$M$3)*L56)</f>
        <v>1</v>
      </c>
      <c r="N56" s="218">
        <f>H56*J56*R56/M56</f>
        <v>0</v>
      </c>
      <c r="O56" s="304">
        <f>N56 / U65</f>
        <v>0</v>
      </c>
      <c r="P56" s="220">
        <f>IF(J56=0,0,G56*J56*R56/M56)</f>
        <v>558000</v>
      </c>
      <c r="Q56" s="314">
        <f>P56 / U65*100</f>
        <v>0.29651000137550571</v>
      </c>
      <c r="R56" s="212">
        <f>IF(EXACT(D56,UPPER(D56)),1,0.01)/T56</f>
        <v>1</v>
      </c>
      <c r="S56" s="212">
        <v>0</v>
      </c>
      <c r="T56" s="212">
        <v>1</v>
      </c>
      <c r="U56" s="212"/>
      <c r="V56" s="223">
        <f>_xll.BDH(C56,$V$3,$D$1,$D$1)</f>
        <v>30.17</v>
      </c>
      <c r="W56" s="223">
        <f>IF(OR(OR(F56="#N/A N/A",F56="#N/A Real Time"),OR(V56="#N/A N/A",V56="#N/A Real Time")),0,  F56 - V56)</f>
        <v>-7.6700000000000017</v>
      </c>
      <c r="X56" s="224">
        <f>IF(OR(V56=0,V56="#N/A N/A"),0,W56 / V56*100)</f>
        <v>-25.422605236990393</v>
      </c>
      <c r="Y56" s="225">
        <v>24800</v>
      </c>
      <c r="Z56" s="226">
        <f>IF(D56 = D65,1,_xll.BDP(K56,$Z$3)*L56)</f>
        <v>1</v>
      </c>
      <c r="AA56" s="330">
        <f>W56*Y56*R56/Z56 / AB65</f>
        <v>-1.0032979428545145E-3</v>
      </c>
      <c r="AB56" s="244"/>
    </row>
    <row r="57" spans="1:28" s="117" customFormat="1" ht="12" customHeight="1" x14ac:dyDescent="0.2">
      <c r="A57" s="120"/>
      <c r="B57" s="120">
        <v>24143</v>
      </c>
      <c r="C57" s="120" t="s">
        <v>53</v>
      </c>
      <c r="D57" s="120" t="str">
        <f>_xll.BDP(C57,$D$3)</f>
        <v>USD</v>
      </c>
      <c r="E57" s="120" t="s">
        <v>348</v>
      </c>
      <c r="F57" s="121">
        <f>_xll.BDP(C57,$F$3)</f>
        <v>3</v>
      </c>
      <c r="G57" s="121">
        <f>_xll.BDP(C57,$G$3)</f>
        <v>3</v>
      </c>
      <c r="H57" s="122">
        <f t="shared" si="14"/>
        <v>0</v>
      </c>
      <c r="I57" s="123">
        <f t="shared" si="15"/>
        <v>0</v>
      </c>
      <c r="J57" s="124">
        <v>412161</v>
      </c>
      <c r="K57" s="120" t="str">
        <f>CONCATENATE(D65,D57, " Curncy")</f>
        <v>USDUSD Curncy</v>
      </c>
      <c r="L57" s="120">
        <f>IF(D57 = D65,1,_xll.BDP(K57,$L$3))</f>
        <v>1</v>
      </c>
      <c r="M57" s="288">
        <f>IF(D57 = D65,1,_xll.BDP(K57,$M$3)*L57)</f>
        <v>1</v>
      </c>
      <c r="N57" s="126">
        <f t="shared" si="16"/>
        <v>0</v>
      </c>
      <c r="O57" s="301">
        <f>N57 / U65</f>
        <v>0</v>
      </c>
      <c r="P57" s="128">
        <f t="shared" si="17"/>
        <v>1236483</v>
      </c>
      <c r="Q57" s="312">
        <f>P57 / U65*100</f>
        <v>0.65704225095123547</v>
      </c>
      <c r="R57" s="120">
        <f t="shared" si="18"/>
        <v>1</v>
      </c>
      <c r="S57" s="120">
        <v>0</v>
      </c>
      <c r="T57" s="120">
        <v>1</v>
      </c>
      <c r="U57" s="120"/>
      <c r="V57" s="130">
        <f>_xll.BDH(C57,$V$3,$D$1,$D$1)</f>
        <v>3.11</v>
      </c>
      <c r="W57" s="130">
        <f t="shared" si="19"/>
        <v>-0.10999999999999988</v>
      </c>
      <c r="X57" s="177">
        <f t="shared" si="20"/>
        <v>-3.5369774919614105</v>
      </c>
      <c r="Y57" s="132">
        <v>412161</v>
      </c>
      <c r="Z57" s="133">
        <f>IF(D57 = D65,1,_xll.BDP(K57,$Z$3)*L57)</f>
        <v>1</v>
      </c>
      <c r="AA57" s="328">
        <f>W57*Y57*R57/Z57 / AB65</f>
        <v>-2.3913462157092196E-4</v>
      </c>
      <c r="AB57" s="135"/>
    </row>
    <row r="58" spans="1:28" s="117" customFormat="1" ht="12" customHeight="1" x14ac:dyDescent="0.2">
      <c r="A58" s="212"/>
      <c r="B58" s="212">
        <v>20170</v>
      </c>
      <c r="C58" s="212" t="s">
        <v>1558</v>
      </c>
      <c r="D58" s="212" t="str">
        <f>_xll.BDP(C58,$D$3)</f>
        <v>USD</v>
      </c>
      <c r="E58" s="212" t="s">
        <v>1559</v>
      </c>
      <c r="F58" s="214">
        <f>_xll.BDP(C58,$F$3)</f>
        <v>79.87</v>
      </c>
      <c r="G58" s="214">
        <f>_xll.BDP(C58,$G$3)</f>
        <v>79.87</v>
      </c>
      <c r="H58" s="215">
        <f>IF(OR(OR(G58="#N/A N/A",G58="#N/A Real Time"),OR(F58="#N/A N/A",F58="#N/A Real Time")),0,  G58 - F58)</f>
        <v>0</v>
      </c>
      <c r="I58" s="216">
        <f>IF(OR(F58=0,F58="#N/A N/A"),0,H58 / F58*100)</f>
        <v>0</v>
      </c>
      <c r="J58" s="217">
        <v>11700</v>
      </c>
      <c r="K58" s="212" t="str">
        <f>CONCATENATE(D65,D58, " Curncy")</f>
        <v>USDUSD Curncy</v>
      </c>
      <c r="L58" s="212">
        <f>IF(D58 = D65,1,_xll.BDP(K58,$L$3))</f>
        <v>1</v>
      </c>
      <c r="M58" s="291">
        <f>IF(D58 = D65,1,_xll.BDP(K58,$M$3)*L58)</f>
        <v>1</v>
      </c>
      <c r="N58" s="218">
        <f>H58*J58*R58/M58</f>
        <v>0</v>
      </c>
      <c r="O58" s="304">
        <f>N58 / U65</f>
        <v>0</v>
      </c>
      <c r="P58" s="220">
        <f>IF(J58=0,0,G58*J58*R58/M58)</f>
        <v>934479</v>
      </c>
      <c r="Q58" s="314">
        <f>P58 / U65*100</f>
        <v>0.4965633863358086</v>
      </c>
      <c r="R58" s="212">
        <f>IF(EXACT(D58,UPPER(D58)),1,0.01)/T58</f>
        <v>1</v>
      </c>
      <c r="S58" s="212">
        <v>0</v>
      </c>
      <c r="T58" s="212">
        <v>1</v>
      </c>
      <c r="U58" s="212"/>
      <c r="V58" s="223">
        <f>_xll.BDH(C58,$V$3,$D$1,$D$1)</f>
        <v>78.14</v>
      </c>
      <c r="W58" s="223">
        <f>IF(OR(OR(F58="#N/A N/A",F58="#N/A Real Time"),OR(V58="#N/A N/A",V58="#N/A Real Time")),0,  F58 - V58)</f>
        <v>1.730000000000004</v>
      </c>
      <c r="X58" s="224">
        <f>IF(OR(V58=0,V58="#N/A N/A"),0,W58 / V58*100)</f>
        <v>2.2139749168159764</v>
      </c>
      <c r="Y58" s="225">
        <v>11700</v>
      </c>
      <c r="Z58" s="226">
        <f>IF(D58 = D65,1,_xll.BDP(K58,$Z$3)*L58)</f>
        <v>1</v>
      </c>
      <c r="AA58" s="330">
        <f>W58*Y58*R58/Z58 / AB65</f>
        <v>1.0676154298964479E-4</v>
      </c>
      <c r="AB58" s="244"/>
    </row>
    <row r="59" spans="1:28" s="117" customFormat="1" ht="12" customHeight="1" x14ac:dyDescent="0.2">
      <c r="A59" s="120"/>
      <c r="B59" s="120">
        <v>26363</v>
      </c>
      <c r="C59" s="120" t="s">
        <v>41</v>
      </c>
      <c r="D59" s="120" t="str">
        <f>_xll.BDP(C59,$D$3)</f>
        <v>USD</v>
      </c>
      <c r="E59" s="120" t="s">
        <v>309</v>
      </c>
      <c r="F59" s="121">
        <f>_xll.BDP(C59,$F$3)</f>
        <v>14.04</v>
      </c>
      <c r="G59" s="121">
        <f>_xll.BDP(C59,$G$3)</f>
        <v>14.04</v>
      </c>
      <c r="H59" s="122">
        <f t="shared" si="14"/>
        <v>0</v>
      </c>
      <c r="I59" s="123">
        <f t="shared" si="15"/>
        <v>0</v>
      </c>
      <c r="J59" s="124">
        <v>410000</v>
      </c>
      <c r="K59" s="120" t="str">
        <f>CONCATENATE(D65,D59, " Curncy")</f>
        <v>USDUSD Curncy</v>
      </c>
      <c r="L59" s="120">
        <f>IF(D59 = D65,1,_xll.BDP(K59,$L$3))</f>
        <v>1</v>
      </c>
      <c r="M59" s="288">
        <f>IF(D59 = D65,1,_xll.BDP(K59,$M$3)*L59)</f>
        <v>1</v>
      </c>
      <c r="N59" s="126">
        <f t="shared" si="16"/>
        <v>0</v>
      </c>
      <c r="O59" s="301">
        <f>N59 / U65</f>
        <v>0</v>
      </c>
      <c r="P59" s="128">
        <f t="shared" si="17"/>
        <v>5756400</v>
      </c>
      <c r="Q59" s="312">
        <f>P59 / U65*100</f>
        <v>3.0588354335447332</v>
      </c>
      <c r="R59" s="120">
        <f t="shared" si="18"/>
        <v>1</v>
      </c>
      <c r="S59" s="120">
        <v>0</v>
      </c>
      <c r="T59" s="120">
        <v>1</v>
      </c>
      <c r="U59" s="120"/>
      <c r="V59" s="130">
        <f>_xll.BDH(C59,$V$3,$D$1,$D$1)</f>
        <v>12.86</v>
      </c>
      <c r="W59" s="130">
        <f t="shared" si="19"/>
        <v>1.1799999999999997</v>
      </c>
      <c r="X59" s="177">
        <f t="shared" si="20"/>
        <v>9.1757387247278359</v>
      </c>
      <c r="Y59" s="132">
        <v>410000</v>
      </c>
      <c r="Z59" s="133">
        <f>IF(D59 = D65,1,_xll.BDP(K59,$Z$3)*L59)</f>
        <v>1</v>
      </c>
      <c r="AA59" s="328">
        <f>W59*Y59*R59/Z59 / AB65</f>
        <v>2.5518123856721514E-3</v>
      </c>
      <c r="AB59" s="135"/>
    </row>
    <row r="60" spans="1:28" s="117" customFormat="1" ht="12" customHeight="1" x14ac:dyDescent="0.2">
      <c r="A60" s="120"/>
      <c r="B60" s="120">
        <v>24161</v>
      </c>
      <c r="C60" s="120" t="s">
        <v>1417</v>
      </c>
      <c r="D60" s="120" t="str">
        <f>_xll.BDP(C60,$D$3)</f>
        <v>USD</v>
      </c>
      <c r="E60" s="120" t="s">
        <v>1418</v>
      </c>
      <c r="F60" s="121">
        <f>_xll.BDP(C60,$F$3)</f>
        <v>15.94</v>
      </c>
      <c r="G60" s="121">
        <f>_xll.BDP(C60,$G$3)</f>
        <v>15.94</v>
      </c>
      <c r="H60" s="122">
        <f t="shared" si="14"/>
        <v>0</v>
      </c>
      <c r="I60" s="123">
        <f t="shared" si="15"/>
        <v>0</v>
      </c>
      <c r="J60" s="124">
        <v>1113037</v>
      </c>
      <c r="K60" s="120" t="str">
        <f>CONCATENATE(D65,D60, " Curncy")</f>
        <v>USDUSD Curncy</v>
      </c>
      <c r="L60" s="120">
        <f>IF(D60 = D65,1,_xll.BDP(K60,$L$3))</f>
        <v>1</v>
      </c>
      <c r="M60" s="288">
        <f>IF(D60 = D65,1,_xll.BDP(K60,$M$3)*L60)</f>
        <v>1</v>
      </c>
      <c r="N60" s="126">
        <f t="shared" si="16"/>
        <v>0</v>
      </c>
      <c r="O60" s="301">
        <f>N60 / U65</f>
        <v>0</v>
      </c>
      <c r="P60" s="128">
        <f t="shared" si="17"/>
        <v>17741809.780000001</v>
      </c>
      <c r="Q60" s="312">
        <f>P60 / U65*100</f>
        <v>9.4276416528167761</v>
      </c>
      <c r="R60" s="120">
        <f t="shared" si="18"/>
        <v>1</v>
      </c>
      <c r="S60" s="120">
        <v>0</v>
      </c>
      <c r="T60" s="120">
        <v>1</v>
      </c>
      <c r="U60" s="120"/>
      <c r="V60" s="130">
        <f>_xll.BDH(C60,$V$3,$D$1,$D$1)</f>
        <v>13.3</v>
      </c>
      <c r="W60" s="130">
        <f t="shared" si="19"/>
        <v>2.6399999999999988</v>
      </c>
      <c r="X60" s="177">
        <f t="shared" si="20"/>
        <v>19.849624060150369</v>
      </c>
      <c r="Y60" s="132">
        <v>1113037</v>
      </c>
      <c r="Z60" s="133">
        <f>IF(D60 = D65,1,_xll.BDP(K60,$Z$3)*L60)</f>
        <v>1</v>
      </c>
      <c r="AA60" s="328">
        <f>W60*Y60*R60/Z60 / AB65</f>
        <v>1.5498740450810308E-2</v>
      </c>
      <c r="AB60" s="135"/>
    </row>
    <row r="61" spans="1:28" s="117" customFormat="1" ht="12" customHeight="1" x14ac:dyDescent="0.2">
      <c r="A61" s="120"/>
      <c r="B61" s="120">
        <v>19902</v>
      </c>
      <c r="C61" s="120" t="s">
        <v>35</v>
      </c>
      <c r="D61" s="120" t="str">
        <f>_xll.BDP(C61,$D$3)</f>
        <v>USD</v>
      </c>
      <c r="E61" s="120" t="s">
        <v>302</v>
      </c>
      <c r="F61" s="121">
        <f>_xll.BDP(C61,$F$3)</f>
        <v>12.11</v>
      </c>
      <c r="G61" s="121">
        <f>_xll.BDP(C61,$G$3)</f>
        <v>12.11</v>
      </c>
      <c r="H61" s="122">
        <f t="shared" si="14"/>
        <v>0</v>
      </c>
      <c r="I61" s="123">
        <f t="shared" si="15"/>
        <v>0</v>
      </c>
      <c r="J61" s="124">
        <v>209100</v>
      </c>
      <c r="K61" s="120" t="str">
        <f>CONCATENATE(D65,D61, " Curncy")</f>
        <v>USDUSD Curncy</v>
      </c>
      <c r="L61" s="120">
        <f>IF(D61 = D65,1,_xll.BDP(K61,$L$3))</f>
        <v>1</v>
      </c>
      <c r="M61" s="288">
        <f>IF(D61 = D65,1,_xll.BDP(K61,$M$3)*L61)</f>
        <v>1</v>
      </c>
      <c r="N61" s="126">
        <f t="shared" si="16"/>
        <v>0</v>
      </c>
      <c r="O61" s="301">
        <f>N61 / U65</f>
        <v>0</v>
      </c>
      <c r="P61" s="128">
        <f t="shared" si="17"/>
        <v>2532201</v>
      </c>
      <c r="Q61" s="312">
        <f>P61 / U65*100</f>
        <v>1.3455607921022525</v>
      </c>
      <c r="R61" s="120">
        <f t="shared" si="18"/>
        <v>1</v>
      </c>
      <c r="S61" s="120">
        <v>0</v>
      </c>
      <c r="T61" s="120">
        <v>1</v>
      </c>
      <c r="U61" s="120"/>
      <c r="V61" s="130">
        <f>_xll.BDH(C61,$V$3,$D$1,$D$1)</f>
        <v>11.51</v>
      </c>
      <c r="W61" s="130">
        <f t="shared" si="19"/>
        <v>0.59999999999999964</v>
      </c>
      <c r="X61" s="177">
        <f t="shared" si="20"/>
        <v>5.2128583840138978</v>
      </c>
      <c r="Y61" s="132">
        <v>370000</v>
      </c>
      <c r="Z61" s="133">
        <f>IF(D61 = D65,1,_xll.BDP(K61,$Z$3)*L61)</f>
        <v>1</v>
      </c>
      <c r="AA61" s="328">
        <f>W61*Y61*R61/Z61 / AB65</f>
        <v>1.1709432608913131E-3</v>
      </c>
      <c r="AB61" s="135"/>
    </row>
    <row r="62" spans="1:28" s="117" customFormat="1" ht="12" customHeight="1" x14ac:dyDescent="0.2">
      <c r="A62" s="120"/>
      <c r="B62" s="120">
        <v>25072</v>
      </c>
      <c r="C62" s="120" t="s">
        <v>30</v>
      </c>
      <c r="D62" s="120" t="str">
        <f>_xll.BDP(C62,$D$3)</f>
        <v>USD</v>
      </c>
      <c r="E62" s="120" t="s">
        <v>300</v>
      </c>
      <c r="F62" s="121">
        <f>_xll.BDP(C62,$F$3)</f>
        <v>62.82</v>
      </c>
      <c r="G62" s="121">
        <f>_xll.BDP(C62,$G$3)</f>
        <v>62.82</v>
      </c>
      <c r="H62" s="122">
        <f t="shared" si="14"/>
        <v>0</v>
      </c>
      <c r="I62" s="123">
        <f t="shared" si="15"/>
        <v>0</v>
      </c>
      <c r="J62" s="124">
        <v>56019</v>
      </c>
      <c r="K62" s="120" t="str">
        <f>CONCATENATE(D65,D62, " Curncy")</f>
        <v>USDUSD Curncy</v>
      </c>
      <c r="L62" s="120">
        <f>IF(D62 = D65,1,_xll.BDP(K62,$L$3))</f>
        <v>1</v>
      </c>
      <c r="M62" s="288">
        <f>IF(D62 = D65,1,_xll.BDP(K62,$M$3)*L62)</f>
        <v>1</v>
      </c>
      <c r="N62" s="126">
        <f t="shared" si="16"/>
        <v>0</v>
      </c>
      <c r="O62" s="301">
        <f>N62 / U65</f>
        <v>0</v>
      </c>
      <c r="P62" s="128">
        <f t="shared" si="17"/>
        <v>3519113.58</v>
      </c>
      <c r="Q62" s="312">
        <f>P62 / U65*100</f>
        <v>1.8699863305490338</v>
      </c>
      <c r="R62" s="120">
        <f t="shared" si="18"/>
        <v>1</v>
      </c>
      <c r="S62" s="120">
        <v>0</v>
      </c>
      <c r="T62" s="120">
        <v>1</v>
      </c>
      <c r="U62" s="120"/>
      <c r="V62" s="130">
        <f>_xll.BDH(C62,$V$3,$D$1,$D$1)</f>
        <v>62.52</v>
      </c>
      <c r="W62" s="130">
        <f t="shared" si="19"/>
        <v>0.29999999999999716</v>
      </c>
      <c r="X62" s="177">
        <f t="shared" si="20"/>
        <v>0.47984644913627184</v>
      </c>
      <c r="Y62" s="132">
        <v>56019</v>
      </c>
      <c r="Z62" s="133">
        <f>IF(D62 = D65,1,_xll.BDP(K62,$Z$3)*L62)</f>
        <v>1</v>
      </c>
      <c r="AA62" s="328">
        <f>W62*Y62*R62/Z62 / AB65</f>
        <v>8.8641987205229585E-5</v>
      </c>
      <c r="AB62" s="135"/>
    </row>
    <row r="63" spans="1:28" s="117" customFormat="1" ht="12" customHeight="1" x14ac:dyDescent="0.2">
      <c r="A63" s="229" t="s">
        <v>1500</v>
      </c>
      <c r="B63" s="229"/>
      <c r="C63" s="229"/>
      <c r="D63" s="229"/>
      <c r="E63" s="229" t="s">
        <v>27</v>
      </c>
      <c r="F63" s="230"/>
      <c r="G63" s="230"/>
      <c r="H63" s="231"/>
      <c r="I63" s="232"/>
      <c r="J63" s="233"/>
      <c r="K63" s="229"/>
      <c r="L63" s="229"/>
      <c r="M63" s="292"/>
      <c r="N63" s="234">
        <f xml:space="preserve"> SUM(N51:N62)</f>
        <v>0</v>
      </c>
      <c r="O63" s="305">
        <f xml:space="preserve"> SUM(O51:O62)</f>
        <v>0</v>
      </c>
      <c r="P63" s="236">
        <f xml:space="preserve"> SUM(P51:P62)</f>
        <v>40612388.329999998</v>
      </c>
      <c r="Q63" s="315">
        <f xml:space="preserve"> SUM(Q51:Q62)</f>
        <v>21.580608099625216</v>
      </c>
      <c r="R63" s="229"/>
      <c r="S63" s="229"/>
      <c r="T63" s="229"/>
      <c r="U63" s="229"/>
      <c r="V63" s="239"/>
      <c r="W63" s="239"/>
      <c r="X63" s="240"/>
      <c r="Y63" s="241"/>
      <c r="Z63" s="242"/>
      <c r="AA63" s="331">
        <f xml:space="preserve"> SUM(AA51:AA62)</f>
        <v>1.8653711723119457E-2</v>
      </c>
      <c r="AB63" s="247"/>
    </row>
    <row r="64" spans="1:28" s="117" customFormat="1" ht="12" customHeight="1" x14ac:dyDescent="0.2">
      <c r="A64" s="120"/>
      <c r="B64" s="120"/>
      <c r="C64" s="120"/>
      <c r="D64" s="120"/>
      <c r="E64" s="120"/>
      <c r="F64" s="121"/>
      <c r="G64" s="121"/>
      <c r="H64" s="122"/>
      <c r="I64" s="123"/>
      <c r="J64" s="124"/>
      <c r="K64" s="120"/>
      <c r="L64" s="120"/>
      <c r="M64" s="288"/>
      <c r="N64" s="126"/>
      <c r="O64" s="301"/>
      <c r="P64" s="128"/>
      <c r="Q64" s="312"/>
      <c r="R64" s="120"/>
      <c r="S64" s="120"/>
      <c r="T64" s="120"/>
      <c r="U64" s="120"/>
      <c r="V64" s="130"/>
      <c r="W64" s="130"/>
      <c r="X64" s="131"/>
      <c r="Y64" s="132"/>
      <c r="Z64" s="133"/>
      <c r="AA64" s="328"/>
      <c r="AB64" s="135"/>
    </row>
    <row r="65" spans="1:28" s="117" customFormat="1" ht="12" customHeight="1" thickBot="1" x14ac:dyDescent="0.25">
      <c r="A65" s="161" t="s">
        <v>1431</v>
      </c>
      <c r="B65" s="161"/>
      <c r="C65" s="161"/>
      <c r="D65" s="161" t="s">
        <v>33</v>
      </c>
      <c r="E65" s="161" t="s">
        <v>1432</v>
      </c>
      <c r="F65" s="162"/>
      <c r="G65" s="162"/>
      <c r="H65" s="163"/>
      <c r="I65" s="164"/>
      <c r="J65" s="165"/>
      <c r="K65" s="161"/>
      <c r="L65" s="161"/>
      <c r="M65" s="297"/>
      <c r="N65" s="167">
        <f>N50+N23+N63+N30+N9+N27+N13</f>
        <v>56157.852812352299</v>
      </c>
      <c r="O65" s="309">
        <f>O50+O23+O63+O30+O9+O27+O13</f>
        <v>2.9841155940207907E-4</v>
      </c>
      <c r="P65" s="168">
        <f>P50+P23+P63+P30+P9+P27+P13</f>
        <v>150692057.35579112</v>
      </c>
      <c r="Q65" s="323">
        <f>Q50+Q23+Q63+Q30+Q9+Q27+Q13</f>
        <v>80.074735006887821</v>
      </c>
      <c r="R65" s="161"/>
      <c r="S65" s="161"/>
      <c r="T65" s="161"/>
      <c r="U65" s="161">
        <v>188189267.61709416</v>
      </c>
      <c r="V65" s="162"/>
      <c r="W65" s="162"/>
      <c r="X65" s="164"/>
      <c r="Y65" s="165"/>
      <c r="Z65" s="166"/>
      <c r="AA65" s="309">
        <f>AA50+AA23+AA63+AA30+AA9+AA27+AA13</f>
        <v>2.6549371041431468E-2</v>
      </c>
      <c r="AB65" s="161">
        <v>189590740.57184899</v>
      </c>
    </row>
    <row r="66" spans="1:28" ht="12.75" thickTop="1" x14ac:dyDescent="0.2">
      <c r="T66" s="117">
        <f>_xll.BDP("USDEUR Curncy","LAST_PRICE")</f>
        <v>0.86170000000000002</v>
      </c>
      <c r="U66" s="117">
        <f>U65*T66</f>
        <v>162162691.90565005</v>
      </c>
    </row>
  </sheetData>
  <customSheetViews>
    <customSheetView guid="{AD46497A-B353-49B5-8E30-BDB4EF8F6988}" scale="115" zeroValues="0" hiddenRows="1" hiddenColumns="1" topLeftCell="E1">
      <pane xSplit="1" ySplit="4" topLeftCell="F5" activePane="bottomRight" state="frozen"/>
      <selection pane="bottomRight" activeCell="F5" sqref="F5"/>
      <pageMargins left="0.7" right="0.7" top="0.75" bottom="0.75" header="0.3" footer="0.3"/>
    </customSheetView>
  </customSheetViews>
  <mergeCells count="3">
    <mergeCell ref="N2:O2"/>
    <mergeCell ref="P2:Q2"/>
    <mergeCell ref="X2:A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OEI</vt:lpstr>
      <vt:lpstr>SWAN</vt:lpstr>
      <vt:lpstr>ALEG</vt:lpstr>
      <vt:lpstr>OPUS</vt:lpstr>
      <vt:lpstr>OPE</vt:lpstr>
      <vt:lpstr>BEST</vt:lpstr>
      <vt:lpstr>OBID</vt:lpstr>
      <vt:lpstr>FDXC</vt:lpstr>
      <vt:lpstr>FundCurrency</vt:lpstr>
      <vt:lpstr>NAV</vt:lpstr>
      <vt:lpstr>PreviousNAV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Poore</dc:creator>
  <cp:lastModifiedBy>Geoff Poore</cp:lastModifiedBy>
  <dcterms:created xsi:type="dcterms:W3CDTF">2018-02-09T10:26:25Z</dcterms:created>
  <dcterms:modified xsi:type="dcterms:W3CDTF">2018-09-03T10:21:57Z</dcterms:modified>
</cp:coreProperties>
</file>